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8D66B461-B433-48E9-B9DE-6C39B3C4EE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2" r:id="rId1"/>
    <sheet name="Copy paste to Here" sheetId="5" state="hidden" r:id="rId2"/>
    <sheet name="Shipping Invoice" sheetId="7" r:id="rId3"/>
    <sheet name="Tax Invoice" sheetId="6" r:id="rId4"/>
    <sheet name="Old Code" sheetId="11" state="hidden" r:id="rId5"/>
  </sheets>
  <externalReferences>
    <externalReference r:id="rId6"/>
  </externalReferences>
  <definedNames>
    <definedName name="_xlnm.Print_Area" localSheetId="0">Invoice!$A$1:$L$44</definedName>
    <definedName name="_xlnm.Print_Area" localSheetId="2">'Shipping Invoice'!$A$1:$M$37</definedName>
    <definedName name="_xlnm.Print_Area" localSheetId="3">'Tax Invoice'!$A$1:$H$1013</definedName>
    <definedName name="_xlnm.Print_Titles" localSheetId="0">Invoice!$2:$21</definedName>
    <definedName name="_xlnm.Print_Titles" localSheetId="2">'Shipping Invoice'!$1:$21</definedName>
    <definedName name="_xlnm.Print_Titles" localSheetId="3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B11" i="7"/>
  <c r="B11" i="2"/>
  <c r="L6" i="7"/>
  <c r="L35" i="7"/>
  <c r="L34" i="7"/>
  <c r="E20" i="6"/>
  <c r="L10" i="7"/>
  <c r="L17" i="7"/>
  <c r="B32" i="7"/>
  <c r="J32" i="7"/>
  <c r="B29" i="7"/>
  <c r="J29" i="7"/>
  <c r="L29" i="7" s="1"/>
  <c r="B28" i="7"/>
  <c r="J28" i="7"/>
  <c r="N1" i="6"/>
  <c r="E28" i="6" s="1"/>
  <c r="F1002" i="6"/>
  <c r="F1001" i="6"/>
  <c r="D28" i="6"/>
  <c r="D27" i="6"/>
  <c r="B31" i="7" s="1"/>
  <c r="D26" i="6"/>
  <c r="B30" i="7" s="1"/>
  <c r="D25" i="6"/>
  <c r="D24" i="6"/>
  <c r="D23" i="6"/>
  <c r="B27" i="7" s="1"/>
  <c r="D22" i="6"/>
  <c r="B26" i="7" s="1"/>
  <c r="D21" i="6"/>
  <c r="B25" i="7" s="1"/>
  <c r="D20" i="6"/>
  <c r="B24" i="7" s="1"/>
  <c r="D19" i="6"/>
  <c r="B23" i="7" s="1"/>
  <c r="D18" i="6"/>
  <c r="B22" i="7" s="1"/>
  <c r="I32" i="5"/>
  <c r="I31" i="5"/>
  <c r="I30" i="5"/>
  <c r="I29" i="5"/>
  <c r="I28" i="5"/>
  <c r="I27" i="5"/>
  <c r="I26" i="5"/>
  <c r="I25" i="5"/>
  <c r="I24" i="5"/>
  <c r="I23" i="5"/>
  <c r="I22" i="5"/>
  <c r="K32" i="2"/>
  <c r="K31" i="2"/>
  <c r="K30" i="2"/>
  <c r="K29" i="2"/>
  <c r="K28" i="2"/>
  <c r="K27" i="2"/>
  <c r="K26" i="2"/>
  <c r="K25" i="2"/>
  <c r="K24" i="2"/>
  <c r="K23" i="2"/>
  <c r="K22" i="2"/>
  <c r="K33" i="2" s="1"/>
  <c r="L32" i="7" l="1"/>
  <c r="L28" i="7"/>
  <c r="J30" i="7"/>
  <c r="J22" i="7"/>
  <c r="J31" i="7"/>
  <c r="J23" i="7"/>
  <c r="J26" i="7"/>
  <c r="L23" i="7"/>
  <c r="L24" i="7"/>
  <c r="L25" i="7"/>
  <c r="L26" i="7"/>
  <c r="L27" i="7"/>
  <c r="J24" i="7"/>
  <c r="J25" i="7"/>
  <c r="L30" i="7"/>
  <c r="J27" i="7"/>
  <c r="L31" i="7"/>
  <c r="E18" i="6"/>
  <c r="E19" i="6"/>
  <c r="E21" i="6"/>
  <c r="E22" i="6"/>
  <c r="E23" i="6"/>
  <c r="E24" i="6"/>
  <c r="E25" i="6"/>
  <c r="E26" i="6"/>
  <c r="E27" i="6"/>
  <c r="L22" i="7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33" i="7" l="1"/>
  <c r="L36" i="7" s="1"/>
  <c r="M11" i="6"/>
  <c r="J40" i="2" s="1"/>
  <c r="M12" i="6" l="1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39" i="2" s="1"/>
  <c r="J43" i="2" l="1"/>
  <c r="J41" i="2" s="1"/>
  <c r="J44" i="2"/>
  <c r="J42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<sst xmlns="http://schemas.openxmlformats.org/spreadsheetml/2006/main" count="404" uniqueCount="139">
  <si>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</si>
  <si>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</si>
  <si>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</si>
  <si>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</si>
  <si>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</si>
  <si>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</si>
  <si>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</si>
  <si>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</si>
  <si>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</si>
  <si>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</si>
  <si>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</si>
  <si>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</si>
  <si>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</si>
  <si>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</si>
  <si>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</si>
  <si>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</si>
  <si>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</si>
  <si>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</si>
  <si>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</si>
  <si>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</si>
  <si>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</si>
  <si>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</si>
  <si>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</si>
  <si>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</si>
  <si>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</si>
  <si>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</si>
  <si>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</si>
  <si>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</si>
  <si>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</si>
  <si>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</si>
  <si>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</si>
  <si>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</si>
  <si>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</si>
  <si>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</si>
  <si>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</si>
  <si>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</si>
  <si>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</si>
  <si>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</si>
  <si>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</si>
  <si>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</si>
  <si>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</si>
  <si>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</si>
  <si>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</si>
  <si>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</si>
  <si>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</si>
  <si>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</si>
  <si>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</si>
  <si>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</si>
  <si>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</si>
  <si>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</si>
  <si>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</si>
  <si>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</si>
  <si>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</si>
  <si>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</si>
  <si>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</si>
  <si>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</si>
  <si>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</si>
  <si>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</si>
  <si>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</si>
  <si>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</si>
  <si>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</si>
  <si>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</si>
  <si>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</si>
  <si>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</si>
  <si>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</si>
  <si>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</si>
  <si>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</si>
  <si>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</si>
  <si>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</si>
  <si>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</si>
  <si>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</si>
  <si>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</si>
  <si>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</si>
  <si>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</si>
  <si>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</si>
  <si>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</si>
  <si>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</si>
  <si>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</si>
  <si>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>Mina</t>
  </si>
  <si>
    <t>Length: 14mm</t>
  </si>
  <si>
    <t>Length: 10mm</t>
  </si>
  <si>
    <t>Crystal Color: Clear</t>
  </si>
  <si>
    <t>Length: 8mm</t>
  </si>
  <si>
    <t>Length: 12mm</t>
  </si>
  <si>
    <t>Crystal Color: Rose</t>
  </si>
  <si>
    <t>Royal Tattoo</t>
  </si>
  <si>
    <t>michelle ferber</t>
  </si>
  <si>
    <t>Box 258</t>
  </si>
  <si>
    <t>T0M 1B0 Irricana</t>
  </si>
  <si>
    <t>Canada</t>
  </si>
  <si>
    <t>royal Tattoo</t>
  </si>
  <si>
    <t>102 16th Ave NE</t>
  </si>
  <si>
    <t>T2E 1J5 Calgary</t>
  </si>
  <si>
    <t>Tel: +587-226-2400</t>
  </si>
  <si>
    <t>Email: michelle@atticustattoo.com</t>
  </si>
  <si>
    <t>UBLK470</t>
  </si>
  <si>
    <t>UBLK470-I01F08</t>
  </si>
  <si>
    <t>Quantity In Bulk: 12 pcs.</t>
  </si>
  <si>
    <t>Piercing supplies: Assortment of 12, 24, 50, 100 or 250 pcs. of EO gas sterilized piercing: Titanium G23 labret, 1.2mm (16g) with a 3mm ball</t>
  </si>
  <si>
    <t>UBLK470-I04F04</t>
  </si>
  <si>
    <t>Quantity In Bulk: 24 pcs.</t>
  </si>
  <si>
    <t>UBLK470-I04F06</t>
  </si>
  <si>
    <t>UBLK484</t>
  </si>
  <si>
    <t>UBLK484-I47B01</t>
  </si>
  <si>
    <t>Quantity In Bulk: 12 pcs - 12mm</t>
  </si>
  <si>
    <t>Piercing supplies: of 12 to 250 pcs. of EO gas sterilized piercing: Titanium G23 belly banana, 1.6mm (14g) with two 5 and 8mm bezel set jewel balls</t>
  </si>
  <si>
    <t>UBLK484-I47B03</t>
  </si>
  <si>
    <t>UBLK484-I47B06</t>
  </si>
  <si>
    <t>Crystal Color: Aquamarine</t>
  </si>
  <si>
    <t>UBLK485</t>
  </si>
  <si>
    <t>UBLK485-I44B01</t>
  </si>
  <si>
    <t>Quantity In Bulk: 12 pcs - 6mm</t>
  </si>
  <si>
    <t>EO gas sterilized piercing: Titanium G23 labret, 1.2mm (16g) with color crystal in 3mm ball, 12 to 250 pcs. per pack</t>
  </si>
  <si>
    <t>UBLK485-I49B01</t>
  </si>
  <si>
    <t>Quantity In Bulk: 24 pcs - 8mm</t>
  </si>
  <si>
    <t>UBLK485-I50B01</t>
  </si>
  <si>
    <t>Quantity In Bulk: 24 pcs - 10mm</t>
  </si>
  <si>
    <t>UBLK673</t>
  </si>
  <si>
    <t>UBLK673-F10I01</t>
  </si>
  <si>
    <t>EO gas sterilized high polished titanium G23 nipple barbells, 1.6mm (14g) with 4mm balls / 12 to 250 pcs. per pack.</t>
  </si>
  <si>
    <t>ZNSCB25</t>
  </si>
  <si>
    <t>ZNSCB25-B01000</t>
  </si>
  <si>
    <t>EO gas sterilized 316L surgical steel nose screw, 0.8mm (20g) with 2mm bezel set color round crystal</t>
  </si>
  <si>
    <t>UBLK470D</t>
  </si>
  <si>
    <t>UBLK470E</t>
  </si>
  <si>
    <t>UBLK484D</t>
  </si>
  <si>
    <t>UBLK485D</t>
  </si>
  <si>
    <t>UBLK485E</t>
  </si>
  <si>
    <t>UBLK673D</t>
  </si>
  <si>
    <t>Exchange Rate CAD-THB</t>
  </si>
  <si>
    <t>Total Order USD</t>
  </si>
  <si>
    <t>Total Invoice USD</t>
  </si>
  <si>
    <t>Michelle Ferber</t>
  </si>
  <si>
    <t>T2E 1J5 Calgary, Alberta</t>
  </si>
  <si>
    <t>T0M 1B0 Irricana, Alberta</t>
  </si>
  <si>
    <t>56413</t>
  </si>
  <si>
    <t>Shipping Cost to Canada via DHL:</t>
  </si>
  <si>
    <t>One Hundred Thirty-Seven and 56/100 CAD</t>
  </si>
  <si>
    <t>Five Hundred Forty-Seven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</si>
</sst>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</numFmts>
  <fonts count="3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704">
    <xf numFmtId="0" fontId="0" fillId="0" borderId="0"/>
    <xf numFmtId="0" fontId="4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" fillId="0" borderId="0"/>
    <xf numFmtId="0" fontId="5" fillId="0" borderId="0"/>
    <xf numFmtId="0" fontId="22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2" fillId="0" borderId="0">
      <alignment vertical="center"/>
    </xf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5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8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7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43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" fillId="0" borderId="0"/>
    <xf numFmtId="0" fontId="2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3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2" fillId="0" borderId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6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6" fillId="0" borderId="0" xfId="3" applyFont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25" xfId="3" applyFont="1" applyBorder="1" applyAlignment="1">
      <alignment horizontal="left" vertical="center"/>
    </xf>
    <xf numFmtId="0" fontId="8" fillId="0" borderId="26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0" fontId="5" fillId="0" borderId="0" xfId="3" applyAlignment="1">
      <alignment vertical="center"/>
    </xf>
    <xf numFmtId="0" fontId="7" fillId="0" borderId="0" xfId="3" applyFont="1" applyAlignment="1">
      <alignment vertical="center"/>
    </xf>
    <xf numFmtId="0" fontId="7" fillId="0" borderId="24" xfId="3" applyFont="1" applyBorder="1" applyAlignment="1">
      <alignment vertical="center"/>
    </xf>
    <xf numFmtId="0" fontId="5" fillId="0" borderId="25" xfId="3" applyBorder="1" applyAlignment="1">
      <alignment vertical="center"/>
    </xf>
    <xf numFmtId="0" fontId="5" fillId="0" borderId="26" xfId="3" applyBorder="1" applyAlignment="1">
      <alignment vertical="center"/>
    </xf>
    <xf numFmtId="49" fontId="9" fillId="0" borderId="27" xfId="3" applyNumberFormat="1" applyFont="1" applyBorder="1" applyAlignment="1">
      <alignment horizontal="center" vertical="center"/>
    </xf>
    <xf numFmtId="49" fontId="9" fillId="0" borderId="28" xfId="3" applyNumberFormat="1" applyFont="1" applyBorder="1" applyAlignment="1">
      <alignment horizontal="center" vertical="center"/>
    </xf>
    <xf numFmtId="0" fontId="11" fillId="0" borderId="0" xfId="4" applyAlignment="1" applyProtection="1">
      <alignment vertical="center"/>
    </xf>
    <xf numFmtId="164" fontId="12" fillId="0" borderId="0" xfId="3" applyNumberFormat="1" applyFont="1" applyAlignment="1">
      <alignment horizontal="center" vertical="center"/>
    </xf>
    <xf numFmtId="0" fontId="10" fillId="0" borderId="30" xfId="3" applyFont="1" applyBorder="1" applyAlignment="1">
      <alignment vertical="center"/>
    </xf>
    <xf numFmtId="49" fontId="9" fillId="0" borderId="31" xfId="3" applyNumberFormat="1" applyFont="1" applyBorder="1" applyAlignment="1">
      <alignment vertical="center"/>
    </xf>
    <xf numFmtId="0" fontId="5" fillId="0" borderId="32" xfId="3" applyBorder="1" applyAlignment="1">
      <alignment vertical="center"/>
    </xf>
    <xf numFmtId="0" fontId="5" fillId="0" borderId="3" xfId="3" applyBorder="1" applyAlignment="1">
      <alignment vertical="center"/>
    </xf>
    <xf numFmtId="0" fontId="7" fillId="0" borderId="30" xfId="3" applyFont="1" applyBorder="1"/>
    <xf numFmtId="49" fontId="9" fillId="0" borderId="0" xfId="3" applyNumberFormat="1" applyFont="1"/>
    <xf numFmtId="0" fontId="7" fillId="0" borderId="1" xfId="3" applyFont="1" applyBorder="1"/>
    <xf numFmtId="0" fontId="7" fillId="0" borderId="2" xfId="3" applyFont="1" applyBorder="1"/>
    <xf numFmtId="0" fontId="7" fillId="0" borderId="3" xfId="3" applyFont="1" applyBorder="1"/>
    <xf numFmtId="0" fontId="7" fillId="0" borderId="33" xfId="4" applyNumberFormat="1" applyFont="1" applyFill="1" applyBorder="1" applyAlignment="1" applyProtection="1">
      <alignment vertical="center"/>
    </xf>
    <xf numFmtId="49" fontId="9" fillId="0" borderId="0" xfId="3" applyNumberFormat="1" applyFont="1" applyAlignment="1">
      <alignment vertical="center"/>
    </xf>
    <xf numFmtId="0" fontId="7" fillId="0" borderId="4" xfId="4" applyNumberFormat="1" applyFont="1" applyFill="1" applyBorder="1" applyAlignment="1" applyProtection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7" fillId="0" borderId="5" xfId="4" applyNumberFormat="1" applyFont="1" applyFill="1" applyBorder="1" applyAlignment="1" applyProtection="1">
      <alignment vertical="center"/>
    </xf>
    <xf numFmtId="0" fontId="13" fillId="0" borderId="26" xfId="1" applyFont="1" applyBorder="1" applyAlignment="1">
      <alignment horizontal="center"/>
    </xf>
    <xf numFmtId="0" fontId="7" fillId="0" borderId="34" xfId="4" applyNumberFormat="1" applyFont="1" applyBorder="1" applyAlignment="1" applyProtection="1">
      <alignment vertical="center"/>
    </xf>
    <xf numFmtId="0" fontId="7" fillId="0" borderId="6" xfId="4" applyNumberFormat="1" applyFont="1" applyBorder="1" applyAlignment="1" applyProtection="1">
      <alignment vertical="center"/>
    </xf>
    <xf numFmtId="0" fontId="7" fillId="0" borderId="7" xfId="4" applyNumberFormat="1" applyFont="1" applyBorder="1" applyAlignment="1" applyProtection="1">
      <alignment vertical="center"/>
    </xf>
    <xf numFmtId="0" fontId="7" fillId="0" borderId="8" xfId="4" applyNumberFormat="1" applyFont="1" applyBorder="1" applyAlignment="1" applyProtection="1">
      <alignment vertical="center"/>
    </xf>
    <xf numFmtId="0" fontId="13" fillId="0" borderId="26" xfId="1" applyFont="1" applyBorder="1" applyAlignment="1">
      <alignment horizontal="center" wrapText="1"/>
    </xf>
    <xf numFmtId="49" fontId="11" fillId="0" borderId="0" xfId="4" applyNumberFormat="1" applyBorder="1" applyAlignment="1" applyProtection="1">
      <alignment vertical="center"/>
    </xf>
    <xf numFmtId="49" fontId="14" fillId="0" borderId="35" xfId="3" applyNumberFormat="1" applyFont="1" applyBorder="1" applyAlignment="1">
      <alignment horizontal="center" vertical="center"/>
    </xf>
    <xf numFmtId="49" fontId="9" fillId="0" borderId="35" xfId="3" applyNumberFormat="1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4" fontId="15" fillId="0" borderId="27" xfId="3" applyNumberFormat="1" applyFont="1" applyBorder="1" applyAlignment="1">
      <alignment vertical="center" wrapText="1"/>
    </xf>
    <xf numFmtId="2" fontId="5" fillId="2" borderId="20" xfId="3" applyNumberFormat="1" applyFill="1" applyBorder="1" applyAlignment="1">
      <alignment horizontal="left" vertical="center" wrapText="1"/>
    </xf>
    <xf numFmtId="1" fontId="16" fillId="0" borderId="20" xfId="3" applyNumberFormat="1" applyFont="1" applyBorder="1" applyAlignment="1">
      <alignment horizontal="center" vertical="center" wrapText="1"/>
    </xf>
    <xf numFmtId="39" fontId="12" fillId="0" borderId="20" xfId="3" applyNumberFormat="1" applyFont="1" applyBorder="1" applyAlignment="1">
      <alignment vertical="center" wrapText="1"/>
    </xf>
    <xf numFmtId="4" fontId="15" fillId="0" borderId="20" xfId="3" applyNumberFormat="1" applyFont="1" applyBorder="1" applyAlignment="1">
      <alignment horizontal="right" vertical="center" wrapText="1"/>
    </xf>
    <xf numFmtId="4" fontId="17" fillId="0" borderId="36" xfId="3" applyNumberFormat="1" applyFont="1" applyBorder="1" applyAlignment="1">
      <alignment vertical="center" wrapText="1"/>
    </xf>
    <xf numFmtId="0" fontId="5" fillId="0" borderId="0" xfId="3" applyAlignment="1">
      <alignment vertical="top" wrapText="1"/>
    </xf>
    <xf numFmtId="4" fontId="17" fillId="0" borderId="37" xfId="3" applyNumberFormat="1" applyFont="1" applyBorder="1" applyAlignment="1">
      <alignment vertical="center" wrapText="1"/>
    </xf>
    <xf numFmtId="4" fontId="15" fillId="0" borderId="38" xfId="3" applyNumberFormat="1" applyFont="1" applyBorder="1" applyAlignment="1">
      <alignment vertical="center" wrapText="1"/>
    </xf>
    <xf numFmtId="2" fontId="5" fillId="2" borderId="15" xfId="3" applyNumberFormat="1" applyFill="1" applyBorder="1" applyAlignment="1">
      <alignment horizontal="left" vertical="center" wrapText="1"/>
    </xf>
    <xf numFmtId="1" fontId="16" fillId="0" borderId="15" xfId="3" applyNumberFormat="1" applyFont="1" applyBorder="1" applyAlignment="1">
      <alignment horizontal="center" vertical="center" wrapText="1"/>
    </xf>
    <xf numFmtId="39" fontId="12" fillId="0" borderId="15" xfId="3" applyNumberFormat="1" applyFont="1" applyBorder="1" applyAlignment="1">
      <alignment vertical="center" wrapText="1"/>
    </xf>
    <xf numFmtId="4" fontId="15" fillId="0" borderId="15" xfId="3" applyNumberFormat="1" applyFont="1" applyBorder="1" applyAlignment="1">
      <alignment horizontal="right" vertical="center" wrapText="1"/>
    </xf>
    <xf numFmtId="4" fontId="15" fillId="0" borderId="39" xfId="3" applyNumberFormat="1" applyFont="1" applyBorder="1" applyAlignment="1">
      <alignment vertical="center" wrapText="1"/>
    </xf>
    <xf numFmtId="0" fontId="5" fillId="2" borderId="40" xfId="3" applyFill="1" applyBorder="1" applyAlignment="1">
      <alignment horizontal="left" vertical="center" wrapText="1"/>
    </xf>
    <xf numFmtId="0" fontId="16" fillId="0" borderId="40" xfId="3" applyFont="1" applyBorder="1" applyAlignment="1">
      <alignment horizontal="center" vertical="center" wrapText="1"/>
    </xf>
    <xf numFmtId="39" fontId="12" fillId="0" borderId="40" xfId="3" applyNumberFormat="1" applyFont="1" applyBorder="1" applyAlignment="1">
      <alignment vertical="center" wrapText="1"/>
    </xf>
    <xf numFmtId="4" fontId="15" fillId="0" borderId="40" xfId="3" applyNumberFormat="1" applyFont="1" applyBorder="1" applyAlignment="1">
      <alignment horizontal="right" vertical="center" wrapText="1"/>
    </xf>
    <xf numFmtId="4" fontId="17" fillId="0" borderId="41" xfId="3" applyNumberFormat="1" applyFont="1" applyBorder="1" applyAlignment="1">
      <alignment vertical="center" wrapText="1"/>
    </xf>
    <xf numFmtId="0" fontId="5" fillId="2" borderId="20" xfId="3" applyFill="1" applyBorder="1" applyAlignment="1">
      <alignment horizontal="left" vertical="center" wrapText="1"/>
    </xf>
    <xf numFmtId="0" fontId="16" fillId="0" borderId="20" xfId="3" applyFont="1" applyBorder="1" applyAlignment="1">
      <alignment horizontal="center" vertical="center" wrapText="1"/>
    </xf>
    <xf numFmtId="0" fontId="15" fillId="0" borderId="42" xfId="3" applyFont="1" applyBorder="1" applyAlignment="1">
      <alignment vertical="top" wrapText="1"/>
    </xf>
    <xf numFmtId="0" fontId="15" fillId="0" borderId="43" xfId="3" applyFont="1" applyBorder="1" applyAlignment="1">
      <alignment vertical="center"/>
    </xf>
    <xf numFmtId="0" fontId="16" fillId="0" borderId="44" xfId="3" applyFont="1" applyBorder="1" applyAlignment="1">
      <alignment horizontal="center" vertical="center" wrapText="1"/>
    </xf>
    <xf numFmtId="39" fontId="12" fillId="0" borderId="44" xfId="3" applyNumberFormat="1" applyFont="1" applyBorder="1" applyAlignment="1">
      <alignment vertical="top" wrapText="1"/>
    </xf>
    <xf numFmtId="4" fontId="15" fillId="0" borderId="44" xfId="3" applyNumberFormat="1" applyFont="1" applyBorder="1" applyAlignment="1">
      <alignment horizontal="right" vertical="center"/>
    </xf>
    <xf numFmtId="4" fontId="17" fillId="0" borderId="45" xfId="3" applyNumberFormat="1" applyFont="1" applyBorder="1" applyAlignment="1">
      <alignment vertical="top" wrapText="1"/>
    </xf>
    <xf numFmtId="49" fontId="5" fillId="0" borderId="0" xfId="3" applyNumberFormat="1" applyAlignment="1">
      <alignment vertical="center"/>
    </xf>
    <xf numFmtId="0" fontId="5" fillId="0" borderId="0" xfId="3"/>
    <xf numFmtId="0" fontId="5" fillId="2" borderId="0" xfId="3" applyFill="1" applyAlignment="1">
      <alignment vertical="center"/>
    </xf>
    <xf numFmtId="10" fontId="0" fillId="4" borderId="0" xfId="0" applyNumberFormat="1" applyFill="1"/>
    <xf numFmtId="4" fontId="1" fillId="0" borderId="0" xfId="0" applyNumberFormat="1" applyFont="1"/>
    <xf numFmtId="10" fontId="5" fillId="4" borderId="0" xfId="3" applyNumberFormat="1" applyFill="1" applyAlignment="1">
      <alignment vertical="center"/>
    </xf>
    <xf numFmtId="0" fontId="13" fillId="0" borderId="35" xfId="1" applyFont="1" applyBorder="1" applyAlignment="1">
      <alignment horizontal="center"/>
    </xf>
    <xf numFmtId="0" fontId="13" fillId="0" borderId="35" xfId="1" applyFont="1" applyBorder="1" applyAlignment="1">
      <alignment horizontal="center" wrapText="1"/>
    </xf>
    <xf numFmtId="0" fontId="5" fillId="0" borderId="35" xfId="3" applyBorder="1" applyAlignment="1">
      <alignment vertical="center"/>
    </xf>
    <xf numFmtId="0" fontId="18" fillId="2" borderId="19" xfId="0" applyFont="1" applyFill="1" applyBorder="1"/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0" fontId="18" fillId="3" borderId="12" xfId="0" applyFont="1" applyFill="1" applyBorder="1"/>
    <xf numFmtId="0" fontId="18" fillId="3" borderId="23" xfId="0" applyFont="1" applyFill="1" applyBorder="1"/>
    <xf numFmtId="0" fontId="18" fillId="3" borderId="22" xfId="0" applyFont="1" applyFill="1" applyBorder="1"/>
    <xf numFmtId="0" fontId="20" fillId="2" borderId="15" xfId="0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2" fontId="5" fillId="0" borderId="0" xfId="3" applyNumberFormat="1" applyAlignment="1">
      <alignment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1" fillId="2" borderId="19" xfId="0" applyFont="1" applyFill="1" applyBorder="1"/>
    <xf numFmtId="0" fontId="18" fillId="3" borderId="12" xfId="0" applyFont="1" applyFill="1" applyBorder="1" applyAlignment="1">
      <alignment horizontal="center"/>
    </xf>
    <xf numFmtId="4" fontId="1" fillId="2" borderId="17" xfId="0" applyNumberFormat="1" applyFont="1" applyFill="1" applyBorder="1"/>
    <xf numFmtId="0" fontId="18" fillId="3" borderId="19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1" fontId="18" fillId="2" borderId="19" xfId="0" applyNumberFormat="1" applyFont="1" applyFill="1" applyBorder="1" applyAlignment="1">
      <alignment horizontal="center" vertical="top"/>
    </xf>
    <xf numFmtId="1" fontId="18" fillId="2" borderId="20" xfId="0" applyNumberFormat="1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right" vertical="top" wrapText="1"/>
    </xf>
    <xf numFmtId="0" fontId="1" fillId="2" borderId="20" xfId="0" applyFont="1" applyFill="1" applyBorder="1" applyAlignment="1">
      <alignment horizontal="right" vertical="top" wrapText="1"/>
    </xf>
    <xf numFmtId="4" fontId="18" fillId="2" borderId="19" xfId="0" applyNumberFormat="1" applyFont="1" applyFill="1" applyBorder="1" applyAlignment="1">
      <alignment horizontal="right" vertical="top"/>
    </xf>
    <xf numFmtId="4" fontId="18" fillId="2" borderId="20" xfId="0" applyNumberFormat="1" applyFont="1" applyFill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166" fontId="5" fillId="2" borderId="29" xfId="3" applyNumberFormat="1" applyFill="1" applyBorder="1" applyAlignment="1">
      <alignment horizontal="center" vertical="center" wrapText="1"/>
    </xf>
    <xf numFmtId="166" fontId="5" fillId="0" borderId="0" xfId="3" applyNumberFormat="1" applyAlignment="1">
      <alignment vertical="center"/>
    </xf>
    <xf numFmtId="167" fontId="5" fillId="0" borderId="15" xfId="3" applyNumberFormat="1" applyBorder="1" applyAlignment="1">
      <alignment vertical="top" wrapText="1"/>
    </xf>
    <xf numFmtId="4" fontId="5" fillId="0" borderId="20" xfId="3" applyNumberFormat="1" applyBorder="1" applyAlignment="1">
      <alignment vertical="center"/>
    </xf>
    <xf numFmtId="4" fontId="5" fillId="0" borderId="15" xfId="3" applyNumberFormat="1" applyBorder="1" applyAlignment="1">
      <alignment horizontal="right" vertical="center"/>
    </xf>
    <xf numFmtId="4" fontId="5" fillId="0" borderId="15" xfId="3" applyNumberFormat="1" applyBorder="1" applyAlignment="1">
      <alignment vertical="center"/>
    </xf>
    <xf numFmtId="4" fontId="7" fillId="0" borderId="15" xfId="3" applyNumberFormat="1" applyFont="1" applyBorder="1" applyAlignment="1">
      <alignment vertical="center"/>
    </xf>
    <xf numFmtId="4" fontId="18" fillId="3" borderId="15" xfId="0" applyNumberFormat="1" applyFont="1" applyFill="1" applyBorder="1" applyAlignment="1">
      <alignment horizontal="center"/>
    </xf>
    <xf numFmtId="4" fontId="18" fillId="3" borderId="19" xfId="0" applyNumberFormat="1" applyFont="1" applyFill="1" applyBorder="1" applyAlignment="1">
      <alignment horizontal="center"/>
    </xf>
    <xf numFmtId="4" fontId="1" fillId="2" borderId="19" xfId="0" applyNumberFormat="1" applyFont="1" applyFill="1" applyBorder="1" applyAlignment="1">
      <alignment horizontal="right" vertical="top" wrapText="1"/>
    </xf>
    <xf numFmtId="4" fontId="1" fillId="2" borderId="20" xfId="0" applyNumberFormat="1" applyFont="1" applyFill="1" applyBorder="1" applyAlignment="1">
      <alignment horizontal="right" vertical="top" wrapText="1"/>
    </xf>
    <xf numFmtId="0" fontId="1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4" fontId="18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0" fillId="0" borderId="8" xfId="3" applyFont="1" applyBorder="1" applyAlignment="1">
      <alignment horizontal="center" vertical="center"/>
    </xf>
    <xf numFmtId="4" fontId="1" fillId="2" borderId="0" xfId="0" applyNumberFormat="1" applyFont="1" applyFill="1" applyAlignment="1">
      <alignment horizontal="right" vertical="top" wrapText="1"/>
    </xf>
    <xf numFmtId="0" fontId="1" fillId="0" borderId="46" xfId="0" applyFont="1" applyBorder="1" applyAlignment="1">
      <alignment horizontal="right" vertical="center"/>
    </xf>
    <xf numFmtId="1" fontId="18" fillId="5" borderId="19" xfId="0" applyNumberFormat="1" applyFont="1" applyFill="1" applyBorder="1" applyAlignment="1">
      <alignment horizontal="center" vertical="top"/>
    </xf>
    <xf numFmtId="0" fontId="1" fillId="5" borderId="19" xfId="0" applyFont="1" applyFill="1" applyBorder="1" applyAlignment="1">
      <alignment horizontal="left" vertical="top"/>
    </xf>
    <xf numFmtId="0" fontId="3" fillId="5" borderId="9" xfId="0" applyFont="1" applyFill="1" applyBorder="1" applyAlignment="1">
      <alignment horizontal="left" vertical="top" wrapText="1"/>
    </xf>
    <xf numFmtId="0" fontId="1" fillId="5" borderId="9" xfId="0" applyFont="1" applyFill="1" applyBorder="1" applyAlignment="1">
      <alignment horizontal="left" vertical="top"/>
    </xf>
    <xf numFmtId="0" fontId="3" fillId="5" borderId="19" xfId="0" applyFont="1" applyFill="1" applyBorder="1" applyAlignment="1">
      <alignment horizontal="left" vertical="top" wrapText="1"/>
    </xf>
    <xf numFmtId="4" fontId="1" fillId="5" borderId="19" xfId="0" applyNumberFormat="1" applyFont="1" applyFill="1" applyBorder="1" applyAlignment="1">
      <alignment horizontal="right" vertical="top" wrapText="1"/>
    </xf>
    <xf numFmtId="4" fontId="18" fillId="5" borderId="19" xfId="0" applyNumberFormat="1" applyFont="1" applyFill="1" applyBorder="1" applyAlignment="1">
      <alignment horizontal="right" vertical="top"/>
    </xf>
    <xf numFmtId="0" fontId="3" fillId="5" borderId="9" xfId="0" applyFont="1" applyFill="1" applyBorder="1" applyAlignment="1">
      <alignment horizontal="left" vertical="top" wrapText="1"/>
    </xf>
    <xf numFmtId="0" fontId="3" fillId="5" borderId="17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center" vertical="center"/>
    </xf>
    <xf numFmtId="166" fontId="1" fillId="2" borderId="21" xfId="0" applyNumberFormat="1" applyFont="1" applyFill="1" applyBorder="1" applyAlignment="1">
      <alignment horizontal="center" vertical="center"/>
    </xf>
    <xf numFmtId="166" fontId="1" fillId="2" borderId="20" xfId="0" applyNumberFormat="1" applyFont="1" applyFill="1" applyBorder="1" applyAlignment="1">
      <alignment horizontal="center" vertical="center"/>
    </xf>
    <xf numFmtId="168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0" fillId="0" borderId="20" xfId="0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5704">
    <cellStyle name="Comma 2" xfId="7" xr:uid="{07EBDB42-8F92-4BFB-B91E-1F84BA0118C6}"/>
    <cellStyle name="Comma 2 2" xfId="4409" xr:uid="{150297A4-B598-44A0-B5E6-18EB6CA99D00}"/>
    <cellStyle name="Comma 2 2 2" xfId="4928" xr:uid="{89D4E33A-B328-4D9A-9B85-17D723657FCD}"/>
    <cellStyle name="Comma 2 2 2 2" xfId="5498" xr:uid="{F8A9BA55-26AB-4B98-BC57-ACF31336A675}"/>
    <cellStyle name="Comma 2 2 3" xfId="4814" xr:uid="{A69AC9A3-EBD8-4854-A7C4-7A7B1AF61726}"/>
    <cellStyle name="Comma 2 2 4" xfId="5518" xr:uid="{EF4898CE-BF3D-450A-B108-67D1B890989E}"/>
    <cellStyle name="Comma 2 2 5" xfId="5534" xr:uid="{D793D8BB-E728-4D81-9D64-D5B2DD272B53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9" xr:uid="{EF7DA41F-F2BE-4787-BC82-2E5A3AC9C8E4}"/>
    <cellStyle name="Comma 3 2 2 2" xfId="5499" xr:uid="{4D92F291-3871-4DBD-958E-5062414ED3AB}"/>
    <cellStyle name="Comma 3 2 3" xfId="5497" xr:uid="{4C4745A1-136B-47ED-B60E-2D0104361823}"/>
    <cellStyle name="Comma 3 2 4" xfId="5519" xr:uid="{7AE7E500-8CBF-43F8-8AE9-4B5848030735}"/>
    <cellStyle name="Comma 3 2 5" xfId="5535" xr:uid="{9D71343D-D533-4054-8C9E-9BB7E1ED5F9F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72" xr:uid="{4252F30D-753F-4FDC-96CD-DDBA8C7FAB27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708" xr:uid="{C4007DCD-56E3-4624-9A0F-9F6413B6B5C8}"/>
    <cellStyle name="Currency 11 5 3" xfId="4893" xr:uid="{7F5F4F70-2F68-4BDB-BC38-7FBEC1D0C207}"/>
    <cellStyle name="Currency 11 5 3 2" xfId="5488" xr:uid="{A4FDA5F6-8601-4865-B31F-D7E4133C7AA0}"/>
    <cellStyle name="Currency 11 5 3 3" xfId="4930" xr:uid="{EECEAD16-B07B-414D-AC37-91ED566FCAFD}"/>
    <cellStyle name="Currency 11 5 4" xfId="4870" xr:uid="{47D1340B-DA77-483A-A24B-9EA64C11703F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32" xr:uid="{2C03110C-75B7-4DD2-B840-E5B363727EE9}"/>
    <cellStyle name="Currency 13 4" xfId="4295" xr:uid="{BA07601C-D51B-4BC1-8732-754F15EBA5CA}"/>
    <cellStyle name="Currency 13 4 2" xfId="4578" xr:uid="{8EEB68E9-B27C-4202-B3AF-AF92F10EC3A6}"/>
    <cellStyle name="Currency 13 5" xfId="4931" xr:uid="{5A217226-542A-4DE6-866B-F7D079634E9A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6 2" xfId="5565" xr:uid="{EF2FA311-9734-4ED6-B000-0B005E158308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33" xr:uid="{9F9BC7E5-A598-450A-8FA6-13868C002C42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C681C15E-F178-497B-B793-25FB8D9C9FBF}"/>
    <cellStyle name="Currency 2 6" xfId="4685" xr:uid="{96BD07C7-8823-46B0-8926-5BE7ED0DCE44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9" xr:uid="{C5679A8D-10C4-437B-96FD-0D3052FBF268}"/>
    <cellStyle name="Currency 4 5 3" xfId="4894" xr:uid="{1C649A7B-0321-4CFF-9B29-BCF8448F6586}"/>
    <cellStyle name="Currency 4 5 3 2" xfId="5489" xr:uid="{9D6404AE-8730-4AF1-9008-BCC563B050A7}"/>
    <cellStyle name="Currency 4 5 3 3" xfId="4934" xr:uid="{00663F9D-00C2-4B2F-9F69-092F6026F84A}"/>
    <cellStyle name="Currency 4 5 4" xfId="4871" xr:uid="{DD91E725-F584-46D3-8824-D120557524E9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10" xr:uid="{298B8E01-D03D-4F8A-8A34-4D1B6B84943C}"/>
    <cellStyle name="Currency 5 3 2 2" xfId="5479" xr:uid="{81DCFE35-A2F4-4C63-AB8E-193BFE9452D1}"/>
    <cellStyle name="Currency 5 3 2 3" xfId="4936" xr:uid="{3F8E15AA-92B5-4971-BE0F-AB358C1E4427}"/>
    <cellStyle name="Currency 5 4" xfId="4935" xr:uid="{BAEAFB6A-1E8D-4619-BD8C-DEB57D29B33E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11" xr:uid="{EA7C72F4-E2AE-4E9D-9149-2BF4176F4CD7}"/>
    <cellStyle name="Currency 6 3 3" xfId="4895" xr:uid="{9F83879D-D21E-45C2-9EC3-F3F4D46F518E}"/>
    <cellStyle name="Currency 6 3 3 2" xfId="5490" xr:uid="{D9862A6E-C7C0-47BB-A22E-3D999D24239A}"/>
    <cellStyle name="Currency 6 3 3 3" xfId="4937" xr:uid="{8F606ECA-56BB-4D38-98E8-F327C6634927}"/>
    <cellStyle name="Currency 6 3 4" xfId="4872" xr:uid="{DE7E3F7D-4B9A-43ED-AF76-4A192AB8C879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73" xr:uid="{1D3F3407-8B6E-49FA-A29B-D47091B3F78C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74" xr:uid="{78BECA02-2975-4F1E-B573-AB0C0D4F35BE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12" xr:uid="{C7C08924-01F9-4067-8DFD-F465F03DB7CB}"/>
    <cellStyle name="Currency 9 5 3" xfId="4896" xr:uid="{CA4C9123-E10C-425A-8116-12D2DE1BB39F}"/>
    <cellStyle name="Currency 9 5 4" xfId="4873" xr:uid="{94F78F28-6428-4AEF-A46A-A010900C04BE}"/>
    <cellStyle name="Currency 9 6" xfId="4439" xr:uid="{8342876A-405C-4CEC-8691-EE7DFE839E1E}"/>
    <cellStyle name="Hyperlink 2" xfId="6" xr:uid="{6CFFD761-E1C4-4FFC-9C82-FDD569F38491}"/>
    <cellStyle name="Hyperlink 2 2" xfId="5531" xr:uid="{1081CA85-0B87-4139-B8D4-C7274BA4E994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6" xr:uid="{5EBBAB11-965C-4310-AE25-4ABA55DB6EF5}"/>
    <cellStyle name="Hyperlink 4 2 2" xfId="5548" xr:uid="{711FCED0-850A-43D9-9F69-DA14C2F39452}"/>
    <cellStyle name="Hyperlink 4 2 3" xfId="5547" xr:uid="{21A025C2-91A0-4322-88BB-07AF4DA610FD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2 2 2" xfId="5567" xr:uid="{E38208AE-0949-4CAD-BC51-693772E03795}"/>
    <cellStyle name="Normal 10 10 2 3" xfId="4848" xr:uid="{DD053662-C9DC-4F00-BEC3-D25FDA0A0213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87" xr:uid="{2D99765D-C2C5-416F-B618-45F33FACFC0E}"/>
    <cellStyle name="Normal 10 2 2 6 4 3" xfId="4849" xr:uid="{ECCB3EA5-53F0-419A-BE8B-C7176812DB18}"/>
    <cellStyle name="Normal 10 2 2 6 4 4" xfId="4822" xr:uid="{C0E81A60-8756-4A51-B514-2A367ED81272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88" xr:uid="{DE8A1983-DB36-4D15-AD6F-5F0410C0E889}"/>
    <cellStyle name="Normal 10 2 3 5 4 3" xfId="4850" xr:uid="{A1671FE7-01A2-4F0E-B3B3-449444DB6A4D}"/>
    <cellStyle name="Normal 10 2 3 5 4 4" xfId="4823" xr:uid="{DCC5AE61-1533-4FEA-BF4D-AA34E7B107B5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2 2" xfId="5566" xr:uid="{59024037-D0CD-4AC9-A4E8-361BBD1F2E9E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5 2" xfId="5568" xr:uid="{F2B8B275-AD08-4EDD-AFF4-96B2EFC08C6C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86" xr:uid="{60A594B5-EA19-47BD-9962-CE0CD947BC7A}"/>
    <cellStyle name="Normal 10 2 7 4 3" xfId="4851" xr:uid="{8617F939-BCB9-4C51-8073-72398632D241}"/>
    <cellStyle name="Normal 10 2 7 4 4" xfId="4821" xr:uid="{F2D33B93-A230-46A6-84EA-71852027AB0D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2 2" xfId="5570" xr:uid="{C959E800-73C0-43DD-875B-D4A6EB7D180E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13" xr:uid="{8714FD04-D2DD-43FF-87D4-7CD9F64A0DAE}"/>
    <cellStyle name="Normal 10 3 3 2 2 2 3" xfId="4714" xr:uid="{EA74EC25-41A4-4202-AE37-F5A177472429}"/>
    <cellStyle name="Normal 10 3 3 2 2 3" xfId="328" xr:uid="{03EA47A2-FCA6-493E-8BCB-8143C776488D}"/>
    <cellStyle name="Normal 10 3 3 2 2 3 2" xfId="4715" xr:uid="{F3E5E5A4-13B7-45A0-AC4B-D417A2513D74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16" xr:uid="{8F502ABB-86E0-40F5-980A-C47FE1C6406C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17" xr:uid="{AB798F7D-CF3F-45F7-8CCF-B919100A9A84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18" xr:uid="{F3DBFB77-4E9F-4DCD-95A8-5AB6A26E0A49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9" xr:uid="{4C1B16B1-C9B5-4EEA-96F7-71CD93BA7B97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20" xr:uid="{BF6A716B-34B2-4911-90D3-A7D6FCD243BF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2 2" xfId="5574" xr:uid="{056BBB8E-DC90-4113-AECB-B6662DE34C97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2 2" xfId="5575" xr:uid="{6ED00CE6-D2C5-490B-9564-B9AC8FF91C4F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2 2" xfId="5564" xr:uid="{4D48E6B9-0EEC-46A3-A90F-9FC91A54E9E3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2 2" xfId="5576" xr:uid="{28EDBE9E-DA53-472A-96AF-3D90EF2B050B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2 2" xfId="5579" xr:uid="{AA68F9AB-D608-4060-8210-2B9DC9240601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2 2" xfId="5580" xr:uid="{EEC24E1A-7A0E-42A0-8376-F7EE6F437188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2 2" xfId="5581" xr:uid="{969834E4-5E2C-48AD-B83E-2DE52F0C3FE7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2 2" xfId="5582" xr:uid="{44B43041-E3D8-4718-A023-ACF223DA779C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2 2" xfId="5583" xr:uid="{B13251A5-C54C-43E3-9A4A-F232C4506F0D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2 2" xfId="5584" xr:uid="{E99D73E7-320C-4824-9FEF-E27657F85865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2 2" xfId="5585" xr:uid="{62F6399D-0031-4BA0-A39D-045F1381E982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3 2" xfId="5586" xr:uid="{D32909E0-ED30-4AAB-8345-4229D2521940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2 2" xfId="5587" xr:uid="{90A1C692-665F-42DE-9ABF-2D84A9C5AFF1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2 2" xfId="5588" xr:uid="{A92E66FF-0D1E-439E-A0B2-D61A6F0F740A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5 2" xfId="5589" xr:uid="{691B8653-81FA-4A9E-BAF1-DDC412276744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2 2" xfId="5590" xr:uid="{57A5CE95-C418-435A-867E-C4C2755085EE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52" xr:uid="{8553935C-B6B1-4732-9E7B-8C056CBF9541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12" xr:uid="{C9E09119-B320-410A-8433-631271E2FFD9}"/>
    <cellStyle name="Normal 10 9 4" xfId="687" xr:uid="{B2FEB87C-CA84-46E0-B15C-D3D05C2A3E26}"/>
    <cellStyle name="Normal 10 9 4 2" xfId="4785" xr:uid="{0668A6E7-7F91-44ED-9448-39D267670FF6}"/>
    <cellStyle name="Normal 10 9 4 3" xfId="4853" xr:uid="{0354C9F5-21EA-4077-ADCF-30EEBCEABA9F}"/>
    <cellStyle name="Normal 10 9 4 4" xfId="4820" xr:uid="{9B7171C0-350A-4E3C-80AA-EC96DB59256A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75" xr:uid="{C4E18590-3CF9-4A8E-BBCF-46D4C6C5A942}"/>
    <cellStyle name="Normal 11 3 3" xfId="4897" xr:uid="{074EE4EF-F01D-499C-84DE-11564CD27B36}"/>
    <cellStyle name="Normal 11 3 4" xfId="4874" xr:uid="{08BE2AD3-9310-427B-99D1-25898BD91A71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76" xr:uid="{7992BE50-5F6F-4A89-9853-C8AA1A31628A}"/>
    <cellStyle name="Normal 13 2 3 3" xfId="4898" xr:uid="{85B98E2D-0FA5-403C-A81B-D40CB1478E40}"/>
    <cellStyle name="Normal 13 2 3 4" xfId="4875" xr:uid="{0E4D0522-7E6A-48D3-ACE8-A88D6E5118B6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9" xr:uid="{1E1A6CFF-CBDC-4DB5-AB64-3BCF3C043C5F}"/>
    <cellStyle name="Normal 13 3 5" xfId="4899" xr:uid="{5096C3E1-1D59-4E5F-8B5E-DA7599FDA6DF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77" xr:uid="{8DC9B0CC-B01C-4B89-B942-28513AA43377}"/>
    <cellStyle name="Normal 14 4 3" xfId="4900" xr:uid="{6069E456-1030-4D11-A1CA-E8B4340C9CFB}"/>
    <cellStyle name="Normal 14 4 4" xfId="4876" xr:uid="{2D371470-9A92-428A-A7CF-A5028A6ADED1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90" xr:uid="{2C217759-C97B-45BC-8A48-FB32CC04AD3D}"/>
    <cellStyle name="Normal 15 3 5" xfId="4902" xr:uid="{C4450B51-1BEA-4F15-87C9-8446A6677524}"/>
    <cellStyle name="Normal 15 4" xfId="4317" xr:uid="{8D39809D-26D4-4C6B-9648-4D8B4EE914CC}"/>
    <cellStyle name="Normal 15 4 2" xfId="4589" xr:uid="{64FD5A7D-8B84-4992-9D1F-34D88340CC06}"/>
    <cellStyle name="Normal 15 4 2 2" xfId="4778" xr:uid="{3F853330-8BE9-4729-AF04-EA8E3FC19413}"/>
    <cellStyle name="Normal 15 4 3" xfId="4901" xr:uid="{06358E75-A77C-42D1-B525-70FFA92117C4}"/>
    <cellStyle name="Normal 15 4 4" xfId="4877" xr:uid="{99743B39-6FB1-4336-8F24-F9145104E734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91" xr:uid="{794777FB-D137-4B91-8851-9394955107F2}"/>
    <cellStyle name="Normal 16 2 5" xfId="4903" xr:uid="{558B7E95-A5B2-4440-8901-4A9C6C1ABF6F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92" xr:uid="{2582F8F0-1003-42CA-946E-51613087361D}"/>
    <cellStyle name="Normal 17 2 5" xfId="4904" xr:uid="{AE81170E-7CE8-429C-BF2D-7B8843478BFC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9" xr:uid="{E7F981E9-0C9F-41C3-8C79-CDDB53E2A81E}"/>
    <cellStyle name="Normal 18 3 3" xfId="4905" xr:uid="{E653E2F6-DDEE-4D64-978E-E602AA258030}"/>
    <cellStyle name="Normal 18 3 4" xfId="4878" xr:uid="{B5A19508-5B90-4C47-8159-B1EB384A6A2B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808" xr:uid="{31469377-5987-413D-9493-D2680387C6A6}"/>
    <cellStyle name="Normal 2 2 3 2 2 2" xfId="4838" xr:uid="{1EC68266-0632-4554-ADDD-E4086528C8CA}"/>
    <cellStyle name="Normal 2 2 3 2 2 3" xfId="5520" xr:uid="{810CCBBB-5582-4364-BF4B-EF92A98771FB}"/>
    <cellStyle name="Normal 2 2 3 2 2 4" xfId="5536" xr:uid="{D4B3E062-AB0B-49BA-9A36-7E57DAA9E6DD}"/>
    <cellStyle name="Normal 2 2 3 2 3" xfId="4923" xr:uid="{63C20334-F51B-49D6-8DE3-4A54F17B42BA}"/>
    <cellStyle name="Normal 2 2 3 2 4" xfId="5478" xr:uid="{A3616E2E-A98E-4CFF-921F-17FBDD991F91}"/>
    <cellStyle name="Normal 2 2 3 3" xfId="4706" xr:uid="{25ADE393-DECC-4A19-8DA8-099A34A6BC0E}"/>
    <cellStyle name="Normal 2 2 3 4" xfId="4879" xr:uid="{BC1D643B-02D5-4AAE-A015-58028B4FC83A}"/>
    <cellStyle name="Normal 2 2 3 5" xfId="4868" xr:uid="{70B64CD8-FCFD-4F94-8309-BBD805B9F71A}"/>
    <cellStyle name="Normal 2 2 4" xfId="4324" xr:uid="{8879226F-2111-4565-AF46-876A7BE55D44}"/>
    <cellStyle name="Normal 2 2 4 2" xfId="4595" xr:uid="{2D91A38E-CD3B-44CD-BF6E-21C05E055A25}"/>
    <cellStyle name="Normal 2 2 4 2 2" xfId="4780" xr:uid="{B087B79D-88EA-45DC-80DA-23911C332DFC}"/>
    <cellStyle name="Normal 2 2 4 3" xfId="4906" xr:uid="{7B7FE9A3-A327-4A74-B434-121E7BEB1686}"/>
    <cellStyle name="Normal 2 2 4 4" xfId="4880" xr:uid="{D4EDE7AD-8815-4E47-8600-03A564B9228B}"/>
    <cellStyle name="Normal 2 2 5" xfId="4454" xr:uid="{598C08F5-11D4-4448-A08A-BF99F7CDF576}"/>
    <cellStyle name="Normal 2 2 5 2" xfId="4837" xr:uid="{7C8534A4-C6A4-42B1-8BA0-6B2586A954C3}"/>
    <cellStyle name="Normal 2 2 6" xfId="4926" xr:uid="{FEA6F193-A9F0-4A70-8724-36220B9E148D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82" xr:uid="{12649B98-AD4B-443C-8B00-600B6D8B00DB}"/>
    <cellStyle name="Normal 2 3 2 3 3" xfId="4908" xr:uid="{9D98A536-4305-427D-B7A1-D7B6D4A07CD3}"/>
    <cellStyle name="Normal 2 3 2 3 4" xfId="4881" xr:uid="{FE68F8C8-22F9-43CA-AC9D-E93B0290DC98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81" xr:uid="{8914B58E-00DB-48EC-A021-E44F28E98912}"/>
    <cellStyle name="Normal 2 3 6 3" xfId="4907" xr:uid="{489A3D05-0ED8-49BC-A4D7-C22EBDC6D365}"/>
    <cellStyle name="Normal 2 3 6 4" xfId="4882" xr:uid="{D28DA016-2AAF-459D-A6C4-A54BA0EE2BEE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6" xr:uid="{52D55AE2-17A1-4545-A35F-5634B6D603C7}"/>
    <cellStyle name="Normal 2 4 4" xfId="4458" xr:uid="{68194DA7-C351-4737-A6E2-1FA81ADAED31}"/>
    <cellStyle name="Normal 2 4 5" xfId="4927" xr:uid="{46592F39-0286-4037-A4CA-EAA8CCE1CDC9}"/>
    <cellStyle name="Normal 2 4 6" xfId="4925" xr:uid="{9DEACAE2-2CE3-4DE8-9E34-AEE918546C29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D51C7A7E-05AC-46E7-9935-B20198523FA9}"/>
    <cellStyle name="Normal 2 5 3" xfId="4543" xr:uid="{4AF2022B-5ED7-4D45-893D-83AF6474317F}"/>
    <cellStyle name="Normal 2 5 3 2" xfId="4809" xr:uid="{98AE75B0-F264-429D-B3AB-4C165426FA2C}"/>
    <cellStyle name="Normal 2 5 3 3" xfId="4919" xr:uid="{1A101076-78BA-4794-AE10-753FE57C8345}"/>
    <cellStyle name="Normal 2 5 3 4" xfId="5475" xr:uid="{C30AAD7E-E801-4309-A39E-52508FE3FB48}"/>
    <cellStyle name="Normal 2 5 3 4 2" xfId="5524" xr:uid="{F0B0E50B-E7AD-4DD9-A40B-B994DF43BBC5}"/>
    <cellStyle name="Normal 2 5 4" xfId="4839" xr:uid="{DDB21232-2E64-4268-9390-54030192E8FD}"/>
    <cellStyle name="Normal 2 5 5" xfId="4835" xr:uid="{B1391409-E69D-461A-93FD-5D674AFC8CBB}"/>
    <cellStyle name="Normal 2 5 6" xfId="4834" xr:uid="{0DDBF352-12CF-4FA9-9F03-3B9B7ED7AFFB}"/>
    <cellStyle name="Normal 2 5 7" xfId="4922" xr:uid="{A1648155-CA5A-4419-87B1-33131AB9E199}"/>
    <cellStyle name="Normal 2 5 8" xfId="4892" xr:uid="{A2AA4861-C0D2-4F13-9F99-457154946D06}"/>
    <cellStyle name="Normal 2 6" xfId="3736" xr:uid="{062F5EAA-23BD-48A8-8B68-75D1E89C1A45}"/>
    <cellStyle name="Normal 2 6 2" xfId="4559" xr:uid="{E258376E-FD3C-449C-AEEB-382F70BAADD5}"/>
    <cellStyle name="Normal 2 6 2 2" xfId="4687" xr:uid="{33ECE788-6F5A-48FB-9CD9-68DDDBC21B60}"/>
    <cellStyle name="Normal 2 6 3" xfId="4690" xr:uid="{02FB4EB1-8650-43FA-AB77-28702F060EC3}"/>
    <cellStyle name="Normal 2 6 3 2" xfId="5507" xr:uid="{99B54350-1A3F-4E4B-A96B-9333D0E4D4FD}"/>
    <cellStyle name="Normal 2 6 4" xfId="4686" xr:uid="{423DB43C-75AF-49D7-BDFE-751ECD87E4C4}"/>
    <cellStyle name="Normal 2 6 5" xfId="4832" xr:uid="{67196FD1-D4B8-4104-A3F3-5AF6FADE7DC6}"/>
    <cellStyle name="Normal 2 6 5 2" xfId="4883" xr:uid="{FB9524CE-83DE-4A5F-87D6-AA73FFC15490}"/>
    <cellStyle name="Normal 2 6 6" xfId="4819" xr:uid="{55C795B6-28C7-4D16-BE5B-17BCED56D557}"/>
    <cellStyle name="Normal 2 6 7" xfId="5494" xr:uid="{DCCBECAA-4EAA-42E6-8329-3CC39CEBC655}"/>
    <cellStyle name="Normal 2 6 8" xfId="5503" xr:uid="{4B00FD24-34FD-4CFE-A261-72133281F680}"/>
    <cellStyle name="Normal 2 6 9" xfId="4701" xr:uid="{AFC0B426-01A5-4A84-903C-D21890EE55B5}"/>
    <cellStyle name="Normal 2 7" xfId="4406" xr:uid="{8D366A65-FEDC-4227-BE49-6A36FE242731}"/>
    <cellStyle name="Normal 2 7 2" xfId="4688" xr:uid="{186E9C9A-91B6-4387-8591-EC2F639B6A69}"/>
    <cellStyle name="Normal 2 7 2 2" xfId="5699" xr:uid="{83102084-9F7F-4EDC-8C41-E1139AE4687F}"/>
    <cellStyle name="Normal 2 7 2 3" xfId="5697" xr:uid="{510EEBCC-5DEA-4D3C-AD89-34F5FE4048AF}"/>
    <cellStyle name="Normal 2 7 2 4" xfId="4721" xr:uid="{E563A069-8BFA-428A-AB82-2DA27B8C66FA}"/>
    <cellStyle name="Normal 2 7 3" xfId="4840" xr:uid="{8B3E7D20-BFFA-4302-9BD0-7EE957AD825B}"/>
    <cellStyle name="Normal 2 7 4" xfId="5476" xr:uid="{3EDF55F9-530E-42D1-8F44-9343EC3A8030}"/>
    <cellStyle name="Normal 2 7 5" xfId="4702" xr:uid="{F3B9985E-C338-4228-B3CB-1AA400D03EED}"/>
    <cellStyle name="Normal 2 8" xfId="4770" xr:uid="{B27AAF65-9DDD-4710-B724-09EE6AC17A09}"/>
    <cellStyle name="Normal 2 9" xfId="4836" xr:uid="{4EB1B4CC-FB18-4B0C-88A3-2D8C690EA273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805" xr:uid="{23461A61-8B99-4676-A7C6-C3C90D006199}"/>
    <cellStyle name="Normal 20 2 2 5" xfId="4917" xr:uid="{98146DB9-9AE2-47BD-A161-ADEC7001544C}"/>
    <cellStyle name="Normal 20 2 3" xfId="4395" xr:uid="{189E0452-68CF-421D-BC5F-11D3096407C1}"/>
    <cellStyle name="Normal 20 2 3 2" xfId="4656" xr:uid="{BCFCDCE6-5624-4B4E-9CF8-FD91B7D903BB}"/>
    <cellStyle name="Normal 20 2 3 2 2" xfId="5549" xr:uid="{9634479A-3D6E-49BC-88AA-190EC85EE558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804" xr:uid="{CD76E5CA-C808-427E-A0C1-5B31DEAF835B}"/>
    <cellStyle name="Normal 20 2 6" xfId="4916" xr:uid="{B9CD6004-87B9-4B26-815B-39083A5937E6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83" xr:uid="{7BFE1013-9443-458E-A22A-4EAD1ADAFCAE}"/>
    <cellStyle name="Normal 20 4 3" xfId="4909" xr:uid="{61CE61C6-EB41-4641-AF74-947F6FD8C9A2}"/>
    <cellStyle name="Normal 20 4 4" xfId="4884" xr:uid="{C2E1F459-E989-461F-8D0F-583DA6AC356E}"/>
    <cellStyle name="Normal 20 5" xfId="4468" xr:uid="{8FB8BD1E-8933-4262-8885-0601B296D845}"/>
    <cellStyle name="Normal 20 5 2" xfId="5500" xr:uid="{6234CD29-14AF-4461-ABB2-9ECA121FDFA1}"/>
    <cellStyle name="Normal 20 6" xfId="4810" xr:uid="{73808323-4B28-41DA-A663-276A3D1DB424}"/>
    <cellStyle name="Normal 20 7" xfId="4869" xr:uid="{C9410885-0212-4F03-929B-CF8D537A1491}"/>
    <cellStyle name="Normal 20 8" xfId="4890" xr:uid="{0F00A8E5-86A4-46BB-BA1B-922C55C517F0}"/>
    <cellStyle name="Normal 20 9" xfId="4889" xr:uid="{194F1DDF-F7C1-49D3-8BE8-68E2F2EF90D3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23" xr:uid="{7159A411-485F-40DF-9D28-62EA25AC20C2}"/>
    <cellStyle name="Normal 21 3 2 2" xfId="5528" xr:uid="{8135B7EA-9E1A-4672-8FDB-C7DEF167E0B5}"/>
    <cellStyle name="Normal 21 3 3" xfId="4722" xr:uid="{34EA6DEC-94A5-492D-A50E-CEEEF3A04795}"/>
    <cellStyle name="Normal 21 4" xfId="4469" xr:uid="{BBBF06E8-86E3-4B41-B53F-687957D82874}"/>
    <cellStyle name="Normal 21 4 2" xfId="5529" xr:uid="{851EA4F3-CBD7-4F68-8166-0909003C6D06}"/>
    <cellStyle name="Normal 21 4 2 2" xfId="5562" xr:uid="{D1A29C96-E615-4BA0-812D-CBB874A49A43}"/>
    <cellStyle name="Normal 21 4 3" xfId="4793" xr:uid="{954EC354-DD3B-4B99-9AD0-0C368154A5AD}"/>
    <cellStyle name="Normal 21 5" xfId="4910" xr:uid="{4AA857D1-5349-4C8B-929F-328556952DE2}"/>
    <cellStyle name="Normal 21 6" xfId="5571" xr:uid="{12430BAE-799D-48CC-B790-13FDBE1AB480}"/>
    <cellStyle name="Normal 21 7" xfId="5572" xr:uid="{BE1E3932-A6F4-4FFD-AF93-D1F8D17A513D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24" xr:uid="{1C0C7E97-DCF5-4551-B224-1BE61F27A1EB}"/>
    <cellStyle name="Normal 22 3 3" xfId="4487" xr:uid="{A8140693-B090-44C0-A1DB-C305F5FCCC2C}"/>
    <cellStyle name="Normal 22 3 4" xfId="4864" xr:uid="{0786929B-D018-4742-8616-C1D142046BB5}"/>
    <cellStyle name="Normal 22 4" xfId="3668" xr:uid="{1FC7FC2B-4DAF-48EB-BD08-6EBC158583EB}"/>
    <cellStyle name="Normal 22 4 10" xfId="5527" xr:uid="{2719A9D7-B33D-4ED5-8C92-D2CD096653C1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13" xr:uid="{BBA2EF88-0A65-4A60-A667-03B9C38F466C}"/>
    <cellStyle name="Normal 22 4 3 2 2" xfId="5540" xr:uid="{99A9C55C-89B9-4244-B3C2-F357251C327C}"/>
    <cellStyle name="Normal 22 4 3 3" xfId="4921" xr:uid="{7A821ADA-49AC-44C1-8075-8DB967AC93B0}"/>
    <cellStyle name="Normal 22 4 3 4" xfId="5510" xr:uid="{80998AC0-234B-4CCE-8E46-BA2DD3C86BC3}"/>
    <cellStyle name="Normal 22 4 3 5" xfId="5506" xr:uid="{91E3B533-7870-4270-9B1F-702A3347584E}"/>
    <cellStyle name="Normal 22 4 3 6" xfId="4794" xr:uid="{9CE01D57-59E8-4500-ADAB-C2CA044691A8}"/>
    <cellStyle name="Normal 22 4 4" xfId="4865" xr:uid="{19242AE1-EF3C-4E10-8C6E-6D657AF6EA5A}"/>
    <cellStyle name="Normal 22 4 5" xfId="4824" xr:uid="{5EB54022-2FA4-4D58-B214-CF1D51915C24}"/>
    <cellStyle name="Normal 22 4 5 2" xfId="5539" xr:uid="{1A0B8C97-A8AA-4E21-86B5-6E6EEFAE7516}"/>
    <cellStyle name="Normal 22 4 5 2 2" xfId="5560" xr:uid="{8EDF0053-0AB0-43DA-8304-756D102A4B24}"/>
    <cellStyle name="Normal 22 4 5 3" xfId="5559" xr:uid="{FC5982EF-1D26-4622-BB2F-A7DBC2B49DED}"/>
    <cellStyle name="Normal 22 4 6" xfId="4818" xr:uid="{0B5B30EA-4A2E-4278-ADDE-ED1E6CA5B158}"/>
    <cellStyle name="Normal 22 4 7" xfId="4817" xr:uid="{05615A69-9EFC-46CC-B09B-9AA777B8BEB6}"/>
    <cellStyle name="Normal 22 4 8" xfId="4816" xr:uid="{D06E3B96-5B5C-4744-971F-04430D625449}"/>
    <cellStyle name="Normal 22 4 9" xfId="4815" xr:uid="{D63D27CC-6278-4C47-BCB0-36F53DC9ACDD}"/>
    <cellStyle name="Normal 22 5" xfId="4472" xr:uid="{97F37249-F920-4DF6-BF87-0C9CCDCCDF2D}"/>
    <cellStyle name="Normal 22 5 2" xfId="4911" xr:uid="{25E3FFE8-A992-423A-B15B-5DFF8617FB90}"/>
    <cellStyle name="Normal 22 6" xfId="5578" xr:uid="{7BB64CEA-D647-4386-8B1A-D7910255C45C}"/>
    <cellStyle name="Normal 22 7" xfId="5573" xr:uid="{3BA6490D-F8F7-45E8-995A-107AEA217EA8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24" xr:uid="{3551E82C-A6CD-4E43-9058-7685590DF1B7}"/>
    <cellStyle name="Normal 23 2 2 3" xfId="4866" xr:uid="{DA4CC4F3-C496-428F-BF75-E20C584BF239}"/>
    <cellStyle name="Normal 23 2 2 4" xfId="4841" xr:uid="{2B5FD83B-7ADF-4DA7-9ED1-865666B0C626}"/>
    <cellStyle name="Normal 23 2 3" xfId="4572" xr:uid="{EA02A35C-556D-4352-B529-8B4731D40F41}"/>
    <cellStyle name="Normal 23 2 3 2" xfId="4825" xr:uid="{9D9801F2-86C4-4A8C-A488-FF664B4E3116}"/>
    <cellStyle name="Normal 23 2 4" xfId="4885" xr:uid="{5CF84CF0-015F-442A-8A46-FFDE46B697C7}"/>
    <cellStyle name="Normal 23 2 5" xfId="5569" xr:uid="{101D6C36-588A-4E15-904F-DFEA9DB07510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95" xr:uid="{02FD7AD6-970F-4415-AC48-EC0DAF60DFD2}"/>
    <cellStyle name="Normal 23 6" xfId="4912" xr:uid="{B3A9E1FC-BAD9-43A8-AF05-69FD136893D6}"/>
    <cellStyle name="Normal 23 7" xfId="5577" xr:uid="{81DDC2F4-A117-4CB5-9430-581B2A1F9C20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97" xr:uid="{26058D23-3A8D-4AD0-AC6F-A892694CA6AE}"/>
    <cellStyle name="Normal 24 2 5" xfId="4914" xr:uid="{20B2CFC2-DBDF-4F74-9CF5-3D5CFEE74693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96" xr:uid="{58F8EFE3-F08E-4A97-8EFC-85B53D324BC1}"/>
    <cellStyle name="Normal 24 6" xfId="4913" xr:uid="{9B471F06-801B-467A-98E8-BC3BE89C6199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9" xr:uid="{C0A3C746-5B4D-475B-B651-815FE5A42714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98" xr:uid="{62FC2E87-C65B-4E11-80AC-8D907EF4AE3F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707" xr:uid="{B99A9B05-C346-4ED9-A85A-1DF65A637464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693" xr:uid="{306A489E-91C3-49AF-BA40-826F7E5B53F8}"/>
    <cellStyle name="Normal 27 5" xfId="5492" xr:uid="{5C2313C8-CEB9-477C-A373-BAD32E720666}"/>
    <cellStyle name="Normal 27 5 2" xfId="5543" xr:uid="{EF122A07-E639-4A2C-809C-50E0AA1F4A63}"/>
    <cellStyle name="Normal 27 6" xfId="4812" xr:uid="{4C7E2522-E7E2-4B3D-848E-0C8AEDCE10D8}"/>
    <cellStyle name="Normal 27 7" xfId="5504" xr:uid="{2BF81421-F64C-4C4A-AF39-C175718FB0AE}"/>
    <cellStyle name="Normal 27 8" xfId="4704" xr:uid="{0AF5AC13-1299-4CC0-AEDA-4EEC29328D07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692" xr:uid="{0F6A7A0E-B317-4D07-BB0C-61AAA2241A96}"/>
    <cellStyle name="Normal 3 2 5 2 2" xfId="5700" xr:uid="{E611D138-3AFD-49A2-8133-D643BD0A69A3}"/>
    <cellStyle name="Normal 3 2 5 2 3" xfId="5698" xr:uid="{75083ADC-D83E-4B80-AEF2-594F09869018}"/>
    <cellStyle name="Normal 3 2 5 2 4" xfId="4771" xr:uid="{8F2C84B4-62B3-4496-AB27-8F7A0C3C0505}"/>
    <cellStyle name="Normal 3 2 5 3" xfId="5477" xr:uid="{9D88783D-A1D5-4E4B-9CC1-CC5526611C39}"/>
    <cellStyle name="Normal 3 2 5 4" xfId="4703" xr:uid="{04D745D8-15D8-48E9-A635-81F35A916D9F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43" xr:uid="{91A658A7-980F-401C-9EC2-CBFB79EC3D57}"/>
    <cellStyle name="Normal 3 4 2 2 2" xfId="5558" xr:uid="{E5432679-D7C3-4B4B-B9AE-D6356BD55F9D}"/>
    <cellStyle name="Normal 3 4 2 2 3" xfId="5556" xr:uid="{E906B461-2179-410F-A3EC-F120B07D2199}"/>
    <cellStyle name="Normal 3 4 2 3" xfId="5557" xr:uid="{83815FF9-6030-4C16-896E-27D497EABB9C}"/>
    <cellStyle name="Normal 3 4 2 3 2" xfId="5694" xr:uid="{DB10C89D-0C03-4CE0-AA15-4B623799E0CA}"/>
    <cellStyle name="Normal 3 4 2 4" xfId="5561" xr:uid="{ACAE981C-84CC-41B5-BD05-F65B1BFE70C9}"/>
    <cellStyle name="Normal 3 4 2 4 2" xfId="5591" xr:uid="{AECC5A07-E29B-4378-9905-C1153BFB2016}"/>
    <cellStyle name="Normal 3 4 2 5" xfId="5554" xr:uid="{828DD8C4-5189-4F5F-B14F-F6F02906B172}"/>
    <cellStyle name="Normal 3 4 3" xfId="4560" xr:uid="{6FE9DBBC-F0C4-4131-937D-B504FC092390}"/>
    <cellStyle name="Normal 3 4 3 2" xfId="5592" xr:uid="{B135F202-7AEC-4A6E-996D-70D1D43DB1EB}"/>
    <cellStyle name="Normal 3 4 3 2 2" xfId="5695" xr:uid="{A8FF01D6-6492-40EF-A2FE-02467282B3F5}"/>
    <cellStyle name="Normal 3 5" xfId="4287" xr:uid="{046AE01D-A4D4-47BC-A4B9-2FC83F7E5298}"/>
    <cellStyle name="Normal 3 5 2" xfId="4573" xr:uid="{2C41BE8F-B6A0-4666-A092-ED91F048346C}"/>
    <cellStyle name="Normal 3 5 2 2" xfId="4844" xr:uid="{37F3E4C0-FF06-4D29-A3F0-34B3389844BF}"/>
    <cellStyle name="Normal 3 5 3" xfId="4918" xr:uid="{6F98C1B5-D873-4CA3-A24C-B7B09E08C1CE}"/>
    <cellStyle name="Normal 3 5 4" xfId="4886" xr:uid="{54FB7B1C-3168-47CB-B44D-AE3928439D9B}"/>
    <cellStyle name="Normal 3 6" xfId="83" xr:uid="{EC173372-2831-41ED-88C4-207DAEED39E8}"/>
    <cellStyle name="Normal 3 6 2" xfId="5508" xr:uid="{3E0DF220-F02B-458A-9FFE-1DBEDAEBBB82}"/>
    <cellStyle name="Normal 3 6 2 2" xfId="5505" xr:uid="{2D1FA045-B86B-4BE5-B9E2-3EA05DD97E9E}"/>
    <cellStyle name="Normal 3 6 3" xfId="4842" xr:uid="{DF551D46-8D9D-452F-BC11-55AADDFCC8CA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2 2 2" xfId="5555" xr:uid="{96E56673-6FFD-4DDB-AE0A-41410AE0DF3C}"/>
    <cellStyle name="Normal 4 2 2 2 2 3" xfId="5553" xr:uid="{7899D2F8-9059-45BE-B93C-74E95AFE9817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25" xr:uid="{AA2ED2A1-E1BA-4B53-98B9-A0C124533684}"/>
    <cellStyle name="Normal 4 2 3 2 3" xfId="5521" xr:uid="{80A2BA12-9CB7-47AF-AC90-78DC23819846}"/>
    <cellStyle name="Normal 4 2 3 3" xfId="4566" xr:uid="{BE4FC7CD-F34D-4F1B-96B8-4C951C03170E}"/>
    <cellStyle name="Normal 4 2 3 3 2" xfId="4726" xr:uid="{A12339AC-08EA-4A41-B9C2-822C63925F48}"/>
    <cellStyle name="Normal 4 2 3 4" xfId="4727" xr:uid="{46FC4ED7-56D6-4FDC-9793-4B29CECE3B83}"/>
    <cellStyle name="Normal 4 2 3 5" xfId="4728" xr:uid="{2DDAF8D0-C349-4F71-8BA6-CE0652A740C1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9" xr:uid="{FB6E0E85-DFDF-40A5-8262-940AA2555EE0}"/>
    <cellStyle name="Normal 4 2 4 2 3" xfId="4867" xr:uid="{874D541A-96E1-4130-88FE-18CD64A20D0B}"/>
    <cellStyle name="Normal 4 2 4 2 3 2" xfId="5593" xr:uid="{8AC92B61-434B-4855-90A7-3599CF8F8B2C}"/>
    <cellStyle name="Normal 4 2 4 2 4" xfId="4833" xr:uid="{A5415BEF-3ACD-4430-8612-8BC6D3203676}"/>
    <cellStyle name="Normal 4 2 4 3" xfId="4567" xr:uid="{12E74042-91BB-4385-858A-F89982E395B7}"/>
    <cellStyle name="Normal 4 2 4 3 2" xfId="4799" xr:uid="{8BB10621-F7E2-4837-A31F-2DDAC2FD6204}"/>
    <cellStyle name="Normal 4 2 4 4" xfId="4887" xr:uid="{93DF3BC0-0CAA-4924-AD50-EC54B711A748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7" xr:uid="{215B3292-9CC4-4312-9CAB-83B3B58E38CE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705" xr:uid="{3D198341-C06E-4BA7-81C4-9C7B7C1F7F85}"/>
    <cellStyle name="Normal 4 3 4" xfId="699" xr:uid="{76085EC5-0529-4D74-A1F6-0D35DFA8D307}"/>
    <cellStyle name="Normal 4 3 4 2" xfId="4482" xr:uid="{CA580C14-4467-4359-83FA-4F1DD5AAABF4}"/>
    <cellStyle name="Normal 4 3 4 2 2" xfId="5532" xr:uid="{E9621085-3CB5-468C-9C60-9BE0665570BE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25" xr:uid="{7A00861F-53C4-4231-93B6-F3D92BC51AA4}"/>
    <cellStyle name="Normal 4 4" xfId="3738" xr:uid="{FD6CD9AE-9EA2-45AF-84AA-DCD5B84564E0}"/>
    <cellStyle name="Normal 4 4 2" xfId="4281" xr:uid="{519939FC-48BF-4502-9F01-34B063D97408}"/>
    <cellStyle name="Normal 4 4 2 2" xfId="5511" xr:uid="{A67F41EA-39BA-4A04-80C1-A12D41086256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33" xr:uid="{26D1CD81-D9A7-4E13-A016-A63B8292AB10}"/>
    <cellStyle name="Normal 4 4 4 2 2" xfId="5563" xr:uid="{C67F8911-5ADB-45A0-92FE-C9172672B731}"/>
    <cellStyle name="Normal 4 4 4 3" xfId="4920" xr:uid="{E8438918-D04A-44F8-8CA9-DAA3AD654917}"/>
    <cellStyle name="Normal 4 4 5" xfId="5522" xr:uid="{FC069F9A-DBDC-4923-A4E8-483B5543F6FC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6" xr:uid="{3E0FF91E-5F8E-479E-A922-0A05CC447FE5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696" xr:uid="{722FDE81-5646-4AC0-85A9-92500838167C}"/>
    <cellStyle name="Normal 45 2" xfId="5496" xr:uid="{F1D981B5-03D2-4A6D-B88E-E6493A7EC43A}"/>
    <cellStyle name="Normal 45 3" xfId="5495" xr:uid="{7096C89F-9A9E-404B-8ADE-0E826CFA02F7}"/>
    <cellStyle name="Normal 45 4" xfId="5703" xr:uid="{15E936E1-0CA0-4EAF-AB36-AE9C954F95F9}"/>
    <cellStyle name="Normal 45 5" xfId="4847" xr:uid="{6137EF9B-614D-452B-9D43-ED2101D113A0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2 2" xfId="5594" xr:uid="{F6CA652E-82E9-4BE6-8842-3681A9631176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54" xr:uid="{8ED65895-BD36-4466-96D4-10942E5A34FC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13" xr:uid="{C5D2F80B-D533-4E0D-9420-B3647F9103EF}"/>
    <cellStyle name="Normal 5 11 4" xfId="722" xr:uid="{808FA53A-B689-4E59-8801-716276933DAC}"/>
    <cellStyle name="Normal 5 11 4 2" xfId="4800" xr:uid="{C6E6156B-251B-42C1-AEA1-5AF26855556C}"/>
    <cellStyle name="Normal 5 11 4 3" xfId="4855" xr:uid="{B6BA2377-8B49-42EA-A99C-E8E0671FF9FE}"/>
    <cellStyle name="Normal 5 11 4 4" xfId="4826" xr:uid="{2C425A85-0D07-488C-BD21-53EF6DBFA65C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2 2" xfId="5595" xr:uid="{84D2FD84-4863-4C30-92E6-220DCE233666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30" xr:uid="{F2687C64-8A61-4805-BF9C-2346F32B92EE}"/>
    <cellStyle name="Normal 5 2" xfId="71" xr:uid="{5FD15914-3F03-4756-83EA-A0A5DDC3F081}"/>
    <cellStyle name="Normal 5 2 2" xfId="3731" xr:uid="{84FC1069-AC15-48C7-8402-933A81DDC88B}"/>
    <cellStyle name="Normal 5 2 2 10" xfId="4697" xr:uid="{C4C24C10-2924-4582-8C46-AFBD73B3B25A}"/>
    <cellStyle name="Normal 5 2 2 2" xfId="4554" xr:uid="{0D7F9483-26FB-4016-8F36-C10FFEDAF706}"/>
    <cellStyle name="Normal 5 2 2 2 2" xfId="4671" xr:uid="{80EA3F7A-4873-4BBA-AFD4-1417E18C5E09}"/>
    <cellStyle name="Normal 5 2 2 2 2 2" xfId="4672" xr:uid="{358DD9DF-D561-40BC-AB50-0BBAAA05BED9}"/>
    <cellStyle name="Normal 5 2 2 2 3" xfId="4673" xr:uid="{E04E7FE7-774F-4460-8B52-97FF72FC1D63}"/>
    <cellStyle name="Normal 5 2 2 2 4" xfId="4670" xr:uid="{0CC0132F-50C1-4632-8700-E09BA2F38503}"/>
    <cellStyle name="Normal 5 2 2 2 4 2" xfId="5702" xr:uid="{278BE4D2-A4A6-4FBD-A409-AAC6A1B210A5}"/>
    <cellStyle name="Normal 5 2 2 2 4 3" xfId="5696" xr:uid="{1971CC3D-3869-4CB0-B07B-B8FA9F0D53B9}"/>
    <cellStyle name="Normal 5 2 2 2 4 4" xfId="4845" xr:uid="{7F742F2D-22A8-42F8-B229-736F90695FA6}"/>
    <cellStyle name="Normal 5 2 2 2 5" xfId="5473" xr:uid="{3F170F16-4FFE-4D21-9E6A-0D2B6EA55529}"/>
    <cellStyle name="Normal 5 2 2 2 6" xfId="4698" xr:uid="{F2660A61-F781-40B3-9FCB-68318D51685B}"/>
    <cellStyle name="Normal 5 2 2 3" xfId="4674" xr:uid="{954BBA20-756C-4CA6-AF1A-576E04BF9F02}"/>
    <cellStyle name="Normal 5 2 2 3 2" xfId="4675" xr:uid="{BB496884-5D6B-4BCA-8A62-2FB269AEF80E}"/>
    <cellStyle name="Normal 5 2 2 4" xfId="4676" xr:uid="{C492BED5-46A4-4950-AB0C-4546D69FB7E0}"/>
    <cellStyle name="Normal 5 2 2 5" xfId="4689" xr:uid="{F46E824A-BA7E-4FB8-AD5C-03B82BFBF728}"/>
    <cellStyle name="Normal 5 2 2 6" xfId="4669" xr:uid="{E3D19BF5-984A-4121-9905-EBD76747A9C8}"/>
    <cellStyle name="Normal 5 2 2 7" xfId="5501" xr:uid="{90A28CEC-6011-4B90-B542-2FCC54113C13}"/>
    <cellStyle name="Normal 5 2 2 8" xfId="5541" xr:uid="{1C8A08CC-2A9F-4D23-84B3-2D7039F5576D}"/>
    <cellStyle name="Normal 5 2 2 9" xfId="5537" xr:uid="{5DE5101B-8685-406E-A670-BD91A8975352}"/>
    <cellStyle name="Normal 5 2 3" xfId="4379" xr:uid="{3D93D95F-1BD9-416C-9A99-DD561FAA9933}"/>
    <cellStyle name="Normal 5 2 3 10" xfId="4699" xr:uid="{8A414618-AA7B-4098-9B91-0F91E5A0133F}"/>
    <cellStyle name="Normal 5 2 3 2" xfId="4645" xr:uid="{76A8864A-5186-4FC7-A979-D53475351AAC}"/>
    <cellStyle name="Normal 5 2 3 2 2" xfId="4679" xr:uid="{02B9BA72-4774-4C5A-83A9-F9522C16BE45}"/>
    <cellStyle name="Normal 5 2 3 2 3" xfId="4678" xr:uid="{B53041F6-BF8A-4893-BCA8-1486D3743D32}"/>
    <cellStyle name="Normal 5 2 3 2 3 2" xfId="5545" xr:uid="{66FE1945-D41E-4D90-92A6-78E59B797610}"/>
    <cellStyle name="Normal 5 2 3 2 3 2 2" xfId="5701" xr:uid="{D9AAC396-38C0-49B1-944A-0B3515527900}"/>
    <cellStyle name="Normal 5 2 3 2 3 3" xfId="4784" xr:uid="{9BF4AC39-FC7A-4877-AD1E-56D8C8C0AC32}"/>
    <cellStyle name="Normal 5 2 3 2 4" xfId="5474" xr:uid="{57282A9D-95E4-439B-A8AE-F6A063BB5DBB}"/>
    <cellStyle name="Normal 5 2 3 2 4 2" xfId="5544" xr:uid="{D8999585-AD14-4E18-A863-04E92D8FDC40}"/>
    <cellStyle name="Normal 5 2 3 2 5" xfId="4700" xr:uid="{505E9AB3-F367-43E8-81D5-92B5362B2808}"/>
    <cellStyle name="Normal 5 2 3 3" xfId="4680" xr:uid="{830CD712-D3FB-4CC9-B3D9-FBA5CD180CD1}"/>
    <cellStyle name="Normal 5 2 3 3 2" xfId="4915" xr:uid="{DE5C3A41-DFAA-449B-821D-FE01706EC15C}"/>
    <cellStyle name="Normal 5 2 3 4" xfId="4695" xr:uid="{5680DFCB-D6B2-405A-BEE8-DA86CBEA5EF2}"/>
    <cellStyle name="Normal 5 2 3 4 2" xfId="4888" xr:uid="{D680A15E-8CED-49A0-8BA8-0A6B84620EAA}"/>
    <cellStyle name="Normal 5 2 3 5" xfId="4677" xr:uid="{5EE9E920-35C7-4D62-BF4D-8A37A1A65C59}"/>
    <cellStyle name="Normal 5 2 3 6" xfId="5493" xr:uid="{DA770D23-3766-4804-9390-83887145F56F}"/>
    <cellStyle name="Normal 5 2 3 7" xfId="5502" xr:uid="{A909AC6B-A935-49C9-9816-227144357BF3}"/>
    <cellStyle name="Normal 5 2 3 8" xfId="5542" xr:uid="{98CB5F4D-E526-48CD-A348-FE7ACE807FFA}"/>
    <cellStyle name="Normal 5 2 3 9" xfId="5538" xr:uid="{25A2239B-B326-4144-A0D1-47278ADBFB3D}"/>
    <cellStyle name="Normal 5 2 4" xfId="4463" xr:uid="{3BDC48C5-D13C-4EC2-B528-694BF8E816E1}"/>
    <cellStyle name="Normal 5 2 4 2" xfId="4682" xr:uid="{709D7B85-2919-4861-8BDF-306314C58523}"/>
    <cellStyle name="Normal 5 2 4 3" xfId="4681" xr:uid="{FD49D0E0-C77D-4D27-A623-F273F879FB3A}"/>
    <cellStyle name="Normal 5 2 5" xfId="4683" xr:uid="{560A4A03-6979-4451-BB58-6F543D0941B8}"/>
    <cellStyle name="Normal 5 2 6" xfId="4668" xr:uid="{EF529345-8789-42CA-AF4D-067558FF14AB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6 3" xfId="5550" xr:uid="{7DD760EB-0A3B-42DF-8B91-5768F282BABF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807" xr:uid="{F518FB81-9D24-4225-99AA-E7EC5D78E001}"/>
    <cellStyle name="Normal 5 4 2 6 4 3" xfId="4856" xr:uid="{C039C787-D7AF-44F4-A0AD-A8EC4AA240A8}"/>
    <cellStyle name="Normal 5 4 2 6 4 4" xfId="4831" xr:uid="{454ED365-8E10-4DE7-BC79-A72FBF4D1DCF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4 3" xfId="5552" xr:uid="{35AEEE7D-1331-4994-BDB7-EBE810BCB085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2 2" xfId="5596" xr:uid="{72F0EA67-A32D-40FA-A213-E29D9BF98DB0}"/>
    <cellStyle name="Normal 5 4 4 4 3" xfId="850" xr:uid="{2A3BDC76-02AD-46D7-BDFA-73D54EE30ABB}"/>
    <cellStyle name="Normal 5 4 4 4 4" xfId="851" xr:uid="{36E31E65-9939-4FC0-BBD7-D204B86FD075}"/>
    <cellStyle name="Normal 5 4 4 4 5" xfId="5551" xr:uid="{AE2A22CA-2519-41BD-9218-AE7ECD6D8130}"/>
    <cellStyle name="Normal 5 4 4 5" xfId="852" xr:uid="{489E6B3D-E185-4A11-8C73-3FFC40F8A126}"/>
    <cellStyle name="Normal 5 4 4 5 2" xfId="5597" xr:uid="{F0F9E01E-0960-4A84-A285-3FF716321CC4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806" xr:uid="{71AC70F8-5B78-4E87-8BEC-2DD03E72F007}"/>
    <cellStyle name="Normal 5 4 7 4 3" xfId="4857" xr:uid="{CD0B60FD-01B8-445C-BB59-AF8404C3AF00}"/>
    <cellStyle name="Normal 5 4 7 4 4" xfId="4830" xr:uid="{E59E627D-4425-4DF8-97AF-E5DC349F1D22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2 2" xfId="5598" xr:uid="{9530DDF1-63CB-42DB-AFD6-4687E37E264A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30" xr:uid="{CAA43FAC-75BF-4CB2-974B-CEDDD80226AB}"/>
    <cellStyle name="Normal 5 5 3 2 2 2 3" xfId="4731" xr:uid="{61CC43BB-D709-491B-B68C-CC2405E4E25E}"/>
    <cellStyle name="Normal 5 5 3 2 2 3" xfId="955" xr:uid="{0B9A5734-1A3C-4682-8F6A-A2961F3F3809}"/>
    <cellStyle name="Normal 5 5 3 2 2 3 2" xfId="4732" xr:uid="{DD42BA0E-5924-4CCC-93F1-82AAA461FAAD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33" xr:uid="{83CBB4DC-FC57-4613-8A2F-F2B9C9403F7B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34" xr:uid="{A4549160-0782-41BE-8313-49AD5C75A258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35" xr:uid="{D9870F49-D65C-46F5-A66B-9CBCC0F959CC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36" xr:uid="{A2BC696C-D0B7-4AE3-A59C-B9B383969C9C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37" xr:uid="{FEE35146-2E64-41B6-A1AC-F6DAEB17D859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2 2" xfId="5599" xr:uid="{BCF1C0BA-8278-47F1-91DB-8C0DCE28738C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2 2" xfId="5600" xr:uid="{2D1A77E5-B938-4793-8B25-1DBC7E4A4C15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2 2" xfId="5601" xr:uid="{D6B38B72-8CA7-4D37-9036-2452F81FD24B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2 2" xfId="5602" xr:uid="{DDFCE834-5C4A-4580-8BD4-246ECCCBBE02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2 2" xfId="5603" xr:uid="{7F773952-F12F-43C9-842B-346AF5AE8C15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2 2" xfId="5604" xr:uid="{55E81506-6D8F-4CD7-8B2B-92EE8A13406C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2 2" xfId="5605" xr:uid="{054A41BD-95B9-48B7-A39D-F2F92138B439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2 2" xfId="5606" xr:uid="{2CD77BFA-C6CF-45D7-8B61-9D4D94E961D9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2 2" xfId="5607" xr:uid="{569FFC0D-0696-4248-AFBC-0336D77D2FFE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2 2" xfId="5608" xr:uid="{5612B401-8381-47A7-BA15-4790E0F47DD5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2 2" xfId="5609" xr:uid="{69FCF406-74A0-40CF-AA75-3416658C9562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3 2" xfId="5610" xr:uid="{B3405626-016E-443D-848A-39521835DBCF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2 2" xfId="5611" xr:uid="{068316A0-48F1-441C-BED4-4F45D422B8DD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2 2" xfId="5612" xr:uid="{BDB0D2A2-2085-4410-BABE-AEF94F126E9C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5 2" xfId="5613" xr:uid="{D6492B74-2A6D-4500-9D97-94C30D1932DE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11" xr:uid="{01EB6BCD-90DB-468E-A6EA-0AE6AF830480}"/>
    <cellStyle name="Normal 6 10 2 3" xfId="1299" xr:uid="{78ED2972-A832-4B12-A26A-7E53F0E44244}"/>
    <cellStyle name="Normal 6 10 2 4" xfId="1300" xr:uid="{70F04B64-70C0-4A7D-9AFB-9BD63129E3AD}"/>
    <cellStyle name="Normal 6 10 2 5" xfId="5523" xr:uid="{F40E9E1E-F724-44B3-9EA1-353880A09415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2 2" xfId="5614" xr:uid="{20AF0C8A-D7DB-4404-B2EF-AB264764044E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0DC63FFA-C90A-4E17-8114-CF9CE2D40142}"/>
    <cellStyle name="Normal 6 13 5" xfId="5491" xr:uid="{E4E8BBA1-9DB6-4F63-8B10-A1835E4EE5CC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2 2" xfId="5615" xr:uid="{8E69AF29-FD12-486D-BCE5-D12565E6557E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5 2" xfId="5616" xr:uid="{9AC6011C-0A29-4AA4-831D-9D072EEB3398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7 5" xfId="5546" xr:uid="{2D1E45F4-9D70-410E-B6DC-1F966564301C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91" xr:uid="{5D0F61CA-12E4-446D-9833-8FE7BC43CB14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2 2" xfId="5617" xr:uid="{64423C1E-CEBB-43FE-A0DC-5FC662679BF0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38" xr:uid="{BE6B8598-FEBC-4C1E-A630-5F107558EDB8}"/>
    <cellStyle name="Normal 6 4 3 2 2 2 3" xfId="4739" xr:uid="{2A9D33AF-6304-4941-B2F1-C507AB261BF2}"/>
    <cellStyle name="Normal 6 4 3 2 2 3" xfId="1535" xr:uid="{54EDD147-8464-49D6-9FD8-FBE229AE6C84}"/>
    <cellStyle name="Normal 6 4 3 2 2 3 2" xfId="4740" xr:uid="{E4936EFB-FC67-4D07-91FF-B542CDA7514C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41" xr:uid="{8EC6D8C0-C87B-483E-9CC0-BD731069DF36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42" xr:uid="{06A9EF8C-3CE3-4F7C-9600-915EA9F6223E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43" xr:uid="{06F68AF3-FFF7-46F5-BB95-36AD18774520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44" xr:uid="{2AB20376-ED73-4FDB-BE37-FBEFC7367583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45" xr:uid="{C991A2A0-D624-44E8-83DE-0D3B8BBCDFEC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8" xr:uid="{FC0FFEA7-B3F5-4736-9FEF-D317362213D6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2 2" xfId="5618" xr:uid="{196E4829-7944-4BEA-813B-15BB983C506A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2 2" xfId="5619" xr:uid="{562E3FB3-C51E-4FDD-A144-59804D810861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2 2" xfId="5620" xr:uid="{7EB15A94-10C7-4946-87AF-8AA4418BFC02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2 2" xfId="5621" xr:uid="{84AB2C09-CD46-4A39-A049-5386218C04E5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2 2" xfId="5622" xr:uid="{BDE10F73-216C-4430-A373-07411C02D0C7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2 2" xfId="5623" xr:uid="{EDF1C108-89DE-4EC5-A866-49B9F6BF94A2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2 2" xfId="5624" xr:uid="{C9B0A20E-9619-4C31-96C9-F9EA24A76A8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2 2" xfId="5625" xr:uid="{BB72D382-DEF4-44D5-9A84-1BA84CDE49CF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2 2" xfId="5626" xr:uid="{4BB76D9A-7870-4CA4-9CE4-AACBCB8A592A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2 2" xfId="5627" xr:uid="{000FEAD7-C62C-4DFD-B361-7E7D49323E74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2 2" xfId="5628" xr:uid="{0F0C38DF-A6D3-4BE0-AB54-7F44BB990C8D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3 2" xfId="5629" xr:uid="{60E1761A-6C4F-472B-8BB0-285A8F37D126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2 2" xfId="5630" xr:uid="{4F42C147-7245-404D-8702-B5D89B667A85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2 2" xfId="5631" xr:uid="{FC3125BC-BBA4-4F52-B62C-A669710E4256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5 2" xfId="5632" xr:uid="{CA47F939-B75C-4B53-94C4-EF4B7E400BC0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2 2" xfId="5633" xr:uid="{3985FBE7-9AEF-40F9-8363-2CC02B88FAFD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2 2" xfId="5634" xr:uid="{739A5FBF-BC17-41EF-8135-AC94F8848675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2 2" xfId="5635" xr:uid="{CBA8D1B3-BF7C-4867-AF82-7ED97D369BB7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5 2" xfId="5636" xr:uid="{62D2D246-9EEA-4797-84D2-B8CD8EB55220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802" xr:uid="{6F39A948-A631-4693-9C6E-7A466E18A51A}"/>
    <cellStyle name="Normal 7 2 7 4 3" xfId="4859" xr:uid="{7A5F35D1-8D7D-434B-ADA1-B5BDC81507D4}"/>
    <cellStyle name="Normal 7 2 7 4 4" xfId="4828" xr:uid="{1F7305F2-53A8-430F-8649-29E5730C18DA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2 2" xfId="5637" xr:uid="{83BB4B9E-65E9-4BD9-AA12-A8284405FD81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46" xr:uid="{5129BA14-E4DB-4130-B750-11B674F508D4}"/>
    <cellStyle name="Normal 7 3 3 2 2 2 3" xfId="4747" xr:uid="{6C46B7CC-ECC0-4B07-8486-CCCF55E612AF}"/>
    <cellStyle name="Normal 7 3 3 2 2 3" xfId="2119" xr:uid="{59EE3DA1-DB0B-4770-AA07-504ACC639355}"/>
    <cellStyle name="Normal 7 3 3 2 2 3 2" xfId="4748" xr:uid="{217CED13-3147-44E6-84CA-5E43372D2C0B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9" xr:uid="{7C8325B8-F74B-430E-B784-EBCD30DCF6FA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50" xr:uid="{6AF0D29F-4FB1-470E-A75E-D85A56851257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51" xr:uid="{F7834851-4C77-45DF-9004-FB91AA100DDD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52" xr:uid="{C1EFFDB5-56D9-43E0-851F-65AA4F0C4E8F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53" xr:uid="{585DA980-46BF-40D6-8FFD-7F9F6E90E7F8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2 2" xfId="5638" xr:uid="{407145FA-F96F-424A-9DE4-EE2EE9C0D336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2 2" xfId="5639" xr:uid="{EB4F3719-E3B0-4E4D-AD1D-441557EAB893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2 2" xfId="5640" xr:uid="{C75653CC-D71D-4F60-AFAC-E6570543E7EE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2 2" xfId="5641" xr:uid="{852EB584-ED7A-49C5-9BB6-7E483771A115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2 2" xfId="5642" xr:uid="{70025F4D-55B0-48A2-BEB5-B585BAE6115F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2 2" xfId="5643" xr:uid="{C953EE15-D261-432D-8C0D-88AF80916E2C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2 2" xfId="5644" xr:uid="{D40B3CF6-66DC-480B-AB18-5A28A2DECFB9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2 2" xfId="5645" xr:uid="{1C605338-919B-4BCD-BA56-561E7EA112B2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2 2" xfId="5646" xr:uid="{42DA18D4-9795-4C42-BC96-AEC78DC50A6F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2 2" xfId="5647" xr:uid="{4FFAEF5F-9BCE-4CB3-94E3-6788E6BAE6A2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2 2" xfId="5648" xr:uid="{8BB93CDA-EFF7-4CF3-BDBE-3AA9E4A5C2CD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3 2" xfId="5649" xr:uid="{EF32CAAF-A8CA-4D09-98D7-3FFD6467C1D1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2 2" xfId="5650" xr:uid="{ACFA61F6-FCED-437E-BF15-DB6E83D861E3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2 2" xfId="5651" xr:uid="{6FED88B5-E8E4-49AA-824A-03BE4855BDA0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5 2" xfId="5652" xr:uid="{E8BCDE6C-F382-407C-92BA-E4ABB4442DE6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2 2" xfId="5653" xr:uid="{00F4FC16-BAD9-4D3F-9779-6E9427B5796D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60" xr:uid="{8EA44804-7AAF-4E0B-9958-008B5AD1D322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14" xr:uid="{280091E6-7AB5-47F4-832D-382C096D3E4B}"/>
    <cellStyle name="Normal 7 9 4" xfId="2478" xr:uid="{E54CEC28-D8CE-4A63-B422-E849457E4CFD}"/>
    <cellStyle name="Normal 7 9 4 2" xfId="4801" xr:uid="{C92356C5-5326-483C-B8E6-B049EB781A64}"/>
    <cellStyle name="Normal 7 9 4 3" xfId="4861" xr:uid="{7C8D3EC4-C7A8-4819-AFA7-7E2C96D41B4D}"/>
    <cellStyle name="Normal 7 9 4 4" xfId="4827" xr:uid="{BB4806CD-B41D-4F3A-BE4F-236022B6E541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2 2" xfId="5654" xr:uid="{2B6D37C2-042C-465E-A32C-E167C160B3A6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2 2" xfId="5655" xr:uid="{9B9DF899-FFF2-4F1B-A482-545DE5E1BA1F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5 2" xfId="5656" xr:uid="{5102EA57-24C5-412E-9944-440582CF4758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2 2" xfId="5657" xr:uid="{3BDF8172-63F4-4A3D-8B7A-6823C2E9502C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54" xr:uid="{CF508B65-488D-424D-9060-F980DFE8B8AF}"/>
    <cellStyle name="Normal 8 3 3 2 2 2 3" xfId="4755" xr:uid="{D6E86842-1C35-441D-82F9-B90FB84679FE}"/>
    <cellStyle name="Normal 8 3 3 2 2 3" xfId="2711" xr:uid="{61611B3B-040E-4461-B4C8-0DDB13582815}"/>
    <cellStyle name="Normal 8 3 3 2 2 3 2" xfId="4756" xr:uid="{CAA6BBD1-47D2-4D87-9E57-AB87FAC8C0B0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57" xr:uid="{E2A773B0-1F46-4721-9750-19C7802E1316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58" xr:uid="{FC7BE6EB-0B4D-44BA-81B9-2C1C885FBF99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9" xr:uid="{1FFFC1A8-B469-4F3F-BC1B-8C4F15B89A2A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60" xr:uid="{7DA7EFCD-CF2C-4226-8519-0CE23AF7B629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61" xr:uid="{9B503548-66C2-4619-93B7-BD71948A6FA9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2 2" xfId="5658" xr:uid="{F6F3540F-0BBE-47CA-8F34-BD7BFF5F1B4E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2 2" xfId="5659" xr:uid="{FBC2AC3D-E91A-4C0B-A78A-E0E591253236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2 2" xfId="5660" xr:uid="{C31E5585-DBE3-4643-89BD-AE8838AD0D39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2 2" xfId="5661" xr:uid="{025C034B-8D75-43C8-9563-CD00852E709B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2 2" xfId="5662" xr:uid="{00A71BD0-B92C-4255-B69B-A7B801C5D99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2 2" xfId="5663" xr:uid="{DB980501-ADAD-4B2C-9F7D-933570A545A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2 2" xfId="5664" xr:uid="{AF96B36C-5B27-42C8-8437-E663C3EFCA89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2 2" xfId="5665" xr:uid="{13362DC4-E74A-4908-8B50-BB4A014570B0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2 2" xfId="5666" xr:uid="{E567F8FB-F412-433B-962E-FF2AA37EC53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2 2" xfId="5667" xr:uid="{4ACC1F9E-A139-4EFF-A91E-4A73779EA1E0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2 2" xfId="5668" xr:uid="{83FB10A3-80FD-40B0-87FB-BEF12AA96683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3 2" xfId="5669" xr:uid="{42CD599C-67C8-47A4-B1C3-BFCA1AC32B16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2 2" xfId="5670" xr:uid="{9A75E19E-0587-4498-ACE1-1D2DB27B8CA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2 2" xfId="5671" xr:uid="{D826DDAE-D3F5-4DF4-AE8A-F5AB04BF05B1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5 2" xfId="5672" xr:uid="{6B173318-09AE-496E-B1B2-6082A7C1D2E8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2 2" xfId="5673" xr:uid="{1F3FC5A9-840A-4877-BB4D-4A5B44003AC0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62" xr:uid="{F3D602B4-08A3-4FD0-9161-5F9ED3F29257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15" xr:uid="{85CAB8C2-E6CC-4B35-A2AD-DFCA43E5DB00}"/>
    <cellStyle name="Normal 8 9 4" xfId="3070" xr:uid="{536FF2B0-038F-4AE5-9FE7-52C6BA46A005}"/>
    <cellStyle name="Normal 8 9 4 2" xfId="4803" xr:uid="{D523F31C-0927-43BD-B1D0-F136A624CF58}"/>
    <cellStyle name="Normal 8 9 4 3" xfId="4863" xr:uid="{22DA29DC-D334-40E3-B2C5-1B5B50A9ED11}"/>
    <cellStyle name="Normal 8 9 4 4" xfId="4829" xr:uid="{311AE864-61DB-4B54-9E14-FB773541D3D2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2 2" xfId="5674" xr:uid="{CAE83821-E76B-4496-9309-5D67CDBA3C58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8" xr:uid="{BCEB0902-3BFF-4C3F-8E6E-62FAD46306EC}"/>
    <cellStyle name="Normal 9 3 3 3 2 2 3" xfId="4238" xr:uid="{5EC2DB2A-3429-4C68-9A9E-182529ED8F67}"/>
    <cellStyle name="Normal 9 3 3 3 2 2 3 2" xfId="4939" xr:uid="{12DEBD7E-CBFD-45F1-9140-06D0EF935684}"/>
    <cellStyle name="Normal 9 3 3 3 2 3" xfId="3175" xr:uid="{85E4EB72-0899-4CDE-B2A3-D779D0CB8684}"/>
    <cellStyle name="Normal 9 3 3 3 2 3 2" xfId="4239" xr:uid="{0D35D169-A9E1-4217-A710-3312CC798062}"/>
    <cellStyle name="Normal 9 3 3 3 2 3 2 2" xfId="4941" xr:uid="{ACC30A71-4E48-40C1-9FD4-72EAE1FF3A9E}"/>
    <cellStyle name="Normal 9 3 3 3 2 3 3" xfId="4940" xr:uid="{60EE6735-CD05-4EBC-9969-CA566F165316}"/>
    <cellStyle name="Normal 9 3 3 3 2 4" xfId="3176" xr:uid="{FF234467-C34C-4526-9E6D-A8AAC1711BAD}"/>
    <cellStyle name="Normal 9 3 3 3 2 4 2" xfId="4942" xr:uid="{F3B36E4A-F974-433B-9F5A-E17EF207F5B4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5" xr:uid="{54E5143A-0B38-49E5-9D63-3D719C312500}"/>
    <cellStyle name="Normal 9 3 3 3 3 2 3" xfId="4944" xr:uid="{2BDC4ED2-B5CE-4BD6-9C90-5E0310411CBF}"/>
    <cellStyle name="Normal 9 3 3 3 3 3" xfId="4242" xr:uid="{75AF3F6B-4569-446D-9042-B4223F0A5F58}"/>
    <cellStyle name="Normal 9 3 3 3 3 3 2" xfId="4946" xr:uid="{43432B9A-8F91-48A5-8035-F1C78F33D221}"/>
    <cellStyle name="Normal 9 3 3 3 3 4" xfId="4943" xr:uid="{F33E7B09-3557-4994-99D4-1D8795B7624B}"/>
    <cellStyle name="Normal 9 3 3 3 4" xfId="3178" xr:uid="{FAA61678-B95A-4658-BF1B-C0F2FEF8E4A4}"/>
    <cellStyle name="Normal 9 3 3 3 4 2" xfId="4243" xr:uid="{327ADF0C-6426-4F53-9C38-1819753EFB63}"/>
    <cellStyle name="Normal 9 3 3 3 4 2 2" xfId="4948" xr:uid="{09E32C18-E4B7-4A7D-AC25-356604142B4D}"/>
    <cellStyle name="Normal 9 3 3 3 4 3" xfId="4947" xr:uid="{3CAAE364-1995-49A8-81FA-ABF1EED9D9F4}"/>
    <cellStyle name="Normal 9 3 3 3 5" xfId="3179" xr:uid="{09A1ACBC-C0CB-4C1A-8729-8B9CDF8C6C5B}"/>
    <cellStyle name="Normal 9 3 3 3 5 2" xfId="4949" xr:uid="{7444199A-3079-4DCE-81ED-513FD900B0CC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53" xr:uid="{BC65B102-E899-4206-937C-B16C86165847}"/>
    <cellStyle name="Normal 9 3 3 4 2 2 3" xfId="4952" xr:uid="{44F680C4-2ABC-4F15-930F-EA2E02DC52A8}"/>
    <cellStyle name="Normal 9 3 3 4 2 3" xfId="4246" xr:uid="{6C0DE8CA-5730-4C8F-A9EC-F72076C6D58A}"/>
    <cellStyle name="Normal 9 3 3 4 2 3 2" xfId="4954" xr:uid="{56B5A80A-D8C8-4E40-8229-9B6060817D93}"/>
    <cellStyle name="Normal 9 3 3 4 2 4" xfId="4951" xr:uid="{13D35E42-59D3-42F1-BF77-89342AC68C8D}"/>
    <cellStyle name="Normal 9 3 3 4 3" xfId="3182" xr:uid="{635E208F-86A3-4AB7-9738-B6A06CB3C906}"/>
    <cellStyle name="Normal 9 3 3 4 3 2" xfId="4247" xr:uid="{A8D1A167-6002-4C17-84E2-4A455CFC55EE}"/>
    <cellStyle name="Normal 9 3 3 4 3 2 2" xfId="4956" xr:uid="{20B7EEFA-E572-4086-924F-A560438E2FBF}"/>
    <cellStyle name="Normal 9 3 3 4 3 3" xfId="4955" xr:uid="{E065824E-1B04-419A-9930-88D7E2AB3AA0}"/>
    <cellStyle name="Normal 9 3 3 4 4" xfId="3183" xr:uid="{E098A52F-FD89-44CF-9487-669FF6468F75}"/>
    <cellStyle name="Normal 9 3 3 4 4 2" xfId="4957" xr:uid="{875180A2-F637-4AF6-9D42-FF6AF47E844C}"/>
    <cellStyle name="Normal 9 3 3 4 5" xfId="4950" xr:uid="{26FB5766-47C1-406A-89D0-D0F75B956CEE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60" xr:uid="{5BB1DFF1-7E9E-4DEC-BAB1-41E1013E79B4}"/>
    <cellStyle name="Normal 9 3 3 5 2 3" xfId="4959" xr:uid="{63F503B6-784D-459E-AB9A-9A32EF1E38D3}"/>
    <cellStyle name="Normal 9 3 3 5 3" xfId="3186" xr:uid="{F5A394A9-821F-408B-884A-6587DD2A7753}"/>
    <cellStyle name="Normal 9 3 3 5 3 2" xfId="4961" xr:uid="{F481E7A7-C2AB-4134-BC02-044CB4BA93C8}"/>
    <cellStyle name="Normal 9 3 3 5 4" xfId="3187" xr:uid="{673F3A29-4FF4-449F-A591-44EDFB635A51}"/>
    <cellStyle name="Normal 9 3 3 5 4 2" xfId="4962" xr:uid="{F2FCBBE4-619A-4950-8F02-932A440BABFE}"/>
    <cellStyle name="Normal 9 3 3 5 5" xfId="4958" xr:uid="{EBAD554B-7C16-46F0-988A-20D445463493}"/>
    <cellStyle name="Normal 9 3 3 6" xfId="3188" xr:uid="{C450359E-1F3A-45B5-A2FF-BCCF081E102A}"/>
    <cellStyle name="Normal 9 3 3 6 2" xfId="4249" xr:uid="{E3FDC8C8-FEA9-4756-B2B8-70E5900D1294}"/>
    <cellStyle name="Normal 9 3 3 6 2 2" xfId="4964" xr:uid="{B0815902-FE9E-4E86-AFD0-BF870807E109}"/>
    <cellStyle name="Normal 9 3 3 6 3" xfId="4963" xr:uid="{6AA14C44-9130-479B-9609-E9FB01B0D777}"/>
    <cellStyle name="Normal 9 3 3 7" xfId="3189" xr:uid="{B65396C8-6144-4577-B70A-7A0F4766CBEF}"/>
    <cellStyle name="Normal 9 3 3 7 2" xfId="4965" xr:uid="{5EAB3B12-F961-423A-93F9-EAEE61D9DEB5}"/>
    <cellStyle name="Normal 9 3 3 8" xfId="3190" xr:uid="{49F58DF3-23CF-40F1-B1C5-BF29FD744974}"/>
    <cellStyle name="Normal 9 3 3 8 2" xfId="4966" xr:uid="{1D202807-AA90-4AF9-9D78-59AD9090C4CB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71" xr:uid="{219E7119-5E8E-4FB8-BCB7-135D193D5614}"/>
    <cellStyle name="Normal 9 3 4 2 2 2 3" xfId="4970" xr:uid="{7225CB97-76A0-492C-880C-51AE5A273EE5}"/>
    <cellStyle name="Normal 9 3 4 2 2 3" xfId="3195" xr:uid="{402E439A-DB24-4ED0-9CC6-488A5F999901}"/>
    <cellStyle name="Normal 9 3 4 2 2 3 2" xfId="4972" xr:uid="{DA008A9F-ACF2-4413-AEDF-96347CA6E64B}"/>
    <cellStyle name="Normal 9 3 4 2 2 4" xfId="3196" xr:uid="{56B6DAED-1368-4989-BC5D-03577D2F313D}"/>
    <cellStyle name="Normal 9 3 4 2 2 4 2" xfId="4973" xr:uid="{4E1963A4-FB81-4A61-AECB-A9AA0FC21684}"/>
    <cellStyle name="Normal 9 3 4 2 2 5" xfId="4969" xr:uid="{9E09552B-31A7-4D7E-A5E5-66F30DC2F898}"/>
    <cellStyle name="Normal 9 3 4 2 3" xfId="3197" xr:uid="{AE0C72F5-C65C-40F8-997A-BE82FE4AAEF2}"/>
    <cellStyle name="Normal 9 3 4 2 3 2" xfId="4251" xr:uid="{74522319-1DFD-4241-AD02-C95B2C2F3055}"/>
    <cellStyle name="Normal 9 3 4 2 3 2 2" xfId="4975" xr:uid="{7DB20C32-CE40-4C0F-A9CC-FB1217623DC5}"/>
    <cellStyle name="Normal 9 3 4 2 3 3" xfId="4974" xr:uid="{340CB73A-B3C6-4F88-A9E9-2B3DD691CA89}"/>
    <cellStyle name="Normal 9 3 4 2 4" xfId="3198" xr:uid="{1964B088-DD81-4689-8774-DC35D99AC0A7}"/>
    <cellStyle name="Normal 9 3 4 2 4 2" xfId="4976" xr:uid="{2B4A61E9-310A-4B55-ACA5-039D0D2AEED2}"/>
    <cellStyle name="Normal 9 3 4 2 5" xfId="3199" xr:uid="{85AA862A-566A-4298-95CA-001900BFF469}"/>
    <cellStyle name="Normal 9 3 4 2 5 2" xfId="4977" xr:uid="{0D962188-2AC0-4F86-9FC1-B324462F74D8}"/>
    <cellStyle name="Normal 9 3 4 2 6" xfId="4968" xr:uid="{74B0C902-1192-4BEF-8017-493AF8623E26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80" xr:uid="{7C7EE834-7D10-4893-AE2D-0163E5ECD811}"/>
    <cellStyle name="Normal 9 3 4 3 2 3" xfId="4979" xr:uid="{DF2EDEE1-C519-4A67-AA68-CAAA07648222}"/>
    <cellStyle name="Normal 9 3 4 3 3" xfId="3202" xr:uid="{859E553D-2322-4DB5-9E80-3DCC002E1CE7}"/>
    <cellStyle name="Normal 9 3 4 3 3 2" xfId="4981" xr:uid="{A42EA5B6-3828-476F-8F66-87A550837517}"/>
    <cellStyle name="Normal 9 3 4 3 4" xfId="3203" xr:uid="{C9E2BC69-2D11-4B5E-8793-867FEC47FD74}"/>
    <cellStyle name="Normal 9 3 4 3 4 2" xfId="4982" xr:uid="{59625DC3-D808-407C-B5FE-47C399687197}"/>
    <cellStyle name="Normal 9 3 4 3 5" xfId="4978" xr:uid="{8C93EB84-87FA-40CB-B995-610FD4183500}"/>
    <cellStyle name="Normal 9 3 4 4" xfId="3204" xr:uid="{B7E52E64-CF8F-4FA1-BD38-E40D2DE1CA8F}"/>
    <cellStyle name="Normal 9 3 4 4 2" xfId="3205" xr:uid="{6A5A9A9D-6477-4EC3-91D0-8634064021F4}"/>
    <cellStyle name="Normal 9 3 4 4 2 2" xfId="4984" xr:uid="{69EC953B-8F8E-4221-9ADD-E0D47E7B35D0}"/>
    <cellStyle name="Normal 9 3 4 4 2 2 2" xfId="5675" xr:uid="{13367403-1C19-4D87-B40A-03892B57C000}"/>
    <cellStyle name="Normal 9 3 4 4 3" xfId="3206" xr:uid="{BE61994C-C61D-45B9-A15A-8CA2F75F275C}"/>
    <cellStyle name="Normal 9 3 4 4 3 2" xfId="4985" xr:uid="{40742F18-A8A2-493D-A1D9-DE4102350443}"/>
    <cellStyle name="Normal 9 3 4 4 4" xfId="3207" xr:uid="{38B0C644-8565-442D-8A70-0CDFD71267BE}"/>
    <cellStyle name="Normal 9 3 4 4 4 2" xfId="4986" xr:uid="{424901E3-D9DA-4A92-9DB4-E84499DD3A07}"/>
    <cellStyle name="Normal 9 3 4 4 5" xfId="4983" xr:uid="{1ED85153-86AE-4F14-B01B-D5AACF7A5628}"/>
    <cellStyle name="Normal 9 3 4 5" xfId="3208" xr:uid="{F3E6D4C4-EA5D-43E6-AA16-6FCFED5CAC01}"/>
    <cellStyle name="Normal 9 3 4 5 2" xfId="4987" xr:uid="{6F40855C-2F9D-4554-AA01-2F07DF0B8390}"/>
    <cellStyle name="Normal 9 3 4 5 2 2" xfId="5676" xr:uid="{A3F973D7-9AE0-4E4D-9DD6-C33D342BB409}"/>
    <cellStyle name="Normal 9 3 4 6" xfId="3209" xr:uid="{803A3E4C-71C6-4C73-BF27-0215576BC0DE}"/>
    <cellStyle name="Normal 9 3 4 6 2" xfId="4988" xr:uid="{2C85AB3F-3E0D-4CB2-84CF-50C11CEB9D87}"/>
    <cellStyle name="Normal 9 3 4 7" xfId="3210" xr:uid="{2D7083F8-557C-4B17-B563-D93C0384D675}"/>
    <cellStyle name="Normal 9 3 4 7 2" xfId="4989" xr:uid="{848ACDCE-7D32-45CA-8A58-A5751D5AAA9E}"/>
    <cellStyle name="Normal 9 3 4 8" xfId="4967" xr:uid="{712DE9E5-8AE0-41D4-80DD-38452B70E0C7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94" xr:uid="{83509374-778F-4C3E-8925-24C309B8AB98}"/>
    <cellStyle name="Normal 9 3 5 2 2 2 3" xfId="4993" xr:uid="{91EB4369-A4C1-4FC9-8656-377744F5F1A2}"/>
    <cellStyle name="Normal 9 3 5 2 2 3" xfId="4255" xr:uid="{CDCA4BF1-82E3-45DD-8C87-BEDE17AF3A01}"/>
    <cellStyle name="Normal 9 3 5 2 2 3 2" xfId="4995" xr:uid="{6E8315F8-4B9C-4089-B330-A8030CD2868B}"/>
    <cellStyle name="Normal 9 3 5 2 2 4" xfId="4992" xr:uid="{833E214A-0AA0-4905-BD94-289AF86295F0}"/>
    <cellStyle name="Normal 9 3 5 2 3" xfId="3214" xr:uid="{E9D1AAEF-09A2-445F-BED7-13D463E938FC}"/>
    <cellStyle name="Normal 9 3 5 2 3 2" xfId="4256" xr:uid="{2E65939E-F180-4EF8-9329-2AEA0F8150D2}"/>
    <cellStyle name="Normal 9 3 5 2 3 2 2" xfId="4997" xr:uid="{D2E1654C-3C88-4335-A19E-0867DAFFB343}"/>
    <cellStyle name="Normal 9 3 5 2 3 3" xfId="4996" xr:uid="{C0955C6E-70E5-4F5B-B692-8900878788C2}"/>
    <cellStyle name="Normal 9 3 5 2 4" xfId="3215" xr:uid="{B907F800-23B2-472F-AB26-899EAA492952}"/>
    <cellStyle name="Normal 9 3 5 2 4 2" xfId="4998" xr:uid="{9B9D3A75-F19E-4783-8E9D-6F766C49DF00}"/>
    <cellStyle name="Normal 9 3 5 2 5" xfId="4991" xr:uid="{AD3F6F5C-43C0-4AEB-AD54-149B904F011E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5001" xr:uid="{4EE23F9B-27BB-4B34-B3A1-004A16F15FE9}"/>
    <cellStyle name="Normal 9 3 5 3 2 3" xfId="5000" xr:uid="{4989A609-55AD-4D82-AACF-5A467E1918F4}"/>
    <cellStyle name="Normal 9 3 5 3 3" xfId="3218" xr:uid="{D376B54B-4288-4988-92BA-FE9EEEB32519}"/>
    <cellStyle name="Normal 9 3 5 3 3 2" xfId="5002" xr:uid="{4461B236-18DE-4CF0-9AEE-CB511A19DBD8}"/>
    <cellStyle name="Normal 9 3 5 3 4" xfId="3219" xr:uid="{7B79ED67-678A-4700-95E9-FD42624D2D91}"/>
    <cellStyle name="Normal 9 3 5 3 4 2" xfId="5003" xr:uid="{1CFDD74F-1E98-4761-A8CB-60BD9510332B}"/>
    <cellStyle name="Normal 9 3 5 3 5" xfId="4999" xr:uid="{F741DF0E-E9F9-4E49-BB2A-D9E5B20EAC74}"/>
    <cellStyle name="Normal 9 3 5 4" xfId="3220" xr:uid="{E37FD5A4-8D85-4AF9-8746-2A27AD14D583}"/>
    <cellStyle name="Normal 9 3 5 4 2" xfId="4258" xr:uid="{D6C9FA30-B072-4839-ACB0-40FDE19D79FB}"/>
    <cellStyle name="Normal 9 3 5 4 2 2" xfId="5005" xr:uid="{C705D199-C12E-40CA-910E-76F4C1598CC7}"/>
    <cellStyle name="Normal 9 3 5 4 3" xfId="5004" xr:uid="{D18654EC-CF98-4F8C-8C89-9A5DAF42C759}"/>
    <cellStyle name="Normal 9 3 5 5" xfId="3221" xr:uid="{81B55BE6-F6F2-41F3-B85B-B0837804FE64}"/>
    <cellStyle name="Normal 9 3 5 5 2" xfId="5006" xr:uid="{6C3B4C57-0D78-4DCB-9CC2-1A32D1F8E40F}"/>
    <cellStyle name="Normal 9 3 5 6" xfId="3222" xr:uid="{3A11D87E-9994-4FC6-809F-B4E217F15DB3}"/>
    <cellStyle name="Normal 9 3 5 6 2" xfId="5007" xr:uid="{3155BC57-393B-4D21-BB5A-429A72FB9FDA}"/>
    <cellStyle name="Normal 9 3 5 7" xfId="4990" xr:uid="{002201B7-D0F9-487C-A601-6C52CC436809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11" xr:uid="{B05AC872-65A0-4076-99DF-D65EEE1BCA10}"/>
    <cellStyle name="Normal 9 3 6 2 2 3" xfId="5010" xr:uid="{E9175230-AD58-4751-9DEF-D031AE1357F4}"/>
    <cellStyle name="Normal 9 3 6 2 3" xfId="3226" xr:uid="{BFB16D22-425E-4A4C-9E8B-76A55139CE48}"/>
    <cellStyle name="Normal 9 3 6 2 3 2" xfId="5012" xr:uid="{9716AAED-49FA-4C91-B667-6023360C6151}"/>
    <cellStyle name="Normal 9 3 6 2 4" xfId="3227" xr:uid="{DEE05BC0-CAED-4A4E-AA58-32B1C758C8FE}"/>
    <cellStyle name="Normal 9 3 6 2 4 2" xfId="5013" xr:uid="{97B9D3FF-F5AE-4729-A17C-0C4EE247A833}"/>
    <cellStyle name="Normal 9 3 6 2 5" xfId="5009" xr:uid="{F40A8E1C-7115-40D3-A4A3-E8AFFBBD62EE}"/>
    <cellStyle name="Normal 9 3 6 3" xfId="3228" xr:uid="{9B268206-27D9-4036-B757-17A679EBF9F6}"/>
    <cellStyle name="Normal 9 3 6 3 2" xfId="4260" xr:uid="{F4A59E7F-A319-4A3D-BDFE-4A802922E196}"/>
    <cellStyle name="Normal 9 3 6 3 2 2" xfId="5015" xr:uid="{0EBC8EB3-8E89-4150-8EDC-40FFE093A10D}"/>
    <cellStyle name="Normal 9 3 6 3 3" xfId="5014" xr:uid="{85DE859E-BBAB-48B9-AC65-82DA22BE9B05}"/>
    <cellStyle name="Normal 9 3 6 4" xfId="3229" xr:uid="{2A25F579-A2F9-4E80-98F9-BE1CA3AA2300}"/>
    <cellStyle name="Normal 9 3 6 4 2" xfId="5016" xr:uid="{8075F69F-6D23-4B34-9AEC-EA6D565BF128}"/>
    <cellStyle name="Normal 9 3 6 5" xfId="3230" xr:uid="{A38065C7-B910-4346-8B42-57F6B4E3B824}"/>
    <cellStyle name="Normal 9 3 6 5 2" xfId="5017" xr:uid="{C9329B44-FD2F-4AFA-A9F7-3E2D3798F336}"/>
    <cellStyle name="Normal 9 3 6 6" xfId="5008" xr:uid="{F2E9F8AE-DDDB-482F-8A07-1B936A33AB9D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20" xr:uid="{5395629D-0886-4511-A864-FA3EED439809}"/>
    <cellStyle name="Normal 9 3 7 2 3" xfId="5019" xr:uid="{FD305B84-37DA-4CAA-A988-C368C91480B1}"/>
    <cellStyle name="Normal 9 3 7 3" xfId="3233" xr:uid="{38775F42-C864-4A35-9A6E-6EB8D771FAB3}"/>
    <cellStyle name="Normal 9 3 7 3 2" xfId="5021" xr:uid="{BE1B6C9E-B733-4B00-B683-D99245CDD1DB}"/>
    <cellStyle name="Normal 9 3 7 4" xfId="3234" xr:uid="{7F377F1D-7586-4C1C-AC60-FA8942F86B23}"/>
    <cellStyle name="Normal 9 3 7 4 2" xfId="5022" xr:uid="{EB69540B-423C-44AF-92D6-FDCE621CA2AC}"/>
    <cellStyle name="Normal 9 3 7 5" xfId="5018" xr:uid="{2CBCD0FB-BAED-4021-8F31-EE15F6DAC86D}"/>
    <cellStyle name="Normal 9 3 8" xfId="3235" xr:uid="{3EE253FF-82BE-49E8-B59F-DC9BEF7DAF32}"/>
    <cellStyle name="Normal 9 3 8 2" xfId="3236" xr:uid="{41429C95-83AF-4EE0-A816-07E56C62A355}"/>
    <cellStyle name="Normal 9 3 8 2 2" xfId="5024" xr:uid="{FA23B555-4323-4669-8C44-ED240513D453}"/>
    <cellStyle name="Normal 9 3 8 3" xfId="3237" xr:uid="{F8F46510-84F2-451B-872B-5E61B548F04B}"/>
    <cellStyle name="Normal 9 3 8 3 2" xfId="5025" xr:uid="{1907200C-35D9-4B73-BF39-B63F2888DE4C}"/>
    <cellStyle name="Normal 9 3 8 4" xfId="3238" xr:uid="{5B25F764-DE19-4C03-9C12-57F7E42DB5E6}"/>
    <cellStyle name="Normal 9 3 8 4 2" xfId="5026" xr:uid="{B2C093F0-427F-4C7A-A526-69E1ABB57401}"/>
    <cellStyle name="Normal 9 3 8 5" xfId="5023" xr:uid="{55F2030E-86F9-4D93-8E4B-3846DD69EC50}"/>
    <cellStyle name="Normal 9 3 9" xfId="3239" xr:uid="{4F151668-A318-42FE-9B66-03C6CECE435F}"/>
    <cellStyle name="Normal 9 3 9 2" xfId="5027" xr:uid="{E036EABE-F2FC-4385-93E4-68CD0F632174}"/>
    <cellStyle name="Normal 9 4" xfId="3240" xr:uid="{B36AF820-063D-4106-AA68-C19939629719}"/>
    <cellStyle name="Normal 9 4 10" xfId="3241" xr:uid="{05587996-56E9-472F-9AEA-D541525D9EDB}"/>
    <cellStyle name="Normal 9 4 10 2" xfId="5029" xr:uid="{FBED1E2D-413C-4011-A295-93DA8307527F}"/>
    <cellStyle name="Normal 9 4 11" xfId="3242" xr:uid="{D10EDA6B-A4CA-4A9B-A25A-EB03B9568D01}"/>
    <cellStyle name="Normal 9 4 11 2" xfId="5030" xr:uid="{68425721-7A63-4343-88C3-5E0C13A5932B}"/>
    <cellStyle name="Normal 9 4 12" xfId="5028" xr:uid="{ADC1BDD1-8D94-4965-AD3A-63E2313C6FBC}"/>
    <cellStyle name="Normal 9 4 2" xfId="3243" xr:uid="{8AC80D2C-D820-4EC4-8604-A26386C0B4D5}"/>
    <cellStyle name="Normal 9 4 2 10" xfId="5031" xr:uid="{58786950-7244-4D55-A7C1-CFC0C7E87914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6" xr:uid="{5A2A1163-8F27-4A15-AFED-1970775D43BA}"/>
    <cellStyle name="Normal 9 4 2 2 2 2 2 3" xfId="5035" xr:uid="{E1441AC5-EEC6-4E2D-A920-6A5DA3226D40}"/>
    <cellStyle name="Normal 9 4 2 2 2 2 3" xfId="3248" xr:uid="{4EC5BD16-BFA6-4F0A-8F5C-336B40266A81}"/>
    <cellStyle name="Normal 9 4 2 2 2 2 3 2" xfId="5037" xr:uid="{D743D5BA-7A09-4C9C-987A-939150677332}"/>
    <cellStyle name="Normal 9 4 2 2 2 2 4" xfId="3249" xr:uid="{61228715-DA0D-4526-8B76-26E7220A911F}"/>
    <cellStyle name="Normal 9 4 2 2 2 2 4 2" xfId="5038" xr:uid="{F3C3AF0F-122C-47DE-AC3C-2F0BBF7F936B}"/>
    <cellStyle name="Normal 9 4 2 2 2 2 5" xfId="5034" xr:uid="{DFEABA68-B87C-44F5-8187-C183E069E3A6}"/>
    <cellStyle name="Normal 9 4 2 2 2 3" xfId="3250" xr:uid="{044B7EE5-169B-45B6-BB06-F969673A29EC}"/>
    <cellStyle name="Normal 9 4 2 2 2 3 2" xfId="3251" xr:uid="{9934C75E-97DC-4A5F-92D9-9BB9518D6B7A}"/>
    <cellStyle name="Normal 9 4 2 2 2 3 2 2" xfId="5040" xr:uid="{3A0E0F9B-1ED0-4246-B0AC-F22B7196306C}"/>
    <cellStyle name="Normal 9 4 2 2 2 3 3" xfId="3252" xr:uid="{CC6D834B-C4D9-4194-84D9-E271FA2738D2}"/>
    <cellStyle name="Normal 9 4 2 2 2 3 3 2" xfId="5041" xr:uid="{FBA06AB9-2526-4EB2-B1C8-7C51A7C445B0}"/>
    <cellStyle name="Normal 9 4 2 2 2 3 4" xfId="3253" xr:uid="{C0DFF6F1-8303-4F5C-BA12-2A0C67856970}"/>
    <cellStyle name="Normal 9 4 2 2 2 3 4 2" xfId="5042" xr:uid="{7306AB4B-F14D-4B7B-A215-522336DBACFB}"/>
    <cellStyle name="Normal 9 4 2 2 2 3 5" xfId="5039" xr:uid="{5854CB8B-CF3A-4CAD-9581-A66A65CE7EFB}"/>
    <cellStyle name="Normal 9 4 2 2 2 4" xfId="3254" xr:uid="{8E6B803C-95FC-4CC7-BD71-A248E7196F0B}"/>
    <cellStyle name="Normal 9 4 2 2 2 4 2" xfId="5043" xr:uid="{B5B76DAF-E5F5-4F78-B7FF-ED7C766EC1BB}"/>
    <cellStyle name="Normal 9 4 2 2 2 5" xfId="3255" xr:uid="{1586594D-1969-4E74-AE57-6F0C25308D6E}"/>
    <cellStyle name="Normal 9 4 2 2 2 5 2" xfId="5044" xr:uid="{305DB007-E0DD-44A4-A7E0-081AD797028F}"/>
    <cellStyle name="Normal 9 4 2 2 2 6" xfId="3256" xr:uid="{8EF72C3A-1B20-4919-A3FF-7A4971B0B7F8}"/>
    <cellStyle name="Normal 9 4 2 2 2 6 2" xfId="5045" xr:uid="{66BD0FC6-13BC-4689-98B1-6528CB107A25}"/>
    <cellStyle name="Normal 9 4 2 2 2 7" xfId="5033" xr:uid="{39E988BB-6F92-4DB6-B1DF-4C77CF9913D7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8" xr:uid="{C56FCE44-0B6C-4767-A737-E0EE2593C25E}"/>
    <cellStyle name="Normal 9 4 2 2 3 2 3" xfId="3260" xr:uid="{6F8DDBC6-3E3A-40CD-A4F4-C1180DC5667B}"/>
    <cellStyle name="Normal 9 4 2 2 3 2 3 2" xfId="5049" xr:uid="{E18ECBE3-270D-4B95-8510-97F57E8CADDD}"/>
    <cellStyle name="Normal 9 4 2 2 3 2 4" xfId="3261" xr:uid="{219981AE-239B-4A9A-8E59-0EE983D2BF3D}"/>
    <cellStyle name="Normal 9 4 2 2 3 2 4 2" xfId="5050" xr:uid="{796CACD5-3B73-44C0-9E53-CF1EEC1D049C}"/>
    <cellStyle name="Normal 9 4 2 2 3 2 5" xfId="5047" xr:uid="{4FD304E6-E2D5-4B5B-BACB-9CA8E4D1FFD8}"/>
    <cellStyle name="Normal 9 4 2 2 3 3" xfId="3262" xr:uid="{23E1501E-7B04-40CD-A487-2F219F247E65}"/>
    <cellStyle name="Normal 9 4 2 2 3 3 2" xfId="5051" xr:uid="{837ACDBB-EF07-4DD7-B2D2-9F57694345B8}"/>
    <cellStyle name="Normal 9 4 2 2 3 4" xfId="3263" xr:uid="{E1B79620-2A9C-4A0F-B2AD-3E033A2CE8F8}"/>
    <cellStyle name="Normal 9 4 2 2 3 4 2" xfId="5052" xr:uid="{1EE6DF81-ACA2-4250-A8C4-BC6F30A50CB2}"/>
    <cellStyle name="Normal 9 4 2 2 3 5" xfId="3264" xr:uid="{110D809D-0BC3-46CD-B72B-711780E9050F}"/>
    <cellStyle name="Normal 9 4 2 2 3 5 2" xfId="5053" xr:uid="{C6F183C7-DD2F-4129-A722-943E83E19937}"/>
    <cellStyle name="Normal 9 4 2 2 3 6" xfId="5046" xr:uid="{ADD4213A-8A57-43EA-B0AC-2D05A9518FD3}"/>
    <cellStyle name="Normal 9 4 2 2 4" xfId="3265" xr:uid="{B8C2EED8-CB66-47A1-ADA3-DD4BA98651F3}"/>
    <cellStyle name="Normal 9 4 2 2 4 2" xfId="3266" xr:uid="{0BC5AF3E-CC97-466E-ACF1-9AA392D62128}"/>
    <cellStyle name="Normal 9 4 2 2 4 2 2" xfId="5055" xr:uid="{57950007-CBDD-4329-BEA0-BBD29825372A}"/>
    <cellStyle name="Normal 9 4 2 2 4 2 2 2" xfId="5677" xr:uid="{6C054A0F-3231-4C0F-BED5-D2DF5112C016}"/>
    <cellStyle name="Normal 9 4 2 2 4 3" xfId="3267" xr:uid="{17E09A5C-8A59-4EB1-8865-BE6EC04B6B60}"/>
    <cellStyle name="Normal 9 4 2 2 4 3 2" xfId="5056" xr:uid="{A896ADDB-8AB2-4270-A91B-84643364A1C2}"/>
    <cellStyle name="Normal 9 4 2 2 4 4" xfId="3268" xr:uid="{71E5044D-E050-4A67-87BB-3B7AEAEEA0E1}"/>
    <cellStyle name="Normal 9 4 2 2 4 4 2" xfId="5057" xr:uid="{BC6A941F-A307-4FCE-BF79-7460FD759F9C}"/>
    <cellStyle name="Normal 9 4 2 2 4 5" xfId="5054" xr:uid="{0276162F-C8D3-44BC-8DFD-45F41204A342}"/>
    <cellStyle name="Normal 9 4 2 2 5" xfId="3269" xr:uid="{A1A31F0E-5E48-40A1-A790-F81542757042}"/>
    <cellStyle name="Normal 9 4 2 2 5 2" xfId="3270" xr:uid="{B07BD559-0B0D-479E-8705-6D1395CB3079}"/>
    <cellStyle name="Normal 9 4 2 2 5 2 2" xfId="5059" xr:uid="{C6E92272-22B6-4C8B-A326-5F2A0CF30678}"/>
    <cellStyle name="Normal 9 4 2 2 5 3" xfId="3271" xr:uid="{D696B72D-DA5D-432D-B7FC-060A1F34C1ED}"/>
    <cellStyle name="Normal 9 4 2 2 5 3 2" xfId="5060" xr:uid="{275A096A-9D5A-4C47-81B9-086B700616BA}"/>
    <cellStyle name="Normal 9 4 2 2 5 4" xfId="3272" xr:uid="{13EBF954-1F08-4D3B-B5FA-D19F1D84E502}"/>
    <cellStyle name="Normal 9 4 2 2 5 4 2" xfId="5061" xr:uid="{EFE654B6-A28C-4A2B-B932-7A6F65E63D55}"/>
    <cellStyle name="Normal 9 4 2 2 5 5" xfId="5058" xr:uid="{B5A443D5-7961-4580-9ABF-A6C6D389F27D}"/>
    <cellStyle name="Normal 9 4 2 2 6" xfId="3273" xr:uid="{FAF572B2-5516-4FEC-B5D0-D8BB079B286A}"/>
    <cellStyle name="Normal 9 4 2 2 6 2" xfId="5062" xr:uid="{DB75F09C-33A9-45E5-A723-63168D10D831}"/>
    <cellStyle name="Normal 9 4 2 2 7" xfId="3274" xr:uid="{8B112F79-1278-4631-81D6-9972DA2AC6D9}"/>
    <cellStyle name="Normal 9 4 2 2 7 2" xfId="5063" xr:uid="{F693AFD6-26E2-4401-86AA-9284F6F47405}"/>
    <cellStyle name="Normal 9 4 2 2 8" xfId="3275" xr:uid="{6CF4D569-8D5B-414E-922F-009464BABB7D}"/>
    <cellStyle name="Normal 9 4 2 2 8 2" xfId="5064" xr:uid="{12995278-1A44-4B16-854E-943ADA5BACD7}"/>
    <cellStyle name="Normal 9 4 2 2 9" xfId="5032" xr:uid="{525DCFB0-74A1-43A3-BDC2-CA8DC3A18A90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9" xr:uid="{9CA2187D-ECDC-4410-BC21-6B8EF15E0A31}"/>
    <cellStyle name="Normal 9 4 2 3 2 2 2 3" xfId="5068" xr:uid="{DB23EF24-1D8C-4670-84F9-3CA3B3900A12}"/>
    <cellStyle name="Normal 9 4 2 3 2 2 3" xfId="4265" xr:uid="{2ECDEDAD-A212-4492-8F74-A6CEEF34DDEA}"/>
    <cellStyle name="Normal 9 4 2 3 2 2 3 2" xfId="5070" xr:uid="{1676B283-5006-4D12-80A8-D6600BEFC2A3}"/>
    <cellStyle name="Normal 9 4 2 3 2 2 4" xfId="5067" xr:uid="{7E30F2EA-1F91-452A-A836-684B63BB08A6}"/>
    <cellStyle name="Normal 9 4 2 3 2 3" xfId="3279" xr:uid="{8CDEB715-07C0-4FE4-A61E-49CC1FB8EB0C}"/>
    <cellStyle name="Normal 9 4 2 3 2 3 2" xfId="4266" xr:uid="{49793AFE-CA67-4B52-AE66-F411EC6ECE11}"/>
    <cellStyle name="Normal 9 4 2 3 2 3 2 2" xfId="5072" xr:uid="{69CBD22A-0851-4453-8B2C-259EDB8E129E}"/>
    <cellStyle name="Normal 9 4 2 3 2 3 3" xfId="5071" xr:uid="{1F7B8746-6C73-45B7-B9C7-5DB4E0E7CEE6}"/>
    <cellStyle name="Normal 9 4 2 3 2 4" xfId="3280" xr:uid="{6813B584-FABB-43CA-AEE4-24CDD72D4F7D}"/>
    <cellStyle name="Normal 9 4 2 3 2 4 2" xfId="5073" xr:uid="{460AA4AB-AF5F-4A49-B7D8-477810984938}"/>
    <cellStyle name="Normal 9 4 2 3 2 5" xfId="5066" xr:uid="{E52E163A-5623-48A3-9486-7A5DEE7D8926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6" xr:uid="{21335155-2EA2-4008-95BB-6B1ADEAC9C94}"/>
    <cellStyle name="Normal 9 4 2 3 3 2 3" xfId="5075" xr:uid="{A39172A5-70D9-4B93-823A-FCF96AACEB81}"/>
    <cellStyle name="Normal 9 4 2 3 3 3" xfId="3283" xr:uid="{ABFF89AF-85E3-46C9-B362-41EEC11E2AEE}"/>
    <cellStyle name="Normal 9 4 2 3 3 3 2" xfId="5077" xr:uid="{9EAD31B5-E0C9-4B13-9E03-D4E8AF401A5E}"/>
    <cellStyle name="Normal 9 4 2 3 3 4" xfId="3284" xr:uid="{549A0934-7F38-4FBF-B25D-0C11B396FC8C}"/>
    <cellStyle name="Normal 9 4 2 3 3 4 2" xfId="5078" xr:uid="{7A37D642-DF72-4FDB-8DB3-DCCDA18963A6}"/>
    <cellStyle name="Normal 9 4 2 3 3 5" xfId="5074" xr:uid="{A47323B9-D5B1-414A-B913-DA8974107A0C}"/>
    <cellStyle name="Normal 9 4 2 3 4" xfId="3285" xr:uid="{EE1C93E9-6800-4BBD-A6DA-7EAAA8FB2FD6}"/>
    <cellStyle name="Normal 9 4 2 3 4 2" xfId="4268" xr:uid="{D58037FC-2370-4193-A0C1-F8E06A91FC04}"/>
    <cellStyle name="Normal 9 4 2 3 4 2 2" xfId="5080" xr:uid="{F403922D-182C-4F59-BDA9-E5F924DC8DBA}"/>
    <cellStyle name="Normal 9 4 2 3 4 3" xfId="5079" xr:uid="{0C2A64C4-28F5-42DF-855A-AFB53323E59C}"/>
    <cellStyle name="Normal 9 4 2 3 5" xfId="3286" xr:uid="{E8C37C29-FD4B-49BC-8E22-AC2EBE7DF593}"/>
    <cellStyle name="Normal 9 4 2 3 5 2" xfId="5081" xr:uid="{B95D4385-9795-4CEF-8791-48FC08159B78}"/>
    <cellStyle name="Normal 9 4 2 3 6" xfId="3287" xr:uid="{906AEEC2-8CF4-473F-99C6-F43E29750A31}"/>
    <cellStyle name="Normal 9 4 2 3 6 2" xfId="5082" xr:uid="{F9BE9CF9-8944-40E5-917B-15DB583D4D85}"/>
    <cellStyle name="Normal 9 4 2 3 7" xfId="5065" xr:uid="{EC1BBF87-2AF4-419F-A370-4D2366425BC3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6" xr:uid="{23B4D7D6-345A-4DE4-B7A5-7AB4929230CE}"/>
    <cellStyle name="Normal 9 4 2 4 2 2 3" xfId="5085" xr:uid="{AB9F4127-6FA5-4CC3-A439-74C09537A1FD}"/>
    <cellStyle name="Normal 9 4 2 4 2 3" xfId="3291" xr:uid="{B5DF5C07-B2AB-4224-A98B-82ABF32D17FE}"/>
    <cellStyle name="Normal 9 4 2 4 2 3 2" xfId="5087" xr:uid="{E042AFFC-120C-4D0A-B956-312F984071E1}"/>
    <cellStyle name="Normal 9 4 2 4 2 4" xfId="3292" xr:uid="{E3649021-61EE-422C-820F-959F7B2F146A}"/>
    <cellStyle name="Normal 9 4 2 4 2 4 2" xfId="5088" xr:uid="{8AAE869F-8EA0-410D-8A5E-C63AA88DA9AD}"/>
    <cellStyle name="Normal 9 4 2 4 2 5" xfId="5084" xr:uid="{810E28C6-5FBB-4DEB-AF02-2752ABD15A70}"/>
    <cellStyle name="Normal 9 4 2 4 3" xfId="3293" xr:uid="{A9E734C7-CD7B-445D-A574-47F4C6690C6E}"/>
    <cellStyle name="Normal 9 4 2 4 3 2" xfId="4270" xr:uid="{4F7E71AF-2EBC-4F6C-BBB1-729B073D06F1}"/>
    <cellStyle name="Normal 9 4 2 4 3 2 2" xfId="5090" xr:uid="{777EC1B7-7075-4242-B0D9-950E84DFCBDB}"/>
    <cellStyle name="Normal 9 4 2 4 3 3" xfId="5089" xr:uid="{810F37DB-5624-48CB-93DB-C62A312AA504}"/>
    <cellStyle name="Normal 9 4 2 4 4" xfId="3294" xr:uid="{DC7FEBBA-CC56-40D6-96FC-5EF4CE97DDAF}"/>
    <cellStyle name="Normal 9 4 2 4 4 2" xfId="5091" xr:uid="{1C314E49-8E90-4CC4-912A-E7C03179B1F2}"/>
    <cellStyle name="Normal 9 4 2 4 5" xfId="3295" xr:uid="{8DE7B1EA-9A22-4B40-B828-D5462898E796}"/>
    <cellStyle name="Normal 9 4 2 4 5 2" xfId="5092" xr:uid="{00467F00-8CA4-417C-9611-7DA3982E7FB0}"/>
    <cellStyle name="Normal 9 4 2 4 6" xfId="5083" xr:uid="{6599DB32-D4F8-47AE-98DA-A4CA2346F56E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5" xr:uid="{920E561B-4FC9-4AAA-9F0C-9DA90CF983D9}"/>
    <cellStyle name="Normal 9 4 2 5 2 3" xfId="5094" xr:uid="{6F31C0E2-10E3-4F16-8B09-EA0980F13B38}"/>
    <cellStyle name="Normal 9 4 2 5 3" xfId="3298" xr:uid="{515F52F5-1FF6-4780-AB0D-57AC1901353A}"/>
    <cellStyle name="Normal 9 4 2 5 3 2" xfId="5096" xr:uid="{7ED22403-EA10-4A77-A335-C324CC56721D}"/>
    <cellStyle name="Normal 9 4 2 5 4" xfId="3299" xr:uid="{E7E48E44-7E34-4478-905F-783CE06C0F36}"/>
    <cellStyle name="Normal 9 4 2 5 4 2" xfId="5097" xr:uid="{69125DCC-73DE-4B3D-9241-DF32C17CA47C}"/>
    <cellStyle name="Normal 9 4 2 5 5" xfId="5093" xr:uid="{6794F8A4-90A4-4538-AD3D-AC477135FD9E}"/>
    <cellStyle name="Normal 9 4 2 6" xfId="3300" xr:uid="{5C803D0A-6AEB-4A8F-8E80-8D3622118DA2}"/>
    <cellStyle name="Normal 9 4 2 6 2" xfId="3301" xr:uid="{EBA2872D-81A5-4177-BD14-9D3F5247FA3D}"/>
    <cellStyle name="Normal 9 4 2 6 2 2" xfId="5099" xr:uid="{AA3DC2F6-1B54-496F-92E3-0D0E41D0EC63}"/>
    <cellStyle name="Normal 9 4 2 6 3" xfId="3302" xr:uid="{30B89C50-1B50-431D-AE16-A9B691624786}"/>
    <cellStyle name="Normal 9 4 2 6 3 2" xfId="5100" xr:uid="{C4B51801-CE6B-4E91-B2AC-BF9EE5405E34}"/>
    <cellStyle name="Normal 9 4 2 6 4" xfId="3303" xr:uid="{E02EA51D-AE4E-4A27-B385-1D45F1D7B0F0}"/>
    <cellStyle name="Normal 9 4 2 6 4 2" xfId="5101" xr:uid="{1157FCA3-2D57-493F-9FE7-02FACBB6064F}"/>
    <cellStyle name="Normal 9 4 2 6 5" xfId="5098" xr:uid="{6EC7D640-0BA4-4994-8850-E2DB37E6C53B}"/>
    <cellStyle name="Normal 9 4 2 7" xfId="3304" xr:uid="{717EC764-6200-4781-9DBE-7AE01DC492DD}"/>
    <cellStyle name="Normal 9 4 2 7 2" xfId="5102" xr:uid="{267D6D0C-C555-4750-B35F-0EAED49F79BB}"/>
    <cellStyle name="Normal 9 4 2 8" xfId="3305" xr:uid="{D54AE50E-6751-456D-B814-0BC1D4404099}"/>
    <cellStyle name="Normal 9 4 2 8 2" xfId="5103" xr:uid="{15C0E02B-E72C-4D5E-AA38-132C277118FA}"/>
    <cellStyle name="Normal 9 4 2 9" xfId="3306" xr:uid="{B26C6B3A-C714-4834-A076-37A046B30935}"/>
    <cellStyle name="Normal 9 4 2 9 2" xfId="5104" xr:uid="{E4768348-0C9E-4DBA-A763-19EDEE4A0435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62" xr:uid="{D35BCCCF-35CB-42D1-B1E8-6DCAEC6D00AC}"/>
    <cellStyle name="Normal 9 4 3 2 2 2 2 2 2" xfId="5480" xr:uid="{596C8FC3-99B4-4D6A-82FB-8C332A067D73}"/>
    <cellStyle name="Normal 9 4 3 2 2 2 2 2 3" xfId="5109" xr:uid="{066FA328-E90A-44A7-9BE5-D08865602953}"/>
    <cellStyle name="Normal 9 4 3 2 2 2 3" xfId="4763" xr:uid="{7FF63F71-B24A-4B6A-A596-517A1DAE2093}"/>
    <cellStyle name="Normal 9 4 3 2 2 2 3 2" xfId="5481" xr:uid="{6092E15D-98B8-413D-9367-3272EEE7FBAD}"/>
    <cellStyle name="Normal 9 4 3 2 2 2 3 3" xfId="5108" xr:uid="{73449D51-B9AD-4F59-A638-2FCF5E79B761}"/>
    <cellStyle name="Normal 9 4 3 2 2 3" xfId="3311" xr:uid="{11006371-3CA0-4985-B591-71D72B539045}"/>
    <cellStyle name="Normal 9 4 3 2 2 3 2" xfId="4764" xr:uid="{45AF873A-03F4-401C-9A57-245288DBCF5B}"/>
    <cellStyle name="Normal 9 4 3 2 2 3 2 2" xfId="5482" xr:uid="{818AB829-E0D2-4B9A-A072-A58972A504C9}"/>
    <cellStyle name="Normal 9 4 3 2 2 3 2 3" xfId="5110" xr:uid="{C36D7D0A-DF03-46BA-8C4E-A1EE9474DD82}"/>
    <cellStyle name="Normal 9 4 3 2 2 4" xfId="3312" xr:uid="{E62A273D-F6D5-433E-B6BD-74AE87A1D16D}"/>
    <cellStyle name="Normal 9 4 3 2 2 4 2" xfId="5111" xr:uid="{E3006CCD-B25A-4CC8-942F-4F851BFE73B9}"/>
    <cellStyle name="Normal 9 4 3 2 2 5" xfId="5107" xr:uid="{7BAF7FE8-5CB1-4B8A-9941-022F21E4576B}"/>
    <cellStyle name="Normal 9 4 3 2 3" xfId="3313" xr:uid="{CDF820E3-1F8D-4790-8EBB-F35BAB48E074}"/>
    <cellStyle name="Normal 9 4 3 2 3 2" xfId="3314" xr:uid="{C6D6D191-4345-4124-95DB-DA72114A04AD}"/>
    <cellStyle name="Normal 9 4 3 2 3 2 2" xfId="4765" xr:uid="{3CADD921-0D0C-460A-98CD-A69A260C139B}"/>
    <cellStyle name="Normal 9 4 3 2 3 2 2 2" xfId="5483" xr:uid="{9E0E17D1-799C-4744-80D6-200DD3F0295C}"/>
    <cellStyle name="Normal 9 4 3 2 3 2 2 3" xfId="5113" xr:uid="{A3BAC67D-9951-4C9A-B448-ED8DCE8470A4}"/>
    <cellStyle name="Normal 9 4 3 2 3 3" xfId="3315" xr:uid="{F82A6596-11F2-4F37-AE15-33682F6E3CCA}"/>
    <cellStyle name="Normal 9 4 3 2 3 3 2" xfId="5114" xr:uid="{F8BD3405-8C05-4239-A202-9240A5FEB3E9}"/>
    <cellStyle name="Normal 9 4 3 2 3 4" xfId="3316" xr:uid="{93A4C50D-082E-4EAA-80B5-ABA592ACE146}"/>
    <cellStyle name="Normal 9 4 3 2 3 4 2" xfId="5115" xr:uid="{63848DC0-833D-4390-8E01-4EC5C3FBFC9E}"/>
    <cellStyle name="Normal 9 4 3 2 3 5" xfId="5112" xr:uid="{07A198FB-BC52-44FD-A0A8-E0F377C231B8}"/>
    <cellStyle name="Normal 9 4 3 2 4" xfId="3317" xr:uid="{0989A098-235A-42A9-8FF4-60D3A72B6897}"/>
    <cellStyle name="Normal 9 4 3 2 4 2" xfId="4766" xr:uid="{A83FB601-DD65-484A-8428-7E1801A7DBF4}"/>
    <cellStyle name="Normal 9 4 3 2 4 2 2" xfId="5484" xr:uid="{F5D0DD02-5979-4CA9-B240-1805B21B3064}"/>
    <cellStyle name="Normal 9 4 3 2 4 2 3" xfId="5116" xr:uid="{456FC0E0-DBFC-494D-B441-FF28053697E7}"/>
    <cellStyle name="Normal 9 4 3 2 5" xfId="3318" xr:uid="{74781C37-F52E-4614-9623-0B5315CC4C21}"/>
    <cellStyle name="Normal 9 4 3 2 5 2" xfId="5117" xr:uid="{3E7176C8-CED6-47EF-8677-2E4413CA58F1}"/>
    <cellStyle name="Normal 9 4 3 2 6" xfId="3319" xr:uid="{47557503-8191-4F66-A55C-0066518F1329}"/>
    <cellStyle name="Normal 9 4 3 2 6 2" xfId="5118" xr:uid="{D2870639-DF56-4393-AE63-45DEA7858279}"/>
    <cellStyle name="Normal 9 4 3 2 7" xfId="5106" xr:uid="{8063AFC8-FB3D-47AC-AC68-F83726C9CF55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67" xr:uid="{7B4E51CA-529A-442F-AB33-E864D5424F86}"/>
    <cellStyle name="Normal 9 4 3 3 2 2 2 2" xfId="5485" xr:uid="{DD434D6B-63A9-4FA0-9307-CE858463C4F2}"/>
    <cellStyle name="Normal 9 4 3 3 2 2 2 3" xfId="5121" xr:uid="{F3325284-E9F3-4CB8-AFFC-C32E1846B064}"/>
    <cellStyle name="Normal 9 4 3 3 2 3" xfId="3323" xr:uid="{7540B3B3-BE63-4382-8788-035841DB8000}"/>
    <cellStyle name="Normal 9 4 3 3 2 3 2" xfId="5122" xr:uid="{FBAAF0BC-17B9-4CB5-AD11-48B9760E7D3C}"/>
    <cellStyle name="Normal 9 4 3 3 2 4" xfId="3324" xr:uid="{4D05D9EA-2B64-4F3B-97E4-EE0965D522EA}"/>
    <cellStyle name="Normal 9 4 3 3 2 4 2" xfId="5123" xr:uid="{4C77FA7B-FAB4-44C4-9280-DAE66BCE421E}"/>
    <cellStyle name="Normal 9 4 3 3 2 5" xfId="5120" xr:uid="{5272F749-1485-42B2-BA2D-C585BBA584B3}"/>
    <cellStyle name="Normal 9 4 3 3 3" xfId="3325" xr:uid="{1695321A-5755-4761-9344-30D1F8022A20}"/>
    <cellStyle name="Normal 9 4 3 3 3 2" xfId="4768" xr:uid="{0BE6AE25-E7D3-4039-9860-39553E240E12}"/>
    <cellStyle name="Normal 9 4 3 3 3 2 2" xfId="5486" xr:uid="{7A8837E1-E6F2-449B-9386-780536853756}"/>
    <cellStyle name="Normal 9 4 3 3 3 2 3" xfId="5124" xr:uid="{53B2397F-AEE2-4407-A8AB-602B52248709}"/>
    <cellStyle name="Normal 9 4 3 3 4" xfId="3326" xr:uid="{E5D4892A-4307-46D8-9909-A239FFC90172}"/>
    <cellStyle name="Normal 9 4 3 3 4 2" xfId="5125" xr:uid="{A8B3FEA8-1B3B-47E3-9B58-3F9F5F70D0A3}"/>
    <cellStyle name="Normal 9 4 3 3 5" xfId="3327" xr:uid="{4FF37372-DFBC-4372-9252-087A62240A77}"/>
    <cellStyle name="Normal 9 4 3 3 5 2" xfId="5126" xr:uid="{35EBC410-67B9-43EE-8BE7-E7177A83D2D8}"/>
    <cellStyle name="Normal 9 4 3 3 6" xfId="5119" xr:uid="{3BA63E60-D1CD-4D1F-B071-82CA698FFF59}"/>
    <cellStyle name="Normal 9 4 3 4" xfId="3328" xr:uid="{B65728D1-7259-48BA-B3D2-BD4C2CBF7246}"/>
    <cellStyle name="Normal 9 4 3 4 2" xfId="3329" xr:uid="{BE4EE3B0-ECF7-4EF0-ADD3-F7F9BC0D8FBD}"/>
    <cellStyle name="Normal 9 4 3 4 2 2" xfId="4769" xr:uid="{CE3B82B2-714A-4964-820A-DE52551E46D8}"/>
    <cellStyle name="Normal 9 4 3 4 2 2 2" xfId="5487" xr:uid="{736CE4EF-8312-48E7-81FC-0BA9157099C1}"/>
    <cellStyle name="Normal 9 4 3 4 2 2 3" xfId="5128" xr:uid="{CBE24011-1C3F-44DE-8B86-D662002FF5BD}"/>
    <cellStyle name="Normal 9 4 3 4 3" xfId="3330" xr:uid="{B566C851-B38D-41FF-BF26-4880290593F5}"/>
    <cellStyle name="Normal 9 4 3 4 3 2" xfId="5129" xr:uid="{33916D31-5590-477D-9E29-ACB532369114}"/>
    <cellStyle name="Normal 9 4 3 4 4" xfId="3331" xr:uid="{C4DF18AD-95DD-4803-8718-861871550545}"/>
    <cellStyle name="Normal 9 4 3 4 4 2" xfId="5130" xr:uid="{CCF65625-845B-4EC1-B111-634ACDF78BA2}"/>
    <cellStyle name="Normal 9 4 3 4 5" xfId="5127" xr:uid="{5F6D0FC3-D8EE-45E9-B4B3-C8F7B1E836B7}"/>
    <cellStyle name="Normal 9 4 3 5" xfId="3332" xr:uid="{6BE34A0C-5247-4E0E-8C18-CBEF482FD451}"/>
    <cellStyle name="Normal 9 4 3 5 2" xfId="3333" xr:uid="{69C0B82B-E59E-451D-8DA8-F3B070829995}"/>
    <cellStyle name="Normal 9 4 3 5 2 2" xfId="5132" xr:uid="{74B6B65C-B0B1-4247-9C88-E982F3F6CECE}"/>
    <cellStyle name="Normal 9 4 3 5 3" xfId="3334" xr:uid="{C658907C-AF6D-45D3-88AB-E4B8019AE96D}"/>
    <cellStyle name="Normal 9 4 3 5 3 2" xfId="5133" xr:uid="{73F1E5F6-CB4E-44BA-B2EC-7DD951ED5E20}"/>
    <cellStyle name="Normal 9 4 3 5 4" xfId="3335" xr:uid="{8BAF2CE6-A7BF-40F0-8222-1362BA7F2706}"/>
    <cellStyle name="Normal 9 4 3 5 4 2" xfId="5134" xr:uid="{54A30636-2321-4823-AA03-0E591E6BD158}"/>
    <cellStyle name="Normal 9 4 3 5 5" xfId="5131" xr:uid="{079E7B6A-4FAD-43C9-8846-E7CBC99170F1}"/>
    <cellStyle name="Normal 9 4 3 6" xfId="3336" xr:uid="{663F01B0-33FA-4D39-B6E1-F587E2B0AF15}"/>
    <cellStyle name="Normal 9 4 3 6 2" xfId="5135" xr:uid="{05A827B1-BE96-44AA-B179-8D7D90579098}"/>
    <cellStyle name="Normal 9 4 3 7" xfId="3337" xr:uid="{ED672016-18E9-4ABB-90F2-C09EC1FDC260}"/>
    <cellStyle name="Normal 9 4 3 7 2" xfId="5136" xr:uid="{BBBE9A2D-030D-4053-A418-09BB93184A99}"/>
    <cellStyle name="Normal 9 4 3 8" xfId="3338" xr:uid="{818A346A-71F6-4324-9525-50E86AB2A0BA}"/>
    <cellStyle name="Normal 9 4 3 8 2" xfId="5137" xr:uid="{B564796E-D054-443C-81C6-FC1E80D3CB46}"/>
    <cellStyle name="Normal 9 4 3 9" xfId="5105" xr:uid="{41EBCC13-C5CC-4463-9FC4-CD76D43CA3AC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42" xr:uid="{F1ADE7D6-9745-4F79-BB24-EFF9F0C7D588}"/>
    <cellStyle name="Normal 9 4 4 2 2 2 3" xfId="5141" xr:uid="{0017AAA1-F1E9-4B02-97E3-72FCAB92DCF5}"/>
    <cellStyle name="Normal 9 4 4 2 2 3" xfId="3343" xr:uid="{1B8C1CF7-E5C9-4880-B588-E7606850BBF2}"/>
    <cellStyle name="Normal 9 4 4 2 2 3 2" xfId="5143" xr:uid="{DA4EA1FD-3DBA-4118-B09A-1ADC539583E6}"/>
    <cellStyle name="Normal 9 4 4 2 2 4" xfId="3344" xr:uid="{A6BBA61C-2B58-4B6A-8522-D19F9275B174}"/>
    <cellStyle name="Normal 9 4 4 2 2 4 2" xfId="5144" xr:uid="{0E21B77F-EE4E-4B7B-B8B3-4B47D82FFF92}"/>
    <cellStyle name="Normal 9 4 4 2 2 5" xfId="5140" xr:uid="{E0CDA038-2A1A-4E22-A97A-7D08F80A3563}"/>
    <cellStyle name="Normal 9 4 4 2 3" xfId="3345" xr:uid="{58AD18EB-8B28-4CCF-A2F5-A6C00EBA9C96}"/>
    <cellStyle name="Normal 9 4 4 2 3 2" xfId="4274" xr:uid="{7633241B-2A2F-4012-9F3C-417098F53043}"/>
    <cellStyle name="Normal 9 4 4 2 3 2 2" xfId="5146" xr:uid="{75B133D8-6812-4CA6-A35F-A3CAE9529E7E}"/>
    <cellStyle name="Normal 9 4 4 2 3 3" xfId="5145" xr:uid="{5CE484CF-B3BD-44FA-99A6-ED68A1364795}"/>
    <cellStyle name="Normal 9 4 4 2 4" xfId="3346" xr:uid="{3F26112B-9D0F-4391-92B1-84B930FB740C}"/>
    <cellStyle name="Normal 9 4 4 2 4 2" xfId="5147" xr:uid="{939E6268-68D7-437C-988C-0ABF57423925}"/>
    <cellStyle name="Normal 9 4 4 2 5" xfId="3347" xr:uid="{97EBE7D5-F65F-460B-9708-FD331A512542}"/>
    <cellStyle name="Normal 9 4 4 2 5 2" xfId="5148" xr:uid="{B1CF9E9F-6480-4621-B414-9393441722D8}"/>
    <cellStyle name="Normal 9 4 4 2 6" xfId="5139" xr:uid="{6F972938-F7D0-4660-A30D-7C0664CC2E79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51" xr:uid="{A265BB37-BBBE-4017-A075-F7BB384E5EF0}"/>
    <cellStyle name="Normal 9 4 4 3 2 3" xfId="5150" xr:uid="{1A91F88B-E919-4384-B6D1-91506CBC4AF7}"/>
    <cellStyle name="Normal 9 4 4 3 3" xfId="3350" xr:uid="{677283A2-FBAA-4A7D-BF93-5C581F8828B9}"/>
    <cellStyle name="Normal 9 4 4 3 3 2" xfId="5152" xr:uid="{8645D9F5-624B-49F6-9994-CA903AAB5D55}"/>
    <cellStyle name="Normal 9 4 4 3 4" xfId="3351" xr:uid="{086C0F03-BD4C-4343-9F4F-C5C72CC9C108}"/>
    <cellStyle name="Normal 9 4 4 3 4 2" xfId="5153" xr:uid="{26DA966B-6C35-47CE-A35C-90B85662DF56}"/>
    <cellStyle name="Normal 9 4 4 3 5" xfId="5149" xr:uid="{2ED2DF06-FD2E-4422-A5AE-11EF97BBFF62}"/>
    <cellStyle name="Normal 9 4 4 4" xfId="3352" xr:uid="{373083DB-45F7-467D-8220-0D1AFD273947}"/>
    <cellStyle name="Normal 9 4 4 4 2" xfId="3353" xr:uid="{321DF2AC-9CAD-420A-9817-3F63C8157AEA}"/>
    <cellStyle name="Normal 9 4 4 4 2 2" xfId="5155" xr:uid="{AF7C9CF1-B7DD-403A-9493-84834BBE2687}"/>
    <cellStyle name="Normal 9 4 4 4 3" xfId="3354" xr:uid="{B396A407-E763-4E74-9620-D29DAC74A0C9}"/>
    <cellStyle name="Normal 9 4 4 4 3 2" xfId="5156" xr:uid="{C63A053F-DBC6-4BD7-9849-808957F2DC27}"/>
    <cellStyle name="Normal 9 4 4 4 4" xfId="3355" xr:uid="{49057117-C5D1-4F54-9358-182822105648}"/>
    <cellStyle name="Normal 9 4 4 4 4 2" xfId="5157" xr:uid="{8FFC231D-1E07-47E3-A662-39FC4F73EF75}"/>
    <cellStyle name="Normal 9 4 4 4 5" xfId="5154" xr:uid="{863DFC2C-F79B-4407-BCDA-4A001FC9416D}"/>
    <cellStyle name="Normal 9 4 4 5" xfId="3356" xr:uid="{C64D3DB9-8FB5-481D-8C0E-356859EB31C3}"/>
    <cellStyle name="Normal 9 4 4 5 2" xfId="5158" xr:uid="{0E6E80B4-196E-422C-9446-A17D82F6C403}"/>
    <cellStyle name="Normal 9 4 4 6" xfId="3357" xr:uid="{CE611F52-669B-4434-9538-3DE5D1953BF8}"/>
    <cellStyle name="Normal 9 4 4 6 2" xfId="5159" xr:uid="{AED211AC-292D-4BC3-87F4-357BF8038F52}"/>
    <cellStyle name="Normal 9 4 4 7" xfId="3358" xr:uid="{E42AA119-7F29-4E69-B4D7-3893569B3A67}"/>
    <cellStyle name="Normal 9 4 4 7 2" xfId="5160" xr:uid="{9070EEA7-C50F-4870-BCDD-65FCD7BFF9DA}"/>
    <cellStyle name="Normal 9 4 4 8" xfId="5138" xr:uid="{C61B5D3F-104C-465A-9CF0-DCB8B9CF3576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64" xr:uid="{F94172BB-4450-4E88-8839-25DAE0209C19}"/>
    <cellStyle name="Normal 9 4 5 2 2 3" xfId="5163" xr:uid="{19691B69-4413-4F72-9CCA-2F465A5F8B66}"/>
    <cellStyle name="Normal 9 4 5 2 3" xfId="3362" xr:uid="{DC9331B7-1C1E-4DEF-8ACA-BBB92E1435CA}"/>
    <cellStyle name="Normal 9 4 5 2 3 2" xfId="5165" xr:uid="{F237997A-E53C-4494-9706-BF52015A69D5}"/>
    <cellStyle name="Normal 9 4 5 2 4" xfId="3363" xr:uid="{A08CA7CB-1D88-4572-B0F9-EF195DDDD5C2}"/>
    <cellStyle name="Normal 9 4 5 2 4 2" xfId="5166" xr:uid="{17DF9166-0801-44CD-A44A-8E327D0CC9D7}"/>
    <cellStyle name="Normal 9 4 5 2 5" xfId="5162" xr:uid="{8BCAA564-0DF3-4EA9-8841-CE098FBDBA5E}"/>
    <cellStyle name="Normal 9 4 5 3" xfId="3364" xr:uid="{A1E9C33C-C94E-4FFB-BAAF-493B0788A2C1}"/>
    <cellStyle name="Normal 9 4 5 3 2" xfId="3365" xr:uid="{3876BB89-BE58-496A-92CB-3F4DBDAC9F60}"/>
    <cellStyle name="Normal 9 4 5 3 2 2" xfId="5168" xr:uid="{14265B8D-60AC-430B-9382-FB30AC8B9093}"/>
    <cellStyle name="Normal 9 4 5 3 3" xfId="3366" xr:uid="{F73D1800-06A9-4D99-8554-9DB4BC2DCF62}"/>
    <cellStyle name="Normal 9 4 5 3 3 2" xfId="5169" xr:uid="{D803563A-C77E-4D8A-AF2F-2841EBA3ADFE}"/>
    <cellStyle name="Normal 9 4 5 3 4" xfId="3367" xr:uid="{41C66C3B-088B-4235-9A2A-04856B8649BA}"/>
    <cellStyle name="Normal 9 4 5 3 4 2" xfId="5170" xr:uid="{236CC136-EA2F-405D-BEE9-B8BF53A8F2E8}"/>
    <cellStyle name="Normal 9 4 5 3 5" xfId="5167" xr:uid="{FD5EB552-88C8-421E-96B2-09B6944E01EB}"/>
    <cellStyle name="Normal 9 4 5 4" xfId="3368" xr:uid="{E2116F0C-A7ED-4018-B37E-6460DD191EFB}"/>
    <cellStyle name="Normal 9 4 5 4 2" xfId="5171" xr:uid="{687D6B7F-32B1-46AB-8831-2EEE407EB89A}"/>
    <cellStyle name="Normal 9 4 5 5" xfId="3369" xr:uid="{10597110-38DF-4F4E-BF64-F79F5D4481D5}"/>
    <cellStyle name="Normal 9 4 5 5 2" xfId="5172" xr:uid="{E0FA1BBD-D94A-49D8-AE29-7DFE0AD434B6}"/>
    <cellStyle name="Normal 9 4 5 6" xfId="3370" xr:uid="{6193CB2F-0D4F-4003-B651-78D0486386BF}"/>
    <cellStyle name="Normal 9 4 5 6 2" xfId="5173" xr:uid="{9B462B50-A9F8-49DB-9B92-104F46AA0672}"/>
    <cellStyle name="Normal 9 4 5 7" xfId="5161" xr:uid="{AE0DBB9C-960E-44C7-8845-BC775462767B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6" xr:uid="{8D6CEDDF-AF65-4A53-81E2-F098ADD20818}"/>
    <cellStyle name="Normal 9 4 6 2 3" xfId="3374" xr:uid="{936E98DF-DA76-41C5-997F-EDEF1086A88A}"/>
    <cellStyle name="Normal 9 4 6 2 3 2" xfId="5177" xr:uid="{EA30BC03-C4CD-4B93-8955-A94DC97939A2}"/>
    <cellStyle name="Normal 9 4 6 2 4" xfId="3375" xr:uid="{D86FE3C7-4910-4F6A-AFE5-FB872984644E}"/>
    <cellStyle name="Normal 9 4 6 2 4 2" xfId="5178" xr:uid="{665551CB-1474-4677-B579-D289B901F4DA}"/>
    <cellStyle name="Normal 9 4 6 2 5" xfId="5175" xr:uid="{EBE7A14A-4EA4-4B80-8AD6-74FE372760FD}"/>
    <cellStyle name="Normal 9 4 6 3" xfId="3376" xr:uid="{7D42B768-6197-45F7-A266-F5094882D122}"/>
    <cellStyle name="Normal 9 4 6 3 2" xfId="5179" xr:uid="{3BC2C275-FD37-4BE6-8784-01A8792931D4}"/>
    <cellStyle name="Normal 9 4 6 4" xfId="3377" xr:uid="{7DB71026-A14B-43C5-8F56-41602DDF0746}"/>
    <cellStyle name="Normal 9 4 6 4 2" xfId="5180" xr:uid="{392F32FB-EC83-4FF3-8A95-90D70A16639A}"/>
    <cellStyle name="Normal 9 4 6 5" xfId="3378" xr:uid="{331CA8AB-5B2B-4241-B49C-65027FE1626C}"/>
    <cellStyle name="Normal 9 4 6 5 2" xfId="5181" xr:uid="{A8DC9466-2136-4071-BB0B-FD7F32181E84}"/>
    <cellStyle name="Normal 9 4 6 6" xfId="5174" xr:uid="{84628B24-3DBE-4F68-B50F-9A368780A7B7}"/>
    <cellStyle name="Normal 9 4 7" xfId="3379" xr:uid="{23E879BA-5EDE-4527-B83F-BD3E7C5CD9E1}"/>
    <cellStyle name="Normal 9 4 7 2" xfId="3380" xr:uid="{FE6BB645-9DCD-439A-AA54-1D20CA64AABA}"/>
    <cellStyle name="Normal 9 4 7 2 2" xfId="5183" xr:uid="{54ECBB79-8CA1-450A-9456-70C89B017A04}"/>
    <cellStyle name="Normal 9 4 7 3" xfId="3381" xr:uid="{63EACFD9-C165-4BCD-83BB-E9C03CCCBB36}"/>
    <cellStyle name="Normal 9 4 7 3 2" xfId="5184" xr:uid="{2882BE76-B73A-4377-9572-9AA5646D2AC1}"/>
    <cellStyle name="Normal 9 4 7 4" xfId="3382" xr:uid="{A237818C-2634-4E2F-A320-E14CE2E43306}"/>
    <cellStyle name="Normal 9 4 7 4 2" xfId="5185" xr:uid="{77336CE4-D9E5-4F36-A187-FB909DFB6AB1}"/>
    <cellStyle name="Normal 9 4 7 5" xfId="5182" xr:uid="{5A7336E8-F6F2-4320-B579-89BD7382D154}"/>
    <cellStyle name="Normal 9 4 8" xfId="3383" xr:uid="{4B3F0F96-7698-4C1B-9352-DFB8A143B4C0}"/>
    <cellStyle name="Normal 9 4 8 2" xfId="3384" xr:uid="{1652C9F7-EF06-4CE0-89E5-AD33D943B7C8}"/>
    <cellStyle name="Normal 9 4 8 2 2" xfId="5187" xr:uid="{09FF375F-14A2-4712-B674-0F9CD69A4AF1}"/>
    <cellStyle name="Normal 9 4 8 3" xfId="3385" xr:uid="{42C48E4C-0A45-4969-A540-285C636278BC}"/>
    <cellStyle name="Normal 9 4 8 3 2" xfId="5188" xr:uid="{1C40FE93-B740-4A0B-9B20-18F97DD67FFB}"/>
    <cellStyle name="Normal 9 4 8 4" xfId="3386" xr:uid="{6ED60723-E769-4128-AB65-7053B9A54F85}"/>
    <cellStyle name="Normal 9 4 8 4 2" xfId="5189" xr:uid="{F8919BD4-E942-4881-B008-4EC17798BC4A}"/>
    <cellStyle name="Normal 9 4 8 5" xfId="5186" xr:uid="{4954ADFA-90A6-47C7-96EB-F84C6B9F4AC6}"/>
    <cellStyle name="Normal 9 4 9" xfId="3387" xr:uid="{0A0D880C-0BFC-41C8-B227-974676FB3A25}"/>
    <cellStyle name="Normal 9 4 9 2" xfId="5190" xr:uid="{B8503A23-088D-43B8-97BB-7292E2FEEC1D}"/>
    <cellStyle name="Normal 9 5" xfId="3388" xr:uid="{F86CC073-51FB-4947-B60F-A224C8F5AAAD}"/>
    <cellStyle name="Normal 9 5 10" xfId="3389" xr:uid="{A9761081-2313-4CCE-946F-97186494E246}"/>
    <cellStyle name="Normal 9 5 10 2" xfId="5192" xr:uid="{A7F31BF9-FD50-42D8-8178-65F9ECD69299}"/>
    <cellStyle name="Normal 9 5 11" xfId="3390" xr:uid="{D20600A0-E03E-4CBD-8164-D0D21344248F}"/>
    <cellStyle name="Normal 9 5 11 2" xfId="5193" xr:uid="{1F8262C5-61BE-4719-B1B6-1CA687061938}"/>
    <cellStyle name="Normal 9 5 12" xfId="5191" xr:uid="{DC0366C7-DADE-4F55-BB02-0A1BDDCD5C85}"/>
    <cellStyle name="Normal 9 5 2" xfId="3391" xr:uid="{A630278B-53B1-4F67-ABBD-AD5D7E85E57A}"/>
    <cellStyle name="Normal 9 5 2 10" xfId="5194" xr:uid="{08093DC5-6839-4192-9861-6F033FDD97D0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8" xr:uid="{D7D5A628-06FE-4EA4-9F4A-787414CF9285}"/>
    <cellStyle name="Normal 9 5 2 2 2 2 2 2 2" xfId="5678" xr:uid="{BCC9DEB9-02B9-4484-B255-4C2EDB6BEEEA}"/>
    <cellStyle name="Normal 9 5 2 2 2 2 3" xfId="3396" xr:uid="{3E2CCF73-B1F9-4F05-80C1-CDC65940B91F}"/>
    <cellStyle name="Normal 9 5 2 2 2 2 3 2" xfId="5199" xr:uid="{367B483E-AE33-42F4-834D-E94EC39C73D6}"/>
    <cellStyle name="Normal 9 5 2 2 2 2 4" xfId="3397" xr:uid="{BF6CCD5E-E621-4573-AA38-665E2F75835D}"/>
    <cellStyle name="Normal 9 5 2 2 2 2 4 2" xfId="5200" xr:uid="{A5D3A3CB-0253-4B2F-98B8-6E79F4323C64}"/>
    <cellStyle name="Normal 9 5 2 2 2 2 5" xfId="5197" xr:uid="{F470E290-DAAE-46E0-8999-5082B9D9C435}"/>
    <cellStyle name="Normal 9 5 2 2 2 3" xfId="3398" xr:uid="{52C60F68-7D3D-4FAB-9822-F8D800416909}"/>
    <cellStyle name="Normal 9 5 2 2 2 3 2" xfId="3399" xr:uid="{A7D84D49-75C3-492F-8483-A4BA44E1ED1E}"/>
    <cellStyle name="Normal 9 5 2 2 2 3 2 2" xfId="5202" xr:uid="{EFD0DC09-02F1-4F1F-BDEF-E8F31CE632E9}"/>
    <cellStyle name="Normal 9 5 2 2 2 3 3" xfId="3400" xr:uid="{DEB0BFC0-6AC8-47D9-B90F-FD577C17CA56}"/>
    <cellStyle name="Normal 9 5 2 2 2 3 3 2" xfId="5203" xr:uid="{8E9BC277-8D3A-4F9B-9690-744FAED13259}"/>
    <cellStyle name="Normal 9 5 2 2 2 3 4" xfId="3401" xr:uid="{03CA0861-E115-40D7-AD98-93C13EA8709B}"/>
    <cellStyle name="Normal 9 5 2 2 2 3 4 2" xfId="5204" xr:uid="{6AB8667F-7C2E-4E9E-A57C-D3F67BA99406}"/>
    <cellStyle name="Normal 9 5 2 2 2 3 5" xfId="5201" xr:uid="{0CB9C574-2A52-4524-B07C-DA202F068846}"/>
    <cellStyle name="Normal 9 5 2 2 2 4" xfId="3402" xr:uid="{5D86A963-245A-49A6-A2B1-B654F7A5EFF0}"/>
    <cellStyle name="Normal 9 5 2 2 2 4 2" xfId="5205" xr:uid="{4D050353-F3C9-433F-B41D-92A0BF62F59C}"/>
    <cellStyle name="Normal 9 5 2 2 2 5" xfId="3403" xr:uid="{0D7CCE81-E84A-4D9A-80E7-BF2B58D2C1DD}"/>
    <cellStyle name="Normal 9 5 2 2 2 5 2" xfId="5206" xr:uid="{8D279E58-2546-45AE-912D-4E6ACF5FC4D0}"/>
    <cellStyle name="Normal 9 5 2 2 2 6" xfId="3404" xr:uid="{FE0A2B1A-1FB6-4859-A93A-8CAF03C86E3D}"/>
    <cellStyle name="Normal 9 5 2 2 2 6 2" xfId="5207" xr:uid="{708CF092-6C93-4439-A8C7-6DB16575B8A2}"/>
    <cellStyle name="Normal 9 5 2 2 2 7" xfId="5196" xr:uid="{3E206664-D342-42AB-B5BD-BBBEAEC60C3B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10" xr:uid="{D2EFF74B-069D-4E11-9BF6-BBA34B71EA57}"/>
    <cellStyle name="Normal 9 5 2 2 3 2 3" xfId="3408" xr:uid="{460C8630-68AB-426D-9D9D-763D724AF965}"/>
    <cellStyle name="Normal 9 5 2 2 3 2 3 2" xfId="5211" xr:uid="{0BAAAB33-E2A4-4E7E-B09C-9E46BC9ED09D}"/>
    <cellStyle name="Normal 9 5 2 2 3 2 4" xfId="3409" xr:uid="{D555BAE4-2377-4ABA-9575-DA6DB052A73A}"/>
    <cellStyle name="Normal 9 5 2 2 3 2 4 2" xfId="5212" xr:uid="{605762E9-6265-48AB-B925-AACC47018CEF}"/>
    <cellStyle name="Normal 9 5 2 2 3 2 5" xfId="5209" xr:uid="{7DEC91F2-CC22-44D8-BD75-F9EBE61B5465}"/>
    <cellStyle name="Normal 9 5 2 2 3 3" xfId="3410" xr:uid="{C505AA95-563E-408B-A1CC-731CD37B53A9}"/>
    <cellStyle name="Normal 9 5 2 2 3 3 2" xfId="5213" xr:uid="{72859557-DEC5-4F88-AE6D-A247C0B712A9}"/>
    <cellStyle name="Normal 9 5 2 2 3 4" xfId="3411" xr:uid="{D68FF109-AC44-43B9-9469-DF21F3BAECA0}"/>
    <cellStyle name="Normal 9 5 2 2 3 4 2" xfId="5214" xr:uid="{DCD1A84C-06E2-49B2-BA2C-D116CBCFD88B}"/>
    <cellStyle name="Normal 9 5 2 2 3 5" xfId="3412" xr:uid="{48D2BC56-2EE9-4334-A763-D2EDC87911F4}"/>
    <cellStyle name="Normal 9 5 2 2 3 5 2" xfId="5215" xr:uid="{5DABD5F3-B91E-4B16-A2B3-900F6EA30E86}"/>
    <cellStyle name="Normal 9 5 2 2 3 6" xfId="5208" xr:uid="{6E907247-C633-49CF-84BC-FA1A1A02BE55}"/>
    <cellStyle name="Normal 9 5 2 2 4" xfId="3413" xr:uid="{19746D52-1266-4886-850F-DE49B8F1E5D1}"/>
    <cellStyle name="Normal 9 5 2 2 4 2" xfId="3414" xr:uid="{8F02253D-2DA7-4DF7-AB36-0A15BE33DDCE}"/>
    <cellStyle name="Normal 9 5 2 2 4 2 2" xfId="5217" xr:uid="{3C2116E8-E106-4867-B04E-6E1573E6AE4C}"/>
    <cellStyle name="Normal 9 5 2 2 4 2 2 2" xfId="5679" xr:uid="{4ED25D36-5A91-46BA-A7D2-405D2E18CBF6}"/>
    <cellStyle name="Normal 9 5 2 2 4 3" xfId="3415" xr:uid="{A1462127-7D09-4D1D-AA9D-AF764FEC13B9}"/>
    <cellStyle name="Normal 9 5 2 2 4 3 2" xfId="5218" xr:uid="{D55828CE-B341-4D17-BD5A-5EF19C962D2C}"/>
    <cellStyle name="Normal 9 5 2 2 4 4" xfId="3416" xr:uid="{E5FC1265-8147-4DBD-94DB-054BA3D935D8}"/>
    <cellStyle name="Normal 9 5 2 2 4 4 2" xfId="5219" xr:uid="{ECB1A34F-B6FE-4C58-9504-AB02A618E50C}"/>
    <cellStyle name="Normal 9 5 2 2 4 5" xfId="5216" xr:uid="{07639F3D-E42B-443B-9E14-0EC590537F51}"/>
    <cellStyle name="Normal 9 5 2 2 5" xfId="3417" xr:uid="{D1030FEA-03C9-49A7-8E62-BABCB3AB477F}"/>
    <cellStyle name="Normal 9 5 2 2 5 2" xfId="3418" xr:uid="{9EF967B1-DD50-422B-9C1C-8D416AF67331}"/>
    <cellStyle name="Normal 9 5 2 2 5 2 2" xfId="5221" xr:uid="{3C90F20F-51E3-4ADC-85C5-0B9324C2FD2D}"/>
    <cellStyle name="Normal 9 5 2 2 5 3" xfId="3419" xr:uid="{3ADD6D94-AD84-40E9-A436-ABE7AEFFDEE9}"/>
    <cellStyle name="Normal 9 5 2 2 5 3 2" xfId="5222" xr:uid="{B9150FCE-DCC8-450F-8234-D9B899849608}"/>
    <cellStyle name="Normal 9 5 2 2 5 4" xfId="3420" xr:uid="{EBC5E9A4-78A2-4167-A8DF-A6150A067C14}"/>
    <cellStyle name="Normal 9 5 2 2 5 4 2" xfId="5223" xr:uid="{9FC5CE3A-4DBB-4104-8695-995BE6ABF3A8}"/>
    <cellStyle name="Normal 9 5 2 2 5 5" xfId="5220" xr:uid="{82BEC864-2037-4BC2-95AA-E096B5798996}"/>
    <cellStyle name="Normal 9 5 2 2 6" xfId="3421" xr:uid="{5E5DB2A2-9827-4596-869F-B8830BBB12B8}"/>
    <cellStyle name="Normal 9 5 2 2 6 2" xfId="5224" xr:uid="{81BBFED7-3D9E-4DFB-A0EE-6BAD85A495A2}"/>
    <cellStyle name="Normal 9 5 2 2 7" xfId="3422" xr:uid="{88D7E271-7BDB-49C9-AD74-416A73ED543D}"/>
    <cellStyle name="Normal 9 5 2 2 7 2" xfId="5225" xr:uid="{21518ED3-BD8E-4917-8541-8946E1AA9C4D}"/>
    <cellStyle name="Normal 9 5 2 2 8" xfId="3423" xr:uid="{08E1DCC5-DF73-4598-A21C-A13B18CBF928}"/>
    <cellStyle name="Normal 9 5 2 2 8 2" xfId="5226" xr:uid="{E9E4210B-3377-47DD-BFEC-7613F60AD96A}"/>
    <cellStyle name="Normal 9 5 2 2 9" xfId="5195" xr:uid="{2555FABF-2ABF-4A13-9D40-2796C96164DA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9" xr:uid="{84646A81-5A61-4C34-8F07-B9E45BB937E2}"/>
    <cellStyle name="Normal 9 5 2 3 2 2 2 2" xfId="5680" xr:uid="{7D836AFD-4745-40F5-960B-6832E07FDD48}"/>
    <cellStyle name="Normal 9 5 2 3 2 3" xfId="3427" xr:uid="{6CAF1EA0-5483-45FF-99E2-B6981CAE9767}"/>
    <cellStyle name="Normal 9 5 2 3 2 3 2" xfId="5230" xr:uid="{C2895E56-8E4D-473D-A14D-9AF50615C12E}"/>
    <cellStyle name="Normal 9 5 2 3 2 4" xfId="3428" xr:uid="{B47E8974-458C-4AF9-84CC-34D421E180D2}"/>
    <cellStyle name="Normal 9 5 2 3 2 4 2" xfId="5231" xr:uid="{5FA55B26-3215-4B60-9AC4-2BEC10A63A3E}"/>
    <cellStyle name="Normal 9 5 2 3 2 5" xfId="5228" xr:uid="{B91107B5-1EEB-4887-915C-59E673EB7CCC}"/>
    <cellStyle name="Normal 9 5 2 3 3" xfId="3429" xr:uid="{DF70A764-65AE-4A06-B0C3-C0EA68E39D1E}"/>
    <cellStyle name="Normal 9 5 2 3 3 2" xfId="3430" xr:uid="{33B9A006-230F-4430-AD81-0A1828F7FF73}"/>
    <cellStyle name="Normal 9 5 2 3 3 2 2" xfId="5233" xr:uid="{5D8B0853-7FBD-41B6-B6C4-DBF93FA94998}"/>
    <cellStyle name="Normal 9 5 2 3 3 3" xfId="3431" xr:uid="{4C6CE248-1EA7-4D82-AF72-DBF364689ED2}"/>
    <cellStyle name="Normal 9 5 2 3 3 3 2" xfId="5234" xr:uid="{967A2721-996B-45B1-9352-9A7D86194790}"/>
    <cellStyle name="Normal 9 5 2 3 3 4" xfId="3432" xr:uid="{95A18C9F-E989-4B20-93A6-3A5BC6326BF0}"/>
    <cellStyle name="Normal 9 5 2 3 3 4 2" xfId="5235" xr:uid="{7B95C75F-E765-48F6-9C0C-1A2C1B89368D}"/>
    <cellStyle name="Normal 9 5 2 3 3 5" xfId="5232" xr:uid="{E0137C6B-1783-4A7F-ADF9-746151F589B3}"/>
    <cellStyle name="Normal 9 5 2 3 4" xfId="3433" xr:uid="{63CBE5E3-3D73-45AA-8C1D-E37B4B46874E}"/>
    <cellStyle name="Normal 9 5 2 3 4 2" xfId="5236" xr:uid="{5DFF7FC1-7F32-493C-8FEA-EDD714DFF137}"/>
    <cellStyle name="Normal 9 5 2 3 5" xfId="3434" xr:uid="{50BFB28E-AADF-4B76-ABA7-97EA3ECBB478}"/>
    <cellStyle name="Normal 9 5 2 3 5 2" xfId="5237" xr:uid="{7724BBAB-04E4-4D70-B53B-B5154CB5662C}"/>
    <cellStyle name="Normal 9 5 2 3 6" xfId="3435" xr:uid="{9AFBB40A-5FA7-4E06-8CB0-CD5FD46CC394}"/>
    <cellStyle name="Normal 9 5 2 3 6 2" xfId="5238" xr:uid="{7A3C81D0-00E3-4E3F-867C-2C3516AAAFA3}"/>
    <cellStyle name="Normal 9 5 2 3 7" xfId="5227" xr:uid="{0322AF7B-E189-47C2-9B38-D2938D6D9966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41" xr:uid="{CDD5A2E2-0826-470D-86BC-B577B458ACA1}"/>
    <cellStyle name="Normal 9 5 2 4 2 3" xfId="3439" xr:uid="{99513CF1-4434-4648-9370-365F77384D49}"/>
    <cellStyle name="Normal 9 5 2 4 2 3 2" xfId="5242" xr:uid="{AB928137-38F7-4295-B8BF-CA7621B58B64}"/>
    <cellStyle name="Normal 9 5 2 4 2 4" xfId="3440" xr:uid="{0BFD76FB-8B12-4A52-80B3-C930DD07FDA4}"/>
    <cellStyle name="Normal 9 5 2 4 2 4 2" xfId="5243" xr:uid="{D53726B7-3CB2-4481-9214-198D6C3E2F09}"/>
    <cellStyle name="Normal 9 5 2 4 2 5" xfId="5240" xr:uid="{857AF59A-B613-4E95-B241-BBCFED942691}"/>
    <cellStyle name="Normal 9 5 2 4 3" xfId="3441" xr:uid="{558C0A5C-B690-4755-A11B-3995B5942152}"/>
    <cellStyle name="Normal 9 5 2 4 3 2" xfId="5244" xr:uid="{9947376C-60EE-41CB-A850-3DA3B4284D31}"/>
    <cellStyle name="Normal 9 5 2 4 4" xfId="3442" xr:uid="{731FAB44-C035-4434-BBC2-78D19177F876}"/>
    <cellStyle name="Normal 9 5 2 4 4 2" xfId="5245" xr:uid="{21D84E97-8992-492E-A10B-9A1FBB24BC81}"/>
    <cellStyle name="Normal 9 5 2 4 5" xfId="3443" xr:uid="{5287E35C-CA63-49C4-85CA-9AC4CE3047F9}"/>
    <cellStyle name="Normal 9 5 2 4 5 2" xfId="5246" xr:uid="{EB28540A-B54F-4C03-A020-E88BCBABA0BD}"/>
    <cellStyle name="Normal 9 5 2 4 6" xfId="5239" xr:uid="{0AFDA3DC-6F55-478C-8C37-6037E164159A}"/>
    <cellStyle name="Normal 9 5 2 5" xfId="3444" xr:uid="{E41A2246-1F45-4D76-B522-E10C396DE870}"/>
    <cellStyle name="Normal 9 5 2 5 2" xfId="3445" xr:uid="{9C71CA7C-6CFE-4080-AE49-38B843637FEB}"/>
    <cellStyle name="Normal 9 5 2 5 2 2" xfId="5248" xr:uid="{0FA4F6A2-096C-4050-AFF6-117913B52AD6}"/>
    <cellStyle name="Normal 9 5 2 5 2 2 2" xfId="5681" xr:uid="{A2843F3F-6967-445D-9E9C-F9D276B775E3}"/>
    <cellStyle name="Normal 9 5 2 5 3" xfId="3446" xr:uid="{0CF0622F-4418-4EC2-ACF3-0B81D498B5AD}"/>
    <cellStyle name="Normal 9 5 2 5 3 2" xfId="5249" xr:uid="{6CA1ED7A-67E0-4387-8C28-EE76E7741A52}"/>
    <cellStyle name="Normal 9 5 2 5 4" xfId="3447" xr:uid="{A6E4643C-6A1B-4B6B-A850-222E09D6CCA6}"/>
    <cellStyle name="Normal 9 5 2 5 4 2" xfId="5250" xr:uid="{3C842158-4D62-4467-A7D9-077185E7781B}"/>
    <cellStyle name="Normal 9 5 2 5 5" xfId="5247" xr:uid="{2DADC66A-065D-4EA2-BE52-6E3F5291A6E3}"/>
    <cellStyle name="Normal 9 5 2 6" xfId="3448" xr:uid="{8C110C3A-907B-435A-A8AA-D24C4B1366CE}"/>
    <cellStyle name="Normal 9 5 2 6 2" xfId="3449" xr:uid="{8568CA61-10C1-4A67-BF81-74C3A75566F2}"/>
    <cellStyle name="Normal 9 5 2 6 2 2" xfId="5252" xr:uid="{EEBC2D1B-7F4F-4104-A788-BC970DB2D4BC}"/>
    <cellStyle name="Normal 9 5 2 6 3" xfId="3450" xr:uid="{29A4313F-8949-45E4-B984-92A0944FDCE2}"/>
    <cellStyle name="Normal 9 5 2 6 3 2" xfId="5253" xr:uid="{C9299EEB-BD77-4D41-A412-261EE6AF6ADF}"/>
    <cellStyle name="Normal 9 5 2 6 4" xfId="3451" xr:uid="{0325FD9A-847A-43EE-B727-CD6655DBABC1}"/>
    <cellStyle name="Normal 9 5 2 6 4 2" xfId="5254" xr:uid="{BFC9F447-50AD-4BA9-A214-BA61DD40E29D}"/>
    <cellStyle name="Normal 9 5 2 6 5" xfId="5251" xr:uid="{4F42C184-8F13-4B8F-9FA0-5123319E1EEA}"/>
    <cellStyle name="Normal 9 5 2 7" xfId="3452" xr:uid="{E9633376-09FD-480B-B8E6-E2BBB4C54C9C}"/>
    <cellStyle name="Normal 9 5 2 7 2" xfId="5255" xr:uid="{77389F3E-8519-4C83-BB8B-A9CAF9656CA9}"/>
    <cellStyle name="Normal 9 5 2 8" xfId="3453" xr:uid="{24667192-8A7F-4C78-B8E0-8EA511051635}"/>
    <cellStyle name="Normal 9 5 2 8 2" xfId="5256" xr:uid="{F27FC488-A366-49B1-B432-F2AFEE2FFD28}"/>
    <cellStyle name="Normal 9 5 2 9" xfId="3454" xr:uid="{A3859758-B49F-42CD-A0B5-055EE9E68BF6}"/>
    <cellStyle name="Normal 9 5 2 9 2" xfId="5257" xr:uid="{DAF10803-C9E7-49A7-9C58-6AED76B71BEE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62" xr:uid="{9BAF68DE-E3E0-4E84-87EA-0B5A75D241E1}"/>
    <cellStyle name="Normal 9 5 3 2 2 2 3" xfId="5261" xr:uid="{712FB26B-AF50-4E53-B308-E667E4E67539}"/>
    <cellStyle name="Normal 9 5 3 2 2 3" xfId="3459" xr:uid="{81EDA8D9-CE06-4943-BBD1-3133299612F3}"/>
    <cellStyle name="Normal 9 5 3 2 2 3 2" xfId="5263" xr:uid="{1D4A0788-071A-47DD-B980-581064001BC6}"/>
    <cellStyle name="Normal 9 5 3 2 2 4" xfId="3460" xr:uid="{9B9702E4-91CA-4288-83C4-823B366BBDE5}"/>
    <cellStyle name="Normal 9 5 3 2 2 4 2" xfId="5264" xr:uid="{1717A869-4DB4-48C7-8161-A3A51DFC8FEC}"/>
    <cellStyle name="Normal 9 5 3 2 2 5" xfId="5260" xr:uid="{82C55742-DA47-479B-9DC1-77B7E3126481}"/>
    <cellStyle name="Normal 9 5 3 2 3" xfId="3461" xr:uid="{215002A9-D445-4D5A-AE79-C3D1F42472E5}"/>
    <cellStyle name="Normal 9 5 3 2 3 2" xfId="3462" xr:uid="{3B61D4E9-2E45-4B2B-8CF2-01515EE8EC5B}"/>
    <cellStyle name="Normal 9 5 3 2 3 2 2" xfId="5266" xr:uid="{A6827823-34A6-4B4E-942A-775FC46D3B8A}"/>
    <cellStyle name="Normal 9 5 3 2 3 3" xfId="3463" xr:uid="{1F61B04B-9527-40FF-BE3D-CA384975FB41}"/>
    <cellStyle name="Normal 9 5 3 2 3 3 2" xfId="5267" xr:uid="{D8AFE1FE-1B41-4698-AE64-8C32411B3219}"/>
    <cellStyle name="Normal 9 5 3 2 3 4" xfId="3464" xr:uid="{8882092E-0D1E-4D0E-907F-194906559D1A}"/>
    <cellStyle name="Normal 9 5 3 2 3 4 2" xfId="5268" xr:uid="{61990C83-7B41-4EE7-A64C-DC8771238040}"/>
    <cellStyle name="Normal 9 5 3 2 3 5" xfId="5265" xr:uid="{49D14E28-2507-4400-AF4E-328CA7C571A4}"/>
    <cellStyle name="Normal 9 5 3 2 4" xfId="3465" xr:uid="{411F4421-ABEA-461A-9058-E8CD9798B9E8}"/>
    <cellStyle name="Normal 9 5 3 2 4 2" xfId="5269" xr:uid="{8E0235A1-EA83-4616-AA68-91551A0AADF4}"/>
    <cellStyle name="Normal 9 5 3 2 5" xfId="3466" xr:uid="{0B02444B-F6A2-462A-9062-3C95251D624E}"/>
    <cellStyle name="Normal 9 5 3 2 5 2" xfId="5270" xr:uid="{FBA2FA23-2EBB-429D-B137-7A45DEFF5B88}"/>
    <cellStyle name="Normal 9 5 3 2 6" xfId="3467" xr:uid="{65C3478D-E36D-4799-9007-A7B5C1DE94A4}"/>
    <cellStyle name="Normal 9 5 3 2 6 2" xfId="5271" xr:uid="{89B776B3-C470-4AFF-837C-4DEE4FB42787}"/>
    <cellStyle name="Normal 9 5 3 2 7" xfId="5259" xr:uid="{8E32B1B7-F399-4B44-BE9F-851FC14CB6CA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74" xr:uid="{AC79A1C0-684D-4219-8C25-71ED5E3A51D7}"/>
    <cellStyle name="Normal 9 5 3 3 2 3" xfId="3471" xr:uid="{9DD214D2-D70D-43B5-B6D3-39A6668C3BA7}"/>
    <cellStyle name="Normal 9 5 3 3 2 3 2" xfId="5275" xr:uid="{D6C7A776-91E1-40C1-A59E-4A8405A54D06}"/>
    <cellStyle name="Normal 9 5 3 3 2 4" xfId="3472" xr:uid="{4CAC0FFB-A3DC-46A0-853A-11ACB7CC7939}"/>
    <cellStyle name="Normal 9 5 3 3 2 4 2" xfId="5276" xr:uid="{4F7C6505-2D38-4908-A370-ECD873266D04}"/>
    <cellStyle name="Normal 9 5 3 3 2 5" xfId="5273" xr:uid="{53B17DB3-8993-4073-AAC6-A9E9BECAC3BD}"/>
    <cellStyle name="Normal 9 5 3 3 3" xfId="3473" xr:uid="{E5026B54-9B89-4D83-A174-5D07F5E2155D}"/>
    <cellStyle name="Normal 9 5 3 3 3 2" xfId="5277" xr:uid="{21C302BE-1C21-4FB6-AA69-0E1BD6F09B76}"/>
    <cellStyle name="Normal 9 5 3 3 4" xfId="3474" xr:uid="{E062739B-F646-405F-8385-F898B790ECB5}"/>
    <cellStyle name="Normal 9 5 3 3 4 2" xfId="5278" xr:uid="{1E2B63D2-9EC4-47C1-9D92-0B101FD78917}"/>
    <cellStyle name="Normal 9 5 3 3 5" xfId="3475" xr:uid="{F5D30213-279D-4255-A0DE-3F69F4F403A7}"/>
    <cellStyle name="Normal 9 5 3 3 5 2" xfId="5279" xr:uid="{9DC33AC6-6067-4829-BC4C-B9B1A0CF0548}"/>
    <cellStyle name="Normal 9 5 3 3 6" xfId="5272" xr:uid="{BAFB3045-72FA-4E13-BC28-549839EA028C}"/>
    <cellStyle name="Normal 9 5 3 4" xfId="3476" xr:uid="{2956DDAD-978D-48AC-8E58-46D23C8B510F}"/>
    <cellStyle name="Normal 9 5 3 4 2" xfId="3477" xr:uid="{D1FFA0D6-70DA-4217-8381-68FE55181D90}"/>
    <cellStyle name="Normal 9 5 3 4 2 2" xfId="5281" xr:uid="{61DC54A5-B588-469C-B51A-B6EDF069984E}"/>
    <cellStyle name="Normal 9 5 3 4 2 2 2" xfId="5682" xr:uid="{708F9CDB-2CA4-432B-892A-0594DF5B2352}"/>
    <cellStyle name="Normal 9 5 3 4 3" xfId="3478" xr:uid="{900533C0-49E9-4916-B9A3-32FDDAE42CF6}"/>
    <cellStyle name="Normal 9 5 3 4 3 2" xfId="5282" xr:uid="{9BA90AC8-F706-4E69-AD02-4ABE4E154E5F}"/>
    <cellStyle name="Normal 9 5 3 4 4" xfId="3479" xr:uid="{D7820F01-9A4B-4F9C-B399-F6C809DC336F}"/>
    <cellStyle name="Normal 9 5 3 4 4 2" xfId="5283" xr:uid="{71229187-BC34-4EE3-B8A0-ACA3ADBB0BF9}"/>
    <cellStyle name="Normal 9 5 3 4 5" xfId="5280" xr:uid="{9FF8C739-02CB-4D71-A82E-328234CE8C57}"/>
    <cellStyle name="Normal 9 5 3 5" xfId="3480" xr:uid="{7CB31839-CB84-4E61-8E87-49120194112E}"/>
    <cellStyle name="Normal 9 5 3 5 2" xfId="3481" xr:uid="{78CD7958-FB10-470E-9ADC-A9F616CE1DA8}"/>
    <cellStyle name="Normal 9 5 3 5 2 2" xfId="5285" xr:uid="{53087958-8E5B-4549-9D80-2FEA607BBF32}"/>
    <cellStyle name="Normal 9 5 3 5 3" xfId="3482" xr:uid="{7A44180B-DC9E-4628-AA2C-D511A3E1A4DB}"/>
    <cellStyle name="Normal 9 5 3 5 3 2" xfId="5286" xr:uid="{296BE409-138C-40D7-B384-6ABD481328AD}"/>
    <cellStyle name="Normal 9 5 3 5 4" xfId="3483" xr:uid="{C065D9EF-3BF9-4395-869B-985EBB592D22}"/>
    <cellStyle name="Normal 9 5 3 5 4 2" xfId="5287" xr:uid="{E3EDC2A6-0311-420F-8636-358930CC2A97}"/>
    <cellStyle name="Normal 9 5 3 5 5" xfId="5284" xr:uid="{426B617F-11C0-4400-9B84-7A00DD179001}"/>
    <cellStyle name="Normal 9 5 3 6" xfId="3484" xr:uid="{8069611D-FE07-40C2-A3F2-F7AADA426843}"/>
    <cellStyle name="Normal 9 5 3 6 2" xfId="5288" xr:uid="{7F67FCE7-D190-4895-B634-A5C46C0B3D7C}"/>
    <cellStyle name="Normal 9 5 3 7" xfId="3485" xr:uid="{E409B1D1-567A-4E09-ADFE-5127B91B5C13}"/>
    <cellStyle name="Normal 9 5 3 7 2" xfId="5289" xr:uid="{C3BF2D21-0055-43E7-8389-C5E58EBF525F}"/>
    <cellStyle name="Normal 9 5 3 8" xfId="3486" xr:uid="{AD8E4184-C5B5-42A8-95BB-6AF790A5515D}"/>
    <cellStyle name="Normal 9 5 3 8 2" xfId="5290" xr:uid="{93482258-8BC2-4D2A-934C-2FAF22E458B3}"/>
    <cellStyle name="Normal 9 5 3 9" xfId="5258" xr:uid="{ECDC107F-19CB-46BC-81EE-8935D47A44CD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94" xr:uid="{8A852E1D-1EC4-4D6D-97FE-AFB5E3DC557A}"/>
    <cellStyle name="Normal 9 5 4 2 2 3" xfId="3491" xr:uid="{F4965547-5CE4-4099-98C1-719E32EC737E}"/>
    <cellStyle name="Normal 9 5 4 2 2 3 2" xfId="5295" xr:uid="{F8AF3182-11A3-44DA-89C3-DA4851AB3A3B}"/>
    <cellStyle name="Normal 9 5 4 2 2 4" xfId="3492" xr:uid="{CAFDA8F3-4445-4C8B-9D75-ED2E1F9C4D20}"/>
    <cellStyle name="Normal 9 5 4 2 2 4 2" xfId="5296" xr:uid="{60B56454-02EB-4FFF-B9AB-E4803A357AD4}"/>
    <cellStyle name="Normal 9 5 4 2 2 5" xfId="5293" xr:uid="{14C0EB39-81DD-4206-BBFE-D7E09601CE41}"/>
    <cellStyle name="Normal 9 5 4 2 3" xfId="3493" xr:uid="{ABEBAA1B-2EFC-4D53-91C2-CFB8E892C35D}"/>
    <cellStyle name="Normal 9 5 4 2 3 2" xfId="5297" xr:uid="{59977A3D-45A3-4036-BBD0-12317E568C3E}"/>
    <cellStyle name="Normal 9 5 4 2 4" xfId="3494" xr:uid="{F80B5EA7-759F-4D1A-BE47-A48DFBB52A17}"/>
    <cellStyle name="Normal 9 5 4 2 4 2" xfId="5298" xr:uid="{8ECDB7A6-DFB6-482B-A15E-8C2EBE79AA53}"/>
    <cellStyle name="Normal 9 5 4 2 5" xfId="3495" xr:uid="{8290C90D-43B6-427D-AB95-609FE562B116}"/>
    <cellStyle name="Normal 9 5 4 2 5 2" xfId="5299" xr:uid="{3B8FEF8F-4305-4147-842E-114658054CFA}"/>
    <cellStyle name="Normal 9 5 4 2 6" xfId="5292" xr:uid="{040ACFFF-04AC-4FE5-85BC-AAED6381D3ED}"/>
    <cellStyle name="Normal 9 5 4 3" xfId="3496" xr:uid="{F50801D6-FC22-40E5-A00A-61F4FB8F1128}"/>
    <cellStyle name="Normal 9 5 4 3 2" xfId="3497" xr:uid="{39EF0002-E058-4ADE-9EE2-B1CCF3F38BC8}"/>
    <cellStyle name="Normal 9 5 4 3 2 2" xfId="5301" xr:uid="{30AA79AA-BE79-4C4F-991E-2C9CFA84DF11}"/>
    <cellStyle name="Normal 9 5 4 3 3" xfId="3498" xr:uid="{34CA5CF6-F299-4624-8DA9-F03519E3BC52}"/>
    <cellStyle name="Normal 9 5 4 3 3 2" xfId="5302" xr:uid="{D7B1EC2F-8C59-46DB-B77F-81D97F4F4545}"/>
    <cellStyle name="Normal 9 5 4 3 4" xfId="3499" xr:uid="{39A6F213-740F-4718-A632-93D5AE134FC9}"/>
    <cellStyle name="Normal 9 5 4 3 4 2" xfId="5303" xr:uid="{EE490CE5-69FC-4740-ABE6-DC1F1E04C404}"/>
    <cellStyle name="Normal 9 5 4 3 5" xfId="5300" xr:uid="{7B12A414-1C50-484F-AA0C-A0716C8661B6}"/>
    <cellStyle name="Normal 9 5 4 4" xfId="3500" xr:uid="{2C9BBD38-6AEB-49E7-BA39-C871B7F700AA}"/>
    <cellStyle name="Normal 9 5 4 4 2" xfId="3501" xr:uid="{681755ED-F5DC-433D-B04E-19D20F0825CC}"/>
    <cellStyle name="Normal 9 5 4 4 2 2" xfId="5305" xr:uid="{92589056-4DAD-4E81-9F06-D6222CA1D402}"/>
    <cellStyle name="Normal 9 5 4 4 3" xfId="3502" xr:uid="{A023CC44-368B-47B8-88A1-E0BBB93BA094}"/>
    <cellStyle name="Normal 9 5 4 4 3 2" xfId="5306" xr:uid="{E738A5B5-446C-4E33-8054-140CA3357EFB}"/>
    <cellStyle name="Normal 9 5 4 4 4" xfId="3503" xr:uid="{2498BC5C-214B-434F-BC73-5368B7617698}"/>
    <cellStyle name="Normal 9 5 4 4 4 2" xfId="5307" xr:uid="{B4CD96AC-AD21-4397-93FB-DD440C003810}"/>
    <cellStyle name="Normal 9 5 4 4 5" xfId="5304" xr:uid="{1D6D3DC4-7A87-42C3-B4C3-08EB1669FCAC}"/>
    <cellStyle name="Normal 9 5 4 5" xfId="3504" xr:uid="{8446262D-E7F7-4258-9D75-FCC787D28D67}"/>
    <cellStyle name="Normal 9 5 4 5 2" xfId="5308" xr:uid="{6AE3246F-323F-4214-91C6-02DF3F27E0E9}"/>
    <cellStyle name="Normal 9 5 4 6" xfId="3505" xr:uid="{77E3D96C-E4D1-4F59-B251-4F8906AAB81D}"/>
    <cellStyle name="Normal 9 5 4 6 2" xfId="5309" xr:uid="{BA7F6285-A8E8-4622-A211-5956C669BDC6}"/>
    <cellStyle name="Normal 9 5 4 7" xfId="3506" xr:uid="{32671DA6-9AD3-4086-BD12-3784DE729229}"/>
    <cellStyle name="Normal 9 5 4 7 2" xfId="5310" xr:uid="{84922454-3A75-4475-8D97-D0E0A99528AE}"/>
    <cellStyle name="Normal 9 5 4 8" xfId="5291" xr:uid="{D62F4C19-73BA-4210-A463-20BA3F6CFF37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13" xr:uid="{3789014A-13B2-4463-92A5-0D7D87ABBA35}"/>
    <cellStyle name="Normal 9 5 5 2 3" xfId="3510" xr:uid="{C7D3BD57-3ACF-4D97-BA3E-A4BF37669E8D}"/>
    <cellStyle name="Normal 9 5 5 2 3 2" xfId="5314" xr:uid="{8B08727B-F06A-4BB1-A41E-11E40CB2B664}"/>
    <cellStyle name="Normal 9 5 5 2 4" xfId="3511" xr:uid="{8DA4C761-7A49-4571-8A1D-72507E79E84E}"/>
    <cellStyle name="Normal 9 5 5 2 4 2" xfId="5315" xr:uid="{07953954-7925-40AB-80C3-0BD93198CFF1}"/>
    <cellStyle name="Normal 9 5 5 2 5" xfId="5312" xr:uid="{3EF21C62-B352-492A-BC47-1514B3DE4149}"/>
    <cellStyle name="Normal 9 5 5 3" xfId="3512" xr:uid="{2BE788CD-4950-456F-8B23-3AA8AD516D7B}"/>
    <cellStyle name="Normal 9 5 5 3 2" xfId="3513" xr:uid="{44C72F3C-AE61-4366-B44B-8ACA85C34C2A}"/>
    <cellStyle name="Normal 9 5 5 3 2 2" xfId="5317" xr:uid="{59851081-F58E-4AC7-B300-F9AAB6068979}"/>
    <cellStyle name="Normal 9 5 5 3 3" xfId="3514" xr:uid="{0ED9306D-CB61-424E-8173-2CCDE6CAA260}"/>
    <cellStyle name="Normal 9 5 5 3 3 2" xfId="5318" xr:uid="{CEFDBF55-6B3B-4958-AD5F-6B84EF53DF2D}"/>
    <cellStyle name="Normal 9 5 5 3 4" xfId="3515" xr:uid="{E66B88EB-697F-46E7-AF5B-304EDB839CEE}"/>
    <cellStyle name="Normal 9 5 5 3 4 2" xfId="5319" xr:uid="{3BB14C38-682F-41C8-AEF0-0FBC664726D2}"/>
    <cellStyle name="Normal 9 5 5 3 5" xfId="5316" xr:uid="{FA64F5B6-9322-41F6-9DF1-DA3FDC2C515C}"/>
    <cellStyle name="Normal 9 5 5 4" xfId="3516" xr:uid="{E57C5B06-B711-49E3-BBE2-CD6C41D017AC}"/>
    <cellStyle name="Normal 9 5 5 4 2" xfId="5320" xr:uid="{8B3A4370-F9CC-46DB-8112-14F06C257286}"/>
    <cellStyle name="Normal 9 5 5 5" xfId="3517" xr:uid="{20BC3070-137A-4FE4-86CB-626E81A8A232}"/>
    <cellStyle name="Normal 9 5 5 5 2" xfId="5321" xr:uid="{F599FAD0-FF68-46C3-886C-1760CA931599}"/>
    <cellStyle name="Normal 9 5 5 6" xfId="3518" xr:uid="{5C5464CF-3BBC-4985-967F-F6E6B54E4410}"/>
    <cellStyle name="Normal 9 5 5 6 2" xfId="5322" xr:uid="{38E5F1F5-A425-40C1-A741-8C141C7E2F06}"/>
    <cellStyle name="Normal 9 5 5 7" xfId="5311" xr:uid="{BC34795F-8BE9-4758-B283-5AF85D423230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5" xr:uid="{508EE8E7-24B9-482D-A39C-29369072D88F}"/>
    <cellStyle name="Normal 9 5 6 2 3" xfId="3522" xr:uid="{006A5A07-34F7-42CB-A581-0731DEA5CD09}"/>
    <cellStyle name="Normal 9 5 6 2 3 2" xfId="5326" xr:uid="{6AEAD03C-9F71-412D-90EC-742CD7BDA099}"/>
    <cellStyle name="Normal 9 5 6 2 4" xfId="3523" xr:uid="{9FB6EDE4-ABB1-4D30-B3C6-2868CB304DE9}"/>
    <cellStyle name="Normal 9 5 6 2 4 2" xfId="5327" xr:uid="{C57BD1C7-9E83-4F96-B28C-B19D4E83FA18}"/>
    <cellStyle name="Normal 9 5 6 2 5" xfId="5324" xr:uid="{D1827A00-658D-49F9-9A72-AFE7320BAACE}"/>
    <cellStyle name="Normal 9 5 6 3" xfId="3524" xr:uid="{70D31E7D-8D35-44B6-B356-31B307F95A5E}"/>
    <cellStyle name="Normal 9 5 6 3 2" xfId="5328" xr:uid="{71352C48-86A0-4ECD-8640-8CE99925EEBC}"/>
    <cellStyle name="Normal 9 5 6 4" xfId="3525" xr:uid="{59D60B76-2E95-4932-908E-B4A988E02ED0}"/>
    <cellStyle name="Normal 9 5 6 4 2" xfId="5329" xr:uid="{426AA780-CC81-49A2-AACD-DF22E3DEEE98}"/>
    <cellStyle name="Normal 9 5 6 5" xfId="3526" xr:uid="{53C37F21-B8FF-4570-A5B6-899519EC1C2C}"/>
    <cellStyle name="Normal 9 5 6 5 2" xfId="5330" xr:uid="{0E97004F-DA96-4B30-BA6B-67A6220B7499}"/>
    <cellStyle name="Normal 9 5 6 6" xfId="5323" xr:uid="{6CEFDF6F-59F2-4007-B355-B7814B8F1EFF}"/>
    <cellStyle name="Normal 9 5 7" xfId="3527" xr:uid="{8A32F5F6-6741-43EE-B908-023D31B5CDEF}"/>
    <cellStyle name="Normal 9 5 7 2" xfId="3528" xr:uid="{0BFFC645-E101-4F53-AA74-A74675214F22}"/>
    <cellStyle name="Normal 9 5 7 2 2" xfId="5332" xr:uid="{DD7D4EF7-E623-4FAB-89D4-B8C0EBB2F623}"/>
    <cellStyle name="Normal 9 5 7 3" xfId="3529" xr:uid="{6C2490A9-054E-46AA-BD0E-B1E151926868}"/>
    <cellStyle name="Normal 9 5 7 3 2" xfId="5333" xr:uid="{82CD399D-B5AF-4685-B212-F446B440BC6D}"/>
    <cellStyle name="Normal 9 5 7 4" xfId="3530" xr:uid="{ED3CC8C0-21C6-4A1E-BC3F-94506ED26F43}"/>
    <cellStyle name="Normal 9 5 7 4 2" xfId="5334" xr:uid="{B0EB1A0B-7165-445A-8CD9-F4DC4B60BAF6}"/>
    <cellStyle name="Normal 9 5 7 5" xfId="5331" xr:uid="{F837A5B6-4616-49DC-80E7-301678773AB7}"/>
    <cellStyle name="Normal 9 5 8" xfId="3531" xr:uid="{6C98A002-3128-4D4F-83EE-6C28969DC451}"/>
    <cellStyle name="Normal 9 5 8 2" xfId="3532" xr:uid="{DC28BC4D-8758-49D8-B680-B0944F67D6B4}"/>
    <cellStyle name="Normal 9 5 8 2 2" xfId="5336" xr:uid="{61D429EF-01DB-4614-9C9F-AF9BACC54B2A}"/>
    <cellStyle name="Normal 9 5 8 3" xfId="3533" xr:uid="{268D54E0-77E2-4619-B8E2-87A0033AA1BC}"/>
    <cellStyle name="Normal 9 5 8 3 2" xfId="5337" xr:uid="{5375D769-CE79-4831-A453-BA02418BE4D7}"/>
    <cellStyle name="Normal 9 5 8 4" xfId="3534" xr:uid="{94538C98-43EE-4226-9D9A-8F6193FFF09B}"/>
    <cellStyle name="Normal 9 5 8 4 2" xfId="5338" xr:uid="{D8F2F405-FB61-4F1A-B63A-3298869A25F7}"/>
    <cellStyle name="Normal 9 5 8 5" xfId="5335" xr:uid="{0F8D0DBD-0947-4E65-8596-A3DD8C40C49A}"/>
    <cellStyle name="Normal 9 5 9" xfId="3535" xr:uid="{50615741-9D37-4C1F-A470-C55E03F6F494}"/>
    <cellStyle name="Normal 9 5 9 2" xfId="5339" xr:uid="{9FB08EEC-8B83-4DD4-9669-0231ECF0BC3F}"/>
    <cellStyle name="Normal 9 6" xfId="3536" xr:uid="{BFF50448-C313-459F-A1AE-C47CB71FEEAF}"/>
    <cellStyle name="Normal 9 6 10" xfId="5340" xr:uid="{97E1804A-0174-4D6F-A71E-6AE7846FD29E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44" xr:uid="{C4464308-FA77-4444-82BC-A8B723C4228B}"/>
    <cellStyle name="Normal 9 6 2 2 2 2 2 2" xfId="5683" xr:uid="{43EE14AD-3E11-486F-8502-AAB7B77490E6}"/>
    <cellStyle name="Normal 9 6 2 2 2 3" xfId="3541" xr:uid="{73779289-A292-487E-B418-CBD91DC2C29B}"/>
    <cellStyle name="Normal 9 6 2 2 2 3 2" xfId="5345" xr:uid="{097BE8EE-5350-4CA0-9F89-1A2D9ECE66C5}"/>
    <cellStyle name="Normal 9 6 2 2 2 4" xfId="3542" xr:uid="{73DBD49D-6AE8-49DC-8480-11C32F4CC6D8}"/>
    <cellStyle name="Normal 9 6 2 2 2 4 2" xfId="5346" xr:uid="{41AA8DFD-2C9B-4CFF-B459-E653605A04D0}"/>
    <cellStyle name="Normal 9 6 2 2 2 5" xfId="5343" xr:uid="{B43CCA0F-0E26-4773-9B6F-C10153ED4CFE}"/>
    <cellStyle name="Normal 9 6 2 2 3" xfId="3543" xr:uid="{7BA9F422-CD62-4268-82F0-C92AB9933DCF}"/>
    <cellStyle name="Normal 9 6 2 2 3 2" xfId="3544" xr:uid="{5377CFB1-BB37-4FE4-AB9C-531370EB18D3}"/>
    <cellStyle name="Normal 9 6 2 2 3 2 2" xfId="5348" xr:uid="{08F495DF-FF62-4D95-8324-49272A8F43CB}"/>
    <cellStyle name="Normal 9 6 2 2 3 3" xfId="3545" xr:uid="{6DE34F42-A5F4-48D8-B3CF-462084457B73}"/>
    <cellStyle name="Normal 9 6 2 2 3 3 2" xfId="5349" xr:uid="{00F48C24-36A5-4CC2-AC37-A6019D7B7351}"/>
    <cellStyle name="Normal 9 6 2 2 3 4" xfId="3546" xr:uid="{6D549EB1-AE7E-45A6-8D6A-4E41FABAA8D3}"/>
    <cellStyle name="Normal 9 6 2 2 3 4 2" xfId="5350" xr:uid="{AED803EF-E45A-402A-B40B-55C833267588}"/>
    <cellStyle name="Normal 9 6 2 2 3 5" xfId="5347" xr:uid="{6EB25DB3-5A74-41F6-AE04-13769DA6721C}"/>
    <cellStyle name="Normal 9 6 2 2 4" xfId="3547" xr:uid="{25C44FEE-C857-454C-9628-80136D3143C4}"/>
    <cellStyle name="Normal 9 6 2 2 4 2" xfId="5351" xr:uid="{95897F44-D431-4625-B94C-B8926247D4B6}"/>
    <cellStyle name="Normal 9 6 2 2 5" xfId="3548" xr:uid="{BB987446-C94E-4745-8998-FC992F40EDDE}"/>
    <cellStyle name="Normal 9 6 2 2 5 2" xfId="5352" xr:uid="{90426681-08E7-447E-925A-2B658FB83C63}"/>
    <cellStyle name="Normal 9 6 2 2 6" xfId="3549" xr:uid="{7D423F21-B260-4FB8-84D8-F006CDBDBE2B}"/>
    <cellStyle name="Normal 9 6 2 2 6 2" xfId="5353" xr:uid="{1C6BC191-BE20-466A-86B4-ADE465B548D7}"/>
    <cellStyle name="Normal 9 6 2 2 7" xfId="5342" xr:uid="{45380588-60B7-4CCC-AACB-4F1850251E0D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6" xr:uid="{B33B32FF-195E-48BA-BB29-088F33E0CE0A}"/>
    <cellStyle name="Normal 9 6 2 3 2 3" xfId="3553" xr:uid="{976C345C-BF81-4A56-AF4A-BA19F53385F9}"/>
    <cellStyle name="Normal 9 6 2 3 2 3 2" xfId="5357" xr:uid="{2AFCDE79-1F30-4AA6-8A0F-E5A1DEB7B32C}"/>
    <cellStyle name="Normal 9 6 2 3 2 4" xfId="3554" xr:uid="{DAE3C33D-9F68-41A1-9BC4-BF63BBC05322}"/>
    <cellStyle name="Normal 9 6 2 3 2 4 2" xfId="5358" xr:uid="{EF4A1C8D-DEEA-43CE-8245-F7E866C6503D}"/>
    <cellStyle name="Normal 9 6 2 3 2 5" xfId="5355" xr:uid="{E5A08DC2-4235-4305-8C34-2C23B72FFD57}"/>
    <cellStyle name="Normal 9 6 2 3 3" xfId="3555" xr:uid="{6569709C-1DB4-4379-B9F1-707848279119}"/>
    <cellStyle name="Normal 9 6 2 3 3 2" xfId="5359" xr:uid="{CC78CE0D-D5AB-4F4C-AB91-3F3544E8521E}"/>
    <cellStyle name="Normal 9 6 2 3 4" xfId="3556" xr:uid="{473A70A9-1D27-41DD-BEB5-C40510E5B886}"/>
    <cellStyle name="Normal 9 6 2 3 4 2" xfId="5360" xr:uid="{6F3698C3-AE08-48DC-A35D-BF38D1521A6F}"/>
    <cellStyle name="Normal 9 6 2 3 5" xfId="3557" xr:uid="{469C6613-360F-4DC0-926E-953A820A56D9}"/>
    <cellStyle name="Normal 9 6 2 3 5 2" xfId="5361" xr:uid="{D9916C39-EA38-4735-B921-148677F451B2}"/>
    <cellStyle name="Normal 9 6 2 3 6" xfId="5354" xr:uid="{E51A243B-626D-46B6-BD96-27FF079818AF}"/>
    <cellStyle name="Normal 9 6 2 4" xfId="3558" xr:uid="{181F9A72-7F71-4BF4-8374-2655C19FD2BE}"/>
    <cellStyle name="Normal 9 6 2 4 2" xfId="3559" xr:uid="{EDE0ADEA-01DF-4D01-8810-40EF343715F5}"/>
    <cellStyle name="Normal 9 6 2 4 2 2" xfId="5363" xr:uid="{8136DA35-A6CF-44BC-B4D3-258CDBB7D39A}"/>
    <cellStyle name="Normal 9 6 2 4 2 2 2" xfId="5684" xr:uid="{71A50C24-19C4-45D2-A43B-07A6ECC8D31C}"/>
    <cellStyle name="Normal 9 6 2 4 3" xfId="3560" xr:uid="{7D46754F-1AC8-42A2-8351-AC704A273C3E}"/>
    <cellStyle name="Normal 9 6 2 4 3 2" xfId="5364" xr:uid="{75F4AB70-B2B0-4427-8F3D-19030A639B75}"/>
    <cellStyle name="Normal 9 6 2 4 4" xfId="3561" xr:uid="{BBFBAE1F-7778-4D57-8216-8BAA1EB684FC}"/>
    <cellStyle name="Normal 9 6 2 4 4 2" xfId="5365" xr:uid="{2FBE4D86-F1BD-476E-9D35-78F485259799}"/>
    <cellStyle name="Normal 9 6 2 4 5" xfId="5362" xr:uid="{F673C6E2-63D5-4ABB-B3BF-984BC621DEB9}"/>
    <cellStyle name="Normal 9 6 2 5" xfId="3562" xr:uid="{58A1AE35-8B69-4A2D-956A-33769B503AC6}"/>
    <cellStyle name="Normal 9 6 2 5 2" xfId="3563" xr:uid="{831D0774-7BEE-40E5-9751-35C17D08B1A5}"/>
    <cellStyle name="Normal 9 6 2 5 2 2" xfId="5367" xr:uid="{8E11C4C8-CB49-4550-BC56-5A11C50911F7}"/>
    <cellStyle name="Normal 9 6 2 5 3" xfId="3564" xr:uid="{EABD4579-EDCC-49DC-ADE2-BB733F24C981}"/>
    <cellStyle name="Normal 9 6 2 5 3 2" xfId="5368" xr:uid="{53D99A75-33F8-475A-A8F5-D81335EFFEE3}"/>
    <cellStyle name="Normal 9 6 2 5 4" xfId="3565" xr:uid="{E9050EC4-9E3F-4864-9B10-478686ED3916}"/>
    <cellStyle name="Normal 9 6 2 5 4 2" xfId="5369" xr:uid="{F31C1771-3603-4A6D-888D-9AF623C5124A}"/>
    <cellStyle name="Normal 9 6 2 5 5" xfId="5366" xr:uid="{540BCD2E-3CC1-4358-89B7-0DD1B56DE774}"/>
    <cellStyle name="Normal 9 6 2 6" xfId="3566" xr:uid="{4B33F863-1C38-4324-AA75-D196B7579E80}"/>
    <cellStyle name="Normal 9 6 2 6 2" xfId="5370" xr:uid="{7C68EB3B-8A03-4987-9A23-C44DF1B192F0}"/>
    <cellStyle name="Normal 9 6 2 7" xfId="3567" xr:uid="{B14AE6E0-C2EF-4B6C-A994-A48E33E70A9A}"/>
    <cellStyle name="Normal 9 6 2 7 2" xfId="5371" xr:uid="{E69FCECD-8056-401E-AB72-C2CD038CC5B2}"/>
    <cellStyle name="Normal 9 6 2 8" xfId="3568" xr:uid="{DD756611-FAB7-48F1-88C5-282241F09FE9}"/>
    <cellStyle name="Normal 9 6 2 8 2" xfId="5372" xr:uid="{47CCFFCD-3C31-42A8-AFB7-D11C223C6665}"/>
    <cellStyle name="Normal 9 6 2 9" xfId="5341" xr:uid="{7198B078-B046-46C8-8F87-2B2C49D3B2AA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5" xr:uid="{6260AD8A-F5D5-456B-A2D3-2377E0118F32}"/>
    <cellStyle name="Normal 9 6 3 2 2 2 2" xfId="5685" xr:uid="{E339BEE8-2C25-48E3-B6C5-0658AEF2D86D}"/>
    <cellStyle name="Normal 9 6 3 2 3" xfId="3572" xr:uid="{A3BFEEC4-8F30-4186-BD82-2A46424EE3FD}"/>
    <cellStyle name="Normal 9 6 3 2 3 2" xfId="5376" xr:uid="{9EC7A8BD-A883-4026-8500-270E11FAAA3F}"/>
    <cellStyle name="Normal 9 6 3 2 4" xfId="3573" xr:uid="{8BB588AC-2F51-46D3-B387-FE3A8D84AA87}"/>
    <cellStyle name="Normal 9 6 3 2 4 2" xfId="5377" xr:uid="{A6C6A17B-68D6-4A66-ABD8-E06DE960E9BF}"/>
    <cellStyle name="Normal 9 6 3 2 5" xfId="5374" xr:uid="{E60C74A0-E581-4D78-94FD-479E712D98FF}"/>
    <cellStyle name="Normal 9 6 3 3" xfId="3574" xr:uid="{6DB1D84B-B945-407A-836E-297729974FE9}"/>
    <cellStyle name="Normal 9 6 3 3 2" xfId="3575" xr:uid="{6B0D7E83-9998-4BBE-B9BE-62EC78B57D03}"/>
    <cellStyle name="Normal 9 6 3 3 2 2" xfId="5379" xr:uid="{F50D0ECA-48C4-4D0E-9EE6-0B2A0B746963}"/>
    <cellStyle name="Normal 9 6 3 3 3" xfId="3576" xr:uid="{B48D4A7B-667B-4F43-9694-BDA9AF1FF268}"/>
    <cellStyle name="Normal 9 6 3 3 3 2" xfId="5380" xr:uid="{5EC4F09B-C650-4B2C-9FFC-3764AD67BBC7}"/>
    <cellStyle name="Normal 9 6 3 3 4" xfId="3577" xr:uid="{473FF0FD-BB7F-4164-B806-DFA303720F70}"/>
    <cellStyle name="Normal 9 6 3 3 4 2" xfId="5381" xr:uid="{93865199-4838-44CB-8D97-85184B4AFF65}"/>
    <cellStyle name="Normal 9 6 3 3 5" xfId="5378" xr:uid="{579284E8-D288-48C1-B81A-0C6C38852AFE}"/>
    <cellStyle name="Normal 9 6 3 4" xfId="3578" xr:uid="{6FC633F9-6940-468A-81F1-10EF4C3C73D6}"/>
    <cellStyle name="Normal 9 6 3 4 2" xfId="5382" xr:uid="{4C40A4D5-670E-441E-8910-A6EC7C15B547}"/>
    <cellStyle name="Normal 9 6 3 5" xfId="3579" xr:uid="{CEFE2E24-082C-401F-8910-15BEA397F712}"/>
    <cellStyle name="Normal 9 6 3 5 2" xfId="5383" xr:uid="{32015289-6CD3-499E-A8C1-65A462EC8737}"/>
    <cellStyle name="Normal 9 6 3 6" xfId="3580" xr:uid="{CBF0593B-4FC3-4CEE-9D56-F5B4D4CD827A}"/>
    <cellStyle name="Normal 9 6 3 6 2" xfId="5384" xr:uid="{ABBCC2E1-5245-43E3-B0A2-A269AE17FF50}"/>
    <cellStyle name="Normal 9 6 3 7" xfId="5373" xr:uid="{627FCEED-9628-4A46-9628-FB1F7CF89FED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7" xr:uid="{23E680ED-FAE4-4A3E-A852-9634D0742823}"/>
    <cellStyle name="Normal 9 6 4 2 3" xfId="3584" xr:uid="{DC61F81A-6DF7-4700-94A5-B9EB382707BC}"/>
    <cellStyle name="Normal 9 6 4 2 3 2" xfId="5388" xr:uid="{022FB35C-978F-45F0-AB15-68F3E3AC1BA8}"/>
    <cellStyle name="Normal 9 6 4 2 4" xfId="3585" xr:uid="{67AA95AB-FDFD-43D6-A665-5C710A2C2282}"/>
    <cellStyle name="Normal 9 6 4 2 4 2" xfId="5389" xr:uid="{7283FEA6-1EB0-4668-B8F2-1D8ADCCF6D7E}"/>
    <cellStyle name="Normal 9 6 4 2 5" xfId="5386" xr:uid="{BD28F91E-E7CD-482C-A55A-82434195A9F5}"/>
    <cellStyle name="Normal 9 6 4 3" xfId="3586" xr:uid="{809A3D4A-684F-44B2-A252-AAC9427708E6}"/>
    <cellStyle name="Normal 9 6 4 3 2" xfId="5390" xr:uid="{E8F94995-FFC3-40EA-B87C-7207BC934968}"/>
    <cellStyle name="Normal 9 6 4 4" xfId="3587" xr:uid="{10B8F45D-7267-48A3-9B6F-985E233549E9}"/>
    <cellStyle name="Normal 9 6 4 4 2" xfId="5391" xr:uid="{41F672AA-4733-4761-9B7D-B1C86BA865E1}"/>
    <cellStyle name="Normal 9 6 4 5" xfId="3588" xr:uid="{94E968E2-C4B9-4661-8E26-BAC486FBD715}"/>
    <cellStyle name="Normal 9 6 4 5 2" xfId="5392" xr:uid="{EF0A7DEA-61A5-48BC-BF03-5C2A2C39FC9C}"/>
    <cellStyle name="Normal 9 6 4 6" xfId="5385" xr:uid="{F4F4FAB0-35A9-4771-8664-DBDDFC4A4474}"/>
    <cellStyle name="Normal 9 6 5" xfId="3589" xr:uid="{D7DEA669-35E8-4386-9E39-652110E46899}"/>
    <cellStyle name="Normal 9 6 5 2" xfId="3590" xr:uid="{36EBB53C-B0AA-48BB-99D7-8DDFC815D542}"/>
    <cellStyle name="Normal 9 6 5 2 2" xfId="5394" xr:uid="{4948F449-2157-49CE-B243-3B9734B8EF8C}"/>
    <cellStyle name="Normal 9 6 5 2 2 2" xfId="5686" xr:uid="{CBF39367-5A2C-42F4-946F-789C42DAB9FE}"/>
    <cellStyle name="Normal 9 6 5 3" xfId="3591" xr:uid="{F07DB241-45F7-4040-A12A-34D633E5E2FB}"/>
    <cellStyle name="Normal 9 6 5 3 2" xfId="5395" xr:uid="{1BE41DB3-2156-4FB8-B2A6-6F24E54DF9EB}"/>
    <cellStyle name="Normal 9 6 5 4" xfId="3592" xr:uid="{90897537-06F6-458A-A62D-EDC6187BEB9D}"/>
    <cellStyle name="Normal 9 6 5 4 2" xfId="5396" xr:uid="{F1240319-DDAD-4DA0-BCAC-D6CC4387EE61}"/>
    <cellStyle name="Normal 9 6 5 5" xfId="5393" xr:uid="{CA29F81A-B230-48D8-BBCF-3250402FFBAB}"/>
    <cellStyle name="Normal 9 6 6" xfId="3593" xr:uid="{E64DE26C-5E9A-47A0-BE60-B36039D521E8}"/>
    <cellStyle name="Normal 9 6 6 2" xfId="3594" xr:uid="{FAE45BA7-BEF7-4442-9F63-8C356B78A5CB}"/>
    <cellStyle name="Normal 9 6 6 2 2" xfId="5398" xr:uid="{77CD7C90-567C-4E34-B1E9-EB5658A4684B}"/>
    <cellStyle name="Normal 9 6 6 3" xfId="3595" xr:uid="{67AAB308-2EB9-44EA-B33D-8F1A69C94B6F}"/>
    <cellStyle name="Normal 9 6 6 3 2" xfId="5399" xr:uid="{47CD459A-6043-465E-9BCA-AD8FEA4A9539}"/>
    <cellStyle name="Normal 9 6 6 4" xfId="3596" xr:uid="{6FFD0B3E-2192-4836-B579-95842BC39CF3}"/>
    <cellStyle name="Normal 9 6 6 4 2" xfId="5400" xr:uid="{5CE9C702-2F2A-433E-951D-FA850A6EF9E4}"/>
    <cellStyle name="Normal 9 6 6 5" xfId="5397" xr:uid="{63EACF9E-08EC-4C15-9597-9C65FBCEC438}"/>
    <cellStyle name="Normal 9 6 7" xfId="3597" xr:uid="{9019F92E-C065-46D0-A6FF-9D9B80A657F1}"/>
    <cellStyle name="Normal 9 6 7 2" xfId="5401" xr:uid="{91EB6341-9782-4981-AAEB-E148DE33D8B2}"/>
    <cellStyle name="Normal 9 6 8" xfId="3598" xr:uid="{193ABBD1-F4F9-45CF-AA0D-DBB3F8B2B385}"/>
    <cellStyle name="Normal 9 6 8 2" xfId="5402" xr:uid="{1C956D44-7B9E-448F-A2AD-A9D133B467AC}"/>
    <cellStyle name="Normal 9 6 9" xfId="3599" xr:uid="{00B2B5A6-9F51-4D64-8277-75B17B08B9B8}"/>
    <cellStyle name="Normal 9 6 9 2" xfId="5403" xr:uid="{BF718E97-10E0-4642-B205-1088D88F9672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8" xr:uid="{8D276EF2-C80D-434F-9418-E77EB821FD2A}"/>
    <cellStyle name="Normal 9 7 2 2 2 3" xfId="5407" xr:uid="{2E437D79-22DA-4620-B854-13427E04484E}"/>
    <cellStyle name="Normal 9 7 2 2 3" xfId="3604" xr:uid="{2E626BC5-1911-4CBB-A85B-3BF05DED003B}"/>
    <cellStyle name="Normal 9 7 2 2 3 2" xfId="5409" xr:uid="{5E3E60A5-C2C0-49C0-95FB-4CE1DC05F510}"/>
    <cellStyle name="Normal 9 7 2 2 4" xfId="3605" xr:uid="{09E9B784-B6A2-4EEF-B74B-EA06208DCDD2}"/>
    <cellStyle name="Normal 9 7 2 2 4 2" xfId="5410" xr:uid="{3E82AA47-70C4-4435-9BD9-C7AEDC89D57C}"/>
    <cellStyle name="Normal 9 7 2 2 5" xfId="5406" xr:uid="{2139A037-97CD-4D32-A2E3-0A667F258874}"/>
    <cellStyle name="Normal 9 7 2 3" xfId="3606" xr:uid="{2961A527-A5A0-4FD6-91A2-96A85005EF31}"/>
    <cellStyle name="Normal 9 7 2 3 2" xfId="3607" xr:uid="{C678F8B2-AE8A-4663-BB19-19B928427025}"/>
    <cellStyle name="Normal 9 7 2 3 2 2" xfId="5412" xr:uid="{B77AD3C3-56A4-4497-B0F2-84F4349B247E}"/>
    <cellStyle name="Normal 9 7 2 3 3" xfId="3608" xr:uid="{1BD4EB06-3217-45DB-9510-4F91E919C856}"/>
    <cellStyle name="Normal 9 7 2 3 3 2" xfId="5413" xr:uid="{31EFD69D-9C1C-44D0-A0B1-22DC85A4E137}"/>
    <cellStyle name="Normal 9 7 2 3 4" xfId="3609" xr:uid="{D25A23E5-F06B-4DB6-B767-ECEDD31CA078}"/>
    <cellStyle name="Normal 9 7 2 3 4 2" xfId="5414" xr:uid="{5CDBC89C-0BED-4143-80D9-9B07F7E98F27}"/>
    <cellStyle name="Normal 9 7 2 3 5" xfId="5411" xr:uid="{0D4CB26F-D90B-4D77-B1A2-315A239C3A70}"/>
    <cellStyle name="Normal 9 7 2 4" xfId="3610" xr:uid="{DC9C7B3B-D56A-4400-9BA6-0A8D4B5DAF0A}"/>
    <cellStyle name="Normal 9 7 2 4 2" xfId="5415" xr:uid="{D6D1C113-C970-4681-B274-796756CEA6F7}"/>
    <cellStyle name="Normal 9 7 2 5" xfId="3611" xr:uid="{74A854AA-BE3C-4C1B-9BF3-D1A85778D077}"/>
    <cellStyle name="Normal 9 7 2 5 2" xfId="5416" xr:uid="{6A6140A1-4C99-481D-B0FE-5BBCE6FB1819}"/>
    <cellStyle name="Normal 9 7 2 6" xfId="3612" xr:uid="{3667CF48-1370-49B0-BD9F-7E88100CB84A}"/>
    <cellStyle name="Normal 9 7 2 6 2" xfId="5417" xr:uid="{BF60C5F4-7C42-4ABA-9F61-FA2EC49D3866}"/>
    <cellStyle name="Normal 9 7 2 7" xfId="5405" xr:uid="{8C751526-1E9C-4169-B3CC-BFC56A3CD778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20" xr:uid="{643C9698-D5B8-4056-B864-8F71CD7AAA21}"/>
    <cellStyle name="Normal 9 7 3 2 3" xfId="3616" xr:uid="{07D563BF-E801-40FD-BCB1-8E3E3262EB12}"/>
    <cellStyle name="Normal 9 7 3 2 3 2" xfId="5421" xr:uid="{57BE0854-626C-4154-B492-C5597EEE878C}"/>
    <cellStyle name="Normal 9 7 3 2 4" xfId="3617" xr:uid="{06CEE252-CBBE-4CD0-B330-2852D613814B}"/>
    <cellStyle name="Normal 9 7 3 2 4 2" xfId="5422" xr:uid="{C5527377-9132-4C93-8CA4-E36FF2E28A66}"/>
    <cellStyle name="Normal 9 7 3 2 5" xfId="5419" xr:uid="{4C589878-84D5-422D-82E1-C8AFD2419B25}"/>
    <cellStyle name="Normal 9 7 3 3" xfId="3618" xr:uid="{DA496EC0-5ADD-4BE0-8356-91A5D643329E}"/>
    <cellStyle name="Normal 9 7 3 3 2" xfId="5423" xr:uid="{7ECB1173-85AB-4B93-B490-4E8FD9EC899B}"/>
    <cellStyle name="Normal 9 7 3 4" xfId="3619" xr:uid="{594CA94A-87A5-477C-91B4-BBA60C6CE123}"/>
    <cellStyle name="Normal 9 7 3 4 2" xfId="5424" xr:uid="{58860B0D-C4FA-45A0-BBA2-D4706DA50A5C}"/>
    <cellStyle name="Normal 9 7 3 5" xfId="3620" xr:uid="{C427076E-FB01-4841-9F79-6F2E93744E88}"/>
    <cellStyle name="Normal 9 7 3 5 2" xfId="5425" xr:uid="{682F366A-978B-468A-B569-1815501331CD}"/>
    <cellStyle name="Normal 9 7 3 6" xfId="5418" xr:uid="{D285CE35-8B88-43F8-B120-9A6C021D7969}"/>
    <cellStyle name="Normal 9 7 4" xfId="3621" xr:uid="{6C9E7BAF-4D63-4E99-9949-9CEC7B4D8A4B}"/>
    <cellStyle name="Normal 9 7 4 2" xfId="3622" xr:uid="{7DD27DF7-9311-4DC5-8455-F4C930942613}"/>
    <cellStyle name="Normal 9 7 4 2 2" xfId="5427" xr:uid="{F8B138A7-E598-427B-A67D-F2A8767A5B44}"/>
    <cellStyle name="Normal 9 7 4 2 2 2" xfId="5687" xr:uid="{4C8441AD-34E3-4C99-9702-F2489192882F}"/>
    <cellStyle name="Normal 9 7 4 3" xfId="3623" xr:uid="{B1CD8D0A-5EF7-4EC4-BE0B-DAC542A55B63}"/>
    <cellStyle name="Normal 9 7 4 3 2" xfId="5428" xr:uid="{2591E4E7-CC54-4F58-AC2C-2CAE83927DAB}"/>
    <cellStyle name="Normal 9 7 4 4" xfId="3624" xr:uid="{0E6BF897-F229-445E-BE94-B9A3678ECC6D}"/>
    <cellStyle name="Normal 9 7 4 4 2" xfId="5429" xr:uid="{1EB65A92-AB6F-4EEC-9EF2-3D54D3700927}"/>
    <cellStyle name="Normal 9 7 4 5" xfId="5426" xr:uid="{34FBB778-2E6E-4EC4-A26F-F89A50205398}"/>
    <cellStyle name="Normal 9 7 5" xfId="3625" xr:uid="{5BFF3073-2034-4E17-B505-FB1B98FEC907}"/>
    <cellStyle name="Normal 9 7 5 2" xfId="3626" xr:uid="{8BBDB8FF-BF98-44D1-9134-F685BB7E95F9}"/>
    <cellStyle name="Normal 9 7 5 2 2" xfId="5431" xr:uid="{31E31EFA-FEE4-4D36-B8AE-8A3EB8CBED32}"/>
    <cellStyle name="Normal 9 7 5 3" xfId="3627" xr:uid="{32A4342F-C2A6-41F5-9DAE-027E60F571BE}"/>
    <cellStyle name="Normal 9 7 5 3 2" xfId="5432" xr:uid="{A26A67C7-FEDE-4A1F-A0BB-B637FC53B2E1}"/>
    <cellStyle name="Normal 9 7 5 4" xfId="3628" xr:uid="{6003E606-2178-4B8D-A56E-9468325110C8}"/>
    <cellStyle name="Normal 9 7 5 4 2" xfId="5433" xr:uid="{AD0F08B1-AEAC-42F4-A931-631FFC3B6D17}"/>
    <cellStyle name="Normal 9 7 5 5" xfId="5430" xr:uid="{B3CF5964-E63B-4B0D-8B0A-62F83D63DCB6}"/>
    <cellStyle name="Normal 9 7 6" xfId="3629" xr:uid="{7A13BAFB-B33D-4667-BB7B-C7427265176B}"/>
    <cellStyle name="Normal 9 7 6 2" xfId="5434" xr:uid="{68B61327-5BFD-43A1-9039-EA7CEEDE46C1}"/>
    <cellStyle name="Normal 9 7 7" xfId="3630" xr:uid="{857833F3-4206-4BF2-9D86-9D386834CCA9}"/>
    <cellStyle name="Normal 9 7 7 2" xfId="5435" xr:uid="{B4E3374A-EC17-4C62-9726-182A1CFCCC24}"/>
    <cellStyle name="Normal 9 7 8" xfId="3631" xr:uid="{9A139019-200B-440C-9D85-1AB73A6A4C56}"/>
    <cellStyle name="Normal 9 7 8 2" xfId="5436" xr:uid="{525B871A-3DB5-4787-AF79-614D641546F8}"/>
    <cellStyle name="Normal 9 7 9" xfId="5404" xr:uid="{6541F702-8661-48B3-A168-E9C6DF6C61B6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40" xr:uid="{7772AEAC-2689-4C64-B761-F725AF39C2CA}"/>
    <cellStyle name="Normal 9 8 2 2 2 2 2" xfId="5688" xr:uid="{51FA198C-F0B0-4D3F-B214-B4220436E079}"/>
    <cellStyle name="Normal 9 8 2 2 3" xfId="3636" xr:uid="{6E272C3E-45E8-47C3-BCC0-AD2244A388E1}"/>
    <cellStyle name="Normal 9 8 2 2 3 2" xfId="5441" xr:uid="{7723CB9A-4CEC-44C6-B008-05E731694232}"/>
    <cellStyle name="Normal 9 8 2 2 4" xfId="3637" xr:uid="{B7A78CC0-CA37-45B4-8144-865D08256F04}"/>
    <cellStyle name="Normal 9 8 2 2 4 2" xfId="5442" xr:uid="{3F346212-7F09-4AD6-A26B-5A335B8E0D0A}"/>
    <cellStyle name="Normal 9 8 2 2 5" xfId="5439" xr:uid="{0E6F5056-A560-4E8E-B921-11335451B356}"/>
    <cellStyle name="Normal 9 8 2 3" xfId="3638" xr:uid="{9E900116-C839-4B36-A322-5A7509900B5B}"/>
    <cellStyle name="Normal 9 8 2 3 2" xfId="5443" xr:uid="{F36CF74F-5FE6-4F88-95B8-8D593CE4E94A}"/>
    <cellStyle name="Normal 9 8 2 3 2 2" xfId="5689" xr:uid="{5DF2228E-787A-433A-8DFD-2D4F0CA0639B}"/>
    <cellStyle name="Normal 9 8 2 4" xfId="3639" xr:uid="{5D88517C-88EB-4F3C-A06A-0E1703FA1B1D}"/>
    <cellStyle name="Normal 9 8 2 4 2" xfId="5444" xr:uid="{FE1F2F49-6F5B-4CC0-9C7A-5BCC11FDF89E}"/>
    <cellStyle name="Normal 9 8 2 5" xfId="3640" xr:uid="{05896BB6-F57E-4BB4-8743-2CC4BBCB32F6}"/>
    <cellStyle name="Normal 9 8 2 5 2" xfId="5445" xr:uid="{B20CFF2F-7457-4074-B84B-873CA3525332}"/>
    <cellStyle name="Normal 9 8 2 6" xfId="5438" xr:uid="{E9551310-8C1D-4509-B72E-E3B82E7B15C9}"/>
    <cellStyle name="Normal 9 8 3" xfId="3641" xr:uid="{4649D1C1-078F-4EF0-9BFE-6F402EF00446}"/>
    <cellStyle name="Normal 9 8 3 2" xfId="3642" xr:uid="{B7AB93C7-A568-4481-BF6B-21860DBE6121}"/>
    <cellStyle name="Normal 9 8 3 2 2" xfId="5447" xr:uid="{10CC05B5-E925-4CB4-89B6-02527C0E9BBE}"/>
    <cellStyle name="Normal 9 8 3 2 2 2" xfId="5690" xr:uid="{A228C313-131C-4862-AA80-0F4B5732EF06}"/>
    <cellStyle name="Normal 9 8 3 3" xfId="3643" xr:uid="{21304D52-FDBA-4FB2-86CB-5694683F5861}"/>
    <cellStyle name="Normal 9 8 3 3 2" xfId="5448" xr:uid="{4C5B87FB-488D-46CA-9D1B-5F61DA263A89}"/>
    <cellStyle name="Normal 9 8 3 4" xfId="3644" xr:uid="{CD15FEAC-5CA3-4DD2-BC2E-E23BAB659DD4}"/>
    <cellStyle name="Normal 9 8 3 4 2" xfId="5449" xr:uid="{DC633848-9166-410E-8C75-8FD4572D32C7}"/>
    <cellStyle name="Normal 9 8 3 5" xfId="5446" xr:uid="{7DF3FEBF-E3D7-4092-B44F-07DE52BE4A7E}"/>
    <cellStyle name="Normal 9 8 4" xfId="3645" xr:uid="{3F650EE3-B876-4D70-92E8-CB73D1CF7880}"/>
    <cellStyle name="Normal 9 8 4 2" xfId="3646" xr:uid="{68B66646-06E1-43D4-8153-99BC8B0FA796}"/>
    <cellStyle name="Normal 9 8 4 2 2" xfId="5451" xr:uid="{39459B43-606D-47BD-99E1-5F443622324D}"/>
    <cellStyle name="Normal 9 8 4 2 2 2" xfId="5691" xr:uid="{9FCBBAA5-7D52-42E2-A630-0D067A437999}"/>
    <cellStyle name="Normal 9 8 4 3" xfId="3647" xr:uid="{641C0901-22F5-473D-ABA3-BD85B4BCD562}"/>
    <cellStyle name="Normal 9 8 4 3 2" xfId="5452" xr:uid="{EEB95EF7-08F1-4373-84DD-A8857FE2E54E}"/>
    <cellStyle name="Normal 9 8 4 4" xfId="3648" xr:uid="{6802E739-3394-4E66-A9F2-00C11CC3469B}"/>
    <cellStyle name="Normal 9 8 4 4 2" xfId="5453" xr:uid="{4E58A108-D337-421D-AAEB-B31DECFD7D91}"/>
    <cellStyle name="Normal 9 8 4 5" xfId="5450" xr:uid="{4B95B7F7-D288-4611-A7A1-132F6E179816}"/>
    <cellStyle name="Normal 9 8 5" xfId="3649" xr:uid="{3C041058-318B-41A5-ADBB-64D04DE98204}"/>
    <cellStyle name="Normal 9 8 5 2" xfId="5454" xr:uid="{FD1D2640-8C7E-4A3E-9910-540B05E9FDEE}"/>
    <cellStyle name="Normal 9 8 5 2 2" xfId="5692" xr:uid="{D188D380-1FBE-4929-8A94-F96B8B0A11AA}"/>
    <cellStyle name="Normal 9 8 6" xfId="3650" xr:uid="{3C1DC8F7-43B5-4D9B-9135-4F5AF94799F7}"/>
    <cellStyle name="Normal 9 8 6 2" xfId="5455" xr:uid="{8081F1B3-FE6C-4B84-83A7-0FD00CEB5231}"/>
    <cellStyle name="Normal 9 8 7" xfId="3651" xr:uid="{1CC99482-1D33-4992-AD22-6BDA4BC0AB3E}"/>
    <cellStyle name="Normal 9 8 7 2" xfId="5456" xr:uid="{357060A4-5E18-4855-9733-0D5B64F1A427}"/>
    <cellStyle name="Normal 9 8 8" xfId="5437" xr:uid="{2EE9D8EC-CBD5-4B8C-A889-02C7D6287510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9" xr:uid="{F5FF1AE5-EF92-4EE3-8F5C-913FC072B827}"/>
    <cellStyle name="Normal 9 9 2 2 2 2" xfId="5693" xr:uid="{C169FA0E-ADA9-4F12-A2CB-31B2F8283A75}"/>
    <cellStyle name="Normal 9 9 2 3" xfId="3655" xr:uid="{62CBCAAE-7869-4256-80FB-05F1A173D00B}"/>
    <cellStyle name="Normal 9 9 2 3 2" xfId="5460" xr:uid="{6149B2B6-C03C-4B36-8398-1C9C7FF6ADF6}"/>
    <cellStyle name="Normal 9 9 2 4" xfId="3656" xr:uid="{66BC08DA-6A39-47E5-A59E-0956FD36FF0D}"/>
    <cellStyle name="Normal 9 9 2 4 2" xfId="5461" xr:uid="{EAF8CC55-8610-41A1-A4CA-0BDECDBD980A}"/>
    <cellStyle name="Normal 9 9 2 5" xfId="5458" xr:uid="{4B6E7397-AFAC-474A-B0A2-A718836513FD}"/>
    <cellStyle name="Normal 9 9 3" xfId="3657" xr:uid="{DBF7B777-3095-48FD-825C-02FC4A36C6D7}"/>
    <cellStyle name="Normal 9 9 3 2" xfId="3658" xr:uid="{82F64612-5806-4225-9C43-0EB75720D7EE}"/>
    <cellStyle name="Normal 9 9 3 2 2" xfId="5463" xr:uid="{E66A2120-3F68-444D-A5CD-B8F9D27C3E76}"/>
    <cellStyle name="Normal 9 9 3 3" xfId="3659" xr:uid="{10D810C2-F585-4B39-84DC-0F01552EC093}"/>
    <cellStyle name="Normal 9 9 3 3 2" xfId="5464" xr:uid="{F26DD9A4-61A8-4E9F-B44E-CA3BA9635107}"/>
    <cellStyle name="Normal 9 9 3 4" xfId="3660" xr:uid="{A5385F0A-72D7-4655-B04D-B81B1552A410}"/>
    <cellStyle name="Normal 9 9 3 4 2" xfId="5465" xr:uid="{3AF2CDF2-ACCA-43AA-BA8A-D9CC85590DDF}"/>
    <cellStyle name="Normal 9 9 3 5" xfId="5462" xr:uid="{9739A01C-098B-44A6-8C24-61F15040BA6F}"/>
    <cellStyle name="Normal 9 9 4" xfId="3661" xr:uid="{99D6C685-704D-47F2-9F39-005F0D0475EA}"/>
    <cellStyle name="Normal 9 9 4 2" xfId="5466" xr:uid="{91133D17-D12D-4D82-B34B-0D4D99E929DD}"/>
    <cellStyle name="Normal 9 9 5" xfId="3662" xr:uid="{7C324A39-4404-45C2-843C-B46208813AB4}"/>
    <cellStyle name="Normal 9 9 5 2" xfId="5467" xr:uid="{CF6C2195-FF55-4E12-A88D-06AFE28FC87D}"/>
    <cellStyle name="Normal 9 9 6" xfId="3663" xr:uid="{B741073B-D48B-446D-BDDB-AF93464E6262}"/>
    <cellStyle name="Normal 9 9 6 2" xfId="5468" xr:uid="{1A47D5F6-1030-4E7A-AABC-253836A41F21}"/>
    <cellStyle name="Normal 9 9 7" xfId="5457" xr:uid="{D15827F5-A98C-43A4-8125-728C882CAEBC}"/>
    <cellStyle name="Percent 2" xfId="79" xr:uid="{750081A1-93E2-4099-B6D5-52DA3EB8C718}"/>
    <cellStyle name="Percent 2 2" xfId="5469" xr:uid="{C8B63A48-550C-4450-98CB-E1FA386DDA6D}"/>
    <cellStyle name="Гиперссылка 2" xfId="4" xr:uid="{49BAA0F8-B3D3-41B5-87DD-435502328B29}"/>
    <cellStyle name="Гиперссылка 2 2" xfId="5470" xr:uid="{69A157DD-5B45-4592-A58F-77440C3F0361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72" xr:uid="{794E00BE-1817-4D8F-84D1-F6CB492BDE4C}"/>
    <cellStyle name="Обычный 2 3" xfId="5471" xr:uid="{78F126A0-C284-45E0-9FC0-4002D2DEC1D8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/Sales%20Share%20Folder/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  <cell r="B4672">
            <v>33.31</v>
          </cell>
          <cell r="C4672">
            <v>36.4</v>
          </cell>
          <cell r="D4672">
            <v>43.42</v>
          </cell>
          <cell r="E4672">
            <v>22.15</v>
          </cell>
          <cell r="F4672">
            <v>24.32</v>
          </cell>
          <cell r="G4672">
            <v>20.2</v>
          </cell>
          <cell r="H4672">
            <v>3.21</v>
          </cell>
        </row>
        <row r="4673">
          <cell r="A4673">
            <v>45574</v>
          </cell>
          <cell r="B4673">
            <v>33.299999999999997</v>
          </cell>
          <cell r="C4673">
            <v>36.36</v>
          </cell>
          <cell r="D4673">
            <v>43.4</v>
          </cell>
          <cell r="E4673">
            <v>22.09</v>
          </cell>
          <cell r="F4673">
            <v>24.21</v>
          </cell>
          <cell r="G4673">
            <v>20.07</v>
          </cell>
          <cell r="H4673">
            <v>3.21</v>
          </cell>
        </row>
        <row r="4674">
          <cell r="A4674">
            <v>45575</v>
          </cell>
          <cell r="B4674">
            <v>33.4</v>
          </cell>
          <cell r="C4674">
            <v>36.36</v>
          </cell>
          <cell r="D4674">
            <v>43.44</v>
          </cell>
          <cell r="E4674">
            <v>22.06</v>
          </cell>
          <cell r="F4674">
            <v>24.17</v>
          </cell>
          <cell r="G4674">
            <v>20.02</v>
          </cell>
          <cell r="H4674">
            <v>3.2</v>
          </cell>
        </row>
        <row r="4675">
          <cell r="A4675">
            <v>45576</v>
          </cell>
          <cell r="B4675">
            <v>33.19</v>
          </cell>
          <cell r="C4675">
            <v>36.11</v>
          </cell>
          <cell r="D4675">
            <v>43.14</v>
          </cell>
          <cell r="E4675">
            <v>22.01</v>
          </cell>
          <cell r="F4675">
            <v>23.95</v>
          </cell>
          <cell r="G4675">
            <v>20</v>
          </cell>
          <cell r="H4675">
            <v>3.18</v>
          </cell>
        </row>
        <row r="4676">
          <cell r="A4676">
            <v>45577</v>
          </cell>
          <cell r="B4676">
            <v>33.17</v>
          </cell>
          <cell r="C4676">
            <v>36.1</v>
          </cell>
          <cell r="D4676">
            <v>43.11</v>
          </cell>
          <cell r="E4676">
            <v>21.96</v>
          </cell>
          <cell r="F4676">
            <v>23.91</v>
          </cell>
          <cell r="G4676">
            <v>19.940000000000001</v>
          </cell>
          <cell r="H4676">
            <v>3.18</v>
          </cell>
        </row>
        <row r="4677">
          <cell r="A4677">
            <v>45578</v>
          </cell>
          <cell r="B4677">
            <v>33.17</v>
          </cell>
          <cell r="C4677">
            <v>36.1</v>
          </cell>
          <cell r="D4677">
            <v>43.11</v>
          </cell>
          <cell r="E4677">
            <v>21.96</v>
          </cell>
          <cell r="F4677">
            <v>23.91</v>
          </cell>
          <cell r="G4677">
            <v>19.940000000000001</v>
          </cell>
          <cell r="H4677">
            <v>3.18</v>
          </cell>
        </row>
        <row r="4678">
          <cell r="A4678">
            <v>45579</v>
          </cell>
          <cell r="B4678">
            <v>33.17</v>
          </cell>
          <cell r="C4678">
            <v>36.1</v>
          </cell>
          <cell r="D4678">
            <v>43.11</v>
          </cell>
          <cell r="E4678">
            <v>21.96</v>
          </cell>
          <cell r="F4678">
            <v>23.91</v>
          </cell>
          <cell r="G4678">
            <v>19.940000000000001</v>
          </cell>
          <cell r="H4678">
            <v>3.18</v>
          </cell>
        </row>
        <row r="4679">
          <cell r="A4679">
            <v>45580</v>
          </cell>
          <cell r="B4679">
            <v>33.1</v>
          </cell>
          <cell r="C4679">
            <v>35.92</v>
          </cell>
          <cell r="D4679">
            <v>43.01</v>
          </cell>
          <cell r="E4679">
            <v>21.89</v>
          </cell>
          <cell r="F4679">
            <v>23.91</v>
          </cell>
          <cell r="G4679">
            <v>19.88</v>
          </cell>
          <cell r="H4679">
            <v>3.16</v>
          </cell>
        </row>
        <row r="4680">
          <cell r="A4680">
            <v>45581</v>
          </cell>
          <cell r="B4680">
            <v>33.11</v>
          </cell>
          <cell r="C4680">
            <v>35.869999999999997</v>
          </cell>
          <cell r="D4680">
            <v>43.06</v>
          </cell>
          <cell r="E4680">
            <v>21.77</v>
          </cell>
          <cell r="F4680">
            <v>23.83</v>
          </cell>
          <cell r="G4680">
            <v>19.8</v>
          </cell>
          <cell r="H4680">
            <v>3.16</v>
          </cell>
        </row>
        <row r="4681">
          <cell r="A4681">
            <v>45582</v>
          </cell>
          <cell r="B4681">
            <v>33.06</v>
          </cell>
          <cell r="C4681">
            <v>35.729999999999997</v>
          </cell>
          <cell r="D4681">
            <v>42.74</v>
          </cell>
          <cell r="E4681">
            <v>21.78</v>
          </cell>
          <cell r="F4681">
            <v>23.85</v>
          </cell>
          <cell r="G4681">
            <v>19.8</v>
          </cell>
          <cell r="H4681">
            <v>3.13</v>
          </cell>
        </row>
        <row r="4682">
          <cell r="A4682">
            <v>45583</v>
          </cell>
          <cell r="B4682">
            <v>32.979999999999997</v>
          </cell>
          <cell r="C4682">
            <v>35.54</v>
          </cell>
          <cell r="D4682">
            <v>42.71</v>
          </cell>
          <cell r="E4682">
            <v>21.73</v>
          </cell>
          <cell r="F4682">
            <v>23.72</v>
          </cell>
          <cell r="G4682">
            <v>19.739999999999998</v>
          </cell>
          <cell r="H4682">
            <v>3.11</v>
          </cell>
        </row>
        <row r="4683">
          <cell r="A4683">
            <v>45584</v>
          </cell>
          <cell r="B4683">
            <v>33</v>
          </cell>
          <cell r="C4683">
            <v>35.6</v>
          </cell>
          <cell r="D4683">
            <v>42.86</v>
          </cell>
          <cell r="E4683">
            <v>21.78</v>
          </cell>
          <cell r="F4683">
            <v>23.74</v>
          </cell>
          <cell r="G4683">
            <v>19.77</v>
          </cell>
          <cell r="H4683">
            <v>3.13</v>
          </cell>
        </row>
        <row r="4684">
          <cell r="A4684">
            <v>45585</v>
          </cell>
          <cell r="B4684">
            <v>33</v>
          </cell>
          <cell r="C4684">
            <v>35.67</v>
          </cell>
          <cell r="D4684">
            <v>42.82</v>
          </cell>
          <cell r="E4684">
            <v>21.77</v>
          </cell>
          <cell r="F4684">
            <v>23.71</v>
          </cell>
          <cell r="G4684">
            <v>19.78</v>
          </cell>
          <cell r="H4684">
            <v>3.12</v>
          </cell>
        </row>
        <row r="4685">
          <cell r="A4685">
            <v>45586</v>
          </cell>
          <cell r="B4685">
            <v>33</v>
          </cell>
          <cell r="C4685">
            <v>35.67</v>
          </cell>
          <cell r="D4685">
            <v>42.82</v>
          </cell>
          <cell r="E4685">
            <v>21.77</v>
          </cell>
          <cell r="F4685">
            <v>23.71</v>
          </cell>
          <cell r="G4685">
            <v>19.78</v>
          </cell>
          <cell r="H4685">
            <v>3.12</v>
          </cell>
        </row>
        <row r="4686">
          <cell r="A4686">
            <v>45587</v>
          </cell>
          <cell r="B4686">
            <v>33.35</v>
          </cell>
          <cell r="C4686">
            <v>35.89</v>
          </cell>
          <cell r="D4686">
            <v>43.08</v>
          </cell>
          <cell r="E4686">
            <v>21.86</v>
          </cell>
          <cell r="F4686">
            <v>23.92</v>
          </cell>
          <cell r="G4686">
            <v>19.88</v>
          </cell>
          <cell r="H4686">
            <v>3.14</v>
          </cell>
        </row>
        <row r="4687">
          <cell r="A4687">
            <v>45588</v>
          </cell>
          <cell r="B4687">
            <v>33.369999999999997</v>
          </cell>
          <cell r="C4687">
            <v>35.97</v>
          </cell>
          <cell r="D4687">
            <v>43.18</v>
          </cell>
          <cell r="E4687">
            <v>21.91</v>
          </cell>
          <cell r="F4687">
            <v>23.94</v>
          </cell>
          <cell r="G4687">
            <v>19.93</v>
          </cell>
          <cell r="H4687">
            <v>3.16</v>
          </cell>
        </row>
        <row r="4688">
          <cell r="A4688">
            <v>45589</v>
          </cell>
          <cell r="B4688">
            <v>33.659999999999997</v>
          </cell>
          <cell r="C4688">
            <v>36.11</v>
          </cell>
          <cell r="D4688">
            <v>43.26</v>
          </cell>
          <cell r="E4688">
            <v>21.96</v>
          </cell>
          <cell r="F4688">
            <v>24.15</v>
          </cell>
          <cell r="G4688">
            <v>19.96</v>
          </cell>
          <cell r="H4688">
            <v>3.16</v>
          </cell>
        </row>
        <row r="4689">
          <cell r="A4689">
            <v>45590</v>
          </cell>
          <cell r="B4689">
            <v>33.57</v>
          </cell>
          <cell r="C4689">
            <v>36.15</v>
          </cell>
          <cell r="D4689">
            <v>43.31</v>
          </cell>
          <cell r="E4689">
            <v>21.88</v>
          </cell>
          <cell r="F4689">
            <v>24.05</v>
          </cell>
          <cell r="G4689">
            <v>19.89</v>
          </cell>
          <cell r="H4689">
            <v>3.16</v>
          </cell>
        </row>
        <row r="4690">
          <cell r="A4690">
            <v>45591</v>
          </cell>
          <cell r="B4690">
            <v>33.65</v>
          </cell>
          <cell r="C4690">
            <v>36.229999999999997</v>
          </cell>
          <cell r="D4690">
            <v>43.42</v>
          </cell>
          <cell r="E4690">
            <v>21.92</v>
          </cell>
          <cell r="F4690">
            <v>24.11</v>
          </cell>
          <cell r="G4690">
            <v>19.920000000000002</v>
          </cell>
          <cell r="H4690">
            <v>3.17</v>
          </cell>
        </row>
        <row r="4691">
          <cell r="A4691">
            <v>45592</v>
          </cell>
          <cell r="B4691">
            <v>33.659999999999997</v>
          </cell>
          <cell r="C4691">
            <v>36.14</v>
          </cell>
          <cell r="D4691">
            <v>43.39</v>
          </cell>
          <cell r="E4691">
            <v>21.83</v>
          </cell>
          <cell r="F4691">
            <v>24.04</v>
          </cell>
          <cell r="G4691">
            <v>19.829999999999998</v>
          </cell>
          <cell r="H4691">
            <v>3.15</v>
          </cell>
        </row>
        <row r="4692">
          <cell r="A4692">
            <v>45593</v>
          </cell>
          <cell r="B4692">
            <v>33.659999999999997</v>
          </cell>
          <cell r="C4692">
            <v>36.14</v>
          </cell>
          <cell r="D4692">
            <v>43.39</v>
          </cell>
          <cell r="E4692">
            <v>21.83</v>
          </cell>
          <cell r="F4692">
            <v>24.04</v>
          </cell>
          <cell r="G4692">
            <v>19.829999999999998</v>
          </cell>
          <cell r="H4692">
            <v>3.15</v>
          </cell>
        </row>
        <row r="4693">
          <cell r="A4693">
            <v>45594</v>
          </cell>
          <cell r="B4693">
            <v>33.619999999999997</v>
          </cell>
          <cell r="C4693">
            <v>36.17</v>
          </cell>
          <cell r="D4693">
            <v>43.37</v>
          </cell>
          <cell r="E4693">
            <v>21.73</v>
          </cell>
          <cell r="F4693">
            <v>24.01</v>
          </cell>
          <cell r="G4693">
            <v>19.829999999999998</v>
          </cell>
          <cell r="H4693">
            <v>3.14</v>
          </cell>
        </row>
        <row r="4694">
          <cell r="A4694">
            <v>45595</v>
          </cell>
          <cell r="B4694">
            <v>33.5</v>
          </cell>
          <cell r="C4694">
            <v>36.07</v>
          </cell>
          <cell r="D4694">
            <v>43.36</v>
          </cell>
          <cell r="E4694">
            <v>21.63</v>
          </cell>
          <cell r="F4694">
            <v>23.89</v>
          </cell>
          <cell r="G4694">
            <v>19.75</v>
          </cell>
          <cell r="H4694">
            <v>3.14</v>
          </cell>
        </row>
        <row r="4695">
          <cell r="A4695">
            <v>45596</v>
          </cell>
          <cell r="B4695">
            <v>33.659999999999997</v>
          </cell>
          <cell r="C4695">
            <v>36.35</v>
          </cell>
          <cell r="D4695">
            <v>43.37</v>
          </cell>
          <cell r="E4695">
            <v>21.74</v>
          </cell>
          <cell r="F4695">
            <v>24</v>
          </cell>
          <cell r="G4695">
            <v>19.850000000000001</v>
          </cell>
          <cell r="H4695">
            <v>3.14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  <row r="4712">
          <cell r="A4712">
            <v>45613</v>
          </cell>
        </row>
        <row r="4713">
          <cell r="A4713">
            <v>45614</v>
          </cell>
        </row>
        <row r="4714">
          <cell r="A4714">
            <v>45615</v>
          </cell>
        </row>
        <row r="4715">
          <cell r="A4715">
            <v>45616</v>
          </cell>
        </row>
        <row r="4716">
          <cell r="A4716">
            <v>45617</v>
          </cell>
        </row>
        <row r="4717">
          <cell r="A4717">
            <v>45618</v>
          </cell>
        </row>
        <row r="4718">
          <cell r="A4718">
            <v>45619</v>
          </cell>
        </row>
        <row r="4719">
          <cell r="A4719">
            <v>45620</v>
          </cell>
        </row>
        <row r="4720">
          <cell r="A4720">
            <v>45621</v>
          </cell>
        </row>
        <row r="4721">
          <cell r="A4721">
            <v>45622</v>
          </cell>
        </row>
        <row r="4722">
          <cell r="A4722">
            <v>45623</v>
          </cell>
        </row>
        <row r="4723">
          <cell r="A4723">
            <v>45624</v>
          </cell>
        </row>
        <row r="4724">
          <cell r="A4724">
            <v>45625</v>
          </cell>
        </row>
        <row r="4725">
          <cell r="A4725">
            <v>45626</v>
          </cell>
        </row>
        <row r="4726">
          <cell r="A4726">
            <v>45627</v>
          </cell>
        </row>
        <row r="4727">
          <cell r="A4727">
            <v>45628</v>
          </cell>
        </row>
        <row r="4728">
          <cell r="A4728">
            <v>45629</v>
          </cell>
        </row>
        <row r="4729">
          <cell r="A4729">
            <v>45630</v>
          </cell>
        </row>
        <row r="4730">
          <cell r="A4730">
            <v>45631</v>
          </cell>
        </row>
        <row r="4731">
          <cell r="A4731">
            <v>45632</v>
          </cell>
        </row>
        <row r="4732">
          <cell r="A4732">
            <v>45633</v>
          </cell>
        </row>
        <row r="4733">
          <cell r="A4733">
            <v>45634</v>
          </cell>
        </row>
        <row r="4734">
          <cell r="A4734">
            <v>45635</v>
          </cell>
        </row>
        <row r="4735">
          <cell r="A4735">
            <v>45636</v>
          </cell>
        </row>
        <row r="4736">
          <cell r="A4736">
            <v>45637</v>
          </cell>
        </row>
        <row r="4737">
          <cell r="A4737">
            <v>45638</v>
          </cell>
        </row>
        <row r="4738">
          <cell r="A4738">
            <v>45639</v>
          </cell>
        </row>
        <row r="4739">
          <cell r="A4739">
            <v>45640</v>
          </cell>
        </row>
        <row r="4740">
          <cell r="A4740">
            <v>45641</v>
          </cell>
        </row>
        <row r="4741">
          <cell r="A4741">
            <v>45642</v>
          </cell>
        </row>
        <row r="4742">
          <cell r="A4742">
            <v>45643</v>
          </cell>
        </row>
        <row r="4743">
          <cell r="A4743">
            <v>45644</v>
          </cell>
        </row>
        <row r="4744">
          <cell r="A4744">
            <v>45645</v>
          </cell>
        </row>
        <row r="4745">
          <cell r="A4745">
            <v>45646</v>
          </cell>
        </row>
        <row r="4746">
          <cell r="A4746">
            <v>45647</v>
          </cell>
        </row>
        <row r="4747">
          <cell r="A4747">
            <v>45648</v>
          </cell>
        </row>
        <row r="4748">
          <cell r="A4748">
            <v>45649</v>
          </cell>
        </row>
        <row r="4749">
          <cell r="A4749">
            <v>45650</v>
          </cell>
        </row>
        <row r="4750">
          <cell r="A4750">
            <v>45651</v>
          </cell>
        </row>
        <row r="4751">
          <cell r="A4751">
            <v>45652</v>
          </cell>
        </row>
        <row r="4752">
          <cell r="A4752">
            <v>45653</v>
          </cell>
        </row>
        <row r="4753">
          <cell r="A4753">
            <v>45654</v>
          </cell>
        </row>
        <row r="4754">
          <cell r="A4754">
            <v>45655</v>
          </cell>
        </row>
        <row r="4755">
          <cell r="A4755">
            <v>45656</v>
          </cell>
        </row>
        <row r="4756">
          <cell r="A4756">
            <v>45657</v>
          </cell>
        </row>
        <row r="4757">
          <cell r="A4757">
            <v>45658</v>
          </cell>
        </row>
        <row r="4758">
          <cell r="A4758">
            <v>45659</v>
          </cell>
        </row>
        <row r="4759">
          <cell r="A4759">
            <v>45660</v>
          </cell>
        </row>
        <row r="4760">
          <cell r="A4760">
            <v>45661</v>
          </cell>
        </row>
        <row r="4761">
          <cell r="A4761">
            <v>45662</v>
          </cell>
        </row>
        <row r="4762">
          <cell r="A4762">
            <v>45663</v>
          </cell>
        </row>
        <row r="4763">
          <cell r="A4763">
            <v>45664</v>
          </cell>
        </row>
        <row r="4764">
          <cell r="A4764">
            <v>45665</v>
          </cell>
        </row>
        <row r="4765">
          <cell r="A4765">
            <v>45666</v>
          </cell>
        </row>
        <row r="4766">
          <cell r="A4766">
            <v>45667</v>
          </cell>
        </row>
        <row r="4767">
          <cell r="A4767">
            <v>45668</v>
          </cell>
        </row>
        <row r="4768">
          <cell r="A4768">
            <v>45669</v>
          </cell>
        </row>
        <row r="4769">
          <cell r="A4769">
            <v>45670</v>
          </cell>
        </row>
        <row r="4770">
          <cell r="A4770">
            <v>45671</v>
          </cell>
        </row>
        <row r="4771">
          <cell r="A4771">
            <v>45672</v>
          </cell>
        </row>
        <row r="4772">
          <cell r="A4772">
            <v>45673</v>
          </cell>
        </row>
        <row r="4773">
          <cell r="A4773">
            <v>45674</v>
          </cell>
        </row>
        <row r="4774">
          <cell r="A4774">
            <v>45675</v>
          </cell>
        </row>
        <row r="4775">
          <cell r="A4775">
            <v>45676</v>
          </cell>
        </row>
        <row r="4776">
          <cell r="A4776">
            <v>45677</v>
          </cell>
        </row>
        <row r="4777">
          <cell r="A4777">
            <v>45678</v>
          </cell>
        </row>
        <row r="4778">
          <cell r="A4778">
            <v>45679</v>
          </cell>
        </row>
        <row r="4779">
          <cell r="A4779">
            <v>45680</v>
          </cell>
        </row>
        <row r="4780">
          <cell r="A4780">
            <v>45681</v>
          </cell>
        </row>
        <row r="4781">
          <cell r="A4781">
            <v>45682</v>
          </cell>
        </row>
        <row r="4782">
          <cell r="A4782">
            <v>45683</v>
          </cell>
        </row>
        <row r="4783">
          <cell r="A4783">
            <v>45684</v>
          </cell>
        </row>
        <row r="4784">
          <cell r="A4784">
            <v>45685</v>
          </cell>
        </row>
        <row r="4785">
          <cell r="A4785">
            <v>45686</v>
          </cell>
        </row>
        <row r="4786">
          <cell r="A4786">
            <v>45687</v>
          </cell>
        </row>
        <row r="4787">
          <cell r="A4787">
            <v>45688</v>
          </cell>
        </row>
        <row r="4788">
          <cell r="A4788">
            <v>45689</v>
          </cell>
        </row>
        <row r="4789">
          <cell r="A4789">
            <v>45690</v>
          </cell>
        </row>
        <row r="4790">
          <cell r="A4790">
            <v>45691</v>
          </cell>
        </row>
        <row r="4791">
          <cell r="A4791">
            <v>45692</v>
          </cell>
        </row>
        <row r="4792">
          <cell r="A4792">
            <v>45693</v>
          </cell>
        </row>
        <row r="4793">
          <cell r="A4793">
            <v>45694</v>
          </cell>
        </row>
        <row r="4794">
          <cell r="A4794">
            <v>45695</v>
          </cell>
        </row>
        <row r="4795">
          <cell r="A4795">
            <v>45696</v>
          </cell>
        </row>
        <row r="4796">
          <cell r="A4796">
            <v>45697</v>
          </cell>
        </row>
        <row r="4797">
          <cell r="A4797">
            <v>45698</v>
          </cell>
        </row>
        <row r="4798">
          <cell r="A4798">
            <v>45699</v>
          </cell>
        </row>
        <row r="4799">
          <cell r="A4799">
            <v>45700</v>
          </cell>
        </row>
        <row r="4800">
          <cell r="A4800">
            <v>45701</v>
          </cell>
        </row>
        <row r="4801">
          <cell r="A4801">
            <v>45702</v>
          </cell>
        </row>
        <row r="4802">
          <cell r="A4802">
            <v>45703</v>
          </cell>
        </row>
        <row r="4803">
          <cell r="A4803">
            <v>45704</v>
          </cell>
        </row>
        <row r="4804">
          <cell r="A4804">
            <v>45705</v>
          </cell>
        </row>
        <row r="4805">
          <cell r="A4805">
            <v>45706</v>
          </cell>
        </row>
        <row r="4806">
          <cell r="A4806">
            <v>45707</v>
          </cell>
        </row>
        <row r="4807">
          <cell r="A4807">
            <v>45708</v>
          </cell>
        </row>
        <row r="4808">
          <cell r="A4808">
            <v>45709</v>
          </cell>
        </row>
        <row r="4809">
          <cell r="A4809">
            <v>45710</v>
          </cell>
        </row>
        <row r="4810">
          <cell r="A4810">
            <v>45711</v>
          </cell>
        </row>
        <row r="4811">
          <cell r="A4811">
            <v>45712</v>
          </cell>
        </row>
        <row r="4812">
          <cell r="A4812">
            <v>45713</v>
          </cell>
        </row>
        <row r="4813">
          <cell r="A4813">
            <v>45714</v>
          </cell>
        </row>
        <row r="4814">
          <cell r="A4814">
            <v>45715</v>
          </cell>
        </row>
        <row r="4815">
          <cell r="A4815">
            <v>45716</v>
          </cell>
        </row>
        <row r="4816">
          <cell r="A4816">
            <v>45717</v>
          </cell>
        </row>
        <row r="4817">
          <cell r="A4817">
            <v>45718</v>
          </cell>
        </row>
        <row r="4818">
          <cell r="A4818">
            <v>45719</v>
          </cell>
        </row>
        <row r="4819">
          <cell r="A4819">
            <v>45720</v>
          </cell>
        </row>
        <row r="4820">
          <cell r="A4820">
            <v>45721</v>
          </cell>
        </row>
        <row r="4821">
          <cell r="A4821">
            <v>45722</v>
          </cell>
        </row>
        <row r="4822">
          <cell r="A4822">
            <v>45723</v>
          </cell>
        </row>
        <row r="4823">
          <cell r="A4823">
            <v>45724</v>
          </cell>
        </row>
        <row r="4824">
          <cell r="A4824">
            <v>45725</v>
          </cell>
        </row>
        <row r="4825">
          <cell r="A4825">
            <v>45726</v>
          </cell>
        </row>
        <row r="4826">
          <cell r="A4826">
            <v>45727</v>
          </cell>
        </row>
        <row r="4827">
          <cell r="A4827">
            <v>45728</v>
          </cell>
        </row>
        <row r="4828">
          <cell r="A4828">
            <v>45729</v>
          </cell>
        </row>
        <row r="4829">
          <cell r="A4829">
            <v>45730</v>
          </cell>
        </row>
        <row r="4830">
          <cell r="A4830">
            <v>45731</v>
          </cell>
        </row>
        <row r="4831">
          <cell r="A4831">
            <v>45732</v>
          </cell>
        </row>
        <row r="4832">
          <cell r="A4832">
            <v>45733</v>
          </cell>
        </row>
        <row r="4833">
          <cell r="A4833">
            <v>45734</v>
          </cell>
        </row>
        <row r="4834">
          <cell r="A4834">
            <v>45735</v>
          </cell>
        </row>
        <row r="4835">
          <cell r="A4835">
            <v>45736</v>
          </cell>
        </row>
        <row r="4836">
          <cell r="A4836">
            <v>45737</v>
          </cell>
        </row>
        <row r="4837">
          <cell r="A4837">
            <v>45738</v>
          </cell>
        </row>
        <row r="4838">
          <cell r="A4838">
            <v>45739</v>
          </cell>
        </row>
        <row r="4839">
          <cell r="A4839">
            <v>45740</v>
          </cell>
        </row>
        <row r="4840">
          <cell r="A4840">
            <v>45741</v>
          </cell>
        </row>
        <row r="4841">
          <cell r="A4841">
            <v>45742</v>
          </cell>
        </row>
        <row r="4842">
          <cell r="A4842">
            <v>45743</v>
          </cell>
        </row>
        <row r="4843">
          <cell r="A4843">
            <v>45744</v>
          </cell>
        </row>
        <row r="4844">
          <cell r="A4844">
            <v>45745</v>
          </cell>
        </row>
        <row r="4845">
          <cell r="A4845">
            <v>45746</v>
          </cell>
        </row>
        <row r="4846">
          <cell r="A4846">
            <v>45747</v>
          </cell>
        </row>
        <row r="4847">
          <cell r="A4847">
            <v>45748</v>
          </cell>
        </row>
        <row r="4848">
          <cell r="A4848">
            <v>45749</v>
          </cell>
        </row>
        <row r="4849">
          <cell r="A4849">
            <v>45750</v>
          </cell>
        </row>
        <row r="4850">
          <cell r="A4850">
            <v>45751</v>
          </cell>
        </row>
        <row r="4851">
          <cell r="A4851">
            <v>45752</v>
          </cell>
        </row>
        <row r="4852">
          <cell r="A4852">
            <v>45753</v>
          </cell>
        </row>
        <row r="4853">
          <cell r="A4853">
            <v>45754</v>
          </cell>
        </row>
        <row r="4854">
          <cell r="A4854">
            <v>45755</v>
          </cell>
        </row>
        <row r="4855">
          <cell r="A4855">
            <v>45756</v>
          </cell>
        </row>
        <row r="4856">
          <cell r="A4856">
            <v>45757</v>
          </cell>
        </row>
        <row r="4857">
          <cell r="A4857">
            <v>45758</v>
          </cell>
        </row>
        <row r="4858">
          <cell r="A4858">
            <v>45759</v>
          </cell>
        </row>
        <row r="4859">
          <cell r="A4859">
            <v>45760</v>
          </cell>
        </row>
        <row r="4860">
          <cell r="A4860">
            <v>45761</v>
          </cell>
        </row>
        <row r="4861">
          <cell r="A4861">
            <v>45762</v>
          </cell>
        </row>
        <row r="4862">
          <cell r="A4862">
            <v>45763</v>
          </cell>
        </row>
        <row r="4863">
          <cell r="A4863">
            <v>45764</v>
          </cell>
        </row>
        <row r="4864">
          <cell r="A4864">
            <v>45765</v>
          </cell>
        </row>
        <row r="4865">
          <cell r="A4865">
            <v>45766</v>
          </cell>
        </row>
        <row r="4866">
          <cell r="A4866">
            <v>45767</v>
          </cell>
        </row>
        <row r="4867">
          <cell r="A4867">
            <v>45768</v>
          </cell>
        </row>
        <row r="4868">
          <cell r="A4868">
            <v>45769</v>
          </cell>
        </row>
        <row r="4869">
          <cell r="A4869">
            <v>45770</v>
          </cell>
        </row>
        <row r="4870">
          <cell r="A4870">
            <v>45771</v>
          </cell>
        </row>
        <row r="4871">
          <cell r="A4871">
            <v>45772</v>
          </cell>
        </row>
        <row r="4872">
          <cell r="A4872">
            <v>45773</v>
          </cell>
        </row>
        <row r="4873">
          <cell r="A4873">
            <v>45774</v>
          </cell>
        </row>
        <row r="4874">
          <cell r="A4874">
            <v>45775</v>
          </cell>
        </row>
        <row r="4875">
          <cell r="A4875">
            <v>45776</v>
          </cell>
        </row>
        <row r="4876">
          <cell r="A4876">
            <v>45777</v>
          </cell>
        </row>
        <row r="4877">
          <cell r="A4877">
            <v>45778</v>
          </cell>
        </row>
        <row r="4878">
          <cell r="A4878">
            <v>45779</v>
          </cell>
        </row>
        <row r="4879">
          <cell r="A4879">
            <v>45780</v>
          </cell>
        </row>
        <row r="4880">
          <cell r="A4880">
            <v>45781</v>
          </cell>
        </row>
        <row r="4881">
          <cell r="A4881">
            <v>45782</v>
          </cell>
        </row>
        <row r="4882">
          <cell r="A4882">
            <v>45783</v>
          </cell>
        </row>
        <row r="4883">
          <cell r="A4883">
            <v>45784</v>
          </cell>
        </row>
        <row r="4884">
          <cell r="A4884">
            <v>45785</v>
          </cell>
        </row>
        <row r="4885">
          <cell r="A4885">
            <v>45786</v>
          </cell>
        </row>
        <row r="4886">
          <cell r="A4886">
            <v>45787</v>
          </cell>
        </row>
        <row r="4887">
          <cell r="A4887">
            <v>45788</v>
          </cell>
        </row>
        <row r="4888">
          <cell r="A4888">
            <v>45789</v>
          </cell>
        </row>
        <row r="4889">
          <cell r="A4889">
            <v>45790</v>
          </cell>
        </row>
        <row r="4890">
          <cell r="A4890">
            <v>45791</v>
          </cell>
        </row>
        <row r="4891">
          <cell r="A4891">
            <v>45792</v>
          </cell>
        </row>
        <row r="4892">
          <cell r="A4892">
            <v>45793</v>
          </cell>
        </row>
        <row r="4893">
          <cell r="A4893">
            <v>45794</v>
          </cell>
        </row>
        <row r="4894">
          <cell r="A4894">
            <v>45795</v>
          </cell>
        </row>
        <row r="4895">
          <cell r="A4895">
            <v>45796</v>
          </cell>
        </row>
        <row r="4896">
          <cell r="A4896">
            <v>45797</v>
          </cell>
        </row>
        <row r="4897">
          <cell r="A4897">
            <v>45798</v>
          </cell>
        </row>
        <row r="4898">
          <cell r="A4898">
            <v>45799</v>
          </cell>
        </row>
        <row r="4899">
          <cell r="A4899">
            <v>45800</v>
          </cell>
        </row>
        <row r="4900">
          <cell r="A4900">
            <v>45801</v>
          </cell>
        </row>
        <row r="4901">
          <cell r="A4901">
            <v>45802</v>
          </cell>
        </row>
        <row r="4902">
          <cell r="A4902">
            <v>45803</v>
          </cell>
        </row>
        <row r="4903">
          <cell r="A4903">
            <v>45804</v>
          </cell>
        </row>
        <row r="4904">
          <cell r="A4904">
            <v>45805</v>
          </cell>
        </row>
        <row r="4905">
          <cell r="A4905">
            <v>45806</v>
          </cell>
        </row>
        <row r="4906">
          <cell r="A4906">
            <v>45807</v>
          </cell>
        </row>
        <row r="4907">
          <cell r="A4907">
            <v>45808</v>
          </cell>
        </row>
        <row r="4908">
          <cell r="A4908">
            <v>45809</v>
          </cell>
        </row>
        <row r="4909">
          <cell r="A4909">
            <v>45810</v>
          </cell>
        </row>
        <row r="4910">
          <cell r="A4910">
            <v>45811</v>
          </cell>
        </row>
        <row r="4911">
          <cell r="A4911">
            <v>45812</v>
          </cell>
        </row>
        <row r="4912">
          <cell r="A4912">
            <v>45813</v>
          </cell>
        </row>
        <row r="4913">
          <cell r="A4913">
            <v>45814</v>
          </cell>
        </row>
        <row r="4914">
          <cell r="A4914">
            <v>45815</v>
          </cell>
        </row>
        <row r="4915">
          <cell r="A4915">
            <v>45816</v>
          </cell>
        </row>
        <row r="4916">
          <cell r="A4916">
            <v>45817</v>
          </cell>
        </row>
        <row r="4917">
          <cell r="A4917">
            <v>45818</v>
          </cell>
        </row>
        <row r="4918">
          <cell r="A4918">
            <v>45819</v>
          </cell>
        </row>
        <row r="4919">
          <cell r="A4919">
            <v>45820</v>
          </cell>
        </row>
        <row r="4920">
          <cell r="A4920">
            <v>45821</v>
          </cell>
        </row>
        <row r="4921">
          <cell r="A4921">
            <v>45822</v>
          </cell>
        </row>
        <row r="4922">
          <cell r="A4922">
            <v>45823</v>
          </cell>
        </row>
        <row r="4923">
          <cell r="A4923">
            <v>45824</v>
          </cell>
        </row>
        <row r="4924">
          <cell r="A4924">
            <v>45825</v>
          </cell>
        </row>
        <row r="4925">
          <cell r="A4925">
            <v>45826</v>
          </cell>
        </row>
        <row r="4926">
          <cell r="A4926">
            <v>45827</v>
          </cell>
        </row>
        <row r="4927">
          <cell r="A4927">
            <v>45828</v>
          </cell>
        </row>
        <row r="4928">
          <cell r="A4928">
            <v>45829</v>
          </cell>
        </row>
        <row r="4929">
          <cell r="A4929">
            <v>45830</v>
          </cell>
        </row>
        <row r="4930">
          <cell r="A4930">
            <v>45831</v>
          </cell>
        </row>
        <row r="4931">
          <cell r="A4931">
            <v>45832</v>
          </cell>
        </row>
        <row r="4932">
          <cell r="A4932">
            <v>45833</v>
          </cell>
        </row>
        <row r="4933">
          <cell r="A4933">
            <v>45834</v>
          </cell>
        </row>
        <row r="4934">
          <cell r="A4934">
            <v>45835</v>
          </cell>
        </row>
        <row r="4935">
          <cell r="A4935">
            <v>45836</v>
          </cell>
        </row>
        <row r="4936">
          <cell r="A4936">
            <v>45837</v>
          </cell>
        </row>
        <row r="4937">
          <cell r="A4937">
            <v>45838</v>
          </cell>
        </row>
        <row r="4938">
          <cell r="A4938">
            <v>45839</v>
          </cell>
        </row>
        <row r="4939">
          <cell r="A4939">
            <v>45840</v>
          </cell>
        </row>
        <row r="4940">
          <cell r="A4940">
            <v>45841</v>
          </cell>
        </row>
        <row r="4941">
          <cell r="A4941">
            <v>45842</v>
          </cell>
        </row>
        <row r="4942">
          <cell r="A4942">
            <v>45843</v>
          </cell>
        </row>
        <row r="4943">
          <cell r="A4943">
            <v>45844</v>
          </cell>
        </row>
        <row r="4944">
          <cell r="A4944">
            <v>45845</v>
          </cell>
        </row>
        <row r="4945">
          <cell r="A4945">
            <v>45846</v>
          </cell>
        </row>
        <row r="4946">
          <cell r="A4946">
            <v>45847</v>
          </cell>
        </row>
        <row r="4947">
          <cell r="A4947">
            <v>45848</v>
          </cell>
        </row>
        <row r="4948">
          <cell r="A4948">
            <v>45849</v>
          </cell>
        </row>
        <row r="4949">
          <cell r="A4949">
            <v>45850</v>
          </cell>
        </row>
        <row r="4950">
          <cell r="A4950">
            <v>45851</v>
          </cell>
        </row>
        <row r="4951">
          <cell r="A4951">
            <v>45852</v>
          </cell>
        </row>
        <row r="4952">
          <cell r="A4952">
            <v>45853</v>
          </cell>
        </row>
        <row r="4953">
          <cell r="A4953">
            <v>45854</v>
          </cell>
        </row>
        <row r="4954">
          <cell r="A4954">
            <v>45855</v>
          </cell>
        </row>
        <row r="4955">
          <cell r="A4955">
            <v>45856</v>
          </cell>
        </row>
        <row r="4956">
          <cell r="A4956">
            <v>45857</v>
          </cell>
        </row>
        <row r="4957">
          <cell r="A4957">
            <v>45858</v>
          </cell>
        </row>
        <row r="4958">
          <cell r="A4958">
            <v>45859</v>
          </cell>
        </row>
        <row r="4959">
          <cell r="A4959">
            <v>45860</v>
          </cell>
        </row>
        <row r="4960">
          <cell r="A4960">
            <v>45861</v>
          </cell>
        </row>
        <row r="4961">
          <cell r="A4961">
            <v>45862</v>
          </cell>
        </row>
        <row r="4962">
          <cell r="A4962">
            <v>45863</v>
          </cell>
        </row>
        <row r="4963">
          <cell r="A4963">
            <v>45864</v>
          </cell>
        </row>
        <row r="4964">
          <cell r="A4964">
            <v>45865</v>
          </cell>
        </row>
        <row r="4965">
          <cell r="A4965">
            <v>45866</v>
          </cell>
        </row>
        <row r="4966">
          <cell r="A4966">
            <v>45867</v>
          </cell>
        </row>
        <row r="4967">
          <cell r="A4967">
            <v>45868</v>
          </cell>
        </row>
        <row r="4968">
          <cell r="A4968">
            <v>45869</v>
          </cell>
        </row>
        <row r="4969">
          <cell r="A4969">
            <v>45870</v>
          </cell>
        </row>
        <row r="4970">
          <cell r="A4970">
            <v>45871</v>
          </cell>
        </row>
        <row r="4971">
          <cell r="A4971">
            <v>45872</v>
          </cell>
        </row>
        <row r="4972">
          <cell r="A4972">
            <v>45873</v>
          </cell>
        </row>
        <row r="4973">
          <cell r="A4973">
            <v>45874</v>
          </cell>
        </row>
        <row r="4974">
          <cell r="A4974">
            <v>45875</v>
          </cell>
        </row>
        <row r="4975">
          <cell r="A4975">
            <v>45876</v>
          </cell>
        </row>
        <row r="4976">
          <cell r="A4976">
            <v>45877</v>
          </cell>
        </row>
        <row r="4977">
          <cell r="A4977">
            <v>45878</v>
          </cell>
        </row>
        <row r="4978">
          <cell r="A4978">
            <v>45879</v>
          </cell>
        </row>
        <row r="4979">
          <cell r="A4979">
            <v>45880</v>
          </cell>
        </row>
        <row r="4980">
          <cell r="A4980">
            <v>45881</v>
          </cell>
        </row>
        <row r="4981">
          <cell r="A4981">
            <v>45882</v>
          </cell>
        </row>
        <row r="4982">
          <cell r="A4982">
            <v>45883</v>
          </cell>
        </row>
        <row r="4983">
          <cell r="A4983">
            <v>45884</v>
          </cell>
        </row>
        <row r="4984">
          <cell r="A4984">
            <v>45885</v>
          </cell>
        </row>
        <row r="4985">
          <cell r="A4985">
            <v>45886</v>
          </cell>
        </row>
        <row r="4986">
          <cell r="A4986">
            <v>45887</v>
          </cell>
        </row>
        <row r="4987">
          <cell r="A4987">
            <v>45888</v>
          </cell>
        </row>
        <row r="4988">
          <cell r="A4988">
            <v>45889</v>
          </cell>
        </row>
        <row r="4989">
          <cell r="A4989">
            <v>45890</v>
          </cell>
        </row>
        <row r="4990">
          <cell r="A4990">
            <v>45891</v>
          </cell>
        </row>
        <row r="4991">
          <cell r="A4991">
            <v>45892</v>
          </cell>
        </row>
        <row r="4992">
          <cell r="A4992">
            <v>45893</v>
          </cell>
        </row>
        <row r="4993">
          <cell r="A4993">
            <v>45894</v>
          </cell>
        </row>
        <row r="4994">
          <cell r="A4994">
            <v>45895</v>
          </cell>
        </row>
        <row r="4995">
          <cell r="A4995">
            <v>45896</v>
          </cell>
        </row>
        <row r="4996">
          <cell r="A4996">
            <v>45897</v>
          </cell>
        </row>
        <row r="4997">
          <cell r="A4997">
            <v>45898</v>
          </cell>
        </row>
        <row r="4998">
          <cell r="A4998">
            <v>45899</v>
          </cell>
        </row>
        <row r="4999">
          <cell r="A4999">
            <v>45900</v>
          </cell>
        </row>
        <row r="5000">
          <cell r="A5000">
            <v>45901</v>
          </cell>
        </row>
        <row r="5001">
          <cell r="A5001">
            <v>45902</v>
          </cell>
        </row>
        <row r="5002">
          <cell r="A5002">
            <v>45903</v>
          </cell>
        </row>
        <row r="5003">
          <cell r="A5003">
            <v>45904</v>
          </cell>
        </row>
        <row r="5004">
          <cell r="A5004">
            <v>45905</v>
          </cell>
        </row>
        <row r="5005">
          <cell r="A5005">
            <v>45906</v>
          </cell>
        </row>
        <row r="5006">
          <cell r="A5006">
            <v>45907</v>
          </cell>
        </row>
        <row r="5007">
          <cell r="A5007">
            <v>45908</v>
          </cell>
        </row>
        <row r="5008">
          <cell r="A5008">
            <v>45909</v>
          </cell>
        </row>
        <row r="5009">
          <cell r="A5009">
            <v>45910</v>
          </cell>
        </row>
        <row r="5010">
          <cell r="A5010">
            <v>45911</v>
          </cell>
        </row>
        <row r="5011">
          <cell r="A5011">
            <v>45912</v>
          </cell>
        </row>
        <row r="5012">
          <cell r="A5012">
            <v>45913</v>
          </cell>
        </row>
        <row r="5013">
          <cell r="A5013">
            <v>45914</v>
          </cell>
        </row>
        <row r="5014">
          <cell r="A5014">
            <v>45915</v>
          </cell>
        </row>
        <row r="5015">
          <cell r="A5015">
            <v>45916</v>
          </cell>
        </row>
        <row r="5016">
          <cell r="A5016">
            <v>45917</v>
          </cell>
        </row>
        <row r="5017">
          <cell r="A5017">
            <v>45918</v>
          </cell>
        </row>
        <row r="5018">
          <cell r="A5018">
            <v>45919</v>
          </cell>
        </row>
        <row r="5019">
          <cell r="A5019">
            <v>45920</v>
          </cell>
        </row>
        <row r="5020">
          <cell r="A5020">
            <v>45921</v>
          </cell>
        </row>
        <row r="5021">
          <cell r="A5021">
            <v>45922</v>
          </cell>
        </row>
        <row r="5022">
          <cell r="A5022">
            <v>45923</v>
          </cell>
        </row>
        <row r="5023">
          <cell r="A5023">
            <v>45924</v>
          </cell>
        </row>
        <row r="5024">
          <cell r="A5024">
            <v>45925</v>
          </cell>
        </row>
        <row r="5025">
          <cell r="A5025">
            <v>45926</v>
          </cell>
        </row>
        <row r="5026">
          <cell r="A5026">
            <v>45927</v>
          </cell>
        </row>
        <row r="5027">
          <cell r="A5027">
            <v>45928</v>
          </cell>
        </row>
        <row r="5028">
          <cell r="A5028">
            <v>45929</v>
          </cell>
        </row>
        <row r="5029">
          <cell r="A5029">
            <v>45930</v>
          </cell>
        </row>
        <row r="5030">
          <cell r="A5030">
            <v>45931</v>
          </cell>
        </row>
        <row r="5031">
          <cell r="A5031">
            <v>45932</v>
          </cell>
        </row>
        <row r="5032">
          <cell r="A5032">
            <v>45933</v>
          </cell>
        </row>
        <row r="5033">
          <cell r="A5033">
            <v>45934</v>
          </cell>
        </row>
        <row r="5034">
          <cell r="A5034">
            <v>45935</v>
          </cell>
        </row>
        <row r="5035">
          <cell r="A5035">
            <v>45936</v>
          </cell>
        </row>
        <row r="5036">
          <cell r="A5036">
            <v>45937</v>
          </cell>
        </row>
        <row r="5037">
          <cell r="A5037">
            <v>45938</v>
          </cell>
        </row>
        <row r="5038">
          <cell r="A5038">
            <v>45939</v>
          </cell>
        </row>
        <row r="5039">
          <cell r="A5039">
            <v>45940</v>
          </cell>
        </row>
        <row r="5040">
          <cell r="A5040">
            <v>45941</v>
          </cell>
        </row>
        <row r="5041">
          <cell r="A5041">
            <v>45942</v>
          </cell>
        </row>
        <row r="5042">
          <cell r="A5042">
            <v>45943</v>
          </cell>
        </row>
        <row r="5043">
          <cell r="A5043">
            <v>45944</v>
          </cell>
        </row>
        <row r="5044">
          <cell r="A5044">
            <v>45945</v>
          </cell>
        </row>
        <row r="5045">
          <cell r="A5045">
            <v>45946</v>
          </cell>
        </row>
        <row r="5046">
          <cell r="A5046">
            <v>45947</v>
          </cell>
        </row>
        <row r="5047">
          <cell r="A5047">
            <v>45948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44"/>
  <sheetViews>
    <sheetView tabSelected="1" zoomScale="90" zoomScaleNormal="90" workbookViewId="0">
      <selection activeCell="N33" sqref="N33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93"/>
      <c r="B2" s="131" t="s">
        <v>6</v>
      </c>
      <c r="C2" s="125"/>
      <c r="D2" s="125"/>
      <c r="E2" s="125"/>
      <c r="F2" s="125"/>
      <c r="G2" s="125"/>
      <c r="H2" s="125"/>
      <c r="I2" s="125"/>
      <c r="J2" s="125"/>
      <c r="K2" s="132" t="s">
        <v>12</v>
      </c>
      <c r="L2" s="94"/>
    </row>
    <row r="3" spans="1:12">
      <c r="A3" s="93"/>
      <c r="B3" s="126" t="s">
        <v>7</v>
      </c>
      <c r="C3" s="125"/>
      <c r="D3" s="125"/>
      <c r="E3" s="125"/>
      <c r="F3" s="125"/>
      <c r="G3" s="125"/>
      <c r="H3" s="125"/>
      <c r="I3" s="125"/>
      <c r="J3" s="125"/>
      <c r="K3" s="125"/>
      <c r="L3" s="94"/>
    </row>
    <row r="4" spans="1:12">
      <c r="A4" s="93"/>
      <c r="B4" s="126" t="s">
        <v>8</v>
      </c>
      <c r="C4" s="125"/>
      <c r="D4" s="125"/>
      <c r="E4" s="125"/>
      <c r="F4" s="125"/>
      <c r="G4" s="125"/>
      <c r="H4" s="125"/>
      <c r="I4" s="125"/>
      <c r="J4" s="125"/>
      <c r="K4" s="125"/>
      <c r="L4" s="94"/>
    </row>
    <row r="5" spans="1:12">
      <c r="A5" s="93"/>
      <c r="B5" s="126" t="s">
        <v>9</v>
      </c>
      <c r="C5" s="125"/>
      <c r="D5" s="125"/>
      <c r="E5" s="125"/>
      <c r="F5" s="125"/>
      <c r="G5" s="125"/>
      <c r="H5" s="125"/>
      <c r="I5" s="125"/>
      <c r="J5" s="125"/>
      <c r="K5" s="85" t="s">
        <v>56</v>
      </c>
      <c r="L5" s="94"/>
    </row>
    <row r="6" spans="1:12">
      <c r="A6" s="93"/>
      <c r="B6" s="126" t="s">
        <v>10</v>
      </c>
      <c r="C6" s="125"/>
      <c r="D6" s="125"/>
      <c r="E6" s="125"/>
      <c r="F6" s="125"/>
      <c r="G6" s="125"/>
      <c r="H6" s="125"/>
      <c r="I6" s="125"/>
      <c r="J6" s="125"/>
      <c r="K6" s="154" t="s">
        <v>135</v>
      </c>
      <c r="L6" s="94"/>
    </row>
    <row r="7" spans="1:12">
      <c r="A7" s="93"/>
      <c r="B7" s="126" t="s">
        <v>11</v>
      </c>
      <c r="C7" s="125"/>
      <c r="D7" s="125"/>
      <c r="E7" s="125"/>
      <c r="F7" s="125"/>
      <c r="G7" s="125"/>
      <c r="H7" s="125"/>
      <c r="I7" s="125"/>
      <c r="J7" s="125"/>
      <c r="K7" s="155"/>
      <c r="L7" s="94"/>
    </row>
    <row r="8" spans="1:12">
      <c r="A8" s="93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94"/>
    </row>
    <row r="9" spans="1:12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5"/>
      <c r="K9" s="85" t="s">
        <v>70</v>
      </c>
      <c r="L9" s="94"/>
    </row>
    <row r="10" spans="1:12" ht="15" customHeight="1">
      <c r="A10" s="93"/>
      <c r="B10" s="93" t="s">
        <v>85</v>
      </c>
      <c r="C10" s="125"/>
      <c r="D10" s="125"/>
      <c r="E10" s="94"/>
      <c r="F10" s="125"/>
      <c r="G10" s="94"/>
      <c r="H10" s="95"/>
      <c r="I10" s="95" t="s">
        <v>85</v>
      </c>
      <c r="J10" s="125"/>
      <c r="K10" s="151">
        <v>45595</v>
      </c>
      <c r="L10" s="94"/>
    </row>
    <row r="11" spans="1:12">
      <c r="A11" s="93"/>
      <c r="B11" s="93" t="str">
        <f>I11</f>
        <v>Michelle Ferber</v>
      </c>
      <c r="C11" s="125"/>
      <c r="D11" s="125"/>
      <c r="E11" s="94"/>
      <c r="F11" s="125"/>
      <c r="G11" s="94"/>
      <c r="H11" s="95"/>
      <c r="I11" s="95" t="s">
        <v>132</v>
      </c>
      <c r="J11" s="125"/>
      <c r="K11" s="152"/>
      <c r="L11" s="94"/>
    </row>
    <row r="12" spans="1:12">
      <c r="A12" s="93"/>
      <c r="B12" s="93" t="s">
        <v>87</v>
      </c>
      <c r="C12" s="125"/>
      <c r="D12" s="125"/>
      <c r="E12" s="94"/>
      <c r="F12" s="125"/>
      <c r="G12" s="94"/>
      <c r="H12" s="95"/>
      <c r="I12" s="95" t="s">
        <v>91</v>
      </c>
      <c r="J12" s="125"/>
      <c r="K12" s="125"/>
      <c r="L12" s="94"/>
    </row>
    <row r="13" spans="1:12">
      <c r="A13" s="93"/>
      <c r="B13" s="93" t="s">
        <v>134</v>
      </c>
      <c r="C13" s="125"/>
      <c r="D13" s="125"/>
      <c r="E13" s="94"/>
      <c r="F13" s="125"/>
      <c r="G13" s="94"/>
      <c r="H13" s="95"/>
      <c r="I13" s="95" t="s">
        <v>133</v>
      </c>
      <c r="J13" s="125"/>
      <c r="K13" s="85" t="s">
        <v>3</v>
      </c>
      <c r="L13" s="94"/>
    </row>
    <row r="14" spans="1:12" ht="15" customHeight="1">
      <c r="A14" s="93"/>
      <c r="B14" s="93" t="s">
        <v>89</v>
      </c>
      <c r="C14" s="125"/>
      <c r="D14" s="125"/>
      <c r="E14" s="94"/>
      <c r="F14" s="125"/>
      <c r="G14" s="94"/>
      <c r="H14" s="95"/>
      <c r="I14" s="95" t="s">
        <v>89</v>
      </c>
      <c r="J14" s="125"/>
      <c r="K14" s="151">
        <v>45594</v>
      </c>
      <c r="L14" s="94"/>
    </row>
    <row r="15" spans="1:12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5"/>
      <c r="K15" s="153"/>
      <c r="L15" s="94"/>
    </row>
    <row r="16" spans="1:12" ht="15" customHeight="1">
      <c r="A16" s="93"/>
      <c r="B16" s="125"/>
      <c r="C16" s="125"/>
      <c r="D16" s="125"/>
      <c r="E16" s="125"/>
      <c r="F16" s="125"/>
      <c r="G16" s="125"/>
      <c r="H16" s="125"/>
      <c r="I16" s="125"/>
      <c r="J16" s="128" t="s">
        <v>71</v>
      </c>
      <c r="K16" s="134">
        <v>44729</v>
      </c>
      <c r="L16" s="94"/>
    </row>
    <row r="17" spans="1:12">
      <c r="A17" s="93"/>
      <c r="B17" s="125" t="s">
        <v>93</v>
      </c>
      <c r="C17" s="125"/>
      <c r="D17" s="125"/>
      <c r="E17" s="125"/>
      <c r="F17" s="125"/>
      <c r="G17" s="125"/>
      <c r="H17" s="125"/>
      <c r="I17" s="125"/>
      <c r="J17" s="128" t="s">
        <v>14</v>
      </c>
      <c r="K17" s="134" t="s">
        <v>78</v>
      </c>
      <c r="L17" s="94"/>
    </row>
    <row r="18" spans="1:12" ht="18">
      <c r="A18" s="93"/>
      <c r="B18" s="125" t="s">
        <v>94</v>
      </c>
      <c r="C18" s="125"/>
      <c r="D18" s="125"/>
      <c r="E18" s="125"/>
      <c r="F18" s="125"/>
      <c r="G18" s="125"/>
      <c r="H18" s="125"/>
      <c r="I18" s="125"/>
      <c r="J18" s="127" t="s">
        <v>64</v>
      </c>
      <c r="K18" s="90" t="s">
        <v>37</v>
      </c>
      <c r="L18" s="94"/>
    </row>
    <row r="19" spans="1:12">
      <c r="A19" s="93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94"/>
    </row>
    <row r="20" spans="1:12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6" t="s">
        <v>60</v>
      </c>
      <c r="H20" s="157"/>
      <c r="I20" s="86" t="s">
        <v>40</v>
      </c>
      <c r="J20" s="121" t="s">
        <v>61</v>
      </c>
      <c r="K20" s="86" t="s">
        <v>4</v>
      </c>
      <c r="L20" s="94"/>
    </row>
    <row r="21" spans="1:12">
      <c r="A21" s="93"/>
      <c r="B21" s="98"/>
      <c r="C21" s="98"/>
      <c r="D21" s="99"/>
      <c r="E21" s="99"/>
      <c r="F21" s="99"/>
      <c r="G21" s="158"/>
      <c r="H21" s="159"/>
      <c r="I21" s="98" t="s">
        <v>13</v>
      </c>
      <c r="J21" s="122"/>
      <c r="K21" s="98"/>
      <c r="L21" s="94"/>
    </row>
    <row r="22" spans="1:12" ht="36">
      <c r="A22" s="93"/>
      <c r="B22" s="100">
        <v>1</v>
      </c>
      <c r="C22" s="110" t="s">
        <v>95</v>
      </c>
      <c r="D22" s="106" t="s">
        <v>123</v>
      </c>
      <c r="E22" s="112" t="s">
        <v>96</v>
      </c>
      <c r="F22" s="106" t="s">
        <v>97</v>
      </c>
      <c r="G22" s="160" t="s">
        <v>83</v>
      </c>
      <c r="H22" s="161"/>
      <c r="I22" s="107" t="s">
        <v>98</v>
      </c>
      <c r="J22" s="123">
        <v>25.55</v>
      </c>
      <c r="K22" s="104">
        <f t="shared" ref="K22:K32" si="0">J22*B22</f>
        <v>25.55</v>
      </c>
      <c r="L22" s="97"/>
    </row>
    <row r="23" spans="1:12" ht="36">
      <c r="A23" s="93"/>
      <c r="B23" s="139">
        <v>1</v>
      </c>
      <c r="C23" s="140" t="s">
        <v>95</v>
      </c>
      <c r="D23" s="141" t="s">
        <v>124</v>
      </c>
      <c r="E23" s="142" t="s">
        <v>99</v>
      </c>
      <c r="F23" s="141" t="s">
        <v>100</v>
      </c>
      <c r="G23" s="146" t="s">
        <v>82</v>
      </c>
      <c r="H23" s="147"/>
      <c r="I23" s="143" t="s">
        <v>98</v>
      </c>
      <c r="J23" s="144">
        <v>50.59</v>
      </c>
      <c r="K23" s="145">
        <f t="shared" si="0"/>
        <v>50.59</v>
      </c>
      <c r="L23" s="97"/>
    </row>
    <row r="24" spans="1:12" ht="36">
      <c r="A24" s="93"/>
      <c r="B24" s="139">
        <v>1</v>
      </c>
      <c r="C24" s="140" t="s">
        <v>95</v>
      </c>
      <c r="D24" s="141" t="s">
        <v>124</v>
      </c>
      <c r="E24" s="142" t="s">
        <v>101</v>
      </c>
      <c r="F24" s="141" t="s">
        <v>100</v>
      </c>
      <c r="G24" s="146" t="s">
        <v>80</v>
      </c>
      <c r="H24" s="147"/>
      <c r="I24" s="143" t="s">
        <v>98</v>
      </c>
      <c r="J24" s="144">
        <v>50.59</v>
      </c>
      <c r="K24" s="145">
        <f t="shared" si="0"/>
        <v>50.59</v>
      </c>
      <c r="L24" s="97"/>
    </row>
    <row r="25" spans="1:12" ht="36">
      <c r="A25" s="93"/>
      <c r="B25" s="100">
        <v>1</v>
      </c>
      <c r="C25" s="110" t="s">
        <v>102</v>
      </c>
      <c r="D25" s="106" t="s">
        <v>125</v>
      </c>
      <c r="E25" s="112" t="s">
        <v>103</v>
      </c>
      <c r="F25" s="106" t="s">
        <v>104</v>
      </c>
      <c r="G25" s="160" t="s">
        <v>81</v>
      </c>
      <c r="H25" s="161"/>
      <c r="I25" s="107" t="s">
        <v>105</v>
      </c>
      <c r="J25" s="123">
        <v>48.89</v>
      </c>
      <c r="K25" s="104">
        <f t="shared" si="0"/>
        <v>48.89</v>
      </c>
      <c r="L25" s="97"/>
    </row>
    <row r="26" spans="1:12" ht="36">
      <c r="A26" s="93"/>
      <c r="B26" s="100">
        <v>1</v>
      </c>
      <c r="C26" s="110" t="s">
        <v>102</v>
      </c>
      <c r="D26" s="106" t="s">
        <v>125</v>
      </c>
      <c r="E26" s="112" t="s">
        <v>106</v>
      </c>
      <c r="F26" s="106" t="s">
        <v>104</v>
      </c>
      <c r="G26" s="160" t="s">
        <v>84</v>
      </c>
      <c r="H26" s="161"/>
      <c r="I26" s="107" t="s">
        <v>105</v>
      </c>
      <c r="J26" s="123">
        <v>48.89</v>
      </c>
      <c r="K26" s="104">
        <f t="shared" si="0"/>
        <v>48.89</v>
      </c>
      <c r="L26" s="97"/>
    </row>
    <row r="27" spans="1:12" ht="36">
      <c r="A27" s="93"/>
      <c r="B27" s="100">
        <v>1</v>
      </c>
      <c r="C27" s="110" t="s">
        <v>102</v>
      </c>
      <c r="D27" s="106" t="s">
        <v>125</v>
      </c>
      <c r="E27" s="112" t="s">
        <v>107</v>
      </c>
      <c r="F27" s="106" t="s">
        <v>104</v>
      </c>
      <c r="G27" s="160" t="s">
        <v>108</v>
      </c>
      <c r="H27" s="161"/>
      <c r="I27" s="107" t="s">
        <v>105</v>
      </c>
      <c r="J27" s="123">
        <v>48.89</v>
      </c>
      <c r="K27" s="104">
        <f t="shared" si="0"/>
        <v>48.89</v>
      </c>
      <c r="L27" s="97"/>
    </row>
    <row r="28" spans="1:12" ht="24">
      <c r="A28" s="93"/>
      <c r="B28" s="100">
        <v>1</v>
      </c>
      <c r="C28" s="110" t="s">
        <v>109</v>
      </c>
      <c r="D28" s="106" t="s">
        <v>126</v>
      </c>
      <c r="E28" s="112" t="s">
        <v>110</v>
      </c>
      <c r="F28" s="106" t="s">
        <v>111</v>
      </c>
      <c r="G28" s="160" t="s">
        <v>81</v>
      </c>
      <c r="H28" s="161"/>
      <c r="I28" s="107" t="s">
        <v>112</v>
      </c>
      <c r="J28" s="123">
        <v>29.84</v>
      </c>
      <c r="K28" s="104">
        <f t="shared" si="0"/>
        <v>29.84</v>
      </c>
      <c r="L28" s="97"/>
    </row>
    <row r="29" spans="1:12" ht="24">
      <c r="A29" s="93"/>
      <c r="B29" s="139">
        <v>1</v>
      </c>
      <c r="C29" s="140" t="s">
        <v>109</v>
      </c>
      <c r="D29" s="141" t="s">
        <v>127</v>
      </c>
      <c r="E29" s="142" t="s">
        <v>113</v>
      </c>
      <c r="F29" s="141" t="s">
        <v>114</v>
      </c>
      <c r="G29" s="146" t="s">
        <v>81</v>
      </c>
      <c r="H29" s="147"/>
      <c r="I29" s="143" t="s">
        <v>112</v>
      </c>
      <c r="J29" s="144">
        <v>59.08</v>
      </c>
      <c r="K29" s="145">
        <f t="shared" si="0"/>
        <v>59.08</v>
      </c>
      <c r="L29" s="97"/>
    </row>
    <row r="30" spans="1:12" ht="24">
      <c r="A30" s="93"/>
      <c r="B30" s="100">
        <v>1</v>
      </c>
      <c r="C30" s="110" t="s">
        <v>109</v>
      </c>
      <c r="D30" s="106" t="s">
        <v>127</v>
      </c>
      <c r="E30" s="112" t="s">
        <v>115</v>
      </c>
      <c r="F30" s="106" t="s">
        <v>116</v>
      </c>
      <c r="G30" s="160" t="s">
        <v>81</v>
      </c>
      <c r="H30" s="161"/>
      <c r="I30" s="107" t="s">
        <v>112</v>
      </c>
      <c r="J30" s="123">
        <v>59.08</v>
      </c>
      <c r="K30" s="104">
        <f t="shared" si="0"/>
        <v>59.08</v>
      </c>
      <c r="L30" s="97"/>
    </row>
    <row r="31" spans="1:12" ht="24">
      <c r="A31" s="93"/>
      <c r="B31" s="139">
        <v>1</v>
      </c>
      <c r="C31" s="140" t="s">
        <v>117</v>
      </c>
      <c r="D31" s="141" t="s">
        <v>128</v>
      </c>
      <c r="E31" s="142" t="s">
        <v>118</v>
      </c>
      <c r="F31" s="141" t="s">
        <v>79</v>
      </c>
      <c r="G31" s="146" t="s">
        <v>97</v>
      </c>
      <c r="H31" s="147"/>
      <c r="I31" s="143" t="s">
        <v>119</v>
      </c>
      <c r="J31" s="144">
        <v>30.7</v>
      </c>
      <c r="K31" s="145">
        <f t="shared" si="0"/>
        <v>30.7</v>
      </c>
      <c r="L31" s="97"/>
    </row>
    <row r="32" spans="1:12" ht="24">
      <c r="A32" s="93"/>
      <c r="B32" s="101">
        <v>70</v>
      </c>
      <c r="C32" s="111" t="s">
        <v>120</v>
      </c>
      <c r="D32" s="108" t="s">
        <v>120</v>
      </c>
      <c r="E32" s="113" t="s">
        <v>121</v>
      </c>
      <c r="F32" s="108" t="s">
        <v>81</v>
      </c>
      <c r="G32" s="148"/>
      <c r="H32" s="149"/>
      <c r="I32" s="109" t="s">
        <v>122</v>
      </c>
      <c r="J32" s="124">
        <v>1.37</v>
      </c>
      <c r="K32" s="105">
        <f t="shared" si="0"/>
        <v>95.9</v>
      </c>
      <c r="L32" s="97"/>
    </row>
    <row r="33" spans="1:12">
      <c r="A33" s="93"/>
      <c r="B33" s="135"/>
      <c r="C33" s="125"/>
      <c r="D33" s="125"/>
      <c r="E33" s="125"/>
      <c r="F33" s="125"/>
      <c r="G33" s="125"/>
      <c r="H33" s="125"/>
      <c r="I33" s="125"/>
      <c r="J33" s="137" t="s">
        <v>62</v>
      </c>
      <c r="K33" s="133">
        <f>SUM(K22:K32)</f>
        <v>547.99999999999989</v>
      </c>
      <c r="L33" s="97"/>
    </row>
    <row r="34" spans="1:12">
      <c r="A34" s="93"/>
      <c r="B34" s="125"/>
      <c r="C34" s="125"/>
      <c r="D34" s="125"/>
      <c r="E34" s="125"/>
      <c r="F34" s="125"/>
      <c r="G34" s="125"/>
      <c r="H34" s="125"/>
      <c r="I34" s="125"/>
      <c r="J34" s="138" t="s">
        <v>136</v>
      </c>
      <c r="K34" s="133">
        <v>0</v>
      </c>
      <c r="L34" s="97"/>
    </row>
    <row r="35" spans="1:12" hidden="1" outlineLevel="1">
      <c r="A35" s="93"/>
      <c r="B35" s="125"/>
      <c r="C35" s="125"/>
      <c r="D35" s="125"/>
      <c r="E35" s="125"/>
      <c r="F35" s="125"/>
      <c r="G35" s="125"/>
      <c r="H35" s="125"/>
      <c r="I35" s="125"/>
      <c r="J35" s="130" t="s">
        <v>55</v>
      </c>
      <c r="K35" s="133"/>
      <c r="L35" s="97"/>
    </row>
    <row r="36" spans="1:12" collapsed="1">
      <c r="A36" s="93"/>
      <c r="B36" s="125"/>
      <c r="C36" s="125"/>
      <c r="D36" s="125"/>
      <c r="E36" s="125"/>
      <c r="F36" s="125"/>
      <c r="G36" s="125"/>
      <c r="H36" s="125"/>
      <c r="I36" s="125"/>
      <c r="J36" s="130" t="s">
        <v>63</v>
      </c>
      <c r="K36" s="133">
        <f>SUM(K33:K35)</f>
        <v>547.99999999999989</v>
      </c>
      <c r="L36" s="97"/>
    </row>
    <row r="37" spans="1:12">
      <c r="A37" s="6"/>
      <c r="B37" s="150" t="s">
        <v>138</v>
      </c>
      <c r="C37" s="150"/>
      <c r="D37" s="150"/>
      <c r="E37" s="150"/>
      <c r="F37" s="150"/>
      <c r="G37" s="150"/>
      <c r="H37" s="150"/>
      <c r="I37" s="150"/>
      <c r="J37" s="150"/>
      <c r="K37" s="150"/>
      <c r="L37" s="8"/>
    </row>
    <row r="39" spans="1:12">
      <c r="I39" s="1" t="s">
        <v>129</v>
      </c>
      <c r="J39" s="79">
        <f>'Tax Invoice'!E14</f>
        <v>24</v>
      </c>
    </row>
    <row r="40" spans="1:12">
      <c r="I40" s="1" t="s">
        <v>74</v>
      </c>
      <c r="J40" s="79">
        <f>'Tax Invoice'!M11</f>
        <v>33.659999999999997</v>
      </c>
    </row>
    <row r="41" spans="1:12">
      <c r="I41" s="1" t="s">
        <v>130</v>
      </c>
      <c r="J41" s="79">
        <f>J43/J40</f>
        <v>390.73083778966122</v>
      </c>
    </row>
    <row r="42" spans="1:12">
      <c r="I42" s="1" t="s">
        <v>131</v>
      </c>
      <c r="J42" s="79">
        <f>J44/J40</f>
        <v>390.73083778966122</v>
      </c>
    </row>
    <row r="43" spans="1:12">
      <c r="I43" s="1" t="s">
        <v>75</v>
      </c>
      <c r="J43" s="79">
        <f>K33*J39</f>
        <v>13151.999999999996</v>
      </c>
    </row>
    <row r="44" spans="1:12">
      <c r="I44" s="1" t="s">
        <v>76</v>
      </c>
      <c r="J44" s="79">
        <f>K36*J39</f>
        <v>13151.999999999996</v>
      </c>
    </row>
  </sheetData>
  <mergeCells count="17">
    <mergeCell ref="K6:K7"/>
    <mergeCell ref="G20:H20"/>
    <mergeCell ref="G21:H21"/>
    <mergeCell ref="G22:H22"/>
    <mergeCell ref="G23:H23"/>
    <mergeCell ref="G31:H31"/>
    <mergeCell ref="G32:H32"/>
    <mergeCell ref="B37:K37"/>
    <mergeCell ref="K10:K11"/>
    <mergeCell ref="K14:K15"/>
    <mergeCell ref="G24:H24"/>
    <mergeCell ref="G25:H25"/>
    <mergeCell ref="G26:H26"/>
    <mergeCell ref="G27:H27"/>
    <mergeCell ref="G28:H28"/>
    <mergeCell ref="G29:H29"/>
    <mergeCell ref="G30:H30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32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80</v>
      </c>
      <c r="O1" t="s">
        <v>15</v>
      </c>
      <c r="T1" t="s">
        <v>62</v>
      </c>
      <c r="U1">
        <v>547.99999999999989</v>
      </c>
    </row>
    <row r="2" spans="1:21" ht="15.75">
      <c r="A2" s="93"/>
      <c r="B2" s="131" t="s">
        <v>6</v>
      </c>
      <c r="C2" s="125"/>
      <c r="D2" s="125"/>
      <c r="E2" s="125"/>
      <c r="F2" s="125"/>
      <c r="G2" s="125"/>
      <c r="H2" s="125"/>
      <c r="I2" s="132" t="s">
        <v>12</v>
      </c>
      <c r="J2" s="94"/>
    </row>
    <row r="3" spans="1:21">
      <c r="A3" s="93"/>
      <c r="B3" s="126" t="s">
        <v>7</v>
      </c>
      <c r="C3" s="125"/>
      <c r="D3" s="125"/>
      <c r="E3" s="125"/>
      <c r="F3" s="125"/>
      <c r="G3" s="125"/>
      <c r="H3" s="125"/>
      <c r="I3" s="125"/>
      <c r="J3" s="94"/>
    </row>
    <row r="4" spans="1:21">
      <c r="A4" s="93"/>
      <c r="B4" s="126" t="s">
        <v>8</v>
      </c>
      <c r="C4" s="125"/>
      <c r="D4" s="125"/>
      <c r="E4" s="125"/>
      <c r="F4" s="125"/>
      <c r="G4" s="125"/>
      <c r="H4" s="125"/>
      <c r="I4" s="125"/>
      <c r="J4" s="94"/>
    </row>
    <row r="5" spans="1:21">
      <c r="A5" s="93"/>
      <c r="B5" s="126" t="s">
        <v>9</v>
      </c>
      <c r="C5" s="125"/>
      <c r="D5" s="125"/>
      <c r="E5" s="125"/>
      <c r="F5" s="125"/>
      <c r="G5" s="125"/>
      <c r="H5" s="125"/>
      <c r="I5" s="85" t="s">
        <v>56</v>
      </c>
      <c r="J5" s="94"/>
    </row>
    <row r="6" spans="1:21">
      <c r="A6" s="93"/>
      <c r="B6" s="126" t="s">
        <v>10</v>
      </c>
      <c r="C6" s="125"/>
      <c r="D6" s="125"/>
      <c r="E6" s="125"/>
      <c r="F6" s="125"/>
      <c r="G6" s="125"/>
      <c r="H6" s="125"/>
      <c r="I6" s="154"/>
      <c r="J6" s="94"/>
    </row>
    <row r="7" spans="1:21">
      <c r="A7" s="93"/>
      <c r="B7" s="126" t="s">
        <v>11</v>
      </c>
      <c r="C7" s="125"/>
      <c r="D7" s="125"/>
      <c r="E7" s="125"/>
      <c r="F7" s="125"/>
      <c r="G7" s="125"/>
      <c r="H7" s="125"/>
      <c r="I7" s="162"/>
      <c r="J7" s="94"/>
    </row>
    <row r="8" spans="1:21">
      <c r="A8" s="93"/>
      <c r="B8" s="125"/>
      <c r="C8" s="125"/>
      <c r="D8" s="125"/>
      <c r="E8" s="125"/>
      <c r="F8" s="125"/>
      <c r="G8" s="125"/>
      <c r="H8" s="125"/>
      <c r="I8" s="125"/>
      <c r="J8" s="94"/>
    </row>
    <row r="9" spans="1:21">
      <c r="A9" s="93"/>
      <c r="B9" s="87" t="s">
        <v>0</v>
      </c>
      <c r="C9" s="88"/>
      <c r="D9" s="88"/>
      <c r="E9" s="89"/>
      <c r="F9" s="84"/>
      <c r="G9" s="85" t="s">
        <v>2</v>
      </c>
      <c r="H9" s="125"/>
      <c r="I9" s="85" t="s">
        <v>70</v>
      </c>
      <c r="J9" s="94"/>
    </row>
    <row r="10" spans="1:21">
      <c r="A10" s="93"/>
      <c r="B10" s="93" t="s">
        <v>85</v>
      </c>
      <c r="C10" s="125"/>
      <c r="D10" s="125"/>
      <c r="E10" s="94"/>
      <c r="F10" s="95"/>
      <c r="G10" s="95" t="s">
        <v>90</v>
      </c>
      <c r="H10" s="125"/>
      <c r="I10" s="151"/>
      <c r="J10" s="94"/>
    </row>
    <row r="11" spans="1:21">
      <c r="A11" s="93"/>
      <c r="B11" s="93" t="s">
        <v>86</v>
      </c>
      <c r="C11" s="125"/>
      <c r="D11" s="125"/>
      <c r="E11" s="94"/>
      <c r="F11" s="95"/>
      <c r="G11" s="95" t="s">
        <v>86</v>
      </c>
      <c r="H11" s="125"/>
      <c r="I11" s="152"/>
      <c r="J11" s="94"/>
    </row>
    <row r="12" spans="1:21">
      <c r="A12" s="93"/>
      <c r="B12" s="93" t="s">
        <v>87</v>
      </c>
      <c r="C12" s="125"/>
      <c r="D12" s="125"/>
      <c r="E12" s="94"/>
      <c r="F12" s="95"/>
      <c r="G12" s="95" t="s">
        <v>91</v>
      </c>
      <c r="H12" s="125"/>
      <c r="I12" s="125"/>
      <c r="J12" s="94"/>
    </row>
    <row r="13" spans="1:21">
      <c r="A13" s="93"/>
      <c r="B13" s="93" t="s">
        <v>88</v>
      </c>
      <c r="C13" s="125"/>
      <c r="D13" s="125"/>
      <c r="E13" s="94"/>
      <c r="F13" s="95"/>
      <c r="G13" s="95" t="s">
        <v>92</v>
      </c>
      <c r="H13" s="125"/>
      <c r="I13" s="85" t="s">
        <v>3</v>
      </c>
      <c r="J13" s="94"/>
    </row>
    <row r="14" spans="1:21">
      <c r="A14" s="93"/>
      <c r="B14" s="93" t="s">
        <v>89</v>
      </c>
      <c r="C14" s="125"/>
      <c r="D14" s="125"/>
      <c r="E14" s="94"/>
      <c r="F14" s="95"/>
      <c r="G14" s="95" t="s">
        <v>89</v>
      </c>
      <c r="H14" s="125"/>
      <c r="I14" s="151">
        <v>45594</v>
      </c>
      <c r="J14" s="94"/>
    </row>
    <row r="15" spans="1:21">
      <c r="A15" s="93"/>
      <c r="B15" s="6" t="s">
        <v>1</v>
      </c>
      <c r="C15" s="7"/>
      <c r="D15" s="7"/>
      <c r="E15" s="8"/>
      <c r="F15" s="95"/>
      <c r="G15" s="9" t="s">
        <v>1</v>
      </c>
      <c r="H15" s="125"/>
      <c r="I15" s="153"/>
      <c r="J15" s="94"/>
    </row>
    <row r="16" spans="1:21">
      <c r="A16" s="93"/>
      <c r="B16" s="125"/>
      <c r="C16" s="125"/>
      <c r="D16" s="125"/>
      <c r="E16" s="125"/>
      <c r="F16" s="125"/>
      <c r="G16" s="125"/>
      <c r="H16" s="128" t="s">
        <v>71</v>
      </c>
      <c r="I16" s="134">
        <v>44729</v>
      </c>
      <c r="J16" s="94"/>
    </row>
    <row r="17" spans="1:10">
      <c r="A17" s="93"/>
      <c r="B17" s="125" t="s">
        <v>93</v>
      </c>
      <c r="C17" s="125"/>
      <c r="D17" s="125"/>
      <c r="E17" s="125"/>
      <c r="F17" s="125"/>
      <c r="G17" s="125"/>
      <c r="H17" s="128" t="s">
        <v>14</v>
      </c>
      <c r="I17" s="134" t="s">
        <v>78</v>
      </c>
      <c r="J17" s="94"/>
    </row>
    <row r="18" spans="1:10" ht="18">
      <c r="A18" s="93"/>
      <c r="B18" s="125" t="s">
        <v>94</v>
      </c>
      <c r="C18" s="125"/>
      <c r="D18" s="125"/>
      <c r="E18" s="125"/>
      <c r="F18" s="125"/>
      <c r="G18" s="125"/>
      <c r="H18" s="127" t="s">
        <v>64</v>
      </c>
      <c r="I18" s="90" t="s">
        <v>37</v>
      </c>
      <c r="J18" s="94"/>
    </row>
    <row r="19" spans="1:10">
      <c r="A19" s="93"/>
      <c r="B19" s="125"/>
      <c r="C19" s="125"/>
      <c r="D19" s="125"/>
      <c r="E19" s="125"/>
      <c r="F19" s="125"/>
      <c r="G19" s="125"/>
      <c r="H19" s="125"/>
      <c r="I19" s="125"/>
      <c r="J19" s="94"/>
    </row>
    <row r="20" spans="1:10">
      <c r="A20" s="93"/>
      <c r="B20" s="86" t="s">
        <v>57</v>
      </c>
      <c r="C20" s="86" t="s">
        <v>58</v>
      </c>
      <c r="D20" s="96" t="s">
        <v>59</v>
      </c>
      <c r="E20" s="156" t="s">
        <v>60</v>
      </c>
      <c r="F20" s="157"/>
      <c r="G20" s="86" t="s">
        <v>40</v>
      </c>
      <c r="H20" s="86" t="s">
        <v>61</v>
      </c>
      <c r="I20" s="86" t="s">
        <v>4</v>
      </c>
      <c r="J20" s="94"/>
    </row>
    <row r="21" spans="1:10">
      <c r="A21" s="93"/>
      <c r="B21" s="98"/>
      <c r="C21" s="98"/>
      <c r="D21" s="99"/>
      <c r="E21" s="158"/>
      <c r="F21" s="159"/>
      <c r="G21" s="98" t="s">
        <v>13</v>
      </c>
      <c r="H21" s="98"/>
      <c r="I21" s="98"/>
      <c r="J21" s="94"/>
    </row>
    <row r="22" spans="1:10" ht="204">
      <c r="A22" s="93"/>
      <c r="B22" s="100">
        <v>1</v>
      </c>
      <c r="C22" s="110" t="s">
        <v>95</v>
      </c>
      <c r="D22" s="106" t="s">
        <v>97</v>
      </c>
      <c r="E22" s="160" t="s">
        <v>83</v>
      </c>
      <c r="F22" s="161"/>
      <c r="G22" s="107" t="s">
        <v>98</v>
      </c>
      <c r="H22" s="102">
        <v>25.55</v>
      </c>
      <c r="I22" s="104">
        <f t="shared" ref="I22:I32" si="0">H22*B22</f>
        <v>25.55</v>
      </c>
      <c r="J22" s="97"/>
    </row>
    <row r="23" spans="1:10" ht="204">
      <c r="A23" s="93"/>
      <c r="B23" s="100">
        <v>1</v>
      </c>
      <c r="C23" s="110" t="s">
        <v>95</v>
      </c>
      <c r="D23" s="106" t="s">
        <v>100</v>
      </c>
      <c r="E23" s="160" t="s">
        <v>82</v>
      </c>
      <c r="F23" s="161"/>
      <c r="G23" s="107" t="s">
        <v>98</v>
      </c>
      <c r="H23" s="102">
        <v>50.59</v>
      </c>
      <c r="I23" s="104">
        <f t="shared" si="0"/>
        <v>50.59</v>
      </c>
      <c r="J23" s="97"/>
    </row>
    <row r="24" spans="1:10" ht="204">
      <c r="A24" s="93"/>
      <c r="B24" s="100">
        <v>1</v>
      </c>
      <c r="C24" s="110" t="s">
        <v>95</v>
      </c>
      <c r="D24" s="106" t="s">
        <v>100</v>
      </c>
      <c r="E24" s="160" t="s">
        <v>80</v>
      </c>
      <c r="F24" s="161"/>
      <c r="G24" s="107" t="s">
        <v>98</v>
      </c>
      <c r="H24" s="102">
        <v>50.59</v>
      </c>
      <c r="I24" s="104">
        <f t="shared" si="0"/>
        <v>50.59</v>
      </c>
      <c r="J24" s="97"/>
    </row>
    <row r="25" spans="1:10" ht="204">
      <c r="A25" s="93"/>
      <c r="B25" s="100">
        <v>1</v>
      </c>
      <c r="C25" s="110" t="s">
        <v>102</v>
      </c>
      <c r="D25" s="106" t="s">
        <v>104</v>
      </c>
      <c r="E25" s="160" t="s">
        <v>81</v>
      </c>
      <c r="F25" s="161"/>
      <c r="G25" s="107" t="s">
        <v>105</v>
      </c>
      <c r="H25" s="102">
        <v>48.89</v>
      </c>
      <c r="I25" s="104">
        <f t="shared" si="0"/>
        <v>48.89</v>
      </c>
      <c r="J25" s="97"/>
    </row>
    <row r="26" spans="1:10" ht="204">
      <c r="A26" s="93"/>
      <c r="B26" s="100">
        <v>1</v>
      </c>
      <c r="C26" s="110" t="s">
        <v>102</v>
      </c>
      <c r="D26" s="106" t="s">
        <v>104</v>
      </c>
      <c r="E26" s="160" t="s">
        <v>84</v>
      </c>
      <c r="F26" s="161"/>
      <c r="G26" s="107" t="s">
        <v>105</v>
      </c>
      <c r="H26" s="102">
        <v>48.89</v>
      </c>
      <c r="I26" s="104">
        <f t="shared" si="0"/>
        <v>48.89</v>
      </c>
      <c r="J26" s="97"/>
    </row>
    <row r="27" spans="1:10" ht="204">
      <c r="A27" s="93"/>
      <c r="B27" s="100">
        <v>1</v>
      </c>
      <c r="C27" s="110" t="s">
        <v>102</v>
      </c>
      <c r="D27" s="106" t="s">
        <v>104</v>
      </c>
      <c r="E27" s="160" t="s">
        <v>108</v>
      </c>
      <c r="F27" s="161"/>
      <c r="G27" s="107" t="s">
        <v>105</v>
      </c>
      <c r="H27" s="102">
        <v>48.89</v>
      </c>
      <c r="I27" s="104">
        <f t="shared" si="0"/>
        <v>48.89</v>
      </c>
      <c r="J27" s="97"/>
    </row>
    <row r="28" spans="1:10" ht="168">
      <c r="A28" s="93"/>
      <c r="B28" s="100">
        <v>1</v>
      </c>
      <c r="C28" s="110" t="s">
        <v>109</v>
      </c>
      <c r="D28" s="106" t="s">
        <v>111</v>
      </c>
      <c r="E28" s="160" t="s">
        <v>81</v>
      </c>
      <c r="F28" s="161"/>
      <c r="G28" s="107" t="s">
        <v>112</v>
      </c>
      <c r="H28" s="102">
        <v>29.84</v>
      </c>
      <c r="I28" s="104">
        <f t="shared" si="0"/>
        <v>29.84</v>
      </c>
      <c r="J28" s="97"/>
    </row>
    <row r="29" spans="1:10" ht="168">
      <c r="A29" s="93"/>
      <c r="B29" s="100">
        <v>1</v>
      </c>
      <c r="C29" s="110" t="s">
        <v>109</v>
      </c>
      <c r="D29" s="106" t="s">
        <v>114</v>
      </c>
      <c r="E29" s="160" t="s">
        <v>81</v>
      </c>
      <c r="F29" s="161"/>
      <c r="G29" s="107" t="s">
        <v>112</v>
      </c>
      <c r="H29" s="102">
        <v>59.08</v>
      </c>
      <c r="I29" s="104">
        <f t="shared" si="0"/>
        <v>59.08</v>
      </c>
      <c r="J29" s="97"/>
    </row>
    <row r="30" spans="1:10" ht="168">
      <c r="A30" s="93"/>
      <c r="B30" s="100">
        <v>1</v>
      </c>
      <c r="C30" s="110" t="s">
        <v>109</v>
      </c>
      <c r="D30" s="106" t="s">
        <v>116</v>
      </c>
      <c r="E30" s="160" t="s">
        <v>81</v>
      </c>
      <c r="F30" s="161"/>
      <c r="G30" s="107" t="s">
        <v>112</v>
      </c>
      <c r="H30" s="102">
        <v>59.08</v>
      </c>
      <c r="I30" s="104">
        <f t="shared" si="0"/>
        <v>59.08</v>
      </c>
      <c r="J30" s="97"/>
    </row>
    <row r="31" spans="1:10" ht="180">
      <c r="A31" s="93"/>
      <c r="B31" s="100">
        <v>1</v>
      </c>
      <c r="C31" s="110" t="s">
        <v>117</v>
      </c>
      <c r="D31" s="106" t="s">
        <v>79</v>
      </c>
      <c r="E31" s="160" t="s">
        <v>97</v>
      </c>
      <c r="F31" s="161"/>
      <c r="G31" s="107" t="s">
        <v>119</v>
      </c>
      <c r="H31" s="102">
        <v>30.7</v>
      </c>
      <c r="I31" s="104">
        <f t="shared" si="0"/>
        <v>30.7</v>
      </c>
      <c r="J31" s="97"/>
    </row>
    <row r="32" spans="1:10" ht="168">
      <c r="A32" s="93"/>
      <c r="B32" s="101">
        <v>70</v>
      </c>
      <c r="C32" s="111" t="s">
        <v>120</v>
      </c>
      <c r="D32" s="108" t="s">
        <v>81</v>
      </c>
      <c r="E32" s="148"/>
      <c r="F32" s="149"/>
      <c r="G32" s="109" t="s">
        <v>122</v>
      </c>
      <c r="H32" s="103">
        <v>1.37</v>
      </c>
      <c r="I32" s="105">
        <f t="shared" si="0"/>
        <v>95.9</v>
      </c>
      <c r="J32" s="97"/>
    </row>
  </sheetData>
  <mergeCells count="16">
    <mergeCell ref="E30:F30"/>
    <mergeCell ref="E31:F31"/>
    <mergeCell ref="E32:F32"/>
    <mergeCell ref="E25:F25"/>
    <mergeCell ref="E26:F26"/>
    <mergeCell ref="E27:F27"/>
    <mergeCell ref="E28:F28"/>
    <mergeCell ref="E29:F29"/>
    <mergeCell ref="I6:I7"/>
    <mergeCell ref="E24:F24"/>
    <mergeCell ref="I10:I11"/>
    <mergeCell ref="I14:I15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44"/>
  <sheetViews>
    <sheetView zoomScale="90" zoomScaleNormal="90" workbookViewId="0">
      <selection activeCell="L6" sqref="L6:L7"/>
    </sheetView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78">
        <v>0.25</v>
      </c>
      <c r="P1" t="s">
        <v>51</v>
      </c>
    </row>
    <row r="2" spans="1:16" ht="15.75" customHeight="1">
      <c r="A2" s="93"/>
      <c r="B2" s="131" t="s">
        <v>6</v>
      </c>
      <c r="C2" s="125"/>
      <c r="D2" s="125"/>
      <c r="E2" s="125"/>
      <c r="F2" s="125"/>
      <c r="G2" s="125"/>
      <c r="H2" s="125"/>
      <c r="I2" s="125"/>
      <c r="J2" s="125"/>
      <c r="K2" s="125"/>
      <c r="L2" s="132" t="s">
        <v>12</v>
      </c>
      <c r="M2" s="94"/>
      <c r="O2">
        <v>547.99999999999989</v>
      </c>
      <c r="P2" t="s">
        <v>52</v>
      </c>
    </row>
    <row r="3" spans="1:16" ht="12.75" customHeight="1">
      <c r="A3" s="93"/>
      <c r="B3" s="126" t="s">
        <v>7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94"/>
      <c r="O3">
        <v>547.99999999999989</v>
      </c>
      <c r="P3" t="s">
        <v>53</v>
      </c>
    </row>
    <row r="4" spans="1:16" ht="12.75" customHeight="1">
      <c r="A4" s="93"/>
      <c r="B4" s="126" t="s">
        <v>8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94"/>
    </row>
    <row r="5" spans="1:16" ht="12.75" customHeight="1">
      <c r="A5" s="93"/>
      <c r="B5" s="126" t="s">
        <v>9</v>
      </c>
      <c r="C5" s="125"/>
      <c r="D5" s="125"/>
      <c r="E5" s="125"/>
      <c r="F5" s="125"/>
      <c r="G5" s="125"/>
      <c r="H5" s="125"/>
      <c r="I5" s="125"/>
      <c r="J5" s="125"/>
      <c r="K5" s="125"/>
      <c r="L5" s="85" t="s">
        <v>56</v>
      </c>
      <c r="M5" s="94"/>
    </row>
    <row r="6" spans="1:16" ht="12.75" customHeight="1">
      <c r="A6" s="93"/>
      <c r="B6" s="126" t="s">
        <v>10</v>
      </c>
      <c r="C6" s="125"/>
      <c r="D6" s="125"/>
      <c r="E6" s="125"/>
      <c r="F6" s="125"/>
      <c r="G6" s="125"/>
      <c r="H6" s="125"/>
      <c r="I6" s="125"/>
      <c r="J6" s="125"/>
      <c r="K6" s="125"/>
      <c r="L6" s="163" t="str">
        <f>IF(Invoice!K6&lt;&gt;"", Invoice!K6, "")</f>
        <v>56413</v>
      </c>
      <c r="M6" s="94"/>
    </row>
    <row r="7" spans="1:16" ht="12.75" customHeight="1">
      <c r="A7" s="93"/>
      <c r="B7" s="126"/>
      <c r="C7" s="125"/>
      <c r="D7" s="125"/>
      <c r="E7" s="125"/>
      <c r="F7" s="125"/>
      <c r="G7" s="125"/>
      <c r="H7" s="125"/>
      <c r="I7" s="125"/>
      <c r="J7" s="125"/>
      <c r="K7" s="125"/>
      <c r="L7" s="162"/>
      <c r="M7" s="94"/>
    </row>
    <row r="8" spans="1:16" ht="12.75" customHeight="1">
      <c r="A8" s="93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94"/>
    </row>
    <row r="9" spans="1:16" ht="12.75" customHeight="1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5"/>
      <c r="K9" s="125"/>
      <c r="L9" s="85" t="s">
        <v>70</v>
      </c>
      <c r="M9" s="94"/>
    </row>
    <row r="10" spans="1:16" ht="15" customHeight="1">
      <c r="A10" s="93"/>
      <c r="B10" s="93" t="s">
        <v>85</v>
      </c>
      <c r="C10" s="125"/>
      <c r="D10" s="125"/>
      <c r="E10" s="94"/>
      <c r="F10" s="125"/>
      <c r="G10" s="94"/>
      <c r="H10" s="95"/>
      <c r="I10" s="95" t="s">
        <v>85</v>
      </c>
      <c r="J10" s="125"/>
      <c r="K10" s="125"/>
      <c r="L10" s="151">
        <f>IF(Invoice!K10&lt;&gt;"",Invoice!K10,"")</f>
        <v>45595</v>
      </c>
      <c r="M10" s="94"/>
    </row>
    <row r="11" spans="1:16" ht="12.75" customHeight="1">
      <c r="A11" s="93"/>
      <c r="B11" s="93" t="str">
        <f>I11</f>
        <v>Michelle Ferber</v>
      </c>
      <c r="C11" s="125"/>
      <c r="D11" s="125"/>
      <c r="E11" s="94"/>
      <c r="F11" s="125"/>
      <c r="G11" s="94"/>
      <c r="H11" s="95"/>
      <c r="I11" s="95" t="s">
        <v>132</v>
      </c>
      <c r="J11" s="125"/>
      <c r="K11" s="125"/>
      <c r="L11" s="152"/>
      <c r="M11" s="94"/>
    </row>
    <row r="12" spans="1:16" ht="12.75" customHeight="1">
      <c r="A12" s="93"/>
      <c r="B12" s="93" t="s">
        <v>87</v>
      </c>
      <c r="C12" s="125"/>
      <c r="D12" s="125"/>
      <c r="E12" s="94"/>
      <c r="F12" s="125"/>
      <c r="G12" s="94"/>
      <c r="H12" s="95"/>
      <c r="I12" s="95" t="s">
        <v>91</v>
      </c>
      <c r="J12" s="125"/>
      <c r="K12" s="125"/>
      <c r="L12" s="125"/>
      <c r="M12" s="94"/>
    </row>
    <row r="13" spans="1:16" ht="12.75" customHeight="1">
      <c r="A13" s="93"/>
      <c r="B13" s="93" t="s">
        <v>134</v>
      </c>
      <c r="C13" s="125"/>
      <c r="D13" s="125"/>
      <c r="E13" s="94"/>
      <c r="F13" s="125"/>
      <c r="G13" s="94"/>
      <c r="H13" s="95"/>
      <c r="I13" s="95" t="s">
        <v>133</v>
      </c>
      <c r="J13" s="125"/>
      <c r="K13" s="125"/>
      <c r="L13" s="85" t="s">
        <v>3</v>
      </c>
      <c r="M13" s="94"/>
    </row>
    <row r="14" spans="1:16" ht="15" customHeight="1">
      <c r="A14" s="93"/>
      <c r="B14" s="93" t="s">
        <v>89</v>
      </c>
      <c r="C14" s="125"/>
      <c r="D14" s="125"/>
      <c r="E14" s="94"/>
      <c r="F14" s="125"/>
      <c r="G14" s="94"/>
      <c r="H14" s="95"/>
      <c r="I14" s="95" t="s">
        <v>89</v>
      </c>
      <c r="J14" s="125"/>
      <c r="K14" s="125"/>
      <c r="L14" s="151">
        <v>45594</v>
      </c>
      <c r="M14" s="94"/>
    </row>
    <row r="15" spans="1:16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5"/>
      <c r="K15" s="125"/>
      <c r="L15" s="153"/>
      <c r="M15" s="94"/>
    </row>
    <row r="16" spans="1:16" ht="15" customHeight="1">
      <c r="A16" s="93"/>
      <c r="B16" s="125"/>
      <c r="C16" s="125"/>
      <c r="D16" s="125"/>
      <c r="E16" s="125"/>
      <c r="F16" s="125"/>
      <c r="G16" s="125"/>
      <c r="H16" s="125"/>
      <c r="I16" s="125"/>
      <c r="J16" s="128" t="s">
        <v>71</v>
      </c>
      <c r="K16" s="128" t="s">
        <v>71</v>
      </c>
      <c r="L16" s="134">
        <v>44729</v>
      </c>
      <c r="M16" s="94"/>
    </row>
    <row r="17" spans="1:13" ht="12.75" customHeight="1">
      <c r="A17" s="93"/>
      <c r="B17" s="125" t="s">
        <v>93</v>
      </c>
      <c r="C17" s="125"/>
      <c r="D17" s="125"/>
      <c r="E17" s="125"/>
      <c r="F17" s="125"/>
      <c r="G17" s="125"/>
      <c r="H17" s="125"/>
      <c r="I17" s="125"/>
      <c r="J17" s="128" t="s">
        <v>14</v>
      </c>
      <c r="K17" s="128" t="s">
        <v>14</v>
      </c>
      <c r="L17" s="134" t="str">
        <f>IF(Invoice!K17&lt;&gt;"",Invoice!K17,"")</f>
        <v>Mina</v>
      </c>
      <c r="M17" s="94"/>
    </row>
    <row r="18" spans="1:13" ht="18" customHeight="1">
      <c r="A18" s="93"/>
      <c r="B18" s="125" t="s">
        <v>94</v>
      </c>
      <c r="C18" s="125"/>
      <c r="D18" s="125"/>
      <c r="E18" s="125"/>
      <c r="F18" s="125"/>
      <c r="G18" s="125"/>
      <c r="H18" s="125"/>
      <c r="I18" s="125"/>
      <c r="J18" s="127" t="s">
        <v>64</v>
      </c>
      <c r="K18" s="127" t="s">
        <v>64</v>
      </c>
      <c r="L18" s="90" t="s">
        <v>37</v>
      </c>
      <c r="M18" s="94"/>
    </row>
    <row r="19" spans="1:13" ht="12.75" customHeight="1">
      <c r="A19" s="93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94"/>
    </row>
    <row r="20" spans="1:13" ht="12.75" customHeight="1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6" t="s">
        <v>60</v>
      </c>
      <c r="H20" s="157"/>
      <c r="I20" s="86" t="s">
        <v>40</v>
      </c>
      <c r="J20" s="121" t="s">
        <v>61</v>
      </c>
      <c r="K20" s="86" t="s">
        <v>61</v>
      </c>
      <c r="L20" s="86" t="s">
        <v>4</v>
      </c>
      <c r="M20" s="94"/>
    </row>
    <row r="21" spans="1:13" ht="12.75" customHeight="1">
      <c r="A21" s="93"/>
      <c r="B21" s="98"/>
      <c r="C21" s="98"/>
      <c r="D21" s="99"/>
      <c r="E21" s="99"/>
      <c r="F21" s="99"/>
      <c r="G21" s="158"/>
      <c r="H21" s="159"/>
      <c r="I21" s="98" t="s">
        <v>13</v>
      </c>
      <c r="J21" s="122"/>
      <c r="K21" s="98"/>
      <c r="L21" s="98"/>
      <c r="M21" s="94"/>
    </row>
    <row r="22" spans="1:13" ht="36" customHeight="1">
      <c r="A22" s="93"/>
      <c r="B22" s="100">
        <f>'Tax Invoice'!D18</f>
        <v>1</v>
      </c>
      <c r="C22" s="110" t="s">
        <v>95</v>
      </c>
      <c r="D22" s="106" t="s">
        <v>123</v>
      </c>
      <c r="E22" s="112" t="s">
        <v>96</v>
      </c>
      <c r="F22" s="106" t="s">
        <v>97</v>
      </c>
      <c r="G22" s="160" t="s">
        <v>83</v>
      </c>
      <c r="H22" s="161"/>
      <c r="I22" s="107" t="s">
        <v>98</v>
      </c>
      <c r="J22" s="123">
        <f t="shared" ref="J22:J32" si="0">ROUNDUP(K22*$O$1,2)</f>
        <v>6.39</v>
      </c>
      <c r="K22" s="102">
        <v>25.55</v>
      </c>
      <c r="L22" s="104">
        <f t="shared" ref="L22:L32" si="1">J22*B22</f>
        <v>6.39</v>
      </c>
      <c r="M22" s="97"/>
    </row>
    <row r="23" spans="1:13" ht="36" customHeight="1">
      <c r="A23" s="93"/>
      <c r="B23" s="100">
        <f>'Tax Invoice'!D19</f>
        <v>1</v>
      </c>
      <c r="C23" s="110" t="s">
        <v>95</v>
      </c>
      <c r="D23" s="106" t="s">
        <v>124</v>
      </c>
      <c r="E23" s="112" t="s">
        <v>99</v>
      </c>
      <c r="F23" s="106" t="s">
        <v>100</v>
      </c>
      <c r="G23" s="160" t="s">
        <v>82</v>
      </c>
      <c r="H23" s="161"/>
      <c r="I23" s="107" t="s">
        <v>98</v>
      </c>
      <c r="J23" s="123">
        <f t="shared" si="0"/>
        <v>12.65</v>
      </c>
      <c r="K23" s="102">
        <v>50.59</v>
      </c>
      <c r="L23" s="104">
        <f t="shared" si="1"/>
        <v>12.65</v>
      </c>
      <c r="M23" s="97"/>
    </row>
    <row r="24" spans="1:13" ht="36" customHeight="1">
      <c r="A24" s="93"/>
      <c r="B24" s="100">
        <f>'Tax Invoice'!D20</f>
        <v>1</v>
      </c>
      <c r="C24" s="110" t="s">
        <v>95</v>
      </c>
      <c r="D24" s="106" t="s">
        <v>124</v>
      </c>
      <c r="E24" s="112" t="s">
        <v>101</v>
      </c>
      <c r="F24" s="106" t="s">
        <v>100</v>
      </c>
      <c r="G24" s="160" t="s">
        <v>80</v>
      </c>
      <c r="H24" s="161"/>
      <c r="I24" s="107" t="s">
        <v>98</v>
      </c>
      <c r="J24" s="123">
        <f t="shared" si="0"/>
        <v>12.65</v>
      </c>
      <c r="K24" s="102">
        <v>50.59</v>
      </c>
      <c r="L24" s="104">
        <f t="shared" si="1"/>
        <v>12.65</v>
      </c>
      <c r="M24" s="97"/>
    </row>
    <row r="25" spans="1:13" ht="36" customHeight="1">
      <c r="A25" s="93"/>
      <c r="B25" s="100">
        <f>'Tax Invoice'!D21</f>
        <v>1</v>
      </c>
      <c r="C25" s="110" t="s">
        <v>102</v>
      </c>
      <c r="D25" s="106" t="s">
        <v>125</v>
      </c>
      <c r="E25" s="112" t="s">
        <v>103</v>
      </c>
      <c r="F25" s="106" t="s">
        <v>104</v>
      </c>
      <c r="G25" s="160" t="s">
        <v>81</v>
      </c>
      <c r="H25" s="161"/>
      <c r="I25" s="107" t="s">
        <v>105</v>
      </c>
      <c r="J25" s="123">
        <f t="shared" si="0"/>
        <v>12.23</v>
      </c>
      <c r="K25" s="102">
        <v>48.89</v>
      </c>
      <c r="L25" s="104">
        <f t="shared" si="1"/>
        <v>12.23</v>
      </c>
      <c r="M25" s="97"/>
    </row>
    <row r="26" spans="1:13" ht="36" customHeight="1">
      <c r="A26" s="93"/>
      <c r="B26" s="100">
        <f>'Tax Invoice'!D22</f>
        <v>1</v>
      </c>
      <c r="C26" s="110" t="s">
        <v>102</v>
      </c>
      <c r="D26" s="106" t="s">
        <v>125</v>
      </c>
      <c r="E26" s="112" t="s">
        <v>106</v>
      </c>
      <c r="F26" s="106" t="s">
        <v>104</v>
      </c>
      <c r="G26" s="160" t="s">
        <v>84</v>
      </c>
      <c r="H26" s="161"/>
      <c r="I26" s="107" t="s">
        <v>105</v>
      </c>
      <c r="J26" s="123">
        <f t="shared" si="0"/>
        <v>12.23</v>
      </c>
      <c r="K26" s="102">
        <v>48.89</v>
      </c>
      <c r="L26" s="104">
        <f t="shared" si="1"/>
        <v>12.23</v>
      </c>
      <c r="M26" s="97"/>
    </row>
    <row r="27" spans="1:13" ht="36" customHeight="1">
      <c r="A27" s="93"/>
      <c r="B27" s="100">
        <f>'Tax Invoice'!D23</f>
        <v>1</v>
      </c>
      <c r="C27" s="110" t="s">
        <v>102</v>
      </c>
      <c r="D27" s="106" t="s">
        <v>125</v>
      </c>
      <c r="E27" s="112" t="s">
        <v>107</v>
      </c>
      <c r="F27" s="106" t="s">
        <v>104</v>
      </c>
      <c r="G27" s="160" t="s">
        <v>108</v>
      </c>
      <c r="H27" s="161"/>
      <c r="I27" s="107" t="s">
        <v>105</v>
      </c>
      <c r="J27" s="123">
        <f t="shared" si="0"/>
        <v>12.23</v>
      </c>
      <c r="K27" s="102">
        <v>48.89</v>
      </c>
      <c r="L27" s="104">
        <f t="shared" si="1"/>
        <v>12.23</v>
      </c>
      <c r="M27" s="97"/>
    </row>
    <row r="28" spans="1:13" ht="24" customHeight="1">
      <c r="A28" s="93"/>
      <c r="B28" s="100">
        <f>'Tax Invoice'!D24</f>
        <v>1</v>
      </c>
      <c r="C28" s="110" t="s">
        <v>109</v>
      </c>
      <c r="D28" s="106" t="s">
        <v>126</v>
      </c>
      <c r="E28" s="112" t="s">
        <v>110</v>
      </c>
      <c r="F28" s="106" t="s">
        <v>111</v>
      </c>
      <c r="G28" s="160" t="s">
        <v>81</v>
      </c>
      <c r="H28" s="161"/>
      <c r="I28" s="107" t="s">
        <v>112</v>
      </c>
      <c r="J28" s="123">
        <f t="shared" si="0"/>
        <v>7.46</v>
      </c>
      <c r="K28" s="102">
        <v>29.84</v>
      </c>
      <c r="L28" s="104">
        <f t="shared" si="1"/>
        <v>7.46</v>
      </c>
      <c r="M28" s="97"/>
    </row>
    <row r="29" spans="1:13" ht="24" customHeight="1">
      <c r="A29" s="93"/>
      <c r="B29" s="100">
        <f>'Tax Invoice'!D25</f>
        <v>1</v>
      </c>
      <c r="C29" s="110" t="s">
        <v>109</v>
      </c>
      <c r="D29" s="106" t="s">
        <v>127</v>
      </c>
      <c r="E29" s="112" t="s">
        <v>113</v>
      </c>
      <c r="F29" s="106" t="s">
        <v>114</v>
      </c>
      <c r="G29" s="160" t="s">
        <v>81</v>
      </c>
      <c r="H29" s="161"/>
      <c r="I29" s="107" t="s">
        <v>112</v>
      </c>
      <c r="J29" s="123">
        <f t="shared" si="0"/>
        <v>14.77</v>
      </c>
      <c r="K29" s="102">
        <v>59.08</v>
      </c>
      <c r="L29" s="104">
        <f t="shared" si="1"/>
        <v>14.77</v>
      </c>
      <c r="M29" s="97"/>
    </row>
    <row r="30" spans="1:13" ht="24" customHeight="1">
      <c r="A30" s="93"/>
      <c r="B30" s="100">
        <f>'Tax Invoice'!D26</f>
        <v>1</v>
      </c>
      <c r="C30" s="110" t="s">
        <v>109</v>
      </c>
      <c r="D30" s="106" t="s">
        <v>127</v>
      </c>
      <c r="E30" s="112" t="s">
        <v>115</v>
      </c>
      <c r="F30" s="106" t="s">
        <v>116</v>
      </c>
      <c r="G30" s="160" t="s">
        <v>81</v>
      </c>
      <c r="H30" s="161"/>
      <c r="I30" s="107" t="s">
        <v>112</v>
      </c>
      <c r="J30" s="123">
        <f t="shared" si="0"/>
        <v>14.77</v>
      </c>
      <c r="K30" s="102">
        <v>59.08</v>
      </c>
      <c r="L30" s="104">
        <f t="shared" si="1"/>
        <v>14.77</v>
      </c>
      <c r="M30" s="97"/>
    </row>
    <row r="31" spans="1:13" ht="24" customHeight="1">
      <c r="A31" s="93"/>
      <c r="B31" s="100">
        <f>'Tax Invoice'!D27</f>
        <v>1</v>
      </c>
      <c r="C31" s="110" t="s">
        <v>117</v>
      </c>
      <c r="D31" s="106" t="s">
        <v>128</v>
      </c>
      <c r="E31" s="112" t="s">
        <v>118</v>
      </c>
      <c r="F31" s="106" t="s">
        <v>79</v>
      </c>
      <c r="G31" s="160" t="s">
        <v>97</v>
      </c>
      <c r="H31" s="161"/>
      <c r="I31" s="107" t="s">
        <v>119</v>
      </c>
      <c r="J31" s="123">
        <f t="shared" si="0"/>
        <v>7.68</v>
      </c>
      <c r="K31" s="102">
        <v>30.7</v>
      </c>
      <c r="L31" s="104">
        <f t="shared" si="1"/>
        <v>7.68</v>
      </c>
      <c r="M31" s="97"/>
    </row>
    <row r="32" spans="1:13" ht="24" customHeight="1">
      <c r="A32" s="93"/>
      <c r="B32" s="101">
        <f>'Tax Invoice'!D28</f>
        <v>70</v>
      </c>
      <c r="C32" s="111" t="s">
        <v>120</v>
      </c>
      <c r="D32" s="108" t="s">
        <v>120</v>
      </c>
      <c r="E32" s="113" t="s">
        <v>121</v>
      </c>
      <c r="F32" s="108" t="s">
        <v>81</v>
      </c>
      <c r="G32" s="148"/>
      <c r="H32" s="149"/>
      <c r="I32" s="109" t="s">
        <v>122</v>
      </c>
      <c r="J32" s="124">
        <f t="shared" si="0"/>
        <v>0.35000000000000003</v>
      </c>
      <c r="K32" s="103">
        <v>1.37</v>
      </c>
      <c r="L32" s="105">
        <f t="shared" si="1"/>
        <v>24.500000000000004</v>
      </c>
      <c r="M32" s="97"/>
    </row>
    <row r="33" spans="1:13" ht="12.75" customHeight="1">
      <c r="A33" s="93"/>
      <c r="B33" s="135"/>
      <c r="C33" s="125"/>
      <c r="D33" s="125"/>
      <c r="E33" s="125"/>
      <c r="F33" s="125"/>
      <c r="G33" s="125"/>
      <c r="H33" s="125"/>
      <c r="I33" s="125"/>
      <c r="J33" s="137" t="s">
        <v>62</v>
      </c>
      <c r="K33" s="130" t="s">
        <v>62</v>
      </c>
      <c r="L33" s="133">
        <f>SUM(L22:L32)</f>
        <v>137.56</v>
      </c>
      <c r="M33" s="97"/>
    </row>
    <row r="34" spans="1:13" ht="12.75" customHeight="1">
      <c r="A34" s="93"/>
      <c r="B34" s="125"/>
      <c r="C34" s="125"/>
      <c r="D34" s="125"/>
      <c r="E34" s="125"/>
      <c r="F34" s="125"/>
      <c r="G34" s="125"/>
      <c r="H34" s="125"/>
      <c r="I34" s="125"/>
      <c r="J34" s="138" t="s">
        <v>136</v>
      </c>
      <c r="K34" s="129" t="s">
        <v>54</v>
      </c>
      <c r="L34" s="133">
        <f>Invoice!K34</f>
        <v>0</v>
      </c>
      <c r="M34" s="97"/>
    </row>
    <row r="35" spans="1:13" ht="12.75" hidden="1" customHeight="1" outlineLevel="1">
      <c r="A35" s="93"/>
      <c r="B35" s="125"/>
      <c r="C35" s="125"/>
      <c r="D35" s="125"/>
      <c r="E35" s="125"/>
      <c r="F35" s="125"/>
      <c r="G35" s="125"/>
      <c r="H35" s="125"/>
      <c r="I35" s="125"/>
      <c r="J35" s="130" t="s">
        <v>55</v>
      </c>
      <c r="K35" s="130" t="s">
        <v>55</v>
      </c>
      <c r="L35" s="133">
        <f>Invoice!K35</f>
        <v>0</v>
      </c>
      <c r="M35" s="97"/>
    </row>
    <row r="36" spans="1:13" ht="12.75" customHeight="1" collapsed="1">
      <c r="A36" s="93"/>
      <c r="B36" s="125"/>
      <c r="C36" s="125"/>
      <c r="D36" s="125"/>
      <c r="E36" s="125"/>
      <c r="F36" s="125"/>
      <c r="G36" s="125"/>
      <c r="H36" s="125"/>
      <c r="I36" s="125"/>
      <c r="J36" s="130" t="s">
        <v>63</v>
      </c>
      <c r="K36" s="130" t="s">
        <v>63</v>
      </c>
      <c r="L36" s="133">
        <f>SUM(L33:L35)</f>
        <v>137.56</v>
      </c>
      <c r="M36" s="97"/>
    </row>
    <row r="37" spans="1:13" ht="12.75" customHeight="1">
      <c r="A37" s="6"/>
      <c r="B37" s="150" t="s">
        <v>137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8"/>
    </row>
    <row r="38" spans="1:13" ht="12.75" customHeight="1"/>
    <row r="39" spans="1:13" ht="12.75" customHeight="1"/>
    <row r="40" spans="1:13" ht="12.75" customHeight="1"/>
    <row r="41" spans="1:13" ht="12.75" customHeight="1"/>
    <row r="42" spans="1:13" ht="12.75" customHeight="1"/>
    <row r="43" spans="1:13" ht="12.75" customHeight="1"/>
    <row r="44" spans="1:13" ht="12.75" customHeight="1"/>
  </sheetData>
  <mergeCells count="17">
    <mergeCell ref="L6:L7"/>
    <mergeCell ref="L10:L11"/>
    <mergeCell ref="L14:L15"/>
    <mergeCell ref="G20:H20"/>
    <mergeCell ref="G21:H21"/>
    <mergeCell ref="G22:H22"/>
    <mergeCell ref="G23:H23"/>
    <mergeCell ref="G24:H24"/>
    <mergeCell ref="G25:H25"/>
    <mergeCell ref="G26:H26"/>
    <mergeCell ref="B37:L37"/>
    <mergeCell ref="G32:H32"/>
    <mergeCell ref="G27:H27"/>
    <mergeCell ref="G28:H28"/>
    <mergeCell ref="G29:H29"/>
    <mergeCell ref="G30:H30"/>
    <mergeCell ref="G31:H31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>
      <selection activeCell="WVV18" sqref="WVV18"/>
    </sheetView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16</v>
      </c>
      <c r="B1" s="11" t="s">
        <v>17</v>
      </c>
      <c r="C1" s="12"/>
      <c r="D1" s="12"/>
      <c r="E1" s="12"/>
      <c r="F1" s="12"/>
      <c r="G1" s="12"/>
      <c r="H1" s="13"/>
      <c r="I1" s="14"/>
      <c r="N1" s="80">
        <f>N2/N3</f>
        <v>1</v>
      </c>
      <c r="O1" s="15" t="s">
        <v>51</v>
      </c>
    </row>
    <row r="2" spans="1:15" s="15" customFormat="1" ht="13.5" thickBot="1">
      <c r="A2" s="16" t="s">
        <v>18</v>
      </c>
      <c r="B2" s="17" t="s">
        <v>19</v>
      </c>
      <c r="C2" s="18"/>
      <c r="D2" s="18"/>
      <c r="E2" s="19"/>
      <c r="G2" s="20" t="s">
        <v>20</v>
      </c>
      <c r="H2" s="21" t="s">
        <v>21</v>
      </c>
      <c r="N2" s="15">
        <v>547.99999999999989</v>
      </c>
      <c r="O2" s="15" t="s">
        <v>65</v>
      </c>
    </row>
    <row r="3" spans="1:15" s="15" customFormat="1" ht="13.5" thickBot="1">
      <c r="A3" s="16" t="s">
        <v>22</v>
      </c>
      <c r="F3" s="115"/>
      <c r="G3" s="114">
        <v>45596</v>
      </c>
      <c r="H3" s="136"/>
      <c r="N3" s="15">
        <v>547.99999999999989</v>
      </c>
      <c r="O3" s="15" t="s">
        <v>66</v>
      </c>
    </row>
    <row r="4" spans="1:15" s="15" customFormat="1">
      <c r="A4" s="16" t="s">
        <v>23</v>
      </c>
    </row>
    <row r="5" spans="1:15" s="15" customFormat="1">
      <c r="A5" s="16" t="s">
        <v>24</v>
      </c>
      <c r="K5" s="16"/>
    </row>
    <row r="6" spans="1:15" s="15" customFormat="1">
      <c r="A6" s="16" t="s">
        <v>25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26</v>
      </c>
    </row>
    <row r="9" spans="1:15" s="15" customFormat="1" ht="13.5" thickBot="1">
      <c r="A9" s="24" t="s">
        <v>27</v>
      </c>
      <c r="F9" s="25" t="s">
        <v>28</v>
      </c>
      <c r="G9" s="26"/>
      <c r="H9" s="27"/>
      <c r="J9" s="15" t="str">
        <f>'Copy paste to Here'!I18</f>
        <v>CAD</v>
      </c>
    </row>
    <row r="10" spans="1:15" s="15" customFormat="1" ht="13.5" thickBot="1">
      <c r="A10" s="28" t="str">
        <f>'Copy paste to Here'!G10</f>
        <v>royal Tattoo</v>
      </c>
      <c r="B10" s="29"/>
      <c r="C10" s="29"/>
      <c r="D10" s="29"/>
      <c r="F10" s="30" t="str">
        <f>'Copy paste to Here'!B10</f>
        <v>Royal Tattoo</v>
      </c>
      <c r="G10" s="31"/>
      <c r="H10" s="32"/>
      <c r="K10" s="83" t="s">
        <v>68</v>
      </c>
      <c r="L10" s="27" t="s">
        <v>68</v>
      </c>
      <c r="M10" s="15">
        <v>1</v>
      </c>
    </row>
    <row r="11" spans="1:15" s="15" customFormat="1" ht="15.75" thickBot="1">
      <c r="A11" s="33" t="str">
        <f>'Copy paste to Here'!G11</f>
        <v>michelle ferber</v>
      </c>
      <c r="B11" s="34"/>
      <c r="C11" s="34"/>
      <c r="D11" s="34"/>
      <c r="F11" s="35" t="str">
        <f>'Copy paste to Here'!B11</f>
        <v>michelle ferber</v>
      </c>
      <c r="G11" s="36"/>
      <c r="H11" s="37"/>
      <c r="K11" s="81" t="s">
        <v>29</v>
      </c>
      <c r="L11" s="38" t="s">
        <v>30</v>
      </c>
      <c r="M11" s="15">
        <f>VLOOKUP(G3,[1]Sheet1!$A$9:$I$7290,2,FALSE)</f>
        <v>33.659999999999997</v>
      </c>
    </row>
    <row r="12" spans="1:15" s="15" customFormat="1" ht="15.75" thickBot="1">
      <c r="A12" s="33" t="str">
        <f>'Copy paste to Here'!G12</f>
        <v>102 16th Ave NE</v>
      </c>
      <c r="B12" s="34"/>
      <c r="C12" s="34"/>
      <c r="D12" s="34"/>
      <c r="E12" s="77"/>
      <c r="F12" s="35" t="str">
        <f>'Copy paste to Here'!B12</f>
        <v>Box 258</v>
      </c>
      <c r="G12" s="36"/>
      <c r="H12" s="37"/>
      <c r="K12" s="81" t="s">
        <v>31</v>
      </c>
      <c r="L12" s="38" t="s">
        <v>5</v>
      </c>
      <c r="M12" s="15">
        <f>VLOOKUP(G3,[1]Sheet1!$A$9:$I$7290,3,FALSE)</f>
        <v>36.35</v>
      </c>
    </row>
    <row r="13" spans="1:15" s="15" customFormat="1" ht="15.75" thickBot="1">
      <c r="A13" s="33" t="str">
        <f>'Copy paste to Here'!G13</f>
        <v>T2E 1J5 Calgary</v>
      </c>
      <c r="B13" s="34"/>
      <c r="C13" s="34"/>
      <c r="D13" s="34"/>
      <c r="E13" s="91" t="s">
        <v>37</v>
      </c>
      <c r="F13" s="35" t="str">
        <f>'Copy paste to Here'!B13</f>
        <v>T0M 1B0 Irricana</v>
      </c>
      <c r="G13" s="36"/>
      <c r="H13" s="37"/>
      <c r="K13" s="81" t="s">
        <v>32</v>
      </c>
      <c r="L13" s="38" t="s">
        <v>33</v>
      </c>
      <c r="M13" s="92">
        <f>VLOOKUP(G3,[1]Sheet1!$A$9:$I$7290,4,FALSE)</f>
        <v>43.37</v>
      </c>
    </row>
    <row r="14" spans="1:15" s="15" customFormat="1" ht="15.75" thickBot="1">
      <c r="A14" s="33" t="str">
        <f>'Copy paste to Here'!G14</f>
        <v>Canada</v>
      </c>
      <c r="B14" s="34"/>
      <c r="C14" s="34"/>
      <c r="D14" s="34"/>
      <c r="E14" s="91">
        <f>VLOOKUP(J9,$L$10:$M$17,2,FALSE)</f>
        <v>24</v>
      </c>
      <c r="F14" s="35" t="str">
        <f>'Copy paste to Here'!B14</f>
        <v>Canada</v>
      </c>
      <c r="G14" s="36"/>
      <c r="H14" s="37"/>
      <c r="K14" s="81" t="s">
        <v>34</v>
      </c>
      <c r="L14" s="38" t="s">
        <v>35</v>
      </c>
      <c r="M14" s="15">
        <f>VLOOKUP(G3,[1]Sheet1!$A$9:$I$7290,5,FALSE)</f>
        <v>21.74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82" t="s">
        <v>36</v>
      </c>
      <c r="L15" s="43" t="s">
        <v>37</v>
      </c>
      <c r="M15" s="15">
        <f>VLOOKUP(G3,[1]Sheet1!$A$9:$I$7290,6,FALSE)</f>
        <v>24</v>
      </c>
    </row>
    <row r="16" spans="1:15" s="15" customFormat="1" ht="15.75" thickBot="1">
      <c r="A16" s="44"/>
      <c r="K16" s="82" t="s">
        <v>38</v>
      </c>
      <c r="L16" s="43" t="s">
        <v>39</v>
      </c>
      <c r="M16" s="15">
        <f>VLOOKUP(G3,[1]Sheet1!$A$9:$I$7290,7,FALSE)</f>
        <v>19.850000000000001</v>
      </c>
    </row>
    <row r="17" spans="1:13" s="15" customFormat="1" ht="13.5" thickBot="1">
      <c r="A17" s="45" t="s">
        <v>40</v>
      </c>
      <c r="B17" s="46" t="s">
        <v>41</v>
      </c>
      <c r="C17" s="47" t="s">
        <v>69</v>
      </c>
      <c r="D17" s="47" t="s">
        <v>57</v>
      </c>
      <c r="E17" s="47" t="s">
        <v>67</v>
      </c>
      <c r="F17" s="47" t="str">
        <f>CONCATENATE("Amount ",,J9)</f>
        <v>Amount CAD</v>
      </c>
      <c r="G17" s="46" t="s">
        <v>42</v>
      </c>
      <c r="H17" s="46" t="s">
        <v>43</v>
      </c>
      <c r="J17" s="15" t="s">
        <v>44</v>
      </c>
      <c r="K17" s="15" t="s">
        <v>1</v>
      </c>
      <c r="L17" s="15" t="s">
        <v>77</v>
      </c>
      <c r="M17" s="15">
        <v>0.24</v>
      </c>
    </row>
    <row r="18" spans="1:13" s="54" customFormat="1" ht="38.25">
      <c r="A18" s="48" t="str">
        <f>IF(LEN('Copy paste to Here'!G22) &gt; 5, CONCATENATE('Copy paste to Here'!G22, 'Copy paste to Here'!D22, 'Copy paste to Here'!E22), "Empty Cell")</f>
        <v>Piercing supplies: Assortment of 12, 24, 50, 100 or 250 pcs. of EO gas sterilized piercing: Titanium G23 labret, 1.2mm (16g) with a 3mm ballQuantity In Bulk: 12 pcs.Length: 12mm</v>
      </c>
      <c r="B18" s="49" t="str">
        <f>'Copy paste to Here'!C22</f>
        <v>UBLK470</v>
      </c>
      <c r="C18" s="50" t="s">
        <v>123</v>
      </c>
      <c r="D18" s="50">
        <f>Invoice!B22</f>
        <v>1</v>
      </c>
      <c r="E18" s="51">
        <f>'Shipping Invoice'!K22*$N$1</f>
        <v>25.55</v>
      </c>
      <c r="F18" s="51">
        <f>D18*E18</f>
        <v>25.55</v>
      </c>
      <c r="G18" s="52">
        <f>E18*$E$14</f>
        <v>613.20000000000005</v>
      </c>
      <c r="H18" s="53">
        <f>D18*G18</f>
        <v>613.20000000000005</v>
      </c>
    </row>
    <row r="19" spans="1:13" s="54" customFormat="1" ht="38.25">
      <c r="A19" s="48" t="str">
        <f>IF(LEN('Copy paste to Here'!G23) &gt; 5, CONCATENATE('Copy paste to Here'!G23, 'Copy paste to Here'!D23, 'Copy paste to Here'!E23), "Empty Cell")</f>
        <v>Piercing supplies: Assortment of 12, 24, 50, 100 or 250 pcs. of EO gas sterilized piercing: Titanium G23 labret, 1.2mm (16g) with a 3mm ballQuantity In Bulk: 24 pcs.Length: 8mm</v>
      </c>
      <c r="B19" s="49" t="str">
        <f>'Copy paste to Here'!C23</f>
        <v>UBLK470</v>
      </c>
      <c r="C19" s="50" t="s">
        <v>124</v>
      </c>
      <c r="D19" s="50">
        <f>Invoice!B23</f>
        <v>1</v>
      </c>
      <c r="E19" s="51">
        <f>'Shipping Invoice'!K23*$N$1</f>
        <v>50.59</v>
      </c>
      <c r="F19" s="51">
        <f t="shared" ref="F19:F82" si="0">D19*E19</f>
        <v>50.59</v>
      </c>
      <c r="G19" s="52">
        <f t="shared" ref="G19:G82" si="1">E19*$E$14</f>
        <v>1214.1600000000001</v>
      </c>
      <c r="H19" s="55">
        <f t="shared" ref="H19:H82" si="2">D19*G19</f>
        <v>1214.1600000000001</v>
      </c>
    </row>
    <row r="20" spans="1:13" s="54" customFormat="1" ht="38.25">
      <c r="A20" s="48" t="str">
        <f>IF(LEN('Copy paste to Here'!G24) &gt; 5, CONCATENATE('Copy paste to Here'!G24, 'Copy paste to Here'!D24, 'Copy paste to Here'!E24), "Empty Cell")</f>
        <v>Piercing supplies: Assortment of 12, 24, 50, 100 or 250 pcs. of EO gas sterilized piercing: Titanium G23 labret, 1.2mm (16g) with a 3mm ballQuantity In Bulk: 24 pcs.Length: 10mm</v>
      </c>
      <c r="B20" s="49" t="str">
        <f>'Copy paste to Here'!C24</f>
        <v>UBLK470</v>
      </c>
      <c r="C20" s="50" t="s">
        <v>124</v>
      </c>
      <c r="D20" s="50">
        <f>Invoice!B24</f>
        <v>1</v>
      </c>
      <c r="E20" s="51">
        <f>'Shipping Invoice'!K24*$N$1</f>
        <v>50.59</v>
      </c>
      <c r="F20" s="51">
        <f t="shared" si="0"/>
        <v>50.59</v>
      </c>
      <c r="G20" s="52">
        <f t="shared" si="1"/>
        <v>1214.1600000000001</v>
      </c>
      <c r="H20" s="55">
        <f t="shared" si="2"/>
        <v>1214.1600000000001</v>
      </c>
    </row>
    <row r="21" spans="1:13" s="54" customFormat="1" ht="48">
      <c r="A21" s="48" t="str">
        <f>IF(LEN('Copy paste to Here'!G25) &gt; 5, CONCATENATE('Copy paste to Here'!G25, 'Copy paste to Here'!D25, 'Copy paste to Here'!E25), "Empty Cell")</f>
        <v>Piercing supplies: of 12 to 250 pcs. of EO gas sterilized piercing: Titanium G23 belly banana, 1.6mm (14g) with two 5 and 8mm bezel set jewel ballsQuantity In Bulk: 12 pcs - 12mmCrystal Color: Clear</v>
      </c>
      <c r="B21" s="49" t="str">
        <f>'Copy paste to Here'!C25</f>
        <v>UBLK484</v>
      </c>
      <c r="C21" s="50" t="s">
        <v>125</v>
      </c>
      <c r="D21" s="50">
        <f>Invoice!B25</f>
        <v>1</v>
      </c>
      <c r="E21" s="51">
        <f>'Shipping Invoice'!K25*$N$1</f>
        <v>48.89</v>
      </c>
      <c r="F21" s="51">
        <f t="shared" si="0"/>
        <v>48.89</v>
      </c>
      <c r="G21" s="52">
        <f t="shared" si="1"/>
        <v>1173.3600000000001</v>
      </c>
      <c r="H21" s="55">
        <f t="shared" si="2"/>
        <v>1173.3600000000001</v>
      </c>
      <c r="L21" s="15"/>
    </row>
    <row r="22" spans="1:13" s="54" customFormat="1" ht="48">
      <c r="A22" s="48" t="str">
        <f>IF(LEN('Copy paste to Here'!G26) &gt; 5, CONCATENATE('Copy paste to Here'!G26, 'Copy paste to Here'!D26, 'Copy paste to Here'!E26), "Empty Cell")</f>
        <v>Piercing supplies: of 12 to 250 pcs. of EO gas sterilized piercing: Titanium G23 belly banana, 1.6mm (14g) with two 5 and 8mm bezel set jewel ballsQuantity In Bulk: 12 pcs - 12mmCrystal Color: Rose</v>
      </c>
      <c r="B22" s="49" t="str">
        <f>'Copy paste to Here'!C26</f>
        <v>UBLK484</v>
      </c>
      <c r="C22" s="50" t="s">
        <v>125</v>
      </c>
      <c r="D22" s="50">
        <f>Invoice!B26</f>
        <v>1</v>
      </c>
      <c r="E22" s="51">
        <f>'Shipping Invoice'!K26*$N$1</f>
        <v>48.89</v>
      </c>
      <c r="F22" s="51">
        <f t="shared" si="0"/>
        <v>48.89</v>
      </c>
      <c r="G22" s="52">
        <f t="shared" si="1"/>
        <v>1173.3600000000001</v>
      </c>
      <c r="H22" s="55">
        <f t="shared" si="2"/>
        <v>1173.3600000000001</v>
      </c>
    </row>
    <row r="23" spans="1:13" s="54" customFormat="1" ht="48">
      <c r="A23" s="48" t="str">
        <f>IF(LEN('Copy paste to Here'!G27) &gt; 5, CONCATENATE('Copy paste to Here'!G27, 'Copy paste to Here'!D27, 'Copy paste to Here'!E27), "Empty Cell")</f>
        <v>Piercing supplies: of 12 to 250 pcs. of EO gas sterilized piercing: Titanium G23 belly banana, 1.6mm (14g) with two 5 and 8mm bezel set jewel ballsQuantity In Bulk: 12 pcs - 12mmCrystal Color: Aquamarine</v>
      </c>
      <c r="B23" s="49" t="str">
        <f>'Copy paste to Here'!C27</f>
        <v>UBLK484</v>
      </c>
      <c r="C23" s="50" t="s">
        <v>125</v>
      </c>
      <c r="D23" s="50">
        <f>Invoice!B27</f>
        <v>1</v>
      </c>
      <c r="E23" s="51">
        <f>'Shipping Invoice'!K27*$N$1</f>
        <v>48.89</v>
      </c>
      <c r="F23" s="51">
        <f t="shared" si="0"/>
        <v>48.89</v>
      </c>
      <c r="G23" s="52">
        <f t="shared" si="1"/>
        <v>1173.3600000000001</v>
      </c>
      <c r="H23" s="55">
        <f t="shared" si="2"/>
        <v>1173.3600000000001</v>
      </c>
    </row>
    <row r="24" spans="1:13" s="54" customFormat="1" ht="38.25">
      <c r="A24" s="48" t="str">
        <f>IF(LEN('Copy paste to Here'!G28) &gt; 5, CONCATENATE('Copy paste to Here'!G28, 'Copy paste to Here'!D28, 'Copy paste to Here'!E28), "Empty Cell")</f>
        <v>EO gas sterilized piercing: Titanium G23 labret, 1.2mm (16g) with color crystal in 3mm ball, 12 to 250 pcs. per packQuantity In Bulk: 12 pcs - 6mmCrystal Color: Clear</v>
      </c>
      <c r="B24" s="49" t="str">
        <f>'Copy paste to Here'!C28</f>
        <v>UBLK485</v>
      </c>
      <c r="C24" s="50" t="s">
        <v>126</v>
      </c>
      <c r="D24" s="50">
        <f>Invoice!B28</f>
        <v>1</v>
      </c>
      <c r="E24" s="51">
        <f>'Shipping Invoice'!K28*$N$1</f>
        <v>29.84</v>
      </c>
      <c r="F24" s="51">
        <f t="shared" si="0"/>
        <v>29.84</v>
      </c>
      <c r="G24" s="52">
        <f t="shared" si="1"/>
        <v>716.16</v>
      </c>
      <c r="H24" s="55">
        <f t="shared" si="2"/>
        <v>716.16</v>
      </c>
    </row>
    <row r="25" spans="1:13" s="54" customFormat="1" ht="38.25">
      <c r="A25" s="48" t="str">
        <f>IF(LEN('Copy paste to Here'!G29) &gt; 5, CONCATENATE('Copy paste to Here'!G29, 'Copy paste to Here'!D29, 'Copy paste to Here'!E29), "Empty Cell")</f>
        <v>EO gas sterilized piercing: Titanium G23 labret, 1.2mm (16g) with color crystal in 3mm ball, 12 to 250 pcs. per packQuantity In Bulk: 24 pcs - 8mmCrystal Color: Clear</v>
      </c>
      <c r="B25" s="49" t="str">
        <f>'Copy paste to Here'!C29</f>
        <v>UBLK485</v>
      </c>
      <c r="C25" s="50" t="s">
        <v>127</v>
      </c>
      <c r="D25" s="50">
        <f>Invoice!B29</f>
        <v>1</v>
      </c>
      <c r="E25" s="51">
        <f>'Shipping Invoice'!K29*$N$1</f>
        <v>59.08</v>
      </c>
      <c r="F25" s="51">
        <f t="shared" si="0"/>
        <v>59.08</v>
      </c>
      <c r="G25" s="52">
        <f t="shared" si="1"/>
        <v>1417.92</v>
      </c>
      <c r="H25" s="55">
        <f t="shared" si="2"/>
        <v>1417.92</v>
      </c>
    </row>
    <row r="26" spans="1:13" s="54" customFormat="1" ht="38.25">
      <c r="A26" s="48" t="str">
        <f>IF(LEN('Copy paste to Here'!G30) &gt; 5, CONCATENATE('Copy paste to Here'!G30, 'Copy paste to Here'!D30, 'Copy paste to Here'!E30), "Empty Cell")</f>
        <v>EO gas sterilized piercing: Titanium G23 labret, 1.2mm (16g) with color crystal in 3mm ball, 12 to 250 pcs. per packQuantity In Bulk: 24 pcs - 10mmCrystal Color: Clear</v>
      </c>
      <c r="B26" s="49" t="str">
        <f>'Copy paste to Here'!C30</f>
        <v>UBLK485</v>
      </c>
      <c r="C26" s="50" t="s">
        <v>127</v>
      </c>
      <c r="D26" s="50">
        <f>Invoice!B30</f>
        <v>1</v>
      </c>
      <c r="E26" s="51">
        <f>'Shipping Invoice'!K30*$N$1</f>
        <v>59.08</v>
      </c>
      <c r="F26" s="51">
        <f t="shared" si="0"/>
        <v>59.08</v>
      </c>
      <c r="G26" s="52">
        <f t="shared" si="1"/>
        <v>1417.92</v>
      </c>
      <c r="H26" s="55">
        <f t="shared" si="2"/>
        <v>1417.92</v>
      </c>
    </row>
    <row r="27" spans="1:13" s="54" customFormat="1" ht="38.25">
      <c r="A27" s="48" t="str">
        <f>IF(LEN('Copy paste to Here'!G31) &gt; 5, CONCATENATE('Copy paste to Here'!G31, 'Copy paste to Here'!D31, 'Copy paste to Here'!E31), "Empty Cell")</f>
        <v>EO gas sterilized high polished titanium G23 nipple barbells, 1.6mm (14g) with 4mm balls / 12 to 250 pcs. per pack.Length: 14mmQuantity In Bulk: 12 pcs.</v>
      </c>
      <c r="B27" s="49" t="str">
        <f>'Copy paste to Here'!C31</f>
        <v>UBLK673</v>
      </c>
      <c r="C27" s="50" t="s">
        <v>128</v>
      </c>
      <c r="D27" s="50">
        <f>Invoice!B31</f>
        <v>1</v>
      </c>
      <c r="E27" s="51">
        <f>'Shipping Invoice'!K31*$N$1</f>
        <v>30.7</v>
      </c>
      <c r="F27" s="51">
        <f t="shared" si="0"/>
        <v>30.7</v>
      </c>
      <c r="G27" s="52">
        <f t="shared" si="1"/>
        <v>736.8</v>
      </c>
      <c r="H27" s="55">
        <f t="shared" si="2"/>
        <v>736.8</v>
      </c>
    </row>
    <row r="28" spans="1:13" s="54" customFormat="1" ht="38.25">
      <c r="A28" s="48" t="str">
        <f>IF(LEN('Copy paste to Here'!G32) &gt; 5, CONCATENATE('Copy paste to Here'!G32, 'Copy paste to Here'!D32, 'Copy paste to Here'!E32), "Empty Cell")</f>
        <v>EO gas sterilized 316L surgical steel nose screw, 0.8mm (20g) with 2mm bezel set color round crystalCrystal Color: Clear</v>
      </c>
      <c r="B28" s="49" t="str">
        <f>'Copy paste to Here'!C32</f>
        <v>ZNSCB25</v>
      </c>
      <c r="C28" s="50" t="s">
        <v>120</v>
      </c>
      <c r="D28" s="50">
        <f>Invoice!B32</f>
        <v>70</v>
      </c>
      <c r="E28" s="51">
        <f>'Shipping Invoice'!K32*$N$1</f>
        <v>1.37</v>
      </c>
      <c r="F28" s="51">
        <f t="shared" si="0"/>
        <v>95.9</v>
      </c>
      <c r="G28" s="52">
        <f t="shared" si="1"/>
        <v>32.880000000000003</v>
      </c>
      <c r="H28" s="55">
        <f t="shared" si="2"/>
        <v>2301.6000000000004</v>
      </c>
    </row>
    <row r="29" spans="1:13" s="54" customFormat="1" hidden="1">
      <c r="A29" s="48" t="str">
        <f>IF(LEN('Copy paste to Here'!G33) &gt; 5, CONCATENATE('Copy paste to Here'!G33, 'Copy paste to Here'!D33, 'Copy paste to Here'!E33), "Empty Cell")</f>
        <v>Empty Cell</v>
      </c>
      <c r="B29" s="49">
        <f>'Copy paste to Here'!C33</f>
        <v>0</v>
      </c>
      <c r="C29" s="50"/>
      <c r="D29" s="50"/>
      <c r="E29" s="51"/>
      <c r="F29" s="51">
        <f t="shared" si="0"/>
        <v>0</v>
      </c>
      <c r="G29" s="52">
        <f t="shared" si="1"/>
        <v>0</v>
      </c>
      <c r="H29" s="55">
        <f t="shared" si="2"/>
        <v>0</v>
      </c>
    </row>
    <row r="30" spans="1:13" s="54" customFormat="1" hidden="1">
      <c r="A30" s="48" t="str">
        <f>IF(LEN('Copy paste to Here'!G34) &gt; 5, CONCATENATE('Copy paste to Here'!G34, 'Copy paste to Here'!D34, 'Copy paste to Here'!E34), "Empty Cell")</f>
        <v>Empty Cell</v>
      </c>
      <c r="B30" s="49">
        <f>'Copy paste to Here'!C34</f>
        <v>0</v>
      </c>
      <c r="C30" s="50"/>
      <c r="D30" s="50"/>
      <c r="E30" s="51"/>
      <c r="F30" s="51">
        <f t="shared" si="0"/>
        <v>0</v>
      </c>
      <c r="G30" s="52">
        <f t="shared" si="1"/>
        <v>0</v>
      </c>
      <c r="H30" s="55">
        <f t="shared" si="2"/>
        <v>0</v>
      </c>
    </row>
    <row r="31" spans="1:13" s="54" customFormat="1" hidden="1">
      <c r="A31" s="48" t="str">
        <f>IF(LEN('Copy paste to Here'!G35) &gt; 5, CONCATENATE('Copy paste to Here'!G35, 'Copy paste to Here'!D35, 'Copy paste to Here'!E35), "Empty Cell")</f>
        <v>Empty Cell</v>
      </c>
      <c r="B31" s="49">
        <f>'Copy paste to Here'!C35</f>
        <v>0</v>
      </c>
      <c r="C31" s="50"/>
      <c r="D31" s="50"/>
      <c r="E31" s="51"/>
      <c r="F31" s="51">
        <f t="shared" si="0"/>
        <v>0</v>
      </c>
      <c r="G31" s="52">
        <f t="shared" si="1"/>
        <v>0</v>
      </c>
      <c r="H31" s="55">
        <f t="shared" si="2"/>
        <v>0</v>
      </c>
    </row>
    <row r="32" spans="1:13" s="54" customFormat="1" hidden="1">
      <c r="A32" s="48" t="str">
        <f>IF(LEN('Copy paste to Here'!G36) &gt; 5, CONCATENATE('Copy paste to Here'!G36, 'Copy paste to Here'!D36, 'Copy paste to Here'!E36), "Empty Cell")</f>
        <v>Empty Cell</v>
      </c>
      <c r="B32" s="49">
        <f>'Copy paste to Here'!C36</f>
        <v>0</v>
      </c>
      <c r="C32" s="50"/>
      <c r="D32" s="50"/>
      <c r="E32" s="51"/>
      <c r="F32" s="51">
        <f t="shared" si="0"/>
        <v>0</v>
      </c>
      <c r="G32" s="52">
        <f t="shared" si="1"/>
        <v>0</v>
      </c>
      <c r="H32" s="55">
        <f t="shared" si="2"/>
        <v>0</v>
      </c>
    </row>
    <row r="33" spans="1:8" s="54" customFormat="1" hidden="1">
      <c r="A33" s="48" t="str">
        <f>IF(LEN('Copy paste to Here'!G37) &gt; 5, CONCATENATE('Copy paste to Here'!G37, 'Copy paste to Here'!D37, 'Copy paste to Here'!E37), "Empty Cell")</f>
        <v>Empty Cell</v>
      </c>
      <c r="B33" s="49">
        <f>'Copy paste to Here'!C37</f>
        <v>0</v>
      </c>
      <c r="C33" s="50"/>
      <c r="D33" s="50"/>
      <c r="E33" s="51"/>
      <c r="F33" s="51">
        <f t="shared" si="0"/>
        <v>0</v>
      </c>
      <c r="G33" s="52">
        <f t="shared" si="1"/>
        <v>0</v>
      </c>
      <c r="H33" s="55">
        <f t="shared" si="2"/>
        <v>0</v>
      </c>
    </row>
    <row r="34" spans="1:8" s="54" customFormat="1" hidden="1">
      <c r="A34" s="48" t="str">
        <f>IF(LEN('Copy paste to Here'!G38) &gt; 5, CONCATENATE('Copy paste to Here'!G38, 'Copy paste to Here'!D38, 'Copy paste to Here'!E38), "Empty Cell")</f>
        <v>Empty Cell</v>
      </c>
      <c r="B34" s="49">
        <f>'Copy paste to Here'!C38</f>
        <v>0</v>
      </c>
      <c r="C34" s="50"/>
      <c r="D34" s="50"/>
      <c r="E34" s="51"/>
      <c r="F34" s="51">
        <f t="shared" si="0"/>
        <v>0</v>
      </c>
      <c r="G34" s="52">
        <f t="shared" si="1"/>
        <v>0</v>
      </c>
      <c r="H34" s="55">
        <f t="shared" si="2"/>
        <v>0</v>
      </c>
    </row>
    <row r="35" spans="1:8" s="54" customFormat="1" hidden="1">
      <c r="A35" s="48" t="str">
        <f>IF(LEN('Copy paste to Here'!G39) &gt; 5, CONCATENATE('Copy paste to Here'!G39, 'Copy paste to Here'!D39, 'Copy paste to Here'!E39), "Empty Cell")</f>
        <v>Empty Cell</v>
      </c>
      <c r="B35" s="49">
        <f>'Copy paste to Here'!C39</f>
        <v>0</v>
      </c>
      <c r="C35" s="50"/>
      <c r="D35" s="50"/>
      <c r="E35" s="51"/>
      <c r="F35" s="51">
        <f t="shared" si="0"/>
        <v>0</v>
      </c>
      <c r="G35" s="52">
        <f t="shared" si="1"/>
        <v>0</v>
      </c>
      <c r="H35" s="55">
        <f t="shared" si="2"/>
        <v>0</v>
      </c>
    </row>
    <row r="36" spans="1:8" s="54" customFormat="1" hidden="1">
      <c r="A36" s="48" t="str">
        <f>IF(LEN('Copy paste to Here'!G40) &gt; 5, CONCATENATE('Copy paste to Here'!G40, 'Copy paste to Here'!D40, 'Copy paste to Here'!E40), "Empty Cell")</f>
        <v>Empty Cell</v>
      </c>
      <c r="B36" s="49">
        <f>'Copy paste to Here'!C40</f>
        <v>0</v>
      </c>
      <c r="C36" s="50"/>
      <c r="D36" s="50"/>
      <c r="E36" s="51"/>
      <c r="F36" s="51">
        <f t="shared" si="0"/>
        <v>0</v>
      </c>
      <c r="G36" s="52">
        <f t="shared" si="1"/>
        <v>0</v>
      </c>
      <c r="H36" s="55">
        <f t="shared" si="2"/>
        <v>0</v>
      </c>
    </row>
    <row r="37" spans="1:8" s="54" customFormat="1" hidden="1">
      <c r="A37" s="48" t="str">
        <f>IF(LEN('Copy paste to Here'!G41) &gt; 5, CONCATENATE('Copy paste to Here'!G41, 'Copy paste to Here'!D41, 'Copy paste to Here'!E41), "Empty Cell")</f>
        <v>Empty Cell</v>
      </c>
      <c r="B37" s="49">
        <f>'Copy paste to Here'!C41</f>
        <v>0</v>
      </c>
      <c r="C37" s="50"/>
      <c r="D37" s="50"/>
      <c r="E37" s="51"/>
      <c r="F37" s="51">
        <f t="shared" si="0"/>
        <v>0</v>
      </c>
      <c r="G37" s="52">
        <f t="shared" si="1"/>
        <v>0</v>
      </c>
      <c r="H37" s="55">
        <f t="shared" si="2"/>
        <v>0</v>
      </c>
    </row>
    <row r="38" spans="1:8" s="54" customFormat="1" hidden="1">
      <c r="A38" s="48" t="str">
        <f>IF(LEN('Copy paste to Here'!G42) &gt; 5, CONCATENATE('Copy paste to Here'!G42, 'Copy paste to Here'!D42, 'Copy paste to Here'!E42), "Empty Cell")</f>
        <v>Empty Cell</v>
      </c>
      <c r="B38" s="49">
        <f>'Copy paste to Here'!C42</f>
        <v>0</v>
      </c>
      <c r="C38" s="50"/>
      <c r="D38" s="50"/>
      <c r="E38" s="51"/>
      <c r="F38" s="51">
        <f t="shared" si="0"/>
        <v>0</v>
      </c>
      <c r="G38" s="52">
        <f t="shared" si="1"/>
        <v>0</v>
      </c>
      <c r="H38" s="55">
        <f t="shared" si="2"/>
        <v>0</v>
      </c>
    </row>
    <row r="39" spans="1:8" s="54" customFormat="1" hidden="1">
      <c r="A39" s="48" t="str">
        <f>IF(LEN('Copy paste to Here'!G43) &gt; 5, CONCATENATE('Copy paste to Here'!G43, 'Copy paste to Here'!D43, 'Copy paste to Here'!E43), "Empty Cell")</f>
        <v>Empty Cell</v>
      </c>
      <c r="B39" s="49">
        <f>'Copy paste to Here'!C43</f>
        <v>0</v>
      </c>
      <c r="C39" s="50"/>
      <c r="D39" s="50"/>
      <c r="E39" s="51"/>
      <c r="F39" s="51">
        <f t="shared" si="0"/>
        <v>0</v>
      </c>
      <c r="G39" s="52">
        <f t="shared" si="1"/>
        <v>0</v>
      </c>
      <c r="H39" s="55">
        <f t="shared" si="2"/>
        <v>0</v>
      </c>
    </row>
    <row r="40" spans="1:8" s="54" customFormat="1" hidden="1">
      <c r="A40" s="48" t="str">
        <f>IF(LEN('Copy paste to Here'!G44) &gt; 5, CONCATENATE('Copy paste to Here'!G44, 'Copy paste to Here'!D44, 'Copy paste to Here'!E44), "Empty Cell")</f>
        <v>Empty Cell</v>
      </c>
      <c r="B40" s="49">
        <f>'Copy paste to Here'!C44</f>
        <v>0</v>
      </c>
      <c r="C40" s="50"/>
      <c r="D40" s="50"/>
      <c r="E40" s="51"/>
      <c r="F40" s="51">
        <f t="shared" si="0"/>
        <v>0</v>
      </c>
      <c r="G40" s="52">
        <f t="shared" si="1"/>
        <v>0</v>
      </c>
      <c r="H40" s="55">
        <f t="shared" si="2"/>
        <v>0</v>
      </c>
    </row>
    <row r="41" spans="1:8" s="54" customFormat="1" hidden="1">
      <c r="A41" s="48" t="str">
        <f>IF(LEN('Copy paste to Here'!G45) &gt; 5, CONCATENATE('Copy paste to Here'!G45, 'Copy paste to Here'!D45, 'Copy paste to Here'!E45), "Empty Cell")</f>
        <v>Empty Cell</v>
      </c>
      <c r="B41" s="49">
        <f>'Copy paste to Here'!C45</f>
        <v>0</v>
      </c>
      <c r="C41" s="50"/>
      <c r="D41" s="50"/>
      <c r="E41" s="51"/>
      <c r="F41" s="51">
        <f t="shared" si="0"/>
        <v>0</v>
      </c>
      <c r="G41" s="52">
        <f t="shared" si="1"/>
        <v>0</v>
      </c>
      <c r="H41" s="55">
        <f t="shared" si="2"/>
        <v>0</v>
      </c>
    </row>
    <row r="42" spans="1:8" s="54" customFormat="1" hidden="1">
      <c r="A42" s="48" t="str">
        <f>IF(LEN('Copy paste to Here'!G46) &gt; 5, CONCATENATE('Copy paste to Here'!G46, 'Copy paste to Here'!D46, 'Copy paste to Here'!E46), "Empty Cell")</f>
        <v>Empty Cell</v>
      </c>
      <c r="B42" s="49">
        <f>'Copy paste to Here'!C46</f>
        <v>0</v>
      </c>
      <c r="C42" s="50"/>
      <c r="D42" s="50"/>
      <c r="E42" s="51"/>
      <c r="F42" s="51">
        <f t="shared" si="0"/>
        <v>0</v>
      </c>
      <c r="G42" s="52">
        <f t="shared" si="1"/>
        <v>0</v>
      </c>
      <c r="H42" s="55">
        <f t="shared" si="2"/>
        <v>0</v>
      </c>
    </row>
    <row r="43" spans="1:8" s="54" customFormat="1" hidden="1">
      <c r="A43" s="48" t="str">
        <f>IF(LEN('Copy paste to Here'!G47) &gt; 5, CONCATENATE('Copy paste to Here'!G47, 'Copy paste to Here'!D47, 'Copy paste to Here'!E47), "Empty Cell")</f>
        <v>Empty Cell</v>
      </c>
      <c r="B43" s="49">
        <f>'Copy paste to Here'!C47</f>
        <v>0</v>
      </c>
      <c r="C43" s="50"/>
      <c r="D43" s="50"/>
      <c r="E43" s="51"/>
      <c r="F43" s="51">
        <f t="shared" si="0"/>
        <v>0</v>
      </c>
      <c r="G43" s="52">
        <f t="shared" si="1"/>
        <v>0</v>
      </c>
      <c r="H43" s="55">
        <f t="shared" si="2"/>
        <v>0</v>
      </c>
    </row>
    <row r="44" spans="1:8" s="54" customFormat="1" hidden="1">
      <c r="A44" s="48" t="str">
        <f>IF(LEN('Copy paste to Here'!G48) &gt; 5, CONCATENATE('Copy paste to Here'!G48, 'Copy paste to Here'!D48, 'Copy paste to Here'!E48), "Empty Cell")</f>
        <v>Empty Cell</v>
      </c>
      <c r="B44" s="49">
        <f>'Copy paste to Here'!C48</f>
        <v>0</v>
      </c>
      <c r="C44" s="50"/>
      <c r="D44" s="50"/>
      <c r="E44" s="51"/>
      <c r="F44" s="51">
        <f t="shared" si="0"/>
        <v>0</v>
      </c>
      <c r="G44" s="52">
        <f t="shared" si="1"/>
        <v>0</v>
      </c>
      <c r="H44" s="55">
        <f t="shared" si="2"/>
        <v>0</v>
      </c>
    </row>
    <row r="45" spans="1:8" s="54" customFormat="1" hidden="1">
      <c r="A45" s="48" t="str">
        <f>IF(LEN('Copy paste to Here'!G49) &gt; 5, CONCATENATE('Copy paste to Here'!G49, 'Copy paste to Here'!D49, 'Copy paste to Here'!E49), "Empty Cell")</f>
        <v>Empty Cell</v>
      </c>
      <c r="B45" s="49">
        <f>'Copy paste to Here'!C49</f>
        <v>0</v>
      </c>
      <c r="C45" s="50"/>
      <c r="D45" s="50"/>
      <c r="E45" s="51"/>
      <c r="F45" s="51">
        <f t="shared" si="0"/>
        <v>0</v>
      </c>
      <c r="G45" s="52">
        <f t="shared" si="1"/>
        <v>0</v>
      </c>
      <c r="H45" s="55">
        <f t="shared" si="2"/>
        <v>0</v>
      </c>
    </row>
    <row r="46" spans="1:8" s="54" customFormat="1" hidden="1">
      <c r="A46" s="48" t="str">
        <f>IF(LEN('Copy paste to Here'!G50) &gt; 5, CONCATENATE('Copy paste to Here'!G50, 'Copy paste to Here'!D50, 'Copy paste to Here'!E50), "Empty Cell")</f>
        <v>Empty Cell</v>
      </c>
      <c r="B46" s="49">
        <f>'Copy paste to Here'!C50</f>
        <v>0</v>
      </c>
      <c r="C46" s="50"/>
      <c r="D46" s="50"/>
      <c r="E46" s="51"/>
      <c r="F46" s="51">
        <f t="shared" si="0"/>
        <v>0</v>
      </c>
      <c r="G46" s="52">
        <f t="shared" si="1"/>
        <v>0</v>
      </c>
      <c r="H46" s="55">
        <f t="shared" si="2"/>
        <v>0</v>
      </c>
    </row>
    <row r="47" spans="1:8" s="54" customFormat="1" hidden="1">
      <c r="A47" s="48" t="str">
        <f>IF(LEN('Copy paste to Here'!G51) &gt; 5, CONCATENATE('Copy paste to Here'!G51, 'Copy paste to Here'!D51, 'Copy paste to Here'!E51), "Empty Cell")</f>
        <v>Empty Cell</v>
      </c>
      <c r="B47" s="49">
        <f>'Copy paste to Here'!C51</f>
        <v>0</v>
      </c>
      <c r="C47" s="50"/>
      <c r="D47" s="50"/>
      <c r="E47" s="51"/>
      <c r="F47" s="51">
        <f t="shared" si="0"/>
        <v>0</v>
      </c>
      <c r="G47" s="52">
        <f t="shared" si="1"/>
        <v>0</v>
      </c>
      <c r="H47" s="55">
        <f t="shared" si="2"/>
        <v>0</v>
      </c>
    </row>
    <row r="48" spans="1:8" s="54" customFormat="1" hidden="1">
      <c r="A48" s="48" t="str">
        <f>IF((LEN('Copy paste to Here'!G52))&gt;5,((CONCATENATE('Copy paste to Here'!G52," &amp; ",'Copy paste to Here'!D52,"  &amp;  ",'Copy paste to Here'!E52))),"Empty Cell")</f>
        <v>Empty Cell</v>
      </c>
      <c r="B48" s="49">
        <f>'Copy paste to Here'!C52</f>
        <v>0</v>
      </c>
      <c r="C48" s="50"/>
      <c r="D48" s="50"/>
      <c r="E48" s="51"/>
      <c r="F48" s="51">
        <f t="shared" si="0"/>
        <v>0</v>
      </c>
      <c r="G48" s="52">
        <f t="shared" si="1"/>
        <v>0</v>
      </c>
      <c r="H48" s="55">
        <f t="shared" si="2"/>
        <v>0</v>
      </c>
    </row>
    <row r="49" spans="1:8" s="54" customFormat="1" hidden="1">
      <c r="A49" s="48" t="str">
        <f>IF((LEN('Copy paste to Here'!G53))&gt;5,((CONCATENATE('Copy paste to Here'!G53," &amp; ",'Copy paste to Here'!D53,"  &amp;  ",'Copy paste to Here'!E53))),"Empty Cell")</f>
        <v>Empty Cell</v>
      </c>
      <c r="B49" s="49">
        <f>'Copy paste to Here'!C53</f>
        <v>0</v>
      </c>
      <c r="C49" s="50"/>
      <c r="D49" s="50"/>
      <c r="E49" s="51"/>
      <c r="F49" s="51">
        <f t="shared" si="0"/>
        <v>0</v>
      </c>
      <c r="G49" s="52">
        <f t="shared" si="1"/>
        <v>0</v>
      </c>
      <c r="H49" s="55">
        <f t="shared" si="2"/>
        <v>0</v>
      </c>
    </row>
    <row r="50" spans="1:8" s="54" customFormat="1" hidden="1">
      <c r="A50" s="48" t="str">
        <f>IF((LEN('Copy paste to Here'!G54))&gt;5,((CONCATENATE('Copy paste to Here'!G54," &amp; ",'Copy paste to Here'!D54,"  &amp;  ",'Copy paste to Here'!E54))),"Empty Cell")</f>
        <v>Empty Cell</v>
      </c>
      <c r="B50" s="49">
        <f>'Copy paste to Here'!C54</f>
        <v>0</v>
      </c>
      <c r="C50" s="50"/>
      <c r="D50" s="50"/>
      <c r="E50" s="51"/>
      <c r="F50" s="51">
        <f t="shared" si="0"/>
        <v>0</v>
      </c>
      <c r="G50" s="52">
        <f t="shared" si="1"/>
        <v>0</v>
      </c>
      <c r="H50" s="55">
        <f t="shared" si="2"/>
        <v>0</v>
      </c>
    </row>
    <row r="51" spans="1:8" s="54" customFormat="1" hidden="1">
      <c r="A51" s="48" t="str">
        <f>IF((LEN('Copy paste to Here'!G55))&gt;5,((CONCATENATE('Copy paste to Here'!G55," &amp; ",'Copy paste to Here'!D55,"  &amp;  ",'Copy paste to Here'!E55))),"Empty Cell")</f>
        <v>Empty Cell</v>
      </c>
      <c r="B51" s="49">
        <f>'Copy paste to Here'!C55</f>
        <v>0</v>
      </c>
      <c r="C51" s="50"/>
      <c r="D51" s="50"/>
      <c r="E51" s="51"/>
      <c r="F51" s="51">
        <f t="shared" si="0"/>
        <v>0</v>
      </c>
      <c r="G51" s="52">
        <f t="shared" si="1"/>
        <v>0</v>
      </c>
      <c r="H51" s="55">
        <f t="shared" si="2"/>
        <v>0</v>
      </c>
    </row>
    <row r="52" spans="1:8" s="54" customFormat="1" hidden="1">
      <c r="A52" s="48" t="str">
        <f>IF((LEN('Copy paste to Here'!G56))&gt;5,((CONCATENATE('Copy paste to Here'!G56," &amp; ",'Copy paste to Here'!D56,"  &amp;  ",'Copy paste to Here'!E56))),"Empty Cell")</f>
        <v>Empty Cell</v>
      </c>
      <c r="B52" s="49">
        <f>'Copy paste to Here'!C56</f>
        <v>0</v>
      </c>
      <c r="C52" s="50"/>
      <c r="D52" s="50"/>
      <c r="E52" s="51"/>
      <c r="F52" s="51">
        <f t="shared" si="0"/>
        <v>0</v>
      </c>
      <c r="G52" s="52">
        <f t="shared" si="1"/>
        <v>0</v>
      </c>
      <c r="H52" s="55">
        <f t="shared" si="2"/>
        <v>0</v>
      </c>
    </row>
    <row r="53" spans="1:8" s="54" customFormat="1" hidden="1">
      <c r="A53" s="48" t="str">
        <f>IF((LEN('Copy paste to Here'!G57))&gt;5,((CONCATENATE('Copy paste to Here'!G57," &amp; ",'Copy paste to Here'!D57,"  &amp;  ",'Copy paste to Here'!E57))),"Empty Cell")</f>
        <v>Empty Cell</v>
      </c>
      <c r="B53" s="49">
        <f>'Copy paste to Here'!C57</f>
        <v>0</v>
      </c>
      <c r="C53" s="50"/>
      <c r="D53" s="50"/>
      <c r="E53" s="51"/>
      <c r="F53" s="51">
        <f t="shared" si="0"/>
        <v>0</v>
      </c>
      <c r="G53" s="52">
        <f t="shared" si="1"/>
        <v>0</v>
      </c>
      <c r="H53" s="55">
        <f t="shared" si="2"/>
        <v>0</v>
      </c>
    </row>
    <row r="54" spans="1:8" s="54" customFormat="1" hidden="1">
      <c r="A54" s="48" t="str">
        <f>IF((LEN('Copy paste to Here'!G58))&gt;5,((CONCATENATE('Copy paste to Here'!G58," &amp; ",'Copy paste to Here'!D58,"  &amp;  ",'Copy paste to Here'!E58))),"Empty Cell")</f>
        <v>Empty Cell</v>
      </c>
      <c r="B54" s="49">
        <f>'Copy paste to Here'!C58</f>
        <v>0</v>
      </c>
      <c r="C54" s="50"/>
      <c r="D54" s="50"/>
      <c r="E54" s="51"/>
      <c r="F54" s="51">
        <f t="shared" si="0"/>
        <v>0</v>
      </c>
      <c r="G54" s="52">
        <f t="shared" si="1"/>
        <v>0</v>
      </c>
      <c r="H54" s="55">
        <f t="shared" si="2"/>
        <v>0</v>
      </c>
    </row>
    <row r="55" spans="1:8" s="54" customFormat="1" hidden="1">
      <c r="A55" s="48" t="str">
        <f>IF((LEN('Copy paste to Here'!G59))&gt;5,((CONCATENATE('Copy paste to Here'!G59," &amp; ",'Copy paste to Here'!D59,"  &amp;  ",'Copy paste to Here'!E59))),"Empty Cell")</f>
        <v>Empty Cell</v>
      </c>
      <c r="B55" s="49">
        <f>'Copy paste to Here'!C59</f>
        <v>0</v>
      </c>
      <c r="C55" s="50"/>
      <c r="D55" s="50"/>
      <c r="E55" s="51"/>
      <c r="F55" s="51">
        <f t="shared" si="0"/>
        <v>0</v>
      </c>
      <c r="G55" s="52">
        <f t="shared" si="1"/>
        <v>0</v>
      </c>
      <c r="H55" s="55">
        <f t="shared" si="2"/>
        <v>0</v>
      </c>
    </row>
    <row r="56" spans="1:8" s="54" customFormat="1" hidden="1">
      <c r="A56" s="48" t="str">
        <f>IF((LEN('Copy paste to Here'!G60))&gt;5,((CONCATENATE('Copy paste to Here'!G60," &amp; ",'Copy paste to Here'!D60,"  &amp;  ",'Copy paste to Here'!E60))),"Empty Cell")</f>
        <v>Empty Cell</v>
      </c>
      <c r="B56" s="49">
        <f>'Copy paste to Here'!C60</f>
        <v>0</v>
      </c>
      <c r="C56" s="50"/>
      <c r="D56" s="50"/>
      <c r="E56" s="51"/>
      <c r="F56" s="51">
        <f t="shared" si="0"/>
        <v>0</v>
      </c>
      <c r="G56" s="52">
        <f t="shared" si="1"/>
        <v>0</v>
      </c>
      <c r="H56" s="55">
        <f t="shared" si="2"/>
        <v>0</v>
      </c>
    </row>
    <row r="57" spans="1:8" s="54" customFormat="1" hidden="1">
      <c r="A57" s="48" t="str">
        <f>IF((LEN('Copy paste to Here'!G61))&gt;5,((CONCATENATE('Copy paste to Here'!G61," &amp; ",'Copy paste to Here'!D61,"  &amp;  ",'Copy paste to Here'!E61))),"Empty Cell")</f>
        <v>Empty Cell</v>
      </c>
      <c r="B57" s="49">
        <f>'Copy paste to Here'!C61</f>
        <v>0</v>
      </c>
      <c r="C57" s="50"/>
      <c r="D57" s="50"/>
      <c r="E57" s="51"/>
      <c r="F57" s="51">
        <f t="shared" si="0"/>
        <v>0</v>
      </c>
      <c r="G57" s="52">
        <f t="shared" si="1"/>
        <v>0</v>
      </c>
      <c r="H57" s="55">
        <f t="shared" si="2"/>
        <v>0</v>
      </c>
    </row>
    <row r="58" spans="1:8" s="54" customFormat="1" hidden="1">
      <c r="A58" s="48" t="str">
        <f>IF((LEN('Copy paste to Here'!G62))&gt;5,((CONCATENATE('Copy paste to Here'!G62," &amp; ",'Copy paste to Here'!D62,"  &amp;  ",'Copy paste to Here'!E62))),"Empty Cell")</f>
        <v>Empty Cell</v>
      </c>
      <c r="B58" s="49">
        <f>'Copy paste to Here'!C62</f>
        <v>0</v>
      </c>
      <c r="C58" s="50"/>
      <c r="D58" s="50"/>
      <c r="E58" s="51"/>
      <c r="F58" s="51">
        <f t="shared" si="0"/>
        <v>0</v>
      </c>
      <c r="G58" s="52">
        <f t="shared" si="1"/>
        <v>0</v>
      </c>
      <c r="H58" s="55">
        <f t="shared" si="2"/>
        <v>0</v>
      </c>
    </row>
    <row r="59" spans="1:8" s="54" customFormat="1" hidden="1">
      <c r="A59" s="48" t="str">
        <f>IF((LEN('Copy paste to Here'!G63))&gt;5,((CONCATENATE('Copy paste to Here'!G63," &amp; ",'Copy paste to Here'!D63,"  &amp;  ",'Copy paste to Here'!E63))),"Empty Cell")</f>
        <v>Empty Cell</v>
      </c>
      <c r="B59" s="49">
        <f>'Copy paste to Here'!C63</f>
        <v>0</v>
      </c>
      <c r="C59" s="50"/>
      <c r="D59" s="50"/>
      <c r="E59" s="51"/>
      <c r="F59" s="51">
        <f t="shared" si="0"/>
        <v>0</v>
      </c>
      <c r="G59" s="52">
        <f t="shared" si="1"/>
        <v>0</v>
      </c>
      <c r="H59" s="55">
        <f t="shared" si="2"/>
        <v>0</v>
      </c>
    </row>
    <row r="60" spans="1:8" s="54" customFormat="1" hidden="1">
      <c r="A60" s="48" t="str">
        <f>IF((LEN('Copy paste to Here'!G64))&gt;5,((CONCATENATE('Copy paste to Here'!G64," &amp; ",'Copy paste to Here'!D64,"  &amp;  ",'Copy paste to Here'!E64))),"Empty Cell")</f>
        <v>Empty Cell</v>
      </c>
      <c r="B60" s="49">
        <f>'Copy paste to Here'!C64</f>
        <v>0</v>
      </c>
      <c r="C60" s="50"/>
      <c r="D60" s="50"/>
      <c r="E60" s="51"/>
      <c r="F60" s="51">
        <f t="shared" si="0"/>
        <v>0</v>
      </c>
      <c r="G60" s="52">
        <f t="shared" si="1"/>
        <v>0</v>
      </c>
      <c r="H60" s="55">
        <f t="shared" si="2"/>
        <v>0</v>
      </c>
    </row>
    <row r="61" spans="1:8" s="54" customFormat="1" hidden="1">
      <c r="A61" s="48" t="str">
        <f>IF((LEN('Copy paste to Here'!G65))&gt;5,((CONCATENATE('Copy paste to Here'!G65," &amp; ",'Copy paste to Here'!D65,"  &amp;  ",'Copy paste to Here'!E65))),"Empty Cell")</f>
        <v>Empty Cell</v>
      </c>
      <c r="B61" s="49">
        <f>'Copy paste to Here'!C65</f>
        <v>0</v>
      </c>
      <c r="C61" s="50"/>
      <c r="D61" s="50"/>
      <c r="E61" s="51"/>
      <c r="F61" s="51">
        <f t="shared" si="0"/>
        <v>0</v>
      </c>
      <c r="G61" s="52">
        <f t="shared" si="1"/>
        <v>0</v>
      </c>
      <c r="H61" s="55">
        <f t="shared" si="2"/>
        <v>0</v>
      </c>
    </row>
    <row r="62" spans="1:8" s="54" customFormat="1" hidden="1">
      <c r="A62" s="48" t="str">
        <f>IF((LEN('Copy paste to Here'!G66))&gt;5,((CONCATENATE('Copy paste to Here'!G66," &amp; ",'Copy paste to Here'!D66,"  &amp;  ",'Copy paste to Here'!E66))),"Empty Cell")</f>
        <v>Empty Cell</v>
      </c>
      <c r="B62" s="49">
        <f>'Copy paste to Here'!C66</f>
        <v>0</v>
      </c>
      <c r="C62" s="50"/>
      <c r="D62" s="50"/>
      <c r="E62" s="51"/>
      <c r="F62" s="51">
        <f t="shared" si="0"/>
        <v>0</v>
      </c>
      <c r="G62" s="52">
        <f t="shared" si="1"/>
        <v>0</v>
      </c>
      <c r="H62" s="55">
        <f t="shared" si="2"/>
        <v>0</v>
      </c>
    </row>
    <row r="63" spans="1:8" s="54" customFormat="1" hidden="1">
      <c r="A63" s="48" t="str">
        <f>IF((LEN('Copy paste to Here'!G67))&gt;5,((CONCATENATE('Copy paste to Here'!G67," &amp; ",'Copy paste to Here'!D67,"  &amp;  ",'Copy paste to Here'!E67))),"Empty Cell")</f>
        <v>Empty Cell</v>
      </c>
      <c r="B63" s="49">
        <f>'Copy paste to Here'!C67</f>
        <v>0</v>
      </c>
      <c r="C63" s="50"/>
      <c r="D63" s="50"/>
      <c r="E63" s="51"/>
      <c r="F63" s="51">
        <f t="shared" si="0"/>
        <v>0</v>
      </c>
      <c r="G63" s="52">
        <f t="shared" si="1"/>
        <v>0</v>
      </c>
      <c r="H63" s="55">
        <f t="shared" si="2"/>
        <v>0</v>
      </c>
    </row>
    <row r="64" spans="1:8" s="54" customFormat="1" hidden="1">
      <c r="A64" s="48" t="str">
        <f>IF((LEN('Copy paste to Here'!G68))&gt;5,((CONCATENATE('Copy paste to Here'!G68," &amp; ",'Copy paste to Here'!D68,"  &amp;  ",'Copy paste to Here'!E68))),"Empty Cell")</f>
        <v>Empty Cell</v>
      </c>
      <c r="B64" s="49">
        <f>'Copy paste to Here'!C68</f>
        <v>0</v>
      </c>
      <c r="C64" s="50"/>
      <c r="D64" s="50"/>
      <c r="E64" s="51"/>
      <c r="F64" s="51">
        <f t="shared" si="0"/>
        <v>0</v>
      </c>
      <c r="G64" s="52">
        <f t="shared" si="1"/>
        <v>0</v>
      </c>
      <c r="H64" s="55">
        <f t="shared" si="2"/>
        <v>0</v>
      </c>
    </row>
    <row r="65" spans="1:8" s="54" customFormat="1" hidden="1">
      <c r="A65" s="48" t="str">
        <f>IF((LEN('Copy paste to Here'!G69))&gt;5,((CONCATENATE('Copy paste to Here'!G69," &amp; ",'Copy paste to Here'!D69,"  &amp;  ",'Copy paste to Here'!E69))),"Empty Cell")</f>
        <v>Empty Cell</v>
      </c>
      <c r="B65" s="49">
        <f>'Copy paste to Here'!C69</f>
        <v>0</v>
      </c>
      <c r="C65" s="50"/>
      <c r="D65" s="50"/>
      <c r="E65" s="51"/>
      <c r="F65" s="51">
        <f t="shared" si="0"/>
        <v>0</v>
      </c>
      <c r="G65" s="52">
        <f t="shared" si="1"/>
        <v>0</v>
      </c>
      <c r="H65" s="55">
        <f t="shared" si="2"/>
        <v>0</v>
      </c>
    </row>
    <row r="66" spans="1:8" s="54" customFormat="1" hidden="1">
      <c r="A66" s="48" t="str">
        <f>IF((LEN('Copy paste to Here'!G70))&gt;5,((CONCATENATE('Copy paste to Here'!G70," &amp; ",'Copy paste to Here'!D70,"  &amp;  ",'Copy paste to Here'!E70))),"Empty Cell")</f>
        <v>Empty Cell</v>
      </c>
      <c r="B66" s="49">
        <f>'Copy paste to Here'!C70</f>
        <v>0</v>
      </c>
      <c r="C66" s="50"/>
      <c r="D66" s="50"/>
      <c r="E66" s="51"/>
      <c r="F66" s="51">
        <f t="shared" si="0"/>
        <v>0</v>
      </c>
      <c r="G66" s="52">
        <f t="shared" si="1"/>
        <v>0</v>
      </c>
      <c r="H66" s="55">
        <f t="shared" si="2"/>
        <v>0</v>
      </c>
    </row>
    <row r="67" spans="1:8" s="54" customFormat="1" hidden="1">
      <c r="A67" s="48" t="str">
        <f>IF((LEN('Copy paste to Here'!G71))&gt;5,((CONCATENATE('Copy paste to Here'!G71," &amp; ",'Copy paste to Here'!D71,"  &amp;  ",'Copy paste to Here'!E71))),"Empty Cell")</f>
        <v>Empty Cell</v>
      </c>
      <c r="B67" s="49">
        <f>'Copy paste to Here'!C71</f>
        <v>0</v>
      </c>
      <c r="C67" s="50"/>
      <c r="D67" s="50"/>
      <c r="E67" s="51"/>
      <c r="F67" s="51">
        <f t="shared" si="0"/>
        <v>0</v>
      </c>
      <c r="G67" s="52">
        <f t="shared" si="1"/>
        <v>0</v>
      </c>
      <c r="H67" s="55">
        <f t="shared" si="2"/>
        <v>0</v>
      </c>
    </row>
    <row r="68" spans="1:8" s="54" customFormat="1" hidden="1">
      <c r="A68" s="48" t="str">
        <f>IF((LEN('Copy paste to Here'!G72))&gt;5,((CONCATENATE('Copy paste to Here'!G72," &amp; ",'Copy paste to Here'!D72,"  &amp;  ",'Copy paste to Here'!E72))),"Empty Cell")</f>
        <v>Empty Cell</v>
      </c>
      <c r="B68" s="49">
        <f>'Copy paste to Here'!C72</f>
        <v>0</v>
      </c>
      <c r="C68" s="50"/>
      <c r="D68" s="50"/>
      <c r="E68" s="51"/>
      <c r="F68" s="51">
        <f t="shared" si="0"/>
        <v>0</v>
      </c>
      <c r="G68" s="52">
        <f t="shared" si="1"/>
        <v>0</v>
      </c>
      <c r="H68" s="55">
        <f t="shared" si="2"/>
        <v>0</v>
      </c>
    </row>
    <row r="69" spans="1:8" s="54" customFormat="1" hidden="1">
      <c r="A69" s="48" t="str">
        <f>IF((LEN('Copy paste to Here'!G73))&gt;5,((CONCATENATE('Copy paste to Here'!G73," &amp; ",'Copy paste to Here'!D73,"  &amp;  ",'Copy paste to Here'!E73))),"Empty Cell")</f>
        <v>Empty Cell</v>
      </c>
      <c r="B69" s="49">
        <f>'Copy paste to Here'!C73</f>
        <v>0</v>
      </c>
      <c r="C69" s="50"/>
      <c r="D69" s="50"/>
      <c r="E69" s="51"/>
      <c r="F69" s="51">
        <f t="shared" si="0"/>
        <v>0</v>
      </c>
      <c r="G69" s="52">
        <f t="shared" si="1"/>
        <v>0</v>
      </c>
      <c r="H69" s="55">
        <f t="shared" si="2"/>
        <v>0</v>
      </c>
    </row>
    <row r="70" spans="1:8" s="54" customFormat="1" hidden="1">
      <c r="A70" s="48" t="str">
        <f>IF((LEN('Copy paste to Here'!G74))&gt;5,((CONCATENATE('Copy paste to Here'!G74," &amp; ",'Copy paste to Here'!D74,"  &amp;  ",'Copy paste to Here'!E74))),"Empty Cell")</f>
        <v>Empty Cell</v>
      </c>
      <c r="B70" s="49">
        <f>'Copy paste to Here'!C74</f>
        <v>0</v>
      </c>
      <c r="C70" s="50"/>
      <c r="D70" s="50"/>
      <c r="E70" s="51"/>
      <c r="F70" s="51">
        <f t="shared" si="0"/>
        <v>0</v>
      </c>
      <c r="G70" s="52">
        <f t="shared" si="1"/>
        <v>0</v>
      </c>
      <c r="H70" s="55">
        <f t="shared" si="2"/>
        <v>0</v>
      </c>
    </row>
    <row r="71" spans="1:8" s="54" customFormat="1" hidden="1">
      <c r="A71" s="48" t="str">
        <f>IF((LEN('Copy paste to Here'!G75))&gt;5,((CONCATENATE('Copy paste to Here'!G75," &amp; ",'Copy paste to Here'!D75,"  &amp;  ",'Copy paste to Here'!E75))),"Empty Cell")</f>
        <v>Empty Cell</v>
      </c>
      <c r="B71" s="49">
        <f>'Copy paste to Here'!C75</f>
        <v>0</v>
      </c>
      <c r="C71" s="50"/>
      <c r="D71" s="50"/>
      <c r="E71" s="51"/>
      <c r="F71" s="51">
        <f t="shared" si="0"/>
        <v>0</v>
      </c>
      <c r="G71" s="52">
        <f t="shared" si="1"/>
        <v>0</v>
      </c>
      <c r="H71" s="55">
        <f t="shared" si="2"/>
        <v>0</v>
      </c>
    </row>
    <row r="72" spans="1:8" s="54" customFormat="1" hidden="1">
      <c r="A72" s="48" t="str">
        <f>IF((LEN('Copy paste to Here'!G76))&gt;5,((CONCATENATE('Copy paste to Here'!G76," &amp; ",'Copy paste to Here'!D76,"  &amp;  ",'Copy paste to Here'!E76))),"Empty Cell")</f>
        <v>Empty Cell</v>
      </c>
      <c r="B72" s="49">
        <f>'Copy paste to Here'!C76</f>
        <v>0</v>
      </c>
      <c r="C72" s="50"/>
      <c r="D72" s="50"/>
      <c r="E72" s="51"/>
      <c r="F72" s="51">
        <f t="shared" si="0"/>
        <v>0</v>
      </c>
      <c r="G72" s="52">
        <f t="shared" si="1"/>
        <v>0</v>
      </c>
      <c r="H72" s="55">
        <f t="shared" si="2"/>
        <v>0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45</v>
      </c>
      <c r="B1000" s="67"/>
      <c r="C1000" s="68"/>
      <c r="D1000" s="68"/>
      <c r="E1000" s="51"/>
      <c r="F1000" s="51">
        <f>SUM(F18:F999)</f>
        <v>547.99999999999989</v>
      </c>
      <c r="G1000" s="52"/>
      <c r="H1000" s="53">
        <f t="shared" ref="H1000:H1007" si="49">F1000*$E$14</f>
        <v>13151.999999999996</v>
      </c>
    </row>
    <row r="1001" spans="1:14" s="54" customFormat="1">
      <c r="A1001" s="48" t="s">
        <v>54</v>
      </c>
      <c r="B1001" s="67"/>
      <c r="C1001" s="68"/>
      <c r="D1001" s="68"/>
      <c r="E1001" s="116"/>
      <c r="F1001" s="51">
        <f>Invoice!K34</f>
        <v>0</v>
      </c>
      <c r="G1001" s="52"/>
      <c r="H1001" s="53">
        <f t="shared" si="49"/>
        <v>0</v>
      </c>
    </row>
    <row r="1002" spans="1:14" s="54" customFormat="1" hidden="1" outlineLevel="1">
      <c r="A1002" s="48" t="s">
        <v>55</v>
      </c>
      <c r="B1002" s="67"/>
      <c r="C1002" s="68"/>
      <c r="D1002" s="68"/>
      <c r="E1002" s="116"/>
      <c r="F1002" s="51">
        <f>Invoice!K35</f>
        <v>0</v>
      </c>
      <c r="G1002" s="52"/>
      <c r="H1002" s="53">
        <f t="shared" si="49"/>
        <v>0</v>
      </c>
      <c r="N1002" s="54" t="s">
        <v>72</v>
      </c>
    </row>
    <row r="1003" spans="1:14" s="54" customFormat="1" collapsed="1">
      <c r="A1003" s="48" t="s">
        <v>63</v>
      </c>
      <c r="B1003" s="67"/>
      <c r="C1003" s="68"/>
      <c r="D1003" s="68"/>
      <c r="E1003" s="59"/>
      <c r="F1003" s="51">
        <f>SUM(F1000:F1002)</f>
        <v>547.99999999999989</v>
      </c>
      <c r="G1003" s="52"/>
      <c r="H1003" s="53">
        <f t="shared" si="49"/>
        <v>13151.999999999996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46</v>
      </c>
      <c r="H1009" s="117">
        <f>(SUM(H18:H999))</f>
        <v>13152.000000000002</v>
      </c>
    </row>
    <row r="1010" spans="1:8" s="15" customFormat="1">
      <c r="A1010" s="16"/>
      <c r="E1010" s="15" t="s">
        <v>47</v>
      </c>
      <c r="H1010" s="118">
        <f>(SUMIF($A$1000:$A$1008,"Total:",$H$1000:$H$1008))</f>
        <v>13151.999999999996</v>
      </c>
    </row>
    <row r="1011" spans="1:8" s="15" customFormat="1">
      <c r="E1011" s="15" t="s">
        <v>48</v>
      </c>
      <c r="H1011" s="119">
        <f>H1013-H1012</f>
        <v>12291.59</v>
      </c>
    </row>
    <row r="1012" spans="1:8" s="15" customFormat="1">
      <c r="E1012" s="15" t="s">
        <v>49</v>
      </c>
      <c r="H1012" s="119">
        <f>ROUND((H1013*7)/107,2)</f>
        <v>860.41</v>
      </c>
    </row>
    <row r="1013" spans="1:8" s="15" customFormat="1">
      <c r="E1013" s="16" t="s">
        <v>50</v>
      </c>
      <c r="H1013" s="120">
        <f>ROUND((SUMIF($A$1000:$A$1008,"Total:",$H$1000:$H$1008)),2)</f>
        <v>13152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9" stopIfTrue="1" operator="containsText" text="Empty Cell">
      <formula>NOT(ISERROR(SEARCH("Empty Cell",A18)))</formula>
    </cfRule>
  </conditionalFormatting>
  <conditionalFormatting sqref="C18:D77 B27 C79:D999">
    <cfRule type="cellIs" dxfId="3" priority="131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8" stopIfTrue="1" operator="equal">
      <formula>0</formula>
    </cfRule>
  </conditionalFormatting>
  <conditionalFormatting sqref="F10:F15 B18:H77 D79:H1001 B79:C1007 D1002 F1002:H1002 D1003:H1007">
    <cfRule type="cellIs" dxfId="0" priority="130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11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123</v>
      </c>
      <c r="B1" s="2" t="s">
        <v>96</v>
      </c>
    </row>
    <row r="2" spans="1:2">
      <c r="A2" s="2" t="s">
        <v>124</v>
      </c>
      <c r="B2" s="2" t="s">
        <v>99</v>
      </c>
    </row>
    <row r="3" spans="1:2">
      <c r="A3" s="2" t="s">
        <v>124</v>
      </c>
      <c r="B3" s="2" t="s">
        <v>101</v>
      </c>
    </row>
    <row r="4" spans="1:2">
      <c r="A4" s="2" t="s">
        <v>125</v>
      </c>
      <c r="B4" s="2" t="s">
        <v>103</v>
      </c>
    </row>
    <row r="5" spans="1:2">
      <c r="A5" s="2" t="s">
        <v>125</v>
      </c>
      <c r="B5" s="2" t="s">
        <v>106</v>
      </c>
    </row>
    <row r="6" spans="1:2">
      <c r="A6" s="2" t="s">
        <v>125</v>
      </c>
      <c r="B6" s="2" t="s">
        <v>107</v>
      </c>
    </row>
    <row r="7" spans="1:2">
      <c r="A7" s="2" t="s">
        <v>126</v>
      </c>
      <c r="B7" s="2" t="s">
        <v>110</v>
      </c>
    </row>
    <row r="8" spans="1:2">
      <c r="A8" s="2" t="s">
        <v>127</v>
      </c>
      <c r="B8" s="2" t="s">
        <v>113</v>
      </c>
    </row>
    <row r="9" spans="1:2">
      <c r="A9" s="2" t="s">
        <v>127</v>
      </c>
      <c r="B9" s="2" t="s">
        <v>115</v>
      </c>
    </row>
    <row r="10" spans="1:2">
      <c r="A10" s="2" t="s">
        <v>128</v>
      </c>
      <c r="B10" s="2" t="s">
        <v>118</v>
      </c>
    </row>
    <row r="11" spans="1:2">
      <c r="A11" s="2" t="s">
        <v>120</v>
      </c>
      <c r="B11" s="2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Invoice</vt:lpstr>
      <vt:lpstr>Copy paste to Here</vt:lpstr>
      <vt:lpstr>Shipping Invoice</vt:lpstr>
      <vt:lpstr>Tax Invoice</vt:lpstr>
      <vt:lpstr>Old Code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2024-10-31T08:14:14Z</cp:lastPrinted>
  <dcterms:created xsi:type="dcterms:W3CDTF">2009-06-02T18:56:54Z</dcterms:created>
  <dcterms:modified xsi:type="dcterms:W3CDTF">2024-10-31T08:14:16Z</dcterms:modified>
</cp:coreProperties>
</file>