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22621E2-6AFD-4E8C-87C7-20C71D65D4FC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Invoice!$A$1:$L$83</definedName>
    <definedName name="_xlnm.Print_Area" localSheetId="3">'Shipping Invoice'!$A$1:$M$76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6" l="1"/>
  <c r="J82" i="2"/>
  <c r="L6" i="7"/>
  <c r="L74" i="7"/>
  <c r="L10" i="7"/>
  <c r="L17" i="7"/>
  <c r="J71" i="7"/>
  <c r="O1" i="7"/>
  <c r="J70" i="7" s="1"/>
  <c r="N1" i="6"/>
  <c r="E67" i="6" s="1"/>
  <c r="F1001" i="6"/>
  <c r="D68" i="6"/>
  <c r="B72" i="7" s="1"/>
  <c r="D67" i="6"/>
  <c r="B71" i="7" s="1"/>
  <c r="D66" i="6"/>
  <c r="B70" i="7" s="1"/>
  <c r="D65" i="6"/>
  <c r="B69" i="7" s="1"/>
  <c r="D64" i="6"/>
  <c r="B68" i="7" s="1"/>
  <c r="D63" i="6"/>
  <c r="B67" i="7" s="1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J9" i="6"/>
  <c r="J45" i="7" l="1"/>
  <c r="L45" i="7" s="1"/>
  <c r="J50" i="7"/>
  <c r="L50" i="7" s="1"/>
  <c r="J31" i="7"/>
  <c r="J36" i="7"/>
  <c r="J54" i="7"/>
  <c r="J26" i="7"/>
  <c r="L26" i="7" s="1"/>
  <c r="J60" i="7"/>
  <c r="L60" i="7" s="1"/>
  <c r="K73" i="2"/>
  <c r="K75" i="2" s="1"/>
  <c r="J79" i="2" s="1"/>
  <c r="L71" i="7"/>
  <c r="L70" i="7"/>
  <c r="J27" i="7"/>
  <c r="L27" i="7" s="1"/>
  <c r="J32" i="7"/>
  <c r="L32" i="7" s="1"/>
  <c r="J37" i="7"/>
  <c r="J46" i="7"/>
  <c r="L46" i="7" s="1"/>
  <c r="J51" i="7"/>
  <c r="L51" i="7" s="1"/>
  <c r="J55" i="7"/>
  <c r="L55" i="7" s="1"/>
  <c r="J61" i="7"/>
  <c r="L61" i="7" s="1"/>
  <c r="J66" i="7"/>
  <c r="L66" i="7" s="1"/>
  <c r="J22" i="7"/>
  <c r="L22" i="7" s="1"/>
  <c r="J28" i="7"/>
  <c r="L28" i="7" s="1"/>
  <c r="J33" i="7"/>
  <c r="L33" i="7" s="1"/>
  <c r="J38" i="7"/>
  <c r="L38" i="7" s="1"/>
  <c r="J42" i="7"/>
  <c r="L42" i="7" s="1"/>
  <c r="J47" i="7"/>
  <c r="L47" i="7" s="1"/>
  <c r="J52" i="7"/>
  <c r="L52" i="7" s="1"/>
  <c r="J56" i="7"/>
  <c r="L56" i="7" s="1"/>
  <c r="J62" i="7"/>
  <c r="J67" i="7"/>
  <c r="L36" i="7"/>
  <c r="L54" i="7"/>
  <c r="J23" i="7"/>
  <c r="L23" i="7" s="1"/>
  <c r="J29" i="7"/>
  <c r="L29" i="7" s="1"/>
  <c r="J34" i="7"/>
  <c r="J39" i="7"/>
  <c r="L39" i="7" s="1"/>
  <c r="J43" i="7"/>
  <c r="L43" i="7" s="1"/>
  <c r="J53" i="7"/>
  <c r="L53" i="7" s="1"/>
  <c r="J57" i="7"/>
  <c r="J63" i="7"/>
  <c r="L63" i="7" s="1"/>
  <c r="J68" i="7"/>
  <c r="L68" i="7" s="1"/>
  <c r="J72" i="7"/>
  <c r="L72" i="7" s="1"/>
  <c r="L57" i="7"/>
  <c r="L31" i="7"/>
  <c r="L37" i="7"/>
  <c r="L67" i="7"/>
  <c r="J24" i="7"/>
  <c r="L24" i="7" s="1"/>
  <c r="J30" i="7"/>
  <c r="L30" i="7" s="1"/>
  <c r="L34" i="7"/>
  <c r="J40" i="7"/>
  <c r="L40" i="7" s="1"/>
  <c r="J44" i="7"/>
  <c r="J48" i="7"/>
  <c r="L48" i="7" s="1"/>
  <c r="J58" i="7"/>
  <c r="L58" i="7" s="1"/>
  <c r="J64" i="7"/>
  <c r="L64" i="7" s="1"/>
  <c r="J69" i="7"/>
  <c r="L69" i="7" s="1"/>
  <c r="L62" i="7"/>
  <c r="J25" i="7"/>
  <c r="L25" i="7" s="1"/>
  <c r="J35" i="7"/>
  <c r="L35" i="7" s="1"/>
  <c r="J41" i="7"/>
  <c r="L41" i="7" s="1"/>
  <c r="L44" i="7"/>
  <c r="J49" i="7"/>
  <c r="L49" i="7" s="1"/>
  <c r="J59" i="7"/>
  <c r="L59" i="7" s="1"/>
  <c r="J65" i="7"/>
  <c r="L65" i="7" s="1"/>
  <c r="E20" i="6"/>
  <c r="E26" i="6"/>
  <c r="E32" i="6"/>
  <c r="E38" i="6"/>
  <c r="E44" i="6"/>
  <c r="E50" i="6"/>
  <c r="E56" i="6"/>
  <c r="E62" i="6"/>
  <c r="E68" i="6"/>
  <c r="E21" i="6"/>
  <c r="E27" i="6"/>
  <c r="E33" i="6"/>
  <c r="E39" i="6"/>
  <c r="E45" i="6"/>
  <c r="E51" i="6"/>
  <c r="E57" i="6"/>
  <c r="E63" i="6"/>
  <c r="E22" i="6"/>
  <c r="E28" i="6"/>
  <c r="E34" i="6"/>
  <c r="E40" i="6"/>
  <c r="E46" i="6"/>
  <c r="E52" i="6"/>
  <c r="E58" i="6"/>
  <c r="E64" i="6"/>
  <c r="E23" i="6"/>
  <c r="E29" i="6"/>
  <c r="E35" i="6"/>
  <c r="E41" i="6"/>
  <c r="E47" i="6"/>
  <c r="E53" i="6"/>
  <c r="E59" i="6"/>
  <c r="E65" i="6"/>
  <c r="E18" i="6"/>
  <c r="E24" i="6"/>
  <c r="E30" i="6"/>
  <c r="E36" i="6"/>
  <c r="E42" i="6"/>
  <c r="E48" i="6"/>
  <c r="E54" i="6"/>
  <c r="E60" i="6"/>
  <c r="E66" i="6"/>
  <c r="E19" i="6"/>
  <c r="E25" i="6"/>
  <c r="E31" i="6"/>
  <c r="E37" i="6"/>
  <c r="E43" i="6"/>
  <c r="E49" i="6"/>
  <c r="E55" i="6"/>
  <c r="E61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73" i="7" l="1"/>
  <c r="L75" i="7" s="1"/>
  <c r="M11" i="6"/>
  <c r="J81" i="2" s="1"/>
  <c r="J83" i="2" l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7" i="6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H1007" i="6" l="1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<sst xmlns="http://schemas.openxmlformats.org/spreadsheetml/2006/main" count="1138" uniqueCount="292">
  <si>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</si>
  <si>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</si>
  <si>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</si>
  <si>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</si>
  <si>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</si>
  <si>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</si>
  <si>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</si>
  <si>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</si>
  <si>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</si>
  <si>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</si>
  <si>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</si>
  <si>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</si>
  <si>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</si>
  <si>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</si>
  <si>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</si>
  <si>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</si>
  <si>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</si>
  <si>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</si>
  <si>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</si>
  <si>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</si>
  <si>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</si>
  <si>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</si>
  <si>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</si>
  <si>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</si>
  <si>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</si>
  <si>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</si>
  <si>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</si>
  <si>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</si>
  <si>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</si>
  <si>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</si>
  <si>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</si>
  <si>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</si>
  <si>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</si>
  <si>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</si>
  <si>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</si>
  <si>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</si>
  <si>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</si>
  <si>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</si>
  <si>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</si>
  <si>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</si>
  <si>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</si>
  <si>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</si>
  <si>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</si>
  <si>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</si>
  <si>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</si>
  <si>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</si>
  <si>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</si>
  <si>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</si>
  <si>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</si>
  <si>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</si>
  <si>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</si>
  <si>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</si>
  <si>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</si>
  <si>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</si>
  <si>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</si>
  <si>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</si>
  <si>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</si>
  <si>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</si>
  <si>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</si>
  <si>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</si>
  <si>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</si>
  <si>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</si>
  <si>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</si>
  <si>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</si>
  <si>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</si>
  <si>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</si>
  <si>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</si>
  <si>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</si>
  <si>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</si>
  <si>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</si>
  <si>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</si>
  <si>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</si>
  <si>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</si>
  <si>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</si>
  <si>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</si>
  <si>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</si>
  <si>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</si>
  <si>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</si>
  <si>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</si>
  <si>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</si>
  <si>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</si>
  <si>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</si>
  <si>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</si>
  <si>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</si>
  <si>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</si>
  <si>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</si>
  <si>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</si>
  <si>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</si>
  <si>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</si>
  <si>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</si>
  <si>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</si>
  <si>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</si>
  <si>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</si>
  <si>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Charlie</t>
  </si>
  <si>
    <t>Color: Gold</t>
  </si>
  <si>
    <t>Length: 10mm</t>
  </si>
  <si>
    <t>Cz Color: Clear</t>
  </si>
  <si>
    <t>Crystal Color: Clear</t>
  </si>
  <si>
    <t>Length: 8mm</t>
  </si>
  <si>
    <t>Length: 12mm</t>
  </si>
  <si>
    <t>Crystal Color: Rose</t>
  </si>
  <si>
    <t>Crystal Color: Aquamarine</t>
  </si>
  <si>
    <t>Color: Clear</t>
  </si>
  <si>
    <t>Crystal Color: Light Sapphire</t>
  </si>
  <si>
    <t>Crystal Color: Emerald</t>
  </si>
  <si>
    <t>Size: 3mm</t>
  </si>
  <si>
    <t>Cz Color: Rose</t>
  </si>
  <si>
    <t>Cz Color: Jet</t>
  </si>
  <si>
    <t>Length: 6mm</t>
  </si>
  <si>
    <t>Length: 9mm</t>
  </si>
  <si>
    <t>Color: High Polish</t>
  </si>
  <si>
    <t>Color: High Polish w/ Clear CZ</t>
  </si>
  <si>
    <t>Color: Gold w/ Clear CZ</t>
  </si>
  <si>
    <t>tattooanias</t>
  </si>
  <si>
    <t>Roy Javier Gonzalez Cerdas</t>
  </si>
  <si>
    <t>[PLEASE ENTER VALUE]</t>
  </si>
  <si>
    <t>[PLEASE ENTER VALUE] [PLEASE ENTER VALUE]</t>
  </si>
  <si>
    <t>Costa Rica</t>
  </si>
  <si>
    <t>Roy JavierSPD-7396 Roy Javier Gonzalez Cerdas</t>
  </si>
  <si>
    <t>6991 NW 82 AVE UNIT 5 SPD-7396</t>
  </si>
  <si>
    <t>33166 Doral</t>
  </si>
  <si>
    <t>United States</t>
  </si>
  <si>
    <t>Tel: (786) 212-3297</t>
  </si>
  <si>
    <t>Email: roygon25@icloud.com</t>
  </si>
  <si>
    <t>BNRZ730C</t>
  </si>
  <si>
    <t>BNRZ730C-F04C01</t>
  </si>
  <si>
    <t>316L surgical steel casting belly banana, 1.6mm (14g) with 8mm prong set Cubic Zirconia (CZ) stone with dangling vintage moon with a single star (dangling is made from silver plated brass)</t>
  </si>
  <si>
    <t>BNRZ730C-F04C02</t>
  </si>
  <si>
    <t>BNRZ730C-F04C03</t>
  </si>
  <si>
    <t>Cz Color: Lavender</t>
  </si>
  <si>
    <t>BNRZ730C-F04C07</t>
  </si>
  <si>
    <t>BR1</t>
  </si>
  <si>
    <t>BR1-A50000</t>
  </si>
  <si>
    <t>Color: # 1 in picture</t>
  </si>
  <si>
    <t>Acrylic display for Body Jewelry: Empty display with 40 holes for labrets and tongue piercing jewelry (sticker included)</t>
  </si>
  <si>
    <t>BRUBN3</t>
  </si>
  <si>
    <t>BRUBN3-F06000</t>
  </si>
  <si>
    <t>Display with 24 pcs. of Titanium G23 belly bananas, 1.6mm (14g) with a 5mm solid titanium ball and 8mm titanium jewel ball</t>
  </si>
  <si>
    <t>CBEBIN</t>
  </si>
  <si>
    <t>CBEBIN-F02000</t>
  </si>
  <si>
    <t>316L surgical steel circular barbell, 1.2mm (16g) with two internally threaded 3mm balls</t>
  </si>
  <si>
    <t>CBEBIN-F04000</t>
  </si>
  <si>
    <t>CBEBIN-F06000</t>
  </si>
  <si>
    <t>CBEBIN-F08000</t>
  </si>
  <si>
    <t>DACB16</t>
  </si>
  <si>
    <t>DACB16-000000</t>
  </si>
  <si>
    <t>IAFRC</t>
  </si>
  <si>
    <t>IAFRC-L03B01</t>
  </si>
  <si>
    <t>3mm - 5mm 316L surgical steel dermal anchor top part with ferido glued multi crystals and resin cover for internally threaded, 1.2mm (16g) dermal anchor base plate with a height of 2mm - 2.5mm (this item does only fit our dermal anchors and surface bars)</t>
  </si>
  <si>
    <t>IAFRC-L03B04</t>
  </si>
  <si>
    <t>IAFRC-L03B06</t>
  </si>
  <si>
    <t>IAFRC-L03B10</t>
  </si>
  <si>
    <t>Crystal Color: Jet</t>
  </si>
  <si>
    <t>IAFRC-L03B15</t>
  </si>
  <si>
    <t>IAFRC-L03B70</t>
  </si>
  <si>
    <t>Crystal Color: Hyacinth</t>
  </si>
  <si>
    <t>MCD447X</t>
  </si>
  <si>
    <t>MCD447X-F04B13</t>
  </si>
  <si>
    <t>Crystal Color: Light Siam</t>
  </si>
  <si>
    <t>316L surgical steel belly banana, 1.6mm (14g) with an upper 5mm ball and 5and8mm bezel set double jewel ball and a dangling crystal cherry design</t>
  </si>
  <si>
    <t>MCDZ406</t>
  </si>
  <si>
    <t>MCDZ406-F06C02</t>
  </si>
  <si>
    <t>316L surgical steel belly banana, 1.6mm (14g) with an upper 5mm ball and a 7mm round prong set Cubic Zirconia (CZ) stone and a dangling square prong set Cubic Zirconia (CZ) stone</t>
  </si>
  <si>
    <t>SEGH18</t>
  </si>
  <si>
    <t>SEGH18-F01000</t>
  </si>
  <si>
    <t>Length: 5mm</t>
  </si>
  <si>
    <t>High polished 316L surgical steel hinged segment ring, 1mm (18g)</t>
  </si>
  <si>
    <t>SEGH18-F04000</t>
  </si>
  <si>
    <t>SEGHT18</t>
  </si>
  <si>
    <t>SEGHT18-F01A12</t>
  </si>
  <si>
    <t>PVD plated 316L surgical steel hinged segment ring, 1mm (18g)</t>
  </si>
  <si>
    <t>SGSHS10</t>
  </si>
  <si>
    <t>SGSHS10-F04M02</t>
  </si>
  <si>
    <t>316L surgical steel hinged segment ring, 1mm (18g) with outward facing CNC set Cubic Zirconia (CZ) stones, inner diameter from 6mm to 10mm</t>
  </si>
  <si>
    <t>SGTSHS10</t>
  </si>
  <si>
    <t>SGTSHS10-F04P68</t>
  </si>
  <si>
    <t>PVD plated 316L surgical steel hinged segment ring, 1mm (18g) with outward facing CNC set Cubic Zirconia (CZ) stones</t>
  </si>
  <si>
    <t>UBBEB25I</t>
  </si>
  <si>
    <t>UBBEB25I-F02000</t>
  </si>
  <si>
    <t>Titanium G23 internally threaded barbell, 1.2mm (16g) with two 2.5mm balls</t>
  </si>
  <si>
    <t>UBBEB25I-F04000</t>
  </si>
  <si>
    <t>UBBEB25I-F06000</t>
  </si>
  <si>
    <t>UBBEB25I-F08000</t>
  </si>
  <si>
    <t>UBBNP2C</t>
  </si>
  <si>
    <t>UBBNP2C-B01Q71</t>
  </si>
  <si>
    <t>Length: 12mm with 5mm jewel balls</t>
  </si>
  <si>
    <t>High polished titanium G23 barbell, 1.6mm (14g) with two forward facing 5mm jewel balls</t>
  </si>
  <si>
    <t>UBBNP2C-B03Q71</t>
  </si>
  <si>
    <t>UBNBIN10</t>
  </si>
  <si>
    <t>UBNBIN10-C01F63</t>
  </si>
  <si>
    <t>Length: 8mm with 4mm top part</t>
  </si>
  <si>
    <t>Titanium G23 internally threaded banana, 1.2mm (16g) in a flower design top with center 1.5mm surrounded by 1.25mm round Cubic Zirconia (CZ) stones and a 3mm plain ball</t>
  </si>
  <si>
    <t>UBNBIN10-C02F63</t>
  </si>
  <si>
    <t>UBNBIN10-C05F63</t>
  </si>
  <si>
    <t>Cz Color: Light Amethyst</t>
  </si>
  <si>
    <t>UBNIN12</t>
  </si>
  <si>
    <t>UBNIN12-C17F54</t>
  </si>
  <si>
    <t>Cz Color: AB</t>
  </si>
  <si>
    <t>Length: 8mm with 2mm top part</t>
  </si>
  <si>
    <t>Titanium G23 internally threaded banana, 1.2mm (16g) with prong set 2mm to 5mm color Cubic Zirconia (CZ) stones</t>
  </si>
  <si>
    <t>UBNIN12-C17F55</t>
  </si>
  <si>
    <t>Length: 10mm with 2mm top part</t>
  </si>
  <si>
    <t>USHZ27IN</t>
  </si>
  <si>
    <t>USHZ27IN-P64C03</t>
  </si>
  <si>
    <t>High polish and PVD plated titanium G23 top in curve shape design with five prong set 2mm Cubic Zirconia (CZ) stones for 1.2mm (16g) internally threaded post</t>
  </si>
  <si>
    <t>USHZ33IN</t>
  </si>
  <si>
    <t>USHZ33IN-P64C03</t>
  </si>
  <si>
    <t>High polish and PVD plated Titanium G23 top with five pave set Cubic Zirconia (CZ) stones in a line curved shape design for 1.2mm (16g) internally threaded post</t>
  </si>
  <si>
    <t>USHZ9IN</t>
  </si>
  <si>
    <t>USHZ9IN-C01000</t>
  </si>
  <si>
    <t>Titanium G23 bohemian design top with 3.5mm center and 2mm side round color Cubic Zirconia (CZ) stones for 1.2mm (16g) internally threaded post</t>
  </si>
  <si>
    <t>USHZ9IN-C02000</t>
  </si>
  <si>
    <t>USHZ9IN-C03000</t>
  </si>
  <si>
    <t>XUBAL4SI</t>
  </si>
  <si>
    <t>XUBAL4SI-000000</t>
  </si>
  <si>
    <t>High polished titanium G23 4mm balls with 0.9mm threading for 1.2mm (16g) internally threaded barbell posts, 10pcs. per pack</t>
  </si>
  <si>
    <t>XULBS16GIN</t>
  </si>
  <si>
    <t>XULBS16GIN-F02P64</t>
  </si>
  <si>
    <t>High polish and PVD plated titanium G23, 1.2mm (16g) internally threaded labret posts with 2.5mm base of labret. High Polish - 10 pcs per pack, PVD Plated - 5 pcs per pack</t>
  </si>
  <si>
    <t>XULBS16GIN-F05P64</t>
  </si>
  <si>
    <t>XULBS16GIN-F08P64</t>
  </si>
  <si>
    <t>XULBS16GIN-Q03P64</t>
  </si>
  <si>
    <t>Length: 4mm</t>
  </si>
  <si>
    <t>ZRIN</t>
  </si>
  <si>
    <t>ZRIN-L02C01</t>
  </si>
  <si>
    <t>Size: 2mm</t>
  </si>
  <si>
    <t>Prong set CZ top for 16g internal threading body jewelry (this item only fit with our 16g internally threaded items: XLB16GIN, XBN16GIN, XCB16GIN, XBB16GIN, XTRLBIC) (attachments are made from 316L surgical steel)</t>
  </si>
  <si>
    <t>ZRIN-L02C02</t>
  </si>
  <si>
    <t>ZRIN-L02C03</t>
  </si>
  <si>
    <t>ZRIN-L02C06</t>
  </si>
  <si>
    <t>Cz Color: Amethyst</t>
  </si>
  <si>
    <t>ZRIN-L02C07</t>
  </si>
  <si>
    <t>ZRIN-L02C11</t>
  </si>
  <si>
    <t>Cz Color: Olive</t>
  </si>
  <si>
    <t>IAFRC3</t>
  </si>
  <si>
    <t>SGSH10-10-08-S</t>
  </si>
  <si>
    <t>SGTSHS10A</t>
  </si>
  <si>
    <t>UBBNP2C-S</t>
  </si>
  <si>
    <t>UBNIN12D</t>
  </si>
  <si>
    <t>USHZ33INX16S</t>
  </si>
  <si>
    <t>ZR2IN</t>
  </si>
  <si>
    <t>Display with 24 pcs. of 316L surgical steel tongue barbells, 1.6mm (14g) with round flat 7mm multi crystal tops with resin cover - length 16mm (5/8'')</t>
  </si>
  <si>
    <t>GSP Eligible</t>
  </si>
  <si>
    <t>HTS - A7117.19.9000: Imitation jewelry of base metal</t>
  </si>
  <si>
    <t>Tattooanias</t>
  </si>
  <si>
    <r>
      <t xml:space="preserve">Roy Javier </t>
    </r>
    <r>
      <rPr>
        <b/>
        <sz val="10"/>
        <color theme="1"/>
        <rFont val="Arial"/>
        <family val="2"/>
      </rPr>
      <t>SPD-7396 Roy Javier Gonzalez Cerdas</t>
    </r>
  </si>
  <si>
    <t>33166 Doral, Florida</t>
  </si>
  <si>
    <t>6991 NW 82 AVE UNIT 5, SPD-7396</t>
  </si>
  <si>
    <t>Tel: +1 (786) 212-3297</t>
  </si>
  <si>
    <t>56403</t>
  </si>
  <si>
    <t>Customer Prepaid</t>
  </si>
  <si>
    <t>Refund Amount</t>
  </si>
  <si>
    <r>
      <t xml:space="preserve">Free Shipping to USA via DHL due to </t>
    </r>
    <r>
      <rPr>
        <b/>
        <sz val="10"/>
        <color theme="1"/>
        <rFont val="Arial"/>
        <family val="2"/>
      </rPr>
      <t>PROMONEW</t>
    </r>
    <r>
      <rPr>
        <sz val="10"/>
        <color theme="1"/>
        <rFont val="Arial"/>
        <family val="2"/>
      </rPr>
      <t>:</t>
    </r>
  </si>
  <si>
    <t>Imitation jewelry</t>
  </si>
  <si>
    <t>316L steel circular barbell, 1.2mm (16g) with two internally threaded 3mm balls</t>
  </si>
  <si>
    <t>Display with 24 pcs. of 316L steel tongue barbells, 1.6mm (14g) with round flat 7mm multi crystal tops with resin cover - length 16mm (5/8'')</t>
  </si>
  <si>
    <t>316L steel belly banana, 1.6mm (14g) with an upper 5mm ball and 5and8mm bezel set double jewel ball and a dangling crystal cherry design</t>
  </si>
  <si>
    <t>High polished 316L steel hinged segment ring, 1mm (18g)</t>
  </si>
  <si>
    <t>Prong set cz top for 16g internal threading body jewelry (this item only fit with our 16g internally threaded items (attachments are made from 316L steel)</t>
  </si>
  <si>
    <t>1.2mm (16g) internally threaded labret posts with 2.5mm base of labret. 10 pcs per pack, PVD Plated - 5 pcs per pack</t>
  </si>
  <si>
    <t>4mm balls with 0.9mm threading for 1.2mm (16g) internally threaded barbell posts, 10pcs. per pack</t>
  </si>
  <si>
    <t>Top in curve shape design with five prong set 2mm cz for 1.2mm (16g) internally threaded post</t>
  </si>
  <si>
    <t>Top with five pave set cz in a line curved shape design for 1.2mm (16g) internally threaded post</t>
  </si>
  <si>
    <t>Bohemian design top with 3.5mm center and 2mm side round color cz for 1.2mm (16g) internally threaded post</t>
  </si>
  <si>
    <t>Internally threaded barbell, 1.2mm (16g) with two 2.5mm balls</t>
  </si>
  <si>
    <t>Internally threaded banana, 1.2mm (16g) in a flower design top with center 1.5mm surrounded by 1.25mm round cz and a 3mm plain ball</t>
  </si>
  <si>
    <t xml:space="preserve">Internally threaded banana, 1.2mm (16g) with prong set 2mm to 5mm color cz </t>
  </si>
  <si>
    <t>Color: Rose</t>
  </si>
  <si>
    <t>Color: Lavender</t>
  </si>
  <si>
    <t>Color: Jet</t>
  </si>
  <si>
    <t>Color: Light Amethyst</t>
  </si>
  <si>
    <t>Color: AB</t>
  </si>
  <si>
    <t>Color: Amethyst</t>
  </si>
  <si>
    <t>Color: Olive</t>
  </si>
  <si>
    <t>Color: Light Sapphire</t>
  </si>
  <si>
    <t>Color: Aquamarine</t>
  </si>
  <si>
    <t>Color: Emerald</t>
  </si>
  <si>
    <t>Color: Hyacinth</t>
  </si>
  <si>
    <t>Color: Light Siam</t>
  </si>
  <si>
    <t>Barbell, 1.6mm (14g) with two forward facing 5mm jewel balls</t>
  </si>
  <si>
    <t xml:space="preserve">Color: Clear </t>
  </si>
  <si>
    <t>316L steel hinged segment ring, 1mm (18g)</t>
  </si>
  <si>
    <t>316L steel hinged segment ring, 1mm (18g) with outward facing cnc set cz , inner diameter from 6mm to 10mm</t>
  </si>
  <si>
    <t xml:space="preserve">316L steel hinged segment ring, 1mm (18g) with outward facing cnc set cz </t>
  </si>
  <si>
    <t>3mm - 5mm 316L steel body jewelry top part with ferido glued multi crystals and resin cover for internally threaded, 1.2mm (16g) body jewelry base plate with a height of 2mm - 2.5mm (this item does only fit our body jewelrys and surface bars)</t>
  </si>
  <si>
    <t>Display with 24 pcs. of belly bananas, 1.6mm (14g) with a 5mm solid ball and 8mm jewel ball</t>
  </si>
  <si>
    <t>316L steel casting belly banana, 1.6mm (14g) with 8mm prong set cz with dangling vintage moon with a single star (dangling is made from brass)</t>
  </si>
  <si>
    <t>Acrylic display for Body Jewelry: Empty display with 40 holes for labrets and tongue jewelry (sticker included)</t>
  </si>
  <si>
    <t xml:space="preserve">316L steel belly banana, 1.6mm (14g) with an upper 5mm ball and a 7mm round prong set cz and a dangling square prong set cz </t>
  </si>
  <si>
    <t>Four Hundred Twenty-Three and 68/100 USD</t>
  </si>
  <si>
    <t>Roy Javier SPD-7396 Roy Javier Gonzalez Cerdas</t>
  </si>
  <si>
    <t>Roy Javier SPD-7396 Roy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</si>
</sst>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39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43" fontId="29" fillId="0" borderId="0" applyFont="0" applyFill="0" applyBorder="0" applyAlignment="0" applyProtection="0"/>
    <xf numFmtId="0" fontId="5" fillId="0" borderId="0"/>
    <xf numFmtId="43" fontId="29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28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</cellStyleXfs>
  <cellXfs count="205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4" fontId="18" fillId="0" borderId="27" xfId="3" applyNumberFormat="1" applyFont="1" applyBorder="1" applyAlignment="1">
      <alignment vertical="top" wrapText="1"/>
    </xf>
    <xf numFmtId="2" fontId="8" fillId="2" borderId="20" xfId="3" applyNumberFormat="1" applyFill="1" applyBorder="1" applyAlignment="1">
      <alignment horizontal="left" vertical="top" wrapText="1"/>
    </xf>
    <xf numFmtId="1" fontId="19" fillId="0" borderId="20" xfId="3" applyNumberFormat="1" applyFont="1" applyBorder="1" applyAlignment="1">
      <alignment horizontal="center" vertical="top" wrapText="1"/>
    </xf>
    <xf numFmtId="39" fontId="15" fillId="0" borderId="20" xfId="3" applyNumberFormat="1" applyFont="1" applyBorder="1" applyAlignment="1">
      <alignment vertical="top" wrapText="1"/>
    </xf>
    <xf numFmtId="4" fontId="18" fillId="0" borderId="20" xfId="3" applyNumberFormat="1" applyFont="1" applyBorder="1" applyAlignment="1">
      <alignment horizontal="right" vertical="top" wrapText="1"/>
    </xf>
    <xf numFmtId="4" fontId="20" fillId="0" borderId="36" xfId="3" applyNumberFormat="1" applyFont="1" applyBorder="1" applyAlignment="1">
      <alignment vertical="top" wrapText="1"/>
    </xf>
    <xf numFmtId="4" fontId="20" fillId="0" borderId="37" xfId="3" applyNumberFormat="1" applyFont="1" applyBorder="1" applyAlignment="1">
      <alignment vertical="top" wrapText="1"/>
    </xf>
    <xf numFmtId="0" fontId="8" fillId="0" borderId="0" xfId="3" applyAlignment="1">
      <alignment vertical="top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4" fontId="45" fillId="0" borderId="0" xfId="0" applyNumberFormat="1" applyFont="1"/>
    <xf numFmtId="0" fontId="21" fillId="0" borderId="0" xfId="0" applyFont="1" applyAlignment="1">
      <alignment horizontal="right"/>
    </xf>
    <xf numFmtId="0" fontId="21" fillId="3" borderId="19" xfId="0" applyFont="1" applyFill="1" applyBorder="1" applyAlignment="1">
      <alignment horizontal="center" vertical="center" wrapText="1"/>
    </xf>
    <xf numFmtId="0" fontId="21" fillId="0" borderId="0" xfId="0" applyFont="1"/>
    <xf numFmtId="0" fontId="45" fillId="0" borderId="0" xfId="0" applyFont="1" applyAlignment="1">
      <alignment horizontal="right"/>
    </xf>
    <xf numFmtId="0" fontId="22" fillId="2" borderId="0" xfId="0" applyFont="1" applyFill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right"/>
    </xf>
    <xf numFmtId="1" fontId="21" fillId="4" borderId="19" xfId="0" applyNumberFormat="1" applyFont="1" applyFill="1" applyBorder="1" applyAlignment="1">
      <alignment horizontal="center" vertical="top"/>
    </xf>
    <xf numFmtId="0" fontId="4" fillId="4" borderId="19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6" fillId="4" borderId="19" xfId="0" applyFont="1" applyFill="1" applyBorder="1" applyAlignment="1">
      <alignment horizontal="left" vertical="top" wrapText="1"/>
    </xf>
    <xf numFmtId="4" fontId="4" fillId="4" borderId="19" xfId="0" applyNumberFormat="1" applyFont="1" applyFill="1" applyBorder="1" applyAlignment="1">
      <alignment horizontal="right" vertical="top" wrapText="1"/>
    </xf>
    <xf numFmtId="4" fontId="21" fillId="4" borderId="19" xfId="0" applyNumberFormat="1" applyFont="1" applyFill="1" applyBorder="1" applyAlignment="1">
      <alignment horizontal="right" vertical="top"/>
    </xf>
    <xf numFmtId="0" fontId="4" fillId="4" borderId="19" xfId="0" applyFont="1" applyFill="1" applyBorder="1" applyAlignment="1">
      <alignment horizontal="right" vertical="top" wrapText="1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17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639">
    <cellStyle name="Comma 2" xfId="7" xr:uid="{07EBDB42-8F92-4BFB-B91E-1F84BA0118C6}"/>
    <cellStyle name="Comma 2 2" xfId="4409" xr:uid="{150297A4-B598-44A0-B5E6-18EB6CA99D00}"/>
    <cellStyle name="Comma 2 2 2" xfId="4934" xr:uid="{DAADCD30-E81E-49C8-9A8B-F0F863BF765F}"/>
    <cellStyle name="Comma 2 2 2 2" xfId="5504" xr:uid="{21FC13D9-74CB-46E5-8ACA-DBE847CA47F9}"/>
    <cellStyle name="Comma 2 2 3" xfId="4820" xr:uid="{EB685F31-FDB5-4757-832A-9FC89F8F9331}"/>
    <cellStyle name="Comma 2 2 4" xfId="5523" xr:uid="{C5AB7498-92C6-4E20-926D-8CC90F7073DF}"/>
    <cellStyle name="Comma 2 2 5" xfId="5540" xr:uid="{D3729DE4-0992-4AD1-836F-6C54780DD8F4}"/>
    <cellStyle name="Comma 2 2 5 2" xfId="5590" xr:uid="{4E144474-9F44-48D4-A657-9D5FE2C0474F}"/>
    <cellStyle name="Comma 2 2 5 3" xfId="5585" xr:uid="{7DF12684-6213-4B41-9F7A-4A025DEAAD66}"/>
    <cellStyle name="Comma 2 2 5 3 2" xfId="5621" xr:uid="{89C65457-7651-47F4-B635-04EB002BE04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5" xr:uid="{2A1B60AC-AE5E-49CE-8818-C2678782BDF7}"/>
    <cellStyle name="Comma 3 2 2 2" xfId="5505" xr:uid="{FA1CEF7F-9A87-43EE-98CA-7E716EB6731B}"/>
    <cellStyle name="Comma 3 2 3" xfId="5503" xr:uid="{09209D90-F54B-4C54-BB9F-C7FE60CEA3B9}"/>
    <cellStyle name="Comma 3 2 4" xfId="5524" xr:uid="{A655302B-EC60-4D2D-9350-63152FBC5D15}"/>
    <cellStyle name="Comma 3 2 5" xfId="5541" xr:uid="{63320DD4-1A6F-48B0-B7CB-25562A9E7084}"/>
    <cellStyle name="Comma 3 2 5 2" xfId="5591" xr:uid="{E4253AC2-4765-48E3-8B8B-3EE9DEFEEC3C}"/>
    <cellStyle name="Comma 3 2 5 3" xfId="5587" xr:uid="{0E95E00F-01CA-4AAC-B067-54CF5C05E8CC}"/>
    <cellStyle name="Comma 3 3" xfId="4407" xr:uid="{6F8DC2F1-2890-49DB-BEC9-999F66B24E6F}"/>
    <cellStyle name="Comma 4" xfId="5608" xr:uid="{17B961BA-2094-4858-9E6F-3626C639F54A}"/>
    <cellStyle name="Comma 5" xfId="5616" xr:uid="{840E67BC-04D2-40B8-B414-7DC2534F6B03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8" xr:uid="{C0B91C72-49E7-4DD3-A723-EDC4B596EF24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14" xr:uid="{71A17133-CBBC-4216-8173-4AD6F1290D74}"/>
    <cellStyle name="Currency 11 5 3" xfId="4899" xr:uid="{8A39AB6F-474A-4669-AB8F-65E34DB91342}"/>
    <cellStyle name="Currency 11 5 3 2" xfId="5494" xr:uid="{FEB7DC30-9590-4553-89CD-FF1E0F70108C}"/>
    <cellStyle name="Currency 11 5 3 3" xfId="4936" xr:uid="{9073F9A0-D474-4FE3-A69A-0E789A7CB917}"/>
    <cellStyle name="Currency 11 5 4" xfId="4876" xr:uid="{9CFD06BD-974C-4A93-855E-4AB335D5A17D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2 2 2" xfId="5620" xr:uid="{5C711D65-CECA-47CF-8526-0724C4691DB6}"/>
    <cellStyle name="Currency 13 3" xfId="4297" xr:uid="{0FCB0231-8D2A-46A2-ADC9-8EFFE48E28CC}"/>
    <cellStyle name="Currency 13 3 2" xfId="4938" xr:uid="{A70599FB-BE9D-496B-BAC8-15FE7F278A6E}"/>
    <cellStyle name="Currency 13 4" xfId="4295" xr:uid="{BA07601C-D51B-4BC1-8732-754F15EBA5CA}"/>
    <cellStyle name="Currency 13 4 2" xfId="4578" xr:uid="{8EEB68E9-B27C-4202-B3AF-AF92F10EC3A6}"/>
    <cellStyle name="Currency 13 5" xfId="4937" xr:uid="{B19C31A4-EFB5-4D2E-873B-EA22A5EBE42D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99" xr:uid="{B4E50DF4-9435-4B4E-AD47-8F03ED9809F2}"/>
    <cellStyle name="Currency 15 3" xfId="5598" xr:uid="{B5EEE93A-A616-4BE1-B5BE-1AADE26BE8E1}"/>
    <cellStyle name="Currency 15 4" xfId="5597" xr:uid="{ACCA7B53-CC21-4336-8455-F6C60E7AA1EE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9" xr:uid="{06044B23-DEEF-4DBC-90A2-2F5131277882}"/>
    <cellStyle name="Currency 2 2 2 2 2 2" xfId="5610" xr:uid="{301C33D9-CA71-4BA0-B04F-FF59BBD8ED7B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15" xr:uid="{FD1B74B2-DA94-4FE4-86C3-99897A13D422}"/>
    <cellStyle name="Currency 4 5 3" xfId="4900" xr:uid="{8A70AF32-B7AA-4AE0-B29B-B0295227AEB2}"/>
    <cellStyle name="Currency 4 5 3 2" xfId="5495" xr:uid="{3700A61D-36D2-412B-8125-2207E1C278D6}"/>
    <cellStyle name="Currency 4 5 3 3" xfId="4940" xr:uid="{36DE9B52-1482-44F5-AC5D-DCB07938EDD6}"/>
    <cellStyle name="Currency 4 5 4" xfId="4877" xr:uid="{8A41E5E2-2EF8-4612-B8D4-84B3210B5AA4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6" xr:uid="{B259F6F4-25D5-4C6A-A22A-31F9EF1EA0FE}"/>
    <cellStyle name="Currency 5 3 2 2" xfId="5485" xr:uid="{14268712-3620-4C53-B193-05903E685774}"/>
    <cellStyle name="Currency 5 3 2 3" xfId="4942" xr:uid="{DAF3C4ED-211D-4523-859F-5689D598F0F8}"/>
    <cellStyle name="Currency 5 4" xfId="4941" xr:uid="{F5F0C515-E491-4CE5-8B3C-FAB96E202E8D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7" xr:uid="{17433BF0-D64C-4260-85F2-3F2B67A6AEF7}"/>
    <cellStyle name="Currency 6 3 3" xfId="4901" xr:uid="{2EEC3CBC-5A5F-4D39-B96A-DEA72E0AE61C}"/>
    <cellStyle name="Currency 6 3 3 2" xfId="5496" xr:uid="{802AD22C-11D4-45F4-AE63-ACB4CD41D494}"/>
    <cellStyle name="Currency 6 3 3 3" xfId="4943" xr:uid="{41F58F12-DF61-4131-8FC8-2973478D780B}"/>
    <cellStyle name="Currency 6 3 4" xfId="4878" xr:uid="{43C6076E-D8F6-47A0-842F-DCC15E6DAE38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9" xr:uid="{D3EE35F9-C1A1-4BEC-BF5C-E4C7BC8DC9D6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80" xr:uid="{E70254A1-8D58-4FC0-B7B0-11B33E1589C4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8" xr:uid="{78232F6C-C0E3-48B4-B457-C52C4F56FB15}"/>
    <cellStyle name="Currency 9 5 3" xfId="4902" xr:uid="{03C45F05-2F2B-43A5-A85C-68C613EAC7B6}"/>
    <cellStyle name="Currency 9 5 4" xfId="4879" xr:uid="{ED15D973-FC15-48BF-BA32-70D178E90607}"/>
    <cellStyle name="Currency 9 6" xfId="4439" xr:uid="{8342876A-405C-4CEC-8691-EE7DFE839E1E}"/>
    <cellStyle name="Hyperlink 2" xfId="6" xr:uid="{6CFFD761-E1C4-4FFC-9C82-FDD569F38491}"/>
    <cellStyle name="Hyperlink 2 2" xfId="5537" xr:uid="{4002BB74-8075-4ED2-BDC6-F172A81BA57E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32" xr:uid="{585F1D89-086A-4602-A09B-629342F09B88}"/>
    <cellStyle name="Hyperlink 4 2 2" xfId="5554" xr:uid="{61BFFAD8-95D3-4223-A01C-F2191F22047F}"/>
    <cellStyle name="Hyperlink 4 2 3" xfId="5553" xr:uid="{1C654E1E-E976-4C3E-B0C9-56C711A955C8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54" xr:uid="{16835806-DFA8-43BA-A8EF-56BA98970102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93" xr:uid="{1DF70E81-FEF6-4E62-B3B5-F95CDE3D27C8}"/>
    <cellStyle name="Normal 10 2 2 6 4 3" xfId="4855" xr:uid="{A5365135-8733-4CC7-B7EE-9EF03EA048E3}"/>
    <cellStyle name="Normal 10 2 2 6 4 4" xfId="4828" xr:uid="{95ED5C86-116A-42F4-8161-9FCFEA69967B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94" xr:uid="{38E0EB30-F46F-468C-8D98-EB2B12E3947D}"/>
    <cellStyle name="Normal 10 2 3 5 4 3" xfId="4856" xr:uid="{4DC13046-598D-46F9-8F96-2976EBE14126}"/>
    <cellStyle name="Normal 10 2 3 5 4 4" xfId="4829" xr:uid="{D7947341-3383-4AFE-BA66-087C0F0D8B30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92" xr:uid="{1E0B92A5-CBCA-499E-9378-601B4FF2C602}"/>
    <cellStyle name="Normal 10 2 7 4 3" xfId="4857" xr:uid="{4721C0B2-799E-4BDB-97DA-F1BABADCDD75}"/>
    <cellStyle name="Normal 10 2 7 4 4" xfId="4827" xr:uid="{6799EB5C-E00B-4912-91D5-37C0BB05E253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9" xr:uid="{36AEAA15-1041-4262-A5FA-005EB2E1AD5E}"/>
    <cellStyle name="Normal 10 3 3 2 2 2 3" xfId="4720" xr:uid="{28F030B1-DEC5-4AAE-B0D4-CAC951871317}"/>
    <cellStyle name="Normal 10 3 3 2 2 3" xfId="328" xr:uid="{03EA47A2-FCA6-493E-8BCB-8143C776488D}"/>
    <cellStyle name="Normal 10 3 3 2 2 3 2" xfId="4721" xr:uid="{F21B4E1F-9A79-499C-8BD6-5825F3DBA088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22" xr:uid="{0E7E89F8-65B0-434A-B84F-14CB4CA9CEC1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23" xr:uid="{241DF09F-112E-4900-A19D-424543626795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24" xr:uid="{233665F7-3AB8-4401-99EC-A2DE0E5BAC89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25" xr:uid="{FE94E6EE-7E16-4C82-A642-6C71316DB0F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6" xr:uid="{E857EE25-18B3-4DF8-A776-2CAC46F1DA01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8" xr:uid="{7EF9A43B-387B-4161-BF9C-F2AA0A25EC69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7" xr:uid="{6955F93A-8A92-43A9-9F2D-E8CD2D80F336}"/>
    <cellStyle name="Normal 10 9 4" xfId="687" xr:uid="{B2FEB87C-CA84-46E0-B15C-D3D05C2A3E26}"/>
    <cellStyle name="Normal 10 9 4 2" xfId="4791" xr:uid="{3EE34A3F-9BBC-4F72-99E9-884C2BF01D5C}"/>
    <cellStyle name="Normal 10 9 4 3" xfId="4859" xr:uid="{9B799E3C-41CF-45E7-92F3-A9F95E4AC0C8}"/>
    <cellStyle name="Normal 10 9 4 4" xfId="4826" xr:uid="{7B97A130-92FE-4555-BE8A-56D1CEE334FD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81" xr:uid="{DC9BAF5E-9B99-4C20-9923-0385A7B28D8C}"/>
    <cellStyle name="Normal 11 3 3" xfId="4903" xr:uid="{E5A3C553-13EF-4C87-963E-2044F80F05CC}"/>
    <cellStyle name="Normal 11 3 4" xfId="4880" xr:uid="{7D115CD2-BC85-40EA-BD51-E37BC4394D64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82" xr:uid="{24968908-33D1-42DA-996C-F71475EDD912}"/>
    <cellStyle name="Normal 13 2 3 3" xfId="4904" xr:uid="{A3B3262E-C0FE-4CF3-BF41-5A0889159235}"/>
    <cellStyle name="Normal 13 2 3 4" xfId="4881" xr:uid="{84FDB9D6-3AC2-4FAE-BFC9-46E5E3DC4F51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95" xr:uid="{5F45FCC8-4074-4123-BDA0-C757C4416F80}"/>
    <cellStyle name="Normal 13 3 5" xfId="4905" xr:uid="{94B6AEB8-F867-4427-93BD-1F4C04032E71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83" xr:uid="{96EB4C80-AF26-4F75-BDFC-718C6C1052A8}"/>
    <cellStyle name="Normal 14 4 3" xfId="4906" xr:uid="{CF699247-E83B-4EEA-B6D5-AF53553752C4}"/>
    <cellStyle name="Normal 14 4 4" xfId="4882" xr:uid="{20CF48C8-4C79-4258-8900-E9ABD8B985FA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6" xr:uid="{AA4EAB00-016B-4305-8CB1-2FA3831B0DE8}"/>
    <cellStyle name="Normal 15 3 5" xfId="4908" xr:uid="{11E31FC7-36F8-4277-9036-6F51566909B9}"/>
    <cellStyle name="Normal 15 4" xfId="4317" xr:uid="{8D39809D-26D4-4C6B-9648-4D8B4EE914CC}"/>
    <cellStyle name="Normal 15 4 2" xfId="4589" xr:uid="{64FD5A7D-8B84-4992-9D1F-34D88340CC06}"/>
    <cellStyle name="Normal 15 4 2 2" xfId="4784" xr:uid="{96083A1C-1123-418D-9EF9-99FB396D2FED}"/>
    <cellStyle name="Normal 15 4 3" xfId="4907" xr:uid="{CBD43493-C33B-4AB1-94D1-CD96EACBFB58}"/>
    <cellStyle name="Normal 15 4 4" xfId="4883" xr:uid="{18986357-3366-4F73-8120-BCB855E7F680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7" xr:uid="{B1C5BB86-0434-4AC5-843F-E1B03E5BB054}"/>
    <cellStyle name="Normal 16 2 5" xfId="4909" xr:uid="{8E359BC0-F3C6-4AC8-8C10-632C2AAA7D05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8" xr:uid="{BB2F0F2E-7F3A-4694-BC26-BB42A457E33C}"/>
    <cellStyle name="Normal 17 2 5" xfId="4910" xr:uid="{335D5109-24E2-4C7E-969D-0EF24449905E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85" xr:uid="{7099A1D8-ED46-4E9E-98F0-567EA452BE73}"/>
    <cellStyle name="Normal 18 3 3" xfId="4911" xr:uid="{B9B60139-85BD-4324-A0D4-888F71098850}"/>
    <cellStyle name="Normal 18 3 4" xfId="4884" xr:uid="{5AABF4BC-CBE2-4C4F-9304-36DAB3B665E9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14" xr:uid="{22B5D2E3-61B8-4E0D-A55F-BA2A3F240B82}"/>
    <cellStyle name="Normal 2 2 3 2 2 2" xfId="4844" xr:uid="{00FA086C-A7A7-4A58-B4D7-ADE3681ECD6C}"/>
    <cellStyle name="Normal 2 2 3 2 2 3" xfId="5525" xr:uid="{49AA06EC-4EC5-46A4-8D04-C2C19C94242E}"/>
    <cellStyle name="Normal 2 2 3 2 2 4" xfId="5542" xr:uid="{F99CFB06-FF7D-43DF-AB68-676BEC67F60C}"/>
    <cellStyle name="Normal 2 2 3 2 3" xfId="4929" xr:uid="{21F9F2D4-0E40-42F7-AA4B-3089A0797195}"/>
    <cellStyle name="Normal 2 2 3 2 4" xfId="5484" xr:uid="{28BF6425-B933-481E-AD83-7172D77A873B}"/>
    <cellStyle name="Normal 2 2 3 2 5" xfId="5583" xr:uid="{05BAD18E-E3AA-473C-893E-70C0DA4B2118}"/>
    <cellStyle name="Normal 2 2 3 3" xfId="4712" xr:uid="{3EB62873-410F-4784-9E96-B77EA7E57A03}"/>
    <cellStyle name="Normal 2 2 3 4" xfId="4885" xr:uid="{83738D99-9D74-4193-82A2-DDD9B34CE8ED}"/>
    <cellStyle name="Normal 2 2 3 5" xfId="4874" xr:uid="{8378CAC7-E89A-4EFA-9FFD-EE2207AA2C10}"/>
    <cellStyle name="Normal 2 2 4" xfId="4324" xr:uid="{8879226F-2111-4565-AF46-876A7BE55D44}"/>
    <cellStyle name="Normal 2 2 4 2" xfId="4595" xr:uid="{2D91A38E-CD3B-44CD-BF6E-21C05E055A25}"/>
    <cellStyle name="Normal 2 2 4 2 2" xfId="4786" xr:uid="{B42986A1-896D-4D6F-A0CC-CE43D51EC733}"/>
    <cellStyle name="Normal 2 2 4 3" xfId="4912" xr:uid="{50495051-02DA-4C53-8907-1DB0A1AE2645}"/>
    <cellStyle name="Normal 2 2 4 4" xfId="4886" xr:uid="{AA77BD04-8753-4D1D-AF44-B13469917F2E}"/>
    <cellStyle name="Normal 2 2 5" xfId="4454" xr:uid="{598C08F5-11D4-4448-A08A-BF99F7CDF576}"/>
    <cellStyle name="Normal 2 2 5 2" xfId="4843" xr:uid="{368B7AA9-6673-4F17-A0D2-5B16F3580F71}"/>
    <cellStyle name="Normal 2 2 6" xfId="4932" xr:uid="{08269E9C-143E-4A12-991F-6AE3BE946F05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8" xr:uid="{F376AED3-F25E-49F4-AE5C-52C40A9F4032}"/>
    <cellStyle name="Normal 2 3 2 3 3" xfId="4914" xr:uid="{0882A65F-DD85-4B76-975A-092EEABEECDD}"/>
    <cellStyle name="Normal 2 3 2 3 4" xfId="4887" xr:uid="{D4874E0A-F448-4480-9851-C5946DFDF6BD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4 2" xfId="5622" xr:uid="{4014FE11-46E7-49A7-A05D-25B27908C7BD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7" xr:uid="{059AB0D8-572B-428A-822D-905591EBF16D}"/>
    <cellStyle name="Normal 2 3 6 3" xfId="4913" xr:uid="{1E9E4798-1F68-4D9E-B348-182C960ABD68}"/>
    <cellStyle name="Normal 2 3 6 4" xfId="4888" xr:uid="{968BA60C-D3AF-4CB9-AB48-67D2D23A1E64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52" xr:uid="{9AB041F8-CE08-4A0C-B95A-EE640A4464D3}"/>
    <cellStyle name="Normal 2 4 4" xfId="4458" xr:uid="{68194DA7-C351-4737-A6E2-1FA81ADAED31}"/>
    <cellStyle name="Normal 2 4 5" xfId="4933" xr:uid="{619B3E27-4C30-4566-8EDC-43394B8BF0B6}"/>
    <cellStyle name="Normal 2 4 6" xfId="4931" xr:uid="{98A9C1A5-CD69-4EFC-A246-F30A3992C916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15" xr:uid="{60F001F1-2589-4835-8103-F33D3C11D1C1}"/>
    <cellStyle name="Normal 2 5 3 3" xfId="4925" xr:uid="{8EBD41F0-C53B-46AB-9F1A-9F8A87B1B4EB}"/>
    <cellStyle name="Normal 2 5 3 4" xfId="5481" xr:uid="{E44698A8-5BCB-4604-AA6B-EC40B294E05B}"/>
    <cellStyle name="Normal 2 5 3 4 2" xfId="5530" xr:uid="{81690BAB-F2BD-4AA5-8C55-7D9F30A46F0D}"/>
    <cellStyle name="Normal 2 5 4" xfId="4845" xr:uid="{18266C7A-2AAB-4051-B1A8-D30D16C0B791}"/>
    <cellStyle name="Normal 2 5 5" xfId="4841" xr:uid="{96E85E48-711D-413B-AB7E-8C54FDA6CBBB}"/>
    <cellStyle name="Normal 2 5 6" xfId="4840" xr:uid="{0DD28932-09DA-4D0B-9A71-075C9A2ED36F}"/>
    <cellStyle name="Normal 2 5 7" xfId="4928" xr:uid="{6B89BC19-FF31-424E-AA5A-B6DA47A8D9FA}"/>
    <cellStyle name="Normal 2 5 8" xfId="4898" xr:uid="{1A39F5C6-4C8D-44A3-A4D3-BF2A14A63049}"/>
    <cellStyle name="Normal 2 6" xfId="3736" xr:uid="{062F5EAA-23BD-48A8-8B68-75D1E89C1A45}"/>
    <cellStyle name="Normal 2 6 10" xfId="5600" xr:uid="{B49A66F6-6A6E-4515-A86E-255823BDD9F8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13" xr:uid="{F043A209-2316-4F4D-9C89-36DC71334A21}"/>
    <cellStyle name="Normal 2 6 4" xfId="4686" xr:uid="{423DB43C-75AF-49D7-BDFE-751ECD87E4C4}"/>
    <cellStyle name="Normal 2 6 4 2" xfId="5594" xr:uid="{164E270F-9910-4BEF-BE42-BB423BC7A059}"/>
    <cellStyle name="Normal 2 6 5" xfId="4838" xr:uid="{177FD3F0-C7BF-4D4F-AE52-7AF00FA6F338}"/>
    <cellStyle name="Normal 2 6 5 2" xfId="4889" xr:uid="{C3419D32-4828-4387-9A68-4967DB3C0960}"/>
    <cellStyle name="Normal 2 6 6" xfId="4825" xr:uid="{ECBD6C60-63DB-42AB-8BAD-22DBC2DD7914}"/>
    <cellStyle name="Normal 2 6 7" xfId="5500" xr:uid="{1E4D61D9-EF79-43CD-B518-42BFFA9CC448}"/>
    <cellStyle name="Normal 2 6 8" xfId="5509" xr:uid="{1D0EBCE9-276A-4AEA-9DD8-EB967E7CA8C0}"/>
    <cellStyle name="Normal 2 6 9" xfId="4707" xr:uid="{B4BDA611-CAFA-4C33-A99C-6C80CB848E04}"/>
    <cellStyle name="Normal 2 7" xfId="4406" xr:uid="{8D366A65-FEDC-4227-BE49-6A36FE242731}"/>
    <cellStyle name="Normal 2 7 2" xfId="4688" xr:uid="{186E9C9A-91B6-4387-8591-EC2F639B6A69}"/>
    <cellStyle name="Normal 2 7 2 2" xfId="5593" xr:uid="{C1A5F847-083F-4A39-916C-39EC32695EE6}"/>
    <cellStyle name="Normal 2 7 2 3" xfId="4727" xr:uid="{BB1FF31A-94F5-4534-BA0B-91EF19CD0983}"/>
    <cellStyle name="Normal 2 7 3" xfId="4846" xr:uid="{0EAC1030-D088-4415-A934-7DE5BE11654D}"/>
    <cellStyle name="Normal 2 7 3 2" xfId="5633" xr:uid="{6F44C361-E93B-4E68-87B5-EEF70ADFBBB2}"/>
    <cellStyle name="Normal 2 7 3 3" xfId="5632" xr:uid="{7D9B2031-819C-4281-A21D-57DD5B83615A}"/>
    <cellStyle name="Normal 2 7 4" xfId="5482" xr:uid="{9B928AE1-E006-4EFB-B61D-D77D8FE2A925}"/>
    <cellStyle name="Normal 2 7 5" xfId="4708" xr:uid="{6339CF83-2B69-4526-9E63-70F9A924C40B}"/>
    <cellStyle name="Normal 2 8" xfId="4776" xr:uid="{BDC337C6-9108-4A6D-95D2-4239E1A72B71}"/>
    <cellStyle name="Normal 2 8 2" xfId="5626" xr:uid="{AF86C7AC-7667-44E7-B02C-F8EF474C0BCD}"/>
    <cellStyle name="Normal 2 9" xfId="4842" xr:uid="{DA9A4ABA-92BD-479C-8BDB-E22200867F26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11" xr:uid="{CA94779D-8FF8-46DA-9D01-A3ECB42E04DC}"/>
    <cellStyle name="Normal 20 2 2 5" xfId="4923" xr:uid="{DDBC48AA-56F8-4B94-93D7-4196861432CC}"/>
    <cellStyle name="Normal 20 2 3" xfId="4395" xr:uid="{189E0452-68CF-421D-BC5F-11D3096407C1}"/>
    <cellStyle name="Normal 20 2 3 2" xfId="4656" xr:uid="{BCFCDCE6-5624-4B4E-9CF8-FD91B7D903BB}"/>
    <cellStyle name="Normal 20 2 3 2 2" xfId="5570" xr:uid="{3A3CD907-755D-4F5E-9453-F4746CBAEA36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10" xr:uid="{4CEB1E71-02EB-4B57-BAEC-A68234C97AA0}"/>
    <cellStyle name="Normal 20 2 6" xfId="4922" xr:uid="{0D6C3177-19E0-4DBB-877C-F14FF99D3319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9" xr:uid="{4BD3F9D4-00DF-4481-8B55-E212C47226B4}"/>
    <cellStyle name="Normal 20 4 3" xfId="4915" xr:uid="{2B3C9510-90E4-4102-85D5-AFF9E13108DF}"/>
    <cellStyle name="Normal 20 4 4" xfId="4890" xr:uid="{3C11EC6C-11B5-4BBF-B3B5-1D717F3060EA}"/>
    <cellStyle name="Normal 20 5" xfId="4468" xr:uid="{8FB8BD1E-8933-4262-8885-0601B296D845}"/>
    <cellStyle name="Normal 20 5 2" xfId="5506" xr:uid="{36800085-4228-4B48-9BFE-24E5F1957D34}"/>
    <cellStyle name="Normal 20 6" xfId="4816" xr:uid="{143A5798-4322-4518-9D0B-3FC621B4EEAF}"/>
    <cellStyle name="Normal 20 7" xfId="4875" xr:uid="{6E2597B7-25E6-4685-837C-AC636845289C}"/>
    <cellStyle name="Normal 20 8" xfId="4896" xr:uid="{9923A169-26AA-4093-B0BA-470A9589E258}"/>
    <cellStyle name="Normal 20 9" xfId="4895" xr:uid="{B72D502A-9CD9-48C2-8DC8-827E8A9E89F1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9" xr:uid="{4CA8EE43-E277-48BE-8F9E-CC65AFE1904B}"/>
    <cellStyle name="Normal 21 3 2 2" xfId="5534" xr:uid="{0CD9CB35-25C1-4DC0-9143-6814CDDDFF90}"/>
    <cellStyle name="Normal 21 3 3" xfId="4728" xr:uid="{407B152A-2CCB-4FBA-B56E-A74FB693D66E}"/>
    <cellStyle name="Normal 21 4" xfId="4469" xr:uid="{BBBF06E8-86E3-4B41-B53F-687957D82874}"/>
    <cellStyle name="Normal 21 4 2" xfId="5535" xr:uid="{223E2D12-3F18-4A5D-B47E-3783043297D6}"/>
    <cellStyle name="Normal 21 4 2 2" xfId="5588" xr:uid="{D92D581E-72C0-4C29-894B-BD53E15A39F2}"/>
    <cellStyle name="Normal 21 4 2 2 2" xfId="5625" xr:uid="{670394C1-29ED-4CD0-9118-1D7664290E35}"/>
    <cellStyle name="Normal 21 4 2 2 3" xfId="5607" xr:uid="{404B43CA-F503-4DEA-B442-BFBFBFC3306D}"/>
    <cellStyle name="Normal 21 4 2 3" xfId="5586" xr:uid="{239C6FC6-F05C-4EDA-9F4C-2F2925489BD6}"/>
    <cellStyle name="Normal 21 4 2 3 2" xfId="5613" xr:uid="{D41DE21E-12B4-4D2A-90F2-6A6E5CFFBF62}"/>
    <cellStyle name="Normal 21 4 2 4" xfId="5568" xr:uid="{6BA605F1-1434-4112-93D7-33408919D6BC}"/>
    <cellStyle name="Normal 21 4 2 4 2" xfId="5634" xr:uid="{D5AA8DCA-5D34-42B4-A21C-D2A5A4551192}"/>
    <cellStyle name="Normal 21 4 2 5" xfId="5566" xr:uid="{BF7A53F4-B310-4930-BF90-C8A2639A7749}"/>
    <cellStyle name="Normal 21 4 2 5 2" xfId="5635" xr:uid="{744BA7F5-B079-46FA-94DD-6229EA9B0ED5}"/>
    <cellStyle name="Normal 21 4 2 6" xfId="5563" xr:uid="{04184CCB-3AD8-441A-9B7C-D460EFE70846}"/>
    <cellStyle name="Normal 21 4 2 6 2" xfId="5631" xr:uid="{B0076020-821E-4AB4-901D-16DEACA2BE8B}"/>
    <cellStyle name="Normal 21 4 2 7" xfId="4700" xr:uid="{FF66E970-4B36-418F-9164-B245C429F863}"/>
    <cellStyle name="Normal 21 4 3" xfId="4799" xr:uid="{684302F2-EB97-43AD-9EA7-13F5FB53C610}"/>
    <cellStyle name="Normal 21 5" xfId="4916" xr:uid="{1190246E-78B5-47CB-AB81-FA358E03FAD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30" xr:uid="{D90395E0-2127-4E0E-B424-5E35F9ACFA42}"/>
    <cellStyle name="Normal 22 3 3" xfId="4487" xr:uid="{A8140693-B090-44C0-A1DB-C305F5FCCC2C}"/>
    <cellStyle name="Normal 22 3 4" xfId="4870" xr:uid="{95C9CF1A-749B-48ED-9A8F-5B9188B34C6F}"/>
    <cellStyle name="Normal 22 4" xfId="3668" xr:uid="{1FC7FC2B-4DAF-48EB-BD08-6EBC158583EB}"/>
    <cellStyle name="Normal 22 4 10" xfId="5533" xr:uid="{94A4EAB3-3454-4DDD-A5C3-D00AA3EEFF86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9" xr:uid="{25494164-73BD-4FC0-B721-9739A256A224}"/>
    <cellStyle name="Normal 22 4 3 2 2" xfId="5546" xr:uid="{550D187D-6021-4A42-95E0-157F41B56811}"/>
    <cellStyle name="Normal 22 4 3 3" xfId="4927" xr:uid="{AC126610-EFFE-4C83-B592-94EA5BF39AFC}"/>
    <cellStyle name="Normal 22 4 3 4" xfId="5516" xr:uid="{7E4D724B-F910-4EF9-8EB5-FF49FEC44FCB}"/>
    <cellStyle name="Normal 22 4 3 5" xfId="5512" xr:uid="{1766D0C2-B3A1-4203-8AF7-B72E71CB177B}"/>
    <cellStyle name="Normal 22 4 3 6" xfId="4800" xr:uid="{97BB5E3B-71CD-4986-81AF-1E507D7F8B7A}"/>
    <cellStyle name="Normal 22 4 4" xfId="4871" xr:uid="{03D3BD18-3532-46E5-BC35-6A2BBDA10E30}"/>
    <cellStyle name="Normal 22 4 5" xfId="4830" xr:uid="{EFEAFBDB-375B-4FC8-84C3-BBCD949EBC16}"/>
    <cellStyle name="Normal 22 4 5 2" xfId="5545" xr:uid="{BA22CD37-4194-450D-ACBE-26D1E7A52AE4}"/>
    <cellStyle name="Normal 22 4 5 2 2" xfId="5580" xr:uid="{13159C99-AE0B-408D-BA1B-4B0ED3FC002E}"/>
    <cellStyle name="Normal 22 4 5 3" xfId="5579" xr:uid="{E3F2DFCA-F70C-403A-9047-831DCE28306F}"/>
    <cellStyle name="Normal 22 4 6" xfId="4824" xr:uid="{FC9A0410-DCE4-4E0A-AF5A-932E31BEFD56}"/>
    <cellStyle name="Normal 22 4 7" xfId="4823" xr:uid="{98FB1238-1917-4E3E-9230-AEE98082D062}"/>
    <cellStyle name="Normal 22 4 8" xfId="4822" xr:uid="{A730BFD9-5D28-4B43-B027-D50EDC8C05E0}"/>
    <cellStyle name="Normal 22 4 9" xfId="4821" xr:uid="{986357BE-029E-47A5-BC20-AD85E404DE88}"/>
    <cellStyle name="Normal 22 5" xfId="4472" xr:uid="{97F37249-F920-4DF6-BF87-0C9CCDCCDF2D}"/>
    <cellStyle name="Normal 22 5 2" xfId="4917" xr:uid="{9EA51D0F-E9DB-4043-A04D-B3C2E4589788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30" xr:uid="{3469FDDD-1CAE-4BAD-B86E-8E148189F885}"/>
    <cellStyle name="Normal 23 2 2 3" xfId="4872" xr:uid="{B46E1D6C-9F99-40C8-9314-3CC827CACE75}"/>
    <cellStyle name="Normal 23 2 2 4" xfId="4847" xr:uid="{11C5EFBC-8354-41FE-85DB-70F58177181F}"/>
    <cellStyle name="Normal 23 2 3" xfId="4572" xr:uid="{EA02A35C-556D-4352-B529-8B4731D40F41}"/>
    <cellStyle name="Normal 23 2 3 2" xfId="4831" xr:uid="{7ECAF11D-F224-4E0E-BE0A-2CD70A74712E}"/>
    <cellStyle name="Normal 23 2 4" xfId="4891" xr:uid="{5E4E9AA2-97F4-4048-9138-C15D84E63154}"/>
    <cellStyle name="Normal 23 2 5" xfId="5617" xr:uid="{7B4F15C5-7E9E-4854-BEE3-6C76FC35DDFF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801" xr:uid="{F17E6CD8-047A-414C-9B8A-F765E821707E}"/>
    <cellStyle name="Normal 23 6" xfId="4918" xr:uid="{CD439695-A7B0-4AAA-BC74-89E5A2050DD3}"/>
    <cellStyle name="Normal 23 7" xfId="5614" xr:uid="{C7F7D49B-4EE8-4CF7-836F-C877E8F55B35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803" xr:uid="{B0584A43-3E6C-4952-9470-DAF38299FF43}"/>
    <cellStyle name="Normal 24 2 5" xfId="4920" xr:uid="{24E88DFB-DE75-49C0-AE6C-F8E7C6B74695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802" xr:uid="{DC4879A4-C1B6-412C-86B3-CCADBE505F1B}"/>
    <cellStyle name="Normal 24 6" xfId="4919" xr:uid="{5F03A088-6370-4198-B19B-2D4664C41B8B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5" xr:uid="{EFAF7B29-D4B4-4A60-8ECE-7C266224FA2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804" xr:uid="{ABF7D2F1-AAFB-4B63-8EA8-0695589C4167}"/>
    <cellStyle name="Normal 25 5 2 2" xfId="5611" xr:uid="{1E19EAE9-2014-4873-83DA-6B6B50605FD4}"/>
    <cellStyle name="Normal 25 5 2 3" xfId="5624" xr:uid="{23FA85BE-B185-4E20-9FDC-8F529CD013CB}"/>
    <cellStyle name="Normal 25 5 3" xfId="5612" xr:uid="{EC17E328-EF69-4548-8658-D6D1525F453B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13" xr:uid="{C6D6597A-9AB4-4D90-98AC-9D03E1FC034F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96" xr:uid="{23E9A310-31F8-4189-82E8-C08073827F6B}"/>
    <cellStyle name="Normal 27 4" xfId="4693" xr:uid="{306A489E-91C3-49AF-BA40-826F7E5B53F8}"/>
    <cellStyle name="Normal 27 5" xfId="5498" xr:uid="{BE07E17C-9416-40D6-8DCC-30FAC3184E7A}"/>
    <cellStyle name="Normal 27 5 2" xfId="5549" xr:uid="{C34C196D-B984-487A-ACCE-A35CD483627E}"/>
    <cellStyle name="Normal 27 6" xfId="4818" xr:uid="{D951B363-58DC-4626-816F-100C077EF190}"/>
    <cellStyle name="Normal 27 7" xfId="5510" xr:uid="{075452AC-B50E-4A03-BE55-CA1424CE1C9A}"/>
    <cellStyle name="Normal 27 8" xfId="4710" xr:uid="{29649C90-F25A-4B87-8161-C399221F322C}"/>
    <cellStyle name="Normal 27 9" xfId="5601" xr:uid="{33F585D7-DC68-4470-8659-53F8C3AE1081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62" xr:uid="{EEFFF8DA-8AF5-4244-817B-8F823644AA0C}"/>
    <cellStyle name="Normal 3 2 3" xfId="66" xr:uid="{B050BF23-C342-4566-907F-8F90BC74B94F}"/>
    <cellStyle name="Normal 3 2 3 2" xfId="5623" xr:uid="{20DC3D03-89F8-4840-9F5F-B84BC3533D2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4777" xr:uid="{77DDC423-E3AB-4035-BF60-07BD881A0191}"/>
    <cellStyle name="Normal 3 2 5 3" xfId="5483" xr:uid="{C8CBCA15-B54C-45E4-A6B8-B355555CFEBB}"/>
    <cellStyle name="Normal 3 2 5 4" xfId="4709" xr:uid="{977F77BF-9A49-44F4-9266-0260A6E50ABB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9" xr:uid="{A374247F-640C-41DE-B927-0393165F1921}"/>
    <cellStyle name="Normal 3 4 2 2 2" xfId="5578" xr:uid="{20018782-8480-476D-8DEE-2230F66BBD45}"/>
    <cellStyle name="Normal 3 4 2 2 3" xfId="5576" xr:uid="{307E48E3-2A94-448B-A510-F32947D8261C}"/>
    <cellStyle name="Normal 3 4 2 3" xfId="5577" xr:uid="{2A8551CD-E4CC-47A4-BCEF-7C7AE9564ABC}"/>
    <cellStyle name="Normal 3 4 2 3 2" xfId="5636" xr:uid="{BDAD129E-8B95-431A-A897-EA8F4A3462F4}"/>
    <cellStyle name="Normal 3 4 2 3 3" xfId="5629" xr:uid="{180334DB-086B-463B-B164-C99321D454EE}"/>
    <cellStyle name="Normal 3 4 2 3 4" xfId="5618" xr:uid="{23AEA7DD-4679-4ACB-BA05-0441F0F43F42}"/>
    <cellStyle name="Normal 3 4 2 4" xfId="5581" xr:uid="{035BD595-6DE2-4012-9CD2-17A17EAE0F60}"/>
    <cellStyle name="Normal 3 4 2 5" xfId="5574" xr:uid="{9EE31F42-6300-492D-A23D-676972D4418E}"/>
    <cellStyle name="Normal 3 4 3" xfId="4560" xr:uid="{6FE9DBBC-F0C4-4131-937D-B504FC092390}"/>
    <cellStyle name="Normal 3 4 3 2" xfId="5558" xr:uid="{50B0CD1C-5923-45C8-AE7F-5B47B63257A5}"/>
    <cellStyle name="Normal 3 5" xfId="4287" xr:uid="{046AE01D-A4D4-47BC-A4B9-2FC83F7E5298}"/>
    <cellStyle name="Normal 3 5 2" xfId="4573" xr:uid="{2C41BE8F-B6A0-4666-A092-ED91F048346C}"/>
    <cellStyle name="Normal 3 5 2 2" xfId="4850" xr:uid="{6581AD6C-742D-47F1-AC94-ED81EFB699A9}"/>
    <cellStyle name="Normal 3 5 2 2 2" xfId="5604" xr:uid="{802F02F5-FF65-4104-9742-7C8B73B41448}"/>
    <cellStyle name="Normal 3 5 2 3" xfId="5603" xr:uid="{EA115A3E-B3E1-425C-99DF-996909CD75FF}"/>
    <cellStyle name="Normal 3 5 2 4" xfId="5602" xr:uid="{590F0A63-93AE-413A-ACF8-D8931E36919B}"/>
    <cellStyle name="Normal 3 5 3" xfId="4924" xr:uid="{1761EF0F-BF1E-4C7C-971C-2C7B5903C198}"/>
    <cellStyle name="Normal 3 5 4" xfId="4892" xr:uid="{6F8763D6-3517-4CEB-9608-FBA9F95FB046}"/>
    <cellStyle name="Normal 3 6" xfId="83" xr:uid="{EC173372-2831-41ED-88C4-207DAEED39E8}"/>
    <cellStyle name="Normal 3 6 2" xfId="5514" xr:uid="{B70ECFAE-63EE-4609-A3D8-2EC2041C81DE}"/>
    <cellStyle name="Normal 3 6 2 2" xfId="5511" xr:uid="{C4B1C7B1-4018-408A-BEF9-2E6213E0A0F9}"/>
    <cellStyle name="Normal 3 6 2 3" xfId="4702" xr:uid="{6D74400A-C011-4967-86C2-A25166C77769}"/>
    <cellStyle name="Normal 3 6 3" xfId="4848" xr:uid="{A4BBD0F6-C080-49EA-99BF-CA6307D32DC2}"/>
    <cellStyle name="Normal 3 6 4" xfId="5619" xr:uid="{D5271A55-14C2-4D77-981F-2E915A73A3FB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5" xr:uid="{5645CDE8-A67F-440B-B0B4-50BF02827465}"/>
    <cellStyle name="Normal 4 2 2 2 2 3" xfId="5573" xr:uid="{0EADA32D-B8F9-4CF1-B3B3-E5FFA9BD1116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31" xr:uid="{40D4EAB3-6BA9-4646-9672-E64A463E7C33}"/>
    <cellStyle name="Normal 4 2 3 2 2 2" xfId="4697" xr:uid="{42B11A7F-5CC9-4555-B0D7-0409C5E2ECD7}"/>
    <cellStyle name="Normal 4 2 3 2 3" xfId="5527" xr:uid="{18043DF3-E334-4153-A48C-81B7D0263211}"/>
    <cellStyle name="Normal 4 2 3 3" xfId="4566" xr:uid="{BE4FC7CD-F34D-4F1B-96B8-4C951C03170E}"/>
    <cellStyle name="Normal 4 2 3 3 2" xfId="4732" xr:uid="{4FDC5504-5605-4B23-8810-D140EABD6967}"/>
    <cellStyle name="Normal 4 2 3 4" xfId="4733" xr:uid="{6899F62E-1F41-4F65-BA77-753C7A520B34}"/>
    <cellStyle name="Normal 4 2 3 5" xfId="4734" xr:uid="{7ED4F1E4-733B-449F-A7DD-E6F94B5D358C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35" xr:uid="{3AB62E53-F18C-4349-B5CF-079BDC9E6474}"/>
    <cellStyle name="Normal 4 2 4 2 3" xfId="4873" xr:uid="{A3ADCE07-2061-434F-BEBF-13FE0F33CCA7}"/>
    <cellStyle name="Normal 4 2 4 2 4" xfId="4839" xr:uid="{7B2BFDA5-3187-42C4-A311-C90D8BB8A22C}"/>
    <cellStyle name="Normal 4 2 4 3" xfId="4567" xr:uid="{12E74042-91BB-4385-858A-F89982E395B7}"/>
    <cellStyle name="Normal 4 2 4 3 2" xfId="5559" xr:uid="{64B27876-4B64-4542-8B8B-B457F4B49CCF}"/>
    <cellStyle name="Normal 4 2 4 3 2 2" xfId="5565" xr:uid="{FB140ADC-26F4-4ADE-A1A9-4649B85181C9}"/>
    <cellStyle name="Normal 4 2 4 3 2 3" xfId="5564" xr:uid="{F353C030-62B4-4358-9277-A4EF92270F6E}"/>
    <cellStyle name="Normal 4 2 4 3 2 4" xfId="4698" xr:uid="{E744C5CE-7036-4BD9-AB59-BD7972806528}"/>
    <cellStyle name="Normal 4 2 4 3 3" xfId="4805" xr:uid="{3FEAA1A9-4B81-4F63-AEF1-73169EB1695B}"/>
    <cellStyle name="Normal 4 2 4 4" xfId="4893" xr:uid="{023D57F4-ACEE-40A6-A60C-91B75290FD46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22" xr:uid="{D772B878-B554-4688-969E-3E75DAA88C27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11" xr:uid="{237CE51C-52F0-4062-9E9D-7B1ACEBD2FC7}"/>
    <cellStyle name="Normal 4 3 4" xfId="699" xr:uid="{76085EC5-0529-4D74-A1F6-0D35DFA8D307}"/>
    <cellStyle name="Normal 4 3 4 2" xfId="4482" xr:uid="{CA580C14-4467-4359-83FA-4F1DD5AAABF4}"/>
    <cellStyle name="Normal 4 3 4 2 2" xfId="5538" xr:uid="{E5E8D8ED-42C0-4D81-9264-03D4F2C6AC75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31" xr:uid="{12411538-7029-4E8E-8498-C8F7B7D0406B}"/>
    <cellStyle name="Normal 4 4" xfId="3738" xr:uid="{FD6CD9AE-9EA2-45AF-84AA-DCD5B84564E0}"/>
    <cellStyle name="Normal 4 4 2" xfId="4281" xr:uid="{519939FC-48BF-4502-9F01-34B063D97408}"/>
    <cellStyle name="Normal 4 4 2 2" xfId="5526" xr:uid="{963306F9-673C-4B5D-B894-E718097BAC72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9" xr:uid="{8A599629-C7F0-4248-8915-7B30E378450D}"/>
    <cellStyle name="Normal 4 4 4 2 2" xfId="5589" xr:uid="{08C2D0CC-61B0-4BB9-B821-11E280652616}"/>
    <cellStyle name="Normal 4 4 4 2 3" xfId="5584" xr:uid="{8817B301-BDAA-4DA2-9824-4FC1254FFEC2}"/>
    <cellStyle name="Normal 4 4 4 2 4" xfId="5569" xr:uid="{8D4BD1C6-B16A-4E58-88F7-9CFFBEBFBB57}"/>
    <cellStyle name="Normal 4 4 4 2 5" xfId="5567" xr:uid="{32D1C26D-BD7C-4E88-BF12-8C621B54134E}"/>
    <cellStyle name="Normal 4 4 4 2 6" xfId="4699" xr:uid="{DCE80FA5-16AB-4431-960E-DB6120CB3A87}"/>
    <cellStyle name="Normal 4 4 4 2 7" xfId="4701" xr:uid="{5258941D-9C52-40B0-921C-81B856B8EA8A}"/>
    <cellStyle name="Normal 4 4 4 3" xfId="4926" xr:uid="{EE8FE345-FCE1-4174-AA3B-9DF2340733F0}"/>
    <cellStyle name="Normal 4 4 5" xfId="5528" xr:uid="{7B20D4EA-DF47-4D23-AA11-A7BB2F9E990B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21" xr:uid="{17F5BA9B-22A4-4BE8-89BC-1CB53299EC5B}"/>
    <cellStyle name="Normal 4 9" xfId="5606" xr:uid="{2474A197-759E-4838-BD73-CEEDF48F6120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502" xr:uid="{7409D610-0D93-439C-9AFD-F0A8002C4E03}"/>
    <cellStyle name="Normal 45 2 2" xfId="5605" xr:uid="{EB5BC7CC-E312-4F5F-8CCE-F5C2CE3FAFAF}"/>
    <cellStyle name="Normal 45 3" xfId="5501" xr:uid="{077FA80C-CCC4-4F07-84D4-B1CE5EE59677}"/>
    <cellStyle name="Normal 45 4" xfId="4853" xr:uid="{D6DCC5C5-8846-4E2E-822F-A5954E23D831}"/>
    <cellStyle name="Normal 46" xfId="5615" xr:uid="{845AD6EB-5FA9-4B85-89B9-C8F9D11EEA68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60" xr:uid="{F987ACCC-0EC1-4DFA-8106-86B6257FAB79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8" xr:uid="{FB2D2892-8B8C-4C49-A986-B44F3F84A82E}"/>
    <cellStyle name="Normal 5 11 4" xfId="722" xr:uid="{808FA53A-B689-4E59-8801-716276933DAC}"/>
    <cellStyle name="Normal 5 11 4 2" xfId="4806" xr:uid="{F1A947FE-F383-43A0-99B0-A4473A7685B4}"/>
    <cellStyle name="Normal 5 11 4 3" xfId="4861" xr:uid="{0322A46B-124D-4D26-B9A4-8012D910415A}"/>
    <cellStyle name="Normal 5 11 4 4" xfId="4832" xr:uid="{2178762A-0FA4-4F9B-BFE0-52519DCB97B9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6" xr:uid="{0A67635B-127F-4135-B7EE-1FF6DE09F73B}"/>
    <cellStyle name="Normal 5 2" xfId="71" xr:uid="{5FD15914-3F03-4756-83EA-A0A5DDC3F081}"/>
    <cellStyle name="Normal 5 2 2" xfId="3731" xr:uid="{84FC1069-AC15-48C7-8402-933A81DDC88B}"/>
    <cellStyle name="Normal 5 2 2 10" xfId="4703" xr:uid="{AA40A461-7C39-409A-8F7E-DFD1BD2F6567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51" xr:uid="{AF04950E-AB16-4E82-B423-EE9243C4979D}"/>
    <cellStyle name="Normal 5 2 2 2 4 3" xfId="5630" xr:uid="{C25A9317-A7E8-4EC6-96D4-20AB38792A8A}"/>
    <cellStyle name="Normal 5 2 2 2 5" xfId="5479" xr:uid="{18622A54-32F1-4CBF-8E14-DCDA109C0F41}"/>
    <cellStyle name="Normal 5 2 2 2 6" xfId="4704" xr:uid="{A3DF4567-6F5E-4662-8D83-D3A3F38B7676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7" xr:uid="{2E1DC1E0-A22C-4370-BF03-1400179C41B2}"/>
    <cellStyle name="Normal 5 2 2 8" xfId="5547" xr:uid="{3261614B-2BBB-4B46-BCC7-F052104CCD71}"/>
    <cellStyle name="Normal 5 2 2 9" xfId="5543" xr:uid="{438CE2AE-D581-4F77-8FBA-8187C334510C}"/>
    <cellStyle name="Normal 5 2 3" xfId="4379" xr:uid="{3D93D95F-1BD9-416C-9A99-DD561FAA9933}"/>
    <cellStyle name="Normal 5 2 3 10" xfId="4705" xr:uid="{732B5D27-FBB7-4EB9-AA81-A41D7C3CB10E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51" xr:uid="{19E223E6-2497-491E-B6BE-CB2502570015}"/>
    <cellStyle name="Normal 5 2 3 2 3 3" xfId="4790" xr:uid="{EF25CC71-4E7C-4966-BA7A-5E2D8BC33456}"/>
    <cellStyle name="Normal 5 2 3 2 4" xfId="5480" xr:uid="{C90FF079-8800-40B4-8A7C-C807A09D7BBF}"/>
    <cellStyle name="Normal 5 2 3 2 4 2" xfId="5550" xr:uid="{B9817D91-3E8D-47D3-AAE5-20BBAF092CD5}"/>
    <cellStyle name="Normal 5 2 3 2 5" xfId="4706" xr:uid="{07E6DC1D-D7F6-4B2E-A9B6-D854CB708F02}"/>
    <cellStyle name="Normal 5 2 3 3" xfId="4680" xr:uid="{830CD712-D3FB-4CC9-B3D9-FBA5CD180CD1}"/>
    <cellStyle name="Normal 5 2 3 3 2" xfId="4921" xr:uid="{5AA988EA-2B37-44C6-9ECD-BBF38F0D0706}"/>
    <cellStyle name="Normal 5 2 3 4" xfId="4695" xr:uid="{5680DFCB-D6B2-405A-BEE8-DA86CBEA5EF2}"/>
    <cellStyle name="Normal 5 2 3 4 2" xfId="4894" xr:uid="{1CBC8801-58D1-47D5-A08E-3B754AC65A47}"/>
    <cellStyle name="Normal 5 2 3 4 3" xfId="5595" xr:uid="{AC318A7F-852F-4DA1-B371-BA2FDAAAA3C1}"/>
    <cellStyle name="Normal 5 2 3 5" xfId="4677" xr:uid="{5EE9E920-35C7-4D62-BF4D-8A37A1A65C59}"/>
    <cellStyle name="Normal 5 2 3 6" xfId="5499" xr:uid="{D9A29CB3-9880-48D9-917A-E3549590A6CE}"/>
    <cellStyle name="Normal 5 2 3 7" xfId="5508" xr:uid="{4984D0C2-463A-46BB-9E31-9FDE1C3E5839}"/>
    <cellStyle name="Normal 5 2 3 8" xfId="5548" xr:uid="{5B50B743-C420-4339-9ADD-76D9C6A7CC0E}"/>
    <cellStyle name="Normal 5 2 3 9" xfId="5544" xr:uid="{74A0C064-2773-4B52-90FA-C2BFB6DDF888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60" xr:uid="{A3FB6524-636A-4964-912F-EDF052E497AF}"/>
    <cellStyle name="Normal 5 4 2 2 6 3 2" xfId="5571" xr:uid="{C3A46E7E-DE72-469E-A265-CC5712470491}"/>
    <cellStyle name="Normal 5 4 2 2 6 3 2 2" xfId="5637" xr:uid="{D90223E6-8999-485D-9800-0CA60AE0F0F8}"/>
    <cellStyle name="Normal 5 4 2 2 6 3 3" xfId="5627" xr:uid="{7A13181C-D2C8-4BEB-8D03-4E9CBC379210}"/>
    <cellStyle name="Normal 5 4 2 2 6 4" xfId="5555" xr:uid="{B38716BF-16BB-43FA-88F3-C1071D1E46FF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13" xr:uid="{547F5717-8D9D-4D09-BE22-CEC45ADFBF61}"/>
    <cellStyle name="Normal 5 4 2 6 4 3" xfId="4862" xr:uid="{1745AFC9-ACC2-49D5-98D9-30D0A8CCC70D}"/>
    <cellStyle name="Normal 5 4 2 6 4 4" xfId="4837" xr:uid="{EBB65F5D-A924-4113-84A2-15D7C90C9F69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61" xr:uid="{354159D3-FC1F-4D99-A6DF-DE134FC3FC96}"/>
    <cellStyle name="Normal 5 4 3 2 4 3 2" xfId="5572" xr:uid="{2CBA1956-7934-4383-BE74-DAC91BA70AA6}"/>
    <cellStyle name="Normal 5 4 3 2 4 3 2 2" xfId="5638" xr:uid="{1B93032D-3CB8-4CA0-A003-7B46C7653FE3}"/>
    <cellStyle name="Normal 5 4 3 2 4 3 3" xfId="5628" xr:uid="{2BFA2061-6D83-41DF-921F-825E097B0DD9}"/>
    <cellStyle name="Normal 5 4 3 2 4 4" xfId="5557" xr:uid="{1075CA30-108E-4C14-8A04-943A09C25997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5556" xr:uid="{8E9ECA0F-1547-4257-B26A-77302C195D04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12" xr:uid="{10356F69-D7F4-4085-8261-26B3F88FE851}"/>
    <cellStyle name="Normal 5 4 7 4 3" xfId="4863" xr:uid="{628C7C7F-9B03-4C98-9BC5-3FA12D2227D4}"/>
    <cellStyle name="Normal 5 4 7 4 4" xfId="4836" xr:uid="{6FD639F5-8511-45E2-AA7A-E8B26BC2EEB5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6" xr:uid="{E98C73FA-69B2-48A2-8807-9605AEF2B1A5}"/>
    <cellStyle name="Normal 5 5 3 2 2 2 3" xfId="4737" xr:uid="{2A606904-594D-4D3F-A886-4A58F2718CFF}"/>
    <cellStyle name="Normal 5 5 3 2 2 3" xfId="955" xr:uid="{0B9A5734-1A3C-4682-8F6A-A2961F3F3809}"/>
    <cellStyle name="Normal 5 5 3 2 2 3 2" xfId="4738" xr:uid="{65719AB1-0148-4974-815E-BF163F291386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9" xr:uid="{33D0833F-34CD-4BD8-9F37-427927137B36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40" xr:uid="{815D561E-2B93-45EE-83C9-3116E7C19AC6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41" xr:uid="{A12C9937-F6CF-4694-A50F-D82EE4972CF4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42" xr:uid="{89AAFDF3-6C90-4A45-AF0D-710F0EA48869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43" xr:uid="{E1D8B49B-F52D-4320-82C4-44B9700EB9AE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7" xr:uid="{9F5EB583-1A92-466D-8AFA-3574FD070E02}"/>
    <cellStyle name="Normal 6 10 2 3" xfId="1299" xr:uid="{78ED2972-A832-4B12-A26A-7E53F0E44244}"/>
    <cellStyle name="Normal 6 10 2 4" xfId="1300" xr:uid="{70F04B64-70C0-4A7D-9AFB-9BD63129E3AD}"/>
    <cellStyle name="Normal 6 10 2 5" xfId="5529" xr:uid="{D6D94620-1810-4090-BA71-4975219558E6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7" xr:uid="{9DEAB987-7677-4C43-A131-F79DC78386B7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82" xr:uid="{8A948CE3-3BB7-4610-9CD0-AF0FB1AE4E87}"/>
    <cellStyle name="Normal 6 3 5 7" xfId="5592" xr:uid="{1F0329C5-35BC-4126-A747-66A446699FE4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52" xr:uid="{97F83ACB-6A78-4A52-B299-8D977C5EB517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7" xr:uid="{C123C5E0-1ADF-4731-9DB5-73697ED9D3E2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44" xr:uid="{7938C570-6CAE-495B-A712-87B3C05A03E7}"/>
    <cellStyle name="Normal 6 4 3 2 2 2 3" xfId="4745" xr:uid="{FBCCF06F-010C-4E3F-9C8F-CBF8732660D1}"/>
    <cellStyle name="Normal 6 4 3 2 2 3" xfId="1535" xr:uid="{54EDD147-8464-49D6-9FD8-FBE229AE6C84}"/>
    <cellStyle name="Normal 6 4 3 2 2 3 2" xfId="4746" xr:uid="{070714CF-5520-4F7C-9FA1-8C1148259526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7" xr:uid="{B0FE5DEC-0269-4255-9527-21D8D2E64DE2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8" xr:uid="{6E8E9107-8A25-427A-8925-35699E892FD7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9" xr:uid="{E193D2C1-865C-4354-8069-EDF89E40EF7D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50" xr:uid="{653DE359-873A-4928-94EF-68C413125C50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51" xr:uid="{D9EAC15E-1264-4F15-A501-037EB288A58B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64" xr:uid="{4C525B71-9856-4577-A1B4-B25F5D7A7567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8" xr:uid="{713C1ED0-6ABE-4206-B462-1EF4FD653579}"/>
    <cellStyle name="Normal 7 2 7 4 3" xfId="4865" xr:uid="{21310B96-9F5A-424A-AB65-CC198970AC09}"/>
    <cellStyle name="Normal 7 2 7 4 4" xfId="4834" xr:uid="{ECE5C120-EC3A-4FCE-92E5-72A0EE3246AE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52" xr:uid="{3CFBD374-AF1D-49DC-A04F-9E48ED348963}"/>
    <cellStyle name="Normal 7 3 3 2 2 2 3" xfId="4753" xr:uid="{FA57F078-7BF3-4CC6-AEBF-F9AB0D2AE276}"/>
    <cellStyle name="Normal 7 3 3 2 2 3" xfId="2119" xr:uid="{59EE3DA1-DB0B-4770-AA07-504ACC639355}"/>
    <cellStyle name="Normal 7 3 3 2 2 3 2" xfId="4754" xr:uid="{FA078E88-F7E2-49FB-AB06-EDFFC3E93EAD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55" xr:uid="{386DD6BA-E27A-4ADF-8B9F-EC9AA0D4ECE1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6" xr:uid="{000112C3-62B6-4778-B3CD-28C5AE6E64B5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7" xr:uid="{C04439FC-E5CC-4E53-9DAD-F9A751B1F71C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8" xr:uid="{2E7ACAC9-AF13-42CC-8D71-9550B18E95A4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9" xr:uid="{B8C3828E-5D6F-4B67-ACCB-00A62631B46E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6" xr:uid="{FD3EBE28-2499-4717-A5D3-CAB8E165655D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9" xr:uid="{A9F5EB04-F0F0-46D3-B3B0-04315BA610C5}"/>
    <cellStyle name="Normal 7 9 4" xfId="2478" xr:uid="{E54CEC28-D8CE-4A63-B422-E849457E4CFD}"/>
    <cellStyle name="Normal 7 9 4 2" xfId="4807" xr:uid="{840A5B11-483F-495E-9FB4-102562D0FE8C}"/>
    <cellStyle name="Normal 7 9 4 3" xfId="4867" xr:uid="{4398F441-4345-45DC-A3FE-AC18E8349C02}"/>
    <cellStyle name="Normal 7 9 4 4" xfId="4833" xr:uid="{93E7BB27-0FB4-435E-B7C9-6F5FCF2FCF4E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60" xr:uid="{3374C2D9-02D2-4284-9016-DC16C3F18646}"/>
    <cellStyle name="Normal 8 3 3 2 2 2 3" xfId="4761" xr:uid="{58CBC47C-7070-4647-9DD9-691D6CA262E1}"/>
    <cellStyle name="Normal 8 3 3 2 2 3" xfId="2711" xr:uid="{61611B3B-040E-4461-B4C8-0DDB13582815}"/>
    <cellStyle name="Normal 8 3 3 2 2 3 2" xfId="4762" xr:uid="{22D11B47-763E-4C4D-8733-97F8146B7F7B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63" xr:uid="{882958B7-1AE7-4BFC-8DFA-77EC5EB51565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64" xr:uid="{1C4D128D-DBD4-4579-9D8C-D88CDF7ACBE9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65" xr:uid="{802659A0-C71B-4974-8D43-FA4A68E1F0D1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6" xr:uid="{3F2E8CBF-A139-4F13-8630-81EF61A74DA6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7" xr:uid="{73BE4C4B-8EE3-4CAC-BF01-A1533FD9F660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8" xr:uid="{5B727868-C224-4374-8EF4-F232CBE68944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20" xr:uid="{11EFE313-2D42-44FA-ABE4-22AC7010EEA9}"/>
    <cellStyle name="Normal 8 9 4" xfId="3070" xr:uid="{536FF2B0-038F-4AE5-9FE7-52C6BA46A005}"/>
    <cellStyle name="Normal 8 9 4 2" xfId="4809" xr:uid="{4E660BD3-090D-4D15-9941-FD6C15A4471B}"/>
    <cellStyle name="Normal 8 9 4 3" xfId="4869" xr:uid="{E7388694-59D6-413E-ACBE-6A95DDB9E78B}"/>
    <cellStyle name="Normal 8 9 4 4" xfId="4835" xr:uid="{D655C52B-371A-4438-95EA-836123C293B3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44" xr:uid="{F4D2ED2F-F35C-4DBB-93B1-C9D64FDDE102}"/>
    <cellStyle name="Normal 9 3 3 3 2 2 3" xfId="4238" xr:uid="{5EC2DB2A-3429-4C68-9A9E-182529ED8F67}"/>
    <cellStyle name="Normal 9 3 3 3 2 2 3 2" xfId="4945" xr:uid="{4AAD5FA1-ECEE-4150-A565-A3476FE0946B}"/>
    <cellStyle name="Normal 9 3 3 3 2 3" xfId="3175" xr:uid="{85E4EB72-0899-4CDE-B2A3-D779D0CB8684}"/>
    <cellStyle name="Normal 9 3 3 3 2 3 2" xfId="4239" xr:uid="{0D35D169-A9E1-4217-A710-3312CC798062}"/>
    <cellStyle name="Normal 9 3 3 3 2 3 2 2" xfId="4947" xr:uid="{5E196868-B13A-46A0-8BC2-0F22DFD9EA7D}"/>
    <cellStyle name="Normal 9 3 3 3 2 3 3" xfId="4946" xr:uid="{F40DD497-858C-4273-8946-62C4FBF16CCF}"/>
    <cellStyle name="Normal 9 3 3 3 2 4" xfId="3176" xr:uid="{FF234467-C34C-4526-9E6D-A8AAC1711BAD}"/>
    <cellStyle name="Normal 9 3 3 3 2 4 2" xfId="4948" xr:uid="{AC4B3DBE-3496-43DA-806D-996ECEF7D827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51" xr:uid="{AC74953E-12B9-49D4-93C8-CB64F2F6941F}"/>
    <cellStyle name="Normal 9 3 3 3 3 2 3" xfId="4950" xr:uid="{857E95B4-02C3-4901-9D0A-F4B09B580A67}"/>
    <cellStyle name="Normal 9 3 3 3 3 3" xfId="4242" xr:uid="{75AF3F6B-4569-446D-9042-B4223F0A5F58}"/>
    <cellStyle name="Normal 9 3 3 3 3 3 2" xfId="4952" xr:uid="{59A33B1F-67DA-4328-ADFE-37321581A933}"/>
    <cellStyle name="Normal 9 3 3 3 3 4" xfId="4949" xr:uid="{93031D2F-12BF-442A-BADA-C82D011F4974}"/>
    <cellStyle name="Normal 9 3 3 3 4" xfId="3178" xr:uid="{FAA61678-B95A-4658-BF1B-C0F2FEF8E4A4}"/>
    <cellStyle name="Normal 9 3 3 3 4 2" xfId="4243" xr:uid="{327ADF0C-6426-4F53-9C38-1819753EFB63}"/>
    <cellStyle name="Normal 9 3 3 3 4 2 2" xfId="4954" xr:uid="{F86B84DC-8BBF-4439-AB00-C4DEB1C078F1}"/>
    <cellStyle name="Normal 9 3 3 3 4 3" xfId="4953" xr:uid="{BE4FA6D4-C017-4F35-8D97-7BCC3FBDB300}"/>
    <cellStyle name="Normal 9 3 3 3 5" xfId="3179" xr:uid="{09A1ACBC-C0CB-4C1A-8729-8B9CDF8C6C5B}"/>
    <cellStyle name="Normal 9 3 3 3 5 2" xfId="4955" xr:uid="{CE1D6398-8FE5-403C-990B-0B5D19FF3169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9" xr:uid="{2FCCDB39-C5B3-47E4-9620-87965BE37AC2}"/>
    <cellStyle name="Normal 9 3 3 4 2 2 3" xfId="4958" xr:uid="{DD4CD063-4327-4B5C-87D0-245C79A32166}"/>
    <cellStyle name="Normal 9 3 3 4 2 3" xfId="4246" xr:uid="{6C0DE8CA-5730-4C8F-A9EC-F72076C6D58A}"/>
    <cellStyle name="Normal 9 3 3 4 2 3 2" xfId="4960" xr:uid="{972C6636-E186-404D-B16B-FDE281F03F21}"/>
    <cellStyle name="Normal 9 3 3 4 2 4" xfId="4957" xr:uid="{85FC14CA-8FC9-480A-B24A-A053536986E0}"/>
    <cellStyle name="Normal 9 3 3 4 3" xfId="3182" xr:uid="{635E208F-86A3-4AB7-9738-B6A06CB3C906}"/>
    <cellStyle name="Normal 9 3 3 4 3 2" xfId="4247" xr:uid="{A8D1A167-6002-4C17-84E2-4A455CFC55EE}"/>
    <cellStyle name="Normal 9 3 3 4 3 2 2" xfId="4962" xr:uid="{2FC79669-B8BC-4848-8908-B7DC359664C8}"/>
    <cellStyle name="Normal 9 3 3 4 3 3" xfId="4961" xr:uid="{368A10DD-D030-4853-AD03-46377299C4D0}"/>
    <cellStyle name="Normal 9 3 3 4 4" xfId="3183" xr:uid="{E098A52F-FD89-44CF-9487-669FF6468F75}"/>
    <cellStyle name="Normal 9 3 3 4 4 2" xfId="4963" xr:uid="{EB1DE70B-38CE-4D93-89A1-6EC5CBDDAACD}"/>
    <cellStyle name="Normal 9 3 3 4 5" xfId="4956" xr:uid="{E750EFF1-8767-4928-B205-A37E19D5B822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6" xr:uid="{9C5AB8C7-8E63-4459-AF41-A675446DCC41}"/>
    <cellStyle name="Normal 9 3 3 5 2 3" xfId="4965" xr:uid="{262B402B-3148-4865-982D-4B298EDE1251}"/>
    <cellStyle name="Normal 9 3 3 5 3" xfId="3186" xr:uid="{F5A394A9-821F-408B-884A-6587DD2A7753}"/>
    <cellStyle name="Normal 9 3 3 5 3 2" xfId="4967" xr:uid="{117CDFB8-C372-430F-9176-89FBB0091E59}"/>
    <cellStyle name="Normal 9 3 3 5 4" xfId="3187" xr:uid="{673F3A29-4FF4-449F-A591-44EDFB635A51}"/>
    <cellStyle name="Normal 9 3 3 5 4 2" xfId="4968" xr:uid="{D63A8F95-0A2B-48C0-A385-264A54A988CB}"/>
    <cellStyle name="Normal 9 3 3 5 5" xfId="4964" xr:uid="{31650A00-6C73-4657-B004-0007F4DE76C5}"/>
    <cellStyle name="Normal 9 3 3 6" xfId="3188" xr:uid="{C450359E-1F3A-45B5-A2FF-BCCF081E102A}"/>
    <cellStyle name="Normal 9 3 3 6 2" xfId="4249" xr:uid="{E3FDC8C8-FEA9-4756-B2B8-70E5900D1294}"/>
    <cellStyle name="Normal 9 3 3 6 2 2" xfId="4970" xr:uid="{490725B9-6E4E-4DC5-9F8F-AFC24892416A}"/>
    <cellStyle name="Normal 9 3 3 6 3" xfId="4969" xr:uid="{BFDFBEC8-3E5A-4BB3-8B2B-1237C4C766B5}"/>
    <cellStyle name="Normal 9 3 3 7" xfId="3189" xr:uid="{B65396C8-6144-4577-B70A-7A0F4766CBEF}"/>
    <cellStyle name="Normal 9 3 3 7 2" xfId="4971" xr:uid="{339D9387-4363-45F4-B69A-E0E58CE4569D}"/>
    <cellStyle name="Normal 9 3 3 8" xfId="3190" xr:uid="{49F58DF3-23CF-40F1-B1C5-BF29FD744974}"/>
    <cellStyle name="Normal 9 3 3 8 2" xfId="4972" xr:uid="{7E19836B-4EC2-4C72-96B8-D04D8695E2E6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7" xr:uid="{9C553670-59F4-4F18-AAB4-443308B38A14}"/>
    <cellStyle name="Normal 9 3 4 2 2 2 3" xfId="4976" xr:uid="{D1BE9A5A-D107-4C97-B144-083C74D40500}"/>
    <cellStyle name="Normal 9 3 4 2 2 3" xfId="3195" xr:uid="{402E439A-DB24-4ED0-9CC6-488A5F999901}"/>
    <cellStyle name="Normal 9 3 4 2 2 3 2" xfId="4978" xr:uid="{991A4E38-F76D-472F-A5DC-DC9FA848239D}"/>
    <cellStyle name="Normal 9 3 4 2 2 4" xfId="3196" xr:uid="{56B6DAED-1368-4989-BC5D-03577D2F313D}"/>
    <cellStyle name="Normal 9 3 4 2 2 4 2" xfId="4979" xr:uid="{C99F5823-F38A-48E9-9CEC-5D3254C50460}"/>
    <cellStyle name="Normal 9 3 4 2 2 5" xfId="4975" xr:uid="{B09A1AD8-7219-4612-9ECD-F967C36B6D13}"/>
    <cellStyle name="Normal 9 3 4 2 3" xfId="3197" xr:uid="{AE0C72F5-C65C-40F8-997A-BE82FE4AAEF2}"/>
    <cellStyle name="Normal 9 3 4 2 3 2" xfId="4251" xr:uid="{74522319-1DFD-4241-AD02-C95B2C2F3055}"/>
    <cellStyle name="Normal 9 3 4 2 3 2 2" xfId="4981" xr:uid="{E881860C-4085-478F-A409-2A3D526C1E3F}"/>
    <cellStyle name="Normal 9 3 4 2 3 3" xfId="4980" xr:uid="{0E3BD8AC-5967-476A-BA54-0AD088B1209C}"/>
    <cellStyle name="Normal 9 3 4 2 4" xfId="3198" xr:uid="{1964B088-DD81-4689-8774-DC35D99AC0A7}"/>
    <cellStyle name="Normal 9 3 4 2 4 2" xfId="4982" xr:uid="{9FEF64CF-47A1-49C7-9B7B-A38518DD309F}"/>
    <cellStyle name="Normal 9 3 4 2 5" xfId="3199" xr:uid="{85AA862A-566A-4298-95CA-001900BFF469}"/>
    <cellStyle name="Normal 9 3 4 2 5 2" xfId="4983" xr:uid="{A867BBEF-EE4D-49EB-A438-0926EB9D5884}"/>
    <cellStyle name="Normal 9 3 4 2 6" xfId="4974" xr:uid="{F5DA29F6-B254-4F19-8637-D4A61CF1AAD2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6" xr:uid="{21D3D4AD-9913-476B-8705-CA9B1F6DC711}"/>
    <cellStyle name="Normal 9 3 4 3 2 3" xfId="4985" xr:uid="{F5339BE6-EFBB-410C-91AF-85A4E12A21FE}"/>
    <cellStyle name="Normal 9 3 4 3 3" xfId="3202" xr:uid="{859E553D-2322-4DB5-9E80-3DCC002E1CE7}"/>
    <cellStyle name="Normal 9 3 4 3 3 2" xfId="4987" xr:uid="{DF88224E-525F-44C3-A041-14907DAE6577}"/>
    <cellStyle name="Normal 9 3 4 3 4" xfId="3203" xr:uid="{C9E2BC69-2D11-4B5E-8793-867FEC47FD74}"/>
    <cellStyle name="Normal 9 3 4 3 4 2" xfId="4988" xr:uid="{C35AB2EF-6A62-4FB9-89A0-A05FFB97694E}"/>
    <cellStyle name="Normal 9 3 4 3 5" xfId="4984" xr:uid="{466FF655-7BBC-4D1B-A9B8-3E0983996637}"/>
    <cellStyle name="Normal 9 3 4 4" xfId="3204" xr:uid="{B7E52E64-CF8F-4FA1-BD38-E40D2DE1CA8F}"/>
    <cellStyle name="Normal 9 3 4 4 2" xfId="3205" xr:uid="{6A5A9A9D-6477-4EC3-91D0-8634064021F4}"/>
    <cellStyle name="Normal 9 3 4 4 2 2" xfId="4990" xr:uid="{691CAEE2-08D6-45BF-AAD7-AA7171B7C68D}"/>
    <cellStyle name="Normal 9 3 4 4 3" xfId="3206" xr:uid="{BE61994C-C61D-45B9-A15A-8CA2F75F275C}"/>
    <cellStyle name="Normal 9 3 4 4 3 2" xfId="4991" xr:uid="{CE29E37B-D262-4E05-A897-E3BCEDA2F719}"/>
    <cellStyle name="Normal 9 3 4 4 4" xfId="3207" xr:uid="{38B0C644-8565-442D-8A70-0CDFD71267BE}"/>
    <cellStyle name="Normal 9 3 4 4 4 2" xfId="4992" xr:uid="{43FE34C6-B5BC-42AE-A7DC-0F7D01BC7532}"/>
    <cellStyle name="Normal 9 3 4 4 5" xfId="4989" xr:uid="{6D7A0EBF-EF50-44E4-8C81-223A8F89A7A3}"/>
    <cellStyle name="Normal 9 3 4 5" xfId="3208" xr:uid="{F3E6D4C4-EA5D-43E6-AA16-6FCFED5CAC01}"/>
    <cellStyle name="Normal 9 3 4 5 2" xfId="4993" xr:uid="{69537070-6306-4040-B766-99753BA93846}"/>
    <cellStyle name="Normal 9 3 4 6" xfId="3209" xr:uid="{803A3E4C-71C6-4C73-BF27-0215576BC0DE}"/>
    <cellStyle name="Normal 9 3 4 6 2" xfId="4994" xr:uid="{416449DB-D6DB-4E56-8B30-F5556D3B7DBD}"/>
    <cellStyle name="Normal 9 3 4 7" xfId="3210" xr:uid="{2D7083F8-557C-4B17-B563-D93C0384D675}"/>
    <cellStyle name="Normal 9 3 4 7 2" xfId="4995" xr:uid="{E7B432FE-DA9E-4D22-A09A-FF97181A127C}"/>
    <cellStyle name="Normal 9 3 4 8" xfId="4973" xr:uid="{3781D52B-5E04-4252-98FD-CAC14DD42CF7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5000" xr:uid="{909D918A-6074-4B3D-BBCB-AAE786695013}"/>
    <cellStyle name="Normal 9 3 5 2 2 2 3" xfId="4999" xr:uid="{3C879C51-ADEB-4723-9659-9C758E7CF43E}"/>
    <cellStyle name="Normal 9 3 5 2 2 3" xfId="4255" xr:uid="{CDCA4BF1-82E3-45DD-8C87-BEDE17AF3A01}"/>
    <cellStyle name="Normal 9 3 5 2 2 3 2" xfId="5001" xr:uid="{5254AC0B-64B5-4113-B605-F9140521EE51}"/>
    <cellStyle name="Normal 9 3 5 2 2 4" xfId="4998" xr:uid="{4DBFB55E-F11C-4643-8347-6BF055ECCCB3}"/>
    <cellStyle name="Normal 9 3 5 2 3" xfId="3214" xr:uid="{E9D1AAEF-09A2-445F-BED7-13D463E938FC}"/>
    <cellStyle name="Normal 9 3 5 2 3 2" xfId="4256" xr:uid="{2E65939E-F180-4EF8-9329-2AEA0F8150D2}"/>
    <cellStyle name="Normal 9 3 5 2 3 2 2" xfId="5003" xr:uid="{1281EC2C-A784-4F9A-9E7A-4ED2C6AE23DC}"/>
    <cellStyle name="Normal 9 3 5 2 3 3" xfId="5002" xr:uid="{7B7624D7-F927-4331-901D-2B76F5CF2FCE}"/>
    <cellStyle name="Normal 9 3 5 2 4" xfId="3215" xr:uid="{B907F800-23B2-472F-AB26-899EAA492952}"/>
    <cellStyle name="Normal 9 3 5 2 4 2" xfId="5004" xr:uid="{05941C72-69A8-4803-BDBB-273C79AABCA5}"/>
    <cellStyle name="Normal 9 3 5 2 5" xfId="4997" xr:uid="{D60D0295-0AE2-4E4E-9D73-2A56B39AE019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7" xr:uid="{5B74DCF0-1DD9-406B-82CA-863BC9C99ECB}"/>
    <cellStyle name="Normal 9 3 5 3 2 3" xfId="5006" xr:uid="{A04DDF85-0E0C-4F09-B8A5-62BF12D38D29}"/>
    <cellStyle name="Normal 9 3 5 3 3" xfId="3218" xr:uid="{D376B54B-4288-4988-92BA-FE9EEEB32519}"/>
    <cellStyle name="Normal 9 3 5 3 3 2" xfId="5008" xr:uid="{135A4994-B49D-4AB8-A7A2-317A6381FF7D}"/>
    <cellStyle name="Normal 9 3 5 3 4" xfId="3219" xr:uid="{7B79ED67-678A-4700-95E9-FD42624D2D91}"/>
    <cellStyle name="Normal 9 3 5 3 4 2" xfId="5009" xr:uid="{4792235D-6B43-4ACB-91DE-C66A810BF653}"/>
    <cellStyle name="Normal 9 3 5 3 5" xfId="5005" xr:uid="{75621356-58FA-4CC6-B7BB-318D5C6F8F25}"/>
    <cellStyle name="Normal 9 3 5 4" xfId="3220" xr:uid="{E37FD5A4-8D85-4AF9-8746-2A27AD14D583}"/>
    <cellStyle name="Normal 9 3 5 4 2" xfId="4258" xr:uid="{D6C9FA30-B072-4839-ACB0-40FDE19D79FB}"/>
    <cellStyle name="Normal 9 3 5 4 2 2" xfId="5011" xr:uid="{B34661E0-299B-4024-A032-B614D0923333}"/>
    <cellStyle name="Normal 9 3 5 4 3" xfId="5010" xr:uid="{C9460C06-2490-431C-ACB8-C03FB42552A1}"/>
    <cellStyle name="Normal 9 3 5 5" xfId="3221" xr:uid="{81B55BE6-F6F2-41F3-B85B-B0837804FE64}"/>
    <cellStyle name="Normal 9 3 5 5 2" xfId="5012" xr:uid="{9884529F-A67B-415C-BD7D-38D3B92BE3E5}"/>
    <cellStyle name="Normal 9 3 5 6" xfId="3222" xr:uid="{3A11D87E-9994-4FC6-809F-B4E217F15DB3}"/>
    <cellStyle name="Normal 9 3 5 6 2" xfId="5013" xr:uid="{ECF2E3ED-8C9B-4D82-85AD-880C726D6FF3}"/>
    <cellStyle name="Normal 9 3 5 7" xfId="4996" xr:uid="{BF304A82-55F9-4E02-8E2F-AE1BBAFA5BD5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7" xr:uid="{45A4248B-90F4-4300-BDF5-101448D2B686}"/>
    <cellStyle name="Normal 9 3 6 2 2 3" xfId="5016" xr:uid="{A5CF29B7-E36F-4103-B0B7-37721073E326}"/>
    <cellStyle name="Normal 9 3 6 2 3" xfId="3226" xr:uid="{BFB16D22-425E-4A4C-9E8B-76A55139CE48}"/>
    <cellStyle name="Normal 9 3 6 2 3 2" xfId="5018" xr:uid="{EA1E97C7-795F-4525-B4A8-8EF64C02F352}"/>
    <cellStyle name="Normal 9 3 6 2 4" xfId="3227" xr:uid="{DEE05BC0-CAED-4A4E-AA58-32B1C758C8FE}"/>
    <cellStyle name="Normal 9 3 6 2 4 2" xfId="5019" xr:uid="{5B76685B-95B4-4B43-A7BF-A35523A1CBF3}"/>
    <cellStyle name="Normal 9 3 6 2 5" xfId="5015" xr:uid="{FEF2A252-4920-44F7-A659-B77D5BDA77B8}"/>
    <cellStyle name="Normal 9 3 6 3" xfId="3228" xr:uid="{9B268206-27D9-4036-B757-17A679EBF9F6}"/>
    <cellStyle name="Normal 9 3 6 3 2" xfId="4260" xr:uid="{F4A59E7F-A319-4A3D-BDFE-4A802922E196}"/>
    <cellStyle name="Normal 9 3 6 3 2 2" xfId="5021" xr:uid="{5E76945C-B021-4553-BAEB-2AF40FFF52D4}"/>
    <cellStyle name="Normal 9 3 6 3 3" xfId="5020" xr:uid="{769D39C6-A6EA-4F58-9BAD-75781462BC2B}"/>
    <cellStyle name="Normal 9 3 6 4" xfId="3229" xr:uid="{2A25F579-A2F9-4E80-98F9-BE1CA3AA2300}"/>
    <cellStyle name="Normal 9 3 6 4 2" xfId="5022" xr:uid="{065C50A9-4F90-4552-AC4C-4FAFBA48DA75}"/>
    <cellStyle name="Normal 9 3 6 5" xfId="3230" xr:uid="{A38065C7-B910-4346-8B42-57F6B4E3B824}"/>
    <cellStyle name="Normal 9 3 6 5 2" xfId="5023" xr:uid="{2C3A91DF-82DF-45BF-84DA-1D00CE895D40}"/>
    <cellStyle name="Normal 9 3 6 6" xfId="5014" xr:uid="{6647932D-9C8F-4DE1-AE50-D38EC751133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6" xr:uid="{CA838F3D-CC17-40A7-8700-2665FF375FE0}"/>
    <cellStyle name="Normal 9 3 7 2 3" xfId="5025" xr:uid="{0F4B0B84-8A9D-4D73-8CE0-EE51586F18FC}"/>
    <cellStyle name="Normal 9 3 7 3" xfId="3233" xr:uid="{38775F42-C864-4A35-9A6E-6EB8D771FAB3}"/>
    <cellStyle name="Normal 9 3 7 3 2" xfId="5027" xr:uid="{874CCDBA-A4DA-4372-A2BB-14190BD2E956}"/>
    <cellStyle name="Normal 9 3 7 4" xfId="3234" xr:uid="{7F377F1D-7586-4C1C-AC60-FA8942F86B23}"/>
    <cellStyle name="Normal 9 3 7 4 2" xfId="5028" xr:uid="{C4FEF7F5-4375-40DC-9BB0-42CB1ABF9479}"/>
    <cellStyle name="Normal 9 3 7 5" xfId="5024" xr:uid="{8F773E58-E88E-4F31-9708-1F926A228AED}"/>
    <cellStyle name="Normal 9 3 8" xfId="3235" xr:uid="{3EE253FF-82BE-49E8-B59F-DC9BEF7DAF32}"/>
    <cellStyle name="Normal 9 3 8 2" xfId="3236" xr:uid="{41429C95-83AF-4EE0-A816-07E56C62A355}"/>
    <cellStyle name="Normal 9 3 8 2 2" xfId="5030" xr:uid="{3A18F51A-A0E7-49D1-8EC7-33C58EC02117}"/>
    <cellStyle name="Normal 9 3 8 3" xfId="3237" xr:uid="{F8F46510-84F2-451B-872B-5E61B548F04B}"/>
    <cellStyle name="Normal 9 3 8 3 2" xfId="5031" xr:uid="{1DFF090B-7CAD-48F1-ABCB-9B50DA3F7732}"/>
    <cellStyle name="Normal 9 3 8 4" xfId="3238" xr:uid="{5B25F764-DE19-4C03-9C12-57F7E42DB5E6}"/>
    <cellStyle name="Normal 9 3 8 4 2" xfId="5032" xr:uid="{370110DC-BB65-4934-B0A4-3C6FA3E6C56B}"/>
    <cellStyle name="Normal 9 3 8 5" xfId="5029" xr:uid="{868E88BE-9D8E-4E2C-8050-9DF7B8291A59}"/>
    <cellStyle name="Normal 9 3 9" xfId="3239" xr:uid="{4F151668-A318-42FE-9B66-03C6CECE435F}"/>
    <cellStyle name="Normal 9 3 9 2" xfId="5033" xr:uid="{DB2F7E21-E642-41E4-823E-400D537E9CAD}"/>
    <cellStyle name="Normal 9 4" xfId="3240" xr:uid="{B36AF820-063D-4106-AA68-C19939629719}"/>
    <cellStyle name="Normal 9 4 10" xfId="3241" xr:uid="{05587996-56E9-472F-9AEA-D541525D9EDB}"/>
    <cellStyle name="Normal 9 4 10 2" xfId="5035" xr:uid="{7116D01D-8BFB-4244-B676-D84E7568A903}"/>
    <cellStyle name="Normal 9 4 11" xfId="3242" xr:uid="{D10EDA6B-A4CA-4A9B-A25A-EB03B9568D01}"/>
    <cellStyle name="Normal 9 4 11 2" xfId="5036" xr:uid="{DC9B9F9B-3DE5-4338-8A55-A3BFCC1DFA4F}"/>
    <cellStyle name="Normal 9 4 12" xfId="5034" xr:uid="{41DBA63C-F62D-4D47-8795-462DD2CC4929}"/>
    <cellStyle name="Normal 9 4 2" xfId="3243" xr:uid="{8AC80D2C-D820-4EC4-8604-A26386C0B4D5}"/>
    <cellStyle name="Normal 9 4 2 10" xfId="5037" xr:uid="{DB71552E-6DC9-443C-B2E6-20FE02F751A2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42" xr:uid="{7CE0DA46-91EA-464A-B0EC-5C946A65CA4C}"/>
    <cellStyle name="Normal 9 4 2 2 2 2 2 3" xfId="5041" xr:uid="{B777A87F-C0E5-4DAA-B24B-3B401208B12A}"/>
    <cellStyle name="Normal 9 4 2 2 2 2 3" xfId="3248" xr:uid="{4EC5BD16-BFA6-4F0A-8F5C-336B40266A81}"/>
    <cellStyle name="Normal 9 4 2 2 2 2 3 2" xfId="5043" xr:uid="{FFE3F7FF-4652-44A2-A02D-162B870330FF}"/>
    <cellStyle name="Normal 9 4 2 2 2 2 4" xfId="3249" xr:uid="{61228715-DA0D-4526-8B76-26E7220A911F}"/>
    <cellStyle name="Normal 9 4 2 2 2 2 4 2" xfId="5044" xr:uid="{77F2D960-D353-47F0-8828-238ADE019365}"/>
    <cellStyle name="Normal 9 4 2 2 2 2 5" xfId="5040" xr:uid="{4FA195F5-0373-41BB-AE38-9345C90C0089}"/>
    <cellStyle name="Normal 9 4 2 2 2 3" xfId="3250" xr:uid="{044B7EE5-169B-45B6-BB06-F969673A29EC}"/>
    <cellStyle name="Normal 9 4 2 2 2 3 2" xfId="3251" xr:uid="{9934C75E-97DC-4A5F-92D9-9BB9518D6B7A}"/>
    <cellStyle name="Normal 9 4 2 2 2 3 2 2" xfId="5046" xr:uid="{95134D8D-9B65-487C-8504-E4059C344F73}"/>
    <cellStyle name="Normal 9 4 2 2 2 3 3" xfId="3252" xr:uid="{CC6D834B-C4D9-4194-84D9-E271FA2738D2}"/>
    <cellStyle name="Normal 9 4 2 2 2 3 3 2" xfId="5047" xr:uid="{35E0EE2C-FE44-445F-B6C1-63F85E0AEBA5}"/>
    <cellStyle name="Normal 9 4 2 2 2 3 4" xfId="3253" xr:uid="{C0DFF6F1-8303-4F5C-BA12-2A0C67856970}"/>
    <cellStyle name="Normal 9 4 2 2 2 3 4 2" xfId="5048" xr:uid="{D854DE2F-8A39-4CA0-9399-29E8791160E2}"/>
    <cellStyle name="Normal 9 4 2 2 2 3 5" xfId="5045" xr:uid="{AC0753F4-175A-4031-BA63-873ECA55FDCD}"/>
    <cellStyle name="Normal 9 4 2 2 2 4" xfId="3254" xr:uid="{8E6B803C-95FC-4CC7-BD71-A248E7196F0B}"/>
    <cellStyle name="Normal 9 4 2 2 2 4 2" xfId="5049" xr:uid="{77708271-91E0-496E-8E94-71452765DCDE}"/>
    <cellStyle name="Normal 9 4 2 2 2 5" xfId="3255" xr:uid="{1586594D-1969-4E74-AE57-6F0C25308D6E}"/>
    <cellStyle name="Normal 9 4 2 2 2 5 2" xfId="5050" xr:uid="{BFF155E0-0C58-417A-A9F5-834E9DDE8C97}"/>
    <cellStyle name="Normal 9 4 2 2 2 6" xfId="3256" xr:uid="{8EF72C3A-1B20-4919-A3FF-7A4971B0B7F8}"/>
    <cellStyle name="Normal 9 4 2 2 2 6 2" xfId="5051" xr:uid="{A2166EDA-748A-4C06-9094-4A0CB95A5371}"/>
    <cellStyle name="Normal 9 4 2 2 2 7" xfId="5039" xr:uid="{FD9BF2AD-9E58-40F6-B056-D2A18213E4C0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54" xr:uid="{F49084DC-4D1D-42ED-A096-51D47C32DF02}"/>
    <cellStyle name="Normal 9 4 2 2 3 2 3" xfId="3260" xr:uid="{6F8DDBC6-3E3A-40CD-A4F4-C1180DC5667B}"/>
    <cellStyle name="Normal 9 4 2 2 3 2 3 2" xfId="5055" xr:uid="{DAFAC2A3-8454-47CE-AB2C-532A6A9C2542}"/>
    <cellStyle name="Normal 9 4 2 2 3 2 4" xfId="3261" xr:uid="{219981AE-239B-4A9A-8E59-0EE983D2BF3D}"/>
    <cellStyle name="Normal 9 4 2 2 3 2 4 2" xfId="5056" xr:uid="{91343F5A-C867-4F70-B97F-D3AE1D92814E}"/>
    <cellStyle name="Normal 9 4 2 2 3 2 5" xfId="5053" xr:uid="{D233D148-B7A0-4FCC-BD32-D81AD704C7E3}"/>
    <cellStyle name="Normal 9 4 2 2 3 3" xfId="3262" xr:uid="{23E1501E-7B04-40CD-A487-2F219F247E65}"/>
    <cellStyle name="Normal 9 4 2 2 3 3 2" xfId="5057" xr:uid="{3846574E-96D8-4F6D-8967-E4D8B09A9A4C}"/>
    <cellStyle name="Normal 9 4 2 2 3 4" xfId="3263" xr:uid="{E1B79620-2A9C-4A0F-B2AD-3E033A2CE8F8}"/>
    <cellStyle name="Normal 9 4 2 2 3 4 2" xfId="5058" xr:uid="{281C6727-B405-4D0F-9955-499443CEE097}"/>
    <cellStyle name="Normal 9 4 2 2 3 5" xfId="3264" xr:uid="{110D809D-0BC3-46CD-B72B-711780E9050F}"/>
    <cellStyle name="Normal 9 4 2 2 3 5 2" xfId="5059" xr:uid="{0BC7B174-DFC6-472E-AAE0-A9712586F979}"/>
    <cellStyle name="Normal 9 4 2 2 3 6" xfId="5052" xr:uid="{85F94728-A27A-4FD9-BECA-42A62FF3E385}"/>
    <cellStyle name="Normal 9 4 2 2 4" xfId="3265" xr:uid="{B8C2EED8-CB66-47A1-ADA3-DD4BA98651F3}"/>
    <cellStyle name="Normal 9 4 2 2 4 2" xfId="3266" xr:uid="{0BC5AF3E-CC97-466E-ACF1-9AA392D62128}"/>
    <cellStyle name="Normal 9 4 2 2 4 2 2" xfId="5061" xr:uid="{043612E7-93BA-4CE8-BEE8-966D6634248E}"/>
    <cellStyle name="Normal 9 4 2 2 4 3" xfId="3267" xr:uid="{17E09A5C-8A59-4EB1-8865-BE6EC04B6B60}"/>
    <cellStyle name="Normal 9 4 2 2 4 3 2" xfId="5062" xr:uid="{EF31C1AA-7BD1-4DF2-BB22-F693FA1A3749}"/>
    <cellStyle name="Normal 9 4 2 2 4 4" xfId="3268" xr:uid="{71E5044D-E050-4A67-87BB-3B7AEAEEA0E1}"/>
    <cellStyle name="Normal 9 4 2 2 4 4 2" xfId="5063" xr:uid="{22643021-F983-4B7D-8660-F74973B4E258}"/>
    <cellStyle name="Normal 9 4 2 2 4 5" xfId="5060" xr:uid="{9D73CDEF-91DE-4EE9-84DA-03B587636195}"/>
    <cellStyle name="Normal 9 4 2 2 5" xfId="3269" xr:uid="{A1A31F0E-5E48-40A1-A790-F81542757042}"/>
    <cellStyle name="Normal 9 4 2 2 5 2" xfId="3270" xr:uid="{B07BD559-0B0D-479E-8705-6D1395CB3079}"/>
    <cellStyle name="Normal 9 4 2 2 5 2 2" xfId="5065" xr:uid="{5822CCE0-EF0E-4E66-88BB-F997F3DCC0F9}"/>
    <cellStyle name="Normal 9 4 2 2 5 3" xfId="3271" xr:uid="{D696B72D-DA5D-432D-B7FC-060A1F34C1ED}"/>
    <cellStyle name="Normal 9 4 2 2 5 3 2" xfId="5066" xr:uid="{F751B65E-4170-46A9-B82E-EFA62CA15899}"/>
    <cellStyle name="Normal 9 4 2 2 5 4" xfId="3272" xr:uid="{13EBF954-1F08-4D3B-B5FA-D19F1D84E502}"/>
    <cellStyle name="Normal 9 4 2 2 5 4 2" xfId="5067" xr:uid="{AB1ED44F-8114-4ABC-948D-D0BDF1C5B5B1}"/>
    <cellStyle name="Normal 9 4 2 2 5 5" xfId="5064" xr:uid="{4D7AE3B6-643E-4DE7-BE22-26D703FA4AE8}"/>
    <cellStyle name="Normal 9 4 2 2 6" xfId="3273" xr:uid="{FAF572B2-5516-4FEC-B5D0-D8BB079B286A}"/>
    <cellStyle name="Normal 9 4 2 2 6 2" xfId="5068" xr:uid="{C600FA14-423E-4290-BFB8-DCF199F7B8DB}"/>
    <cellStyle name="Normal 9 4 2 2 7" xfId="3274" xr:uid="{8B112F79-1278-4631-81D6-9972DA2AC6D9}"/>
    <cellStyle name="Normal 9 4 2 2 7 2" xfId="5069" xr:uid="{6A155779-304E-4780-99B1-344AA081BC92}"/>
    <cellStyle name="Normal 9 4 2 2 8" xfId="3275" xr:uid="{6CF4D569-8D5B-414E-922F-009464BABB7D}"/>
    <cellStyle name="Normal 9 4 2 2 8 2" xfId="5070" xr:uid="{9D97A136-2176-4B8D-AA8E-6F0A96C3E5F6}"/>
    <cellStyle name="Normal 9 4 2 2 9" xfId="5038" xr:uid="{69F36FD1-3133-4DC6-9D3E-6E74962F8109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5" xr:uid="{EB2BE501-A5EB-4393-900C-64132E20606E}"/>
    <cellStyle name="Normal 9 4 2 3 2 2 2 3" xfId="5074" xr:uid="{13FFFDB6-3379-4339-8140-827467DE4028}"/>
    <cellStyle name="Normal 9 4 2 3 2 2 3" xfId="4265" xr:uid="{2ECDEDAD-A212-4492-8F74-A6CEEF34DDEA}"/>
    <cellStyle name="Normal 9 4 2 3 2 2 3 2" xfId="5076" xr:uid="{7D53DF62-44A4-44B3-A681-D76B1CB7C49A}"/>
    <cellStyle name="Normal 9 4 2 3 2 2 4" xfId="5073" xr:uid="{E72AE61D-9ED0-408B-9D86-26A5B452D9CF}"/>
    <cellStyle name="Normal 9 4 2 3 2 3" xfId="3279" xr:uid="{8CDEB715-07C0-4FE4-A61E-49CC1FB8EB0C}"/>
    <cellStyle name="Normal 9 4 2 3 2 3 2" xfId="4266" xr:uid="{49793AFE-CA67-4B52-AE66-F411EC6ECE11}"/>
    <cellStyle name="Normal 9 4 2 3 2 3 2 2" xfId="5078" xr:uid="{F21CB37C-8B31-42BC-A932-7926E5B43E1C}"/>
    <cellStyle name="Normal 9 4 2 3 2 3 3" xfId="5077" xr:uid="{9EB78ABF-F29D-4DD6-ABF8-0F6A25796966}"/>
    <cellStyle name="Normal 9 4 2 3 2 4" xfId="3280" xr:uid="{6813B584-FABB-43CA-AEE4-24CDD72D4F7D}"/>
    <cellStyle name="Normal 9 4 2 3 2 4 2" xfId="5079" xr:uid="{1524E2AF-DACD-49EB-A8AC-32D8EA99FB77}"/>
    <cellStyle name="Normal 9 4 2 3 2 5" xfId="5072" xr:uid="{F16351CD-C280-4242-AB22-EFE4CFE3A887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82" xr:uid="{6069DCB6-ED67-4D39-B826-B4EE62853E59}"/>
    <cellStyle name="Normal 9 4 2 3 3 2 3" xfId="5081" xr:uid="{CEA49B7C-5F53-44BF-80E2-640293B7C2BC}"/>
    <cellStyle name="Normal 9 4 2 3 3 3" xfId="3283" xr:uid="{ABFF89AF-85E3-46C9-B362-41EEC11E2AEE}"/>
    <cellStyle name="Normal 9 4 2 3 3 3 2" xfId="5083" xr:uid="{3EC1C68B-DAEC-4ECC-8CB6-5A286CDD7942}"/>
    <cellStyle name="Normal 9 4 2 3 3 4" xfId="3284" xr:uid="{549A0934-7F38-4FBF-B25D-0C11B396FC8C}"/>
    <cellStyle name="Normal 9 4 2 3 3 4 2" xfId="5084" xr:uid="{C12F1451-A7C3-45B8-B079-0280B8BE3113}"/>
    <cellStyle name="Normal 9 4 2 3 3 5" xfId="5080" xr:uid="{8CE89F74-19E5-4685-8E12-D638B9A2791C}"/>
    <cellStyle name="Normal 9 4 2 3 4" xfId="3285" xr:uid="{EE1C93E9-6800-4BBD-A6DA-7EAAA8FB2FD6}"/>
    <cellStyle name="Normal 9 4 2 3 4 2" xfId="4268" xr:uid="{D58037FC-2370-4193-A0C1-F8E06A91FC04}"/>
    <cellStyle name="Normal 9 4 2 3 4 2 2" xfId="5086" xr:uid="{53BBE4E6-2B4D-4107-B185-33A03FFC7C59}"/>
    <cellStyle name="Normal 9 4 2 3 4 3" xfId="5085" xr:uid="{EFF724B5-292C-4F4D-8E9C-EDE11FF596C0}"/>
    <cellStyle name="Normal 9 4 2 3 5" xfId="3286" xr:uid="{E8C37C29-FD4B-49BC-8E22-AC2EBE7DF593}"/>
    <cellStyle name="Normal 9 4 2 3 5 2" xfId="5087" xr:uid="{191970CD-7853-4B8D-B41C-575396B3E7CD}"/>
    <cellStyle name="Normal 9 4 2 3 6" xfId="3287" xr:uid="{906AEEC2-8CF4-473F-99C6-F43E29750A31}"/>
    <cellStyle name="Normal 9 4 2 3 6 2" xfId="5088" xr:uid="{ABCCEC16-34C8-46F0-AC15-7D0C368F66C2}"/>
    <cellStyle name="Normal 9 4 2 3 7" xfId="5071" xr:uid="{85A65BA8-6367-4A62-AC72-AAF600645887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92" xr:uid="{8F7E1E34-EBFB-485A-913A-9A8F4EF96FFB}"/>
    <cellStyle name="Normal 9 4 2 4 2 2 3" xfId="5091" xr:uid="{0FBD4E44-2B6A-4049-8E36-806E6F2BDAC9}"/>
    <cellStyle name="Normal 9 4 2 4 2 3" xfId="3291" xr:uid="{B5DF5C07-B2AB-4224-A98B-82ABF32D17FE}"/>
    <cellStyle name="Normal 9 4 2 4 2 3 2" xfId="5093" xr:uid="{2367E5F6-3098-45DB-B802-218ADE80A157}"/>
    <cellStyle name="Normal 9 4 2 4 2 4" xfId="3292" xr:uid="{E3649021-61EE-422C-820F-959F7B2F146A}"/>
    <cellStyle name="Normal 9 4 2 4 2 4 2" xfId="5094" xr:uid="{8F26A898-A4D2-4D90-BF00-D4AE927AFCF8}"/>
    <cellStyle name="Normal 9 4 2 4 2 5" xfId="5090" xr:uid="{8EF16ECA-9F1F-48F3-A962-E5282DF8F152}"/>
    <cellStyle name="Normal 9 4 2 4 3" xfId="3293" xr:uid="{A9E734C7-CD7B-445D-A574-47F4C6690C6E}"/>
    <cellStyle name="Normal 9 4 2 4 3 2" xfId="4270" xr:uid="{4F7E71AF-2EBC-4F6C-BBB1-729B073D06F1}"/>
    <cellStyle name="Normal 9 4 2 4 3 2 2" xfId="5096" xr:uid="{6953D417-4EFA-48FA-839F-3958C2DF1701}"/>
    <cellStyle name="Normal 9 4 2 4 3 3" xfId="5095" xr:uid="{EFBD890A-7CD1-40CD-B20F-ACC30FFE51CE}"/>
    <cellStyle name="Normal 9 4 2 4 4" xfId="3294" xr:uid="{DC7FEBBA-CC56-40D6-96FC-5EF4CE97DDAF}"/>
    <cellStyle name="Normal 9 4 2 4 4 2" xfId="5097" xr:uid="{F6630696-C725-4BF5-8F53-8085F269738F}"/>
    <cellStyle name="Normal 9 4 2 4 5" xfId="3295" xr:uid="{8DE7B1EA-9A22-4B40-B828-D5462898E796}"/>
    <cellStyle name="Normal 9 4 2 4 5 2" xfId="5098" xr:uid="{6E690565-EEC0-4DD1-93B5-CD742A1DC50D}"/>
    <cellStyle name="Normal 9 4 2 4 6" xfId="5089" xr:uid="{B82120A5-A3B6-4F2C-8187-1B1986813C91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101" xr:uid="{AF81EAD4-1153-4872-82D1-55636459F67D}"/>
    <cellStyle name="Normal 9 4 2 5 2 3" xfId="5100" xr:uid="{D83E55AA-D552-42E9-97C8-3B06A935F59B}"/>
    <cellStyle name="Normal 9 4 2 5 3" xfId="3298" xr:uid="{515F52F5-1FF6-4780-AB0D-57AC1901353A}"/>
    <cellStyle name="Normal 9 4 2 5 3 2" xfId="5102" xr:uid="{2C6E53A1-0F89-464C-9846-DC520BD6B984}"/>
    <cellStyle name="Normal 9 4 2 5 4" xfId="3299" xr:uid="{E7E48E44-7E34-4478-905F-783CE06C0F36}"/>
    <cellStyle name="Normal 9 4 2 5 4 2" xfId="5103" xr:uid="{D5D85911-797A-4CB2-B969-8BECE1BFD9EB}"/>
    <cellStyle name="Normal 9 4 2 5 5" xfId="5099" xr:uid="{92F31C26-A1BE-479F-82B2-53BCC7CCE9F6}"/>
    <cellStyle name="Normal 9 4 2 6" xfId="3300" xr:uid="{5C803D0A-6AEB-4A8F-8E80-8D3622118DA2}"/>
    <cellStyle name="Normal 9 4 2 6 2" xfId="3301" xr:uid="{EBA2872D-81A5-4177-BD14-9D3F5247FA3D}"/>
    <cellStyle name="Normal 9 4 2 6 2 2" xfId="5105" xr:uid="{FAADB7CC-C976-4989-A813-A1DB6469E59F}"/>
    <cellStyle name="Normal 9 4 2 6 3" xfId="3302" xr:uid="{30B89C50-1B50-431D-AE16-A9B691624786}"/>
    <cellStyle name="Normal 9 4 2 6 3 2" xfId="5106" xr:uid="{87858400-04B7-4CCF-B60F-4FDE5E8F7A24}"/>
    <cellStyle name="Normal 9 4 2 6 4" xfId="3303" xr:uid="{E02EA51D-AE4E-4A27-B385-1D45F1D7B0F0}"/>
    <cellStyle name="Normal 9 4 2 6 4 2" xfId="5107" xr:uid="{B6B310B0-1F9D-48CF-BB1A-700F60C8E8BB}"/>
    <cellStyle name="Normal 9 4 2 6 5" xfId="5104" xr:uid="{5B360341-E017-4724-9D84-D0B7AE4819E7}"/>
    <cellStyle name="Normal 9 4 2 7" xfId="3304" xr:uid="{717EC764-6200-4781-9DBE-7AE01DC492DD}"/>
    <cellStyle name="Normal 9 4 2 7 2" xfId="5108" xr:uid="{320261BB-39D4-457E-B86C-1E47F59BC6E1}"/>
    <cellStyle name="Normal 9 4 2 8" xfId="3305" xr:uid="{D54AE50E-6751-456D-B814-0BC1D4404099}"/>
    <cellStyle name="Normal 9 4 2 8 2" xfId="5109" xr:uid="{3F0BF8C2-F6EF-4AFB-B8FF-B2CF2FAD14CF}"/>
    <cellStyle name="Normal 9 4 2 9" xfId="3306" xr:uid="{B26C6B3A-C714-4834-A076-37A046B30935}"/>
    <cellStyle name="Normal 9 4 2 9 2" xfId="5110" xr:uid="{F452D889-C99E-452C-AE48-BA8A39220E8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8" xr:uid="{3B5C2DA4-2FB4-4AB5-886D-48E1369C1842}"/>
    <cellStyle name="Normal 9 4 3 2 2 2 2 2 2" xfId="5486" xr:uid="{585ADEAF-2C96-4326-B7C0-234B479FF984}"/>
    <cellStyle name="Normal 9 4 3 2 2 2 2 2 3" xfId="5115" xr:uid="{2B0CD559-8CD0-45EB-B59F-6CA940E76ABE}"/>
    <cellStyle name="Normal 9 4 3 2 2 2 3" xfId="4769" xr:uid="{BF139D98-E1E1-4C20-8030-8A74CDA56E19}"/>
    <cellStyle name="Normal 9 4 3 2 2 2 3 2" xfId="5487" xr:uid="{47A2DBDA-72B0-4B29-BF0F-CBDADAE800C6}"/>
    <cellStyle name="Normal 9 4 3 2 2 2 3 3" xfId="5114" xr:uid="{F375E9EF-6729-4F8D-82D2-D8E1916C0CE2}"/>
    <cellStyle name="Normal 9 4 3 2 2 3" xfId="3311" xr:uid="{11006371-3CA0-4985-B591-71D72B539045}"/>
    <cellStyle name="Normal 9 4 3 2 2 3 2" xfId="4770" xr:uid="{C483AFCA-3F45-4846-AD7E-CFD789EB8865}"/>
    <cellStyle name="Normal 9 4 3 2 2 3 2 2" xfId="5488" xr:uid="{FEEDBE1B-09C2-404D-A386-C848BA472708}"/>
    <cellStyle name="Normal 9 4 3 2 2 3 2 3" xfId="5116" xr:uid="{D37BE87C-F63A-4671-8E22-D5EED6B4BE42}"/>
    <cellStyle name="Normal 9 4 3 2 2 4" xfId="3312" xr:uid="{E62A273D-F6D5-433E-B6BD-74AE87A1D16D}"/>
    <cellStyle name="Normal 9 4 3 2 2 4 2" xfId="5117" xr:uid="{941DADDB-E040-4E61-8C18-4792EE418238}"/>
    <cellStyle name="Normal 9 4 3 2 2 5" xfId="5113" xr:uid="{94E32541-1189-44E8-8D57-B9B2163292A7}"/>
    <cellStyle name="Normal 9 4 3 2 3" xfId="3313" xr:uid="{CDF820E3-1F8D-4790-8EBB-F35BAB48E074}"/>
    <cellStyle name="Normal 9 4 3 2 3 2" xfId="3314" xr:uid="{C6D6D191-4345-4124-95DB-DA72114A04AD}"/>
    <cellStyle name="Normal 9 4 3 2 3 2 2" xfId="4771" xr:uid="{97C13FD1-BCB5-4208-96FC-503FBBEA367C}"/>
    <cellStyle name="Normal 9 4 3 2 3 2 2 2" xfId="5489" xr:uid="{EAE0D14C-1A37-4A2E-8B31-2A62D29D394D}"/>
    <cellStyle name="Normal 9 4 3 2 3 2 2 3" xfId="5119" xr:uid="{B96CE136-38F5-497D-83BB-62FE7968546F}"/>
    <cellStyle name="Normal 9 4 3 2 3 3" xfId="3315" xr:uid="{F82A6596-11F2-4F37-AE15-33682F6E3CCA}"/>
    <cellStyle name="Normal 9 4 3 2 3 3 2" xfId="5120" xr:uid="{D9719203-3491-4DA3-BD6F-FCDDD14BE0AB}"/>
    <cellStyle name="Normal 9 4 3 2 3 4" xfId="3316" xr:uid="{93A4C50D-082E-4EAA-80B5-ABA592ACE146}"/>
    <cellStyle name="Normal 9 4 3 2 3 4 2" xfId="5121" xr:uid="{9457BA47-332C-46D8-9361-4BC9A4195D53}"/>
    <cellStyle name="Normal 9 4 3 2 3 5" xfId="5118" xr:uid="{19552508-8131-4D82-B3B5-11CC0FE40D3E}"/>
    <cellStyle name="Normal 9 4 3 2 4" xfId="3317" xr:uid="{0989A098-235A-42A9-8FF4-60D3A72B6897}"/>
    <cellStyle name="Normal 9 4 3 2 4 2" xfId="4772" xr:uid="{620EA1A4-B40C-4F56-957F-48DE25E47DEB}"/>
    <cellStyle name="Normal 9 4 3 2 4 2 2" xfId="5490" xr:uid="{CEF39591-48AF-469A-BBAF-62E027FF7E3F}"/>
    <cellStyle name="Normal 9 4 3 2 4 2 3" xfId="5122" xr:uid="{18077BE3-AB22-4E54-BBC9-EE8280874E0E}"/>
    <cellStyle name="Normal 9 4 3 2 5" xfId="3318" xr:uid="{74781C37-F52E-4614-9623-0B5315CC4C21}"/>
    <cellStyle name="Normal 9 4 3 2 5 2" xfId="5123" xr:uid="{5ED5F847-2A05-44BB-951C-5F2883EFE965}"/>
    <cellStyle name="Normal 9 4 3 2 6" xfId="3319" xr:uid="{47557503-8191-4F66-A55C-0066518F1329}"/>
    <cellStyle name="Normal 9 4 3 2 6 2" xfId="5124" xr:uid="{B2082FF2-E078-4073-A1E3-1C1CCDF7767F}"/>
    <cellStyle name="Normal 9 4 3 2 7" xfId="5112" xr:uid="{1C17C14D-E87C-49EE-9126-9AE309F2EE3E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73" xr:uid="{119FD0F2-0AAA-4A71-9F90-659456D7A3FB}"/>
    <cellStyle name="Normal 9 4 3 3 2 2 2 2" xfId="5491" xr:uid="{3BA76AB6-D41F-42A7-969D-D683381F5626}"/>
    <cellStyle name="Normal 9 4 3 3 2 2 2 3" xfId="5127" xr:uid="{E85D5F3F-2D5E-4213-AB0E-96AD5B281751}"/>
    <cellStyle name="Normal 9 4 3 3 2 3" xfId="3323" xr:uid="{7540B3B3-BE63-4382-8788-035841DB8000}"/>
    <cellStyle name="Normal 9 4 3 3 2 3 2" xfId="5128" xr:uid="{73FD725E-D20C-46D1-A5AE-C85524CDA443}"/>
    <cellStyle name="Normal 9 4 3 3 2 4" xfId="3324" xr:uid="{4D05D9EA-2B64-4F3B-97E4-EE0965D522EA}"/>
    <cellStyle name="Normal 9 4 3 3 2 4 2" xfId="5129" xr:uid="{AC866903-3938-4F6F-8FC6-A5D4C37824D8}"/>
    <cellStyle name="Normal 9 4 3 3 2 5" xfId="5126" xr:uid="{AADBBCE6-9BF4-44D7-B6A1-424AE6A3C14F}"/>
    <cellStyle name="Normal 9 4 3 3 3" xfId="3325" xr:uid="{1695321A-5755-4761-9344-30D1F8022A20}"/>
    <cellStyle name="Normal 9 4 3 3 3 2" xfId="4774" xr:uid="{7D2CCB9B-1456-49DF-88A4-93969175129A}"/>
    <cellStyle name="Normal 9 4 3 3 3 2 2" xfId="5492" xr:uid="{4456AC83-1E74-4419-BBC9-9BA3421B3481}"/>
    <cellStyle name="Normal 9 4 3 3 3 2 3" xfId="5130" xr:uid="{76943FB2-4722-4D4A-82A2-7026BC5D0B16}"/>
    <cellStyle name="Normal 9 4 3 3 4" xfId="3326" xr:uid="{E5D4892A-4307-46D8-9909-A239FFC90172}"/>
    <cellStyle name="Normal 9 4 3 3 4 2" xfId="5131" xr:uid="{282BF326-AE06-4DFD-B812-D49AE91765CD}"/>
    <cellStyle name="Normal 9 4 3 3 5" xfId="3327" xr:uid="{4FF37372-DFBC-4372-9252-087A62240A77}"/>
    <cellStyle name="Normal 9 4 3 3 5 2" xfId="5132" xr:uid="{2982C718-BDA3-41CE-8571-E339CA3EF39D}"/>
    <cellStyle name="Normal 9 4 3 3 6" xfId="5125" xr:uid="{102174A5-F17B-4696-A113-ED9BF68D9EB4}"/>
    <cellStyle name="Normal 9 4 3 4" xfId="3328" xr:uid="{B65728D1-7259-48BA-B3D2-BD4C2CBF7246}"/>
    <cellStyle name="Normal 9 4 3 4 2" xfId="3329" xr:uid="{BE4EE3B0-ECF7-4EF0-ADD3-F7F9BC0D8FBD}"/>
    <cellStyle name="Normal 9 4 3 4 2 2" xfId="4775" xr:uid="{1BE163E2-A7A4-41F3-BD8E-CA89A9BC1B18}"/>
    <cellStyle name="Normal 9 4 3 4 2 2 2" xfId="5493" xr:uid="{DB26BC24-5178-42E2-9357-034767BD87F0}"/>
    <cellStyle name="Normal 9 4 3 4 2 2 3" xfId="5134" xr:uid="{30272FB1-7C46-4999-B3B7-724870AED660}"/>
    <cellStyle name="Normal 9 4 3 4 3" xfId="3330" xr:uid="{B566C851-B38D-41FF-BF26-4880290593F5}"/>
    <cellStyle name="Normal 9 4 3 4 3 2" xfId="5135" xr:uid="{E9B716D1-B463-4B55-B028-0219D2C72208}"/>
    <cellStyle name="Normal 9 4 3 4 4" xfId="3331" xr:uid="{C4DF18AD-95DD-4803-8718-861871550545}"/>
    <cellStyle name="Normal 9 4 3 4 4 2" xfId="5136" xr:uid="{975F7F48-95E3-40F0-A49A-44488E3B98B4}"/>
    <cellStyle name="Normal 9 4 3 4 5" xfId="5133" xr:uid="{2C2A53F8-C28B-4E28-A86D-8D80F818CE4F}"/>
    <cellStyle name="Normal 9 4 3 5" xfId="3332" xr:uid="{6BE34A0C-5247-4E0E-8C18-CBEF482FD451}"/>
    <cellStyle name="Normal 9 4 3 5 2" xfId="3333" xr:uid="{69C0B82B-E59E-451D-8DA8-F3B070829995}"/>
    <cellStyle name="Normal 9 4 3 5 2 2" xfId="5138" xr:uid="{F931D581-A849-475D-8105-77731752A6F5}"/>
    <cellStyle name="Normal 9 4 3 5 3" xfId="3334" xr:uid="{C658907C-AF6D-45D3-88AB-E4B8019AE96D}"/>
    <cellStyle name="Normal 9 4 3 5 3 2" xfId="5139" xr:uid="{BD6BEFDE-8D16-4651-992F-AB4403838AAE}"/>
    <cellStyle name="Normal 9 4 3 5 4" xfId="3335" xr:uid="{8BAF2CE6-A7BF-40F0-8222-1362BA7F2706}"/>
    <cellStyle name="Normal 9 4 3 5 4 2" xfId="5140" xr:uid="{3EA6635C-3B4F-4284-8FEA-A19240051FD3}"/>
    <cellStyle name="Normal 9 4 3 5 5" xfId="5137" xr:uid="{DB36C6BD-D245-45D9-B38E-9FD8271D3A05}"/>
    <cellStyle name="Normal 9 4 3 6" xfId="3336" xr:uid="{663F01B0-33FA-4D39-B6E1-F587E2B0AF15}"/>
    <cellStyle name="Normal 9 4 3 6 2" xfId="5141" xr:uid="{81587E36-D795-4497-BF30-2D0438E65746}"/>
    <cellStyle name="Normal 9 4 3 7" xfId="3337" xr:uid="{ED672016-18E9-4ABB-90F2-C09EC1FDC260}"/>
    <cellStyle name="Normal 9 4 3 7 2" xfId="5142" xr:uid="{5462640E-6C23-4DCF-810B-60ADF10E545D}"/>
    <cellStyle name="Normal 9 4 3 8" xfId="3338" xr:uid="{818A346A-71F6-4324-9525-50E86AB2A0BA}"/>
    <cellStyle name="Normal 9 4 3 8 2" xfId="5143" xr:uid="{D410C6D5-8150-443A-B6E0-9F8402014BA0}"/>
    <cellStyle name="Normal 9 4 3 9" xfId="5111" xr:uid="{87E32E28-DDD1-46FC-BC0B-496D8419A0E5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8" xr:uid="{03BBC408-290C-4AC0-8EAE-2396D3287E1F}"/>
    <cellStyle name="Normal 9 4 4 2 2 2 3" xfId="5147" xr:uid="{947EE79F-83C9-4CC8-B838-3BFEC3110151}"/>
    <cellStyle name="Normal 9 4 4 2 2 3" xfId="3343" xr:uid="{1B8C1CF7-E5C9-4880-B588-E7606850BBF2}"/>
    <cellStyle name="Normal 9 4 4 2 2 3 2" xfId="5149" xr:uid="{6BB56EB4-51E1-4647-9D4A-5BE1EDB3B596}"/>
    <cellStyle name="Normal 9 4 4 2 2 4" xfId="3344" xr:uid="{A6BBA61C-2B58-4B6A-8522-D19F9275B174}"/>
    <cellStyle name="Normal 9 4 4 2 2 4 2" xfId="5150" xr:uid="{3B8B84D1-A5F5-4BDA-92C3-C34E03DFE0DA}"/>
    <cellStyle name="Normal 9 4 4 2 2 5" xfId="5146" xr:uid="{78BA618E-E8B7-4E19-99D3-6879395F842C}"/>
    <cellStyle name="Normal 9 4 4 2 3" xfId="3345" xr:uid="{58AD18EB-8B28-4CCF-A2F5-A6C00EBA9C96}"/>
    <cellStyle name="Normal 9 4 4 2 3 2" xfId="4274" xr:uid="{7633241B-2A2F-4012-9F3C-417098F53043}"/>
    <cellStyle name="Normal 9 4 4 2 3 2 2" xfId="5152" xr:uid="{13F377A5-990B-4C60-8D6F-9324E8A7D735}"/>
    <cellStyle name="Normal 9 4 4 2 3 3" xfId="5151" xr:uid="{2B80BF51-424C-4368-A8C2-C5C47B484185}"/>
    <cellStyle name="Normal 9 4 4 2 4" xfId="3346" xr:uid="{3F26112B-9D0F-4391-92B1-84B930FB740C}"/>
    <cellStyle name="Normal 9 4 4 2 4 2" xfId="5153" xr:uid="{43185EE1-F249-43E1-B39D-2818B568C821}"/>
    <cellStyle name="Normal 9 4 4 2 5" xfId="3347" xr:uid="{97EBE7D5-F65F-460B-9708-FD331A512542}"/>
    <cellStyle name="Normal 9 4 4 2 5 2" xfId="5154" xr:uid="{BB423822-1D18-412E-9866-5FBD2EA6CCA5}"/>
    <cellStyle name="Normal 9 4 4 2 6" xfId="5145" xr:uid="{5C27EAE8-9003-4178-8535-83E999144E0E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7" xr:uid="{50BAA1E6-C355-4326-8225-5BC9E0D55912}"/>
    <cellStyle name="Normal 9 4 4 3 2 3" xfId="5156" xr:uid="{0C301BB1-FED5-480F-9D5E-E551E6313F1E}"/>
    <cellStyle name="Normal 9 4 4 3 3" xfId="3350" xr:uid="{677283A2-FBAA-4A7D-BF93-5C581F8828B9}"/>
    <cellStyle name="Normal 9 4 4 3 3 2" xfId="5158" xr:uid="{3E58E561-F3FC-4809-B8F3-9ECF627210E4}"/>
    <cellStyle name="Normal 9 4 4 3 4" xfId="3351" xr:uid="{086C0F03-BD4C-4343-9F4F-C5C72CC9C108}"/>
    <cellStyle name="Normal 9 4 4 3 4 2" xfId="5159" xr:uid="{FA243991-9574-41B5-A7E7-046313FA2BE7}"/>
    <cellStyle name="Normal 9 4 4 3 5" xfId="5155" xr:uid="{718C3ED4-D8BB-4426-8704-9D1ED6BF0842}"/>
    <cellStyle name="Normal 9 4 4 4" xfId="3352" xr:uid="{373083DB-45F7-467D-8220-0D1AFD273947}"/>
    <cellStyle name="Normal 9 4 4 4 2" xfId="3353" xr:uid="{321DF2AC-9CAD-420A-9817-3F63C8157AEA}"/>
    <cellStyle name="Normal 9 4 4 4 2 2" xfId="5161" xr:uid="{191E0CBB-4D3A-470A-B646-C3A853103206}"/>
    <cellStyle name="Normal 9 4 4 4 3" xfId="3354" xr:uid="{B396A407-E763-4E74-9620-D29DAC74A0C9}"/>
    <cellStyle name="Normal 9 4 4 4 3 2" xfId="5162" xr:uid="{950742B8-D593-4EDE-9565-7F865FE89D1A}"/>
    <cellStyle name="Normal 9 4 4 4 4" xfId="3355" xr:uid="{49057117-C5D1-4F54-9358-182822105648}"/>
    <cellStyle name="Normal 9 4 4 4 4 2" xfId="5163" xr:uid="{5B31E045-8952-4979-B5E7-56CAF834CBB4}"/>
    <cellStyle name="Normal 9 4 4 4 5" xfId="5160" xr:uid="{264AD514-77AE-47CA-8C5D-0C9351547482}"/>
    <cellStyle name="Normal 9 4 4 5" xfId="3356" xr:uid="{C64D3DB9-8FB5-481D-8C0E-356859EB31C3}"/>
    <cellStyle name="Normal 9 4 4 5 2" xfId="5164" xr:uid="{474D0066-E858-412A-B423-755235EE1140}"/>
    <cellStyle name="Normal 9 4 4 6" xfId="3357" xr:uid="{CE611F52-669B-4434-9538-3DE5D1953BF8}"/>
    <cellStyle name="Normal 9 4 4 6 2" xfId="5165" xr:uid="{DC44AE65-0B20-4A07-9DEC-1C7D35B452B9}"/>
    <cellStyle name="Normal 9 4 4 7" xfId="3358" xr:uid="{E42AA119-7F29-4E69-B4D7-3893569B3A67}"/>
    <cellStyle name="Normal 9 4 4 7 2" xfId="5166" xr:uid="{CBAE3ED6-C76C-4A2C-B307-73A477A356EE}"/>
    <cellStyle name="Normal 9 4 4 8" xfId="5144" xr:uid="{4B1BB109-715E-47E9-9246-EB48730FC00A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70" xr:uid="{07211C69-3C4F-4981-B478-6D15B25B35C2}"/>
    <cellStyle name="Normal 9 4 5 2 2 3" xfId="5169" xr:uid="{600CB24F-761A-47C7-9D98-20B458B7C355}"/>
    <cellStyle name="Normal 9 4 5 2 3" xfId="3362" xr:uid="{DC9331B7-1C1E-4DEF-8ACA-BBB92E1435CA}"/>
    <cellStyle name="Normal 9 4 5 2 3 2" xfId="5171" xr:uid="{78485E1D-559C-4BD5-BC6F-9399F3974963}"/>
    <cellStyle name="Normal 9 4 5 2 4" xfId="3363" xr:uid="{A08CA7CB-1D88-4572-B0F9-EF195DDDD5C2}"/>
    <cellStyle name="Normal 9 4 5 2 4 2" xfId="5172" xr:uid="{FF170F17-4A9D-455B-92E3-3FA8A98701FE}"/>
    <cellStyle name="Normal 9 4 5 2 5" xfId="5168" xr:uid="{CBD9B0AD-F008-4DB6-B934-14496988AC07}"/>
    <cellStyle name="Normal 9 4 5 3" xfId="3364" xr:uid="{A1E9C33C-C94E-4FFB-BAAF-493B0788A2C1}"/>
    <cellStyle name="Normal 9 4 5 3 2" xfId="3365" xr:uid="{3876BB89-BE58-496A-92CB-3F4DBDAC9F60}"/>
    <cellStyle name="Normal 9 4 5 3 2 2" xfId="5174" xr:uid="{4F30BF39-8BD3-41A1-BC42-5DF37AE1617A}"/>
    <cellStyle name="Normal 9 4 5 3 3" xfId="3366" xr:uid="{F73D1800-06A9-4D99-8554-9DB4BC2DCF62}"/>
    <cellStyle name="Normal 9 4 5 3 3 2" xfId="5175" xr:uid="{68B347B4-28FE-4AFF-9B1E-9ADAA0C0DBF1}"/>
    <cellStyle name="Normal 9 4 5 3 4" xfId="3367" xr:uid="{41C66C3B-088B-4235-9A2A-04856B8649BA}"/>
    <cellStyle name="Normal 9 4 5 3 4 2" xfId="5176" xr:uid="{9D5DFCB5-F7D9-4D1D-95C5-290955C27777}"/>
    <cellStyle name="Normal 9 4 5 3 5" xfId="5173" xr:uid="{DF6C8D0F-CD07-45EF-BA88-5051B96C532E}"/>
    <cellStyle name="Normal 9 4 5 4" xfId="3368" xr:uid="{E2116F0C-A7ED-4018-B37E-6460DD191EFB}"/>
    <cellStyle name="Normal 9 4 5 4 2" xfId="5177" xr:uid="{7A8D5BC6-1096-47E1-8F6C-A023C6B99657}"/>
    <cellStyle name="Normal 9 4 5 5" xfId="3369" xr:uid="{10597110-38DF-4F4E-BF64-F79F5D4481D5}"/>
    <cellStyle name="Normal 9 4 5 5 2" xfId="5178" xr:uid="{0AAEE1FB-2464-4073-977E-85A78F77703B}"/>
    <cellStyle name="Normal 9 4 5 6" xfId="3370" xr:uid="{6193CB2F-0D4F-4003-B651-78D0486386BF}"/>
    <cellStyle name="Normal 9 4 5 6 2" xfId="5179" xr:uid="{503D8BE9-7409-48C1-84F5-4D87A1BD83B7}"/>
    <cellStyle name="Normal 9 4 5 7" xfId="5167" xr:uid="{AE087135-17AA-4FD3-93F1-6617D25479F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82" xr:uid="{749E1720-6D2A-48A4-8F32-0DC98C7D1E8E}"/>
    <cellStyle name="Normal 9 4 6 2 3" xfId="3374" xr:uid="{936E98DF-DA76-41C5-997F-EDEF1086A88A}"/>
    <cellStyle name="Normal 9 4 6 2 3 2" xfId="5183" xr:uid="{59435850-BB87-4217-A3C1-8D1064D629E4}"/>
    <cellStyle name="Normal 9 4 6 2 4" xfId="3375" xr:uid="{D86FE3C7-4910-4F6A-AFE5-FB872984644E}"/>
    <cellStyle name="Normal 9 4 6 2 4 2" xfId="5184" xr:uid="{0C7DE336-06D9-4727-BAA6-0D51C6CC0247}"/>
    <cellStyle name="Normal 9 4 6 2 5" xfId="5181" xr:uid="{C6B936A7-6237-4A6E-A0BF-473B47A7FBA0}"/>
    <cellStyle name="Normal 9 4 6 3" xfId="3376" xr:uid="{7D42B768-6197-45F7-A266-F5094882D122}"/>
    <cellStyle name="Normal 9 4 6 3 2" xfId="5185" xr:uid="{D478CDA5-2E8C-4D1E-9043-BB2CD4D4BFC7}"/>
    <cellStyle name="Normal 9 4 6 4" xfId="3377" xr:uid="{7DB71026-A14B-43C5-8F56-41602DDF0746}"/>
    <cellStyle name="Normal 9 4 6 4 2" xfId="5186" xr:uid="{2E5198AB-305C-463F-ACDD-C453CFD2B5CF}"/>
    <cellStyle name="Normal 9 4 6 5" xfId="3378" xr:uid="{331CA8AB-5B2B-4241-B49C-65027FE1626C}"/>
    <cellStyle name="Normal 9 4 6 5 2" xfId="5187" xr:uid="{0DA683D3-CCB1-4E2C-ABA5-7C4BC0DDA500}"/>
    <cellStyle name="Normal 9 4 6 6" xfId="5180" xr:uid="{33F83778-4F50-4C96-B594-320598A141DD}"/>
    <cellStyle name="Normal 9 4 7" xfId="3379" xr:uid="{23E879BA-5EDE-4527-B83F-BD3E7C5CD9E1}"/>
    <cellStyle name="Normal 9 4 7 2" xfId="3380" xr:uid="{FE6BB645-9DCD-439A-AA54-1D20CA64AABA}"/>
    <cellStyle name="Normal 9 4 7 2 2" xfId="5189" xr:uid="{47CFDA79-03FD-4B02-A50A-0EA62A9B607A}"/>
    <cellStyle name="Normal 9 4 7 3" xfId="3381" xr:uid="{63EACFD9-C165-4BCD-83BB-E9C03CCCBB36}"/>
    <cellStyle name="Normal 9 4 7 3 2" xfId="5190" xr:uid="{01B1AD3D-3985-4767-9D63-40DE3F675817}"/>
    <cellStyle name="Normal 9 4 7 4" xfId="3382" xr:uid="{A237818C-2634-4E2F-A320-E14CE2E43306}"/>
    <cellStyle name="Normal 9 4 7 4 2" xfId="5191" xr:uid="{750F3D65-D77B-4C52-B2ED-F2187D259063}"/>
    <cellStyle name="Normal 9 4 7 5" xfId="5188" xr:uid="{CE1C0AF1-730D-49A3-8A35-738B82F0BF11}"/>
    <cellStyle name="Normal 9 4 8" xfId="3383" xr:uid="{4B3F0F96-7698-4C1B-9352-DFB8A143B4C0}"/>
    <cellStyle name="Normal 9 4 8 2" xfId="3384" xr:uid="{1652C9F7-EF06-4CE0-89E5-AD33D943B7C8}"/>
    <cellStyle name="Normal 9 4 8 2 2" xfId="5193" xr:uid="{ADF14AB0-E9DB-4EB7-98D4-A074E3BFCE8B}"/>
    <cellStyle name="Normal 9 4 8 3" xfId="3385" xr:uid="{42C48E4C-0A45-4969-A540-285C636278BC}"/>
    <cellStyle name="Normal 9 4 8 3 2" xfId="5194" xr:uid="{EB36CF54-90FD-49CC-9031-D46A41498F8D}"/>
    <cellStyle name="Normal 9 4 8 4" xfId="3386" xr:uid="{6ED60723-E769-4128-AB65-7053B9A54F85}"/>
    <cellStyle name="Normal 9 4 8 4 2" xfId="5195" xr:uid="{558C21B7-4790-4B95-990C-6DE8709D586E}"/>
    <cellStyle name="Normal 9 4 8 5" xfId="5192" xr:uid="{DFE1CADE-E450-4036-BE9C-D816B98B0BB8}"/>
    <cellStyle name="Normal 9 4 9" xfId="3387" xr:uid="{0A0D880C-0BFC-41C8-B227-974676FB3A25}"/>
    <cellStyle name="Normal 9 4 9 2" xfId="5196" xr:uid="{3E89119E-B3AE-4D8A-A080-7890CB436080}"/>
    <cellStyle name="Normal 9 5" xfId="3388" xr:uid="{F86CC073-51FB-4947-B60F-A224C8F5AAAD}"/>
    <cellStyle name="Normal 9 5 10" xfId="3389" xr:uid="{A9761081-2313-4CCE-946F-97186494E246}"/>
    <cellStyle name="Normal 9 5 10 2" xfId="5198" xr:uid="{9C4AF13F-925C-4B14-B108-9CA199A4DFE2}"/>
    <cellStyle name="Normal 9 5 11" xfId="3390" xr:uid="{D20600A0-E03E-4CBD-8164-D0D21344248F}"/>
    <cellStyle name="Normal 9 5 11 2" xfId="5199" xr:uid="{571FA0E9-EB64-484C-B3A6-ADCCC44929F7}"/>
    <cellStyle name="Normal 9 5 12" xfId="5197" xr:uid="{EAF349B1-A567-4ABE-9ECB-215B1DF8B605}"/>
    <cellStyle name="Normal 9 5 2" xfId="3391" xr:uid="{A630278B-53B1-4F67-ABBD-AD5D7E85E57A}"/>
    <cellStyle name="Normal 9 5 2 10" xfId="5200" xr:uid="{2AC138E4-5FE2-4E50-842D-296437022B8F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204" xr:uid="{EECA1FD5-CF37-41EC-BDFB-153CFC504E32}"/>
    <cellStyle name="Normal 9 5 2 2 2 2 3" xfId="3396" xr:uid="{3E2CCF73-B1F9-4F05-80C1-CDC65940B91F}"/>
    <cellStyle name="Normal 9 5 2 2 2 2 3 2" xfId="5205" xr:uid="{F169D5FE-9E87-4C86-9721-999052C9B6A9}"/>
    <cellStyle name="Normal 9 5 2 2 2 2 4" xfId="3397" xr:uid="{BF6CCD5E-E621-4573-AA38-665E2F75835D}"/>
    <cellStyle name="Normal 9 5 2 2 2 2 4 2" xfId="5206" xr:uid="{439DB775-8A17-470B-8E1D-9A125B4A4BAC}"/>
    <cellStyle name="Normal 9 5 2 2 2 2 5" xfId="5203" xr:uid="{2FB92C01-D1BD-43AF-AFC0-D02F788BCF9C}"/>
    <cellStyle name="Normal 9 5 2 2 2 3" xfId="3398" xr:uid="{52C60F68-7D3D-4FAB-9822-F8D800416909}"/>
    <cellStyle name="Normal 9 5 2 2 2 3 2" xfId="3399" xr:uid="{A7D84D49-75C3-492F-8483-A4BA44E1ED1E}"/>
    <cellStyle name="Normal 9 5 2 2 2 3 2 2" xfId="5208" xr:uid="{0F989554-E589-4977-B8EF-072568F17561}"/>
    <cellStyle name="Normal 9 5 2 2 2 3 3" xfId="3400" xr:uid="{DEB0BFC0-6AC8-47D9-B90F-FD577C17CA56}"/>
    <cellStyle name="Normal 9 5 2 2 2 3 3 2" xfId="5209" xr:uid="{7355DA70-2E4C-4F16-97D9-B30C7640C0FE}"/>
    <cellStyle name="Normal 9 5 2 2 2 3 4" xfId="3401" xr:uid="{03CA0861-E115-40D7-AD98-93C13EA8709B}"/>
    <cellStyle name="Normal 9 5 2 2 2 3 4 2" xfId="5210" xr:uid="{87108268-1CE6-4330-8E4D-CEDCE0AC7F45}"/>
    <cellStyle name="Normal 9 5 2 2 2 3 5" xfId="5207" xr:uid="{71A88C94-EB77-4E54-B394-EDCFA9979E2F}"/>
    <cellStyle name="Normal 9 5 2 2 2 4" xfId="3402" xr:uid="{5D86A963-245A-49A6-A2B1-B654F7A5EFF0}"/>
    <cellStyle name="Normal 9 5 2 2 2 4 2" xfId="5211" xr:uid="{525F2FB6-8AA8-422D-9639-672F60980450}"/>
    <cellStyle name="Normal 9 5 2 2 2 5" xfId="3403" xr:uid="{0D7CCE81-E84A-4D9A-80E7-BF2B58D2C1DD}"/>
    <cellStyle name="Normal 9 5 2 2 2 5 2" xfId="5212" xr:uid="{B03C4D6A-D363-4910-8D92-C0FE67E860B5}"/>
    <cellStyle name="Normal 9 5 2 2 2 6" xfId="3404" xr:uid="{FE0A2B1A-1FB6-4859-A93A-8CAF03C86E3D}"/>
    <cellStyle name="Normal 9 5 2 2 2 6 2" xfId="5213" xr:uid="{01C88424-23BA-422B-87B3-9767D7DA7E99}"/>
    <cellStyle name="Normal 9 5 2 2 2 7" xfId="5202" xr:uid="{46664BCC-1481-436B-AE3F-E12E263DEB56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6" xr:uid="{42655DD8-ACDE-419F-A75A-5009027D4FB5}"/>
    <cellStyle name="Normal 9 5 2 2 3 2 3" xfId="3408" xr:uid="{460C8630-68AB-426D-9D9D-763D724AF965}"/>
    <cellStyle name="Normal 9 5 2 2 3 2 3 2" xfId="5217" xr:uid="{144ECB9E-A56F-4E1A-97DA-769A1781D3BC}"/>
    <cellStyle name="Normal 9 5 2 2 3 2 4" xfId="3409" xr:uid="{D555BAE4-2377-4ABA-9575-DA6DB052A73A}"/>
    <cellStyle name="Normal 9 5 2 2 3 2 4 2" xfId="5218" xr:uid="{B03E026C-3871-435C-ACBD-A8E2FB87624C}"/>
    <cellStyle name="Normal 9 5 2 2 3 2 5" xfId="5215" xr:uid="{D9C92B90-1B3B-4FF6-B28D-11744E9C7F39}"/>
    <cellStyle name="Normal 9 5 2 2 3 3" xfId="3410" xr:uid="{C505AA95-563E-408B-A1CC-731CD37B53A9}"/>
    <cellStyle name="Normal 9 5 2 2 3 3 2" xfId="5219" xr:uid="{C94FF753-9C86-4499-9407-BC5A9AD8FE12}"/>
    <cellStyle name="Normal 9 5 2 2 3 4" xfId="3411" xr:uid="{D68FF109-AC44-43B9-9469-DF21F3BAECA0}"/>
    <cellStyle name="Normal 9 5 2 2 3 4 2" xfId="5220" xr:uid="{3F36FD9D-3FF3-492B-B520-E1B92E5674F7}"/>
    <cellStyle name="Normal 9 5 2 2 3 5" xfId="3412" xr:uid="{48D2BC56-2EE9-4334-A763-D2EDC87911F4}"/>
    <cellStyle name="Normal 9 5 2 2 3 5 2" xfId="5221" xr:uid="{D9578470-9B97-4038-8014-C27195305F23}"/>
    <cellStyle name="Normal 9 5 2 2 3 6" xfId="5214" xr:uid="{EBC0449F-E46B-4E18-97F2-6E5A86AE1A10}"/>
    <cellStyle name="Normal 9 5 2 2 4" xfId="3413" xr:uid="{19746D52-1266-4886-850F-DE49B8F1E5D1}"/>
    <cellStyle name="Normal 9 5 2 2 4 2" xfId="3414" xr:uid="{8F02253D-2DA7-4DF7-AB36-0A15BE33DDCE}"/>
    <cellStyle name="Normal 9 5 2 2 4 2 2" xfId="5223" xr:uid="{F431233D-9AA3-49DA-859B-AA004F2381A9}"/>
    <cellStyle name="Normal 9 5 2 2 4 3" xfId="3415" xr:uid="{A1462127-7D09-4D1D-AA9D-AF764FEC13B9}"/>
    <cellStyle name="Normal 9 5 2 2 4 3 2" xfId="5224" xr:uid="{2478B901-3896-420F-81D3-3C5FDBB0203C}"/>
    <cellStyle name="Normal 9 5 2 2 4 4" xfId="3416" xr:uid="{E5FC1265-8147-4DBD-94DB-054BA3D935D8}"/>
    <cellStyle name="Normal 9 5 2 2 4 4 2" xfId="5225" xr:uid="{B42D234E-27CA-430C-BC93-90E42AD6D35A}"/>
    <cellStyle name="Normal 9 5 2 2 4 5" xfId="5222" xr:uid="{D7C46044-4443-4963-B7FC-D075D5D6F8F4}"/>
    <cellStyle name="Normal 9 5 2 2 5" xfId="3417" xr:uid="{D1030FEA-03C9-49A7-8E62-BABCB3AB477F}"/>
    <cellStyle name="Normal 9 5 2 2 5 2" xfId="3418" xr:uid="{9EF967B1-DD50-422B-9C1C-8D416AF67331}"/>
    <cellStyle name="Normal 9 5 2 2 5 2 2" xfId="5227" xr:uid="{996D18F4-F415-4EAD-98A5-173AB040B5C3}"/>
    <cellStyle name="Normal 9 5 2 2 5 3" xfId="3419" xr:uid="{3ADD6D94-AD84-40E9-A436-ABE7AEFFDEE9}"/>
    <cellStyle name="Normal 9 5 2 2 5 3 2" xfId="5228" xr:uid="{EB994382-3F3F-492C-987E-141FADDEA50E}"/>
    <cellStyle name="Normal 9 5 2 2 5 4" xfId="3420" xr:uid="{EBC5E9A4-78A2-4167-A8DF-A6150A067C14}"/>
    <cellStyle name="Normal 9 5 2 2 5 4 2" xfId="5229" xr:uid="{13FDA42E-CB4F-4657-B3D5-991AD04D7BC8}"/>
    <cellStyle name="Normal 9 5 2 2 5 5" xfId="5226" xr:uid="{F05E9526-D359-4853-9469-D34B003C9EED}"/>
    <cellStyle name="Normal 9 5 2 2 6" xfId="3421" xr:uid="{5E5DB2A2-9827-4596-869F-B8830BBB12B8}"/>
    <cellStyle name="Normal 9 5 2 2 6 2" xfId="5230" xr:uid="{28B7EFCA-3EC6-41A4-9091-EB864BDC555C}"/>
    <cellStyle name="Normal 9 5 2 2 7" xfId="3422" xr:uid="{88D7E271-7BDB-49C9-AD74-416A73ED543D}"/>
    <cellStyle name="Normal 9 5 2 2 7 2" xfId="5231" xr:uid="{484D457C-0D0D-4D0B-8BB0-E7F6D49C9924}"/>
    <cellStyle name="Normal 9 5 2 2 8" xfId="3423" xr:uid="{08E1DCC5-DF73-4598-A21C-A13B18CBF928}"/>
    <cellStyle name="Normal 9 5 2 2 8 2" xfId="5232" xr:uid="{D7270BC4-68C2-45FF-AD21-BAEB2D6F3904}"/>
    <cellStyle name="Normal 9 5 2 2 9" xfId="5201" xr:uid="{4A22BF46-9E7E-43F1-84FB-D960D6453D8A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5" xr:uid="{39BFC76B-8611-49F6-A7A4-8FB36CBB5D7E}"/>
    <cellStyle name="Normal 9 5 2 3 2 3" xfId="3427" xr:uid="{6CAF1EA0-5483-45FF-99E2-B6981CAE9767}"/>
    <cellStyle name="Normal 9 5 2 3 2 3 2" xfId="5236" xr:uid="{1BA2C516-549A-4438-918F-A66094B831FE}"/>
    <cellStyle name="Normal 9 5 2 3 2 4" xfId="3428" xr:uid="{B47E8974-458C-4AF9-84CC-34D421E180D2}"/>
    <cellStyle name="Normal 9 5 2 3 2 4 2" xfId="5237" xr:uid="{8B44D2C8-144B-415D-91E9-7C239C14589E}"/>
    <cellStyle name="Normal 9 5 2 3 2 5" xfId="5234" xr:uid="{37E75AD1-31C1-4B73-A4F2-A42CF520B181}"/>
    <cellStyle name="Normal 9 5 2 3 3" xfId="3429" xr:uid="{DF70A764-65AE-4A06-B0C3-C0EA68E39D1E}"/>
    <cellStyle name="Normal 9 5 2 3 3 2" xfId="3430" xr:uid="{33B9A006-230F-4430-AD81-0A1828F7FF73}"/>
    <cellStyle name="Normal 9 5 2 3 3 2 2" xfId="5239" xr:uid="{B322112F-D8AC-4399-BA06-44547CA5895E}"/>
    <cellStyle name="Normal 9 5 2 3 3 3" xfId="3431" xr:uid="{4C6CE248-1EA7-4D82-AF72-DBF364689ED2}"/>
    <cellStyle name="Normal 9 5 2 3 3 3 2" xfId="5240" xr:uid="{8E75626F-4F1C-42BE-B90D-D1EBB9806F35}"/>
    <cellStyle name="Normal 9 5 2 3 3 4" xfId="3432" xr:uid="{95A18C9F-E989-4B20-93A6-3A5BC6326BF0}"/>
    <cellStyle name="Normal 9 5 2 3 3 4 2" xfId="5241" xr:uid="{C4096260-6BA5-43E4-B6FC-A620A398B8BD}"/>
    <cellStyle name="Normal 9 5 2 3 3 5" xfId="5238" xr:uid="{AAD91859-9AF1-492F-AF85-489204F2DF39}"/>
    <cellStyle name="Normal 9 5 2 3 4" xfId="3433" xr:uid="{63CBE5E3-3D73-45AA-8C1D-E37B4B46874E}"/>
    <cellStyle name="Normal 9 5 2 3 4 2" xfId="5242" xr:uid="{255D611D-F9CA-4AC1-98DD-E3BD5117E8B8}"/>
    <cellStyle name="Normal 9 5 2 3 5" xfId="3434" xr:uid="{50BFB28E-AADF-4B76-ABA7-97EA3ECBB478}"/>
    <cellStyle name="Normal 9 5 2 3 5 2" xfId="5243" xr:uid="{2E962C92-640A-4A73-90D9-66326A838CAD}"/>
    <cellStyle name="Normal 9 5 2 3 6" xfId="3435" xr:uid="{9AFBB40A-5FA7-4E06-8CB0-CD5FD46CC394}"/>
    <cellStyle name="Normal 9 5 2 3 6 2" xfId="5244" xr:uid="{D0A58A05-575A-4449-9FAE-DEE0F8E2E071}"/>
    <cellStyle name="Normal 9 5 2 3 7" xfId="5233" xr:uid="{AEAE158D-4964-4D23-A43F-E33A366B168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7" xr:uid="{E5333E45-8FCB-49AF-B2CF-0BDD27CA4C0B}"/>
    <cellStyle name="Normal 9 5 2 4 2 3" xfId="3439" xr:uid="{99513CF1-4434-4648-9370-365F77384D49}"/>
    <cellStyle name="Normal 9 5 2 4 2 3 2" xfId="5248" xr:uid="{792DD372-B409-4A75-AD3D-2DB5A7455B4E}"/>
    <cellStyle name="Normal 9 5 2 4 2 4" xfId="3440" xr:uid="{0BFD76FB-8B12-4A52-80B3-C930DD07FDA4}"/>
    <cellStyle name="Normal 9 5 2 4 2 4 2" xfId="5249" xr:uid="{9BE1693A-10EB-48E3-BAB0-D720F000F5A4}"/>
    <cellStyle name="Normal 9 5 2 4 2 5" xfId="5246" xr:uid="{F16D25F0-5D4B-482C-B2DE-0822913A17B5}"/>
    <cellStyle name="Normal 9 5 2 4 3" xfId="3441" xr:uid="{558C0A5C-B690-4755-A11B-3995B5942152}"/>
    <cellStyle name="Normal 9 5 2 4 3 2" xfId="5250" xr:uid="{7AD1D972-634A-4643-8FB8-678C3C71CDE2}"/>
    <cellStyle name="Normal 9 5 2 4 4" xfId="3442" xr:uid="{731FAB44-C035-4434-BBC2-78D19177F876}"/>
    <cellStyle name="Normal 9 5 2 4 4 2" xfId="5251" xr:uid="{565A64CC-0255-48C8-865B-ADDE8C81A85F}"/>
    <cellStyle name="Normal 9 5 2 4 5" xfId="3443" xr:uid="{5287E35C-CA63-49C4-85CA-9AC4CE3047F9}"/>
    <cellStyle name="Normal 9 5 2 4 5 2" xfId="5252" xr:uid="{02BC730E-6840-4197-A955-04E4E0233892}"/>
    <cellStyle name="Normal 9 5 2 4 6" xfId="5245" xr:uid="{273D0235-0CDD-432C-A0F5-2DE4589F51F0}"/>
    <cellStyle name="Normal 9 5 2 5" xfId="3444" xr:uid="{E41A2246-1F45-4D76-B522-E10C396DE870}"/>
    <cellStyle name="Normal 9 5 2 5 2" xfId="3445" xr:uid="{9C71CA7C-6CFE-4080-AE49-38B843637FEB}"/>
    <cellStyle name="Normal 9 5 2 5 2 2" xfId="5254" xr:uid="{3B8B29D5-8277-4C79-A52B-55C7E0D40CF8}"/>
    <cellStyle name="Normal 9 5 2 5 3" xfId="3446" xr:uid="{0CF0622F-4418-4EC2-ACF3-0B81D498B5AD}"/>
    <cellStyle name="Normal 9 5 2 5 3 2" xfId="5255" xr:uid="{2852566E-9E91-48DD-8DE7-CA97604FF751}"/>
    <cellStyle name="Normal 9 5 2 5 4" xfId="3447" xr:uid="{A6E4643C-6A1B-4B6B-A850-222E09D6CCA6}"/>
    <cellStyle name="Normal 9 5 2 5 4 2" xfId="5256" xr:uid="{E067473E-03BD-4B0E-AE22-D011656A6BE7}"/>
    <cellStyle name="Normal 9 5 2 5 5" xfId="5253" xr:uid="{F45749F1-9DB6-4976-809C-72B2383A01D4}"/>
    <cellStyle name="Normal 9 5 2 6" xfId="3448" xr:uid="{8C110C3A-907B-435A-A8AA-D24C4B1366CE}"/>
    <cellStyle name="Normal 9 5 2 6 2" xfId="3449" xr:uid="{8568CA61-10C1-4A67-BF81-74C3A75566F2}"/>
    <cellStyle name="Normal 9 5 2 6 2 2" xfId="5258" xr:uid="{BD6902F1-3CB9-47E3-B146-CC1570BE7CEA}"/>
    <cellStyle name="Normal 9 5 2 6 3" xfId="3450" xr:uid="{29A4313F-8949-45E4-B984-92A0944FDCE2}"/>
    <cellStyle name="Normal 9 5 2 6 3 2" xfId="5259" xr:uid="{582195D3-54A6-4C8A-994A-DA9396DDB34A}"/>
    <cellStyle name="Normal 9 5 2 6 4" xfId="3451" xr:uid="{0325FD9A-847A-43EE-B727-CD6655DBABC1}"/>
    <cellStyle name="Normal 9 5 2 6 4 2" xfId="5260" xr:uid="{D32F6371-E9CD-4AE7-A3CA-0674EAA814FB}"/>
    <cellStyle name="Normal 9 5 2 6 5" xfId="5257" xr:uid="{8324164A-4980-4BEA-83D1-2BB9548CD959}"/>
    <cellStyle name="Normal 9 5 2 7" xfId="3452" xr:uid="{E9633376-09FD-480B-B8E6-E2BBB4C54C9C}"/>
    <cellStyle name="Normal 9 5 2 7 2" xfId="5261" xr:uid="{76FF2333-2D3B-4ACA-907C-270DF12B9DFA}"/>
    <cellStyle name="Normal 9 5 2 8" xfId="3453" xr:uid="{24667192-8A7F-4C78-B8E0-8EA511051635}"/>
    <cellStyle name="Normal 9 5 2 8 2" xfId="5262" xr:uid="{BAAF6309-BC57-48CA-AAC2-295C2F491200}"/>
    <cellStyle name="Normal 9 5 2 9" xfId="3454" xr:uid="{A3859758-B49F-42CD-A0B5-055EE9E68BF6}"/>
    <cellStyle name="Normal 9 5 2 9 2" xfId="5263" xr:uid="{147F271B-5221-464E-A498-59AED698AB58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8" xr:uid="{77BBB73A-27D8-491C-88E3-703EB62AA1DF}"/>
    <cellStyle name="Normal 9 5 3 2 2 2 3" xfId="5267" xr:uid="{2B95F7CB-40DB-45B5-B5A8-D3CE7FA421F9}"/>
    <cellStyle name="Normal 9 5 3 2 2 3" xfId="3459" xr:uid="{81EDA8D9-CE06-4943-BBD1-3133299612F3}"/>
    <cellStyle name="Normal 9 5 3 2 2 3 2" xfId="5269" xr:uid="{D63AB355-E210-4FF0-AA6D-DA82EEF78239}"/>
    <cellStyle name="Normal 9 5 3 2 2 4" xfId="3460" xr:uid="{9B9702E4-91CA-4288-83C4-823B366BBDE5}"/>
    <cellStyle name="Normal 9 5 3 2 2 4 2" xfId="5270" xr:uid="{536D4B65-E08E-4166-BF42-9A71499AB860}"/>
    <cellStyle name="Normal 9 5 3 2 2 5" xfId="5266" xr:uid="{14B05DD4-B083-425C-BC96-3EC0C7BAB585}"/>
    <cellStyle name="Normal 9 5 3 2 3" xfId="3461" xr:uid="{215002A9-D445-4D5A-AE79-C3D1F42472E5}"/>
    <cellStyle name="Normal 9 5 3 2 3 2" xfId="3462" xr:uid="{3B61D4E9-2E45-4B2B-8CF2-01515EE8EC5B}"/>
    <cellStyle name="Normal 9 5 3 2 3 2 2" xfId="5272" xr:uid="{B07F1575-BB58-46AE-913E-07904F9C7126}"/>
    <cellStyle name="Normal 9 5 3 2 3 3" xfId="3463" xr:uid="{1F61B04B-9527-40FF-BE3D-CA384975FB41}"/>
    <cellStyle name="Normal 9 5 3 2 3 3 2" xfId="5273" xr:uid="{37AEC1EA-EA83-4E15-8AC7-B773D0DDB446}"/>
    <cellStyle name="Normal 9 5 3 2 3 4" xfId="3464" xr:uid="{8882092E-0D1E-4D0E-907F-194906559D1A}"/>
    <cellStyle name="Normal 9 5 3 2 3 4 2" xfId="5274" xr:uid="{2CE6C1E2-17EF-45BA-838C-6C83D850664F}"/>
    <cellStyle name="Normal 9 5 3 2 3 5" xfId="5271" xr:uid="{F07C47F5-9B43-4EB3-A28C-0EA64AAA460A}"/>
    <cellStyle name="Normal 9 5 3 2 4" xfId="3465" xr:uid="{411F4421-ABEA-461A-9058-E8CD9798B9E8}"/>
    <cellStyle name="Normal 9 5 3 2 4 2" xfId="5275" xr:uid="{2D56FF4E-AC44-407B-8B47-EDAE02D2B883}"/>
    <cellStyle name="Normal 9 5 3 2 5" xfId="3466" xr:uid="{0B02444B-F6A2-462A-9062-3C95251D624E}"/>
    <cellStyle name="Normal 9 5 3 2 5 2" xfId="5276" xr:uid="{0D8E71B5-96B3-4CFD-B793-567B32422E0D}"/>
    <cellStyle name="Normal 9 5 3 2 6" xfId="3467" xr:uid="{65C3478D-E36D-4799-9007-A7B5C1DE94A4}"/>
    <cellStyle name="Normal 9 5 3 2 6 2" xfId="5277" xr:uid="{3134B79E-E9C4-4DF5-9AE7-65B6E7003C7D}"/>
    <cellStyle name="Normal 9 5 3 2 7" xfId="5265" xr:uid="{A97348E7-5953-486A-94D0-F1B6558F7E4F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80" xr:uid="{49888450-EA16-4C00-9BF6-F7278AA94A18}"/>
    <cellStyle name="Normal 9 5 3 3 2 3" xfId="3471" xr:uid="{9DD214D2-D70D-43B5-B6D3-39A6668C3BA7}"/>
    <cellStyle name="Normal 9 5 3 3 2 3 2" xfId="5281" xr:uid="{1667F2C8-F225-49CD-930C-EC5D12695EC7}"/>
    <cellStyle name="Normal 9 5 3 3 2 4" xfId="3472" xr:uid="{4CAC0FFB-A3DC-46A0-853A-11ACB7CC7939}"/>
    <cellStyle name="Normal 9 5 3 3 2 4 2" xfId="5282" xr:uid="{47761A75-9DB2-4252-92AF-80FD57695F7F}"/>
    <cellStyle name="Normal 9 5 3 3 2 5" xfId="5279" xr:uid="{7CE470B3-B562-4EB4-9BDC-95E53B96C577}"/>
    <cellStyle name="Normal 9 5 3 3 3" xfId="3473" xr:uid="{E5026B54-9B89-4D83-A174-5D07F5E2155D}"/>
    <cellStyle name="Normal 9 5 3 3 3 2" xfId="5283" xr:uid="{413505F0-D3E7-4CBC-BE27-D57EF98A12AF}"/>
    <cellStyle name="Normal 9 5 3 3 4" xfId="3474" xr:uid="{E062739B-F646-405F-8385-F898B790ECB5}"/>
    <cellStyle name="Normal 9 5 3 3 4 2" xfId="5284" xr:uid="{F86FAE9D-FE76-4870-8E19-EB9A409D7F39}"/>
    <cellStyle name="Normal 9 5 3 3 5" xfId="3475" xr:uid="{F5D30213-279D-4255-A0DE-3F69F4F403A7}"/>
    <cellStyle name="Normal 9 5 3 3 5 2" xfId="5285" xr:uid="{0F4C5A82-9C23-4276-A89D-D07CD91B1C94}"/>
    <cellStyle name="Normal 9 5 3 3 6" xfId="5278" xr:uid="{D7ADE4E6-F878-4AAA-89D9-B3C1723182A7}"/>
    <cellStyle name="Normal 9 5 3 4" xfId="3476" xr:uid="{2956DDAD-978D-48AC-8E58-46D23C8B510F}"/>
    <cellStyle name="Normal 9 5 3 4 2" xfId="3477" xr:uid="{D1FFA0D6-70DA-4217-8381-68FE55181D90}"/>
    <cellStyle name="Normal 9 5 3 4 2 2" xfId="5287" xr:uid="{B006CDB3-5AAE-47EC-B3D8-73DE88B9D109}"/>
    <cellStyle name="Normal 9 5 3 4 3" xfId="3478" xr:uid="{900533C0-49E9-4916-B9A3-32FDDAE42CF6}"/>
    <cellStyle name="Normal 9 5 3 4 3 2" xfId="5288" xr:uid="{265A24E2-DD5F-4240-97CC-8C48BB534791}"/>
    <cellStyle name="Normal 9 5 3 4 4" xfId="3479" xr:uid="{D7820F01-9A4B-4F9C-B399-F6C809DC336F}"/>
    <cellStyle name="Normal 9 5 3 4 4 2" xfId="5289" xr:uid="{F1C8F50C-A282-45C1-B112-22D5111324DF}"/>
    <cellStyle name="Normal 9 5 3 4 5" xfId="5286" xr:uid="{3F091767-9C23-4E2F-B022-124FC38E6379}"/>
    <cellStyle name="Normal 9 5 3 5" xfId="3480" xr:uid="{7CB31839-CB84-4E61-8E87-49120194112E}"/>
    <cellStyle name="Normal 9 5 3 5 2" xfId="3481" xr:uid="{78CD7958-FB10-470E-9ADC-A9F616CE1DA8}"/>
    <cellStyle name="Normal 9 5 3 5 2 2" xfId="5291" xr:uid="{9FF2BF8B-165D-476B-A74F-024D76235F1D}"/>
    <cellStyle name="Normal 9 5 3 5 3" xfId="3482" xr:uid="{7A44180B-DC9E-4628-AA2C-D511A3E1A4DB}"/>
    <cellStyle name="Normal 9 5 3 5 3 2" xfId="5292" xr:uid="{ABCE52EE-506D-41E8-B85C-59F9DD0D2A56}"/>
    <cellStyle name="Normal 9 5 3 5 4" xfId="3483" xr:uid="{C065D9EF-3BF9-4395-869B-985EBB592D22}"/>
    <cellStyle name="Normal 9 5 3 5 4 2" xfId="5293" xr:uid="{12D6133B-7C9D-4EC6-A583-C57C3776125D}"/>
    <cellStyle name="Normal 9 5 3 5 5" xfId="5290" xr:uid="{01B73821-34AB-4379-B276-28F48F2DA8CF}"/>
    <cellStyle name="Normal 9 5 3 6" xfId="3484" xr:uid="{8069611D-FE07-40C2-A3F2-F7AADA426843}"/>
    <cellStyle name="Normal 9 5 3 6 2" xfId="5294" xr:uid="{F77E6E70-3388-4A4E-BEC6-E4CB881D126B}"/>
    <cellStyle name="Normal 9 5 3 7" xfId="3485" xr:uid="{E409B1D1-567A-4E09-ADFE-5127B91B5C13}"/>
    <cellStyle name="Normal 9 5 3 7 2" xfId="5295" xr:uid="{FD6FB7E5-64CE-420C-B419-DF5395197A15}"/>
    <cellStyle name="Normal 9 5 3 8" xfId="3486" xr:uid="{AD8E4184-C5B5-42A8-95BB-6AF790A5515D}"/>
    <cellStyle name="Normal 9 5 3 8 2" xfId="5296" xr:uid="{E0B6A2A6-F572-4B93-890E-3684CFB4F6A7}"/>
    <cellStyle name="Normal 9 5 3 9" xfId="5264" xr:uid="{231A55BE-1FAC-4455-A7C6-09E51E0CB0E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300" xr:uid="{CAE143EF-CBD7-49C1-81D0-C402CE0BFF98}"/>
    <cellStyle name="Normal 9 5 4 2 2 3" xfId="3491" xr:uid="{F4965547-5CE4-4099-98C1-719E32EC737E}"/>
    <cellStyle name="Normal 9 5 4 2 2 3 2" xfId="5301" xr:uid="{E190985B-B3AF-40F4-BBCF-EF6D6BA46527}"/>
    <cellStyle name="Normal 9 5 4 2 2 4" xfId="3492" xr:uid="{CAFDA8F3-4445-4C8B-9D75-ED2E1F9C4D20}"/>
    <cellStyle name="Normal 9 5 4 2 2 4 2" xfId="5302" xr:uid="{50B93C2E-C981-4644-B547-016ADBCB0BD8}"/>
    <cellStyle name="Normal 9 5 4 2 2 5" xfId="5299" xr:uid="{FD3F0A95-B5CA-47FB-9D65-EEF084F94E4A}"/>
    <cellStyle name="Normal 9 5 4 2 3" xfId="3493" xr:uid="{ABEBAA1B-2EFC-4D53-91C2-CFB8E892C35D}"/>
    <cellStyle name="Normal 9 5 4 2 3 2" xfId="5303" xr:uid="{20634815-ED60-4286-BC51-9E2866C8676E}"/>
    <cellStyle name="Normal 9 5 4 2 4" xfId="3494" xr:uid="{F80B5EA7-759F-4D1A-BE47-A48DFBB52A17}"/>
    <cellStyle name="Normal 9 5 4 2 4 2" xfId="5304" xr:uid="{BA2F5BEC-62B0-46EA-B397-1958FEFF1DFF}"/>
    <cellStyle name="Normal 9 5 4 2 5" xfId="3495" xr:uid="{8290C90D-43B6-427D-AB95-609FE562B116}"/>
    <cellStyle name="Normal 9 5 4 2 5 2" xfId="5305" xr:uid="{9883682D-B33B-4D81-8CB6-9A5EECE2BE77}"/>
    <cellStyle name="Normal 9 5 4 2 6" xfId="5298" xr:uid="{3DFC310D-D57A-4F81-873F-8CC0C0ECF4D6}"/>
    <cellStyle name="Normal 9 5 4 3" xfId="3496" xr:uid="{F50801D6-FC22-40E5-A00A-61F4FB8F1128}"/>
    <cellStyle name="Normal 9 5 4 3 2" xfId="3497" xr:uid="{39EF0002-E058-4ADE-9EE2-B1CCF3F38BC8}"/>
    <cellStyle name="Normal 9 5 4 3 2 2" xfId="5307" xr:uid="{03BCF0E2-F1FE-4C13-8ECA-B37A6EA28150}"/>
    <cellStyle name="Normal 9 5 4 3 3" xfId="3498" xr:uid="{34CA5CF6-F299-4624-8DA9-F03519E3BC52}"/>
    <cellStyle name="Normal 9 5 4 3 3 2" xfId="5308" xr:uid="{D31840BB-80C6-4471-97CC-B9614A44D03C}"/>
    <cellStyle name="Normal 9 5 4 3 4" xfId="3499" xr:uid="{39A6F213-740F-4718-A632-93D5AE134FC9}"/>
    <cellStyle name="Normal 9 5 4 3 4 2" xfId="5309" xr:uid="{57B02EEE-202B-4685-8F7E-A77A64B68C34}"/>
    <cellStyle name="Normal 9 5 4 3 5" xfId="5306" xr:uid="{A6F03FFF-062A-40DA-B20D-D291122C820D}"/>
    <cellStyle name="Normal 9 5 4 4" xfId="3500" xr:uid="{2C9BBD38-6AEB-49E7-BA39-C871B7F700AA}"/>
    <cellStyle name="Normal 9 5 4 4 2" xfId="3501" xr:uid="{681755ED-F5DC-433D-B04E-19D20F0825CC}"/>
    <cellStyle name="Normal 9 5 4 4 2 2" xfId="5311" xr:uid="{5167A493-F0C7-4E0E-ADAC-5C1117A8C5BE}"/>
    <cellStyle name="Normal 9 5 4 4 3" xfId="3502" xr:uid="{A023CC44-368B-47B8-88A1-E0BBB93BA094}"/>
    <cellStyle name="Normal 9 5 4 4 3 2" xfId="5312" xr:uid="{F5E4DE51-F04F-4B43-862C-ADA4EF541E38}"/>
    <cellStyle name="Normal 9 5 4 4 4" xfId="3503" xr:uid="{2498BC5C-214B-434F-BC73-5368B7617698}"/>
    <cellStyle name="Normal 9 5 4 4 4 2" xfId="5313" xr:uid="{57289D63-7533-4BAC-8F60-7B438C59EF59}"/>
    <cellStyle name="Normal 9 5 4 4 5" xfId="5310" xr:uid="{C508ECE5-5CFD-4D98-B521-980292FA06DD}"/>
    <cellStyle name="Normal 9 5 4 5" xfId="3504" xr:uid="{8446262D-E7F7-4258-9D75-FCC787D28D67}"/>
    <cellStyle name="Normal 9 5 4 5 2" xfId="5314" xr:uid="{08CDB0B8-F1A7-4B57-91B1-C657B300FE2E}"/>
    <cellStyle name="Normal 9 5 4 6" xfId="3505" xr:uid="{77E3D96C-E4D1-4F59-B251-4F8906AAB81D}"/>
    <cellStyle name="Normal 9 5 4 6 2" xfId="5315" xr:uid="{058B4883-7FEE-42F9-A630-A592010A65A9}"/>
    <cellStyle name="Normal 9 5 4 7" xfId="3506" xr:uid="{32671DA6-9AD3-4086-BD12-3784DE729229}"/>
    <cellStyle name="Normal 9 5 4 7 2" xfId="5316" xr:uid="{4526ECB1-5EA3-4EA2-94B4-C2D6921DB32A}"/>
    <cellStyle name="Normal 9 5 4 8" xfId="5297" xr:uid="{0A5821F1-A7FD-4B32-A413-9748ABBC2B93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9" xr:uid="{06097948-7E9F-49C8-B871-327F5EEA8F23}"/>
    <cellStyle name="Normal 9 5 5 2 3" xfId="3510" xr:uid="{C7D3BD57-3ACF-4D97-BA3E-A4BF37669E8D}"/>
    <cellStyle name="Normal 9 5 5 2 3 2" xfId="5320" xr:uid="{544930F9-1B0E-48DD-AFD9-C8AAFBB9F61B}"/>
    <cellStyle name="Normal 9 5 5 2 4" xfId="3511" xr:uid="{8DA4C761-7A49-4571-8A1D-72507E79E84E}"/>
    <cellStyle name="Normal 9 5 5 2 4 2" xfId="5321" xr:uid="{ED23CF85-F9C2-4068-996D-6F26CC0587B6}"/>
    <cellStyle name="Normal 9 5 5 2 5" xfId="5318" xr:uid="{9F0D96B6-FA4B-4465-B4D5-40F17AF5B3E7}"/>
    <cellStyle name="Normal 9 5 5 3" xfId="3512" xr:uid="{2BE788CD-4950-456F-8B23-3AA8AD516D7B}"/>
    <cellStyle name="Normal 9 5 5 3 2" xfId="3513" xr:uid="{44C72F3C-AE61-4366-B44B-8ACA85C34C2A}"/>
    <cellStyle name="Normal 9 5 5 3 2 2" xfId="5323" xr:uid="{5A983733-D420-4BA8-A334-9D29D5B0B231}"/>
    <cellStyle name="Normal 9 5 5 3 3" xfId="3514" xr:uid="{0ED9306D-CB61-424E-8173-2CCDE6CAA260}"/>
    <cellStyle name="Normal 9 5 5 3 3 2" xfId="5324" xr:uid="{ACE96A91-9280-47F6-BC03-00A9B76F3CF0}"/>
    <cellStyle name="Normal 9 5 5 3 4" xfId="3515" xr:uid="{E66B88EB-697F-46E7-AF5B-304EDB839CEE}"/>
    <cellStyle name="Normal 9 5 5 3 4 2" xfId="5325" xr:uid="{DA144065-019A-4035-86EC-0311954095CB}"/>
    <cellStyle name="Normal 9 5 5 3 5" xfId="5322" xr:uid="{47EDB909-4740-4A4F-81D4-5F89E51850D7}"/>
    <cellStyle name="Normal 9 5 5 4" xfId="3516" xr:uid="{E57C5B06-B711-49E3-BBE2-CD6C41D017AC}"/>
    <cellStyle name="Normal 9 5 5 4 2" xfId="5326" xr:uid="{5D679F93-88FE-4411-A7D2-05C6EF54E8B6}"/>
    <cellStyle name="Normal 9 5 5 5" xfId="3517" xr:uid="{20BC3070-137A-4FE4-86CB-626E81A8A232}"/>
    <cellStyle name="Normal 9 5 5 5 2" xfId="5327" xr:uid="{2E6E43B3-3767-4A47-8077-C6E1603A34E6}"/>
    <cellStyle name="Normal 9 5 5 6" xfId="3518" xr:uid="{5C5464CF-3BBC-4985-967F-F6E6B54E4410}"/>
    <cellStyle name="Normal 9 5 5 6 2" xfId="5328" xr:uid="{BA75484E-56F2-4B34-B2C9-F7873189D58D}"/>
    <cellStyle name="Normal 9 5 5 7" xfId="5317" xr:uid="{F60C98D6-2DAB-4C67-9B7B-4E8BF2DFBBEC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31" xr:uid="{38234A88-BDFA-4222-ABE9-19946C9D71E9}"/>
    <cellStyle name="Normal 9 5 6 2 3" xfId="3522" xr:uid="{006A5A07-34F7-42CB-A581-0731DEA5CD09}"/>
    <cellStyle name="Normal 9 5 6 2 3 2" xfId="5332" xr:uid="{BBCDC23A-040F-4B02-BAB7-B20245BE8C90}"/>
    <cellStyle name="Normal 9 5 6 2 4" xfId="3523" xr:uid="{9FB6EDE4-ABB1-4D30-B3C6-2868CB304DE9}"/>
    <cellStyle name="Normal 9 5 6 2 4 2" xfId="5333" xr:uid="{D182E6F8-4EC9-4012-9EE5-96BC1D946E5D}"/>
    <cellStyle name="Normal 9 5 6 2 5" xfId="5330" xr:uid="{96E0FEEA-52B9-4F7F-8961-08FC4415046F}"/>
    <cellStyle name="Normal 9 5 6 3" xfId="3524" xr:uid="{70D31E7D-8D35-44B6-B356-31B307F95A5E}"/>
    <cellStyle name="Normal 9 5 6 3 2" xfId="5334" xr:uid="{901C1F8A-2545-424D-ACCF-D537DC362839}"/>
    <cellStyle name="Normal 9 5 6 4" xfId="3525" xr:uid="{59D60B76-2E95-4932-908E-B4A988E02ED0}"/>
    <cellStyle name="Normal 9 5 6 4 2" xfId="5335" xr:uid="{15B93247-BA15-471D-BCB5-8B24BED48ECB}"/>
    <cellStyle name="Normal 9 5 6 5" xfId="3526" xr:uid="{53C37F21-B8FF-4570-A5B6-899519EC1C2C}"/>
    <cellStyle name="Normal 9 5 6 5 2" xfId="5336" xr:uid="{3DD88F09-8EEF-459E-AC88-826BBE5CA1A1}"/>
    <cellStyle name="Normal 9 5 6 6" xfId="5329" xr:uid="{F3168B32-4975-47E7-A701-33FDF3A51DA7}"/>
    <cellStyle name="Normal 9 5 7" xfId="3527" xr:uid="{8A32F5F6-6741-43EE-B908-023D31B5CDEF}"/>
    <cellStyle name="Normal 9 5 7 2" xfId="3528" xr:uid="{0BFFC645-E101-4F53-AA74-A74675214F22}"/>
    <cellStyle name="Normal 9 5 7 2 2" xfId="5338" xr:uid="{8986452D-9C96-41CB-B01B-015B279B9DEC}"/>
    <cellStyle name="Normal 9 5 7 3" xfId="3529" xr:uid="{6C2490A9-054E-46AA-BD0E-B1E151926868}"/>
    <cellStyle name="Normal 9 5 7 3 2" xfId="5339" xr:uid="{7BABB36D-ACD7-4E39-9E4E-A2ABEF507747}"/>
    <cellStyle name="Normal 9 5 7 4" xfId="3530" xr:uid="{ED3CC8C0-21C6-4A1E-BC3F-94506ED26F43}"/>
    <cellStyle name="Normal 9 5 7 4 2" xfId="5340" xr:uid="{741DD834-A809-4192-9E8F-906E40F6827D}"/>
    <cellStyle name="Normal 9 5 7 5" xfId="5337" xr:uid="{58194A33-4D91-46EB-A854-68B97FD0D119}"/>
    <cellStyle name="Normal 9 5 8" xfId="3531" xr:uid="{6C98A002-3128-4D4F-83EE-6C28969DC451}"/>
    <cellStyle name="Normal 9 5 8 2" xfId="3532" xr:uid="{DC28BC4D-8758-49D8-B680-B0944F67D6B4}"/>
    <cellStyle name="Normal 9 5 8 2 2" xfId="5342" xr:uid="{6B08C904-3A9F-475C-B1FA-DEB89E008751}"/>
    <cellStyle name="Normal 9 5 8 3" xfId="3533" xr:uid="{268D54E0-77E2-4619-B8E2-87A0033AA1BC}"/>
    <cellStyle name="Normal 9 5 8 3 2" xfId="5343" xr:uid="{1B2D30B8-09CE-47E9-8614-1D123839D6E1}"/>
    <cellStyle name="Normal 9 5 8 4" xfId="3534" xr:uid="{94538C98-43EE-4226-9D9A-8F6193FFF09B}"/>
    <cellStyle name="Normal 9 5 8 4 2" xfId="5344" xr:uid="{2A6EC206-9DFB-45D8-9A05-DAE44995D5F7}"/>
    <cellStyle name="Normal 9 5 8 5" xfId="5341" xr:uid="{9FA84EF8-646D-40EC-9EFB-D7107305C6E5}"/>
    <cellStyle name="Normal 9 5 9" xfId="3535" xr:uid="{50615741-9D37-4C1F-A470-C55E03F6F494}"/>
    <cellStyle name="Normal 9 5 9 2" xfId="5345" xr:uid="{B99C8530-3841-44FC-80CC-D6550DA6EEC2}"/>
    <cellStyle name="Normal 9 6" xfId="3536" xr:uid="{BFF50448-C313-459F-A1AE-C47CB71FEEAF}"/>
    <cellStyle name="Normal 9 6 10" xfId="5346" xr:uid="{4A80B936-925F-4194-AAC2-43EBF7FC9C9B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50" xr:uid="{F02E0680-9171-404E-BB0A-98B3B92156EF}"/>
    <cellStyle name="Normal 9 6 2 2 2 3" xfId="3541" xr:uid="{73779289-A292-487E-B418-CBD91DC2C29B}"/>
    <cellStyle name="Normal 9 6 2 2 2 3 2" xfId="5351" xr:uid="{9AB6F07F-52B4-4AB4-BC3B-1AECBD3BA874}"/>
    <cellStyle name="Normal 9 6 2 2 2 4" xfId="3542" xr:uid="{73DBD49D-6AE8-49DC-8480-11C32F4CC6D8}"/>
    <cellStyle name="Normal 9 6 2 2 2 4 2" xfId="5352" xr:uid="{B008CFEC-C5DA-48B5-A822-A653CF2BB7F2}"/>
    <cellStyle name="Normal 9 6 2 2 2 5" xfId="5349" xr:uid="{50CFD0AD-A242-405D-9B30-39692C97A61C}"/>
    <cellStyle name="Normal 9 6 2 2 3" xfId="3543" xr:uid="{7BA9F422-CD62-4268-82F0-C92AB9933DCF}"/>
    <cellStyle name="Normal 9 6 2 2 3 2" xfId="3544" xr:uid="{5377CFB1-BB37-4FE4-AB9C-531370EB18D3}"/>
    <cellStyle name="Normal 9 6 2 2 3 2 2" xfId="5354" xr:uid="{DD97E5D6-BA90-45FC-9D8A-BF7703551F85}"/>
    <cellStyle name="Normal 9 6 2 2 3 3" xfId="3545" xr:uid="{6DE34F42-A5F4-48D8-B3CF-462084457B73}"/>
    <cellStyle name="Normal 9 6 2 2 3 3 2" xfId="5355" xr:uid="{05BF4823-2867-421F-BA38-C4A429A0B809}"/>
    <cellStyle name="Normal 9 6 2 2 3 4" xfId="3546" xr:uid="{6D549EB1-AE7E-45A6-8D6A-4E41FABAA8D3}"/>
    <cellStyle name="Normal 9 6 2 2 3 4 2" xfId="5356" xr:uid="{78C4FA50-7979-465B-A885-9B85E5D60CC7}"/>
    <cellStyle name="Normal 9 6 2 2 3 5" xfId="5353" xr:uid="{76BF2F85-6244-4538-ABC5-0D2583EC78FB}"/>
    <cellStyle name="Normal 9 6 2 2 4" xfId="3547" xr:uid="{25C44FEE-C857-454C-9628-80136D3143C4}"/>
    <cellStyle name="Normal 9 6 2 2 4 2" xfId="5357" xr:uid="{FE421B22-D1EA-4556-9C66-7C23AB73EA62}"/>
    <cellStyle name="Normal 9 6 2 2 5" xfId="3548" xr:uid="{BB987446-C94E-4745-8998-FC992F40EDDE}"/>
    <cellStyle name="Normal 9 6 2 2 5 2" xfId="5358" xr:uid="{BC7E7B03-73F8-4B90-94EA-0E10ACA02AC2}"/>
    <cellStyle name="Normal 9 6 2 2 6" xfId="3549" xr:uid="{7D423F21-B260-4FB8-84D8-F006CDBDBE2B}"/>
    <cellStyle name="Normal 9 6 2 2 6 2" xfId="5359" xr:uid="{87194A1E-713D-4DB3-B075-0A578975C96C}"/>
    <cellStyle name="Normal 9 6 2 2 7" xfId="5348" xr:uid="{6540D272-5454-44DA-85EF-5A12124AEEEF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62" xr:uid="{176450D2-3965-464B-92A7-7EC0C79C8067}"/>
    <cellStyle name="Normal 9 6 2 3 2 3" xfId="3553" xr:uid="{976C345C-BF81-4A56-AF4A-BA19F53385F9}"/>
    <cellStyle name="Normal 9 6 2 3 2 3 2" xfId="5363" xr:uid="{2F0B1918-9E99-4E11-8420-657B484D749C}"/>
    <cellStyle name="Normal 9 6 2 3 2 4" xfId="3554" xr:uid="{DAE3C33D-9F68-41A1-9BC4-BF63BBC05322}"/>
    <cellStyle name="Normal 9 6 2 3 2 4 2" xfId="5364" xr:uid="{64EECAD2-B553-4575-8771-6A96F6D4F0B0}"/>
    <cellStyle name="Normal 9 6 2 3 2 5" xfId="5361" xr:uid="{CF58CEC4-28A5-4A3C-8C7F-88A53502576A}"/>
    <cellStyle name="Normal 9 6 2 3 3" xfId="3555" xr:uid="{6569709C-1DB4-4379-B9F1-707848279119}"/>
    <cellStyle name="Normal 9 6 2 3 3 2" xfId="5365" xr:uid="{C653607E-910A-4CEC-94E0-8A4751071532}"/>
    <cellStyle name="Normal 9 6 2 3 4" xfId="3556" xr:uid="{473A70A9-1D27-41DD-BEB5-C40510E5B886}"/>
    <cellStyle name="Normal 9 6 2 3 4 2" xfId="5366" xr:uid="{E1B49110-7E37-4FC1-B5AF-D97831B01402}"/>
    <cellStyle name="Normal 9 6 2 3 5" xfId="3557" xr:uid="{469C6613-360F-4DC0-926E-953A820A56D9}"/>
    <cellStyle name="Normal 9 6 2 3 5 2" xfId="5367" xr:uid="{2105F236-92D8-4CE3-9D58-3AEEC7FBD08C}"/>
    <cellStyle name="Normal 9 6 2 3 6" xfId="5360" xr:uid="{7D64F097-6AC0-4CF0-973D-933A8643477D}"/>
    <cellStyle name="Normal 9 6 2 4" xfId="3558" xr:uid="{181F9A72-7F71-4BF4-8374-2655C19FD2BE}"/>
    <cellStyle name="Normal 9 6 2 4 2" xfId="3559" xr:uid="{EDE0ADEA-01DF-4D01-8810-40EF343715F5}"/>
    <cellStyle name="Normal 9 6 2 4 2 2" xfId="5369" xr:uid="{7D05B596-BA7F-452D-8B96-E3FFFA69120D}"/>
    <cellStyle name="Normal 9 6 2 4 3" xfId="3560" xr:uid="{7D46754F-1AC8-42A2-8351-AC704A273C3E}"/>
    <cellStyle name="Normal 9 6 2 4 3 2" xfId="5370" xr:uid="{F0D704D1-C2ED-4854-8599-C41C0AFF412D}"/>
    <cellStyle name="Normal 9 6 2 4 4" xfId="3561" xr:uid="{BBFBAE1F-7778-4D57-8216-8BAA1EB684FC}"/>
    <cellStyle name="Normal 9 6 2 4 4 2" xfId="5371" xr:uid="{D65C0FEC-46F5-42DF-B628-30F969690E9B}"/>
    <cellStyle name="Normal 9 6 2 4 5" xfId="5368" xr:uid="{C76FE3C9-8FF6-45E8-A54F-D779D22D78D5}"/>
    <cellStyle name="Normal 9 6 2 5" xfId="3562" xr:uid="{58A1AE35-8B69-4A2D-956A-33769B503AC6}"/>
    <cellStyle name="Normal 9 6 2 5 2" xfId="3563" xr:uid="{831D0774-7BEE-40E5-9751-35C17D08B1A5}"/>
    <cellStyle name="Normal 9 6 2 5 2 2" xfId="5373" xr:uid="{635D6196-F37E-45EA-ABD8-2109D8812011}"/>
    <cellStyle name="Normal 9 6 2 5 3" xfId="3564" xr:uid="{EABD4579-EDCC-49DC-ADE2-BB733F24C981}"/>
    <cellStyle name="Normal 9 6 2 5 3 2" xfId="5374" xr:uid="{5B35FF52-7FDE-4860-B60B-BF7567C7F5C9}"/>
    <cellStyle name="Normal 9 6 2 5 4" xfId="3565" xr:uid="{E9050EC4-9E3F-4864-9B10-478686ED3916}"/>
    <cellStyle name="Normal 9 6 2 5 4 2" xfId="5375" xr:uid="{0FDAF07E-1780-4CC3-B9FB-E260327A00E1}"/>
    <cellStyle name="Normal 9 6 2 5 5" xfId="5372" xr:uid="{C8507A67-DD52-4709-A171-DB40ED4F0306}"/>
    <cellStyle name="Normal 9 6 2 6" xfId="3566" xr:uid="{4B33F863-1C38-4324-AA75-D196B7579E80}"/>
    <cellStyle name="Normal 9 6 2 6 2" xfId="5376" xr:uid="{2D6E0E73-ED28-4EFD-8697-DC7E98404129}"/>
    <cellStyle name="Normal 9 6 2 7" xfId="3567" xr:uid="{B14AE6E0-C2EF-4B6C-A994-A48E33E70A9A}"/>
    <cellStyle name="Normal 9 6 2 7 2" xfId="5377" xr:uid="{C4FA167A-0D8C-4CB4-AE27-95E6AB87F79D}"/>
    <cellStyle name="Normal 9 6 2 8" xfId="3568" xr:uid="{DD756611-FAB7-48F1-88C5-282241F09FE9}"/>
    <cellStyle name="Normal 9 6 2 8 2" xfId="5378" xr:uid="{90885327-03F8-4810-9692-800CF1A1BEB7}"/>
    <cellStyle name="Normal 9 6 2 9" xfId="5347" xr:uid="{3BA7F8BB-048E-4845-8664-DBA8AF7001F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81" xr:uid="{4A972825-B2DB-48E0-BA6E-FC993633169A}"/>
    <cellStyle name="Normal 9 6 3 2 3" xfId="3572" xr:uid="{A3BFEEC4-8F30-4186-BD82-2A46424EE3FD}"/>
    <cellStyle name="Normal 9 6 3 2 3 2" xfId="5382" xr:uid="{21570F58-BBD6-4E68-9B5F-35BFFBFD7415}"/>
    <cellStyle name="Normal 9 6 3 2 4" xfId="3573" xr:uid="{8BB588AC-2F51-46D3-B387-FE3A8D84AA87}"/>
    <cellStyle name="Normal 9 6 3 2 4 2" xfId="5383" xr:uid="{30881BA1-C889-4DA6-978B-BD6984917A77}"/>
    <cellStyle name="Normal 9 6 3 2 5" xfId="5380" xr:uid="{D18E0010-54A9-4236-86E1-2C8E2120FF40}"/>
    <cellStyle name="Normal 9 6 3 3" xfId="3574" xr:uid="{6DB1D84B-B945-407A-836E-297729974FE9}"/>
    <cellStyle name="Normal 9 6 3 3 2" xfId="3575" xr:uid="{6B0D7E83-9998-4BBE-B9BE-62EC78B57D03}"/>
    <cellStyle name="Normal 9 6 3 3 2 2" xfId="5385" xr:uid="{FC54A90A-178B-48A9-A97C-3B393432F9D6}"/>
    <cellStyle name="Normal 9 6 3 3 3" xfId="3576" xr:uid="{B48D4A7B-667B-4F43-9694-BDA9AF1FF268}"/>
    <cellStyle name="Normal 9 6 3 3 3 2" xfId="5386" xr:uid="{96EC5C26-EF75-4AAE-A292-3C0B92917D85}"/>
    <cellStyle name="Normal 9 6 3 3 4" xfId="3577" xr:uid="{473FF0FD-BB7F-4164-B806-DFA303720F70}"/>
    <cellStyle name="Normal 9 6 3 3 4 2" xfId="5387" xr:uid="{F8C1A8D6-B30B-4A14-8BD5-3003262D7B3E}"/>
    <cellStyle name="Normal 9 6 3 3 5" xfId="5384" xr:uid="{16CF9E3F-7AA2-458A-8693-4843DA06C058}"/>
    <cellStyle name="Normal 9 6 3 4" xfId="3578" xr:uid="{6FC633F9-6940-468A-81F1-10EF4C3C73D6}"/>
    <cellStyle name="Normal 9 6 3 4 2" xfId="5388" xr:uid="{E9920E8C-0175-4DE4-9FDC-73E88A9AF106}"/>
    <cellStyle name="Normal 9 6 3 5" xfId="3579" xr:uid="{CEFE2E24-082C-401F-8910-15BEA397F712}"/>
    <cellStyle name="Normal 9 6 3 5 2" xfId="5389" xr:uid="{C7DEE7CC-32E7-4CE1-A5B1-FA7A6CE79014}"/>
    <cellStyle name="Normal 9 6 3 6" xfId="3580" xr:uid="{CBF0593B-4FC3-4CEE-9D56-F5B4D4CD827A}"/>
    <cellStyle name="Normal 9 6 3 6 2" xfId="5390" xr:uid="{4984A5ED-61C0-44C4-9410-BB000BFF57AB}"/>
    <cellStyle name="Normal 9 6 3 7" xfId="5379" xr:uid="{3EC68030-1FAA-4E66-B716-5335C993C8E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93" xr:uid="{FBB0F456-9371-498C-9B2F-2A47141597B6}"/>
    <cellStyle name="Normal 9 6 4 2 3" xfId="3584" xr:uid="{DC61F81A-6DF7-4700-94A5-B9EB382707BC}"/>
    <cellStyle name="Normal 9 6 4 2 3 2" xfId="5394" xr:uid="{C3F55EB8-9333-46DB-BAEA-16BA7CAC20B3}"/>
    <cellStyle name="Normal 9 6 4 2 4" xfId="3585" xr:uid="{67AA95AB-FDFD-43D6-A665-5C710A2C2282}"/>
    <cellStyle name="Normal 9 6 4 2 4 2" xfId="5395" xr:uid="{0DBB7C85-30D9-4D43-A0FA-042E90029CAE}"/>
    <cellStyle name="Normal 9 6 4 2 5" xfId="5392" xr:uid="{0C12AAB7-B00D-492B-91EA-33AD7BA6B8E2}"/>
    <cellStyle name="Normal 9 6 4 3" xfId="3586" xr:uid="{809A3D4A-684F-44B2-A252-AAC9427708E6}"/>
    <cellStyle name="Normal 9 6 4 3 2" xfId="5396" xr:uid="{30BA4F4F-48C9-4A55-A3FE-78B2D3EB1E2D}"/>
    <cellStyle name="Normal 9 6 4 4" xfId="3587" xr:uid="{10B8F45D-7267-48A3-9B6F-985E233549E9}"/>
    <cellStyle name="Normal 9 6 4 4 2" xfId="5397" xr:uid="{10016009-005C-484A-8C80-9BD0A555A531}"/>
    <cellStyle name="Normal 9 6 4 5" xfId="3588" xr:uid="{94E968E2-C4B9-4661-8E26-BAC486FBD715}"/>
    <cellStyle name="Normal 9 6 4 5 2" xfId="5398" xr:uid="{26120825-9EA6-4227-8686-29D75C95939E}"/>
    <cellStyle name="Normal 9 6 4 6" xfId="5391" xr:uid="{6B92FB8B-2685-45A3-BE38-45C0F0AB2D84}"/>
    <cellStyle name="Normal 9 6 5" xfId="3589" xr:uid="{D7DEA669-35E8-4386-9E39-652110E46899}"/>
    <cellStyle name="Normal 9 6 5 2" xfId="3590" xr:uid="{36EBB53C-B0AA-48BB-99D7-8DDFC815D542}"/>
    <cellStyle name="Normal 9 6 5 2 2" xfId="5400" xr:uid="{07BD4F14-D2AA-444A-BDBB-67F98A5A2ECF}"/>
    <cellStyle name="Normal 9 6 5 3" xfId="3591" xr:uid="{F07DB241-45F7-4040-A12A-34D633E5E2FB}"/>
    <cellStyle name="Normal 9 6 5 3 2" xfId="5401" xr:uid="{5116E7AF-2765-45D8-A599-52CC569C0A0B}"/>
    <cellStyle name="Normal 9 6 5 4" xfId="3592" xr:uid="{90897537-06F6-458A-A62D-EDC6187BEB9D}"/>
    <cellStyle name="Normal 9 6 5 4 2" xfId="5402" xr:uid="{AF191072-09D5-4822-B9E2-64EC107DD68D}"/>
    <cellStyle name="Normal 9 6 5 5" xfId="5399" xr:uid="{DB53890C-8A41-43DC-8754-5888AAD771C9}"/>
    <cellStyle name="Normal 9 6 6" xfId="3593" xr:uid="{E64DE26C-5E9A-47A0-BE60-B36039D521E8}"/>
    <cellStyle name="Normal 9 6 6 2" xfId="3594" xr:uid="{FAE45BA7-BEF7-4442-9F63-8C356B78A5CB}"/>
    <cellStyle name="Normal 9 6 6 2 2" xfId="5404" xr:uid="{C079F3F5-C3B1-4494-B137-261517366C82}"/>
    <cellStyle name="Normal 9 6 6 3" xfId="3595" xr:uid="{67AAB308-2EB9-44EA-B33D-8F1A69C94B6F}"/>
    <cellStyle name="Normal 9 6 6 3 2" xfId="5405" xr:uid="{35478ACC-12A0-48EE-B8C0-E5727B79EBD8}"/>
    <cellStyle name="Normal 9 6 6 4" xfId="3596" xr:uid="{6FFD0B3E-2192-4836-B579-95842BC39CF3}"/>
    <cellStyle name="Normal 9 6 6 4 2" xfId="5406" xr:uid="{BE8C678E-C560-40AF-AAED-0AAEC63745FA}"/>
    <cellStyle name="Normal 9 6 6 5" xfId="5403" xr:uid="{E41528B8-5DC4-4CD3-B721-2E7D03D2561C}"/>
    <cellStyle name="Normal 9 6 7" xfId="3597" xr:uid="{9019F92E-C065-46D0-A6FF-9D9B80A657F1}"/>
    <cellStyle name="Normal 9 6 7 2" xfId="5407" xr:uid="{57A0A960-3FF5-4643-BB74-2C4BB60A3C16}"/>
    <cellStyle name="Normal 9 6 8" xfId="3598" xr:uid="{193ABBD1-F4F9-45CF-AA0D-DBB3F8B2B385}"/>
    <cellStyle name="Normal 9 6 8 2" xfId="5408" xr:uid="{AAAF0102-FBC2-4555-A352-FBA709C65820}"/>
    <cellStyle name="Normal 9 6 9" xfId="3599" xr:uid="{00B2B5A6-9F51-4D64-8277-75B17B08B9B8}"/>
    <cellStyle name="Normal 9 6 9 2" xfId="5409" xr:uid="{B898CDB7-47BD-4E0B-9EC5-C80174AA700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14" xr:uid="{302B4006-A3A5-41C8-BA1D-B54BDA93EF51}"/>
    <cellStyle name="Normal 9 7 2 2 2 3" xfId="5413" xr:uid="{BCF6983D-50EE-4E03-8AD6-2259874DDEB5}"/>
    <cellStyle name="Normal 9 7 2 2 3" xfId="3604" xr:uid="{2E626BC5-1911-4CBB-A85B-3BF05DED003B}"/>
    <cellStyle name="Normal 9 7 2 2 3 2" xfId="5415" xr:uid="{1E55A144-83DF-4633-830F-0ABA48E3148E}"/>
    <cellStyle name="Normal 9 7 2 2 4" xfId="3605" xr:uid="{09E9B784-B6A2-4EEF-B74B-EA06208DCDD2}"/>
    <cellStyle name="Normal 9 7 2 2 4 2" xfId="5416" xr:uid="{569F4A54-1649-4029-BD49-CE5BF266E8F1}"/>
    <cellStyle name="Normal 9 7 2 2 5" xfId="5412" xr:uid="{CFF9098A-4364-4E98-B5E6-D0DB778CEC98}"/>
    <cellStyle name="Normal 9 7 2 3" xfId="3606" xr:uid="{2961A527-A5A0-4FD6-91A2-96A85005EF31}"/>
    <cellStyle name="Normal 9 7 2 3 2" xfId="3607" xr:uid="{C678F8B2-AE8A-4663-BB19-19B928427025}"/>
    <cellStyle name="Normal 9 7 2 3 2 2" xfId="5418" xr:uid="{487EEB54-F890-4EE3-81C5-27FADEC1F5CB}"/>
    <cellStyle name="Normal 9 7 2 3 3" xfId="3608" xr:uid="{1BD4EB06-3217-45DB-9510-4F91E919C856}"/>
    <cellStyle name="Normal 9 7 2 3 3 2" xfId="5419" xr:uid="{25CACA5C-9FB7-4180-97C2-62725958DD17}"/>
    <cellStyle name="Normal 9 7 2 3 4" xfId="3609" xr:uid="{D25A23E5-F06B-4DB6-B767-ECEDD31CA078}"/>
    <cellStyle name="Normal 9 7 2 3 4 2" xfId="5420" xr:uid="{FDA71EB9-8296-4A26-9138-16C7067F895D}"/>
    <cellStyle name="Normal 9 7 2 3 5" xfId="5417" xr:uid="{94643795-A609-4E56-A12D-E4AC8AC36A17}"/>
    <cellStyle name="Normal 9 7 2 4" xfId="3610" xr:uid="{DC9C7B3B-D56A-4400-9BA6-0A8D4B5DAF0A}"/>
    <cellStyle name="Normal 9 7 2 4 2" xfId="5421" xr:uid="{2C7C2327-D69B-4E65-A362-A3170521E1B5}"/>
    <cellStyle name="Normal 9 7 2 5" xfId="3611" xr:uid="{74A854AA-BE3C-4C1B-9BF3-D1A85778D077}"/>
    <cellStyle name="Normal 9 7 2 5 2" xfId="5422" xr:uid="{EA596870-5670-433F-9F16-CB535BA139EA}"/>
    <cellStyle name="Normal 9 7 2 6" xfId="3612" xr:uid="{3667CF48-1370-49B0-BD9F-7E88100CB84A}"/>
    <cellStyle name="Normal 9 7 2 6 2" xfId="5423" xr:uid="{3DA674E9-526A-4255-A465-E3EF8403C48F}"/>
    <cellStyle name="Normal 9 7 2 7" xfId="5411" xr:uid="{33E446A0-9AD4-4130-B3B6-A0B3E19E0918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6" xr:uid="{7A6B1FAE-DCA9-4618-927C-0AEE5D24AB49}"/>
    <cellStyle name="Normal 9 7 3 2 3" xfId="3616" xr:uid="{07D563BF-E801-40FD-BCB1-8E3E3262EB12}"/>
    <cellStyle name="Normal 9 7 3 2 3 2" xfId="5427" xr:uid="{2148E148-7C68-48CB-AEA2-3D5F2A486007}"/>
    <cellStyle name="Normal 9 7 3 2 4" xfId="3617" xr:uid="{06CEE252-CBBE-4CD0-B330-2852D613814B}"/>
    <cellStyle name="Normal 9 7 3 2 4 2" xfId="5428" xr:uid="{BEB32A3A-9A67-4963-87EC-8EA1E3B97198}"/>
    <cellStyle name="Normal 9 7 3 2 5" xfId="5425" xr:uid="{FE895EBD-27B8-4FAA-AD7D-234C52A68F9B}"/>
    <cellStyle name="Normal 9 7 3 3" xfId="3618" xr:uid="{DA496EC0-5ADD-4BE0-8356-91A5D643329E}"/>
    <cellStyle name="Normal 9 7 3 3 2" xfId="5429" xr:uid="{0B6C88BE-C9F3-4253-9C4E-99469FF26D25}"/>
    <cellStyle name="Normal 9 7 3 4" xfId="3619" xr:uid="{594CA94A-87A5-477C-91B4-BBA60C6CE123}"/>
    <cellStyle name="Normal 9 7 3 4 2" xfId="5430" xr:uid="{E3CD148E-26E3-43AB-BFFE-110A415ECD7D}"/>
    <cellStyle name="Normal 9 7 3 5" xfId="3620" xr:uid="{C427076E-FB01-4841-9F79-6F2E93744E88}"/>
    <cellStyle name="Normal 9 7 3 5 2" xfId="5431" xr:uid="{76D40AED-0534-49A9-AA05-047292AF81AE}"/>
    <cellStyle name="Normal 9 7 3 6" xfId="5424" xr:uid="{F4057F5B-7C72-4686-A1B7-6A465F7E491D}"/>
    <cellStyle name="Normal 9 7 4" xfId="3621" xr:uid="{6C9E7BAF-4D63-4E99-9949-9CEC7B4D8A4B}"/>
    <cellStyle name="Normal 9 7 4 2" xfId="3622" xr:uid="{7DD27DF7-9311-4DC5-8455-F4C930942613}"/>
    <cellStyle name="Normal 9 7 4 2 2" xfId="5433" xr:uid="{1694A476-75C0-4185-BA67-B2566CBFEB6F}"/>
    <cellStyle name="Normal 9 7 4 3" xfId="3623" xr:uid="{B1CD8D0A-5EF7-4EC4-BE0B-DAC542A55B63}"/>
    <cellStyle name="Normal 9 7 4 3 2" xfId="5434" xr:uid="{69E07C92-627C-4B0D-94A4-CECA588C89F7}"/>
    <cellStyle name="Normal 9 7 4 4" xfId="3624" xr:uid="{0E6BF897-F229-445E-BE94-B9A3678ECC6D}"/>
    <cellStyle name="Normal 9 7 4 4 2" xfId="5435" xr:uid="{894E4CFE-6585-4B67-9F92-53E73ED123E2}"/>
    <cellStyle name="Normal 9 7 4 5" xfId="5432" xr:uid="{960FFC16-F537-4A52-875D-6A85C337FB25}"/>
    <cellStyle name="Normal 9 7 5" xfId="3625" xr:uid="{5BFF3073-2034-4E17-B505-FB1B98FEC907}"/>
    <cellStyle name="Normal 9 7 5 2" xfId="3626" xr:uid="{8BBDB8FF-BF98-44D1-9134-F685BB7E95F9}"/>
    <cellStyle name="Normal 9 7 5 2 2" xfId="5437" xr:uid="{B76F1F08-682D-48F5-8EAF-B20B5BFAF47F}"/>
    <cellStyle name="Normal 9 7 5 3" xfId="3627" xr:uid="{32A4342F-C2A6-41F5-9DAE-027E60F571BE}"/>
    <cellStyle name="Normal 9 7 5 3 2" xfId="5438" xr:uid="{C0099126-CE13-4164-B31A-A3458BC172D3}"/>
    <cellStyle name="Normal 9 7 5 4" xfId="3628" xr:uid="{6003E606-2178-4B8D-A56E-9468325110C8}"/>
    <cellStyle name="Normal 9 7 5 4 2" xfId="5439" xr:uid="{0D41A434-5CA2-4A10-ADDA-A8D06D63125B}"/>
    <cellStyle name="Normal 9 7 5 5" xfId="5436" xr:uid="{D78EA8CB-8A74-4AB0-BC27-7FBD5378D0E4}"/>
    <cellStyle name="Normal 9 7 6" xfId="3629" xr:uid="{7A13BAFB-B33D-4667-BB7B-C7427265176B}"/>
    <cellStyle name="Normal 9 7 6 2" xfId="5440" xr:uid="{063A9C77-1F01-4437-B1C9-6533332D31CC}"/>
    <cellStyle name="Normal 9 7 7" xfId="3630" xr:uid="{857833F3-4206-4BF2-9D86-9D386834CCA9}"/>
    <cellStyle name="Normal 9 7 7 2" xfId="5441" xr:uid="{D5DF9AE9-97E8-4D74-B439-541023B0401D}"/>
    <cellStyle name="Normal 9 7 8" xfId="3631" xr:uid="{9A139019-200B-440C-9D85-1AB73A6A4C56}"/>
    <cellStyle name="Normal 9 7 8 2" xfId="5442" xr:uid="{AC603758-EB91-4629-ADEE-FB39A36F84B3}"/>
    <cellStyle name="Normal 9 7 9" xfId="5410" xr:uid="{F9A582C8-880F-4999-A8D3-D831972B467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6" xr:uid="{89CD96E4-F8CD-4D1A-A988-F5CEDB4B594C}"/>
    <cellStyle name="Normal 9 8 2 2 3" xfId="3636" xr:uid="{6E272C3E-45E8-47C3-BCC0-AD2244A388E1}"/>
    <cellStyle name="Normal 9 8 2 2 3 2" xfId="5447" xr:uid="{95366349-A748-49B6-869F-C15EAAB87EC5}"/>
    <cellStyle name="Normal 9 8 2 2 4" xfId="3637" xr:uid="{B7A78CC0-CA37-45B4-8144-865D08256F04}"/>
    <cellStyle name="Normal 9 8 2 2 4 2" xfId="5448" xr:uid="{C4CA0F32-1B5A-4D00-B56F-6E26BB33B324}"/>
    <cellStyle name="Normal 9 8 2 2 5" xfId="5445" xr:uid="{106E559D-6277-49DA-A28A-468CB6E16C42}"/>
    <cellStyle name="Normal 9 8 2 3" xfId="3638" xr:uid="{9E900116-C839-4B36-A322-5A7509900B5B}"/>
    <cellStyle name="Normal 9 8 2 3 2" xfId="5449" xr:uid="{42AEEDC4-3C91-4466-85DD-09AAD9D961B5}"/>
    <cellStyle name="Normal 9 8 2 4" xfId="3639" xr:uid="{5D88517C-88EB-4F3C-A06A-0E1703FA1B1D}"/>
    <cellStyle name="Normal 9 8 2 4 2" xfId="5450" xr:uid="{01026E9D-BFBE-4606-B04B-1BF8FC930049}"/>
    <cellStyle name="Normal 9 8 2 5" xfId="3640" xr:uid="{05896BB6-F57E-4BB4-8743-2CC4BBCB32F6}"/>
    <cellStyle name="Normal 9 8 2 5 2" xfId="5451" xr:uid="{11830CBA-25B9-4CA5-8FBB-3F4F346D10BE}"/>
    <cellStyle name="Normal 9 8 2 6" xfId="5444" xr:uid="{88A97F00-CCA3-402A-B7DA-5D45472711EE}"/>
    <cellStyle name="Normal 9 8 3" xfId="3641" xr:uid="{4649D1C1-078F-4EF0-9BFE-6F402EF00446}"/>
    <cellStyle name="Normal 9 8 3 2" xfId="3642" xr:uid="{B7AB93C7-A568-4481-BF6B-21860DBE6121}"/>
    <cellStyle name="Normal 9 8 3 2 2" xfId="5453" xr:uid="{9DFC49FA-DBD2-47A8-909C-F3696A9CCDDC}"/>
    <cellStyle name="Normal 9 8 3 3" xfId="3643" xr:uid="{21304D52-FDBA-4FB2-86CB-5694683F5861}"/>
    <cellStyle name="Normal 9 8 3 3 2" xfId="5454" xr:uid="{E7D5A6CA-7EC2-43C0-BF57-95A578B1B71F}"/>
    <cellStyle name="Normal 9 8 3 4" xfId="3644" xr:uid="{CD15FEAC-5CA3-4DD2-BC2E-E23BAB659DD4}"/>
    <cellStyle name="Normal 9 8 3 4 2" xfId="5455" xr:uid="{6734F160-A683-40FD-9E57-B2AFE70724BC}"/>
    <cellStyle name="Normal 9 8 3 5" xfId="5452" xr:uid="{E835D0BA-AE85-43E9-A5DC-10B8661870CC}"/>
    <cellStyle name="Normal 9 8 4" xfId="3645" xr:uid="{3F650EE3-B876-4D70-92E8-CB73D1CF7880}"/>
    <cellStyle name="Normal 9 8 4 2" xfId="3646" xr:uid="{68B66646-06E1-43D4-8153-99BC8B0FA796}"/>
    <cellStyle name="Normal 9 8 4 2 2" xfId="5457" xr:uid="{B80DD8BE-300B-460C-B40E-F6078A7AEF82}"/>
    <cellStyle name="Normal 9 8 4 3" xfId="3647" xr:uid="{641C0901-22F5-473D-ABA3-BD85B4BCD562}"/>
    <cellStyle name="Normal 9 8 4 3 2" xfId="5458" xr:uid="{9A3FBDE8-620A-4B5E-9E11-DEB029D8287B}"/>
    <cellStyle name="Normal 9 8 4 4" xfId="3648" xr:uid="{6802E739-3394-4E66-A9F2-00C11CC3469B}"/>
    <cellStyle name="Normal 9 8 4 4 2" xfId="5459" xr:uid="{7CF354FE-AF0B-4089-8698-43FC5AF149F8}"/>
    <cellStyle name="Normal 9 8 4 5" xfId="5456" xr:uid="{71ACF02A-6576-4959-8DF8-BEAFB5A6981C}"/>
    <cellStyle name="Normal 9 8 5" xfId="3649" xr:uid="{3C041058-318B-41A5-ADBB-64D04DE98204}"/>
    <cellStyle name="Normal 9 8 5 2" xfId="5460" xr:uid="{F13AEDCD-E8FC-47A5-9F56-1F108693EAAA}"/>
    <cellStyle name="Normal 9 8 6" xfId="3650" xr:uid="{3C1DC8F7-43B5-4D9B-9135-4F5AF94799F7}"/>
    <cellStyle name="Normal 9 8 6 2" xfId="5461" xr:uid="{F4F96430-E789-49E9-8B19-44389C65A3C4}"/>
    <cellStyle name="Normal 9 8 7" xfId="3651" xr:uid="{1CC99482-1D33-4992-AD22-6BDA4BC0AB3E}"/>
    <cellStyle name="Normal 9 8 7 2" xfId="5462" xr:uid="{2C561A37-FFF1-4E04-847B-37FBDA48C895}"/>
    <cellStyle name="Normal 9 8 8" xfId="5443" xr:uid="{8CB7F401-5BFC-4F8F-A4B2-AF4CA5583BE3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5" xr:uid="{FDFEF880-F521-431E-99E3-AE4888F8522A}"/>
    <cellStyle name="Normal 9 9 2 3" xfId="3655" xr:uid="{62CBCAAE-7869-4256-80FB-05F1A173D00B}"/>
    <cellStyle name="Normal 9 9 2 3 2" xfId="5466" xr:uid="{DE139B5D-6FD0-45F0-A17F-C7B40775643D}"/>
    <cellStyle name="Normal 9 9 2 4" xfId="3656" xr:uid="{66BC08DA-6A39-47E5-A59E-0956FD36FF0D}"/>
    <cellStyle name="Normal 9 9 2 4 2" xfId="5467" xr:uid="{41074CCE-BCA4-4C45-8E32-336210C26DB5}"/>
    <cellStyle name="Normal 9 9 2 5" xfId="5464" xr:uid="{88293FCE-569E-4D40-B62A-8420CE0A247F}"/>
    <cellStyle name="Normal 9 9 3" xfId="3657" xr:uid="{DBF7B777-3095-48FD-825C-02FC4A36C6D7}"/>
    <cellStyle name="Normal 9 9 3 2" xfId="3658" xr:uid="{82F64612-5806-4225-9C43-0EB75720D7EE}"/>
    <cellStyle name="Normal 9 9 3 2 2" xfId="5469" xr:uid="{DC22007B-BA94-4AA2-B232-3531AE695AEC}"/>
    <cellStyle name="Normal 9 9 3 3" xfId="3659" xr:uid="{10D810C2-F585-4B39-84DC-0F01552EC093}"/>
    <cellStyle name="Normal 9 9 3 3 2" xfId="5470" xr:uid="{4A525B99-EA59-49F1-98C3-BF901B1C33CA}"/>
    <cellStyle name="Normal 9 9 3 4" xfId="3660" xr:uid="{A5385F0A-72D7-4655-B04D-B81B1552A410}"/>
    <cellStyle name="Normal 9 9 3 4 2" xfId="5471" xr:uid="{6BE6B667-4B1D-486B-8245-D334BD7232E3}"/>
    <cellStyle name="Normal 9 9 3 5" xfId="5468" xr:uid="{E48212E4-2397-4EBC-A6BA-0FA7823FA9CC}"/>
    <cellStyle name="Normal 9 9 4" xfId="3661" xr:uid="{99D6C685-704D-47F2-9F39-005F0D0475EA}"/>
    <cellStyle name="Normal 9 9 4 2" xfId="5472" xr:uid="{6ACA0E46-4D5E-40FA-BD59-6A856118C409}"/>
    <cellStyle name="Normal 9 9 5" xfId="3662" xr:uid="{7C324A39-4404-45C2-843C-B46208813AB4}"/>
    <cellStyle name="Normal 9 9 5 2" xfId="5473" xr:uid="{C896B5FF-50BF-4E9A-9F47-B8D532432B39}"/>
    <cellStyle name="Normal 9 9 6" xfId="3663" xr:uid="{B741073B-D48B-446D-BDDB-AF93464E6262}"/>
    <cellStyle name="Normal 9 9 6 2" xfId="5474" xr:uid="{A4474F2A-960F-4AF0-BAF3-7A9CE536CD79}"/>
    <cellStyle name="Normal 9 9 7" xfId="5463" xr:uid="{43EC290F-C576-4672-A980-CE3B959BBFAF}"/>
    <cellStyle name="Percent 2" xfId="79" xr:uid="{750081A1-93E2-4099-B6D5-52DA3EB8C718}"/>
    <cellStyle name="Percent 2 2" xfId="5475" xr:uid="{93CC596B-8B16-4C2D-9B33-C76349D54843}"/>
    <cellStyle name="Percent 2 2 2" xfId="5609" xr:uid="{D99893E5-8E64-4890-9B51-E8C86717292F}"/>
    <cellStyle name="Гиперссылка 2" xfId="4" xr:uid="{49BAA0F8-B3D3-41B5-87DD-435502328B29}"/>
    <cellStyle name="Гиперссылка 2 2" xfId="5476" xr:uid="{7434BBAA-B1F8-4092-B82E-CD05C96C648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8" xr:uid="{52BF8D3A-448E-46CE-9EEA-AC14BB0896C1}"/>
    <cellStyle name="Обычный 2 3" xfId="5477" xr:uid="{656669B1-8C5C-4169-BB3D-950C4DEA869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83" t="s">
        <v>92</v>
      </c>
      <c r="F4" s="184"/>
      <c r="G4" s="184"/>
      <c r="H4" s="184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89</v>
      </c>
      <c r="G10" s="132"/>
      <c r="H10" s="132"/>
      <c r="I10" s="82"/>
    </row>
    <row r="11" spans="2:9" ht="14.25">
      <c r="B11" s="137" t="s">
        <v>93</v>
      </c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82" t="s">
        <v>83</v>
      </c>
      <c r="E13" s="132"/>
      <c r="F13" s="132"/>
      <c r="G13" s="132"/>
      <c r="H13" s="132"/>
      <c r="I13" s="82"/>
    </row>
    <row r="14" spans="2:9" ht="14.25">
      <c r="B14" s="137"/>
      <c r="D14" s="182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85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86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disablePrompts="1"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83"/>
  <sheetViews>
    <sheetView tabSelected="1" zoomScale="90" zoomScaleNormal="90" workbookViewId="0"/>
  </sheetViews>
  <sheetFormatPr defaultColWidth="9.140625" defaultRowHeight="12.75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9" t="s">
        <v>11</v>
      </c>
      <c r="C2" s="153"/>
      <c r="D2" s="153"/>
      <c r="E2" s="153"/>
      <c r="F2" s="153"/>
      <c r="G2" s="153"/>
      <c r="H2" s="153"/>
      <c r="I2" s="153"/>
      <c r="J2" s="153"/>
      <c r="K2" s="160" t="s">
        <v>17</v>
      </c>
      <c r="L2" s="103"/>
    </row>
    <row r="3" spans="1:12">
      <c r="A3" s="102"/>
      <c r="B3" s="154" t="s">
        <v>12</v>
      </c>
      <c r="C3" s="153"/>
      <c r="D3" s="153"/>
      <c r="E3" s="153"/>
      <c r="F3" s="153"/>
      <c r="G3" s="153"/>
      <c r="H3" s="153"/>
      <c r="I3" s="153"/>
      <c r="J3" s="153"/>
      <c r="K3" s="153"/>
      <c r="L3" s="103"/>
    </row>
    <row r="4" spans="1:12">
      <c r="A4" s="102"/>
      <c r="B4" s="154" t="s">
        <v>13</v>
      </c>
      <c r="C4" s="153"/>
      <c r="D4" s="153"/>
      <c r="E4" s="153"/>
      <c r="F4" s="153"/>
      <c r="G4" s="153"/>
      <c r="H4" s="153"/>
      <c r="I4" s="153"/>
      <c r="J4" s="153"/>
      <c r="K4" s="153"/>
      <c r="L4" s="103"/>
    </row>
    <row r="5" spans="1:12">
      <c r="A5" s="102"/>
      <c r="B5" s="154" t="s">
        <v>14</v>
      </c>
      <c r="C5" s="153"/>
      <c r="D5" s="153"/>
      <c r="E5" s="153"/>
      <c r="F5" s="153"/>
      <c r="G5" s="153"/>
      <c r="H5" s="153"/>
      <c r="I5" s="153"/>
      <c r="J5" s="153"/>
      <c r="K5" s="94" t="s">
        <v>61</v>
      </c>
      <c r="L5" s="103"/>
    </row>
    <row r="6" spans="1:12">
      <c r="A6" s="102"/>
      <c r="B6" s="154" t="s">
        <v>15</v>
      </c>
      <c r="C6" s="153"/>
      <c r="D6" s="153"/>
      <c r="E6" s="153"/>
      <c r="F6" s="153"/>
      <c r="G6" s="153"/>
      <c r="H6" s="153"/>
      <c r="I6" s="153"/>
      <c r="J6" s="153"/>
      <c r="K6" s="190" t="s">
        <v>249</v>
      </c>
      <c r="L6" s="103"/>
    </row>
    <row r="7" spans="1:12">
      <c r="A7" s="102"/>
      <c r="B7" s="154" t="s">
        <v>16</v>
      </c>
      <c r="C7" s="153"/>
      <c r="D7" s="153"/>
      <c r="E7" s="153"/>
      <c r="F7" s="153"/>
      <c r="G7" s="153"/>
      <c r="H7" s="153"/>
      <c r="I7" s="153"/>
      <c r="J7" s="153"/>
      <c r="K7" s="191"/>
      <c r="L7" s="103"/>
    </row>
    <row r="8" spans="1:12">
      <c r="A8" s="102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53"/>
      <c r="K9" s="94" t="s">
        <v>75</v>
      </c>
      <c r="L9" s="103"/>
    </row>
    <row r="10" spans="1:12" ht="15" customHeight="1">
      <c r="A10" s="102"/>
      <c r="B10" s="102" t="s">
        <v>244</v>
      </c>
      <c r="C10" s="153"/>
      <c r="D10" s="153"/>
      <c r="E10" s="103"/>
      <c r="F10" s="153"/>
      <c r="G10" s="103"/>
      <c r="H10" s="104"/>
      <c r="I10" s="104" t="s">
        <v>244</v>
      </c>
      <c r="J10" s="153"/>
      <c r="K10" s="187">
        <v>45595</v>
      </c>
      <c r="L10" s="103"/>
    </row>
    <row r="11" spans="1:12">
      <c r="A11" s="102"/>
      <c r="B11" s="102" t="s">
        <v>245</v>
      </c>
      <c r="C11" s="153"/>
      <c r="D11" s="153"/>
      <c r="E11" s="103"/>
      <c r="F11" s="153"/>
      <c r="G11" s="103"/>
      <c r="H11" s="104"/>
      <c r="I11" s="104" t="s">
        <v>245</v>
      </c>
      <c r="J11" s="153"/>
      <c r="K11" s="188"/>
      <c r="L11" s="103"/>
    </row>
    <row r="12" spans="1:12">
      <c r="A12" s="102"/>
      <c r="B12" s="102" t="s">
        <v>247</v>
      </c>
      <c r="C12" s="153"/>
      <c r="D12" s="153"/>
      <c r="E12" s="103"/>
      <c r="F12" s="153"/>
      <c r="G12" s="103"/>
      <c r="H12" s="104"/>
      <c r="I12" s="104" t="s">
        <v>247</v>
      </c>
      <c r="J12" s="153"/>
      <c r="K12" s="153"/>
      <c r="L12" s="103"/>
    </row>
    <row r="13" spans="1:12">
      <c r="A13" s="102"/>
      <c r="B13" s="102" t="s">
        <v>246</v>
      </c>
      <c r="C13" s="153"/>
      <c r="D13" s="153"/>
      <c r="E13" s="103"/>
      <c r="F13" s="153"/>
      <c r="G13" s="103"/>
      <c r="H13" s="104"/>
      <c r="I13" s="104" t="s">
        <v>246</v>
      </c>
      <c r="J13" s="153"/>
      <c r="K13" s="94" t="s">
        <v>8</v>
      </c>
      <c r="L13" s="103"/>
    </row>
    <row r="14" spans="1:12" ht="15" customHeight="1">
      <c r="A14" s="102"/>
      <c r="B14" s="102" t="s">
        <v>121</v>
      </c>
      <c r="C14" s="153"/>
      <c r="D14" s="153"/>
      <c r="E14" s="103"/>
      <c r="F14" s="153"/>
      <c r="G14" s="103"/>
      <c r="H14" s="104"/>
      <c r="I14" s="104" t="s">
        <v>121</v>
      </c>
      <c r="J14" s="153"/>
      <c r="K14" s="187">
        <v>45594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53"/>
      <c r="K15" s="189"/>
      <c r="L15" s="103"/>
    </row>
    <row r="16" spans="1:12" ht="15" customHeight="1">
      <c r="A16" s="102"/>
      <c r="B16" s="153"/>
      <c r="C16" s="153"/>
      <c r="D16" s="153"/>
      <c r="E16" s="153"/>
      <c r="F16" s="153"/>
      <c r="G16" s="153"/>
      <c r="H16" s="153"/>
      <c r="I16" s="153"/>
      <c r="J16" s="156" t="s">
        <v>76</v>
      </c>
      <c r="K16" s="162">
        <v>44725</v>
      </c>
      <c r="L16" s="103"/>
    </row>
    <row r="17" spans="1:12">
      <c r="A17" s="102"/>
      <c r="B17" s="153" t="s">
        <v>248</v>
      </c>
      <c r="C17" s="153"/>
      <c r="D17" s="153"/>
      <c r="E17" s="153"/>
      <c r="F17" s="153"/>
      <c r="G17" s="153"/>
      <c r="H17" s="153"/>
      <c r="I17" s="153"/>
      <c r="J17" s="156" t="s">
        <v>19</v>
      </c>
      <c r="K17" s="162" t="s">
        <v>89</v>
      </c>
      <c r="L17" s="103"/>
    </row>
    <row r="18" spans="1:12" ht="18">
      <c r="A18" s="102"/>
      <c r="B18" s="153" t="s">
        <v>123</v>
      </c>
      <c r="C18" s="153"/>
      <c r="D18" s="153"/>
      <c r="E18" s="153"/>
      <c r="F18" s="153"/>
      <c r="G18" s="153"/>
      <c r="H18" s="153"/>
      <c r="I18" s="171"/>
      <c r="J18" s="155" t="s">
        <v>69</v>
      </c>
      <c r="K18" s="99" t="s">
        <v>35</v>
      </c>
      <c r="L18" s="103"/>
    </row>
    <row r="19" spans="1:12">
      <c r="A19" s="102"/>
      <c r="B19" s="153"/>
      <c r="C19" s="153"/>
      <c r="D19" s="153"/>
      <c r="E19" s="153"/>
      <c r="F19" s="153"/>
      <c r="G19" s="153"/>
      <c r="H19" s="153"/>
      <c r="I19" s="172"/>
      <c r="J19" s="153"/>
      <c r="K19" s="153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92" t="s">
        <v>65</v>
      </c>
      <c r="H20" s="193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94"/>
      <c r="H21" s="195"/>
      <c r="I21" s="107" t="s">
        <v>18</v>
      </c>
      <c r="J21" s="142"/>
      <c r="K21" s="107"/>
      <c r="L21" s="103"/>
    </row>
    <row r="22" spans="1:12" ht="36" customHeight="1">
      <c r="A22" s="102"/>
      <c r="B22" s="109">
        <v>4</v>
      </c>
      <c r="C22" s="119" t="s">
        <v>124</v>
      </c>
      <c r="D22" s="115" t="s">
        <v>124</v>
      </c>
      <c r="E22" s="123" t="s">
        <v>125</v>
      </c>
      <c r="F22" s="115" t="s">
        <v>98</v>
      </c>
      <c r="G22" s="196" t="s">
        <v>96</v>
      </c>
      <c r="H22" s="197"/>
      <c r="I22" s="116" t="s">
        <v>126</v>
      </c>
      <c r="J22" s="143">
        <v>3.78</v>
      </c>
      <c r="K22" s="113">
        <f t="shared" ref="K22:K53" si="0">J22*B22</f>
        <v>15.12</v>
      </c>
      <c r="L22" s="106"/>
    </row>
    <row r="23" spans="1:12" ht="36" customHeight="1">
      <c r="A23" s="102"/>
      <c r="B23" s="109">
        <v>2</v>
      </c>
      <c r="C23" s="119" t="s">
        <v>124</v>
      </c>
      <c r="D23" s="115" t="s">
        <v>124</v>
      </c>
      <c r="E23" s="123" t="s">
        <v>127</v>
      </c>
      <c r="F23" s="115" t="s">
        <v>98</v>
      </c>
      <c r="G23" s="196" t="s">
        <v>106</v>
      </c>
      <c r="H23" s="197"/>
      <c r="I23" s="116" t="s">
        <v>126</v>
      </c>
      <c r="J23" s="143">
        <v>3.78</v>
      </c>
      <c r="K23" s="113">
        <f t="shared" si="0"/>
        <v>7.56</v>
      </c>
      <c r="L23" s="106"/>
    </row>
    <row r="24" spans="1:12" ht="36" customHeight="1">
      <c r="A24" s="102"/>
      <c r="B24" s="109">
        <v>2</v>
      </c>
      <c r="C24" s="119" t="s">
        <v>124</v>
      </c>
      <c r="D24" s="115" t="s">
        <v>124</v>
      </c>
      <c r="E24" s="123" t="s">
        <v>128</v>
      </c>
      <c r="F24" s="115" t="s">
        <v>98</v>
      </c>
      <c r="G24" s="196" t="s">
        <v>129</v>
      </c>
      <c r="H24" s="197"/>
      <c r="I24" s="116" t="s">
        <v>126</v>
      </c>
      <c r="J24" s="143">
        <v>3.78</v>
      </c>
      <c r="K24" s="113">
        <f t="shared" si="0"/>
        <v>7.56</v>
      </c>
      <c r="L24" s="106"/>
    </row>
    <row r="25" spans="1:12" ht="36" customHeight="1">
      <c r="A25" s="102"/>
      <c r="B25" s="109">
        <v>2</v>
      </c>
      <c r="C25" s="119" t="s">
        <v>124</v>
      </c>
      <c r="D25" s="115" t="s">
        <v>124</v>
      </c>
      <c r="E25" s="123" t="s">
        <v>130</v>
      </c>
      <c r="F25" s="115" t="s">
        <v>98</v>
      </c>
      <c r="G25" s="196" t="s">
        <v>107</v>
      </c>
      <c r="H25" s="197"/>
      <c r="I25" s="116" t="s">
        <v>126</v>
      </c>
      <c r="J25" s="143">
        <v>3.78</v>
      </c>
      <c r="K25" s="113">
        <f t="shared" si="0"/>
        <v>7.56</v>
      </c>
      <c r="L25" s="106"/>
    </row>
    <row r="26" spans="1:12" ht="24">
      <c r="A26" s="102"/>
      <c r="B26" s="109">
        <v>1</v>
      </c>
      <c r="C26" s="119" t="s">
        <v>131</v>
      </c>
      <c r="D26" s="115" t="s">
        <v>131</v>
      </c>
      <c r="E26" s="123" t="s">
        <v>132</v>
      </c>
      <c r="F26" s="115" t="s">
        <v>133</v>
      </c>
      <c r="G26" s="196"/>
      <c r="H26" s="197"/>
      <c r="I26" s="116" t="s">
        <v>134</v>
      </c>
      <c r="J26" s="143">
        <v>2.73</v>
      </c>
      <c r="K26" s="113">
        <f t="shared" si="0"/>
        <v>2.73</v>
      </c>
      <c r="L26" s="106"/>
    </row>
    <row r="27" spans="1:12" ht="24" customHeight="1">
      <c r="A27" s="102"/>
      <c r="B27" s="109">
        <v>1</v>
      </c>
      <c r="C27" s="119" t="s">
        <v>135</v>
      </c>
      <c r="D27" s="115" t="s">
        <v>135</v>
      </c>
      <c r="E27" s="123" t="s">
        <v>136</v>
      </c>
      <c r="F27" s="115" t="s">
        <v>95</v>
      </c>
      <c r="G27" s="196"/>
      <c r="H27" s="197"/>
      <c r="I27" s="116" t="s">
        <v>137</v>
      </c>
      <c r="J27" s="143">
        <v>58.07</v>
      </c>
      <c r="K27" s="113">
        <f t="shared" si="0"/>
        <v>58.07</v>
      </c>
      <c r="L27" s="106"/>
    </row>
    <row r="28" spans="1:12" ht="24">
      <c r="A28" s="102"/>
      <c r="B28" s="109">
        <v>4</v>
      </c>
      <c r="C28" s="119" t="s">
        <v>138</v>
      </c>
      <c r="D28" s="115" t="s">
        <v>138</v>
      </c>
      <c r="E28" s="123" t="s">
        <v>139</v>
      </c>
      <c r="F28" s="115" t="s">
        <v>108</v>
      </c>
      <c r="G28" s="196"/>
      <c r="H28" s="197"/>
      <c r="I28" s="116" t="s">
        <v>140</v>
      </c>
      <c r="J28" s="143">
        <v>0.99</v>
      </c>
      <c r="K28" s="113">
        <f t="shared" si="0"/>
        <v>3.96</v>
      </c>
      <c r="L28" s="106"/>
    </row>
    <row r="29" spans="1:12" ht="24">
      <c r="A29" s="102"/>
      <c r="B29" s="109">
        <v>4</v>
      </c>
      <c r="C29" s="119" t="s">
        <v>138</v>
      </c>
      <c r="D29" s="115" t="s">
        <v>138</v>
      </c>
      <c r="E29" s="123" t="s">
        <v>141</v>
      </c>
      <c r="F29" s="115" t="s">
        <v>98</v>
      </c>
      <c r="G29" s="196"/>
      <c r="H29" s="197"/>
      <c r="I29" s="116" t="s">
        <v>140</v>
      </c>
      <c r="J29" s="143">
        <v>0.99</v>
      </c>
      <c r="K29" s="113">
        <f t="shared" si="0"/>
        <v>3.96</v>
      </c>
      <c r="L29" s="106"/>
    </row>
    <row r="30" spans="1:12" ht="24">
      <c r="A30" s="102"/>
      <c r="B30" s="109">
        <v>2</v>
      </c>
      <c r="C30" s="119" t="s">
        <v>138</v>
      </c>
      <c r="D30" s="115" t="s">
        <v>138</v>
      </c>
      <c r="E30" s="123" t="s">
        <v>142</v>
      </c>
      <c r="F30" s="115" t="s">
        <v>95</v>
      </c>
      <c r="G30" s="196"/>
      <c r="H30" s="197"/>
      <c r="I30" s="116" t="s">
        <v>140</v>
      </c>
      <c r="J30" s="143">
        <v>0.99</v>
      </c>
      <c r="K30" s="113">
        <f t="shared" si="0"/>
        <v>1.98</v>
      </c>
      <c r="L30" s="106"/>
    </row>
    <row r="31" spans="1:12" ht="24">
      <c r="A31" s="102"/>
      <c r="B31" s="109">
        <v>1</v>
      </c>
      <c r="C31" s="119" t="s">
        <v>138</v>
      </c>
      <c r="D31" s="115" t="s">
        <v>138</v>
      </c>
      <c r="E31" s="123" t="s">
        <v>143</v>
      </c>
      <c r="F31" s="115" t="s">
        <v>99</v>
      </c>
      <c r="G31" s="196"/>
      <c r="H31" s="197"/>
      <c r="I31" s="116" t="s">
        <v>140</v>
      </c>
      <c r="J31" s="143">
        <v>0.99</v>
      </c>
      <c r="K31" s="113">
        <f t="shared" si="0"/>
        <v>0.99</v>
      </c>
      <c r="L31" s="106"/>
    </row>
    <row r="32" spans="1:12" ht="36">
      <c r="A32" s="102"/>
      <c r="B32" s="109">
        <v>1</v>
      </c>
      <c r="C32" s="119" t="s">
        <v>144</v>
      </c>
      <c r="D32" s="115" t="s">
        <v>144</v>
      </c>
      <c r="E32" s="123" t="s">
        <v>145</v>
      </c>
      <c r="F32" s="115"/>
      <c r="G32" s="196"/>
      <c r="H32" s="197"/>
      <c r="I32" s="116" t="s">
        <v>241</v>
      </c>
      <c r="J32" s="143">
        <v>33.26</v>
      </c>
      <c r="K32" s="113">
        <f t="shared" si="0"/>
        <v>33.26</v>
      </c>
      <c r="L32" s="106"/>
    </row>
    <row r="33" spans="1:12" ht="49.5" customHeight="1">
      <c r="A33" s="102"/>
      <c r="B33" s="109">
        <v>3</v>
      </c>
      <c r="C33" s="119" t="s">
        <v>146</v>
      </c>
      <c r="D33" s="115" t="s">
        <v>234</v>
      </c>
      <c r="E33" s="123" t="s">
        <v>147</v>
      </c>
      <c r="F33" s="115" t="s">
        <v>105</v>
      </c>
      <c r="G33" s="196" t="s">
        <v>97</v>
      </c>
      <c r="H33" s="197"/>
      <c r="I33" s="116" t="s">
        <v>148</v>
      </c>
      <c r="J33" s="143">
        <v>0.79</v>
      </c>
      <c r="K33" s="113">
        <f t="shared" si="0"/>
        <v>2.37</v>
      </c>
      <c r="L33" s="106"/>
    </row>
    <row r="34" spans="1:12" ht="49.5" customHeight="1">
      <c r="A34" s="102"/>
      <c r="B34" s="109">
        <v>3</v>
      </c>
      <c r="C34" s="119" t="s">
        <v>146</v>
      </c>
      <c r="D34" s="115" t="s">
        <v>234</v>
      </c>
      <c r="E34" s="123" t="s">
        <v>149</v>
      </c>
      <c r="F34" s="115" t="s">
        <v>105</v>
      </c>
      <c r="G34" s="196" t="s">
        <v>103</v>
      </c>
      <c r="H34" s="197"/>
      <c r="I34" s="116" t="s">
        <v>148</v>
      </c>
      <c r="J34" s="143">
        <v>0.79</v>
      </c>
      <c r="K34" s="113">
        <f t="shared" si="0"/>
        <v>2.37</v>
      </c>
      <c r="L34" s="106"/>
    </row>
    <row r="35" spans="1:12" ht="49.5" customHeight="1">
      <c r="A35" s="102"/>
      <c r="B35" s="109">
        <v>3</v>
      </c>
      <c r="C35" s="119" t="s">
        <v>146</v>
      </c>
      <c r="D35" s="115" t="s">
        <v>234</v>
      </c>
      <c r="E35" s="123" t="s">
        <v>150</v>
      </c>
      <c r="F35" s="115" t="s">
        <v>105</v>
      </c>
      <c r="G35" s="196" t="s">
        <v>101</v>
      </c>
      <c r="H35" s="197"/>
      <c r="I35" s="116" t="s">
        <v>148</v>
      </c>
      <c r="J35" s="143">
        <v>0.79</v>
      </c>
      <c r="K35" s="113">
        <f t="shared" si="0"/>
        <v>2.37</v>
      </c>
      <c r="L35" s="106"/>
    </row>
    <row r="36" spans="1:12" ht="49.5" customHeight="1">
      <c r="A36" s="102"/>
      <c r="B36" s="109">
        <v>3</v>
      </c>
      <c r="C36" s="119" t="s">
        <v>146</v>
      </c>
      <c r="D36" s="115" t="s">
        <v>234</v>
      </c>
      <c r="E36" s="123" t="s">
        <v>151</v>
      </c>
      <c r="F36" s="115" t="s">
        <v>105</v>
      </c>
      <c r="G36" s="196" t="s">
        <v>152</v>
      </c>
      <c r="H36" s="197"/>
      <c r="I36" s="116" t="s">
        <v>148</v>
      </c>
      <c r="J36" s="143">
        <v>0.79</v>
      </c>
      <c r="K36" s="113">
        <f t="shared" si="0"/>
        <v>2.37</v>
      </c>
      <c r="L36" s="106"/>
    </row>
    <row r="37" spans="1:12" ht="49.5" customHeight="1">
      <c r="A37" s="102"/>
      <c r="B37" s="109">
        <v>3</v>
      </c>
      <c r="C37" s="119" t="s">
        <v>146</v>
      </c>
      <c r="D37" s="115" t="s">
        <v>234</v>
      </c>
      <c r="E37" s="123" t="s">
        <v>153</v>
      </c>
      <c r="F37" s="115" t="s">
        <v>105</v>
      </c>
      <c r="G37" s="196" t="s">
        <v>104</v>
      </c>
      <c r="H37" s="197"/>
      <c r="I37" s="116" t="s">
        <v>148</v>
      </c>
      <c r="J37" s="143">
        <v>0.79</v>
      </c>
      <c r="K37" s="113">
        <f t="shared" si="0"/>
        <v>2.37</v>
      </c>
      <c r="L37" s="106"/>
    </row>
    <row r="38" spans="1:12" ht="49.5" customHeight="1">
      <c r="A38" s="102"/>
      <c r="B38" s="109">
        <v>3</v>
      </c>
      <c r="C38" s="119" t="s">
        <v>146</v>
      </c>
      <c r="D38" s="115" t="s">
        <v>234</v>
      </c>
      <c r="E38" s="123" t="s">
        <v>154</v>
      </c>
      <c r="F38" s="115" t="s">
        <v>105</v>
      </c>
      <c r="G38" s="196" t="s">
        <v>155</v>
      </c>
      <c r="H38" s="197"/>
      <c r="I38" s="116" t="s">
        <v>148</v>
      </c>
      <c r="J38" s="143">
        <v>0.79</v>
      </c>
      <c r="K38" s="113">
        <f t="shared" si="0"/>
        <v>2.37</v>
      </c>
      <c r="L38" s="106"/>
    </row>
    <row r="39" spans="1:12" ht="36">
      <c r="A39" s="102"/>
      <c r="B39" s="109">
        <v>3</v>
      </c>
      <c r="C39" s="119" t="s">
        <v>156</v>
      </c>
      <c r="D39" s="115" t="s">
        <v>156</v>
      </c>
      <c r="E39" s="123" t="s">
        <v>157</v>
      </c>
      <c r="F39" s="115" t="s">
        <v>98</v>
      </c>
      <c r="G39" s="196" t="s">
        <v>158</v>
      </c>
      <c r="H39" s="197"/>
      <c r="I39" s="116" t="s">
        <v>159</v>
      </c>
      <c r="J39" s="143">
        <v>1.73</v>
      </c>
      <c r="K39" s="113">
        <f t="shared" si="0"/>
        <v>5.1899999999999995</v>
      </c>
      <c r="L39" s="106"/>
    </row>
    <row r="40" spans="1:12" ht="35.25" customHeight="1">
      <c r="A40" s="102"/>
      <c r="B40" s="109">
        <v>2</v>
      </c>
      <c r="C40" s="119" t="s">
        <v>160</v>
      </c>
      <c r="D40" s="115" t="s">
        <v>160</v>
      </c>
      <c r="E40" s="123" t="s">
        <v>161</v>
      </c>
      <c r="F40" s="115" t="s">
        <v>95</v>
      </c>
      <c r="G40" s="196" t="s">
        <v>106</v>
      </c>
      <c r="H40" s="197"/>
      <c r="I40" s="116" t="s">
        <v>162</v>
      </c>
      <c r="J40" s="143">
        <v>2.95</v>
      </c>
      <c r="K40" s="113">
        <f t="shared" si="0"/>
        <v>5.9</v>
      </c>
      <c r="L40" s="106"/>
    </row>
    <row r="41" spans="1:12" ht="14.25" customHeight="1">
      <c r="A41" s="102"/>
      <c r="B41" s="109">
        <v>2</v>
      </c>
      <c r="C41" s="119" t="s">
        <v>163</v>
      </c>
      <c r="D41" s="115" t="s">
        <v>163</v>
      </c>
      <c r="E41" s="123" t="s">
        <v>164</v>
      </c>
      <c r="F41" s="115" t="s">
        <v>165</v>
      </c>
      <c r="G41" s="196"/>
      <c r="H41" s="197"/>
      <c r="I41" s="116" t="s">
        <v>166</v>
      </c>
      <c r="J41" s="143">
        <v>1.69</v>
      </c>
      <c r="K41" s="113">
        <f t="shared" si="0"/>
        <v>3.38</v>
      </c>
      <c r="L41" s="106"/>
    </row>
    <row r="42" spans="1:12" ht="14.25" customHeight="1">
      <c r="A42" s="102"/>
      <c r="B42" s="109">
        <v>2</v>
      </c>
      <c r="C42" s="119" t="s">
        <v>163</v>
      </c>
      <c r="D42" s="115" t="s">
        <v>163</v>
      </c>
      <c r="E42" s="123" t="s">
        <v>167</v>
      </c>
      <c r="F42" s="115" t="s">
        <v>98</v>
      </c>
      <c r="G42" s="196"/>
      <c r="H42" s="197"/>
      <c r="I42" s="116" t="s">
        <v>166</v>
      </c>
      <c r="J42" s="143">
        <v>1.69</v>
      </c>
      <c r="K42" s="113">
        <f t="shared" si="0"/>
        <v>3.38</v>
      </c>
      <c r="L42" s="106"/>
    </row>
    <row r="43" spans="1:12" ht="14.25" customHeight="1">
      <c r="A43" s="102"/>
      <c r="B43" s="109">
        <v>4</v>
      </c>
      <c r="C43" s="119" t="s">
        <v>168</v>
      </c>
      <c r="D43" s="115" t="s">
        <v>168</v>
      </c>
      <c r="E43" s="123" t="s">
        <v>169</v>
      </c>
      <c r="F43" s="115" t="s">
        <v>165</v>
      </c>
      <c r="G43" s="196" t="s">
        <v>94</v>
      </c>
      <c r="H43" s="197"/>
      <c r="I43" s="116" t="s">
        <v>170</v>
      </c>
      <c r="J43" s="143">
        <v>2.09</v>
      </c>
      <c r="K43" s="113">
        <f t="shared" si="0"/>
        <v>8.36</v>
      </c>
      <c r="L43" s="106"/>
    </row>
    <row r="44" spans="1:12" ht="36">
      <c r="A44" s="102"/>
      <c r="B44" s="109">
        <v>2</v>
      </c>
      <c r="C44" s="119" t="s">
        <v>171</v>
      </c>
      <c r="D44" s="115" t="s">
        <v>235</v>
      </c>
      <c r="E44" s="123" t="s">
        <v>172</v>
      </c>
      <c r="F44" s="115" t="s">
        <v>98</v>
      </c>
      <c r="G44" s="196" t="s">
        <v>111</v>
      </c>
      <c r="H44" s="197"/>
      <c r="I44" s="116" t="s">
        <v>173</v>
      </c>
      <c r="J44" s="143">
        <v>6.85</v>
      </c>
      <c r="K44" s="113">
        <f t="shared" si="0"/>
        <v>13.7</v>
      </c>
      <c r="L44" s="106"/>
    </row>
    <row r="45" spans="1:12" ht="24">
      <c r="A45" s="102"/>
      <c r="B45" s="109">
        <v>2</v>
      </c>
      <c r="C45" s="119" t="s">
        <v>174</v>
      </c>
      <c r="D45" s="115" t="s">
        <v>236</v>
      </c>
      <c r="E45" s="123" t="s">
        <v>175</v>
      </c>
      <c r="F45" s="115" t="s">
        <v>98</v>
      </c>
      <c r="G45" s="196" t="s">
        <v>112</v>
      </c>
      <c r="H45" s="197"/>
      <c r="I45" s="116" t="s">
        <v>176</v>
      </c>
      <c r="J45" s="143">
        <v>7.35</v>
      </c>
      <c r="K45" s="113">
        <f t="shared" si="0"/>
        <v>14.7</v>
      </c>
      <c r="L45" s="106"/>
    </row>
    <row r="46" spans="1:12" ht="24">
      <c r="A46" s="102"/>
      <c r="B46" s="109">
        <v>4</v>
      </c>
      <c r="C46" s="119" t="s">
        <v>177</v>
      </c>
      <c r="D46" s="115" t="s">
        <v>177</v>
      </c>
      <c r="E46" s="123" t="s">
        <v>178</v>
      </c>
      <c r="F46" s="115" t="s">
        <v>108</v>
      </c>
      <c r="G46" s="196"/>
      <c r="H46" s="197"/>
      <c r="I46" s="116" t="s">
        <v>179</v>
      </c>
      <c r="J46" s="143">
        <v>1.97</v>
      </c>
      <c r="K46" s="113">
        <f t="shared" si="0"/>
        <v>7.88</v>
      </c>
      <c r="L46" s="106"/>
    </row>
    <row r="47" spans="1:12" ht="24">
      <c r="A47" s="102"/>
      <c r="B47" s="109">
        <v>4</v>
      </c>
      <c r="C47" s="119" t="s">
        <v>177</v>
      </c>
      <c r="D47" s="115" t="s">
        <v>177</v>
      </c>
      <c r="E47" s="123" t="s">
        <v>180</v>
      </c>
      <c r="F47" s="115" t="s">
        <v>98</v>
      </c>
      <c r="G47" s="196"/>
      <c r="H47" s="197"/>
      <c r="I47" s="116" t="s">
        <v>179</v>
      </c>
      <c r="J47" s="143">
        <v>1.97</v>
      </c>
      <c r="K47" s="113">
        <f t="shared" si="0"/>
        <v>7.88</v>
      </c>
      <c r="L47" s="106"/>
    </row>
    <row r="48" spans="1:12" ht="24">
      <c r="A48" s="102"/>
      <c r="B48" s="109">
        <v>4</v>
      </c>
      <c r="C48" s="119" t="s">
        <v>177</v>
      </c>
      <c r="D48" s="115" t="s">
        <v>177</v>
      </c>
      <c r="E48" s="123" t="s">
        <v>181</v>
      </c>
      <c r="F48" s="115" t="s">
        <v>95</v>
      </c>
      <c r="G48" s="196"/>
      <c r="H48" s="197"/>
      <c r="I48" s="116" t="s">
        <v>179</v>
      </c>
      <c r="J48" s="143">
        <v>1.97</v>
      </c>
      <c r="K48" s="113">
        <f t="shared" si="0"/>
        <v>7.88</v>
      </c>
      <c r="L48" s="106"/>
    </row>
    <row r="49" spans="1:12" ht="24">
      <c r="A49" s="102"/>
      <c r="B49" s="109">
        <v>4</v>
      </c>
      <c r="C49" s="119" t="s">
        <v>177</v>
      </c>
      <c r="D49" s="115" t="s">
        <v>177</v>
      </c>
      <c r="E49" s="123" t="s">
        <v>182</v>
      </c>
      <c r="F49" s="115" t="s">
        <v>99</v>
      </c>
      <c r="G49" s="196"/>
      <c r="H49" s="197"/>
      <c r="I49" s="116" t="s">
        <v>179</v>
      </c>
      <c r="J49" s="143">
        <v>1.97</v>
      </c>
      <c r="K49" s="113">
        <f t="shared" si="0"/>
        <v>7.88</v>
      </c>
      <c r="L49" s="106"/>
    </row>
    <row r="50" spans="1:12" ht="24">
      <c r="A50" s="102"/>
      <c r="B50" s="109">
        <v>2</v>
      </c>
      <c r="C50" s="119" t="s">
        <v>183</v>
      </c>
      <c r="D50" s="115" t="s">
        <v>237</v>
      </c>
      <c r="E50" s="123" t="s">
        <v>184</v>
      </c>
      <c r="F50" s="115" t="s">
        <v>97</v>
      </c>
      <c r="G50" s="196" t="s">
        <v>185</v>
      </c>
      <c r="H50" s="197"/>
      <c r="I50" s="116" t="s">
        <v>186</v>
      </c>
      <c r="J50" s="143">
        <v>2.4500000000000002</v>
      </c>
      <c r="K50" s="113">
        <f t="shared" si="0"/>
        <v>4.9000000000000004</v>
      </c>
      <c r="L50" s="106"/>
    </row>
    <row r="51" spans="1:12" ht="24">
      <c r="A51" s="102"/>
      <c r="B51" s="109">
        <v>2</v>
      </c>
      <c r="C51" s="119" t="s">
        <v>183</v>
      </c>
      <c r="D51" s="115" t="s">
        <v>237</v>
      </c>
      <c r="E51" s="123" t="s">
        <v>187</v>
      </c>
      <c r="F51" s="115" t="s">
        <v>100</v>
      </c>
      <c r="G51" s="196" t="s">
        <v>185</v>
      </c>
      <c r="H51" s="197"/>
      <c r="I51" s="116" t="s">
        <v>186</v>
      </c>
      <c r="J51" s="143">
        <v>2.4500000000000002</v>
      </c>
      <c r="K51" s="113">
        <f t="shared" si="0"/>
        <v>4.9000000000000004</v>
      </c>
      <c r="L51" s="106"/>
    </row>
    <row r="52" spans="1:12" ht="36">
      <c r="A52" s="102"/>
      <c r="B52" s="109">
        <v>1</v>
      </c>
      <c r="C52" s="119" t="s">
        <v>188</v>
      </c>
      <c r="D52" s="115" t="s">
        <v>188</v>
      </c>
      <c r="E52" s="123" t="s">
        <v>189</v>
      </c>
      <c r="F52" s="115" t="s">
        <v>96</v>
      </c>
      <c r="G52" s="196" t="s">
        <v>190</v>
      </c>
      <c r="H52" s="197"/>
      <c r="I52" s="116" t="s">
        <v>191</v>
      </c>
      <c r="J52" s="143">
        <v>6.02</v>
      </c>
      <c r="K52" s="113">
        <f t="shared" si="0"/>
        <v>6.02</v>
      </c>
      <c r="L52" s="106"/>
    </row>
    <row r="53" spans="1:12" ht="36">
      <c r="A53" s="102"/>
      <c r="B53" s="109">
        <v>1</v>
      </c>
      <c r="C53" s="119" t="s">
        <v>188</v>
      </c>
      <c r="D53" s="115" t="s">
        <v>188</v>
      </c>
      <c r="E53" s="123" t="s">
        <v>192</v>
      </c>
      <c r="F53" s="115" t="s">
        <v>106</v>
      </c>
      <c r="G53" s="196" t="s">
        <v>190</v>
      </c>
      <c r="H53" s="197"/>
      <c r="I53" s="116" t="s">
        <v>191</v>
      </c>
      <c r="J53" s="143">
        <v>6.02</v>
      </c>
      <c r="K53" s="113">
        <f t="shared" si="0"/>
        <v>6.02</v>
      </c>
      <c r="L53" s="106"/>
    </row>
    <row r="54" spans="1:12" ht="36">
      <c r="A54" s="102"/>
      <c r="B54" s="109">
        <v>1</v>
      </c>
      <c r="C54" s="119" t="s">
        <v>188</v>
      </c>
      <c r="D54" s="115" t="s">
        <v>188</v>
      </c>
      <c r="E54" s="123" t="s">
        <v>193</v>
      </c>
      <c r="F54" s="115" t="s">
        <v>194</v>
      </c>
      <c r="G54" s="196" t="s">
        <v>190</v>
      </c>
      <c r="H54" s="197"/>
      <c r="I54" s="116" t="s">
        <v>191</v>
      </c>
      <c r="J54" s="143">
        <v>6.02</v>
      </c>
      <c r="K54" s="113">
        <f t="shared" ref="K54:K72" si="1">J54*B54</f>
        <v>6.02</v>
      </c>
      <c r="L54" s="106"/>
    </row>
    <row r="55" spans="1:12" ht="24">
      <c r="A55" s="102"/>
      <c r="B55" s="109">
        <v>1</v>
      </c>
      <c r="C55" s="119" t="s">
        <v>195</v>
      </c>
      <c r="D55" s="115" t="s">
        <v>238</v>
      </c>
      <c r="E55" s="123" t="s">
        <v>196</v>
      </c>
      <c r="F55" s="115" t="s">
        <v>197</v>
      </c>
      <c r="G55" s="196" t="s">
        <v>198</v>
      </c>
      <c r="H55" s="197"/>
      <c r="I55" s="116" t="s">
        <v>199</v>
      </c>
      <c r="J55" s="143">
        <v>3.17</v>
      </c>
      <c r="K55" s="113">
        <f t="shared" si="1"/>
        <v>3.17</v>
      </c>
      <c r="L55" s="106"/>
    </row>
    <row r="56" spans="1:12" ht="24" hidden="1">
      <c r="A56" s="102"/>
      <c r="B56" s="174">
        <v>0</v>
      </c>
      <c r="C56" s="175" t="s">
        <v>195</v>
      </c>
      <c r="D56" s="176" t="s">
        <v>238</v>
      </c>
      <c r="E56" s="177" t="s">
        <v>200</v>
      </c>
      <c r="F56" s="176" t="s">
        <v>197</v>
      </c>
      <c r="G56" s="198" t="s">
        <v>201</v>
      </c>
      <c r="H56" s="199"/>
      <c r="I56" s="178" t="s">
        <v>199</v>
      </c>
      <c r="J56" s="179">
        <v>3.17</v>
      </c>
      <c r="K56" s="180">
        <f t="shared" si="1"/>
        <v>0</v>
      </c>
      <c r="L56" s="106"/>
    </row>
    <row r="57" spans="1:12" ht="36">
      <c r="A57" s="102"/>
      <c r="B57" s="109">
        <v>2</v>
      </c>
      <c r="C57" s="119" t="s">
        <v>202</v>
      </c>
      <c r="D57" s="115" t="s">
        <v>202</v>
      </c>
      <c r="E57" s="123" t="s">
        <v>203</v>
      </c>
      <c r="F57" s="115" t="s">
        <v>110</v>
      </c>
      <c r="G57" s="196" t="s">
        <v>129</v>
      </c>
      <c r="H57" s="197"/>
      <c r="I57" s="116" t="s">
        <v>204</v>
      </c>
      <c r="J57" s="143">
        <v>7.25</v>
      </c>
      <c r="K57" s="113">
        <f t="shared" si="1"/>
        <v>14.5</v>
      </c>
      <c r="L57" s="106"/>
    </row>
    <row r="58" spans="1:12" ht="36">
      <c r="A58" s="102"/>
      <c r="B58" s="109">
        <v>2</v>
      </c>
      <c r="C58" s="119" t="s">
        <v>205</v>
      </c>
      <c r="D58" s="115" t="s">
        <v>239</v>
      </c>
      <c r="E58" s="123" t="s">
        <v>206</v>
      </c>
      <c r="F58" s="115" t="s">
        <v>110</v>
      </c>
      <c r="G58" s="196" t="s">
        <v>129</v>
      </c>
      <c r="H58" s="197"/>
      <c r="I58" s="116" t="s">
        <v>207</v>
      </c>
      <c r="J58" s="143">
        <v>3.85</v>
      </c>
      <c r="K58" s="113">
        <f t="shared" si="1"/>
        <v>7.7</v>
      </c>
      <c r="L58" s="106"/>
    </row>
    <row r="59" spans="1:12" ht="36">
      <c r="A59" s="102"/>
      <c r="B59" s="109">
        <v>2</v>
      </c>
      <c r="C59" s="119" t="s">
        <v>208</v>
      </c>
      <c r="D59" s="115" t="s">
        <v>208</v>
      </c>
      <c r="E59" s="123" t="s">
        <v>209</v>
      </c>
      <c r="F59" s="115" t="s">
        <v>96</v>
      </c>
      <c r="G59" s="196"/>
      <c r="H59" s="197"/>
      <c r="I59" s="116" t="s">
        <v>210</v>
      </c>
      <c r="J59" s="143">
        <v>4.99</v>
      </c>
      <c r="K59" s="113">
        <f t="shared" si="1"/>
        <v>9.98</v>
      </c>
      <c r="L59" s="106"/>
    </row>
    <row r="60" spans="1:12" ht="36">
      <c r="A60" s="102"/>
      <c r="B60" s="109">
        <v>2</v>
      </c>
      <c r="C60" s="119" t="s">
        <v>208</v>
      </c>
      <c r="D60" s="115" t="s">
        <v>208</v>
      </c>
      <c r="E60" s="123" t="s">
        <v>211</v>
      </c>
      <c r="F60" s="115" t="s">
        <v>106</v>
      </c>
      <c r="G60" s="196"/>
      <c r="H60" s="197"/>
      <c r="I60" s="116" t="s">
        <v>210</v>
      </c>
      <c r="J60" s="143">
        <v>4.99</v>
      </c>
      <c r="K60" s="113">
        <f t="shared" si="1"/>
        <v>9.98</v>
      </c>
      <c r="L60" s="106"/>
    </row>
    <row r="61" spans="1:12" ht="36">
      <c r="A61" s="102"/>
      <c r="B61" s="109">
        <v>1</v>
      </c>
      <c r="C61" s="119" t="s">
        <v>208</v>
      </c>
      <c r="D61" s="115" t="s">
        <v>208</v>
      </c>
      <c r="E61" s="123" t="s">
        <v>212</v>
      </c>
      <c r="F61" s="115" t="s">
        <v>129</v>
      </c>
      <c r="G61" s="196"/>
      <c r="H61" s="197"/>
      <c r="I61" s="116" t="s">
        <v>210</v>
      </c>
      <c r="J61" s="143">
        <v>4.99</v>
      </c>
      <c r="K61" s="113">
        <f t="shared" si="1"/>
        <v>4.99</v>
      </c>
      <c r="L61" s="106"/>
    </row>
    <row r="62" spans="1:12" ht="23.25" customHeight="1">
      <c r="A62" s="102"/>
      <c r="B62" s="109">
        <v>4</v>
      </c>
      <c r="C62" s="119" t="s">
        <v>213</v>
      </c>
      <c r="D62" s="115" t="s">
        <v>213</v>
      </c>
      <c r="E62" s="123" t="s">
        <v>214</v>
      </c>
      <c r="F62" s="115"/>
      <c r="G62" s="196"/>
      <c r="H62" s="197"/>
      <c r="I62" s="116" t="s">
        <v>215</v>
      </c>
      <c r="J62" s="143">
        <v>5.5</v>
      </c>
      <c r="K62" s="113">
        <f t="shared" si="1"/>
        <v>22</v>
      </c>
      <c r="L62" s="106"/>
    </row>
    <row r="63" spans="1:12" ht="36">
      <c r="A63" s="102"/>
      <c r="B63" s="109">
        <v>2</v>
      </c>
      <c r="C63" s="119" t="s">
        <v>216</v>
      </c>
      <c r="D63" s="115" t="s">
        <v>216</v>
      </c>
      <c r="E63" s="123" t="s">
        <v>217</v>
      </c>
      <c r="F63" s="115" t="s">
        <v>108</v>
      </c>
      <c r="G63" s="196" t="s">
        <v>110</v>
      </c>
      <c r="H63" s="197"/>
      <c r="I63" s="116" t="s">
        <v>218</v>
      </c>
      <c r="J63" s="143">
        <v>9</v>
      </c>
      <c r="K63" s="113">
        <f t="shared" si="1"/>
        <v>18</v>
      </c>
      <c r="L63" s="106"/>
    </row>
    <row r="64" spans="1:12" ht="36">
      <c r="A64" s="102"/>
      <c r="B64" s="109">
        <v>2</v>
      </c>
      <c r="C64" s="119" t="s">
        <v>216</v>
      </c>
      <c r="D64" s="115" t="s">
        <v>216</v>
      </c>
      <c r="E64" s="123" t="s">
        <v>219</v>
      </c>
      <c r="F64" s="115" t="s">
        <v>109</v>
      </c>
      <c r="G64" s="196" t="s">
        <v>110</v>
      </c>
      <c r="H64" s="197"/>
      <c r="I64" s="116" t="s">
        <v>218</v>
      </c>
      <c r="J64" s="143">
        <v>9</v>
      </c>
      <c r="K64" s="113">
        <f t="shared" si="1"/>
        <v>18</v>
      </c>
      <c r="L64" s="106"/>
    </row>
    <row r="65" spans="1:12" ht="36">
      <c r="A65" s="102"/>
      <c r="B65" s="109">
        <v>2</v>
      </c>
      <c r="C65" s="119" t="s">
        <v>216</v>
      </c>
      <c r="D65" s="115" t="s">
        <v>216</v>
      </c>
      <c r="E65" s="123" t="s">
        <v>220</v>
      </c>
      <c r="F65" s="115" t="s">
        <v>99</v>
      </c>
      <c r="G65" s="196" t="s">
        <v>110</v>
      </c>
      <c r="H65" s="197"/>
      <c r="I65" s="116" t="s">
        <v>218</v>
      </c>
      <c r="J65" s="143">
        <v>9</v>
      </c>
      <c r="K65" s="113">
        <f t="shared" si="1"/>
        <v>18</v>
      </c>
      <c r="L65" s="106"/>
    </row>
    <row r="66" spans="1:12" ht="36">
      <c r="A66" s="102"/>
      <c r="B66" s="109">
        <v>2</v>
      </c>
      <c r="C66" s="119" t="s">
        <v>216</v>
      </c>
      <c r="D66" s="115" t="s">
        <v>216</v>
      </c>
      <c r="E66" s="123" t="s">
        <v>221</v>
      </c>
      <c r="F66" s="115" t="s">
        <v>222</v>
      </c>
      <c r="G66" s="196" t="s">
        <v>110</v>
      </c>
      <c r="H66" s="197"/>
      <c r="I66" s="116" t="s">
        <v>218</v>
      </c>
      <c r="J66" s="143">
        <v>9</v>
      </c>
      <c r="K66" s="113">
        <f t="shared" si="1"/>
        <v>18</v>
      </c>
      <c r="L66" s="106"/>
    </row>
    <row r="67" spans="1:12" ht="48">
      <c r="A67" s="102"/>
      <c r="B67" s="109">
        <v>4</v>
      </c>
      <c r="C67" s="119" t="s">
        <v>223</v>
      </c>
      <c r="D67" s="115" t="s">
        <v>240</v>
      </c>
      <c r="E67" s="123" t="s">
        <v>224</v>
      </c>
      <c r="F67" s="115" t="s">
        <v>225</v>
      </c>
      <c r="G67" s="196" t="s">
        <v>96</v>
      </c>
      <c r="H67" s="197"/>
      <c r="I67" s="116" t="s">
        <v>226</v>
      </c>
      <c r="J67" s="143">
        <v>0.7</v>
      </c>
      <c r="K67" s="113">
        <f t="shared" si="1"/>
        <v>2.8</v>
      </c>
      <c r="L67" s="106"/>
    </row>
    <row r="68" spans="1:12" ht="48">
      <c r="A68" s="102"/>
      <c r="B68" s="109">
        <v>1</v>
      </c>
      <c r="C68" s="119" t="s">
        <v>223</v>
      </c>
      <c r="D68" s="115" t="s">
        <v>240</v>
      </c>
      <c r="E68" s="123" t="s">
        <v>227</v>
      </c>
      <c r="F68" s="115" t="s">
        <v>225</v>
      </c>
      <c r="G68" s="196" t="s">
        <v>106</v>
      </c>
      <c r="H68" s="197"/>
      <c r="I68" s="116" t="s">
        <v>226</v>
      </c>
      <c r="J68" s="143">
        <v>0.7</v>
      </c>
      <c r="K68" s="113">
        <f t="shared" si="1"/>
        <v>0.7</v>
      </c>
      <c r="L68" s="106"/>
    </row>
    <row r="69" spans="1:12" ht="48">
      <c r="A69" s="102"/>
      <c r="B69" s="109">
        <v>2</v>
      </c>
      <c r="C69" s="119" t="s">
        <v>223</v>
      </c>
      <c r="D69" s="115" t="s">
        <v>240</v>
      </c>
      <c r="E69" s="123" t="s">
        <v>228</v>
      </c>
      <c r="F69" s="115" t="s">
        <v>225</v>
      </c>
      <c r="G69" s="196" t="s">
        <v>129</v>
      </c>
      <c r="H69" s="197"/>
      <c r="I69" s="116" t="s">
        <v>226</v>
      </c>
      <c r="J69" s="143">
        <v>0.7</v>
      </c>
      <c r="K69" s="113">
        <f t="shared" si="1"/>
        <v>1.4</v>
      </c>
      <c r="L69" s="106"/>
    </row>
    <row r="70" spans="1:12" ht="48">
      <c r="A70" s="102"/>
      <c r="B70" s="109">
        <v>1</v>
      </c>
      <c r="C70" s="119" t="s">
        <v>223</v>
      </c>
      <c r="D70" s="115" t="s">
        <v>240</v>
      </c>
      <c r="E70" s="123" t="s">
        <v>229</v>
      </c>
      <c r="F70" s="115" t="s">
        <v>225</v>
      </c>
      <c r="G70" s="196" t="s">
        <v>230</v>
      </c>
      <c r="H70" s="197"/>
      <c r="I70" s="116" t="s">
        <v>226</v>
      </c>
      <c r="J70" s="143">
        <v>0.7</v>
      </c>
      <c r="K70" s="113">
        <f t="shared" si="1"/>
        <v>0.7</v>
      </c>
      <c r="L70" s="106"/>
    </row>
    <row r="71" spans="1:12" ht="48">
      <c r="A71" s="102"/>
      <c r="B71" s="109">
        <v>2</v>
      </c>
      <c r="C71" s="119" t="s">
        <v>223</v>
      </c>
      <c r="D71" s="115" t="s">
        <v>240</v>
      </c>
      <c r="E71" s="123" t="s">
        <v>231</v>
      </c>
      <c r="F71" s="115" t="s">
        <v>225</v>
      </c>
      <c r="G71" s="196" t="s">
        <v>107</v>
      </c>
      <c r="H71" s="197"/>
      <c r="I71" s="116" t="s">
        <v>226</v>
      </c>
      <c r="J71" s="143">
        <v>0.7</v>
      </c>
      <c r="K71" s="113">
        <f t="shared" si="1"/>
        <v>1.4</v>
      </c>
      <c r="L71" s="106"/>
    </row>
    <row r="72" spans="1:12" ht="48">
      <c r="A72" s="102"/>
      <c r="B72" s="110">
        <v>2</v>
      </c>
      <c r="C72" s="120" t="s">
        <v>223</v>
      </c>
      <c r="D72" s="117" t="s">
        <v>240</v>
      </c>
      <c r="E72" s="124" t="s">
        <v>232</v>
      </c>
      <c r="F72" s="117" t="s">
        <v>225</v>
      </c>
      <c r="G72" s="200" t="s">
        <v>233</v>
      </c>
      <c r="H72" s="201"/>
      <c r="I72" s="118" t="s">
        <v>226</v>
      </c>
      <c r="J72" s="144">
        <v>0.7</v>
      </c>
      <c r="K72" s="114">
        <f t="shared" si="1"/>
        <v>1.4</v>
      </c>
      <c r="L72" s="106"/>
    </row>
    <row r="73" spans="1:12">
      <c r="A73" s="102"/>
      <c r="B73" s="163"/>
      <c r="C73" s="153"/>
      <c r="D73" s="153"/>
      <c r="E73" s="153"/>
      <c r="F73" s="153"/>
      <c r="G73" s="153"/>
      <c r="H73" s="153"/>
      <c r="I73" s="153"/>
      <c r="J73" s="165" t="s">
        <v>67</v>
      </c>
      <c r="K73" s="161">
        <f>SUM(K22:K72)</f>
        <v>423.67999999999989</v>
      </c>
      <c r="L73" s="106"/>
    </row>
    <row r="74" spans="1:12">
      <c r="A74" s="102"/>
      <c r="B74" s="153"/>
      <c r="C74" s="153"/>
      <c r="D74" s="153"/>
      <c r="E74" s="153"/>
      <c r="F74" s="153"/>
      <c r="G74" s="153"/>
      <c r="H74" s="153"/>
      <c r="I74" s="153"/>
      <c r="J74" s="173" t="s">
        <v>252</v>
      </c>
      <c r="K74" s="161">
        <v>0</v>
      </c>
      <c r="L74" s="106"/>
    </row>
    <row r="75" spans="1:12">
      <c r="A75" s="102"/>
      <c r="B75" s="153"/>
      <c r="C75" s="153"/>
      <c r="D75" s="153"/>
      <c r="E75" s="153"/>
      <c r="F75" s="153"/>
      <c r="G75" s="153"/>
      <c r="H75" s="153"/>
      <c r="I75" s="153"/>
      <c r="J75" s="158" t="s">
        <v>68</v>
      </c>
      <c r="K75" s="161">
        <f>SUM(K73:K74)</f>
        <v>423.67999999999989</v>
      </c>
      <c r="L75" s="106"/>
    </row>
    <row r="76" spans="1:12">
      <c r="A76" s="6"/>
      <c r="B76" s="202" t="s">
        <v>289</v>
      </c>
      <c r="C76" s="202"/>
      <c r="D76" s="202"/>
      <c r="E76" s="202"/>
      <c r="F76" s="202"/>
      <c r="G76" s="202"/>
      <c r="H76" s="202"/>
      <c r="I76" s="202"/>
      <c r="J76" s="202"/>
      <c r="K76" s="202"/>
      <c r="L76" s="8"/>
    </row>
    <row r="78" spans="1:12">
      <c r="I78" s="167" t="s">
        <v>250</v>
      </c>
      <c r="J78" s="169">
        <v>426.85</v>
      </c>
    </row>
    <row r="79" spans="1:12">
      <c r="I79" s="170" t="s">
        <v>251</v>
      </c>
      <c r="J79" s="166">
        <f>J78-K75</f>
        <v>3.1700000000001296</v>
      </c>
    </row>
    <row r="81" spans="9:10">
      <c r="I81" s="1" t="s">
        <v>79</v>
      </c>
      <c r="J81" s="88">
        <f>'Tax Invoice'!M11</f>
        <v>33.619999999999997</v>
      </c>
    </row>
    <row r="82" spans="9:10">
      <c r="I82" s="1" t="s">
        <v>80</v>
      </c>
      <c r="J82" s="88">
        <f>J83</f>
        <v>14244.121599999995</v>
      </c>
    </row>
    <row r="83" spans="9:10">
      <c r="I83" s="1" t="s">
        <v>81</v>
      </c>
      <c r="J83" s="88">
        <f>J81*K75</f>
        <v>14244.121599999995</v>
      </c>
    </row>
  </sheetData>
  <mergeCells count="57">
    <mergeCell ref="G72:H72"/>
    <mergeCell ref="B76:K76"/>
    <mergeCell ref="G67:H67"/>
    <mergeCell ref="G68:H68"/>
    <mergeCell ref="G69:H69"/>
    <mergeCell ref="G70:H70"/>
    <mergeCell ref="G71:H71"/>
    <mergeCell ref="G62:H62"/>
    <mergeCell ref="G63:H63"/>
    <mergeCell ref="G64:H64"/>
    <mergeCell ref="G65:H65"/>
    <mergeCell ref="G66:H66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72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117</v>
      </c>
      <c r="O1" t="s">
        <v>20</v>
      </c>
      <c r="T1" t="s">
        <v>67</v>
      </c>
      <c r="U1">
        <v>426.84999999999991</v>
      </c>
    </row>
    <row r="2" spans="1:21" ht="15.75">
      <c r="A2" s="102"/>
      <c r="B2" s="159" t="s">
        <v>11</v>
      </c>
      <c r="C2" s="153"/>
      <c r="D2" s="153"/>
      <c r="E2" s="153"/>
      <c r="F2" s="153"/>
      <c r="G2" s="153"/>
      <c r="H2" s="153"/>
      <c r="I2" s="160" t="s">
        <v>17</v>
      </c>
      <c r="J2" s="103"/>
    </row>
    <row r="3" spans="1:21">
      <c r="A3" s="102"/>
      <c r="B3" s="154" t="s">
        <v>12</v>
      </c>
      <c r="C3" s="153"/>
      <c r="D3" s="153"/>
      <c r="E3" s="153"/>
      <c r="F3" s="153"/>
      <c r="G3" s="153"/>
      <c r="H3" s="153"/>
      <c r="I3" s="153"/>
      <c r="J3" s="103"/>
    </row>
    <row r="4" spans="1:21">
      <c r="A4" s="102"/>
      <c r="B4" s="154" t="s">
        <v>13</v>
      </c>
      <c r="C4" s="153"/>
      <c r="D4" s="153"/>
      <c r="E4" s="153"/>
      <c r="F4" s="153"/>
      <c r="G4" s="153"/>
      <c r="H4" s="153"/>
      <c r="I4" s="153"/>
      <c r="J4" s="103"/>
    </row>
    <row r="5" spans="1:21">
      <c r="A5" s="102"/>
      <c r="B5" s="154" t="s">
        <v>14</v>
      </c>
      <c r="C5" s="153"/>
      <c r="D5" s="153"/>
      <c r="E5" s="153"/>
      <c r="F5" s="153"/>
      <c r="G5" s="153"/>
      <c r="H5" s="153"/>
      <c r="I5" s="94" t="s">
        <v>61</v>
      </c>
      <c r="J5" s="103"/>
    </row>
    <row r="6" spans="1:21">
      <c r="A6" s="102"/>
      <c r="B6" s="154" t="s">
        <v>15</v>
      </c>
      <c r="C6" s="153"/>
      <c r="D6" s="153"/>
      <c r="E6" s="153"/>
      <c r="F6" s="153"/>
      <c r="G6" s="153"/>
      <c r="H6" s="153"/>
      <c r="I6" s="190"/>
      <c r="J6" s="103"/>
    </row>
    <row r="7" spans="1:21">
      <c r="A7" s="102"/>
      <c r="B7" s="154" t="s">
        <v>16</v>
      </c>
      <c r="C7" s="153"/>
      <c r="D7" s="153"/>
      <c r="E7" s="153"/>
      <c r="F7" s="153"/>
      <c r="G7" s="153"/>
      <c r="H7" s="153"/>
      <c r="I7" s="203"/>
      <c r="J7" s="103"/>
    </row>
    <row r="8" spans="1:21">
      <c r="A8" s="102"/>
      <c r="B8" s="153"/>
      <c r="C8" s="153"/>
      <c r="D8" s="153"/>
      <c r="E8" s="153"/>
      <c r="F8" s="153"/>
      <c r="G8" s="153"/>
      <c r="H8" s="153"/>
      <c r="I8" s="153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53"/>
      <c r="I9" s="94" t="s">
        <v>75</v>
      </c>
      <c r="J9" s="103"/>
    </row>
    <row r="10" spans="1:21">
      <c r="A10" s="102"/>
      <c r="B10" s="102" t="s">
        <v>113</v>
      </c>
      <c r="C10" s="153"/>
      <c r="D10" s="153"/>
      <c r="E10" s="103"/>
      <c r="F10" s="104"/>
      <c r="G10" s="104" t="s">
        <v>113</v>
      </c>
      <c r="H10" s="153"/>
      <c r="I10" s="187"/>
      <c r="J10" s="103"/>
    </row>
    <row r="11" spans="1:21">
      <c r="A11" s="102"/>
      <c r="B11" s="102" t="s">
        <v>114</v>
      </c>
      <c r="C11" s="153"/>
      <c r="D11" s="153"/>
      <c r="E11" s="103"/>
      <c r="F11" s="104"/>
      <c r="G11" s="104" t="s">
        <v>118</v>
      </c>
      <c r="H11" s="153"/>
      <c r="I11" s="188"/>
      <c r="J11" s="103"/>
    </row>
    <row r="12" spans="1:21">
      <c r="A12" s="102"/>
      <c r="B12" s="102" t="s">
        <v>115</v>
      </c>
      <c r="C12" s="153"/>
      <c r="D12" s="153"/>
      <c r="E12" s="103"/>
      <c r="F12" s="104"/>
      <c r="G12" s="104" t="s">
        <v>119</v>
      </c>
      <c r="H12" s="153"/>
      <c r="I12" s="153"/>
      <c r="J12" s="103"/>
    </row>
    <row r="13" spans="1:21">
      <c r="A13" s="102"/>
      <c r="B13" s="102" t="s">
        <v>116</v>
      </c>
      <c r="C13" s="153"/>
      <c r="D13" s="153"/>
      <c r="E13" s="103"/>
      <c r="F13" s="104"/>
      <c r="G13" s="104" t="s">
        <v>120</v>
      </c>
      <c r="H13" s="153"/>
      <c r="I13" s="94" t="s">
        <v>8</v>
      </c>
      <c r="J13" s="103"/>
    </row>
    <row r="14" spans="1:21">
      <c r="A14" s="102"/>
      <c r="B14" s="102" t="s">
        <v>117</v>
      </c>
      <c r="C14" s="153"/>
      <c r="D14" s="153"/>
      <c r="E14" s="103"/>
      <c r="F14" s="104"/>
      <c r="G14" s="104" t="s">
        <v>121</v>
      </c>
      <c r="H14" s="153"/>
      <c r="I14" s="187">
        <v>45594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53"/>
      <c r="I15" s="189"/>
      <c r="J15" s="103"/>
    </row>
    <row r="16" spans="1:21">
      <c r="A16" s="102"/>
      <c r="B16" s="153"/>
      <c r="C16" s="153"/>
      <c r="D16" s="153"/>
      <c r="E16" s="153"/>
      <c r="F16" s="153"/>
      <c r="G16" s="153"/>
      <c r="H16" s="156" t="s">
        <v>76</v>
      </c>
      <c r="I16" s="162">
        <v>44725</v>
      </c>
      <c r="J16" s="103"/>
    </row>
    <row r="17" spans="1:10">
      <c r="A17" s="102"/>
      <c r="B17" s="153" t="s">
        <v>122</v>
      </c>
      <c r="C17" s="153"/>
      <c r="D17" s="153"/>
      <c r="E17" s="153"/>
      <c r="F17" s="153"/>
      <c r="G17" s="153"/>
      <c r="H17" s="156" t="s">
        <v>19</v>
      </c>
      <c r="I17" s="162" t="s">
        <v>89</v>
      </c>
      <c r="J17" s="103"/>
    </row>
    <row r="18" spans="1:10" ht="18">
      <c r="A18" s="102"/>
      <c r="B18" s="153" t="s">
        <v>123</v>
      </c>
      <c r="C18" s="153"/>
      <c r="D18" s="153"/>
      <c r="E18" s="153"/>
      <c r="F18" s="153"/>
      <c r="G18" s="153"/>
      <c r="H18" s="155" t="s">
        <v>69</v>
      </c>
      <c r="I18" s="99" t="s">
        <v>35</v>
      </c>
      <c r="J18" s="103"/>
    </row>
    <row r="19" spans="1:10">
      <c r="A19" s="102"/>
      <c r="B19" s="153"/>
      <c r="C19" s="153"/>
      <c r="D19" s="153"/>
      <c r="E19" s="153"/>
      <c r="F19" s="153"/>
      <c r="G19" s="153"/>
      <c r="H19" s="153"/>
      <c r="I19" s="153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92" t="s">
        <v>65</v>
      </c>
      <c r="F20" s="193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94"/>
      <c r="F21" s="195"/>
      <c r="G21" s="107" t="s">
        <v>18</v>
      </c>
      <c r="H21" s="107"/>
      <c r="I21" s="107"/>
      <c r="J21" s="103"/>
    </row>
    <row r="22" spans="1:10" ht="324">
      <c r="A22" s="102"/>
      <c r="B22" s="109">
        <v>4</v>
      </c>
      <c r="C22" s="119" t="s">
        <v>124</v>
      </c>
      <c r="D22" s="115" t="s">
        <v>98</v>
      </c>
      <c r="E22" s="196" t="s">
        <v>96</v>
      </c>
      <c r="F22" s="197"/>
      <c r="G22" s="116" t="s">
        <v>126</v>
      </c>
      <c r="H22" s="111">
        <v>3.78</v>
      </c>
      <c r="I22" s="113">
        <f t="shared" ref="I22:I53" si="0">H22*B22</f>
        <v>15.12</v>
      </c>
      <c r="J22" s="106"/>
    </row>
    <row r="23" spans="1:10" ht="324">
      <c r="A23" s="102"/>
      <c r="B23" s="109">
        <v>2</v>
      </c>
      <c r="C23" s="119" t="s">
        <v>124</v>
      </c>
      <c r="D23" s="115" t="s">
        <v>98</v>
      </c>
      <c r="E23" s="196" t="s">
        <v>106</v>
      </c>
      <c r="F23" s="197"/>
      <c r="G23" s="116" t="s">
        <v>126</v>
      </c>
      <c r="H23" s="111">
        <v>3.78</v>
      </c>
      <c r="I23" s="113">
        <f t="shared" si="0"/>
        <v>7.56</v>
      </c>
      <c r="J23" s="106"/>
    </row>
    <row r="24" spans="1:10" ht="324">
      <c r="A24" s="102"/>
      <c r="B24" s="109">
        <v>2</v>
      </c>
      <c r="C24" s="119" t="s">
        <v>124</v>
      </c>
      <c r="D24" s="115" t="s">
        <v>98</v>
      </c>
      <c r="E24" s="196" t="s">
        <v>129</v>
      </c>
      <c r="F24" s="197"/>
      <c r="G24" s="116" t="s">
        <v>126</v>
      </c>
      <c r="H24" s="111">
        <v>3.78</v>
      </c>
      <c r="I24" s="113">
        <f t="shared" si="0"/>
        <v>7.56</v>
      </c>
      <c r="J24" s="106"/>
    </row>
    <row r="25" spans="1:10" ht="324">
      <c r="A25" s="102"/>
      <c r="B25" s="109">
        <v>2</v>
      </c>
      <c r="C25" s="119" t="s">
        <v>124</v>
      </c>
      <c r="D25" s="115" t="s">
        <v>98</v>
      </c>
      <c r="E25" s="196" t="s">
        <v>107</v>
      </c>
      <c r="F25" s="197"/>
      <c r="G25" s="116" t="s">
        <v>126</v>
      </c>
      <c r="H25" s="111">
        <v>3.78</v>
      </c>
      <c r="I25" s="113">
        <f t="shared" si="0"/>
        <v>7.56</v>
      </c>
      <c r="J25" s="106"/>
    </row>
    <row r="26" spans="1:10" ht="180">
      <c r="A26" s="102"/>
      <c r="B26" s="109">
        <v>1</v>
      </c>
      <c r="C26" s="119" t="s">
        <v>131</v>
      </c>
      <c r="D26" s="115" t="s">
        <v>133</v>
      </c>
      <c r="E26" s="196"/>
      <c r="F26" s="197"/>
      <c r="G26" s="116" t="s">
        <v>134</v>
      </c>
      <c r="H26" s="111">
        <v>2.73</v>
      </c>
      <c r="I26" s="113">
        <f t="shared" si="0"/>
        <v>2.73</v>
      </c>
      <c r="J26" s="106"/>
    </row>
    <row r="27" spans="1:10" ht="180">
      <c r="A27" s="102"/>
      <c r="B27" s="109">
        <v>1</v>
      </c>
      <c r="C27" s="119" t="s">
        <v>135</v>
      </c>
      <c r="D27" s="115" t="s">
        <v>95</v>
      </c>
      <c r="E27" s="196"/>
      <c r="F27" s="197"/>
      <c r="G27" s="116" t="s">
        <v>137</v>
      </c>
      <c r="H27" s="111">
        <v>58.07</v>
      </c>
      <c r="I27" s="113">
        <f t="shared" si="0"/>
        <v>58.07</v>
      </c>
      <c r="J27" s="106"/>
    </row>
    <row r="28" spans="1:10" ht="144">
      <c r="A28" s="102"/>
      <c r="B28" s="109">
        <v>4</v>
      </c>
      <c r="C28" s="119" t="s">
        <v>138</v>
      </c>
      <c r="D28" s="115" t="s">
        <v>108</v>
      </c>
      <c r="E28" s="196"/>
      <c r="F28" s="197"/>
      <c r="G28" s="116" t="s">
        <v>140</v>
      </c>
      <c r="H28" s="111">
        <v>0.99</v>
      </c>
      <c r="I28" s="113">
        <f t="shared" si="0"/>
        <v>3.96</v>
      </c>
      <c r="J28" s="106"/>
    </row>
    <row r="29" spans="1:10" ht="144">
      <c r="A29" s="102"/>
      <c r="B29" s="109">
        <v>4</v>
      </c>
      <c r="C29" s="119" t="s">
        <v>138</v>
      </c>
      <c r="D29" s="115" t="s">
        <v>98</v>
      </c>
      <c r="E29" s="196"/>
      <c r="F29" s="197"/>
      <c r="G29" s="116" t="s">
        <v>140</v>
      </c>
      <c r="H29" s="111">
        <v>0.99</v>
      </c>
      <c r="I29" s="113">
        <f t="shared" si="0"/>
        <v>3.96</v>
      </c>
      <c r="J29" s="106"/>
    </row>
    <row r="30" spans="1:10" ht="144">
      <c r="A30" s="102"/>
      <c r="B30" s="109">
        <v>2</v>
      </c>
      <c r="C30" s="119" t="s">
        <v>138</v>
      </c>
      <c r="D30" s="115" t="s">
        <v>95</v>
      </c>
      <c r="E30" s="196"/>
      <c r="F30" s="197"/>
      <c r="G30" s="116" t="s">
        <v>140</v>
      </c>
      <c r="H30" s="111">
        <v>0.99</v>
      </c>
      <c r="I30" s="113">
        <f t="shared" si="0"/>
        <v>1.98</v>
      </c>
      <c r="J30" s="106"/>
    </row>
    <row r="31" spans="1:10" ht="144">
      <c r="A31" s="102"/>
      <c r="B31" s="109">
        <v>1</v>
      </c>
      <c r="C31" s="119" t="s">
        <v>138</v>
      </c>
      <c r="D31" s="115" t="s">
        <v>99</v>
      </c>
      <c r="E31" s="196"/>
      <c r="F31" s="197"/>
      <c r="G31" s="116" t="s">
        <v>140</v>
      </c>
      <c r="H31" s="111">
        <v>0.99</v>
      </c>
      <c r="I31" s="113">
        <f t="shared" si="0"/>
        <v>0.99</v>
      </c>
      <c r="J31" s="106"/>
    </row>
    <row r="32" spans="1:10" ht="240">
      <c r="A32" s="102"/>
      <c r="B32" s="109">
        <v>1</v>
      </c>
      <c r="C32" s="119" t="s">
        <v>144</v>
      </c>
      <c r="D32" s="115"/>
      <c r="E32" s="196"/>
      <c r="F32" s="197"/>
      <c r="G32" s="116" t="s">
        <v>241</v>
      </c>
      <c r="H32" s="111">
        <v>33.26</v>
      </c>
      <c r="I32" s="113">
        <f t="shared" si="0"/>
        <v>33.26</v>
      </c>
      <c r="J32" s="106"/>
    </row>
    <row r="33" spans="1:10" ht="408">
      <c r="A33" s="102"/>
      <c r="B33" s="109">
        <v>3</v>
      </c>
      <c r="C33" s="119" t="s">
        <v>146</v>
      </c>
      <c r="D33" s="115" t="s">
        <v>105</v>
      </c>
      <c r="E33" s="196" t="s">
        <v>97</v>
      </c>
      <c r="F33" s="197"/>
      <c r="G33" s="116" t="s">
        <v>148</v>
      </c>
      <c r="H33" s="111">
        <v>0.79</v>
      </c>
      <c r="I33" s="113">
        <f t="shared" si="0"/>
        <v>2.37</v>
      </c>
      <c r="J33" s="106"/>
    </row>
    <row r="34" spans="1:10" ht="408">
      <c r="A34" s="102"/>
      <c r="B34" s="109">
        <v>3</v>
      </c>
      <c r="C34" s="119" t="s">
        <v>146</v>
      </c>
      <c r="D34" s="115" t="s">
        <v>105</v>
      </c>
      <c r="E34" s="196" t="s">
        <v>103</v>
      </c>
      <c r="F34" s="197"/>
      <c r="G34" s="116" t="s">
        <v>148</v>
      </c>
      <c r="H34" s="111">
        <v>0.79</v>
      </c>
      <c r="I34" s="113">
        <f t="shared" si="0"/>
        <v>2.37</v>
      </c>
      <c r="J34" s="106"/>
    </row>
    <row r="35" spans="1:10" ht="408">
      <c r="A35" s="102"/>
      <c r="B35" s="109">
        <v>3</v>
      </c>
      <c r="C35" s="119" t="s">
        <v>146</v>
      </c>
      <c r="D35" s="115" t="s">
        <v>105</v>
      </c>
      <c r="E35" s="196" t="s">
        <v>101</v>
      </c>
      <c r="F35" s="197"/>
      <c r="G35" s="116" t="s">
        <v>148</v>
      </c>
      <c r="H35" s="111">
        <v>0.79</v>
      </c>
      <c r="I35" s="113">
        <f t="shared" si="0"/>
        <v>2.37</v>
      </c>
      <c r="J35" s="106"/>
    </row>
    <row r="36" spans="1:10" ht="408">
      <c r="A36" s="102"/>
      <c r="B36" s="109">
        <v>3</v>
      </c>
      <c r="C36" s="119" t="s">
        <v>146</v>
      </c>
      <c r="D36" s="115" t="s">
        <v>105</v>
      </c>
      <c r="E36" s="196" t="s">
        <v>152</v>
      </c>
      <c r="F36" s="197"/>
      <c r="G36" s="116" t="s">
        <v>148</v>
      </c>
      <c r="H36" s="111">
        <v>0.79</v>
      </c>
      <c r="I36" s="113">
        <f t="shared" si="0"/>
        <v>2.37</v>
      </c>
      <c r="J36" s="106"/>
    </row>
    <row r="37" spans="1:10" ht="408">
      <c r="A37" s="102"/>
      <c r="B37" s="109">
        <v>3</v>
      </c>
      <c r="C37" s="119" t="s">
        <v>146</v>
      </c>
      <c r="D37" s="115" t="s">
        <v>105</v>
      </c>
      <c r="E37" s="196" t="s">
        <v>104</v>
      </c>
      <c r="F37" s="197"/>
      <c r="G37" s="116" t="s">
        <v>148</v>
      </c>
      <c r="H37" s="111">
        <v>0.79</v>
      </c>
      <c r="I37" s="113">
        <f t="shared" si="0"/>
        <v>2.37</v>
      </c>
      <c r="J37" s="106"/>
    </row>
    <row r="38" spans="1:10" ht="408">
      <c r="A38" s="102"/>
      <c r="B38" s="109">
        <v>3</v>
      </c>
      <c r="C38" s="119" t="s">
        <v>146</v>
      </c>
      <c r="D38" s="115" t="s">
        <v>105</v>
      </c>
      <c r="E38" s="196" t="s">
        <v>155</v>
      </c>
      <c r="F38" s="197"/>
      <c r="G38" s="116" t="s">
        <v>148</v>
      </c>
      <c r="H38" s="111">
        <v>0.79</v>
      </c>
      <c r="I38" s="113">
        <f t="shared" si="0"/>
        <v>2.37</v>
      </c>
      <c r="J38" s="106"/>
    </row>
    <row r="39" spans="1:10" ht="228">
      <c r="A39" s="102"/>
      <c r="B39" s="109">
        <v>3</v>
      </c>
      <c r="C39" s="119" t="s">
        <v>156</v>
      </c>
      <c r="D39" s="115" t="s">
        <v>98</v>
      </c>
      <c r="E39" s="196" t="s">
        <v>158</v>
      </c>
      <c r="F39" s="197"/>
      <c r="G39" s="116" t="s">
        <v>159</v>
      </c>
      <c r="H39" s="111">
        <v>1.73</v>
      </c>
      <c r="I39" s="113">
        <f t="shared" si="0"/>
        <v>5.1899999999999995</v>
      </c>
      <c r="J39" s="106"/>
    </row>
    <row r="40" spans="1:10" ht="300">
      <c r="A40" s="102"/>
      <c r="B40" s="109">
        <v>2</v>
      </c>
      <c r="C40" s="119" t="s">
        <v>160</v>
      </c>
      <c r="D40" s="115" t="s">
        <v>95</v>
      </c>
      <c r="E40" s="196" t="s">
        <v>106</v>
      </c>
      <c r="F40" s="197"/>
      <c r="G40" s="116" t="s">
        <v>162</v>
      </c>
      <c r="H40" s="111">
        <v>2.95</v>
      </c>
      <c r="I40" s="113">
        <f t="shared" si="0"/>
        <v>5.9</v>
      </c>
      <c r="J40" s="106"/>
    </row>
    <row r="41" spans="1:10" ht="120">
      <c r="A41" s="102"/>
      <c r="B41" s="109">
        <v>2</v>
      </c>
      <c r="C41" s="119" t="s">
        <v>163</v>
      </c>
      <c r="D41" s="115" t="s">
        <v>165</v>
      </c>
      <c r="E41" s="196"/>
      <c r="F41" s="197"/>
      <c r="G41" s="116" t="s">
        <v>166</v>
      </c>
      <c r="H41" s="111">
        <v>1.69</v>
      </c>
      <c r="I41" s="113">
        <f t="shared" si="0"/>
        <v>3.38</v>
      </c>
      <c r="J41" s="106"/>
    </row>
    <row r="42" spans="1:10" ht="120">
      <c r="A42" s="102"/>
      <c r="B42" s="109">
        <v>2</v>
      </c>
      <c r="C42" s="119" t="s">
        <v>163</v>
      </c>
      <c r="D42" s="115" t="s">
        <v>98</v>
      </c>
      <c r="E42" s="196"/>
      <c r="F42" s="197"/>
      <c r="G42" s="116" t="s">
        <v>166</v>
      </c>
      <c r="H42" s="111">
        <v>1.69</v>
      </c>
      <c r="I42" s="113">
        <f t="shared" si="0"/>
        <v>3.38</v>
      </c>
      <c r="J42" s="106"/>
    </row>
    <row r="43" spans="1:10" ht="120">
      <c r="A43" s="102"/>
      <c r="B43" s="109">
        <v>4</v>
      </c>
      <c r="C43" s="119" t="s">
        <v>168</v>
      </c>
      <c r="D43" s="115" t="s">
        <v>165</v>
      </c>
      <c r="E43" s="196" t="s">
        <v>94</v>
      </c>
      <c r="F43" s="197"/>
      <c r="G43" s="116" t="s">
        <v>170</v>
      </c>
      <c r="H43" s="111">
        <v>2.09</v>
      </c>
      <c r="I43" s="113">
        <f t="shared" si="0"/>
        <v>8.36</v>
      </c>
      <c r="J43" s="106"/>
    </row>
    <row r="44" spans="1:10" ht="240">
      <c r="A44" s="102"/>
      <c r="B44" s="109">
        <v>2</v>
      </c>
      <c r="C44" s="119" t="s">
        <v>171</v>
      </c>
      <c r="D44" s="115" t="s">
        <v>98</v>
      </c>
      <c r="E44" s="196" t="s">
        <v>111</v>
      </c>
      <c r="F44" s="197"/>
      <c r="G44" s="116" t="s">
        <v>173</v>
      </c>
      <c r="H44" s="111">
        <v>6.85</v>
      </c>
      <c r="I44" s="113">
        <f t="shared" si="0"/>
        <v>13.7</v>
      </c>
      <c r="J44" s="106"/>
    </row>
    <row r="45" spans="1:10" ht="204">
      <c r="A45" s="102"/>
      <c r="B45" s="109">
        <v>2</v>
      </c>
      <c r="C45" s="119" t="s">
        <v>174</v>
      </c>
      <c r="D45" s="115" t="s">
        <v>98</v>
      </c>
      <c r="E45" s="196" t="s">
        <v>112</v>
      </c>
      <c r="F45" s="197"/>
      <c r="G45" s="116" t="s">
        <v>176</v>
      </c>
      <c r="H45" s="111">
        <v>7.35</v>
      </c>
      <c r="I45" s="113">
        <f t="shared" si="0"/>
        <v>14.7</v>
      </c>
      <c r="J45" s="106"/>
    </row>
    <row r="46" spans="1:10" ht="120">
      <c r="A46" s="102"/>
      <c r="B46" s="109">
        <v>4</v>
      </c>
      <c r="C46" s="119" t="s">
        <v>177</v>
      </c>
      <c r="D46" s="115" t="s">
        <v>108</v>
      </c>
      <c r="E46" s="196"/>
      <c r="F46" s="197"/>
      <c r="G46" s="116" t="s">
        <v>179</v>
      </c>
      <c r="H46" s="111">
        <v>1.97</v>
      </c>
      <c r="I46" s="113">
        <f t="shared" si="0"/>
        <v>7.88</v>
      </c>
      <c r="J46" s="106"/>
    </row>
    <row r="47" spans="1:10" ht="120">
      <c r="A47" s="102"/>
      <c r="B47" s="109">
        <v>4</v>
      </c>
      <c r="C47" s="119" t="s">
        <v>177</v>
      </c>
      <c r="D47" s="115" t="s">
        <v>98</v>
      </c>
      <c r="E47" s="196"/>
      <c r="F47" s="197"/>
      <c r="G47" s="116" t="s">
        <v>179</v>
      </c>
      <c r="H47" s="111">
        <v>1.97</v>
      </c>
      <c r="I47" s="113">
        <f t="shared" si="0"/>
        <v>7.88</v>
      </c>
      <c r="J47" s="106"/>
    </row>
    <row r="48" spans="1:10" ht="120">
      <c r="A48" s="102"/>
      <c r="B48" s="109">
        <v>4</v>
      </c>
      <c r="C48" s="119" t="s">
        <v>177</v>
      </c>
      <c r="D48" s="115" t="s">
        <v>95</v>
      </c>
      <c r="E48" s="196"/>
      <c r="F48" s="197"/>
      <c r="G48" s="116" t="s">
        <v>179</v>
      </c>
      <c r="H48" s="111">
        <v>1.97</v>
      </c>
      <c r="I48" s="113">
        <f t="shared" si="0"/>
        <v>7.88</v>
      </c>
      <c r="J48" s="106"/>
    </row>
    <row r="49" spans="1:10" ht="120">
      <c r="A49" s="102"/>
      <c r="B49" s="109">
        <v>4</v>
      </c>
      <c r="C49" s="119" t="s">
        <v>177</v>
      </c>
      <c r="D49" s="115" t="s">
        <v>99</v>
      </c>
      <c r="E49" s="196"/>
      <c r="F49" s="197"/>
      <c r="G49" s="116" t="s">
        <v>179</v>
      </c>
      <c r="H49" s="111">
        <v>1.97</v>
      </c>
      <c r="I49" s="113">
        <f t="shared" si="0"/>
        <v>7.88</v>
      </c>
      <c r="J49" s="106"/>
    </row>
    <row r="50" spans="1:10" ht="156">
      <c r="A50" s="102"/>
      <c r="B50" s="109">
        <v>2</v>
      </c>
      <c r="C50" s="119" t="s">
        <v>183</v>
      </c>
      <c r="D50" s="115" t="s">
        <v>97</v>
      </c>
      <c r="E50" s="196" t="s">
        <v>185</v>
      </c>
      <c r="F50" s="197"/>
      <c r="G50" s="116" t="s">
        <v>186</v>
      </c>
      <c r="H50" s="111">
        <v>2.4500000000000002</v>
      </c>
      <c r="I50" s="113">
        <f t="shared" si="0"/>
        <v>4.9000000000000004</v>
      </c>
      <c r="J50" s="106"/>
    </row>
    <row r="51" spans="1:10" ht="156">
      <c r="A51" s="102"/>
      <c r="B51" s="109">
        <v>2</v>
      </c>
      <c r="C51" s="119" t="s">
        <v>183</v>
      </c>
      <c r="D51" s="115" t="s">
        <v>100</v>
      </c>
      <c r="E51" s="196" t="s">
        <v>185</v>
      </c>
      <c r="F51" s="197"/>
      <c r="G51" s="116" t="s">
        <v>186</v>
      </c>
      <c r="H51" s="111">
        <v>2.4500000000000002</v>
      </c>
      <c r="I51" s="113">
        <f t="shared" si="0"/>
        <v>4.9000000000000004</v>
      </c>
      <c r="J51" s="106"/>
    </row>
    <row r="52" spans="1:10" ht="276">
      <c r="A52" s="102"/>
      <c r="B52" s="109">
        <v>1</v>
      </c>
      <c r="C52" s="119" t="s">
        <v>188</v>
      </c>
      <c r="D52" s="115" t="s">
        <v>96</v>
      </c>
      <c r="E52" s="196" t="s">
        <v>190</v>
      </c>
      <c r="F52" s="197"/>
      <c r="G52" s="116" t="s">
        <v>191</v>
      </c>
      <c r="H52" s="111">
        <v>6.02</v>
      </c>
      <c r="I52" s="113">
        <f t="shared" si="0"/>
        <v>6.02</v>
      </c>
      <c r="J52" s="106"/>
    </row>
    <row r="53" spans="1:10" ht="276">
      <c r="A53" s="102"/>
      <c r="B53" s="109">
        <v>1</v>
      </c>
      <c r="C53" s="119" t="s">
        <v>188</v>
      </c>
      <c r="D53" s="115" t="s">
        <v>106</v>
      </c>
      <c r="E53" s="196" t="s">
        <v>190</v>
      </c>
      <c r="F53" s="197"/>
      <c r="G53" s="116" t="s">
        <v>191</v>
      </c>
      <c r="H53" s="111">
        <v>6.02</v>
      </c>
      <c r="I53" s="113">
        <f t="shared" si="0"/>
        <v>6.02</v>
      </c>
      <c r="J53" s="106"/>
    </row>
    <row r="54" spans="1:10" ht="276">
      <c r="A54" s="102"/>
      <c r="B54" s="109">
        <v>1</v>
      </c>
      <c r="C54" s="119" t="s">
        <v>188</v>
      </c>
      <c r="D54" s="115" t="s">
        <v>194</v>
      </c>
      <c r="E54" s="196" t="s">
        <v>190</v>
      </c>
      <c r="F54" s="197"/>
      <c r="G54" s="116" t="s">
        <v>191</v>
      </c>
      <c r="H54" s="111">
        <v>6.02</v>
      </c>
      <c r="I54" s="113">
        <f t="shared" ref="I54:I72" si="1">H54*B54</f>
        <v>6.02</v>
      </c>
      <c r="J54" s="106"/>
    </row>
    <row r="55" spans="1:10" ht="180">
      <c r="A55" s="102"/>
      <c r="B55" s="109">
        <v>1</v>
      </c>
      <c r="C55" s="119" t="s">
        <v>195</v>
      </c>
      <c r="D55" s="115" t="s">
        <v>197</v>
      </c>
      <c r="E55" s="196" t="s">
        <v>198</v>
      </c>
      <c r="F55" s="197"/>
      <c r="G55" s="116" t="s">
        <v>199</v>
      </c>
      <c r="H55" s="111">
        <v>3.17</v>
      </c>
      <c r="I55" s="113">
        <f t="shared" si="1"/>
        <v>3.17</v>
      </c>
      <c r="J55" s="106"/>
    </row>
    <row r="56" spans="1:10" ht="180">
      <c r="A56" s="102"/>
      <c r="B56" s="109">
        <v>1</v>
      </c>
      <c r="C56" s="119" t="s">
        <v>195</v>
      </c>
      <c r="D56" s="115" t="s">
        <v>197</v>
      </c>
      <c r="E56" s="196" t="s">
        <v>201</v>
      </c>
      <c r="F56" s="197"/>
      <c r="G56" s="116" t="s">
        <v>199</v>
      </c>
      <c r="H56" s="111">
        <v>3.17</v>
      </c>
      <c r="I56" s="113">
        <f t="shared" si="1"/>
        <v>3.17</v>
      </c>
      <c r="J56" s="106"/>
    </row>
    <row r="57" spans="1:10" ht="264">
      <c r="A57" s="102"/>
      <c r="B57" s="109">
        <v>2</v>
      </c>
      <c r="C57" s="119" t="s">
        <v>202</v>
      </c>
      <c r="D57" s="115" t="s">
        <v>110</v>
      </c>
      <c r="E57" s="196" t="s">
        <v>129</v>
      </c>
      <c r="F57" s="197"/>
      <c r="G57" s="116" t="s">
        <v>204</v>
      </c>
      <c r="H57" s="111">
        <v>7.25</v>
      </c>
      <c r="I57" s="113">
        <f t="shared" si="1"/>
        <v>14.5</v>
      </c>
      <c r="J57" s="106"/>
    </row>
    <row r="58" spans="1:10" ht="264">
      <c r="A58" s="102"/>
      <c r="B58" s="109">
        <v>2</v>
      </c>
      <c r="C58" s="119" t="s">
        <v>205</v>
      </c>
      <c r="D58" s="115" t="s">
        <v>110</v>
      </c>
      <c r="E58" s="196" t="s">
        <v>129</v>
      </c>
      <c r="F58" s="197"/>
      <c r="G58" s="116" t="s">
        <v>207</v>
      </c>
      <c r="H58" s="111">
        <v>3.85</v>
      </c>
      <c r="I58" s="113">
        <f t="shared" si="1"/>
        <v>7.7</v>
      </c>
      <c r="J58" s="106"/>
    </row>
    <row r="59" spans="1:10" ht="252">
      <c r="A59" s="102"/>
      <c r="B59" s="109">
        <v>2</v>
      </c>
      <c r="C59" s="119" t="s">
        <v>208</v>
      </c>
      <c r="D59" s="115" t="s">
        <v>96</v>
      </c>
      <c r="E59" s="196"/>
      <c r="F59" s="197"/>
      <c r="G59" s="116" t="s">
        <v>210</v>
      </c>
      <c r="H59" s="111">
        <v>4.99</v>
      </c>
      <c r="I59" s="113">
        <f t="shared" si="1"/>
        <v>9.98</v>
      </c>
      <c r="J59" s="106"/>
    </row>
    <row r="60" spans="1:10" ht="252">
      <c r="A60" s="102"/>
      <c r="B60" s="109">
        <v>2</v>
      </c>
      <c r="C60" s="119" t="s">
        <v>208</v>
      </c>
      <c r="D60" s="115" t="s">
        <v>106</v>
      </c>
      <c r="E60" s="196"/>
      <c r="F60" s="197"/>
      <c r="G60" s="116" t="s">
        <v>210</v>
      </c>
      <c r="H60" s="111">
        <v>4.99</v>
      </c>
      <c r="I60" s="113">
        <f t="shared" si="1"/>
        <v>9.98</v>
      </c>
      <c r="J60" s="106"/>
    </row>
    <row r="61" spans="1:10" ht="252">
      <c r="A61" s="102"/>
      <c r="B61" s="109">
        <v>1</v>
      </c>
      <c r="C61" s="119" t="s">
        <v>208</v>
      </c>
      <c r="D61" s="115" t="s">
        <v>129</v>
      </c>
      <c r="E61" s="196"/>
      <c r="F61" s="197"/>
      <c r="G61" s="116" t="s">
        <v>210</v>
      </c>
      <c r="H61" s="111">
        <v>4.99</v>
      </c>
      <c r="I61" s="113">
        <f t="shared" si="1"/>
        <v>4.99</v>
      </c>
      <c r="J61" s="106"/>
    </row>
    <row r="62" spans="1:10" ht="204">
      <c r="A62" s="102"/>
      <c r="B62" s="109">
        <v>4</v>
      </c>
      <c r="C62" s="119" t="s">
        <v>213</v>
      </c>
      <c r="D62" s="115"/>
      <c r="E62" s="196"/>
      <c r="F62" s="197"/>
      <c r="G62" s="116" t="s">
        <v>215</v>
      </c>
      <c r="H62" s="111">
        <v>5.5</v>
      </c>
      <c r="I62" s="113">
        <f t="shared" si="1"/>
        <v>22</v>
      </c>
      <c r="J62" s="106"/>
    </row>
    <row r="63" spans="1:10" ht="288">
      <c r="A63" s="102"/>
      <c r="B63" s="109">
        <v>2</v>
      </c>
      <c r="C63" s="119" t="s">
        <v>216</v>
      </c>
      <c r="D63" s="115" t="s">
        <v>108</v>
      </c>
      <c r="E63" s="196" t="s">
        <v>110</v>
      </c>
      <c r="F63" s="197"/>
      <c r="G63" s="116" t="s">
        <v>218</v>
      </c>
      <c r="H63" s="111">
        <v>9</v>
      </c>
      <c r="I63" s="113">
        <f t="shared" si="1"/>
        <v>18</v>
      </c>
      <c r="J63" s="106"/>
    </row>
    <row r="64" spans="1:10" ht="288">
      <c r="A64" s="102"/>
      <c r="B64" s="109">
        <v>2</v>
      </c>
      <c r="C64" s="119" t="s">
        <v>216</v>
      </c>
      <c r="D64" s="115" t="s">
        <v>109</v>
      </c>
      <c r="E64" s="196" t="s">
        <v>110</v>
      </c>
      <c r="F64" s="197"/>
      <c r="G64" s="116" t="s">
        <v>218</v>
      </c>
      <c r="H64" s="111">
        <v>9</v>
      </c>
      <c r="I64" s="113">
        <f t="shared" si="1"/>
        <v>18</v>
      </c>
      <c r="J64" s="106"/>
    </row>
    <row r="65" spans="1:10" ht="288">
      <c r="A65" s="102"/>
      <c r="B65" s="109">
        <v>2</v>
      </c>
      <c r="C65" s="119" t="s">
        <v>216</v>
      </c>
      <c r="D65" s="115" t="s">
        <v>99</v>
      </c>
      <c r="E65" s="196" t="s">
        <v>110</v>
      </c>
      <c r="F65" s="197"/>
      <c r="G65" s="116" t="s">
        <v>218</v>
      </c>
      <c r="H65" s="111">
        <v>9</v>
      </c>
      <c r="I65" s="113">
        <f t="shared" si="1"/>
        <v>18</v>
      </c>
      <c r="J65" s="106"/>
    </row>
    <row r="66" spans="1:10" ht="288">
      <c r="A66" s="102"/>
      <c r="B66" s="109">
        <v>2</v>
      </c>
      <c r="C66" s="119" t="s">
        <v>216</v>
      </c>
      <c r="D66" s="115" t="s">
        <v>222</v>
      </c>
      <c r="E66" s="196" t="s">
        <v>110</v>
      </c>
      <c r="F66" s="197"/>
      <c r="G66" s="116" t="s">
        <v>218</v>
      </c>
      <c r="H66" s="111">
        <v>9</v>
      </c>
      <c r="I66" s="113">
        <f t="shared" si="1"/>
        <v>18</v>
      </c>
      <c r="J66" s="106"/>
    </row>
    <row r="67" spans="1:10" ht="360">
      <c r="A67" s="102"/>
      <c r="B67" s="109">
        <v>4</v>
      </c>
      <c r="C67" s="119" t="s">
        <v>223</v>
      </c>
      <c r="D67" s="115" t="s">
        <v>225</v>
      </c>
      <c r="E67" s="196" t="s">
        <v>96</v>
      </c>
      <c r="F67" s="197"/>
      <c r="G67" s="116" t="s">
        <v>226</v>
      </c>
      <c r="H67" s="111">
        <v>0.7</v>
      </c>
      <c r="I67" s="113">
        <f t="shared" si="1"/>
        <v>2.8</v>
      </c>
      <c r="J67" s="106"/>
    </row>
    <row r="68" spans="1:10" ht="360">
      <c r="A68" s="102"/>
      <c r="B68" s="109">
        <v>1</v>
      </c>
      <c r="C68" s="119" t="s">
        <v>223</v>
      </c>
      <c r="D68" s="115" t="s">
        <v>225</v>
      </c>
      <c r="E68" s="196" t="s">
        <v>106</v>
      </c>
      <c r="F68" s="197"/>
      <c r="G68" s="116" t="s">
        <v>226</v>
      </c>
      <c r="H68" s="111">
        <v>0.7</v>
      </c>
      <c r="I68" s="113">
        <f t="shared" si="1"/>
        <v>0.7</v>
      </c>
      <c r="J68" s="106"/>
    </row>
    <row r="69" spans="1:10" ht="360">
      <c r="A69" s="102"/>
      <c r="B69" s="109">
        <v>2</v>
      </c>
      <c r="C69" s="119" t="s">
        <v>223</v>
      </c>
      <c r="D69" s="115" t="s">
        <v>225</v>
      </c>
      <c r="E69" s="196" t="s">
        <v>129</v>
      </c>
      <c r="F69" s="197"/>
      <c r="G69" s="116" t="s">
        <v>226</v>
      </c>
      <c r="H69" s="111">
        <v>0.7</v>
      </c>
      <c r="I69" s="113">
        <f t="shared" si="1"/>
        <v>1.4</v>
      </c>
      <c r="J69" s="106"/>
    </row>
    <row r="70" spans="1:10" ht="360">
      <c r="A70" s="102"/>
      <c r="B70" s="109">
        <v>1</v>
      </c>
      <c r="C70" s="119" t="s">
        <v>223</v>
      </c>
      <c r="D70" s="115" t="s">
        <v>225</v>
      </c>
      <c r="E70" s="196" t="s">
        <v>230</v>
      </c>
      <c r="F70" s="197"/>
      <c r="G70" s="116" t="s">
        <v>226</v>
      </c>
      <c r="H70" s="111">
        <v>0.7</v>
      </c>
      <c r="I70" s="113">
        <f t="shared" si="1"/>
        <v>0.7</v>
      </c>
      <c r="J70" s="106"/>
    </row>
    <row r="71" spans="1:10" ht="360">
      <c r="A71" s="102"/>
      <c r="B71" s="109">
        <v>2</v>
      </c>
      <c r="C71" s="119" t="s">
        <v>223</v>
      </c>
      <c r="D71" s="115" t="s">
        <v>225</v>
      </c>
      <c r="E71" s="196" t="s">
        <v>107</v>
      </c>
      <c r="F71" s="197"/>
      <c r="G71" s="116" t="s">
        <v>226</v>
      </c>
      <c r="H71" s="111">
        <v>0.7</v>
      </c>
      <c r="I71" s="113">
        <f t="shared" si="1"/>
        <v>1.4</v>
      </c>
      <c r="J71" s="106"/>
    </row>
    <row r="72" spans="1:10" ht="360">
      <c r="A72" s="102"/>
      <c r="B72" s="110">
        <v>2</v>
      </c>
      <c r="C72" s="120" t="s">
        <v>223</v>
      </c>
      <c r="D72" s="117" t="s">
        <v>225</v>
      </c>
      <c r="E72" s="200" t="s">
        <v>233</v>
      </c>
      <c r="F72" s="201"/>
      <c r="G72" s="118" t="s">
        <v>226</v>
      </c>
      <c r="H72" s="112">
        <v>0.7</v>
      </c>
      <c r="I72" s="114">
        <f t="shared" si="1"/>
        <v>1.4</v>
      </c>
      <c r="J72" s="106"/>
    </row>
  </sheetData>
  <mergeCells count="56">
    <mergeCell ref="E62:F62"/>
    <mergeCell ref="E63:F63"/>
    <mergeCell ref="E64:F64"/>
    <mergeCell ref="E70:F70"/>
    <mergeCell ref="E71:F71"/>
    <mergeCell ref="E65:F65"/>
    <mergeCell ref="E66:F66"/>
    <mergeCell ref="E67:F67"/>
    <mergeCell ref="E68:F68"/>
    <mergeCell ref="E69:F69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72:F72"/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6"/>
  <sheetViews>
    <sheetView zoomScale="90" zoomScaleNormal="90" workbookViewId="0"/>
  </sheetViews>
  <sheetFormatPr defaultRowHeight="15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9" t="s">
        <v>11</v>
      </c>
      <c r="C2" s="153"/>
      <c r="D2" s="153"/>
      <c r="E2" s="153"/>
      <c r="F2" s="153"/>
      <c r="G2" s="153"/>
      <c r="H2" s="153"/>
      <c r="I2" s="153"/>
      <c r="J2" s="153"/>
      <c r="K2" s="153"/>
      <c r="L2" s="160" t="s">
        <v>17</v>
      </c>
      <c r="M2" s="103"/>
      <c r="O2">
        <v>426.84999999999991</v>
      </c>
      <c r="P2" t="s">
        <v>57</v>
      </c>
    </row>
    <row r="3" spans="1:16" ht="12.75" customHeight="1">
      <c r="A3" s="102"/>
      <c r="B3" s="154" t="s">
        <v>12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03"/>
      <c r="O3">
        <v>426.84999999999991</v>
      </c>
      <c r="P3" t="s">
        <v>58</v>
      </c>
    </row>
    <row r="4" spans="1:16" ht="12.75" customHeight="1">
      <c r="A4" s="102"/>
      <c r="B4" s="154" t="s">
        <v>13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03"/>
    </row>
    <row r="5" spans="1:16" ht="12.75" customHeight="1">
      <c r="A5" s="102"/>
      <c r="B5" s="154" t="s">
        <v>14</v>
      </c>
      <c r="C5" s="153"/>
      <c r="D5" s="153"/>
      <c r="E5" s="153"/>
      <c r="F5" s="153"/>
      <c r="G5" s="153"/>
      <c r="H5" s="153"/>
      <c r="I5" s="153"/>
      <c r="J5" s="153"/>
      <c r="K5" s="153"/>
      <c r="L5" s="94" t="s">
        <v>61</v>
      </c>
      <c r="M5" s="103"/>
    </row>
    <row r="6" spans="1:16" ht="12.75" customHeight="1">
      <c r="A6" s="102"/>
      <c r="B6" s="154" t="s">
        <v>15</v>
      </c>
      <c r="C6" s="153"/>
      <c r="D6" s="153"/>
      <c r="E6" s="153"/>
      <c r="F6" s="153"/>
      <c r="G6" s="153"/>
      <c r="H6" s="153"/>
      <c r="I6" s="153"/>
      <c r="J6" s="153"/>
      <c r="K6" s="153"/>
      <c r="L6" s="204" t="str">
        <f>IF(Invoice!K6&lt;&gt;"", Invoice!K6, "")</f>
        <v>56403</v>
      </c>
      <c r="M6" s="103"/>
    </row>
    <row r="7" spans="1:16" ht="12.75" customHeight="1">
      <c r="A7" s="102"/>
      <c r="B7" s="154" t="s">
        <v>16</v>
      </c>
      <c r="C7" s="153"/>
      <c r="D7" s="153"/>
      <c r="E7" s="153"/>
      <c r="F7" s="153"/>
      <c r="G7" s="153"/>
      <c r="H7" s="153"/>
      <c r="I7" s="153"/>
      <c r="J7" s="153"/>
      <c r="K7" s="153"/>
      <c r="L7" s="203"/>
      <c r="M7" s="103"/>
    </row>
    <row r="8" spans="1:16" ht="12.75" customHeight="1">
      <c r="A8" s="102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53"/>
      <c r="K9" s="153"/>
      <c r="L9" s="94" t="s">
        <v>75</v>
      </c>
      <c r="M9" s="103"/>
    </row>
    <row r="10" spans="1:16" ht="15" customHeight="1">
      <c r="A10" s="102"/>
      <c r="B10" s="102" t="s">
        <v>244</v>
      </c>
      <c r="C10" s="153"/>
      <c r="D10" s="153"/>
      <c r="E10" s="103"/>
      <c r="F10" s="153"/>
      <c r="G10" s="103"/>
      <c r="H10" s="104"/>
      <c r="I10" s="104" t="s">
        <v>244</v>
      </c>
      <c r="J10" s="153"/>
      <c r="K10" s="153"/>
      <c r="L10" s="187">
        <f>IF(Invoice!K10&lt;&gt;"",Invoice!K10,"")</f>
        <v>45595</v>
      </c>
      <c r="M10" s="103"/>
    </row>
    <row r="11" spans="1:16" ht="12.75" customHeight="1">
      <c r="A11" s="102"/>
      <c r="B11" s="102" t="s">
        <v>245</v>
      </c>
      <c r="C11" s="153"/>
      <c r="D11" s="153"/>
      <c r="E11" s="103"/>
      <c r="F11" s="153"/>
      <c r="G11" s="103"/>
      <c r="H11" s="104"/>
      <c r="I11" s="104" t="s">
        <v>245</v>
      </c>
      <c r="J11" s="153"/>
      <c r="K11" s="153"/>
      <c r="L11" s="188"/>
      <c r="M11" s="103"/>
    </row>
    <row r="12" spans="1:16" ht="12.75" customHeight="1">
      <c r="A12" s="102"/>
      <c r="B12" s="102" t="s">
        <v>247</v>
      </c>
      <c r="C12" s="153"/>
      <c r="D12" s="153"/>
      <c r="E12" s="103"/>
      <c r="F12" s="153"/>
      <c r="G12" s="103"/>
      <c r="H12" s="104"/>
      <c r="I12" s="104" t="s">
        <v>247</v>
      </c>
      <c r="J12" s="153"/>
      <c r="K12" s="153"/>
      <c r="L12" s="153"/>
      <c r="M12" s="103"/>
    </row>
    <row r="13" spans="1:16" ht="12.75" customHeight="1">
      <c r="A13" s="102"/>
      <c r="B13" s="102" t="s">
        <v>246</v>
      </c>
      <c r="C13" s="153"/>
      <c r="D13" s="153"/>
      <c r="E13" s="103"/>
      <c r="F13" s="153"/>
      <c r="G13" s="103"/>
      <c r="H13" s="104"/>
      <c r="I13" s="104" t="s">
        <v>246</v>
      </c>
      <c r="J13" s="153"/>
      <c r="K13" s="153"/>
      <c r="L13" s="94" t="s">
        <v>8</v>
      </c>
      <c r="M13" s="103"/>
    </row>
    <row r="14" spans="1:16" ht="15" customHeight="1">
      <c r="A14" s="102"/>
      <c r="B14" s="102" t="s">
        <v>121</v>
      </c>
      <c r="C14" s="153"/>
      <c r="D14" s="153"/>
      <c r="E14" s="103"/>
      <c r="F14" s="153"/>
      <c r="G14" s="103"/>
      <c r="H14" s="104"/>
      <c r="I14" s="104" t="s">
        <v>121</v>
      </c>
      <c r="J14" s="153"/>
      <c r="K14" s="153"/>
      <c r="L14" s="187">
        <v>45594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53"/>
      <c r="K15" s="153"/>
      <c r="L15" s="189"/>
      <c r="M15" s="103"/>
    </row>
    <row r="16" spans="1:16" ht="15" customHeight="1">
      <c r="A16" s="102"/>
      <c r="B16" s="153"/>
      <c r="C16" s="153"/>
      <c r="D16" s="153"/>
      <c r="E16" s="153"/>
      <c r="F16" s="153"/>
      <c r="G16" s="153"/>
      <c r="H16" s="153"/>
      <c r="I16" s="153"/>
      <c r="J16" s="156" t="s">
        <v>76</v>
      </c>
      <c r="K16" s="156" t="s">
        <v>76</v>
      </c>
      <c r="L16" s="162">
        <v>44725</v>
      </c>
      <c r="M16" s="103"/>
    </row>
    <row r="17" spans="1:13" ht="12.75" customHeight="1">
      <c r="A17" s="102"/>
      <c r="B17" s="153" t="s">
        <v>248</v>
      </c>
      <c r="C17" s="153"/>
      <c r="D17" s="153"/>
      <c r="E17" s="153"/>
      <c r="F17" s="153"/>
      <c r="G17" s="153"/>
      <c r="H17" s="153"/>
      <c r="I17" s="153"/>
      <c r="J17" s="156" t="s">
        <v>19</v>
      </c>
      <c r="K17" s="156" t="s">
        <v>19</v>
      </c>
      <c r="L17" s="162" t="str">
        <f>IF(Invoice!K17&lt;&gt;"",Invoice!K17,"")</f>
        <v>Leo</v>
      </c>
      <c r="M17" s="103"/>
    </row>
    <row r="18" spans="1:13" ht="18" customHeight="1">
      <c r="A18" s="102"/>
      <c r="B18" s="153" t="s">
        <v>123</v>
      </c>
      <c r="C18" s="153"/>
      <c r="D18" s="153"/>
      <c r="E18" s="153"/>
      <c r="F18" s="153"/>
      <c r="G18" s="153"/>
      <c r="H18" s="153"/>
      <c r="I18" s="171" t="s">
        <v>242</v>
      </c>
      <c r="J18" s="155" t="s">
        <v>69</v>
      </c>
      <c r="K18" s="155" t="s">
        <v>69</v>
      </c>
      <c r="L18" s="99" t="s">
        <v>35</v>
      </c>
      <c r="M18" s="103"/>
    </row>
    <row r="19" spans="1:13" ht="12.75" customHeight="1">
      <c r="A19" s="102"/>
      <c r="B19" s="153"/>
      <c r="C19" s="153"/>
      <c r="D19" s="153"/>
      <c r="E19" s="153"/>
      <c r="F19" s="153"/>
      <c r="G19" s="153"/>
      <c r="H19" s="153"/>
      <c r="I19" s="172" t="s">
        <v>243</v>
      </c>
      <c r="J19" s="153"/>
      <c r="K19" s="153"/>
      <c r="L19" s="153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92" t="s">
        <v>65</v>
      </c>
      <c r="H20" s="193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>
      <c r="A21" s="102"/>
      <c r="B21" s="107"/>
      <c r="C21" s="107"/>
      <c r="D21" s="108"/>
      <c r="E21" s="108"/>
      <c r="F21" s="108"/>
      <c r="G21" s="194"/>
      <c r="H21" s="195"/>
      <c r="I21" s="168" t="s">
        <v>253</v>
      </c>
      <c r="J21" s="142"/>
      <c r="K21" s="107"/>
      <c r="L21" s="107"/>
      <c r="M21" s="103"/>
    </row>
    <row r="22" spans="1:13" ht="36">
      <c r="A22" s="102"/>
      <c r="B22" s="109">
        <f>'Tax Invoice'!D18</f>
        <v>4</v>
      </c>
      <c r="C22" s="119" t="s">
        <v>124</v>
      </c>
      <c r="D22" s="115" t="s">
        <v>124</v>
      </c>
      <c r="E22" s="123" t="s">
        <v>125</v>
      </c>
      <c r="F22" s="115" t="s">
        <v>98</v>
      </c>
      <c r="G22" s="196" t="s">
        <v>102</v>
      </c>
      <c r="H22" s="197"/>
      <c r="I22" s="116" t="s">
        <v>286</v>
      </c>
      <c r="J22" s="143">
        <f t="shared" ref="J22:J53" si="0">ROUNDUP(K22*$O$1,2)</f>
        <v>3.78</v>
      </c>
      <c r="K22" s="111">
        <v>3.78</v>
      </c>
      <c r="L22" s="113">
        <f t="shared" ref="L22:L53" si="1">J22*B22</f>
        <v>15.12</v>
      </c>
      <c r="M22" s="106"/>
    </row>
    <row r="23" spans="1:13" ht="36">
      <c r="A23" s="102"/>
      <c r="B23" s="109">
        <f>'Tax Invoice'!D19</f>
        <v>2</v>
      </c>
      <c r="C23" s="119" t="s">
        <v>124</v>
      </c>
      <c r="D23" s="115" t="s">
        <v>124</v>
      </c>
      <c r="E23" s="123" t="s">
        <v>127</v>
      </c>
      <c r="F23" s="115" t="s">
        <v>98</v>
      </c>
      <c r="G23" s="196" t="s">
        <v>267</v>
      </c>
      <c r="H23" s="197"/>
      <c r="I23" s="116" t="s">
        <v>286</v>
      </c>
      <c r="J23" s="143">
        <f t="shared" si="0"/>
        <v>3.78</v>
      </c>
      <c r="K23" s="111">
        <v>3.78</v>
      </c>
      <c r="L23" s="113">
        <f t="shared" si="1"/>
        <v>7.56</v>
      </c>
      <c r="M23" s="106"/>
    </row>
    <row r="24" spans="1:13" ht="36">
      <c r="A24" s="102"/>
      <c r="B24" s="109">
        <f>'Tax Invoice'!D20</f>
        <v>2</v>
      </c>
      <c r="C24" s="119" t="s">
        <v>124</v>
      </c>
      <c r="D24" s="115" t="s">
        <v>124</v>
      </c>
      <c r="E24" s="123" t="s">
        <v>128</v>
      </c>
      <c r="F24" s="115" t="s">
        <v>98</v>
      </c>
      <c r="G24" s="196" t="s">
        <v>268</v>
      </c>
      <c r="H24" s="197"/>
      <c r="I24" s="116" t="s">
        <v>286</v>
      </c>
      <c r="J24" s="143">
        <f t="shared" si="0"/>
        <v>3.78</v>
      </c>
      <c r="K24" s="111">
        <v>3.78</v>
      </c>
      <c r="L24" s="113">
        <f t="shared" si="1"/>
        <v>7.56</v>
      </c>
      <c r="M24" s="106"/>
    </row>
    <row r="25" spans="1:13" ht="36">
      <c r="A25" s="102"/>
      <c r="B25" s="109">
        <f>'Tax Invoice'!D21</f>
        <v>2</v>
      </c>
      <c r="C25" s="119" t="s">
        <v>124</v>
      </c>
      <c r="D25" s="115" t="s">
        <v>124</v>
      </c>
      <c r="E25" s="123" t="s">
        <v>130</v>
      </c>
      <c r="F25" s="115" t="s">
        <v>98</v>
      </c>
      <c r="G25" s="196" t="s">
        <v>269</v>
      </c>
      <c r="H25" s="197"/>
      <c r="I25" s="116" t="s">
        <v>286</v>
      </c>
      <c r="J25" s="143">
        <f t="shared" si="0"/>
        <v>3.78</v>
      </c>
      <c r="K25" s="111">
        <v>3.78</v>
      </c>
      <c r="L25" s="113">
        <f t="shared" si="1"/>
        <v>7.56</v>
      </c>
      <c r="M25" s="106"/>
    </row>
    <row r="26" spans="1:13" ht="24" customHeight="1">
      <c r="A26" s="102"/>
      <c r="B26" s="109">
        <f>'Tax Invoice'!D22</f>
        <v>1</v>
      </c>
      <c r="C26" s="119" t="s">
        <v>131</v>
      </c>
      <c r="D26" s="115" t="s">
        <v>131</v>
      </c>
      <c r="E26" s="123" t="s">
        <v>132</v>
      </c>
      <c r="F26" s="115" t="s">
        <v>133</v>
      </c>
      <c r="G26" s="196"/>
      <c r="H26" s="197"/>
      <c r="I26" s="116" t="s">
        <v>287</v>
      </c>
      <c r="J26" s="143">
        <f t="shared" si="0"/>
        <v>2.73</v>
      </c>
      <c r="K26" s="111">
        <v>2.73</v>
      </c>
      <c r="L26" s="113">
        <f t="shared" si="1"/>
        <v>2.73</v>
      </c>
      <c r="M26" s="106"/>
    </row>
    <row r="27" spans="1:13" ht="24">
      <c r="A27" s="102"/>
      <c r="B27" s="109">
        <f>'Tax Invoice'!D23</f>
        <v>1</v>
      </c>
      <c r="C27" s="119" t="s">
        <v>135</v>
      </c>
      <c r="D27" s="115" t="s">
        <v>135</v>
      </c>
      <c r="E27" s="123" t="s">
        <v>136</v>
      </c>
      <c r="F27" s="115" t="s">
        <v>95</v>
      </c>
      <c r="G27" s="196"/>
      <c r="H27" s="197"/>
      <c r="I27" s="116" t="s">
        <v>285</v>
      </c>
      <c r="J27" s="143">
        <f t="shared" si="0"/>
        <v>58.07</v>
      </c>
      <c r="K27" s="111">
        <v>58.07</v>
      </c>
      <c r="L27" s="113">
        <f t="shared" si="1"/>
        <v>58.07</v>
      </c>
      <c r="M27" s="106"/>
    </row>
    <row r="28" spans="1:13" ht="24" customHeight="1">
      <c r="A28" s="102"/>
      <c r="B28" s="109">
        <f>'Tax Invoice'!D24</f>
        <v>4</v>
      </c>
      <c r="C28" s="119" t="s">
        <v>138</v>
      </c>
      <c r="D28" s="115" t="s">
        <v>138</v>
      </c>
      <c r="E28" s="123" t="s">
        <v>139</v>
      </c>
      <c r="F28" s="115" t="s">
        <v>108</v>
      </c>
      <c r="G28" s="196"/>
      <c r="H28" s="197"/>
      <c r="I28" s="116" t="s">
        <v>254</v>
      </c>
      <c r="J28" s="143">
        <f t="shared" si="0"/>
        <v>0.99</v>
      </c>
      <c r="K28" s="111">
        <v>0.99</v>
      </c>
      <c r="L28" s="113">
        <f t="shared" si="1"/>
        <v>3.96</v>
      </c>
      <c r="M28" s="106"/>
    </row>
    <row r="29" spans="1:13" ht="24" customHeight="1">
      <c r="A29" s="102"/>
      <c r="B29" s="109">
        <f>'Tax Invoice'!D25</f>
        <v>4</v>
      </c>
      <c r="C29" s="119" t="s">
        <v>138</v>
      </c>
      <c r="D29" s="115" t="s">
        <v>138</v>
      </c>
      <c r="E29" s="123" t="s">
        <v>141</v>
      </c>
      <c r="F29" s="115" t="s">
        <v>98</v>
      </c>
      <c r="G29" s="196"/>
      <c r="H29" s="197"/>
      <c r="I29" s="116" t="s">
        <v>254</v>
      </c>
      <c r="J29" s="143">
        <f t="shared" si="0"/>
        <v>0.99</v>
      </c>
      <c r="K29" s="111">
        <v>0.99</v>
      </c>
      <c r="L29" s="113">
        <f t="shared" si="1"/>
        <v>3.96</v>
      </c>
      <c r="M29" s="106"/>
    </row>
    <row r="30" spans="1:13" ht="24" customHeight="1">
      <c r="A30" s="102"/>
      <c r="B30" s="109">
        <f>'Tax Invoice'!D26</f>
        <v>2</v>
      </c>
      <c r="C30" s="119" t="s">
        <v>138</v>
      </c>
      <c r="D30" s="115" t="s">
        <v>138</v>
      </c>
      <c r="E30" s="123" t="s">
        <v>142</v>
      </c>
      <c r="F30" s="115" t="s">
        <v>95</v>
      </c>
      <c r="G30" s="196"/>
      <c r="H30" s="197"/>
      <c r="I30" s="116" t="s">
        <v>254</v>
      </c>
      <c r="J30" s="143">
        <f t="shared" si="0"/>
        <v>0.99</v>
      </c>
      <c r="K30" s="111">
        <v>0.99</v>
      </c>
      <c r="L30" s="113">
        <f t="shared" si="1"/>
        <v>1.98</v>
      </c>
      <c r="M30" s="106"/>
    </row>
    <row r="31" spans="1:13" ht="24" customHeight="1">
      <c r="A31" s="102"/>
      <c r="B31" s="109">
        <f>'Tax Invoice'!D27</f>
        <v>1</v>
      </c>
      <c r="C31" s="119" t="s">
        <v>138</v>
      </c>
      <c r="D31" s="115" t="s">
        <v>138</v>
      </c>
      <c r="E31" s="123" t="s">
        <v>143</v>
      </c>
      <c r="F31" s="115" t="s">
        <v>99</v>
      </c>
      <c r="G31" s="196"/>
      <c r="H31" s="197"/>
      <c r="I31" s="116" t="s">
        <v>254</v>
      </c>
      <c r="J31" s="143">
        <f t="shared" si="0"/>
        <v>0.99</v>
      </c>
      <c r="K31" s="111">
        <v>0.99</v>
      </c>
      <c r="L31" s="113">
        <f t="shared" si="1"/>
        <v>0.99</v>
      </c>
      <c r="M31" s="106"/>
    </row>
    <row r="32" spans="1:13" ht="36" customHeight="1">
      <c r="A32" s="102"/>
      <c r="B32" s="109">
        <f>'Tax Invoice'!D28</f>
        <v>1</v>
      </c>
      <c r="C32" s="119" t="s">
        <v>144</v>
      </c>
      <c r="D32" s="115" t="s">
        <v>144</v>
      </c>
      <c r="E32" s="123" t="s">
        <v>145</v>
      </c>
      <c r="F32" s="115"/>
      <c r="G32" s="196"/>
      <c r="H32" s="197"/>
      <c r="I32" s="116" t="s">
        <v>255</v>
      </c>
      <c r="J32" s="143">
        <f t="shared" si="0"/>
        <v>33.26</v>
      </c>
      <c r="K32" s="111">
        <v>33.26</v>
      </c>
      <c r="L32" s="113">
        <f t="shared" si="1"/>
        <v>33.26</v>
      </c>
      <c r="M32" s="106"/>
    </row>
    <row r="33" spans="1:13" ht="48">
      <c r="A33" s="102"/>
      <c r="B33" s="109">
        <f>'Tax Invoice'!D29</f>
        <v>3</v>
      </c>
      <c r="C33" s="119" t="s">
        <v>146</v>
      </c>
      <c r="D33" s="115" t="s">
        <v>234</v>
      </c>
      <c r="E33" s="123" t="s">
        <v>147</v>
      </c>
      <c r="F33" s="115" t="s">
        <v>105</v>
      </c>
      <c r="G33" s="196" t="s">
        <v>102</v>
      </c>
      <c r="H33" s="197"/>
      <c r="I33" s="116" t="s">
        <v>284</v>
      </c>
      <c r="J33" s="143">
        <f t="shared" si="0"/>
        <v>0.79</v>
      </c>
      <c r="K33" s="111">
        <v>0.79</v>
      </c>
      <c r="L33" s="113">
        <f t="shared" si="1"/>
        <v>2.37</v>
      </c>
      <c r="M33" s="106"/>
    </row>
    <row r="34" spans="1:13" ht="48">
      <c r="A34" s="102"/>
      <c r="B34" s="109">
        <f>'Tax Invoice'!D30</f>
        <v>3</v>
      </c>
      <c r="C34" s="119" t="s">
        <v>146</v>
      </c>
      <c r="D34" s="115" t="s">
        <v>234</v>
      </c>
      <c r="E34" s="123" t="s">
        <v>149</v>
      </c>
      <c r="F34" s="115" t="s">
        <v>105</v>
      </c>
      <c r="G34" s="196" t="s">
        <v>274</v>
      </c>
      <c r="H34" s="197"/>
      <c r="I34" s="116" t="s">
        <v>284</v>
      </c>
      <c r="J34" s="143">
        <f t="shared" si="0"/>
        <v>0.79</v>
      </c>
      <c r="K34" s="111">
        <v>0.79</v>
      </c>
      <c r="L34" s="113">
        <f t="shared" si="1"/>
        <v>2.37</v>
      </c>
      <c r="M34" s="106"/>
    </row>
    <row r="35" spans="1:13" ht="48">
      <c r="A35" s="102"/>
      <c r="B35" s="109">
        <f>'Tax Invoice'!D31</f>
        <v>3</v>
      </c>
      <c r="C35" s="119" t="s">
        <v>146</v>
      </c>
      <c r="D35" s="115" t="s">
        <v>234</v>
      </c>
      <c r="E35" s="123" t="s">
        <v>150</v>
      </c>
      <c r="F35" s="115" t="s">
        <v>105</v>
      </c>
      <c r="G35" s="196" t="s">
        <v>275</v>
      </c>
      <c r="H35" s="197"/>
      <c r="I35" s="116" t="s">
        <v>284</v>
      </c>
      <c r="J35" s="143">
        <f t="shared" si="0"/>
        <v>0.79</v>
      </c>
      <c r="K35" s="111">
        <v>0.79</v>
      </c>
      <c r="L35" s="113">
        <f t="shared" si="1"/>
        <v>2.37</v>
      </c>
      <c r="M35" s="106"/>
    </row>
    <row r="36" spans="1:13" ht="48">
      <c r="A36" s="102"/>
      <c r="B36" s="109">
        <f>'Tax Invoice'!D32</f>
        <v>3</v>
      </c>
      <c r="C36" s="119" t="s">
        <v>146</v>
      </c>
      <c r="D36" s="115" t="s">
        <v>234</v>
      </c>
      <c r="E36" s="123" t="s">
        <v>151</v>
      </c>
      <c r="F36" s="115" t="s">
        <v>105</v>
      </c>
      <c r="G36" s="196" t="s">
        <v>269</v>
      </c>
      <c r="H36" s="197"/>
      <c r="I36" s="116" t="s">
        <v>284</v>
      </c>
      <c r="J36" s="143">
        <f t="shared" si="0"/>
        <v>0.79</v>
      </c>
      <c r="K36" s="111">
        <v>0.79</v>
      </c>
      <c r="L36" s="113">
        <f t="shared" si="1"/>
        <v>2.37</v>
      </c>
      <c r="M36" s="106"/>
    </row>
    <row r="37" spans="1:13" ht="48">
      <c r="A37" s="102"/>
      <c r="B37" s="109">
        <f>'Tax Invoice'!D33</f>
        <v>3</v>
      </c>
      <c r="C37" s="119" t="s">
        <v>146</v>
      </c>
      <c r="D37" s="115" t="s">
        <v>234</v>
      </c>
      <c r="E37" s="123" t="s">
        <v>153</v>
      </c>
      <c r="F37" s="115" t="s">
        <v>105</v>
      </c>
      <c r="G37" s="196" t="s">
        <v>276</v>
      </c>
      <c r="H37" s="197"/>
      <c r="I37" s="116" t="s">
        <v>284</v>
      </c>
      <c r="J37" s="143">
        <f t="shared" si="0"/>
        <v>0.79</v>
      </c>
      <c r="K37" s="111">
        <v>0.79</v>
      </c>
      <c r="L37" s="113">
        <f t="shared" si="1"/>
        <v>2.37</v>
      </c>
      <c r="M37" s="106"/>
    </row>
    <row r="38" spans="1:13" ht="48">
      <c r="A38" s="102"/>
      <c r="B38" s="109">
        <f>'Tax Invoice'!D34</f>
        <v>3</v>
      </c>
      <c r="C38" s="119" t="s">
        <v>146</v>
      </c>
      <c r="D38" s="115" t="s">
        <v>234</v>
      </c>
      <c r="E38" s="123" t="s">
        <v>154</v>
      </c>
      <c r="F38" s="115" t="s">
        <v>105</v>
      </c>
      <c r="G38" s="196" t="s">
        <v>277</v>
      </c>
      <c r="H38" s="197"/>
      <c r="I38" s="116" t="s">
        <v>284</v>
      </c>
      <c r="J38" s="143">
        <f t="shared" si="0"/>
        <v>0.79</v>
      </c>
      <c r="K38" s="111">
        <v>0.79</v>
      </c>
      <c r="L38" s="113">
        <f t="shared" si="1"/>
        <v>2.37</v>
      </c>
      <c r="M38" s="106"/>
    </row>
    <row r="39" spans="1:13" ht="36" customHeight="1">
      <c r="A39" s="102"/>
      <c r="B39" s="109">
        <f>'Tax Invoice'!D35</f>
        <v>3</v>
      </c>
      <c r="C39" s="119" t="s">
        <v>156</v>
      </c>
      <c r="D39" s="115" t="s">
        <v>156</v>
      </c>
      <c r="E39" s="123" t="s">
        <v>157</v>
      </c>
      <c r="F39" s="115" t="s">
        <v>98</v>
      </c>
      <c r="G39" s="196" t="s">
        <v>278</v>
      </c>
      <c r="H39" s="197"/>
      <c r="I39" s="116" t="s">
        <v>256</v>
      </c>
      <c r="J39" s="143">
        <f t="shared" si="0"/>
        <v>1.73</v>
      </c>
      <c r="K39" s="111">
        <v>1.73</v>
      </c>
      <c r="L39" s="113">
        <f t="shared" si="1"/>
        <v>5.1899999999999995</v>
      </c>
      <c r="M39" s="106"/>
    </row>
    <row r="40" spans="1:13" ht="27" customHeight="1">
      <c r="A40" s="102"/>
      <c r="B40" s="109">
        <f>'Tax Invoice'!D36</f>
        <v>2</v>
      </c>
      <c r="C40" s="119" t="s">
        <v>160</v>
      </c>
      <c r="D40" s="115" t="s">
        <v>160</v>
      </c>
      <c r="E40" s="123" t="s">
        <v>161</v>
      </c>
      <c r="F40" s="115" t="s">
        <v>95</v>
      </c>
      <c r="G40" s="196" t="s">
        <v>267</v>
      </c>
      <c r="H40" s="197"/>
      <c r="I40" s="116" t="s">
        <v>288</v>
      </c>
      <c r="J40" s="143">
        <f t="shared" si="0"/>
        <v>2.95</v>
      </c>
      <c r="K40" s="111">
        <v>2.95</v>
      </c>
      <c r="L40" s="113">
        <f t="shared" si="1"/>
        <v>5.9</v>
      </c>
      <c r="M40" s="106"/>
    </row>
    <row r="41" spans="1:13">
      <c r="A41" s="102"/>
      <c r="B41" s="109">
        <f>'Tax Invoice'!D37</f>
        <v>2</v>
      </c>
      <c r="C41" s="119" t="s">
        <v>163</v>
      </c>
      <c r="D41" s="115" t="s">
        <v>163</v>
      </c>
      <c r="E41" s="123" t="s">
        <v>164</v>
      </c>
      <c r="F41" s="115" t="s">
        <v>165</v>
      </c>
      <c r="G41" s="196"/>
      <c r="H41" s="197"/>
      <c r="I41" s="116" t="s">
        <v>257</v>
      </c>
      <c r="J41" s="143">
        <f t="shared" si="0"/>
        <v>1.69</v>
      </c>
      <c r="K41" s="111">
        <v>1.69</v>
      </c>
      <c r="L41" s="113">
        <f t="shared" si="1"/>
        <v>3.38</v>
      </c>
      <c r="M41" s="106"/>
    </row>
    <row r="42" spans="1:13">
      <c r="A42" s="102"/>
      <c r="B42" s="109">
        <f>'Tax Invoice'!D38</f>
        <v>2</v>
      </c>
      <c r="C42" s="119" t="s">
        <v>163</v>
      </c>
      <c r="D42" s="115" t="s">
        <v>163</v>
      </c>
      <c r="E42" s="123" t="s">
        <v>167</v>
      </c>
      <c r="F42" s="115" t="s">
        <v>98</v>
      </c>
      <c r="G42" s="196"/>
      <c r="H42" s="197"/>
      <c r="I42" s="116" t="s">
        <v>257</v>
      </c>
      <c r="J42" s="143">
        <f t="shared" si="0"/>
        <v>1.69</v>
      </c>
      <c r="K42" s="111">
        <v>1.69</v>
      </c>
      <c r="L42" s="113">
        <f t="shared" si="1"/>
        <v>3.38</v>
      </c>
      <c r="M42" s="106"/>
    </row>
    <row r="43" spans="1:13">
      <c r="A43" s="102"/>
      <c r="B43" s="109">
        <f>'Tax Invoice'!D39</f>
        <v>4</v>
      </c>
      <c r="C43" s="119" t="s">
        <v>168</v>
      </c>
      <c r="D43" s="115" t="s">
        <v>168</v>
      </c>
      <c r="E43" s="123" t="s">
        <v>169</v>
      </c>
      <c r="F43" s="115" t="s">
        <v>165</v>
      </c>
      <c r="G43" s="196" t="s">
        <v>94</v>
      </c>
      <c r="H43" s="197"/>
      <c r="I43" s="116" t="s">
        <v>281</v>
      </c>
      <c r="J43" s="143">
        <f t="shared" si="0"/>
        <v>2.09</v>
      </c>
      <c r="K43" s="111">
        <v>2.09</v>
      </c>
      <c r="L43" s="113">
        <f t="shared" si="1"/>
        <v>8.36</v>
      </c>
      <c r="M43" s="106"/>
    </row>
    <row r="44" spans="1:13" ht="24">
      <c r="A44" s="102"/>
      <c r="B44" s="109">
        <f>'Tax Invoice'!D40</f>
        <v>2</v>
      </c>
      <c r="C44" s="119" t="s">
        <v>171</v>
      </c>
      <c r="D44" s="115" t="s">
        <v>235</v>
      </c>
      <c r="E44" s="123" t="s">
        <v>172</v>
      </c>
      <c r="F44" s="115" t="s">
        <v>98</v>
      </c>
      <c r="G44" s="196" t="s">
        <v>102</v>
      </c>
      <c r="H44" s="197"/>
      <c r="I44" s="116" t="s">
        <v>282</v>
      </c>
      <c r="J44" s="143">
        <f t="shared" si="0"/>
        <v>6.85</v>
      </c>
      <c r="K44" s="111">
        <v>6.85</v>
      </c>
      <c r="L44" s="113">
        <f t="shared" si="1"/>
        <v>13.7</v>
      </c>
      <c r="M44" s="106"/>
    </row>
    <row r="45" spans="1:13" ht="24">
      <c r="A45" s="102"/>
      <c r="B45" s="109">
        <f>'Tax Invoice'!D41</f>
        <v>2</v>
      </c>
      <c r="C45" s="119" t="s">
        <v>174</v>
      </c>
      <c r="D45" s="115" t="s">
        <v>236</v>
      </c>
      <c r="E45" s="123" t="s">
        <v>175</v>
      </c>
      <c r="F45" s="115" t="s">
        <v>98</v>
      </c>
      <c r="G45" s="196" t="s">
        <v>280</v>
      </c>
      <c r="H45" s="197"/>
      <c r="I45" s="116" t="s">
        <v>283</v>
      </c>
      <c r="J45" s="143">
        <f t="shared" si="0"/>
        <v>7.35</v>
      </c>
      <c r="K45" s="111">
        <v>7.35</v>
      </c>
      <c r="L45" s="113">
        <f t="shared" si="1"/>
        <v>14.7</v>
      </c>
      <c r="M45" s="106"/>
    </row>
    <row r="46" spans="1:13">
      <c r="A46" s="102"/>
      <c r="B46" s="109">
        <f>'Tax Invoice'!D42</f>
        <v>4</v>
      </c>
      <c r="C46" s="119" t="s">
        <v>177</v>
      </c>
      <c r="D46" s="115" t="s">
        <v>177</v>
      </c>
      <c r="E46" s="123" t="s">
        <v>178</v>
      </c>
      <c r="F46" s="115" t="s">
        <v>108</v>
      </c>
      <c r="G46" s="196"/>
      <c r="H46" s="197"/>
      <c r="I46" s="116" t="s">
        <v>264</v>
      </c>
      <c r="J46" s="143">
        <f t="shared" si="0"/>
        <v>1.97</v>
      </c>
      <c r="K46" s="111">
        <v>1.97</v>
      </c>
      <c r="L46" s="113">
        <f t="shared" si="1"/>
        <v>7.88</v>
      </c>
      <c r="M46" s="106"/>
    </row>
    <row r="47" spans="1:13">
      <c r="A47" s="102"/>
      <c r="B47" s="109">
        <f>'Tax Invoice'!D43</f>
        <v>4</v>
      </c>
      <c r="C47" s="119" t="s">
        <v>177</v>
      </c>
      <c r="D47" s="115" t="s">
        <v>177</v>
      </c>
      <c r="E47" s="123" t="s">
        <v>180</v>
      </c>
      <c r="F47" s="115" t="s">
        <v>98</v>
      </c>
      <c r="G47" s="196"/>
      <c r="H47" s="197"/>
      <c r="I47" s="116" t="s">
        <v>264</v>
      </c>
      <c r="J47" s="143">
        <f t="shared" si="0"/>
        <v>1.97</v>
      </c>
      <c r="K47" s="111">
        <v>1.97</v>
      </c>
      <c r="L47" s="113">
        <f t="shared" si="1"/>
        <v>7.88</v>
      </c>
      <c r="M47" s="106"/>
    </row>
    <row r="48" spans="1:13">
      <c r="A48" s="102"/>
      <c r="B48" s="109">
        <f>'Tax Invoice'!D44</f>
        <v>4</v>
      </c>
      <c r="C48" s="119" t="s">
        <v>177</v>
      </c>
      <c r="D48" s="115" t="s">
        <v>177</v>
      </c>
      <c r="E48" s="123" t="s">
        <v>181</v>
      </c>
      <c r="F48" s="115" t="s">
        <v>95</v>
      </c>
      <c r="G48" s="196"/>
      <c r="H48" s="197"/>
      <c r="I48" s="116" t="s">
        <v>264</v>
      </c>
      <c r="J48" s="143">
        <f t="shared" si="0"/>
        <v>1.97</v>
      </c>
      <c r="K48" s="111">
        <v>1.97</v>
      </c>
      <c r="L48" s="113">
        <f t="shared" si="1"/>
        <v>7.88</v>
      </c>
      <c r="M48" s="106"/>
    </row>
    <row r="49" spans="1:13">
      <c r="A49" s="102"/>
      <c r="B49" s="109">
        <f>'Tax Invoice'!D45</f>
        <v>4</v>
      </c>
      <c r="C49" s="119" t="s">
        <v>177</v>
      </c>
      <c r="D49" s="115" t="s">
        <v>177</v>
      </c>
      <c r="E49" s="123" t="s">
        <v>182</v>
      </c>
      <c r="F49" s="115" t="s">
        <v>99</v>
      </c>
      <c r="G49" s="196"/>
      <c r="H49" s="197"/>
      <c r="I49" s="116" t="s">
        <v>264</v>
      </c>
      <c r="J49" s="143">
        <f t="shared" si="0"/>
        <v>1.97</v>
      </c>
      <c r="K49" s="111">
        <v>1.97</v>
      </c>
      <c r="L49" s="113">
        <f t="shared" si="1"/>
        <v>7.88</v>
      </c>
      <c r="M49" s="106"/>
    </row>
    <row r="50" spans="1:13" ht="24" customHeight="1">
      <c r="A50" s="102"/>
      <c r="B50" s="109">
        <f>'Tax Invoice'!D46</f>
        <v>2</v>
      </c>
      <c r="C50" s="119" t="s">
        <v>183</v>
      </c>
      <c r="D50" s="115" t="s">
        <v>237</v>
      </c>
      <c r="E50" s="123" t="s">
        <v>184</v>
      </c>
      <c r="F50" s="115" t="s">
        <v>102</v>
      </c>
      <c r="G50" s="196" t="s">
        <v>185</v>
      </c>
      <c r="H50" s="197"/>
      <c r="I50" s="116" t="s">
        <v>279</v>
      </c>
      <c r="J50" s="143">
        <f t="shared" si="0"/>
        <v>2.4500000000000002</v>
      </c>
      <c r="K50" s="111">
        <v>2.4500000000000002</v>
      </c>
      <c r="L50" s="113">
        <f t="shared" si="1"/>
        <v>4.9000000000000004</v>
      </c>
      <c r="M50" s="106"/>
    </row>
    <row r="51" spans="1:13" ht="24" customHeight="1">
      <c r="A51" s="102"/>
      <c r="B51" s="109">
        <f>'Tax Invoice'!D47</f>
        <v>2</v>
      </c>
      <c r="C51" s="119" t="s">
        <v>183</v>
      </c>
      <c r="D51" s="115" t="s">
        <v>237</v>
      </c>
      <c r="E51" s="123" t="s">
        <v>187</v>
      </c>
      <c r="F51" s="115" t="s">
        <v>267</v>
      </c>
      <c r="G51" s="196" t="s">
        <v>185</v>
      </c>
      <c r="H51" s="197"/>
      <c r="I51" s="116" t="s">
        <v>279</v>
      </c>
      <c r="J51" s="143">
        <f t="shared" si="0"/>
        <v>2.4500000000000002</v>
      </c>
      <c r="K51" s="111">
        <v>2.4500000000000002</v>
      </c>
      <c r="L51" s="113">
        <f t="shared" si="1"/>
        <v>4.9000000000000004</v>
      </c>
      <c r="M51" s="106"/>
    </row>
    <row r="52" spans="1:13" ht="36" customHeight="1">
      <c r="A52" s="102"/>
      <c r="B52" s="109">
        <f>'Tax Invoice'!D48</f>
        <v>1</v>
      </c>
      <c r="C52" s="119" t="s">
        <v>188</v>
      </c>
      <c r="D52" s="115" t="s">
        <v>188</v>
      </c>
      <c r="E52" s="123" t="s">
        <v>189</v>
      </c>
      <c r="F52" s="115" t="s">
        <v>102</v>
      </c>
      <c r="G52" s="196" t="s">
        <v>190</v>
      </c>
      <c r="H52" s="197"/>
      <c r="I52" s="116" t="s">
        <v>265</v>
      </c>
      <c r="J52" s="143">
        <f t="shared" si="0"/>
        <v>6.02</v>
      </c>
      <c r="K52" s="111">
        <v>6.02</v>
      </c>
      <c r="L52" s="113">
        <f t="shared" si="1"/>
        <v>6.02</v>
      </c>
      <c r="M52" s="106"/>
    </row>
    <row r="53" spans="1:13" ht="36" customHeight="1">
      <c r="A53" s="102"/>
      <c r="B53" s="109">
        <f>'Tax Invoice'!D49</f>
        <v>1</v>
      </c>
      <c r="C53" s="119" t="s">
        <v>188</v>
      </c>
      <c r="D53" s="115" t="s">
        <v>188</v>
      </c>
      <c r="E53" s="123" t="s">
        <v>192</v>
      </c>
      <c r="F53" s="115" t="s">
        <v>267</v>
      </c>
      <c r="G53" s="196" t="s">
        <v>190</v>
      </c>
      <c r="H53" s="197"/>
      <c r="I53" s="116" t="s">
        <v>265</v>
      </c>
      <c r="J53" s="143">
        <f t="shared" si="0"/>
        <v>6.02</v>
      </c>
      <c r="K53" s="111">
        <v>6.02</v>
      </c>
      <c r="L53" s="113">
        <f t="shared" si="1"/>
        <v>6.02</v>
      </c>
      <c r="M53" s="106"/>
    </row>
    <row r="54" spans="1:13" ht="36" customHeight="1">
      <c r="A54" s="102"/>
      <c r="B54" s="109">
        <f>'Tax Invoice'!D50</f>
        <v>1</v>
      </c>
      <c r="C54" s="119" t="s">
        <v>188</v>
      </c>
      <c r="D54" s="115" t="s">
        <v>188</v>
      </c>
      <c r="E54" s="123" t="s">
        <v>193</v>
      </c>
      <c r="F54" s="115" t="s">
        <v>270</v>
      </c>
      <c r="G54" s="196" t="s">
        <v>190</v>
      </c>
      <c r="H54" s="197"/>
      <c r="I54" s="116" t="s">
        <v>265</v>
      </c>
      <c r="J54" s="143">
        <f t="shared" ref="J54:J72" si="2">ROUNDUP(K54*$O$1,2)</f>
        <v>6.02</v>
      </c>
      <c r="K54" s="111">
        <v>6.02</v>
      </c>
      <c r="L54" s="113">
        <f t="shared" ref="L54:L72" si="3">J54*B54</f>
        <v>6.02</v>
      </c>
      <c r="M54" s="106"/>
    </row>
    <row r="55" spans="1:13" ht="24" customHeight="1">
      <c r="A55" s="102"/>
      <c r="B55" s="109">
        <f>'Tax Invoice'!D51</f>
        <v>1</v>
      </c>
      <c r="C55" s="119" t="s">
        <v>195</v>
      </c>
      <c r="D55" s="115" t="s">
        <v>238</v>
      </c>
      <c r="E55" s="123" t="s">
        <v>196</v>
      </c>
      <c r="F55" s="115" t="s">
        <v>271</v>
      </c>
      <c r="G55" s="196" t="s">
        <v>198</v>
      </c>
      <c r="H55" s="197"/>
      <c r="I55" s="116" t="s">
        <v>266</v>
      </c>
      <c r="J55" s="143">
        <f t="shared" si="2"/>
        <v>3.17</v>
      </c>
      <c r="K55" s="111">
        <v>3.17</v>
      </c>
      <c r="L55" s="113">
        <f t="shared" si="3"/>
        <v>3.17</v>
      </c>
      <c r="M55" s="106"/>
    </row>
    <row r="56" spans="1:13" ht="24" hidden="1" customHeight="1">
      <c r="A56" s="102"/>
      <c r="B56" s="174">
        <f>'Tax Invoice'!D52</f>
        <v>0</v>
      </c>
      <c r="C56" s="175" t="s">
        <v>195</v>
      </c>
      <c r="D56" s="176" t="s">
        <v>238</v>
      </c>
      <c r="E56" s="177" t="s">
        <v>200</v>
      </c>
      <c r="F56" s="176" t="s">
        <v>271</v>
      </c>
      <c r="G56" s="198" t="s">
        <v>201</v>
      </c>
      <c r="H56" s="199"/>
      <c r="I56" s="178" t="s">
        <v>266</v>
      </c>
      <c r="J56" s="179">
        <f t="shared" si="2"/>
        <v>3.17</v>
      </c>
      <c r="K56" s="181">
        <v>3.17</v>
      </c>
      <c r="L56" s="180">
        <f t="shared" si="3"/>
        <v>0</v>
      </c>
      <c r="M56" s="106"/>
    </row>
    <row r="57" spans="1:13" ht="24">
      <c r="A57" s="102"/>
      <c r="B57" s="109">
        <f>'Tax Invoice'!D53</f>
        <v>2</v>
      </c>
      <c r="C57" s="119" t="s">
        <v>202</v>
      </c>
      <c r="D57" s="115" t="s">
        <v>202</v>
      </c>
      <c r="E57" s="123" t="s">
        <v>203</v>
      </c>
      <c r="F57" s="115" t="s">
        <v>110</v>
      </c>
      <c r="G57" s="196" t="s">
        <v>268</v>
      </c>
      <c r="H57" s="197"/>
      <c r="I57" s="116" t="s">
        <v>261</v>
      </c>
      <c r="J57" s="143">
        <f t="shared" si="2"/>
        <v>7.25</v>
      </c>
      <c r="K57" s="111">
        <v>7.25</v>
      </c>
      <c r="L57" s="113">
        <f t="shared" si="3"/>
        <v>14.5</v>
      </c>
      <c r="M57" s="106"/>
    </row>
    <row r="58" spans="1:13" ht="24">
      <c r="A58" s="102"/>
      <c r="B58" s="109">
        <f>'Tax Invoice'!D54</f>
        <v>2</v>
      </c>
      <c r="C58" s="119" t="s">
        <v>205</v>
      </c>
      <c r="D58" s="115" t="s">
        <v>239</v>
      </c>
      <c r="E58" s="123" t="s">
        <v>206</v>
      </c>
      <c r="F58" s="115" t="s">
        <v>110</v>
      </c>
      <c r="G58" s="196" t="s">
        <v>268</v>
      </c>
      <c r="H58" s="197"/>
      <c r="I58" s="116" t="s">
        <v>262</v>
      </c>
      <c r="J58" s="143">
        <f t="shared" si="2"/>
        <v>3.85</v>
      </c>
      <c r="K58" s="111">
        <v>3.85</v>
      </c>
      <c r="L58" s="113">
        <f t="shared" si="3"/>
        <v>7.7</v>
      </c>
      <c r="M58" s="106"/>
    </row>
    <row r="59" spans="1:13" ht="24">
      <c r="A59" s="102"/>
      <c r="B59" s="109">
        <f>'Tax Invoice'!D55</f>
        <v>2</v>
      </c>
      <c r="C59" s="119" t="s">
        <v>208</v>
      </c>
      <c r="D59" s="115" t="s">
        <v>208</v>
      </c>
      <c r="E59" s="123" t="s">
        <v>209</v>
      </c>
      <c r="F59" s="115" t="s">
        <v>102</v>
      </c>
      <c r="G59" s="196"/>
      <c r="H59" s="197"/>
      <c r="I59" s="116" t="s">
        <v>263</v>
      </c>
      <c r="J59" s="143">
        <f t="shared" si="2"/>
        <v>4.99</v>
      </c>
      <c r="K59" s="111">
        <v>4.99</v>
      </c>
      <c r="L59" s="113">
        <f t="shared" si="3"/>
        <v>9.98</v>
      </c>
      <c r="M59" s="106"/>
    </row>
    <row r="60" spans="1:13" ht="24">
      <c r="A60" s="102"/>
      <c r="B60" s="109">
        <f>'Tax Invoice'!D56</f>
        <v>2</v>
      </c>
      <c r="C60" s="119" t="s">
        <v>208</v>
      </c>
      <c r="D60" s="115" t="s">
        <v>208</v>
      </c>
      <c r="E60" s="123" t="s">
        <v>211</v>
      </c>
      <c r="F60" s="115" t="s">
        <v>267</v>
      </c>
      <c r="G60" s="196"/>
      <c r="H60" s="197"/>
      <c r="I60" s="116" t="s">
        <v>263</v>
      </c>
      <c r="J60" s="143">
        <f t="shared" si="2"/>
        <v>4.99</v>
      </c>
      <c r="K60" s="111">
        <v>4.99</v>
      </c>
      <c r="L60" s="113">
        <f t="shared" si="3"/>
        <v>9.98</v>
      </c>
      <c r="M60" s="106"/>
    </row>
    <row r="61" spans="1:13" ht="24">
      <c r="A61" s="102"/>
      <c r="B61" s="109">
        <f>'Tax Invoice'!D57</f>
        <v>1</v>
      </c>
      <c r="C61" s="119" t="s">
        <v>208</v>
      </c>
      <c r="D61" s="115" t="s">
        <v>208</v>
      </c>
      <c r="E61" s="123" t="s">
        <v>212</v>
      </c>
      <c r="F61" s="115" t="s">
        <v>268</v>
      </c>
      <c r="G61" s="196"/>
      <c r="H61" s="197"/>
      <c r="I61" s="116" t="s">
        <v>263</v>
      </c>
      <c r="J61" s="143">
        <f t="shared" si="2"/>
        <v>4.99</v>
      </c>
      <c r="K61" s="111">
        <v>4.99</v>
      </c>
      <c r="L61" s="113">
        <f t="shared" si="3"/>
        <v>4.99</v>
      </c>
      <c r="M61" s="106"/>
    </row>
    <row r="62" spans="1:13" ht="24">
      <c r="A62" s="102"/>
      <c r="B62" s="109">
        <f>'Tax Invoice'!D58</f>
        <v>4</v>
      </c>
      <c r="C62" s="119" t="s">
        <v>213</v>
      </c>
      <c r="D62" s="115" t="s">
        <v>213</v>
      </c>
      <c r="E62" s="123" t="s">
        <v>214</v>
      </c>
      <c r="F62" s="115"/>
      <c r="G62" s="196"/>
      <c r="H62" s="197"/>
      <c r="I62" s="116" t="s">
        <v>260</v>
      </c>
      <c r="J62" s="143">
        <f t="shared" si="2"/>
        <v>5.5</v>
      </c>
      <c r="K62" s="111">
        <v>5.5</v>
      </c>
      <c r="L62" s="113">
        <f t="shared" si="3"/>
        <v>22</v>
      </c>
      <c r="M62" s="106"/>
    </row>
    <row r="63" spans="1:13" ht="24">
      <c r="A63" s="102"/>
      <c r="B63" s="109">
        <f>'Tax Invoice'!D59</f>
        <v>2</v>
      </c>
      <c r="C63" s="119" t="s">
        <v>216</v>
      </c>
      <c r="D63" s="115" t="s">
        <v>216</v>
      </c>
      <c r="E63" s="123" t="s">
        <v>217</v>
      </c>
      <c r="F63" s="115" t="s">
        <v>108</v>
      </c>
      <c r="G63" s="196" t="s">
        <v>110</v>
      </c>
      <c r="H63" s="197"/>
      <c r="I63" s="116" t="s">
        <v>259</v>
      </c>
      <c r="J63" s="143">
        <f t="shared" si="2"/>
        <v>9</v>
      </c>
      <c r="K63" s="111">
        <v>9</v>
      </c>
      <c r="L63" s="113">
        <f t="shared" si="3"/>
        <v>18</v>
      </c>
      <c r="M63" s="106"/>
    </row>
    <row r="64" spans="1:13" ht="24">
      <c r="A64" s="102"/>
      <c r="B64" s="109">
        <f>'Tax Invoice'!D60</f>
        <v>2</v>
      </c>
      <c r="C64" s="119" t="s">
        <v>216</v>
      </c>
      <c r="D64" s="115" t="s">
        <v>216</v>
      </c>
      <c r="E64" s="123" t="s">
        <v>219</v>
      </c>
      <c r="F64" s="115" t="s">
        <v>109</v>
      </c>
      <c r="G64" s="196" t="s">
        <v>110</v>
      </c>
      <c r="H64" s="197"/>
      <c r="I64" s="116" t="s">
        <v>259</v>
      </c>
      <c r="J64" s="143">
        <f t="shared" si="2"/>
        <v>9</v>
      </c>
      <c r="K64" s="111">
        <v>9</v>
      </c>
      <c r="L64" s="113">
        <f t="shared" si="3"/>
        <v>18</v>
      </c>
      <c r="M64" s="106"/>
    </row>
    <row r="65" spans="1:13" ht="24">
      <c r="A65" s="102"/>
      <c r="B65" s="109">
        <f>'Tax Invoice'!D61</f>
        <v>2</v>
      </c>
      <c r="C65" s="119" t="s">
        <v>216</v>
      </c>
      <c r="D65" s="115" t="s">
        <v>216</v>
      </c>
      <c r="E65" s="123" t="s">
        <v>220</v>
      </c>
      <c r="F65" s="115" t="s">
        <v>99</v>
      </c>
      <c r="G65" s="196" t="s">
        <v>110</v>
      </c>
      <c r="H65" s="197"/>
      <c r="I65" s="116" t="s">
        <v>259</v>
      </c>
      <c r="J65" s="143">
        <f t="shared" si="2"/>
        <v>9</v>
      </c>
      <c r="K65" s="111">
        <v>9</v>
      </c>
      <c r="L65" s="113">
        <f t="shared" si="3"/>
        <v>18</v>
      </c>
      <c r="M65" s="106"/>
    </row>
    <row r="66" spans="1:13" ht="24">
      <c r="A66" s="102"/>
      <c r="B66" s="109">
        <f>'Tax Invoice'!D62</f>
        <v>2</v>
      </c>
      <c r="C66" s="119" t="s">
        <v>216</v>
      </c>
      <c r="D66" s="115" t="s">
        <v>216</v>
      </c>
      <c r="E66" s="123" t="s">
        <v>221</v>
      </c>
      <c r="F66" s="115" t="s">
        <v>222</v>
      </c>
      <c r="G66" s="196" t="s">
        <v>110</v>
      </c>
      <c r="H66" s="197"/>
      <c r="I66" s="116" t="s">
        <v>259</v>
      </c>
      <c r="J66" s="143">
        <f t="shared" si="2"/>
        <v>9</v>
      </c>
      <c r="K66" s="111">
        <v>9</v>
      </c>
      <c r="L66" s="113">
        <f t="shared" si="3"/>
        <v>18</v>
      </c>
      <c r="M66" s="106"/>
    </row>
    <row r="67" spans="1:13" ht="36">
      <c r="A67" s="102"/>
      <c r="B67" s="109">
        <f>'Tax Invoice'!D63</f>
        <v>4</v>
      </c>
      <c r="C67" s="119" t="s">
        <v>223</v>
      </c>
      <c r="D67" s="115" t="s">
        <v>240</v>
      </c>
      <c r="E67" s="123" t="s">
        <v>224</v>
      </c>
      <c r="F67" s="115" t="s">
        <v>225</v>
      </c>
      <c r="G67" s="196" t="s">
        <v>102</v>
      </c>
      <c r="H67" s="197"/>
      <c r="I67" s="116" t="s">
        <v>258</v>
      </c>
      <c r="J67" s="143">
        <f t="shared" si="2"/>
        <v>0.7</v>
      </c>
      <c r="K67" s="111">
        <v>0.7</v>
      </c>
      <c r="L67" s="113">
        <f t="shared" si="3"/>
        <v>2.8</v>
      </c>
      <c r="M67" s="106"/>
    </row>
    <row r="68" spans="1:13" ht="36">
      <c r="A68" s="102"/>
      <c r="B68" s="109">
        <f>'Tax Invoice'!D64</f>
        <v>1</v>
      </c>
      <c r="C68" s="119" t="s">
        <v>223</v>
      </c>
      <c r="D68" s="115" t="s">
        <v>240</v>
      </c>
      <c r="E68" s="123" t="s">
        <v>227</v>
      </c>
      <c r="F68" s="115" t="s">
        <v>225</v>
      </c>
      <c r="G68" s="196" t="s">
        <v>267</v>
      </c>
      <c r="H68" s="197"/>
      <c r="I68" s="116" t="s">
        <v>258</v>
      </c>
      <c r="J68" s="143">
        <f t="shared" si="2"/>
        <v>0.7</v>
      </c>
      <c r="K68" s="111">
        <v>0.7</v>
      </c>
      <c r="L68" s="113">
        <f t="shared" si="3"/>
        <v>0.7</v>
      </c>
      <c r="M68" s="106"/>
    </row>
    <row r="69" spans="1:13" ht="36">
      <c r="A69" s="102"/>
      <c r="B69" s="109">
        <f>'Tax Invoice'!D65</f>
        <v>2</v>
      </c>
      <c r="C69" s="119" t="s">
        <v>223</v>
      </c>
      <c r="D69" s="115" t="s">
        <v>240</v>
      </c>
      <c r="E69" s="123" t="s">
        <v>228</v>
      </c>
      <c r="F69" s="115" t="s">
        <v>225</v>
      </c>
      <c r="G69" s="196" t="s">
        <v>268</v>
      </c>
      <c r="H69" s="197"/>
      <c r="I69" s="116" t="s">
        <v>258</v>
      </c>
      <c r="J69" s="143">
        <f t="shared" si="2"/>
        <v>0.7</v>
      </c>
      <c r="K69" s="111">
        <v>0.7</v>
      </c>
      <c r="L69" s="113">
        <f t="shared" si="3"/>
        <v>1.4</v>
      </c>
      <c r="M69" s="106"/>
    </row>
    <row r="70" spans="1:13" ht="36">
      <c r="A70" s="102"/>
      <c r="B70" s="109">
        <f>'Tax Invoice'!D66</f>
        <v>1</v>
      </c>
      <c r="C70" s="119" t="s">
        <v>223</v>
      </c>
      <c r="D70" s="115" t="s">
        <v>240</v>
      </c>
      <c r="E70" s="123" t="s">
        <v>229</v>
      </c>
      <c r="F70" s="115" t="s">
        <v>225</v>
      </c>
      <c r="G70" s="196" t="s">
        <v>272</v>
      </c>
      <c r="H70" s="197"/>
      <c r="I70" s="116" t="s">
        <v>258</v>
      </c>
      <c r="J70" s="143">
        <f t="shared" si="2"/>
        <v>0.7</v>
      </c>
      <c r="K70" s="111">
        <v>0.7</v>
      </c>
      <c r="L70" s="113">
        <f t="shared" si="3"/>
        <v>0.7</v>
      </c>
      <c r="M70" s="106"/>
    </row>
    <row r="71" spans="1:13" ht="36">
      <c r="A71" s="102"/>
      <c r="B71" s="109">
        <f>'Tax Invoice'!D67</f>
        <v>2</v>
      </c>
      <c r="C71" s="119" t="s">
        <v>223</v>
      </c>
      <c r="D71" s="115" t="s">
        <v>240</v>
      </c>
      <c r="E71" s="123" t="s">
        <v>231</v>
      </c>
      <c r="F71" s="115" t="s">
        <v>225</v>
      </c>
      <c r="G71" s="196" t="s">
        <v>269</v>
      </c>
      <c r="H71" s="197"/>
      <c r="I71" s="116" t="s">
        <v>258</v>
      </c>
      <c r="J71" s="143">
        <f t="shared" si="2"/>
        <v>0.7</v>
      </c>
      <c r="K71" s="111">
        <v>0.7</v>
      </c>
      <c r="L71" s="113">
        <f t="shared" si="3"/>
        <v>1.4</v>
      </c>
      <c r="M71" s="106"/>
    </row>
    <row r="72" spans="1:13" ht="36">
      <c r="A72" s="102"/>
      <c r="B72" s="110">
        <f>'Tax Invoice'!D68</f>
        <v>2</v>
      </c>
      <c r="C72" s="120" t="s">
        <v>223</v>
      </c>
      <c r="D72" s="117" t="s">
        <v>240</v>
      </c>
      <c r="E72" s="124" t="s">
        <v>232</v>
      </c>
      <c r="F72" s="117" t="s">
        <v>225</v>
      </c>
      <c r="G72" s="200" t="s">
        <v>273</v>
      </c>
      <c r="H72" s="201"/>
      <c r="I72" s="118" t="s">
        <v>258</v>
      </c>
      <c r="J72" s="144">
        <f t="shared" si="2"/>
        <v>0.7</v>
      </c>
      <c r="K72" s="112">
        <v>0.7</v>
      </c>
      <c r="L72" s="114">
        <f t="shared" si="3"/>
        <v>1.4</v>
      </c>
      <c r="M72" s="106"/>
    </row>
    <row r="73" spans="1:13" ht="12.75" customHeight="1">
      <c r="A73" s="102"/>
      <c r="B73" s="163"/>
      <c r="C73" s="153"/>
      <c r="D73" s="153"/>
      <c r="E73" s="153"/>
      <c r="F73" s="153"/>
      <c r="G73" s="153"/>
      <c r="H73" s="153"/>
      <c r="I73" s="153"/>
      <c r="J73" s="165" t="s">
        <v>67</v>
      </c>
      <c r="K73" s="158" t="s">
        <v>67</v>
      </c>
      <c r="L73" s="161">
        <f>SUM(L22:L72)</f>
        <v>423.67999999999989</v>
      </c>
      <c r="M73" s="106"/>
    </row>
    <row r="74" spans="1:13" ht="12.75" customHeight="1">
      <c r="A74" s="102"/>
      <c r="B74" s="153"/>
      <c r="C74" s="153"/>
      <c r="D74" s="153"/>
      <c r="E74" s="153"/>
      <c r="F74" s="153"/>
      <c r="G74" s="153"/>
      <c r="H74" s="153"/>
      <c r="I74" s="153"/>
      <c r="J74" s="173" t="s">
        <v>252</v>
      </c>
      <c r="K74" s="157" t="s">
        <v>59</v>
      </c>
      <c r="L74" s="161">
        <f>Invoice!K74</f>
        <v>0</v>
      </c>
      <c r="M74" s="106"/>
    </row>
    <row r="75" spans="1:13" ht="12.75" customHeight="1">
      <c r="A75" s="102"/>
      <c r="B75" s="153"/>
      <c r="C75" s="153"/>
      <c r="D75" s="153"/>
      <c r="E75" s="153"/>
      <c r="F75" s="153"/>
      <c r="G75" s="153"/>
      <c r="H75" s="153"/>
      <c r="I75" s="153"/>
      <c r="J75" s="158" t="s">
        <v>68</v>
      </c>
      <c r="K75" s="158" t="s">
        <v>68</v>
      </c>
      <c r="L75" s="161">
        <f>SUM(L73:L74)</f>
        <v>423.67999999999989</v>
      </c>
      <c r="M75" s="106"/>
    </row>
    <row r="76" spans="1:13" ht="12.75" customHeight="1">
      <c r="A76" s="6"/>
      <c r="B76" s="202" t="s">
        <v>289</v>
      </c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8"/>
    </row>
  </sheetData>
  <mergeCells count="57">
    <mergeCell ref="G69:H69"/>
    <mergeCell ref="G70:H70"/>
    <mergeCell ref="G71:H71"/>
    <mergeCell ref="G72:H72"/>
    <mergeCell ref="B76:L76"/>
    <mergeCell ref="G67:H67"/>
    <mergeCell ref="G68:H68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426.84999999999991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v>45594</v>
      </c>
      <c r="H3" s="164"/>
      <c r="N3" s="15">
        <v>426.84999999999991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USD</v>
      </c>
    </row>
    <row r="10" spans="1:15" s="15" customFormat="1" ht="13.5" thickBot="1">
      <c r="A10" s="28" t="s">
        <v>244</v>
      </c>
      <c r="B10" s="29"/>
      <c r="C10" s="29"/>
      <c r="D10" s="29"/>
      <c r="F10" s="30" t="s">
        <v>244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">
        <v>290</v>
      </c>
      <c r="B11" s="34"/>
      <c r="C11" s="34"/>
      <c r="D11" s="34"/>
      <c r="F11" s="35" t="s">
        <v>291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33.619999999999997</v>
      </c>
    </row>
    <row r="12" spans="1:15" s="15" customFormat="1" ht="15.75" thickBot="1">
      <c r="A12" s="33" t="s">
        <v>247</v>
      </c>
      <c r="B12" s="34"/>
      <c r="C12" s="34"/>
      <c r="D12" s="34"/>
      <c r="E12" s="77"/>
      <c r="F12" s="35" t="s">
        <v>247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36.17</v>
      </c>
    </row>
    <row r="13" spans="1:15" s="15" customFormat="1" ht="15.75" thickBot="1">
      <c r="A13" s="33" t="s">
        <v>246</v>
      </c>
      <c r="B13" s="34"/>
      <c r="C13" s="34"/>
      <c r="D13" s="34"/>
      <c r="E13" s="100" t="s">
        <v>35</v>
      </c>
      <c r="F13" s="35" t="s">
        <v>246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43.37</v>
      </c>
    </row>
    <row r="14" spans="1:15" s="15" customFormat="1" ht="15.75" thickBot="1">
      <c r="A14" s="33" t="s">
        <v>121</v>
      </c>
      <c r="B14" s="34"/>
      <c r="C14" s="34"/>
      <c r="D14" s="34"/>
      <c r="E14" s="100">
        <f>VLOOKUP(J9,$L$10:$M$17,2,FALSE)</f>
        <v>33.619999999999997</v>
      </c>
      <c r="F14" s="35" t="s">
        <v>121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21.73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24.01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19.829999999999998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USD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12.75" customHeight="1">
      <c r="A18" s="145" t="str">
        <f>IF(LEN('Copy paste to Here'!G22) &gt; 5, CONCATENATE('Copy paste to Here'!G22, 'Copy paste to Here'!D22, 'Copy paste to Here'!E22), "Empty Cell")</f>
        <v>316L surgical steel casting belly banana, 1.6mm (14g) with 8mm prong set Cubic Zirconia (CZ) stone with dangling vintage moon with a single star (dangling is made from silver plated brass)Length: 8mmCz Color: Clear</v>
      </c>
      <c r="B18" s="146" t="str">
        <f>'Copy paste to Here'!C22</f>
        <v>BNRZ730C</v>
      </c>
      <c r="C18" s="147" t="s">
        <v>124</v>
      </c>
      <c r="D18" s="147">
        <f>Invoice!B22</f>
        <v>4</v>
      </c>
      <c r="E18" s="148">
        <f>'Shipping Invoice'!K22*$N$1</f>
        <v>3.78</v>
      </c>
      <c r="F18" s="148">
        <f>D18*E18</f>
        <v>15.12</v>
      </c>
      <c r="G18" s="149">
        <f>E18*$E$14</f>
        <v>127.08359999999999</v>
      </c>
      <c r="H18" s="150">
        <f>D18*G18</f>
        <v>508.33439999999996</v>
      </c>
    </row>
    <row r="19" spans="1:13" s="54" customFormat="1" ht="12.75" customHeight="1">
      <c r="A19" s="145" t="str">
        <f>IF(LEN('Copy paste to Here'!G23) &gt; 5, CONCATENATE('Copy paste to Here'!G23, 'Copy paste to Here'!D23, 'Copy paste to Here'!E23), "Empty Cell")</f>
        <v>316L surgical steel casting belly banana, 1.6mm (14g) with 8mm prong set Cubic Zirconia (CZ) stone with dangling vintage moon with a single star (dangling is made from silver plated brass)Length: 8mmCz Color: Rose</v>
      </c>
      <c r="B19" s="146" t="str">
        <f>'Copy paste to Here'!C23</f>
        <v>BNRZ730C</v>
      </c>
      <c r="C19" s="147" t="s">
        <v>124</v>
      </c>
      <c r="D19" s="147">
        <f>Invoice!B23</f>
        <v>2</v>
      </c>
      <c r="E19" s="148">
        <f>'Shipping Invoice'!K23*$N$1</f>
        <v>3.78</v>
      </c>
      <c r="F19" s="148">
        <f t="shared" ref="F19:F82" si="0">D19*E19</f>
        <v>7.56</v>
      </c>
      <c r="G19" s="149">
        <f t="shared" ref="G19:G82" si="1">E19*$E$14</f>
        <v>127.08359999999999</v>
      </c>
      <c r="H19" s="151">
        <f t="shared" ref="H19:H82" si="2">D19*G19</f>
        <v>254.16719999999998</v>
      </c>
    </row>
    <row r="20" spans="1:13" s="54" customFormat="1" ht="12.75" customHeight="1">
      <c r="A20" s="145" t="str">
        <f>IF(LEN('Copy paste to Here'!G24) &gt; 5, CONCATENATE('Copy paste to Here'!G24, 'Copy paste to Here'!D24, 'Copy paste to Here'!E24), "Empty Cell")</f>
        <v>316L surgical steel casting belly banana, 1.6mm (14g) with 8mm prong set Cubic Zirconia (CZ) stone with dangling vintage moon with a single star (dangling is made from silver plated brass)Length: 8mmCz Color: Lavender</v>
      </c>
      <c r="B20" s="146" t="str">
        <f>'Copy paste to Here'!C24</f>
        <v>BNRZ730C</v>
      </c>
      <c r="C20" s="147" t="s">
        <v>124</v>
      </c>
      <c r="D20" s="147">
        <f>Invoice!B24</f>
        <v>2</v>
      </c>
      <c r="E20" s="148">
        <f>'Shipping Invoice'!K24*$N$1</f>
        <v>3.78</v>
      </c>
      <c r="F20" s="148">
        <f t="shared" si="0"/>
        <v>7.56</v>
      </c>
      <c r="G20" s="149">
        <f t="shared" si="1"/>
        <v>127.08359999999999</v>
      </c>
      <c r="H20" s="151">
        <f t="shared" si="2"/>
        <v>254.16719999999998</v>
      </c>
    </row>
    <row r="21" spans="1:13" s="54" customFormat="1" ht="12.75" customHeight="1">
      <c r="A21" s="145" t="str">
        <f>IF(LEN('Copy paste to Here'!G25) &gt; 5, CONCATENATE('Copy paste to Here'!G25, 'Copy paste to Here'!D25, 'Copy paste to Here'!E25), "Empty Cell")</f>
        <v>316L surgical steel casting belly banana, 1.6mm (14g) with 8mm prong set Cubic Zirconia (CZ) stone with dangling vintage moon with a single star (dangling is made from silver plated brass)Length: 8mmCz Color: Jet</v>
      </c>
      <c r="B21" s="146" t="str">
        <f>'Copy paste to Here'!C25</f>
        <v>BNRZ730C</v>
      </c>
      <c r="C21" s="147" t="s">
        <v>124</v>
      </c>
      <c r="D21" s="147">
        <f>Invoice!B25</f>
        <v>2</v>
      </c>
      <c r="E21" s="148">
        <f>'Shipping Invoice'!K25*$N$1</f>
        <v>3.78</v>
      </c>
      <c r="F21" s="148">
        <f t="shared" si="0"/>
        <v>7.56</v>
      </c>
      <c r="G21" s="149">
        <f t="shared" si="1"/>
        <v>127.08359999999999</v>
      </c>
      <c r="H21" s="151">
        <f t="shared" si="2"/>
        <v>254.16719999999998</v>
      </c>
      <c r="L21" s="152"/>
    </row>
    <row r="22" spans="1:13" s="54" customFormat="1" ht="12.75" customHeight="1">
      <c r="A22" s="145" t="str">
        <f>IF(LEN('Copy paste to Here'!G26) &gt; 5, CONCATENATE('Copy paste to Here'!G26, 'Copy paste to Here'!D26, 'Copy paste to Here'!E26), "Empty Cell")</f>
        <v>Acrylic display for Body Jewelry: Empty display with 40 holes for labrets and tongue piercing jewelry (sticker included)Color: # 1 in picture</v>
      </c>
      <c r="B22" s="146" t="str">
        <f>'Copy paste to Here'!C26</f>
        <v>BR1</v>
      </c>
      <c r="C22" s="147" t="s">
        <v>131</v>
      </c>
      <c r="D22" s="147">
        <f>Invoice!B26</f>
        <v>1</v>
      </c>
      <c r="E22" s="148">
        <f>'Shipping Invoice'!K26*$N$1</f>
        <v>2.73</v>
      </c>
      <c r="F22" s="148">
        <f t="shared" si="0"/>
        <v>2.73</v>
      </c>
      <c r="G22" s="149">
        <f t="shared" si="1"/>
        <v>91.782599999999988</v>
      </c>
      <c r="H22" s="151">
        <f t="shared" si="2"/>
        <v>91.782599999999988</v>
      </c>
    </row>
    <row r="23" spans="1:13" s="54" customFormat="1" ht="12.75" customHeight="1">
      <c r="A23" s="145" t="str">
        <f>IF(LEN('Copy paste to Here'!G27) &gt; 5, CONCATENATE('Copy paste to Here'!G27, 'Copy paste to Here'!D27, 'Copy paste to Here'!E27), "Empty Cell")</f>
        <v>Display with 24 pcs. of Titanium G23 belly bananas, 1.6mm (14g) with a 5mm solid titanium ball and 8mm titanium jewel ballLength: 10mm</v>
      </c>
      <c r="B23" s="146" t="str">
        <f>'Copy paste to Here'!C27</f>
        <v>BRUBN3</v>
      </c>
      <c r="C23" s="147" t="s">
        <v>135</v>
      </c>
      <c r="D23" s="147">
        <f>Invoice!B27</f>
        <v>1</v>
      </c>
      <c r="E23" s="148">
        <f>'Shipping Invoice'!K27*$N$1</f>
        <v>58.07</v>
      </c>
      <c r="F23" s="148">
        <f t="shared" si="0"/>
        <v>58.07</v>
      </c>
      <c r="G23" s="149">
        <f t="shared" si="1"/>
        <v>1952.3133999999998</v>
      </c>
      <c r="H23" s="151">
        <f t="shared" si="2"/>
        <v>1952.3133999999998</v>
      </c>
    </row>
    <row r="24" spans="1:13" s="54" customFormat="1" ht="12.75" customHeight="1">
      <c r="A24" s="145" t="str">
        <f>IF(LEN('Copy paste to Here'!G28) &gt; 5, CONCATENATE('Copy paste to Here'!G28, 'Copy paste to Here'!D28, 'Copy paste to Here'!E28), "Empty Cell")</f>
        <v>316L surgical steel circular barbell, 1.2mm (16g) with two internally threaded 3mm ballsLength: 6mm</v>
      </c>
      <c r="B24" s="146" t="str">
        <f>'Copy paste to Here'!C28</f>
        <v>CBEBIN</v>
      </c>
      <c r="C24" s="147" t="s">
        <v>138</v>
      </c>
      <c r="D24" s="147">
        <f>Invoice!B28</f>
        <v>4</v>
      </c>
      <c r="E24" s="148">
        <f>'Shipping Invoice'!K28*$N$1</f>
        <v>0.99</v>
      </c>
      <c r="F24" s="148">
        <f t="shared" si="0"/>
        <v>3.96</v>
      </c>
      <c r="G24" s="149">
        <f t="shared" si="1"/>
        <v>33.283799999999999</v>
      </c>
      <c r="H24" s="151">
        <f t="shared" si="2"/>
        <v>133.1352</v>
      </c>
    </row>
    <row r="25" spans="1:13" s="54" customFormat="1" ht="12.75" customHeight="1">
      <c r="A25" s="145" t="str">
        <f>IF(LEN('Copy paste to Here'!G29) &gt; 5, CONCATENATE('Copy paste to Here'!G29, 'Copy paste to Here'!D29, 'Copy paste to Here'!E29), "Empty Cell")</f>
        <v>316L surgical steel circular barbell, 1.2mm (16g) with two internally threaded 3mm ballsLength: 8mm</v>
      </c>
      <c r="B25" s="146" t="str">
        <f>'Copy paste to Here'!C29</f>
        <v>CBEBIN</v>
      </c>
      <c r="C25" s="147" t="s">
        <v>138</v>
      </c>
      <c r="D25" s="147">
        <f>Invoice!B29</f>
        <v>4</v>
      </c>
      <c r="E25" s="148">
        <f>'Shipping Invoice'!K29*$N$1</f>
        <v>0.99</v>
      </c>
      <c r="F25" s="148">
        <f t="shared" si="0"/>
        <v>3.96</v>
      </c>
      <c r="G25" s="149">
        <f t="shared" si="1"/>
        <v>33.283799999999999</v>
      </c>
      <c r="H25" s="151">
        <f t="shared" si="2"/>
        <v>133.1352</v>
      </c>
    </row>
    <row r="26" spans="1:13" s="54" customFormat="1" ht="12.75" customHeight="1">
      <c r="A26" s="145" t="str">
        <f>IF(LEN('Copy paste to Here'!G30) &gt; 5, CONCATENATE('Copy paste to Here'!G30, 'Copy paste to Here'!D30, 'Copy paste to Here'!E30), "Empty Cell")</f>
        <v>316L surgical steel circular barbell, 1.2mm (16g) with two internally threaded 3mm ballsLength: 10mm</v>
      </c>
      <c r="B26" s="146" t="str">
        <f>'Copy paste to Here'!C30</f>
        <v>CBEBIN</v>
      </c>
      <c r="C26" s="147" t="s">
        <v>138</v>
      </c>
      <c r="D26" s="147">
        <f>Invoice!B30</f>
        <v>2</v>
      </c>
      <c r="E26" s="148">
        <f>'Shipping Invoice'!K30*$N$1</f>
        <v>0.99</v>
      </c>
      <c r="F26" s="148">
        <f t="shared" si="0"/>
        <v>1.98</v>
      </c>
      <c r="G26" s="149">
        <f t="shared" si="1"/>
        <v>33.283799999999999</v>
      </c>
      <c r="H26" s="151">
        <f t="shared" si="2"/>
        <v>66.567599999999999</v>
      </c>
    </row>
    <row r="27" spans="1:13" s="54" customFormat="1" ht="12.75" customHeight="1">
      <c r="A27" s="145" t="str">
        <f>IF(LEN('Copy paste to Here'!G31) &gt; 5, CONCATENATE('Copy paste to Here'!G31, 'Copy paste to Here'!D31, 'Copy paste to Here'!E31), "Empty Cell")</f>
        <v>316L surgical steel circular barbell, 1.2mm (16g) with two internally threaded 3mm ballsLength: 12mm</v>
      </c>
      <c r="B27" s="146" t="str">
        <f>'Copy paste to Here'!C31</f>
        <v>CBEBIN</v>
      </c>
      <c r="C27" s="147" t="s">
        <v>138</v>
      </c>
      <c r="D27" s="147">
        <f>Invoice!B31</f>
        <v>1</v>
      </c>
      <c r="E27" s="148">
        <f>'Shipping Invoice'!K31*$N$1</f>
        <v>0.99</v>
      </c>
      <c r="F27" s="148">
        <f t="shared" si="0"/>
        <v>0.99</v>
      </c>
      <c r="G27" s="149">
        <f t="shared" si="1"/>
        <v>33.283799999999999</v>
      </c>
      <c r="H27" s="151">
        <f t="shared" si="2"/>
        <v>33.283799999999999</v>
      </c>
    </row>
    <row r="28" spans="1:13" s="54" customFormat="1" ht="12.75" customHeight="1">
      <c r="A28" s="145" t="str">
        <f>IF(LEN('Copy paste to Here'!G32) &gt; 5, CONCATENATE('Copy paste to Here'!G32, 'Copy paste to Here'!D32, 'Copy paste to Here'!E32), "Empty Cell")</f>
        <v>Display with 24 pcs. of 316L surgical steel tongue barbells, 1.6mm (14g) with round flat 7mm multi crystal tops with resin cover - length 16mm (5/8'')</v>
      </c>
      <c r="B28" s="146" t="str">
        <f>'Copy paste to Here'!C32</f>
        <v>DACB16</v>
      </c>
      <c r="C28" s="147" t="s">
        <v>144</v>
      </c>
      <c r="D28" s="147">
        <f>Invoice!B32</f>
        <v>1</v>
      </c>
      <c r="E28" s="148">
        <f>'Shipping Invoice'!K32*$N$1</f>
        <v>33.26</v>
      </c>
      <c r="F28" s="148">
        <f t="shared" si="0"/>
        <v>33.26</v>
      </c>
      <c r="G28" s="149">
        <f t="shared" si="1"/>
        <v>1118.2011999999997</v>
      </c>
      <c r="H28" s="151">
        <f t="shared" si="2"/>
        <v>1118.2011999999997</v>
      </c>
    </row>
    <row r="29" spans="1:13" s="54" customFormat="1" ht="12.75" customHeight="1">
      <c r="A29" s="145" t="str">
        <f>IF(LEN('Copy paste to Here'!G33) &gt; 5, CONCATENATE('Copy paste to Here'!G33, 'Copy paste to Here'!D33, 'Copy paste to Here'!E33),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Clear</v>
      </c>
      <c r="B29" s="146" t="str">
        <f>'Copy paste to Here'!C33</f>
        <v>IAFRC</v>
      </c>
      <c r="C29" s="147" t="s">
        <v>234</v>
      </c>
      <c r="D29" s="147">
        <f>Invoice!B33</f>
        <v>3</v>
      </c>
      <c r="E29" s="148">
        <f>'Shipping Invoice'!K33*$N$1</f>
        <v>0.79</v>
      </c>
      <c r="F29" s="148">
        <f t="shared" si="0"/>
        <v>2.37</v>
      </c>
      <c r="G29" s="149">
        <f t="shared" si="1"/>
        <v>26.559799999999999</v>
      </c>
      <c r="H29" s="151">
        <f t="shared" si="2"/>
        <v>79.679400000000001</v>
      </c>
    </row>
    <row r="30" spans="1:13" s="54" customFormat="1" ht="12.75" customHeight="1">
      <c r="A30" s="145" t="str">
        <f>IF(LEN('Copy paste to Here'!G34) &gt; 5, CONCATENATE('Copy paste to Here'!G34, 'Copy paste to Here'!D34, 'Copy paste to Here'!E34),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Light Sapphire</v>
      </c>
      <c r="B30" s="146" t="str">
        <f>'Copy paste to Here'!C34</f>
        <v>IAFRC</v>
      </c>
      <c r="C30" s="147" t="s">
        <v>234</v>
      </c>
      <c r="D30" s="147">
        <f>Invoice!B34</f>
        <v>3</v>
      </c>
      <c r="E30" s="148">
        <f>'Shipping Invoice'!K34*$N$1</f>
        <v>0.79</v>
      </c>
      <c r="F30" s="148">
        <f t="shared" si="0"/>
        <v>2.37</v>
      </c>
      <c r="G30" s="149">
        <f t="shared" si="1"/>
        <v>26.559799999999999</v>
      </c>
      <c r="H30" s="151">
        <f t="shared" si="2"/>
        <v>79.679400000000001</v>
      </c>
    </row>
    <row r="31" spans="1:13" s="54" customFormat="1" ht="12.75" customHeight="1">
      <c r="A31" s="145" t="str">
        <f>IF(LEN('Copy paste to Here'!G35) &gt; 5, CONCATENATE('Copy paste to Here'!G35, 'Copy paste to Here'!D35, 'Copy paste to Here'!E35),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Aquamarine</v>
      </c>
      <c r="B31" s="146" t="str">
        <f>'Copy paste to Here'!C35</f>
        <v>IAFRC</v>
      </c>
      <c r="C31" s="147" t="s">
        <v>234</v>
      </c>
      <c r="D31" s="147">
        <f>Invoice!B35</f>
        <v>3</v>
      </c>
      <c r="E31" s="148">
        <f>'Shipping Invoice'!K35*$N$1</f>
        <v>0.79</v>
      </c>
      <c r="F31" s="148">
        <f t="shared" si="0"/>
        <v>2.37</v>
      </c>
      <c r="G31" s="149">
        <f t="shared" si="1"/>
        <v>26.559799999999999</v>
      </c>
      <c r="H31" s="151">
        <f t="shared" si="2"/>
        <v>79.679400000000001</v>
      </c>
    </row>
    <row r="32" spans="1:13" s="54" customFormat="1" ht="12.75" customHeight="1">
      <c r="A32" s="145" t="str">
        <f>IF(LEN('Copy paste to Here'!G36) &gt; 5, CONCATENATE('Copy paste to Here'!G36, 'Copy paste to Here'!D36, 'Copy paste to Here'!E36),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Jet</v>
      </c>
      <c r="B32" s="146" t="str">
        <f>'Copy paste to Here'!C36</f>
        <v>IAFRC</v>
      </c>
      <c r="C32" s="147" t="s">
        <v>234</v>
      </c>
      <c r="D32" s="147">
        <f>Invoice!B36</f>
        <v>3</v>
      </c>
      <c r="E32" s="148">
        <f>'Shipping Invoice'!K36*$N$1</f>
        <v>0.79</v>
      </c>
      <c r="F32" s="148">
        <f t="shared" si="0"/>
        <v>2.37</v>
      </c>
      <c r="G32" s="149">
        <f t="shared" si="1"/>
        <v>26.559799999999999</v>
      </c>
      <c r="H32" s="151">
        <f t="shared" si="2"/>
        <v>79.679400000000001</v>
      </c>
    </row>
    <row r="33" spans="1:8" s="54" customFormat="1" ht="12.75" customHeight="1">
      <c r="A33" s="145" t="str">
        <f>IF(LEN('Copy paste to Here'!G37) &gt; 5, CONCATENATE('Copy paste to Here'!G37, 'Copy paste to Here'!D37, 'Copy paste to Here'!E37),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Emerald</v>
      </c>
      <c r="B33" s="146" t="str">
        <f>'Copy paste to Here'!C37</f>
        <v>IAFRC</v>
      </c>
      <c r="C33" s="147" t="s">
        <v>234</v>
      </c>
      <c r="D33" s="147">
        <f>Invoice!B37</f>
        <v>3</v>
      </c>
      <c r="E33" s="148">
        <f>'Shipping Invoice'!K37*$N$1</f>
        <v>0.79</v>
      </c>
      <c r="F33" s="148">
        <f t="shared" si="0"/>
        <v>2.37</v>
      </c>
      <c r="G33" s="149">
        <f t="shared" si="1"/>
        <v>26.559799999999999</v>
      </c>
      <c r="H33" s="151">
        <f t="shared" si="2"/>
        <v>79.679400000000001</v>
      </c>
    </row>
    <row r="34" spans="1:8" s="54" customFormat="1" ht="12.75" customHeight="1">
      <c r="A34" s="145" t="str">
        <f>IF(LEN('Copy paste to Here'!G38) &gt; 5, CONCATENATE('Copy paste to Here'!G38, 'Copy paste to Here'!D38, 'Copy paste to Here'!E38), "Empty Cell")</f>
        <v>3mm - 5mm 316L surgical steel dermal anchor top part with ferido glued multi crystals and resin cover for internally threaded, 1.2mm (16g) dermal anchor base plate with a height of 2mm - 2.5mm (this item does only fit our dermal anchors and surface bars)Size: 3mmCrystal Color: Hyacinth</v>
      </c>
      <c r="B34" s="146" t="str">
        <f>'Copy paste to Here'!C38</f>
        <v>IAFRC</v>
      </c>
      <c r="C34" s="147" t="s">
        <v>234</v>
      </c>
      <c r="D34" s="147">
        <f>Invoice!B38</f>
        <v>3</v>
      </c>
      <c r="E34" s="148">
        <f>'Shipping Invoice'!K38*$N$1</f>
        <v>0.79</v>
      </c>
      <c r="F34" s="148">
        <f t="shared" si="0"/>
        <v>2.37</v>
      </c>
      <c r="G34" s="149">
        <f t="shared" si="1"/>
        <v>26.559799999999999</v>
      </c>
      <c r="H34" s="151">
        <f t="shared" si="2"/>
        <v>79.679400000000001</v>
      </c>
    </row>
    <row r="35" spans="1:8" s="54" customFormat="1" ht="12.75" customHeight="1">
      <c r="A35" s="145" t="str">
        <f>IF(LEN('Copy paste to Here'!G39) &gt; 5, CONCATENATE('Copy paste to Here'!G39, 'Copy paste to Here'!D39, 'Copy paste to Here'!E39), "Empty Cell")</f>
        <v>316L surgical steel belly banana, 1.6mm (14g) with an upper 5mm ball and 5and8mm bezel set double jewel ball and a dangling crystal cherry designLength: 8mmCrystal Color: Light Siam</v>
      </c>
      <c r="B35" s="146" t="str">
        <f>'Copy paste to Here'!C39</f>
        <v>MCD447X</v>
      </c>
      <c r="C35" s="147" t="s">
        <v>156</v>
      </c>
      <c r="D35" s="147">
        <f>Invoice!B39</f>
        <v>3</v>
      </c>
      <c r="E35" s="148">
        <f>'Shipping Invoice'!K39*$N$1</f>
        <v>1.73</v>
      </c>
      <c r="F35" s="148">
        <f t="shared" si="0"/>
        <v>5.1899999999999995</v>
      </c>
      <c r="G35" s="149">
        <f t="shared" si="1"/>
        <v>58.162599999999998</v>
      </c>
      <c r="H35" s="151">
        <f t="shared" si="2"/>
        <v>174.48779999999999</v>
      </c>
    </row>
    <row r="36" spans="1:8" s="54" customFormat="1" ht="12.75" customHeight="1">
      <c r="A36" s="145" t="str">
        <f>IF(LEN('Copy paste to Here'!G40) &gt; 5, CONCATENATE('Copy paste to Here'!G40, 'Copy paste to Here'!D40, 'Copy paste to Here'!E40), "Empty Cell")</f>
        <v>316L surgical steel belly banana, 1.6mm (14g) with an upper 5mm ball and a 7mm round prong set Cubic Zirconia (CZ) stone and a dangling square prong set Cubic Zirconia (CZ) stoneLength: 10mmCz Color: Rose</v>
      </c>
      <c r="B36" s="146" t="str">
        <f>'Copy paste to Here'!C40</f>
        <v>MCDZ406</v>
      </c>
      <c r="C36" s="147" t="s">
        <v>160</v>
      </c>
      <c r="D36" s="147">
        <f>Invoice!B40</f>
        <v>2</v>
      </c>
      <c r="E36" s="148">
        <f>'Shipping Invoice'!K40*$N$1</f>
        <v>2.95</v>
      </c>
      <c r="F36" s="148">
        <f t="shared" si="0"/>
        <v>5.9</v>
      </c>
      <c r="G36" s="149">
        <f t="shared" si="1"/>
        <v>99.179000000000002</v>
      </c>
      <c r="H36" s="151">
        <f t="shared" si="2"/>
        <v>198.358</v>
      </c>
    </row>
    <row r="37" spans="1:8" s="54" customFormat="1" ht="12.75" customHeight="1">
      <c r="A37" s="145" t="str">
        <f>IF(LEN('Copy paste to Here'!G41) &gt; 5, CONCATENATE('Copy paste to Here'!G41, 'Copy paste to Here'!D41, 'Copy paste to Here'!E41), "Empty Cell")</f>
        <v>High polished 316L surgical steel hinged segment ring, 1mm (18g)Length: 5mm</v>
      </c>
      <c r="B37" s="146" t="str">
        <f>'Copy paste to Here'!C41</f>
        <v>SEGH18</v>
      </c>
      <c r="C37" s="147" t="s">
        <v>163</v>
      </c>
      <c r="D37" s="147">
        <f>Invoice!B41</f>
        <v>2</v>
      </c>
      <c r="E37" s="148">
        <f>'Shipping Invoice'!K41*$N$1</f>
        <v>1.69</v>
      </c>
      <c r="F37" s="148">
        <f t="shared" si="0"/>
        <v>3.38</v>
      </c>
      <c r="G37" s="149">
        <f t="shared" si="1"/>
        <v>56.817799999999991</v>
      </c>
      <c r="H37" s="151">
        <f t="shared" si="2"/>
        <v>113.63559999999998</v>
      </c>
    </row>
    <row r="38" spans="1:8" s="54" customFormat="1" ht="12.75" customHeight="1">
      <c r="A38" s="145" t="str">
        <f>IF(LEN('Copy paste to Here'!G42) &gt; 5, CONCATENATE('Copy paste to Here'!G42, 'Copy paste to Here'!D42, 'Copy paste to Here'!E42), "Empty Cell")</f>
        <v>High polished 316L surgical steel hinged segment ring, 1mm (18g)Length: 8mm</v>
      </c>
      <c r="B38" s="146" t="str">
        <f>'Copy paste to Here'!C42</f>
        <v>SEGH18</v>
      </c>
      <c r="C38" s="147" t="s">
        <v>163</v>
      </c>
      <c r="D38" s="147">
        <f>Invoice!B42</f>
        <v>2</v>
      </c>
      <c r="E38" s="148">
        <f>'Shipping Invoice'!K42*$N$1</f>
        <v>1.69</v>
      </c>
      <c r="F38" s="148">
        <f t="shared" si="0"/>
        <v>3.38</v>
      </c>
      <c r="G38" s="149">
        <f t="shared" si="1"/>
        <v>56.817799999999991</v>
      </c>
      <c r="H38" s="151">
        <f t="shared" si="2"/>
        <v>113.63559999999998</v>
      </c>
    </row>
    <row r="39" spans="1:8" s="54" customFormat="1" ht="12.75" customHeight="1">
      <c r="A39" s="145" t="str">
        <f>IF(LEN('Copy paste to Here'!G43) &gt; 5, CONCATENATE('Copy paste to Here'!G43, 'Copy paste to Here'!D43, 'Copy paste to Here'!E43), "Empty Cell")</f>
        <v>PVD plated 316L surgical steel hinged segment ring, 1mm (18g)Length: 5mmColor: Gold</v>
      </c>
      <c r="B39" s="146" t="str">
        <f>'Copy paste to Here'!C43</f>
        <v>SEGHT18</v>
      </c>
      <c r="C39" s="147" t="s">
        <v>168</v>
      </c>
      <c r="D39" s="147">
        <f>Invoice!B43</f>
        <v>4</v>
      </c>
      <c r="E39" s="148">
        <f>'Shipping Invoice'!K43*$N$1</f>
        <v>2.09</v>
      </c>
      <c r="F39" s="148">
        <f t="shared" si="0"/>
        <v>8.36</v>
      </c>
      <c r="G39" s="149">
        <f t="shared" si="1"/>
        <v>70.265799999999984</v>
      </c>
      <c r="H39" s="151">
        <f t="shared" si="2"/>
        <v>281.06319999999994</v>
      </c>
    </row>
    <row r="40" spans="1:8" s="54" customFormat="1" ht="12.75" customHeight="1">
      <c r="A40" s="145" t="str">
        <f>IF(LEN('Copy paste to Here'!G44) &gt; 5, CONCATENATE('Copy paste to Here'!G44, 'Copy paste to Here'!D44, 'Copy paste to Here'!E44), "Empty Cell")</f>
        <v>316L surgical steel hinged segment ring, 1mm (18g) with outward facing CNC set Cubic Zirconia (CZ) stones, inner diameter from 6mm to 10mmLength: 8mmColor: High Polish w/ Clear CZ</v>
      </c>
      <c r="B40" s="146" t="str">
        <f>'Copy paste to Here'!C44</f>
        <v>SGSHS10</v>
      </c>
      <c r="C40" s="147" t="s">
        <v>235</v>
      </c>
      <c r="D40" s="147">
        <f>Invoice!B44</f>
        <v>2</v>
      </c>
      <c r="E40" s="148">
        <f>'Shipping Invoice'!K44*$N$1</f>
        <v>6.85</v>
      </c>
      <c r="F40" s="148">
        <f t="shared" si="0"/>
        <v>13.7</v>
      </c>
      <c r="G40" s="149">
        <f t="shared" si="1"/>
        <v>230.29699999999997</v>
      </c>
      <c r="H40" s="151">
        <f t="shared" si="2"/>
        <v>460.59399999999994</v>
      </c>
    </row>
    <row r="41" spans="1:8" s="54" customFormat="1" ht="12.75" customHeight="1">
      <c r="A41" s="145" t="str">
        <f>IF(LEN('Copy paste to Here'!G45) &gt; 5, CONCATENATE('Copy paste to Here'!G45, 'Copy paste to Here'!D45, 'Copy paste to Here'!E45), "Empty Cell")</f>
        <v>PVD plated 316L surgical steel hinged segment ring, 1mm (18g) with outward facing CNC set Cubic Zirconia (CZ) stonesLength: 8mmColor: Gold w/ Clear CZ</v>
      </c>
      <c r="B41" s="146" t="str">
        <f>'Copy paste to Here'!C45</f>
        <v>SGTSHS10</v>
      </c>
      <c r="C41" s="147" t="s">
        <v>236</v>
      </c>
      <c r="D41" s="147">
        <f>Invoice!B45</f>
        <v>2</v>
      </c>
      <c r="E41" s="148">
        <f>'Shipping Invoice'!K45*$N$1</f>
        <v>7.35</v>
      </c>
      <c r="F41" s="148">
        <f t="shared" si="0"/>
        <v>14.7</v>
      </c>
      <c r="G41" s="149">
        <f t="shared" si="1"/>
        <v>247.10699999999997</v>
      </c>
      <c r="H41" s="151">
        <f t="shared" si="2"/>
        <v>494.21399999999994</v>
      </c>
    </row>
    <row r="42" spans="1:8" s="54" customFormat="1" ht="12.75" customHeight="1">
      <c r="A42" s="145" t="str">
        <f>IF(LEN('Copy paste to Here'!G46) &gt; 5, CONCATENATE('Copy paste to Here'!G46, 'Copy paste to Here'!D46, 'Copy paste to Here'!E46), "Empty Cell")</f>
        <v>Titanium G23 internally threaded barbell, 1.2mm (16g) with two 2.5mm ballsLength: 6mm</v>
      </c>
      <c r="B42" s="146" t="str">
        <f>'Copy paste to Here'!C46</f>
        <v>UBBEB25I</v>
      </c>
      <c r="C42" s="147" t="s">
        <v>177</v>
      </c>
      <c r="D42" s="147">
        <f>Invoice!B46</f>
        <v>4</v>
      </c>
      <c r="E42" s="148">
        <f>'Shipping Invoice'!K46*$N$1</f>
        <v>1.97</v>
      </c>
      <c r="F42" s="148">
        <f t="shared" si="0"/>
        <v>7.88</v>
      </c>
      <c r="G42" s="149">
        <f t="shared" si="1"/>
        <v>66.231399999999994</v>
      </c>
      <c r="H42" s="151">
        <f t="shared" si="2"/>
        <v>264.92559999999997</v>
      </c>
    </row>
    <row r="43" spans="1:8" s="54" customFormat="1" ht="12.75" customHeight="1">
      <c r="A43" s="145" t="str">
        <f>IF(LEN('Copy paste to Here'!G47) &gt; 5, CONCATENATE('Copy paste to Here'!G47, 'Copy paste to Here'!D47, 'Copy paste to Here'!E47), "Empty Cell")</f>
        <v>Titanium G23 internally threaded barbell, 1.2mm (16g) with two 2.5mm ballsLength: 8mm</v>
      </c>
      <c r="B43" s="146" t="str">
        <f>'Copy paste to Here'!C47</f>
        <v>UBBEB25I</v>
      </c>
      <c r="C43" s="147" t="s">
        <v>177</v>
      </c>
      <c r="D43" s="147">
        <f>Invoice!B47</f>
        <v>4</v>
      </c>
      <c r="E43" s="148">
        <f>'Shipping Invoice'!K47*$N$1</f>
        <v>1.97</v>
      </c>
      <c r="F43" s="148">
        <f t="shared" si="0"/>
        <v>7.88</v>
      </c>
      <c r="G43" s="149">
        <f t="shared" si="1"/>
        <v>66.231399999999994</v>
      </c>
      <c r="H43" s="151">
        <f t="shared" si="2"/>
        <v>264.92559999999997</v>
      </c>
    </row>
    <row r="44" spans="1:8" s="54" customFormat="1" ht="12.75" customHeight="1">
      <c r="A44" s="145" t="str">
        <f>IF(LEN('Copy paste to Here'!G48) &gt; 5, CONCATENATE('Copy paste to Here'!G48, 'Copy paste to Here'!D48, 'Copy paste to Here'!E48), "Empty Cell")</f>
        <v>Titanium G23 internally threaded barbell, 1.2mm (16g) with two 2.5mm ballsLength: 10mm</v>
      </c>
      <c r="B44" s="146" t="str">
        <f>'Copy paste to Here'!C48</f>
        <v>UBBEB25I</v>
      </c>
      <c r="C44" s="147" t="s">
        <v>177</v>
      </c>
      <c r="D44" s="147">
        <f>Invoice!B48</f>
        <v>4</v>
      </c>
      <c r="E44" s="148">
        <f>'Shipping Invoice'!K48*$N$1</f>
        <v>1.97</v>
      </c>
      <c r="F44" s="148">
        <f t="shared" si="0"/>
        <v>7.88</v>
      </c>
      <c r="G44" s="149">
        <f t="shared" si="1"/>
        <v>66.231399999999994</v>
      </c>
      <c r="H44" s="151">
        <f t="shared" si="2"/>
        <v>264.92559999999997</v>
      </c>
    </row>
    <row r="45" spans="1:8" s="54" customFormat="1" ht="12.75" customHeight="1">
      <c r="A45" s="145" t="str">
        <f>IF(LEN('Copy paste to Here'!G49) &gt; 5, CONCATENATE('Copy paste to Here'!G49, 'Copy paste to Here'!D49, 'Copy paste to Here'!E49), "Empty Cell")</f>
        <v>Titanium G23 internally threaded barbell, 1.2mm (16g) with two 2.5mm ballsLength: 12mm</v>
      </c>
      <c r="B45" s="146" t="str">
        <f>'Copy paste to Here'!C49</f>
        <v>UBBEB25I</v>
      </c>
      <c r="C45" s="147" t="s">
        <v>177</v>
      </c>
      <c r="D45" s="147">
        <f>Invoice!B49</f>
        <v>4</v>
      </c>
      <c r="E45" s="148">
        <f>'Shipping Invoice'!K49*$N$1</f>
        <v>1.97</v>
      </c>
      <c r="F45" s="148">
        <f t="shared" si="0"/>
        <v>7.88</v>
      </c>
      <c r="G45" s="149">
        <f t="shared" si="1"/>
        <v>66.231399999999994</v>
      </c>
      <c r="H45" s="151">
        <f t="shared" si="2"/>
        <v>264.92559999999997</v>
      </c>
    </row>
    <row r="46" spans="1:8" s="54" customFormat="1" ht="12.75" customHeight="1">
      <c r="A46" s="145" t="str">
        <f>IF(LEN('Copy paste to Here'!G50) &gt; 5, CONCATENATE('Copy paste to Here'!G50, 'Copy paste to Here'!D50, 'Copy paste to Here'!E50), "Empty Cell")</f>
        <v>High polished titanium G23 barbell, 1.6mm (14g) with two forward facing 5mm jewel ballsCrystal Color: ClearLength: 12mm with 5mm jewel balls</v>
      </c>
      <c r="B46" s="146" t="str">
        <f>'Copy paste to Here'!C50</f>
        <v>UBBNP2C</v>
      </c>
      <c r="C46" s="147" t="s">
        <v>237</v>
      </c>
      <c r="D46" s="147">
        <f>Invoice!B50</f>
        <v>2</v>
      </c>
      <c r="E46" s="148">
        <f>'Shipping Invoice'!K50*$N$1</f>
        <v>2.4500000000000002</v>
      </c>
      <c r="F46" s="148">
        <f t="shared" si="0"/>
        <v>4.9000000000000004</v>
      </c>
      <c r="G46" s="149">
        <f t="shared" si="1"/>
        <v>82.369</v>
      </c>
      <c r="H46" s="151">
        <f t="shared" si="2"/>
        <v>164.738</v>
      </c>
    </row>
    <row r="47" spans="1:8" s="54" customFormat="1" ht="12.75" customHeight="1">
      <c r="A47" s="145" t="str">
        <f>IF(LEN('Copy paste to Here'!G51) &gt; 5, CONCATENATE('Copy paste to Here'!G51, 'Copy paste to Here'!D51, 'Copy paste to Here'!E51), "Empty Cell")</f>
        <v>High polished titanium G23 barbell, 1.6mm (14g) with two forward facing 5mm jewel ballsCrystal Color: RoseLength: 12mm with 5mm jewel balls</v>
      </c>
      <c r="B47" s="146" t="str">
        <f>'Copy paste to Here'!C51</f>
        <v>UBBNP2C</v>
      </c>
      <c r="C47" s="147" t="s">
        <v>237</v>
      </c>
      <c r="D47" s="147">
        <f>Invoice!B51</f>
        <v>2</v>
      </c>
      <c r="E47" s="148">
        <f>'Shipping Invoice'!K51*$N$1</f>
        <v>2.4500000000000002</v>
      </c>
      <c r="F47" s="148">
        <f t="shared" si="0"/>
        <v>4.9000000000000004</v>
      </c>
      <c r="G47" s="149">
        <f t="shared" si="1"/>
        <v>82.369</v>
      </c>
      <c r="H47" s="151">
        <f t="shared" si="2"/>
        <v>164.738</v>
      </c>
    </row>
    <row r="48" spans="1:8" s="54" customFormat="1" ht="12.75" customHeight="1">
      <c r="A48" s="145" t="str">
        <f>IF((LEN('Copy paste to Here'!G52))&gt;5,((CONCATENATE('Copy paste to Here'!G52," &amp; ",'Copy paste to Here'!D52,"  &amp;  ",'Copy paste to Here'!E52))),"Empty Cell")</f>
        <v>Titanium G23 internally threaded banana, 1.2mm (16g) in a flower design top with center 1.5mm surrounded by 1.25mm round Cubic Zirconia (CZ) stones and a 3mm plain ball &amp; Cz Color: Clear  &amp;  Length: 8mm with 4mm top part</v>
      </c>
      <c r="B48" s="146" t="str">
        <f>'Copy paste to Here'!C52</f>
        <v>UBNBIN10</v>
      </c>
      <c r="C48" s="147" t="s">
        <v>188</v>
      </c>
      <c r="D48" s="147">
        <f>Invoice!B52</f>
        <v>1</v>
      </c>
      <c r="E48" s="148">
        <f>'Shipping Invoice'!K52*$N$1</f>
        <v>6.02</v>
      </c>
      <c r="F48" s="148">
        <f t="shared" si="0"/>
        <v>6.02</v>
      </c>
      <c r="G48" s="149">
        <f t="shared" si="1"/>
        <v>202.39239999999998</v>
      </c>
      <c r="H48" s="151">
        <f t="shared" si="2"/>
        <v>202.39239999999998</v>
      </c>
    </row>
    <row r="49" spans="1:8" s="54" customFormat="1" ht="12.75" customHeight="1">
      <c r="A49" s="145" t="str">
        <f>IF((LEN('Copy paste to Here'!G53))&gt;5,((CONCATENATE('Copy paste to Here'!G53," &amp; ",'Copy paste to Here'!D53,"  &amp;  ",'Copy paste to Here'!E53))),"Empty Cell")</f>
        <v>Titanium G23 internally threaded banana, 1.2mm (16g) in a flower design top with center 1.5mm surrounded by 1.25mm round Cubic Zirconia (CZ) stones and a 3mm plain ball &amp; Cz Color: Rose  &amp;  Length: 8mm with 4mm top part</v>
      </c>
      <c r="B49" s="146" t="str">
        <f>'Copy paste to Here'!C53</f>
        <v>UBNBIN10</v>
      </c>
      <c r="C49" s="147" t="s">
        <v>188</v>
      </c>
      <c r="D49" s="147">
        <f>Invoice!B53</f>
        <v>1</v>
      </c>
      <c r="E49" s="148">
        <f>'Shipping Invoice'!K53*$N$1</f>
        <v>6.02</v>
      </c>
      <c r="F49" s="148">
        <f t="shared" si="0"/>
        <v>6.02</v>
      </c>
      <c r="G49" s="149">
        <f t="shared" si="1"/>
        <v>202.39239999999998</v>
      </c>
      <c r="H49" s="151">
        <f t="shared" si="2"/>
        <v>202.39239999999998</v>
      </c>
    </row>
    <row r="50" spans="1:8" s="54" customFormat="1" ht="12.75" customHeight="1">
      <c r="A50" s="145" t="str">
        <f>IF((LEN('Copy paste to Here'!G54))&gt;5,((CONCATENATE('Copy paste to Here'!G54," &amp; ",'Copy paste to Here'!D54,"  &amp;  ",'Copy paste to Here'!E54))),"Empty Cell")</f>
        <v>Titanium G23 internally threaded banana, 1.2mm (16g) in a flower design top with center 1.5mm surrounded by 1.25mm round Cubic Zirconia (CZ) stones and a 3mm plain ball &amp; Cz Color: Light Amethyst  &amp;  Length: 8mm with 4mm top part</v>
      </c>
      <c r="B50" s="146" t="str">
        <f>'Copy paste to Here'!C54</f>
        <v>UBNBIN10</v>
      </c>
      <c r="C50" s="147" t="s">
        <v>188</v>
      </c>
      <c r="D50" s="147">
        <f>Invoice!B54</f>
        <v>1</v>
      </c>
      <c r="E50" s="148">
        <f>'Shipping Invoice'!K54*$N$1</f>
        <v>6.02</v>
      </c>
      <c r="F50" s="148">
        <f t="shared" si="0"/>
        <v>6.02</v>
      </c>
      <c r="G50" s="149">
        <f t="shared" si="1"/>
        <v>202.39239999999998</v>
      </c>
      <c r="H50" s="151">
        <f t="shared" si="2"/>
        <v>202.39239999999998</v>
      </c>
    </row>
    <row r="51" spans="1:8" s="54" customFormat="1" ht="12.75" customHeight="1">
      <c r="A51" s="145" t="str">
        <f>IF((LEN('Copy paste to Here'!G55))&gt;5,((CONCATENATE('Copy paste to Here'!G55," &amp; ",'Copy paste to Here'!D55,"  &amp;  ",'Copy paste to Here'!E55))),"Empty Cell")</f>
        <v>Titanium G23 internally threaded banana, 1.2mm (16g) with prong set 2mm to 5mm color Cubic Zirconia (CZ) stones &amp; Cz Color: AB  &amp;  Length: 8mm with 2mm top part</v>
      </c>
      <c r="B51" s="146" t="str">
        <f>'Copy paste to Here'!C55</f>
        <v>UBNIN12</v>
      </c>
      <c r="C51" s="147" t="s">
        <v>238</v>
      </c>
      <c r="D51" s="147">
        <f>Invoice!B55</f>
        <v>1</v>
      </c>
      <c r="E51" s="148">
        <f>'Shipping Invoice'!K55*$N$1</f>
        <v>3.17</v>
      </c>
      <c r="F51" s="148">
        <f t="shared" si="0"/>
        <v>3.17</v>
      </c>
      <c r="G51" s="149">
        <f t="shared" si="1"/>
        <v>106.57539999999999</v>
      </c>
      <c r="H51" s="151">
        <f t="shared" si="2"/>
        <v>106.57539999999999</v>
      </c>
    </row>
    <row r="52" spans="1:8" s="54" customFormat="1" ht="12.75" hidden="1" customHeight="1">
      <c r="A52" s="145" t="str">
        <f>IF((LEN('Copy paste to Here'!G56))&gt;5,((CONCATENATE('Copy paste to Here'!G56," &amp; ",'Copy paste to Here'!D56,"  &amp;  ",'Copy paste to Here'!E56))),"Empty Cell")</f>
        <v>Titanium G23 internally threaded banana, 1.2mm (16g) with prong set 2mm to 5mm color Cubic Zirconia (CZ) stones &amp; Cz Color: AB  &amp;  Length: 10mm with 2mm top part</v>
      </c>
      <c r="B52" s="146" t="str">
        <f>'Copy paste to Here'!C56</f>
        <v>UBNIN12</v>
      </c>
      <c r="C52" s="147" t="s">
        <v>238</v>
      </c>
      <c r="D52" s="147">
        <f>Invoice!B56</f>
        <v>0</v>
      </c>
      <c r="E52" s="148">
        <f>'Shipping Invoice'!K56*$N$1</f>
        <v>3.17</v>
      </c>
      <c r="F52" s="148">
        <f t="shared" si="0"/>
        <v>0</v>
      </c>
      <c r="G52" s="149">
        <f t="shared" si="1"/>
        <v>106.57539999999999</v>
      </c>
      <c r="H52" s="151">
        <f t="shared" si="2"/>
        <v>0</v>
      </c>
    </row>
    <row r="53" spans="1:8" s="54" customFormat="1" ht="12.75" customHeight="1">
      <c r="A53" s="145" t="str">
        <f>IF((LEN('Copy paste to Here'!G57))&gt;5,((CONCATENATE('Copy paste to Here'!G57," &amp; ",'Copy paste to Here'!D57,"  &amp;  ",'Copy paste to Here'!E57))),"Empty Cell")</f>
        <v>High polish and PVD plated titanium G23 top in curve shape design with five prong set 2mm Cubic Zirconia (CZ) stones for 1.2mm (16g) internally threaded post &amp; Color: High Polish  &amp;  Cz Color: Lavender</v>
      </c>
      <c r="B53" s="146" t="str">
        <f>'Copy paste to Here'!C57</f>
        <v>USHZ27IN</v>
      </c>
      <c r="C53" s="147" t="s">
        <v>202</v>
      </c>
      <c r="D53" s="147">
        <f>Invoice!B57</f>
        <v>2</v>
      </c>
      <c r="E53" s="148">
        <f>'Shipping Invoice'!K57*$N$1</f>
        <v>7.25</v>
      </c>
      <c r="F53" s="148">
        <f t="shared" si="0"/>
        <v>14.5</v>
      </c>
      <c r="G53" s="149">
        <f t="shared" si="1"/>
        <v>243.74499999999998</v>
      </c>
      <c r="H53" s="151">
        <f t="shared" si="2"/>
        <v>487.48999999999995</v>
      </c>
    </row>
    <row r="54" spans="1:8" s="54" customFormat="1" ht="12.75" customHeight="1">
      <c r="A54" s="145" t="str">
        <f>IF((LEN('Copy paste to Here'!G58))&gt;5,((CONCATENATE('Copy paste to Here'!G58," &amp; ",'Copy paste to Here'!D58,"  &amp;  ",'Copy paste to Here'!E58))),"Empty Cell")</f>
        <v>High polish and PVD plated Titanium G23 top with five pave set Cubic Zirconia (CZ) stones in a line curved shape design for 1.2mm (16g) internally threaded post &amp; Color: High Polish  &amp;  Cz Color: Lavender</v>
      </c>
      <c r="B54" s="146" t="str">
        <f>'Copy paste to Here'!C58</f>
        <v>USHZ33IN</v>
      </c>
      <c r="C54" s="147" t="s">
        <v>239</v>
      </c>
      <c r="D54" s="147">
        <f>Invoice!B58</f>
        <v>2</v>
      </c>
      <c r="E54" s="148">
        <f>'Shipping Invoice'!K58*$N$1</f>
        <v>3.85</v>
      </c>
      <c r="F54" s="148">
        <f t="shared" si="0"/>
        <v>7.7</v>
      </c>
      <c r="G54" s="149">
        <f t="shared" si="1"/>
        <v>129.43699999999998</v>
      </c>
      <c r="H54" s="151">
        <f t="shared" si="2"/>
        <v>258.87399999999997</v>
      </c>
    </row>
    <row r="55" spans="1:8" s="54" customFormat="1" ht="12.75" customHeight="1">
      <c r="A55" s="145" t="str">
        <f>IF((LEN('Copy paste to Here'!G59))&gt;5,((CONCATENATE('Copy paste to Here'!G59," &amp; ",'Copy paste to Here'!D59,"  &amp;  ",'Copy paste to Here'!E59))),"Empty Cell")</f>
        <v xml:space="preserve">Titanium G23 bohemian design top with 3.5mm center and 2mm side round color Cubic Zirconia (CZ) stones for 1.2mm (16g) internally threaded post &amp; Cz Color: Clear  &amp;  </v>
      </c>
      <c r="B55" s="146" t="str">
        <f>'Copy paste to Here'!C59</f>
        <v>USHZ9IN</v>
      </c>
      <c r="C55" s="147" t="s">
        <v>208</v>
      </c>
      <c r="D55" s="147">
        <f>Invoice!B59</f>
        <v>2</v>
      </c>
      <c r="E55" s="148">
        <f>'Shipping Invoice'!K59*$N$1</f>
        <v>4.99</v>
      </c>
      <c r="F55" s="148">
        <f t="shared" si="0"/>
        <v>9.98</v>
      </c>
      <c r="G55" s="149">
        <f t="shared" si="1"/>
        <v>167.7638</v>
      </c>
      <c r="H55" s="151">
        <f t="shared" si="2"/>
        <v>335.52760000000001</v>
      </c>
    </row>
    <row r="56" spans="1:8" s="54" customFormat="1" ht="12.75" customHeight="1">
      <c r="A56" s="145" t="str">
        <f>IF((LEN('Copy paste to Here'!G60))&gt;5,((CONCATENATE('Copy paste to Here'!G60," &amp; ",'Copy paste to Here'!D60,"  &amp;  ",'Copy paste to Here'!E60))),"Empty Cell")</f>
        <v xml:space="preserve">Titanium G23 bohemian design top with 3.5mm center and 2mm side round color Cubic Zirconia (CZ) stones for 1.2mm (16g) internally threaded post &amp; Cz Color: Rose  &amp;  </v>
      </c>
      <c r="B56" s="146" t="str">
        <f>'Copy paste to Here'!C60</f>
        <v>USHZ9IN</v>
      </c>
      <c r="C56" s="147" t="s">
        <v>208</v>
      </c>
      <c r="D56" s="147">
        <f>Invoice!B60</f>
        <v>2</v>
      </c>
      <c r="E56" s="148">
        <f>'Shipping Invoice'!K60*$N$1</f>
        <v>4.99</v>
      </c>
      <c r="F56" s="148">
        <f t="shared" si="0"/>
        <v>9.98</v>
      </c>
      <c r="G56" s="149">
        <f t="shared" si="1"/>
        <v>167.7638</v>
      </c>
      <c r="H56" s="151">
        <f t="shared" si="2"/>
        <v>335.52760000000001</v>
      </c>
    </row>
    <row r="57" spans="1:8" s="54" customFormat="1" ht="12.75" customHeight="1">
      <c r="A57" s="145" t="str">
        <f>IF((LEN('Copy paste to Here'!G61))&gt;5,((CONCATENATE('Copy paste to Here'!G61," &amp; ",'Copy paste to Here'!D61,"  &amp;  ",'Copy paste to Here'!E61))),"Empty Cell")</f>
        <v xml:space="preserve">Titanium G23 bohemian design top with 3.5mm center and 2mm side round color Cubic Zirconia (CZ) stones for 1.2mm (16g) internally threaded post &amp; Cz Color: Lavender  &amp;  </v>
      </c>
      <c r="B57" s="146" t="str">
        <f>'Copy paste to Here'!C61</f>
        <v>USHZ9IN</v>
      </c>
      <c r="C57" s="147" t="s">
        <v>208</v>
      </c>
      <c r="D57" s="147">
        <f>Invoice!B61</f>
        <v>1</v>
      </c>
      <c r="E57" s="148">
        <f>'Shipping Invoice'!K61*$N$1</f>
        <v>4.99</v>
      </c>
      <c r="F57" s="148">
        <f t="shared" si="0"/>
        <v>4.99</v>
      </c>
      <c r="G57" s="149">
        <f t="shared" si="1"/>
        <v>167.7638</v>
      </c>
      <c r="H57" s="151">
        <f t="shared" si="2"/>
        <v>167.7638</v>
      </c>
    </row>
    <row r="58" spans="1:8" s="54" customFormat="1" ht="12.75" customHeight="1">
      <c r="A58" s="145" t="str">
        <f>IF((LEN('Copy paste to Here'!G62))&gt;5,((CONCATENATE('Copy paste to Here'!G62," &amp; ",'Copy paste to Here'!D62,"  &amp;  ",'Copy paste to Here'!E62))),"Empty Cell")</f>
        <v xml:space="preserve">High polished titanium G23 4mm balls with 0.9mm threading for 1.2mm (16g) internally threaded barbell posts, 10pcs. per pack &amp;   &amp;  </v>
      </c>
      <c r="B58" s="146" t="str">
        <f>'Copy paste to Here'!C62</f>
        <v>XUBAL4SI</v>
      </c>
      <c r="C58" s="147" t="s">
        <v>213</v>
      </c>
      <c r="D58" s="147">
        <f>Invoice!B62</f>
        <v>4</v>
      </c>
      <c r="E58" s="148">
        <f>'Shipping Invoice'!K62*$N$1</f>
        <v>5.5</v>
      </c>
      <c r="F58" s="148">
        <f t="shared" si="0"/>
        <v>22</v>
      </c>
      <c r="G58" s="149">
        <f t="shared" si="1"/>
        <v>184.91</v>
      </c>
      <c r="H58" s="151">
        <f t="shared" si="2"/>
        <v>739.64</v>
      </c>
    </row>
    <row r="59" spans="1:8" s="54" customFormat="1" ht="12.75" customHeight="1">
      <c r="A59" s="145" t="str">
        <f>IF((LEN('Copy paste to Here'!G63))&gt;5,((CONCATENATE('Copy paste to Here'!G63," &amp; ",'Copy paste to Here'!D63,"  &amp;  ",'Copy paste to Here'!E63))),"Empty Cell")</f>
        <v>High polish and PVD plated titanium G23, 1.2mm (16g) internally threaded labret posts with 2.5mm base of labret. High Polish - 10 pcs per pack, PVD Plated - 5 pcs per pack &amp; Length: 6mm  &amp;  Color: High Polish</v>
      </c>
      <c r="B59" s="146" t="str">
        <f>'Copy paste to Here'!C63</f>
        <v>XULBS16GIN</v>
      </c>
      <c r="C59" s="147" t="s">
        <v>216</v>
      </c>
      <c r="D59" s="147">
        <f>Invoice!B63</f>
        <v>2</v>
      </c>
      <c r="E59" s="148">
        <f>'Shipping Invoice'!K63*$N$1</f>
        <v>9</v>
      </c>
      <c r="F59" s="148">
        <f t="shared" si="0"/>
        <v>18</v>
      </c>
      <c r="G59" s="149">
        <f t="shared" si="1"/>
        <v>302.58</v>
      </c>
      <c r="H59" s="151">
        <f t="shared" si="2"/>
        <v>605.16</v>
      </c>
    </row>
    <row r="60" spans="1:8" s="54" customFormat="1" ht="12.75" customHeight="1">
      <c r="A60" s="145" t="str">
        <f>IF((LEN('Copy paste to Here'!G64))&gt;5,((CONCATENATE('Copy paste to Here'!G64," &amp; ",'Copy paste to Here'!D64,"  &amp;  ",'Copy paste to Here'!E64))),"Empty Cell")</f>
        <v>High polish and PVD plated titanium G23, 1.2mm (16g) internally threaded labret posts with 2.5mm base of labret. High Polish - 10 pcs per pack, PVD Plated - 5 pcs per pack &amp; Length: 9mm  &amp;  Color: High Polish</v>
      </c>
      <c r="B60" s="146" t="str">
        <f>'Copy paste to Here'!C64</f>
        <v>XULBS16GIN</v>
      </c>
      <c r="C60" s="147" t="s">
        <v>216</v>
      </c>
      <c r="D60" s="147">
        <f>Invoice!B64</f>
        <v>2</v>
      </c>
      <c r="E60" s="148">
        <f>'Shipping Invoice'!K64*$N$1</f>
        <v>9</v>
      </c>
      <c r="F60" s="148">
        <f t="shared" si="0"/>
        <v>18</v>
      </c>
      <c r="G60" s="149">
        <f t="shared" si="1"/>
        <v>302.58</v>
      </c>
      <c r="H60" s="151">
        <f t="shared" si="2"/>
        <v>605.16</v>
      </c>
    </row>
    <row r="61" spans="1:8" s="54" customFormat="1" ht="12.75" customHeight="1">
      <c r="A61" s="145" t="str">
        <f>IF((LEN('Copy paste to Here'!G65))&gt;5,((CONCATENATE('Copy paste to Here'!G65," &amp; ",'Copy paste to Here'!D65,"  &amp;  ",'Copy paste to Here'!E65))),"Empty Cell")</f>
        <v>High polish and PVD plated titanium G23, 1.2mm (16g) internally threaded labret posts with 2.5mm base of labret. High Polish - 10 pcs per pack, PVD Plated - 5 pcs per pack &amp; Length: 12mm  &amp;  Color: High Polish</v>
      </c>
      <c r="B61" s="146" t="str">
        <f>'Copy paste to Here'!C65</f>
        <v>XULBS16GIN</v>
      </c>
      <c r="C61" s="147" t="s">
        <v>216</v>
      </c>
      <c r="D61" s="147">
        <f>Invoice!B65</f>
        <v>2</v>
      </c>
      <c r="E61" s="148">
        <f>'Shipping Invoice'!K65*$N$1</f>
        <v>9</v>
      </c>
      <c r="F61" s="148">
        <f t="shared" si="0"/>
        <v>18</v>
      </c>
      <c r="G61" s="149">
        <f t="shared" si="1"/>
        <v>302.58</v>
      </c>
      <c r="H61" s="151">
        <f t="shared" si="2"/>
        <v>605.16</v>
      </c>
    </row>
    <row r="62" spans="1:8" s="54" customFormat="1" ht="12.75" customHeight="1">
      <c r="A62" s="145" t="str">
        <f>IF((LEN('Copy paste to Here'!G66))&gt;5,((CONCATENATE('Copy paste to Here'!G66," &amp; ",'Copy paste to Here'!D66,"  &amp;  ",'Copy paste to Here'!E66))),"Empty Cell")</f>
        <v>High polish and PVD plated titanium G23, 1.2mm (16g) internally threaded labret posts with 2.5mm base of labret. High Polish - 10 pcs per pack, PVD Plated - 5 pcs per pack &amp; Length: 4mm  &amp;  Color: High Polish</v>
      </c>
      <c r="B62" s="146" t="str">
        <f>'Copy paste to Here'!C66</f>
        <v>XULBS16GIN</v>
      </c>
      <c r="C62" s="147" t="s">
        <v>216</v>
      </c>
      <c r="D62" s="147">
        <f>Invoice!B66</f>
        <v>2</v>
      </c>
      <c r="E62" s="148">
        <f>'Shipping Invoice'!K66*$N$1</f>
        <v>9</v>
      </c>
      <c r="F62" s="148">
        <f t="shared" si="0"/>
        <v>18</v>
      </c>
      <c r="G62" s="149">
        <f t="shared" si="1"/>
        <v>302.58</v>
      </c>
      <c r="H62" s="151">
        <f t="shared" si="2"/>
        <v>605.16</v>
      </c>
    </row>
    <row r="63" spans="1:8" s="54" customFormat="1" ht="12.75" customHeight="1">
      <c r="A63" s="145" t="str">
        <f>IF((LEN('Copy paste to Here'!G67))&gt;5,((CONCATENATE('Copy paste to Here'!G67," &amp; ",'Copy paste to Here'!D67,"  &amp;  ",'Copy paste to Here'!E67))),"Empty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Clear</v>
      </c>
      <c r="B63" s="146" t="str">
        <f>'Copy paste to Here'!C67</f>
        <v>ZRIN</v>
      </c>
      <c r="C63" s="147" t="s">
        <v>240</v>
      </c>
      <c r="D63" s="147">
        <f>Invoice!B67</f>
        <v>4</v>
      </c>
      <c r="E63" s="148">
        <f>'Shipping Invoice'!K67*$N$1</f>
        <v>0.7</v>
      </c>
      <c r="F63" s="148">
        <f t="shared" si="0"/>
        <v>2.8</v>
      </c>
      <c r="G63" s="149">
        <f t="shared" si="1"/>
        <v>23.533999999999995</v>
      </c>
      <c r="H63" s="151">
        <f t="shared" si="2"/>
        <v>94.135999999999981</v>
      </c>
    </row>
    <row r="64" spans="1:8" s="54" customFormat="1" ht="12.75" customHeight="1">
      <c r="A64" s="145" t="str">
        <f>IF((LEN('Copy paste to Here'!G68))&gt;5,((CONCATENATE('Copy paste to Here'!G68," &amp; ",'Copy paste to Here'!D68,"  &amp;  ",'Copy paste to Here'!E68))),"Empty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Rose</v>
      </c>
      <c r="B64" s="146" t="str">
        <f>'Copy paste to Here'!C68</f>
        <v>ZRIN</v>
      </c>
      <c r="C64" s="147" t="s">
        <v>240</v>
      </c>
      <c r="D64" s="147">
        <f>Invoice!B68</f>
        <v>1</v>
      </c>
      <c r="E64" s="148">
        <f>'Shipping Invoice'!K68*$N$1</f>
        <v>0.7</v>
      </c>
      <c r="F64" s="148">
        <f t="shared" si="0"/>
        <v>0.7</v>
      </c>
      <c r="G64" s="149">
        <f t="shared" si="1"/>
        <v>23.533999999999995</v>
      </c>
      <c r="H64" s="151">
        <f t="shared" si="2"/>
        <v>23.533999999999995</v>
      </c>
    </row>
    <row r="65" spans="1:8" s="54" customFormat="1" ht="12.75" customHeight="1">
      <c r="A65" s="145" t="str">
        <f>IF((LEN('Copy paste to Here'!G69))&gt;5,((CONCATENATE('Copy paste to Here'!G69," &amp; ",'Copy paste to Here'!D69,"  &amp;  ",'Copy paste to Here'!E69))),"Empty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Lavender</v>
      </c>
      <c r="B65" s="146" t="str">
        <f>'Copy paste to Here'!C69</f>
        <v>ZRIN</v>
      </c>
      <c r="C65" s="147" t="s">
        <v>240</v>
      </c>
      <c r="D65" s="147">
        <f>Invoice!B69</f>
        <v>2</v>
      </c>
      <c r="E65" s="148">
        <f>'Shipping Invoice'!K69*$N$1</f>
        <v>0.7</v>
      </c>
      <c r="F65" s="148">
        <f t="shared" si="0"/>
        <v>1.4</v>
      </c>
      <c r="G65" s="149">
        <f t="shared" si="1"/>
        <v>23.533999999999995</v>
      </c>
      <c r="H65" s="151">
        <f t="shared" si="2"/>
        <v>47.067999999999991</v>
      </c>
    </row>
    <row r="66" spans="1:8" s="54" customFormat="1" ht="12.75" customHeight="1">
      <c r="A66" s="145" t="str">
        <f>IF((LEN('Copy paste to Here'!G70))&gt;5,((CONCATENATE('Copy paste to Here'!G70," &amp; ",'Copy paste to Here'!D70,"  &amp;  ",'Copy paste to Here'!E70))),"Empty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Amethyst</v>
      </c>
      <c r="B66" s="146" t="str">
        <f>'Copy paste to Here'!C70</f>
        <v>ZRIN</v>
      </c>
      <c r="C66" s="147" t="s">
        <v>240</v>
      </c>
      <c r="D66" s="147">
        <f>Invoice!B70</f>
        <v>1</v>
      </c>
      <c r="E66" s="148">
        <f>'Shipping Invoice'!K70*$N$1</f>
        <v>0.7</v>
      </c>
      <c r="F66" s="148">
        <f t="shared" si="0"/>
        <v>0.7</v>
      </c>
      <c r="G66" s="149">
        <f t="shared" si="1"/>
        <v>23.533999999999995</v>
      </c>
      <c r="H66" s="151">
        <f t="shared" si="2"/>
        <v>23.533999999999995</v>
      </c>
    </row>
    <row r="67" spans="1:8" s="54" customFormat="1" ht="12.75" customHeight="1">
      <c r="A67" s="145" t="str">
        <f>IF((LEN('Copy paste to Here'!G71))&gt;5,((CONCATENATE('Copy paste to Here'!G71," &amp; ",'Copy paste to Here'!D71,"  &amp;  ",'Copy paste to Here'!E71))),"Empty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Jet</v>
      </c>
      <c r="B67" s="146" t="str">
        <f>'Copy paste to Here'!C71</f>
        <v>ZRIN</v>
      </c>
      <c r="C67" s="147" t="s">
        <v>240</v>
      </c>
      <c r="D67" s="147">
        <f>Invoice!B71</f>
        <v>2</v>
      </c>
      <c r="E67" s="148">
        <f>'Shipping Invoice'!K71*$N$1</f>
        <v>0.7</v>
      </c>
      <c r="F67" s="148">
        <f t="shared" si="0"/>
        <v>1.4</v>
      </c>
      <c r="G67" s="149">
        <f t="shared" si="1"/>
        <v>23.533999999999995</v>
      </c>
      <c r="H67" s="151">
        <f t="shared" si="2"/>
        <v>47.067999999999991</v>
      </c>
    </row>
    <row r="68" spans="1:8" s="54" customFormat="1" ht="12.75" customHeight="1">
      <c r="A68" s="145" t="str">
        <f>IF((LEN('Copy paste to Here'!G72))&gt;5,((CONCATENATE('Copy paste to Here'!G72," &amp; ",'Copy paste to Here'!D72,"  &amp;  ",'Copy paste to Here'!E72))),"Empty Cell")</f>
        <v>Prong set CZ top for 16g internal threading body jewelry (this item only fit with our 16g internally threaded items: XLB16GIN, XBN16GIN, XCB16GIN, XBB16GIN, XTRLBIC) (attachments are made from 316L surgical steel) &amp; Size: 2mm  &amp;  Cz Color: Olive</v>
      </c>
      <c r="B68" s="146" t="str">
        <f>'Copy paste to Here'!C72</f>
        <v>ZRIN</v>
      </c>
      <c r="C68" s="147" t="s">
        <v>240</v>
      </c>
      <c r="D68" s="147">
        <f>Invoice!B72</f>
        <v>2</v>
      </c>
      <c r="E68" s="148">
        <f>'Shipping Invoice'!K72*$N$1</f>
        <v>0.7</v>
      </c>
      <c r="F68" s="148">
        <f t="shared" si="0"/>
        <v>1.4</v>
      </c>
      <c r="G68" s="149">
        <f t="shared" si="1"/>
        <v>23.533999999999995</v>
      </c>
      <c r="H68" s="151">
        <f t="shared" si="2"/>
        <v>47.067999999999991</v>
      </c>
    </row>
    <row r="69" spans="1:8" s="54" customFormat="1" ht="14.25" hidden="1" customHeight="1">
      <c r="A69" s="145" t="str">
        <f>IF((LEN('Copy paste to Here'!G73))&gt;5,((CONCATENATE('Copy paste to Here'!G73," &amp; ",'Copy paste to Here'!D73,"  &amp;  ",'Copy paste to Here'!E73))),"Empty Cell")</f>
        <v>Empty Cell</v>
      </c>
      <c r="B69" s="146">
        <f>'Copy paste to Here'!C73</f>
        <v>0</v>
      </c>
      <c r="C69" s="147"/>
      <c r="D69" s="147"/>
      <c r="E69" s="148"/>
      <c r="F69" s="148">
        <f t="shared" si="0"/>
        <v>0</v>
      </c>
      <c r="G69" s="149">
        <f t="shared" si="1"/>
        <v>0</v>
      </c>
      <c r="H69" s="151">
        <f t="shared" si="2"/>
        <v>0</v>
      </c>
    </row>
    <row r="70" spans="1:8" s="54" customFormat="1" ht="14.25" hidden="1" customHeight="1">
      <c r="A70" s="145" t="str">
        <f>IF((LEN('Copy paste to Here'!G74))&gt;5,((CONCATENATE('Copy paste to Here'!G74," &amp; ",'Copy paste to Here'!D74,"  &amp;  ",'Copy paste to Here'!E74))),"Empty Cell")</f>
        <v>Empty Cell</v>
      </c>
      <c r="B70" s="146">
        <f>'Copy paste to Here'!C74</f>
        <v>0</v>
      </c>
      <c r="C70" s="147"/>
      <c r="D70" s="147"/>
      <c r="E70" s="148"/>
      <c r="F70" s="148">
        <f t="shared" si="0"/>
        <v>0</v>
      </c>
      <c r="G70" s="149">
        <f t="shared" si="1"/>
        <v>0</v>
      </c>
      <c r="H70" s="151">
        <f t="shared" si="2"/>
        <v>0</v>
      </c>
    </row>
    <row r="71" spans="1:8" s="54" customFormat="1" ht="14.25" hidden="1" customHeight="1">
      <c r="A71" s="145" t="str">
        <f>IF((LEN('Copy paste to Here'!G75))&gt;5,((CONCATENATE('Copy paste to Here'!G75," &amp; ",'Copy paste to Here'!D75,"  &amp;  ",'Copy paste to Here'!E75))),"Empty Cell")</f>
        <v>Empty Cell</v>
      </c>
      <c r="B71" s="146">
        <f>'Copy paste to Here'!C75</f>
        <v>0</v>
      </c>
      <c r="C71" s="147"/>
      <c r="D71" s="147"/>
      <c r="E71" s="148"/>
      <c r="F71" s="148">
        <f t="shared" si="0"/>
        <v>0</v>
      </c>
      <c r="G71" s="149">
        <f t="shared" si="1"/>
        <v>0</v>
      </c>
      <c r="H71" s="151">
        <f t="shared" si="2"/>
        <v>0</v>
      </c>
    </row>
    <row r="72" spans="1:8" s="54" customFormat="1" ht="14.25" hidden="1" customHeight="1">
      <c r="A72" s="145" t="str">
        <f>IF((LEN('Copy paste to Here'!G76))&gt;5,((CONCATENATE('Copy paste to Here'!G76," &amp; ",'Copy paste to Here'!D76,"  &amp;  ",'Copy paste to Here'!E76))),"Empty Cell")</f>
        <v>Empty Cell</v>
      </c>
      <c r="B72" s="146">
        <f>'Copy paste to Here'!C76</f>
        <v>0</v>
      </c>
      <c r="C72" s="147"/>
      <c r="D72" s="147"/>
      <c r="E72" s="148"/>
      <c r="F72" s="148">
        <f t="shared" si="0"/>
        <v>0</v>
      </c>
      <c r="G72" s="149">
        <f t="shared" si="1"/>
        <v>0</v>
      </c>
      <c r="H72" s="151">
        <f t="shared" si="2"/>
        <v>0</v>
      </c>
    </row>
    <row r="73" spans="1:8" s="54" customFormat="1" ht="14.25" hidden="1" customHeight="1">
      <c r="A73" s="145" t="str">
        <f>IF((LEN('Copy paste to Here'!G77))&gt;5,((CONCATENATE('Copy paste to Here'!G77," &amp; ",'Copy paste to Here'!D77,"  &amp;  ",'Copy paste to Here'!E77))),"Empty Cell")</f>
        <v>Empty Cell</v>
      </c>
      <c r="B73" s="146">
        <f>'Copy paste to Here'!C77</f>
        <v>0</v>
      </c>
      <c r="C73" s="147"/>
      <c r="D73" s="147"/>
      <c r="E73" s="148"/>
      <c r="F73" s="148">
        <f t="shared" si="0"/>
        <v>0</v>
      </c>
      <c r="G73" s="149">
        <f t="shared" si="1"/>
        <v>0</v>
      </c>
      <c r="H73" s="151">
        <f t="shared" si="2"/>
        <v>0</v>
      </c>
    </row>
    <row r="74" spans="1:8" s="54" customFormat="1" ht="14.25" hidden="1" customHeight="1">
      <c r="A74" s="145" t="str">
        <f>IF((LEN('Copy paste to Here'!G78))&gt;5,((CONCATENATE('Copy paste to Here'!G78," &amp; ",'Copy paste to Here'!D78,"  &amp;  ",'Copy paste to Here'!E78))),"Empty Cell")</f>
        <v>Empty Cell</v>
      </c>
      <c r="B74" s="146">
        <f>'Copy paste to Here'!C78</f>
        <v>0</v>
      </c>
      <c r="C74" s="147"/>
      <c r="D74" s="147"/>
      <c r="E74" s="148"/>
      <c r="F74" s="148">
        <f t="shared" si="0"/>
        <v>0</v>
      </c>
      <c r="G74" s="149">
        <f t="shared" si="1"/>
        <v>0</v>
      </c>
      <c r="H74" s="151">
        <f t="shared" si="2"/>
        <v>0</v>
      </c>
    </row>
    <row r="75" spans="1:8" s="54" customFormat="1" ht="14.25" hidden="1" customHeight="1">
      <c r="A75" s="145" t="str">
        <f>IF((LEN('Copy paste to Here'!G79))&gt;5,((CONCATENATE('Copy paste to Here'!G79," &amp; ",'Copy paste to Here'!D79,"  &amp;  ",'Copy paste to Here'!E79))),"Empty Cell")</f>
        <v>Empty Cell</v>
      </c>
      <c r="B75" s="146">
        <f>'Copy paste to Here'!C79</f>
        <v>0</v>
      </c>
      <c r="C75" s="147"/>
      <c r="D75" s="147"/>
      <c r="E75" s="148"/>
      <c r="F75" s="148">
        <f t="shared" si="0"/>
        <v>0</v>
      </c>
      <c r="G75" s="149">
        <f t="shared" si="1"/>
        <v>0</v>
      </c>
      <c r="H75" s="151">
        <f t="shared" si="2"/>
        <v>0</v>
      </c>
    </row>
    <row r="76" spans="1:8" s="54" customFormat="1" ht="14.25" hidden="1" customHeight="1">
      <c r="A76" s="145" t="str">
        <f>IF((LEN('Copy paste to Here'!G80))&gt;5,((CONCATENATE('Copy paste to Here'!G80," &amp; ",'Copy paste to Here'!D80,"  &amp;  ",'Copy paste to Here'!E80))),"Empty Cell")</f>
        <v>Empty Cell</v>
      </c>
      <c r="B76" s="146">
        <f>'Copy paste to Here'!C80</f>
        <v>0</v>
      </c>
      <c r="C76" s="147"/>
      <c r="D76" s="147"/>
      <c r="E76" s="148"/>
      <c r="F76" s="148">
        <f t="shared" si="0"/>
        <v>0</v>
      </c>
      <c r="G76" s="149">
        <f t="shared" si="1"/>
        <v>0</v>
      </c>
      <c r="H76" s="151">
        <f t="shared" si="2"/>
        <v>0</v>
      </c>
    </row>
    <row r="77" spans="1:8" s="54" customFormat="1" ht="14.25" hidden="1" customHeight="1">
      <c r="A77" s="145" t="str">
        <f>IF((LEN('Copy paste to Here'!G81))&gt;5,((CONCATENATE('Copy paste to Here'!G81," &amp; ",'Copy paste to Here'!D81,"  &amp;  ",'Copy paste to Here'!E81))),"Empty Cell")</f>
        <v>Empty Cell</v>
      </c>
      <c r="B77" s="146">
        <f>'Copy paste to Here'!C81</f>
        <v>0</v>
      </c>
      <c r="C77" s="147"/>
      <c r="D77" s="147"/>
      <c r="E77" s="148"/>
      <c r="F77" s="148">
        <f t="shared" si="0"/>
        <v>0</v>
      </c>
      <c r="G77" s="149">
        <f t="shared" si="1"/>
        <v>0</v>
      </c>
      <c r="H77" s="151">
        <f t="shared" si="2"/>
        <v>0</v>
      </c>
    </row>
    <row r="78" spans="1:8" s="54" customFormat="1" ht="14.25" hidden="1" customHeight="1">
      <c r="A78" s="145" t="str">
        <f>IF((LEN('Copy paste to Here'!G82))&gt;5,((CONCATENATE('Copy paste to Here'!G82," &amp; ",'Copy paste to Here'!D82,"  &amp;  ",'Copy paste to Here'!E82))),"Empty Cell")</f>
        <v>Empty Cell</v>
      </c>
      <c r="B78" s="146">
        <f>'Copy paste to Here'!C82</f>
        <v>0</v>
      </c>
      <c r="C78" s="147"/>
      <c r="D78" s="147"/>
      <c r="E78" s="148"/>
      <c r="F78" s="148">
        <f t="shared" si="0"/>
        <v>0</v>
      </c>
      <c r="G78" s="149">
        <f t="shared" si="1"/>
        <v>0</v>
      </c>
      <c r="H78" s="151">
        <f t="shared" si="2"/>
        <v>0</v>
      </c>
    </row>
    <row r="79" spans="1:8" s="54" customFormat="1" ht="14.25" hidden="1" customHeight="1">
      <c r="A79" s="145" t="str">
        <f>IF((LEN('Copy paste to Here'!G83))&gt;5,((CONCATENATE('Copy paste to Here'!G83," &amp; ",'Copy paste to Here'!D83,"  &amp;  ",'Copy paste to Here'!E83))),"Empty Cell")</f>
        <v>Empty Cell</v>
      </c>
      <c r="B79" s="146">
        <f>'Copy paste to Here'!C83</f>
        <v>0</v>
      </c>
      <c r="C79" s="147"/>
      <c r="D79" s="147"/>
      <c r="E79" s="148"/>
      <c r="F79" s="148">
        <f t="shared" si="0"/>
        <v>0</v>
      </c>
      <c r="G79" s="149">
        <f t="shared" si="1"/>
        <v>0</v>
      </c>
      <c r="H79" s="151">
        <f t="shared" si="2"/>
        <v>0</v>
      </c>
    </row>
    <row r="80" spans="1:8" s="54" customFormat="1" ht="14.25" hidden="1" customHeight="1">
      <c r="A80" s="145" t="str">
        <f>IF((LEN('Copy paste to Here'!G84))&gt;5,((CONCATENATE('Copy paste to Here'!G84," &amp; ",'Copy paste to Here'!D84,"  &amp;  ",'Copy paste to Here'!E84))),"Empty Cell")</f>
        <v>Empty Cell</v>
      </c>
      <c r="B80" s="146">
        <f>'Copy paste to Here'!C84</f>
        <v>0</v>
      </c>
      <c r="C80" s="147"/>
      <c r="D80" s="147"/>
      <c r="E80" s="148"/>
      <c r="F80" s="148">
        <f t="shared" si="0"/>
        <v>0</v>
      </c>
      <c r="G80" s="149">
        <f t="shared" si="1"/>
        <v>0</v>
      </c>
      <c r="H80" s="151">
        <f t="shared" si="2"/>
        <v>0</v>
      </c>
    </row>
    <row r="81" spans="1:8" s="54" customFormat="1" ht="14.25" hidden="1" customHeight="1">
      <c r="A81" s="145" t="str">
        <f>IF((LEN('Copy paste to Here'!G85))&gt;5,((CONCATENATE('Copy paste to Here'!G85," &amp; ",'Copy paste to Here'!D85,"  &amp;  ",'Copy paste to Here'!E85))),"Empty Cell")</f>
        <v>Empty Cell</v>
      </c>
      <c r="B81" s="146">
        <f>'Copy paste to Here'!C85</f>
        <v>0</v>
      </c>
      <c r="C81" s="147"/>
      <c r="D81" s="147"/>
      <c r="E81" s="148"/>
      <c r="F81" s="148">
        <f t="shared" si="0"/>
        <v>0</v>
      </c>
      <c r="G81" s="149">
        <f t="shared" si="1"/>
        <v>0</v>
      </c>
      <c r="H81" s="151">
        <f t="shared" si="2"/>
        <v>0</v>
      </c>
    </row>
    <row r="82" spans="1:8" s="54" customFormat="1" ht="14.25" hidden="1" customHeight="1">
      <c r="A82" s="145" t="str">
        <f>IF((LEN('Copy paste to Here'!G86))&gt;5,((CONCATENATE('Copy paste to Here'!G86," &amp; ",'Copy paste to Here'!D86,"  &amp;  ",'Copy paste to Here'!E86))),"Empty Cell")</f>
        <v>Empty Cell</v>
      </c>
      <c r="B82" s="146">
        <f>'Copy paste to Here'!C86</f>
        <v>0</v>
      </c>
      <c r="C82" s="147"/>
      <c r="D82" s="147"/>
      <c r="E82" s="148"/>
      <c r="F82" s="148">
        <f t="shared" si="0"/>
        <v>0</v>
      </c>
      <c r="G82" s="149">
        <f t="shared" si="1"/>
        <v>0</v>
      </c>
      <c r="H82" s="151">
        <f t="shared" si="2"/>
        <v>0</v>
      </c>
    </row>
    <row r="83" spans="1:8" s="54" customFormat="1" ht="14.25" hidden="1" customHeight="1">
      <c r="A83" s="145" t="str">
        <f>IF((LEN('Copy paste to Here'!G87))&gt;5,((CONCATENATE('Copy paste to Here'!G87," &amp; ",'Copy paste to Here'!D87,"  &amp;  ",'Copy paste to Here'!E87))),"Empty Cell")</f>
        <v>Empty Cell</v>
      </c>
      <c r="B83" s="146">
        <f>'Copy paste to Here'!C87</f>
        <v>0</v>
      </c>
      <c r="C83" s="147"/>
      <c r="D83" s="147"/>
      <c r="E83" s="148"/>
      <c r="F83" s="148">
        <f t="shared" ref="F83:F146" si="3">D83*E83</f>
        <v>0</v>
      </c>
      <c r="G83" s="149">
        <f t="shared" ref="G83:G146" si="4">E83*$E$14</f>
        <v>0</v>
      </c>
      <c r="H83" s="151">
        <f t="shared" ref="H83:H146" si="5">D83*G83</f>
        <v>0</v>
      </c>
    </row>
    <row r="84" spans="1:8" s="54" customFormat="1" ht="14.25" hidden="1" customHeight="1">
      <c r="A84" s="145" t="str">
        <f>IF((LEN('Copy paste to Here'!G88))&gt;5,((CONCATENATE('Copy paste to Here'!G88," &amp; ",'Copy paste to Here'!D88,"  &amp;  ",'Copy paste to Here'!E88))),"Empty Cell")</f>
        <v>Empty Cell</v>
      </c>
      <c r="B84" s="146">
        <f>'Copy paste to Here'!C88</f>
        <v>0</v>
      </c>
      <c r="C84" s="147"/>
      <c r="D84" s="147"/>
      <c r="E84" s="148"/>
      <c r="F84" s="148">
        <f t="shared" si="3"/>
        <v>0</v>
      </c>
      <c r="G84" s="149">
        <f t="shared" si="4"/>
        <v>0</v>
      </c>
      <c r="H84" s="151">
        <f t="shared" si="5"/>
        <v>0</v>
      </c>
    </row>
    <row r="85" spans="1:8" s="54" customFormat="1" ht="14.25" hidden="1" customHeight="1">
      <c r="A85" s="145" t="str">
        <f>IF((LEN('Copy paste to Here'!G89))&gt;5,((CONCATENATE('Copy paste to Here'!G89," &amp; ",'Copy paste to Here'!D89,"  &amp;  ",'Copy paste to Here'!E89))),"Empty Cell")</f>
        <v>Empty Cell</v>
      </c>
      <c r="B85" s="146">
        <f>'Copy paste to Here'!C89</f>
        <v>0</v>
      </c>
      <c r="C85" s="147"/>
      <c r="D85" s="147"/>
      <c r="E85" s="148"/>
      <c r="F85" s="148">
        <f t="shared" si="3"/>
        <v>0</v>
      </c>
      <c r="G85" s="149">
        <f t="shared" si="4"/>
        <v>0</v>
      </c>
      <c r="H85" s="151">
        <f t="shared" si="5"/>
        <v>0</v>
      </c>
    </row>
    <row r="86" spans="1:8" s="54" customFormat="1" ht="14.25" hidden="1" customHeight="1">
      <c r="A86" s="145" t="str">
        <f>IF((LEN('Copy paste to Here'!G90))&gt;5,((CONCATENATE('Copy paste to Here'!G90," &amp; ",'Copy paste to Here'!D90,"  &amp;  ",'Copy paste to Here'!E90))),"Empty Cell")</f>
        <v>Empty Cell</v>
      </c>
      <c r="B86" s="146">
        <f>'Copy paste to Here'!C90</f>
        <v>0</v>
      </c>
      <c r="C86" s="147"/>
      <c r="D86" s="147"/>
      <c r="E86" s="148"/>
      <c r="F86" s="148">
        <f t="shared" si="3"/>
        <v>0</v>
      </c>
      <c r="G86" s="149">
        <f t="shared" si="4"/>
        <v>0</v>
      </c>
      <c r="H86" s="151">
        <f t="shared" si="5"/>
        <v>0</v>
      </c>
    </row>
    <row r="87" spans="1:8" s="54" customFormat="1" ht="14.25" hidden="1" customHeight="1">
      <c r="A87" s="145" t="str">
        <f>IF((LEN('Copy paste to Here'!G91))&gt;5,((CONCATENATE('Copy paste to Here'!G91," &amp; ",'Copy paste to Here'!D91,"  &amp;  ",'Copy paste to Here'!E91))),"Empty Cell")</f>
        <v>Empty Cell</v>
      </c>
      <c r="B87" s="146">
        <f>'Copy paste to Here'!C91</f>
        <v>0</v>
      </c>
      <c r="C87" s="147"/>
      <c r="D87" s="147"/>
      <c r="E87" s="148"/>
      <c r="F87" s="148">
        <f t="shared" si="3"/>
        <v>0</v>
      </c>
      <c r="G87" s="149">
        <f t="shared" si="4"/>
        <v>0</v>
      </c>
      <c r="H87" s="151">
        <f t="shared" si="5"/>
        <v>0</v>
      </c>
    </row>
    <row r="88" spans="1:8" s="54" customFormat="1" ht="14.25" hidden="1" customHeight="1">
      <c r="A88" s="145" t="str">
        <f>IF((LEN('Copy paste to Here'!G92))&gt;5,((CONCATENATE('Copy paste to Here'!G92," &amp; ",'Copy paste to Here'!D92,"  &amp;  ",'Copy paste to Here'!E92))),"Empty Cell")</f>
        <v>Empty Cell</v>
      </c>
      <c r="B88" s="146">
        <f>'Copy paste to Here'!C92</f>
        <v>0</v>
      </c>
      <c r="C88" s="147"/>
      <c r="D88" s="147"/>
      <c r="E88" s="148"/>
      <c r="F88" s="148">
        <f t="shared" si="3"/>
        <v>0</v>
      </c>
      <c r="G88" s="149">
        <f t="shared" si="4"/>
        <v>0</v>
      </c>
      <c r="H88" s="151">
        <f t="shared" si="5"/>
        <v>0</v>
      </c>
    </row>
    <row r="89" spans="1:8" s="54" customFormat="1" ht="14.25" hidden="1" customHeight="1">
      <c r="A89" s="145" t="str">
        <f>IF((LEN('Copy paste to Here'!G93))&gt;5,((CONCATENATE('Copy paste to Here'!G93," &amp; ",'Copy paste to Here'!D93,"  &amp;  ",'Copy paste to Here'!E93))),"Empty Cell")</f>
        <v>Empty Cell</v>
      </c>
      <c r="B89" s="146">
        <f>'Copy paste to Here'!C93</f>
        <v>0</v>
      </c>
      <c r="C89" s="147"/>
      <c r="D89" s="147"/>
      <c r="E89" s="148"/>
      <c r="F89" s="148">
        <f t="shared" si="3"/>
        <v>0</v>
      </c>
      <c r="G89" s="149">
        <f t="shared" si="4"/>
        <v>0</v>
      </c>
      <c r="H89" s="151">
        <f t="shared" si="5"/>
        <v>0</v>
      </c>
    </row>
    <row r="90" spans="1:8" s="54" customFormat="1" ht="14.25" hidden="1" customHeight="1">
      <c r="A90" s="145" t="str">
        <f>IF((LEN('Copy paste to Here'!G94))&gt;5,((CONCATENATE('Copy paste to Here'!G94," &amp; ",'Copy paste to Here'!D94,"  &amp;  ",'Copy paste to Here'!E94))),"Empty Cell")</f>
        <v>Empty Cell</v>
      </c>
      <c r="B90" s="146">
        <f>'Copy paste to Here'!C94</f>
        <v>0</v>
      </c>
      <c r="C90" s="147"/>
      <c r="D90" s="147"/>
      <c r="E90" s="148"/>
      <c r="F90" s="148">
        <f t="shared" si="3"/>
        <v>0</v>
      </c>
      <c r="G90" s="149">
        <f t="shared" si="4"/>
        <v>0</v>
      </c>
      <c r="H90" s="151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423.67999999999989</v>
      </c>
      <c r="G1000" s="52"/>
      <c r="H1000" s="53">
        <f t="shared" ref="H1000:H1007" si="49">F1000*$E$14</f>
        <v>14244.121599999995</v>
      </c>
    </row>
    <row r="1001" spans="1:14" s="54" customFormat="1">
      <c r="A1001" s="48" t="str">
        <f>Invoice!J74</f>
        <v>Free Shipping to USA via DHL due to PROMONEW:</v>
      </c>
      <c r="B1001" s="67"/>
      <c r="C1001" s="68"/>
      <c r="D1001" s="68"/>
      <c r="E1001" s="127"/>
      <c r="F1001" s="51">
        <f>Invoice!K74</f>
        <v>0</v>
      </c>
      <c r="G1001" s="52"/>
      <c r="H1001" s="53">
        <f t="shared" si="49"/>
        <v>0</v>
      </c>
    </row>
    <row r="1002" spans="1:14" s="54" customFormat="1" hidden="1" outlineLevel="1">
      <c r="A1002" s="48" t="s">
        <v>60</v>
      </c>
      <c r="B1002" s="67"/>
      <c r="C1002" s="68"/>
      <c r="D1002" s="68"/>
      <c r="E1002" s="127"/>
      <c r="F1002" s="51">
        <v>0</v>
      </c>
      <c r="G1002" s="52"/>
      <c r="H1002" s="53">
        <f t="shared" si="49"/>
        <v>0</v>
      </c>
      <c r="N1002" s="54" t="s">
        <v>77</v>
      </c>
    </row>
    <row r="1003" spans="1:14" s="54" customFormat="1" collapsed="1">
      <c r="A1003" s="48" t="s">
        <v>68</v>
      </c>
      <c r="B1003" s="67"/>
      <c r="C1003" s="68"/>
      <c r="D1003" s="68"/>
      <c r="E1003" s="59"/>
      <c r="F1003" s="51">
        <f>SUM(F1000:F1002)</f>
        <v>423.67999999999989</v>
      </c>
      <c r="G1003" s="52"/>
      <c r="H1003" s="53">
        <f t="shared" si="49"/>
        <v>14244.121599999995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14244.121599999993</v>
      </c>
    </row>
    <row r="1010" spans="1:8" s="15" customFormat="1">
      <c r="A1010" s="16"/>
      <c r="E1010" s="15" t="s">
        <v>52</v>
      </c>
      <c r="H1010" s="129">
        <f>(SUMIF($A$1000:$A$1008,"Total:",$H$1000:$H$1008))</f>
        <v>14244.121599999995</v>
      </c>
    </row>
    <row r="1011" spans="1:8" s="15" customFormat="1">
      <c r="E1011" s="15" t="s">
        <v>53</v>
      </c>
      <c r="H1011" s="130">
        <f>H1013-H1012</f>
        <v>13312.26</v>
      </c>
    </row>
    <row r="1012" spans="1:8" s="15" customFormat="1">
      <c r="E1012" s="15" t="s">
        <v>54</v>
      </c>
      <c r="H1012" s="130">
        <f>ROUND((H1013*7)/107,2)</f>
        <v>931.86</v>
      </c>
    </row>
    <row r="1013" spans="1:8" s="15" customFormat="1">
      <c r="E1013" s="16" t="s">
        <v>55</v>
      </c>
      <c r="H1013" s="131">
        <f>ROUND((SUMIF($A$1000:$A$1008,"Total:",$H$1000:$H$1008)),2)</f>
        <v>14244.12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51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124</v>
      </c>
      <c r="B1" s="2" t="s">
        <v>125</v>
      </c>
    </row>
    <row r="2" spans="1:2">
      <c r="A2" s="2" t="s">
        <v>124</v>
      </c>
      <c r="B2" s="2" t="s">
        <v>127</v>
      </c>
    </row>
    <row r="3" spans="1:2">
      <c r="A3" s="2" t="s">
        <v>124</v>
      </c>
      <c r="B3" s="2" t="s">
        <v>128</v>
      </c>
    </row>
    <row r="4" spans="1:2">
      <c r="A4" s="2" t="s">
        <v>124</v>
      </c>
      <c r="B4" s="2" t="s">
        <v>130</v>
      </c>
    </row>
    <row r="5" spans="1:2">
      <c r="A5" s="2" t="s">
        <v>131</v>
      </c>
      <c r="B5" s="2" t="s">
        <v>132</v>
      </c>
    </row>
    <row r="6" spans="1:2">
      <c r="A6" s="2" t="s">
        <v>135</v>
      </c>
      <c r="B6" s="2" t="s">
        <v>136</v>
      </c>
    </row>
    <row r="7" spans="1:2">
      <c r="A7" s="2" t="s">
        <v>138</v>
      </c>
      <c r="B7" s="2" t="s">
        <v>139</v>
      </c>
    </row>
    <row r="8" spans="1:2">
      <c r="A8" s="2" t="s">
        <v>138</v>
      </c>
      <c r="B8" s="2" t="s">
        <v>141</v>
      </c>
    </row>
    <row r="9" spans="1:2">
      <c r="A9" s="2" t="s">
        <v>138</v>
      </c>
      <c r="B9" s="2" t="s">
        <v>142</v>
      </c>
    </row>
    <row r="10" spans="1:2">
      <c r="A10" s="2" t="s">
        <v>138</v>
      </c>
      <c r="B10" s="2" t="s">
        <v>143</v>
      </c>
    </row>
    <row r="11" spans="1:2">
      <c r="A11" s="2" t="s">
        <v>144</v>
      </c>
      <c r="B11" s="2" t="s">
        <v>145</v>
      </c>
    </row>
    <row r="12" spans="1:2">
      <c r="A12" s="2" t="s">
        <v>234</v>
      </c>
      <c r="B12" s="2" t="s">
        <v>147</v>
      </c>
    </row>
    <row r="13" spans="1:2">
      <c r="A13" s="2" t="s">
        <v>234</v>
      </c>
      <c r="B13" s="2" t="s">
        <v>149</v>
      </c>
    </row>
    <row r="14" spans="1:2">
      <c r="A14" s="2" t="s">
        <v>234</v>
      </c>
      <c r="B14" s="2" t="s">
        <v>150</v>
      </c>
    </row>
    <row r="15" spans="1:2">
      <c r="A15" s="2" t="s">
        <v>234</v>
      </c>
      <c r="B15" s="2" t="s">
        <v>151</v>
      </c>
    </row>
    <row r="16" spans="1:2">
      <c r="A16" s="2" t="s">
        <v>234</v>
      </c>
      <c r="B16" s="2" t="s">
        <v>153</v>
      </c>
    </row>
    <row r="17" spans="1:2">
      <c r="A17" s="2" t="s">
        <v>234</v>
      </c>
      <c r="B17" s="2" t="s">
        <v>154</v>
      </c>
    </row>
    <row r="18" spans="1:2">
      <c r="A18" s="2" t="s">
        <v>156</v>
      </c>
      <c r="B18" s="2" t="s">
        <v>157</v>
      </c>
    </row>
    <row r="19" spans="1:2">
      <c r="A19" s="2" t="s">
        <v>160</v>
      </c>
      <c r="B19" s="2" t="s">
        <v>161</v>
      </c>
    </row>
    <row r="20" spans="1:2">
      <c r="A20" s="2" t="s">
        <v>163</v>
      </c>
      <c r="B20" s="2" t="s">
        <v>164</v>
      </c>
    </row>
    <row r="21" spans="1:2">
      <c r="A21" s="2" t="s">
        <v>163</v>
      </c>
      <c r="B21" s="2" t="s">
        <v>167</v>
      </c>
    </row>
    <row r="22" spans="1:2">
      <c r="A22" s="2" t="s">
        <v>168</v>
      </c>
      <c r="B22" s="2" t="s">
        <v>169</v>
      </c>
    </row>
    <row r="23" spans="1:2">
      <c r="A23" s="2" t="s">
        <v>235</v>
      </c>
      <c r="B23" s="2" t="s">
        <v>172</v>
      </c>
    </row>
    <row r="24" spans="1:2">
      <c r="A24" s="2" t="s">
        <v>236</v>
      </c>
      <c r="B24" s="2" t="s">
        <v>175</v>
      </c>
    </row>
    <row r="25" spans="1:2">
      <c r="A25" s="2" t="s">
        <v>177</v>
      </c>
      <c r="B25" s="2" t="s">
        <v>178</v>
      </c>
    </row>
    <row r="26" spans="1:2">
      <c r="A26" s="2" t="s">
        <v>177</v>
      </c>
      <c r="B26" s="2" t="s">
        <v>180</v>
      </c>
    </row>
    <row r="27" spans="1:2">
      <c r="A27" s="2" t="s">
        <v>177</v>
      </c>
      <c r="B27" s="2" t="s">
        <v>181</v>
      </c>
    </row>
    <row r="28" spans="1:2">
      <c r="A28" s="2" t="s">
        <v>177</v>
      </c>
      <c r="B28" s="2" t="s">
        <v>182</v>
      </c>
    </row>
    <row r="29" spans="1:2">
      <c r="A29" s="2" t="s">
        <v>237</v>
      </c>
      <c r="B29" s="2" t="s">
        <v>184</v>
      </c>
    </row>
    <row r="30" spans="1:2">
      <c r="A30" s="2" t="s">
        <v>237</v>
      </c>
      <c r="B30" s="2" t="s">
        <v>187</v>
      </c>
    </row>
    <row r="31" spans="1:2">
      <c r="A31" s="2" t="s">
        <v>188</v>
      </c>
      <c r="B31" s="2" t="s">
        <v>189</v>
      </c>
    </row>
    <row r="32" spans="1:2">
      <c r="A32" s="2" t="s">
        <v>188</v>
      </c>
      <c r="B32" s="2" t="s">
        <v>192</v>
      </c>
    </row>
    <row r="33" spans="1:2">
      <c r="A33" s="2" t="s">
        <v>188</v>
      </c>
      <c r="B33" s="2" t="s">
        <v>193</v>
      </c>
    </row>
    <row r="34" spans="1:2">
      <c r="A34" s="2" t="s">
        <v>238</v>
      </c>
      <c r="B34" s="2" t="s">
        <v>196</v>
      </c>
    </row>
    <row r="35" spans="1:2">
      <c r="A35" s="2" t="s">
        <v>238</v>
      </c>
      <c r="B35" s="2" t="s">
        <v>200</v>
      </c>
    </row>
    <row r="36" spans="1:2">
      <c r="A36" s="2" t="s">
        <v>202</v>
      </c>
      <c r="B36" s="2" t="s">
        <v>203</v>
      </c>
    </row>
    <row r="37" spans="1:2">
      <c r="A37" s="2" t="s">
        <v>239</v>
      </c>
      <c r="B37" s="2" t="s">
        <v>206</v>
      </c>
    </row>
    <row r="38" spans="1:2">
      <c r="A38" s="2" t="s">
        <v>208</v>
      </c>
      <c r="B38" s="2" t="s">
        <v>209</v>
      </c>
    </row>
    <row r="39" spans="1:2">
      <c r="A39" s="2" t="s">
        <v>208</v>
      </c>
      <c r="B39" s="2" t="s">
        <v>211</v>
      </c>
    </row>
    <row r="40" spans="1:2">
      <c r="A40" s="2" t="s">
        <v>208</v>
      </c>
      <c r="B40" s="2" t="s">
        <v>212</v>
      </c>
    </row>
    <row r="41" spans="1:2">
      <c r="A41" s="2" t="s">
        <v>213</v>
      </c>
      <c r="B41" s="2" t="s">
        <v>214</v>
      </c>
    </row>
    <row r="42" spans="1:2">
      <c r="A42" s="2" t="s">
        <v>216</v>
      </c>
      <c r="B42" s="2" t="s">
        <v>217</v>
      </c>
    </row>
    <row r="43" spans="1:2">
      <c r="A43" s="2" t="s">
        <v>216</v>
      </c>
      <c r="B43" s="2" t="s">
        <v>219</v>
      </c>
    </row>
    <row r="44" spans="1:2">
      <c r="A44" s="2" t="s">
        <v>216</v>
      </c>
      <c r="B44" s="2" t="s">
        <v>220</v>
      </c>
    </row>
    <row r="45" spans="1:2">
      <c r="A45" s="2" t="s">
        <v>216</v>
      </c>
      <c r="B45" s="2" t="s">
        <v>221</v>
      </c>
    </row>
    <row r="46" spans="1:2">
      <c r="A46" s="2" t="s">
        <v>240</v>
      </c>
      <c r="B46" s="2" t="s">
        <v>224</v>
      </c>
    </row>
    <row r="47" spans="1:2">
      <c r="A47" s="2" t="s">
        <v>240</v>
      </c>
      <c r="B47" s="2" t="s">
        <v>227</v>
      </c>
    </row>
    <row r="48" spans="1:2">
      <c r="A48" s="2" t="s">
        <v>240</v>
      </c>
      <c r="B48" s="2" t="s">
        <v>228</v>
      </c>
    </row>
    <row r="49" spans="1:2">
      <c r="A49" s="2" t="s">
        <v>240</v>
      </c>
      <c r="B49" s="2" t="s">
        <v>229</v>
      </c>
    </row>
    <row r="50" spans="1:2">
      <c r="A50" s="2" t="s">
        <v>240</v>
      </c>
      <c r="B50" s="2" t="s">
        <v>231</v>
      </c>
    </row>
    <row r="51" spans="1:2">
      <c r="A51" s="2" t="s">
        <v>240</v>
      </c>
      <c r="B51" s="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2024-10-30T08:11:23Z</cp:lastPrinted>
  <dcterms:created xsi:type="dcterms:W3CDTF">2009-06-02T18:56:54Z</dcterms:created>
  <dcterms:modified xsi:type="dcterms:W3CDTF">2024-10-30T08:11:23Z</dcterms:modified>
</cp:coreProperties>
</file>