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38CA92F-4EB5-46D5-9324-E5C48334DE9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Invoice!$A$1:$K$76</definedName>
    <definedName name="_xlnm.Print_Area" localSheetId="3">'Shipping Invoice'!$A$1:$L$69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14" i="7"/>
  <c r="K17" i="7"/>
  <c r="K10" i="7"/>
  <c r="I61" i="7"/>
  <c r="B54" i="7"/>
  <c r="I38" i="7"/>
  <c r="I32" i="7"/>
  <c r="I64" i="7"/>
  <c r="N1" i="6"/>
  <c r="E60" i="6" s="1"/>
  <c r="F1001" i="6"/>
  <c r="D61" i="6"/>
  <c r="B65" i="7" s="1"/>
  <c r="D60" i="6"/>
  <c r="B64" i="7" s="1"/>
  <c r="D59" i="6"/>
  <c r="B63" i="7" s="1"/>
  <c r="D58" i="6"/>
  <c r="B62" i="7" s="1"/>
  <c r="D57" i="6"/>
  <c r="B61" i="7" s="1"/>
  <c r="D56" i="6"/>
  <c r="B60" i="7" s="1"/>
  <c r="D55" i="6"/>
  <c r="B59" i="7" s="1"/>
  <c r="D54" i="6"/>
  <c r="B58" i="7" s="1"/>
  <c r="D53" i="6"/>
  <c r="B57" i="7" s="1"/>
  <c r="D52" i="6"/>
  <c r="B56" i="7" s="1"/>
  <c r="D51" i="6"/>
  <c r="B55" i="7" s="1"/>
  <c r="D50" i="6"/>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28" i="7" l="1"/>
  <c r="K32" i="7"/>
  <c r="I44" i="7"/>
  <c r="K44" i="7" s="1"/>
  <c r="I22" i="7"/>
  <c r="K22" i="7" s="1"/>
  <c r="I45" i="7"/>
  <c r="K50" i="7"/>
  <c r="I26" i="7"/>
  <c r="K26" i="7" s="1"/>
  <c r="I50" i="7"/>
  <c r="I33" i="7"/>
  <c r="K33" i="7" s="1"/>
  <c r="I51" i="7"/>
  <c r="K28" i="7"/>
  <c r="I23" i="7"/>
  <c r="K23" i="7" s="1"/>
  <c r="I39" i="7"/>
  <c r="K39" i="7" s="1"/>
  <c r="I55" i="7"/>
  <c r="K55" i="7" s="1"/>
  <c r="J66" i="2"/>
  <c r="K45" i="7"/>
  <c r="K51" i="7"/>
  <c r="I27" i="7"/>
  <c r="K27" i="7" s="1"/>
  <c r="I31" i="7"/>
  <c r="K31" i="7" s="1"/>
  <c r="I37" i="7"/>
  <c r="K37" i="7" s="1"/>
  <c r="I43" i="7"/>
  <c r="K43" i="7" s="1"/>
  <c r="I49" i="7"/>
  <c r="K49" i="7" s="1"/>
  <c r="I54" i="7"/>
  <c r="I59" i="7"/>
  <c r="K59" i="7" s="1"/>
  <c r="I65" i="7"/>
  <c r="K65" i="7" s="1"/>
  <c r="K64" i="7"/>
  <c r="K54" i="7"/>
  <c r="I60" i="7"/>
  <c r="K60" i="7" s="1"/>
  <c r="I24" i="7"/>
  <c r="K24" i="7" s="1"/>
  <c r="I29" i="7"/>
  <c r="K29" i="7" s="1"/>
  <c r="I34" i="7"/>
  <c r="K34" i="7" s="1"/>
  <c r="I40" i="7"/>
  <c r="K40" i="7" s="1"/>
  <c r="I46" i="7"/>
  <c r="K46" i="7" s="1"/>
  <c r="I52" i="7"/>
  <c r="I56" i="7"/>
  <c r="K56" i="7" s="1"/>
  <c r="I62" i="7"/>
  <c r="K62" i="7" s="1"/>
  <c r="K25" i="7"/>
  <c r="K61" i="7"/>
  <c r="I25" i="7"/>
  <c r="I30" i="7"/>
  <c r="K30" i="7" s="1"/>
  <c r="I35" i="7"/>
  <c r="K35" i="7" s="1"/>
  <c r="I41" i="7"/>
  <c r="K41" i="7" s="1"/>
  <c r="I47" i="7"/>
  <c r="K47" i="7" s="1"/>
  <c r="K52" i="7"/>
  <c r="I57" i="7"/>
  <c r="K57" i="7" s="1"/>
  <c r="I63" i="7"/>
  <c r="K63" i="7" s="1"/>
  <c r="I36" i="7"/>
  <c r="K36" i="7" s="1"/>
  <c r="I42" i="7"/>
  <c r="K42" i="7" s="1"/>
  <c r="I48" i="7"/>
  <c r="K48" i="7" s="1"/>
  <c r="I53" i="7"/>
  <c r="K53" i="7" s="1"/>
  <c r="I58" i="7"/>
  <c r="K58" i="7" s="1"/>
  <c r="E28" i="6"/>
  <c r="E23" i="6"/>
  <c r="E29" i="6"/>
  <c r="E47" i="6"/>
  <c r="E59" i="6"/>
  <c r="E18" i="6"/>
  <c r="E30" i="6"/>
  <c r="E36" i="6"/>
  <c r="E42" i="6"/>
  <c r="E48" i="6"/>
  <c r="E54" i="6"/>
  <c r="E19" i="6"/>
  <c r="E25" i="6"/>
  <c r="E31" i="6"/>
  <c r="E37" i="6"/>
  <c r="E43" i="6"/>
  <c r="E49" i="6"/>
  <c r="E55" i="6"/>
  <c r="E61" i="6"/>
  <c r="E20" i="6"/>
  <c r="E26" i="6"/>
  <c r="E32" i="6"/>
  <c r="E38" i="6"/>
  <c r="E44" i="6"/>
  <c r="E50" i="6"/>
  <c r="E56" i="6"/>
  <c r="E21" i="6"/>
  <c r="E27" i="6"/>
  <c r="E33" i="6"/>
  <c r="E57" i="6"/>
  <c r="E45" i="6"/>
  <c r="E46" i="6"/>
  <c r="E51" i="6"/>
  <c r="E34" i="6"/>
  <c r="E58" i="6"/>
  <c r="E41" i="6"/>
  <c r="E39" i="6"/>
  <c r="E22" i="6"/>
  <c r="E40" i="6"/>
  <c r="E52" i="6"/>
  <c r="E35" i="6"/>
  <c r="E53" i="6"/>
  <c r="E24" i="6"/>
  <c r="J68" i="2"/>
  <c r="A1007" i="6"/>
  <c r="A1006" i="6"/>
  <c r="A1005" i="6"/>
  <c r="F1004" i="6"/>
  <c r="A1004" i="6"/>
  <c r="A1003" i="6"/>
  <c r="A1002" i="6"/>
  <c r="K66" i="7" l="1"/>
  <c r="K68" i="7" s="1"/>
  <c r="M11" i="6"/>
  <c r="I72" i="2" s="1"/>
  <c r="M13" i="6" l="1"/>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1" i="2" s="1"/>
  <c r="I75" i="2" s="1"/>
  <c r="I73" i="2" l="1"/>
  <c r="I76" i="2"/>
  <c r="I7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<sst xmlns="http://schemas.openxmlformats.org/spreadsheetml/2006/main" count="2480" uniqueCount="795">
  <si>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</si>
  <si>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</si>
  <si>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</si>
  <si>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</si>
  <si>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</si>
  <si>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</si>
  <si>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</si>
  <si>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</si>
  <si>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</si>
  <si>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</si>
  <si>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</si>
  <si>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</si>
  <si>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</si>
  <si>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</si>
  <si>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</si>
  <si>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</si>
  <si>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</si>
  <si>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</si>
  <si>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</si>
  <si>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</si>
  <si>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</si>
  <si>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</si>
  <si>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</si>
  <si>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</si>
  <si>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</si>
  <si>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</si>
  <si>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</si>
  <si>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</si>
  <si>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</si>
  <si>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</si>
  <si>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</si>
  <si>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</si>
  <si>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</si>
  <si>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</si>
  <si>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</si>
  <si>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</si>
  <si>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</si>
  <si>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</si>
  <si>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</si>
  <si>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</si>
  <si>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</si>
  <si>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</si>
  <si>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</si>
  <si>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</si>
  <si>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</si>
  <si>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</si>
  <si>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</si>
  <si>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</si>
  <si>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</si>
  <si>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</si>
  <si>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</si>
  <si>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</si>
  <si>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</si>
  <si>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</si>
  <si>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</si>
  <si>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</si>
  <si>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</si>
  <si>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</si>
  <si>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</si>
  <si>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</si>
  <si>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</si>
  <si>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</si>
  <si>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</si>
  <si>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</si>
  <si>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</si>
  <si>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</si>
  <si>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</si>
  <si>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</si>
  <si>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</si>
  <si>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</si>
  <si>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</si>
  <si>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</si>
  <si>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</si>
  <si>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</si>
  <si>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</si>
  <si>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</si>
  <si>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</si>
  <si>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</si>
  <si>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</si>
  <si>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</si>
  <si>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</si>
  <si>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</si>
  <si>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</si>
  <si>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</si>
  <si>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</si>
  <si>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</si>
  <si>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</si>
  <si>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</si>
  <si>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</si>
  <si>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</si>
  <si>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</si>
  <si>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</si>
  <si>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</si>
  <si>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</si>
  <si>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</si>
  <si>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</si>
  <si>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</si>
  <si>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</si>
  <si>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</si>
  <si>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</si>
  <si>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</si>
  <si>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</si>
  <si>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</si>
  <si>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</si>
  <si>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</si>
  <si>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</si>
  <si>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</si>
  <si>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</si>
  <si>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</si>
  <si>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</si>
  <si>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</si>
  <si>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</si>
  <si>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</si>
  <si>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</si>
  <si>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</si>
  <si>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</si>
  <si>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</si>
  <si>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</si>
  <si>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</si>
  <si>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</si>
  <si>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</si>
  <si>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</si>
  <si>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</si>
  <si>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</si>
  <si>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</si>
  <si>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</si>
  <si>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</si>
  <si>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</si>
  <si>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</si>
  <si>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</si>
  <si>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</si>
  <si>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</si>
  <si>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</si>
  <si>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</si>
  <si>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</si>
  <si>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</si>
  <si>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</si>
  <si>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</si>
  <si>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</si>
  <si>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</si>
  <si>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</si>
  <si>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</si>
  <si>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</si>
  <si>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</si>
  <si>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</si>
  <si>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</si>
  <si>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</si>
  <si>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</si>
  <si>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</si>
  <si>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</si>
  <si>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</si>
  <si>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</si>
  <si>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</si>
  <si>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</si>
  <si>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</si>
  <si>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</si>
  <si>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</si>
  <si>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</si>
  <si>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</si>
  <si>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</si>
  <si>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</si>
  <si>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</si>
  <si>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</si>
  <si>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</si>
  <si>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</si>
  <si>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</si>
  <si>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</si>
  <si>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</si>
  <si>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</si>
  <si>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</si>
  <si>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</si>
  <si>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</si>
  <si>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</si>
  <si>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</si>
  <si>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</si>
  <si>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</si>
  <si>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</si>
  <si>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</si>
  <si>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</si>
  <si>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</si>
  <si>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</si>
  <si>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</si>
  <si>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</si>
  <si>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</si>
  <si>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</si>
  <si>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</si>
  <si>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</si>
  <si>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</si>
  <si>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</si>
  <si>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</si>
  <si>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</si>
  <si>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</si>
  <si>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</si>
  <si>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</si>
  <si>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</si>
  <si>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</si>
  <si>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</si>
  <si>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</si>
  <si>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</si>
  <si>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</si>
  <si>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</si>
  <si>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</si>
  <si>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</si>
  <si>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</si>
  <si>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</si>
  <si>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</si>
  <si>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</si>
  <si>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</si>
  <si>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</si>
  <si>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</si>
  <si>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</si>
  <si>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</si>
  <si>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</si>
  <si>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</si>
  <si>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</si>
  <si>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</si>
  <si>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</si>
  <si>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</si>
  <si>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</si>
  <si>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</si>
  <si>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</si>
  <si>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</si>
  <si>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</si>
  <si>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</si>
  <si>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</si>
  <si>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</si>
  <si>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</si>
  <si>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</si>
  <si>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</si>
  <si>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</si>
  <si>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</si>
  <si>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</si>
  <si>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</si>
  <si>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</si>
  <si>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</si>
  <si>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</si>
  <si>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</si>
  <si>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</si>
  <si>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</si>
  <si>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</si>
  <si>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</si>
  <si>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</si>
  <si>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</si>
  <si>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</si>
  <si>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</si>
  <si>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</si>
  <si>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</si>
  <si>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</si>
  <si>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</si>
  <si>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</si>
  <si>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</si>
  <si>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</si>
  <si>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</si>
  <si>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</si>
  <si>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</si>
  <si>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</si>
  <si>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</si>
  <si>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</si>
  <si>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</si>
  <si>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</si>
  <si>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</si>
  <si>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</si>
  <si>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</si>
  <si>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</si>
  <si>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</si>
  <si>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</si>
  <si>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</si>
  <si>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</si>
  <si>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</si>
  <si>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</si>
  <si>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</si>
  <si>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</si>
  <si>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</si>
  <si>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</si>
  <si>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</si>
  <si>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</si>
  <si>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</si>
  <si>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</si>
  <si>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</si>
  <si>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</si>
  <si>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</si>
  <si>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</si>
  <si>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</si>
  <si>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</si>
  <si>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</si>
  <si>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</si>
  <si>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</si>
  <si>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</si>
  <si>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</si>
  <si>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</si>
  <si>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</si>
  <si>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</si>
  <si>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</si>
  <si>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</si>
  <si>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</si>
  <si>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</si>
  <si>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</si>
  <si>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</si>
  <si>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</si>
  <si>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</si>
  <si>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</si>
  <si>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</si>
  <si>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</si>
  <si>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</si>
  <si>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</si>
  <si>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</si>
  <si>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</si>
  <si>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</si>
  <si>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</si>
  <si>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</si>
  <si>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</si>
  <si>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</si>
  <si>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</si>
  <si>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</si>
  <si>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</si>
  <si>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</si>
  <si>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</si>
  <si>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</si>
  <si>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</si>
  <si>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</si>
  <si>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</si>
  <si>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</si>
  <si>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</si>
  <si>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</si>
  <si>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</si>
  <si>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</si>
  <si>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</si>
  <si>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</si>
  <si>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</si>
  <si>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</si>
  <si>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</si>
  <si>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</si>
  <si>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</si>
  <si>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</si>
  <si>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</si>
  <si>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</si>
  <si>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</si>
  <si>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</si>
  <si>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</si>
  <si>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</si>
  <si>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</si>
  <si>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</si>
  <si>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</si>
  <si>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</si>
  <si>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</si>
  <si>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</si>
  <si>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</si>
  <si>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</si>
  <si>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</si>
  <si>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</si>
  <si>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</si>
  <si>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</si>
  <si>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</si>
  <si>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</si>
  <si>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</si>
  <si>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</si>
  <si>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</si>
  <si>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</si>
  <si>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</si>
  <si>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</si>
  <si>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</si>
  <si>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</si>
  <si>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</si>
  <si>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</si>
  <si>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</si>
  <si>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</si>
  <si>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</si>
  <si>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</si>
  <si>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</si>
  <si>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</si>
  <si>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</si>
  <si>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</si>
  <si>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</si>
  <si>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</si>
  <si>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</si>
  <si>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</si>
  <si>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</si>
  <si>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</si>
  <si>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</si>
  <si>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</si>
  <si>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</si>
  <si>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</si>
  <si>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</si>
  <si>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</si>
  <si>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</si>
  <si>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</si>
  <si>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</si>
  <si>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</si>
  <si>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</si>
  <si>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</si>
  <si>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</si>
  <si>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</si>
  <si>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</si>
  <si>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</si>
  <si>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</si>
  <si>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</si>
  <si>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</si>
  <si>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</si>
  <si>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</si>
  <si>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</si>
  <si>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</si>
  <si>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</si>
  <si>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</si>
  <si>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</si>
  <si>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</si>
  <si>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</si>
  <si>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</si>
  <si>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</si>
  <si>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</si>
  <si>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</si>
  <si>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</si>
  <si>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</si>
  <si>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</si>
  <si>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</si>
  <si>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</si>
  <si>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</si>
  <si>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</si>
  <si>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</si>
  <si>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</si>
  <si>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</si>
  <si>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</si>
  <si>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</si>
  <si>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</si>
  <si>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</si>
  <si>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</si>
  <si>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</si>
  <si>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</si>
  <si>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</si>
  <si>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</si>
  <si>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</si>
  <si>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</si>
  <si>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</si>
  <si>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</si>
  <si>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</si>
  <si>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</si>
  <si>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</si>
  <si>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</si>
  <si>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</si>
  <si>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</si>
  <si>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</si>
  <si>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</si>
  <si>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</si>
  <si>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</si>
  <si>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</si>
  <si>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</si>
  <si>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</si>
  <si>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</si>
  <si>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</si>
  <si>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</si>
  <si>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</si>
  <si>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</si>
  <si>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</si>
  <si>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</si>
  <si>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</si>
  <si>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</si>
  <si>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</si>
  <si>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</si>
  <si>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</si>
  <si>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</si>
  <si>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</si>
  <si>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</si>
  <si>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</si>
  <si>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</si>
  <si>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</si>
  <si>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</si>
  <si>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</si>
  <si>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</si>
  <si>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</si>
  <si>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</si>
  <si>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</si>
  <si>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</si>
  <si>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</si>
  <si>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</si>
  <si>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</si>
  <si>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</si>
  <si>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</si>
  <si>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</si>
  <si>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</si>
  <si>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</si>
  <si>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</si>
  <si>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</si>
  <si>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</si>
  <si>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</si>
  <si>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</si>
  <si>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</si>
  <si>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</si>
  <si>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</si>
  <si>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</si>
  <si>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</si>
  <si>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</si>
  <si>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</si>
  <si>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</si>
  <si>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</si>
  <si>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</si>
  <si>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</si>
  <si>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</si>
  <si>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</si>
  <si>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</si>
  <si>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</si>
  <si>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</si>
  <si>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</si>
  <si>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</si>
  <si>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</si>
  <si>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</si>
  <si>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</si>
  <si>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</si>
  <si>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</si>
  <si>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</si>
  <si>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</si>
  <si>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</si>
  <si>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</si>
  <si>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</si>
  <si>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</si>
  <si>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</si>
  <si>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</si>
  <si>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</si>
  <si>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</si>
  <si>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</si>
  <si>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</si>
  <si>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</si>
  <si>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</si>
  <si>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</si>
  <si>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</si>
  <si>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</si>
  <si>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</si>
  <si>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</si>
  <si>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</si>
  <si>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</si>
  <si>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</si>
  <si>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</si>
  <si>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</si>
  <si>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</si>
  <si>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</si>
  <si>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</si>
  <si>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</si>
  <si>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</si>
  <si>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</si>
  <si>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</si>
  <si>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</si>
  <si>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</si>
  <si>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</si>
  <si>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</si>
  <si>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</si>
  <si>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</si>
  <si>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</si>
  <si>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</si>
  <si>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</si>
  <si>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</si>
  <si>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</si>
  <si>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</si>
  <si>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</si>
  <si>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</si>
  <si>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</si>
  <si>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</si>
  <si>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</si>
  <si>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</si>
  <si>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</si>
  <si>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</si>
  <si>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</si>
  <si>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</si>
  <si>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</si>
  <si>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</si>
  <si>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</si>
  <si>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</si>
  <si>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</si>
  <si>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</si>
  <si>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</si>
  <si>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</si>
  <si>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</si>
  <si>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</si>
  <si>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</si>
  <si>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</si>
  <si>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</si>
  <si>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</si>
  <si>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</si>
  <si>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</si>
  <si>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</si>
  <si>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</si>
  <si>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</si>
  <si>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</si>
  <si>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</si>
  <si>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</si>
  <si>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</si>
  <si>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</si>
  <si>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</si>
  <si>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</si>
  <si>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</si>
  <si>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</si>
  <si>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</si>
  <si>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</si>
  <si>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</si>
  <si>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</si>
  <si>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</si>
  <si>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</si>
  <si>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</si>
  <si>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</si>
  <si>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</si>
  <si>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</si>
  <si>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</si>
  <si>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</si>
  <si>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</si>
  <si>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</si>
  <si>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</si>
  <si>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</si>
  <si>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</si>
  <si>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</si>
  <si>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</si>
  <si>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</si>
  <si>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</si>
  <si>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</si>
  <si>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</si>
  <si>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</si>
  <si>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</si>
  <si>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</si>
  <si>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</si>
  <si>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</si>
  <si>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</si>
  <si>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</si>
  <si>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</si>
  <si>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</si>
  <si>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</si>
  <si>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</si>
  <si>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</si>
  <si>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</si>
  <si>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</si>
  <si>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</si>
  <si>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</si>
  <si>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</si>
  <si>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</si>
  <si>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</si>
  <si>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</si>
  <si>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</si>
  <si>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</si>
  <si>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</si>
  <si>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</si>
  <si>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</si>
  <si>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</si>
  <si>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</si>
  <si>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</si>
  <si>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</si>
  <si>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</si>
  <si>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</si>
  <si>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</si>
  <si>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</si>
  <si>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</si>
  <si>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</si>
  <si>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</si>
  <si>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</si>
  <si>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</si>
  <si>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</si>
  <si>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</si>
  <si>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</si>
  <si>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</si>
  <si>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</si>
  <si>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</si>
  <si>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</si>
  <si>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</si>
  <si>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</si>
  <si>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</si>
  <si>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</si>
  <si>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</si>
  <si>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</si>
  <si>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</si>
  <si>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</si>
  <si>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</si>
  <si>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</si>
  <si>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</si>
  <si>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</si>
  <si>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</si>
  <si>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</si>
  <si>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</si>
  <si>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</si>
  <si>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</si>
  <si>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</si>
  <si>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</si>
  <si>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</si>
  <si>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</si>
  <si>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</si>
  <si>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</si>
  <si>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</si>
  <si>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</si>
  <si>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</si>
  <si>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</si>
  <si>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</si>
  <si>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</si>
  <si>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</si>
  <si>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</si>
  <si>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</si>
  <si>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</si>
  <si>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</si>
  <si>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</si>
  <si>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</si>
  <si>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</si>
  <si>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</si>
  <si>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</si>
  <si>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</si>
  <si>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</si>
  <si>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</si>
  <si>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</si>
  <si>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</si>
  <si>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</si>
  <si>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</si>
  <si>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</si>
  <si>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</si>
  <si>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</si>
  <si>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</si>
  <si>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</si>
  <si>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</si>
  <si>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</si>
  <si>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</si>
  <si>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</si>
  <si>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</si>
  <si>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</si>
  <si>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</si>
  <si>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</si>
  <si>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The Hood Cancun</t>
  </si>
  <si>
    <t>Leonardo Mendez Castellanos</t>
  </si>
  <si>
    <t>MZ 21 SM 22 Lote 46 Num.19 Calle Margaritas.</t>
  </si>
  <si>
    <t>77500 Cancun, Quintana Roo</t>
  </si>
  <si>
    <t>Mexico</t>
  </si>
  <si>
    <t>Tel: +52 998 2020175</t>
  </si>
  <si>
    <t>Email: thehoodcancuncity@gmail.com</t>
  </si>
  <si>
    <t>IAFRC</t>
  </si>
  <si>
    <t>3mm - 5mm surgical steel dermal anchor top part with ferido glued multi crystals and resin cover for internally threaded, 16g (1.2mm) dermal anchor base plate with a height of 2mm - 2.5mm (this item does only fit our dermal anchors and surface bars)</t>
  </si>
  <si>
    <t>Size: 4mm</t>
  </si>
  <si>
    <t>Size: 5mm</t>
  </si>
  <si>
    <t>IE3</t>
  </si>
  <si>
    <t>3mm flat disk shaped surgical steel dermal anchor top part for internally threaded, 16g (1.2mm) dermal anchor base plate with a height of 2mm - 2.5mm (this item does only fit our dermal anchors and surface bars)</t>
  </si>
  <si>
    <t>IE4</t>
  </si>
  <si>
    <t>4mm flat disk shaped surgical steel dermal anchor top part for internally threaded, 16g (1.2mm) dermal anchor base plate with a height of 2mm - 2.5mm (this item does only fit our dermal anchors and surface bars)</t>
  </si>
  <si>
    <t>IJF3</t>
  </si>
  <si>
    <t>316L steel 3mm dermal anchor top part with bezel set flat crystal for 1.6mm (14g) posts with 1.2mm internal threading</t>
  </si>
  <si>
    <t>Crystal Color: AB Light Siam</t>
  </si>
  <si>
    <t>IJF4</t>
  </si>
  <si>
    <t>316L steel 4mm dermal anchor top part with bezel set flat crystal for 1.6mm (14g) posts with 1.2mm internal threading</t>
  </si>
  <si>
    <t>316L steel 5mm dermal anchor top part with bezel set flat crystal for 1.6mm (14g) posts with 1.2mm internal threading</t>
  </si>
  <si>
    <t>ITE</t>
  </si>
  <si>
    <t>Flat disk shaped anodized surgical steel dermal anchor top part for internally threaded, 16g (1.2mm) dermal anchor base plate with a height of 2mm - 2.5mm (this item does only fit our dermal anchors and surface bars)</t>
  </si>
  <si>
    <t>ITE5</t>
  </si>
  <si>
    <t>5mm flat disk shaped anodized surgical steel dermal anchor top part for internally threaded, 16g (1.2mm) dermal anchor base plate with a height of 2mm - 2.5mm (this item does only fit our dermal anchors and surface bars)</t>
  </si>
  <si>
    <t>High polished surgical steel hinged segment ring, 16g (1.2mm)</t>
  </si>
  <si>
    <t>TAFOP5</t>
  </si>
  <si>
    <t>5mm titanium G23 dermal anchor top part with synthetic opal for internally threaded, 16g (1.2mm) dermal anchor base plate with a height of 2mm - 2.5mm (this item does only fit our dermal anchors and surface bars)</t>
  </si>
  <si>
    <t>Color: Pink</t>
  </si>
  <si>
    <t>TALG14</t>
  </si>
  <si>
    <t>4mm disk shaped titanium G23 top with rainbow logo - dermal surface anchor top part (this item does only fit our dermal anchors and surface bars)</t>
  </si>
  <si>
    <t>USGSHSS10</t>
  </si>
  <si>
    <t>High polished titanium G23 hinged segment ring, 0.8mm (20g) with outward facing CNC set Cubic Zirconia (CZ) stones, inner diameter from 7mm to 10mm</t>
  </si>
  <si>
    <t>USGSHSS10T</t>
  </si>
  <si>
    <t>Color: Gold 8mm</t>
  </si>
  <si>
    <t>PVD plated titanium G23 hinged segment ring, 0.8mm (20g) with outward facing CNC set Cubic Zirconia (CZ) stones, inner diameter from 7mm to 10mm</t>
  </si>
  <si>
    <t>Color: Gold 10mm</t>
  </si>
  <si>
    <t>ZTSA2</t>
  </si>
  <si>
    <t>Height: 2.5mm</t>
  </si>
  <si>
    <t>EO gas sterilized high polished titanium G23 1.6mm (14g) base part for dermal anchor surface piercing with three holes in the base plate, 1.2mm (16g) internal threaded connector (only fits our dermal anchor top parts)</t>
  </si>
  <si>
    <t>ZTSA3</t>
  </si>
  <si>
    <t>EO gas sterilized high polished titanium G23 1.6mm (14g) base part for dermal anchor surface piercing with two holes in the base plate, 1.2mm (16g) internal threaded connector (only fits our dermal anchor top parts)</t>
  </si>
  <si>
    <t>MXN</t>
  </si>
  <si>
    <t>IAFRC3</t>
  </si>
  <si>
    <t>IAFRC4</t>
  </si>
  <si>
    <t>IAFRC5</t>
  </si>
  <si>
    <t>ITE3</t>
  </si>
  <si>
    <t>ITE4</t>
  </si>
  <si>
    <t>USGSHSS10S8</t>
  </si>
  <si>
    <t>USGSHSS10S10</t>
  </si>
  <si>
    <t>USGSHSS10TG8</t>
  </si>
  <si>
    <t>USGSHSS10TG10</t>
  </si>
  <si>
    <t>Four Thousand Nine Hundred Thirteen and 87 cents MXN</t>
  </si>
  <si>
    <t>Exchange Rate MXN-THB</t>
  </si>
  <si>
    <t>Leo</t>
  </si>
  <si>
    <t>Shipping cost to Mexico via DHL:</t>
  </si>
  <si>
    <t>GSP Eligible</t>
  </si>
  <si>
    <t>HTS - A7117.19.9000: Imitation jewelry of base metal</t>
  </si>
  <si>
    <t>Free Shipping to Mexico via DHL due to order over 1000MXN:</t>
  </si>
  <si>
    <t>One Thousand Three Hundred Sixty Six and 12 cents MXN</t>
  </si>
  <si>
    <t>247-249 Tano Road, Bavornives</t>
  </si>
  <si>
    <t>Imitation jewelry</t>
  </si>
  <si>
    <t>316L steel 3mm fashion body jewelry top part with bezel set flat crystal for 1.6mm (14g) posts with 1.2mm internal threading</t>
  </si>
  <si>
    <t>316L steel 4mm fashion body jewelry top part with bezel set flat crystal for 1.6mm (14g) posts with 1.2mm internal threading</t>
  </si>
  <si>
    <t>316L steel 5mm fashion body jewelry top part with bezel set flat crystal for 1.6mm (14g) posts with 1.2mm internal threading</t>
  </si>
  <si>
    <t>High polished 1.6mm (14g) base part for fashion body jewelry with three holes in the base plate, 1.2mm (16g) internal threaded connector (only fits our fashion body jewelry top parts)</t>
  </si>
  <si>
    <t>High polished 1.6mm (14g) base part for fashion body jewelry with two holes in the base plate, 1.2mm (16g) internal threaded connector (only fits our fashion body jewelry top parts)</t>
  </si>
  <si>
    <t>High polished hinged segment ring, 0.8mm (20g) with outward facing cnc set cubic zirconia (cz), inner diameter from 7mm to 10mm</t>
  </si>
  <si>
    <t>Colored hinged segment ring, 0.8mm (20g) with outward facing cnc set cubic zirconia (cz), inner diameter from 7mm to 10mm</t>
  </si>
  <si>
    <t>4mm disk shaped top with rainbow logo - body jewelry top part (this item does only fit our fashion body jewelrys and surface bars)</t>
  </si>
  <si>
    <t>5mm fashion body jewelry top part with synthetic opal for internally threaded, 16g (1.2mm) fashion body jewelry base plate with a height of 2mm - 2.5mm (this item does only fit our fashion body jewelrys and surface bars)</t>
  </si>
  <si>
    <t>3mm flat disk shaped steel fashion body jewelry top part for internally threaded, 16g (1.2mm) fashion body jewelry base plate with a height of 2mm - 2.5mm (this item does only fit our fashion body jewelrys and surface bars)</t>
  </si>
  <si>
    <t>4mm flat disk shaped steel fashion body jewelry top part for internally threaded, 16g (1.2mm) fashion body jewelry base plate with a height of 2mm - 2.5mm (this item does only fit our fashion body jewelrys and surface bars)</t>
  </si>
  <si>
    <t>High polished steel hinged segment ring, 16g (1.2mm)</t>
  </si>
  <si>
    <t>Flat disk shaped colored steel fashion body jewelry top part for internally threaded, 16g (1.2mm) fashion body jewelry base plate with a height of 2mm - 2.5mm (this item does only fit our fashion body jewelrys and surface bars)</t>
  </si>
  <si>
    <t>5mm flat disk shaped colored steel fashion body jewelry top part for internally threaded, 16g (1.2mm) fashion body jewelry base plate with a height of 2mm - 2.5mm (this item does only fit our fashion body jewelrys and surface bars)</t>
  </si>
  <si>
    <t>3mm - 5mm steel fashion body jewelry top part with ferido glued multi crystals and resin cover for internally threaded, 16g (1.2mm) fashion body jewelry base plate with a height of 2mm - 2.5mm (this item does only fit our fashion body jewelrys and surface bars)</t>
  </si>
  <si>
    <t>MZ 21 SM 22 Lote 46 Num.19</t>
  </si>
  <si>
    <t>THB-MXN</t>
  </si>
  <si>
    <t>Yahoo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</si>
</sst>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70" formatCode="0.00000"/>
    <numFmt numFmtId="173" formatCode="#,##0.00000"/>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5" fillId="0" borderId="0"/>
    <xf numFmtId="0" fontId="5" fillId="0" borderId="0"/>
  </cellStyleXfs>
  <cellXfs count="16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2" fillId="2" borderId="0" xfId="0" applyFont="1" applyFill="1" applyAlignment="1">
      <alignment horizontal="center" vertical="center" wrapText="1"/>
    </xf>
    <xf numFmtId="0" fontId="21" fillId="2" borderId="14"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0" borderId="0" xfId="0" applyFont="1"/>
    <xf numFmtId="170" fontId="8" fillId="0" borderId="0" xfId="3" applyNumberFormat="1" applyAlignment="1">
      <alignment vertical="center"/>
    </xf>
    <xf numFmtId="170" fontId="10" fillId="2" borderId="0" xfId="3" applyNumberFormat="1" applyFont="1" applyFill="1" applyAlignment="1">
      <alignment horizontal="center" vertical="center"/>
    </xf>
    <xf numFmtId="173" fontId="4" fillId="0" borderId="0" xfId="0" applyNumberFormat="1" applyFont="1"/>
  </cellXfs>
  <cellStyles count="536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53" xr:uid="{DAAECACA-07C0-4D32-AC62-18BBA28CE83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54" xr:uid="{0C5B9C00-7EC4-40DD-820F-FA78E584D745}"/>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7" xr:uid="{464840A3-0027-423E-BB43-63A0AD86A42A}"/>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55" xr:uid="{7B7B4FA5-0C94-4DAB-99D4-72A74AD3AEA5}"/>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59" xr:uid="{C603E7A3-D175-4199-8E9F-5EC8F531BEB0}"/>
    <cellStyle name="Normal 22 4 5 3" xfId="5358" xr:uid="{500EDCC2-8CED-437D-AC85-AD0844AA9FCA}"/>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2 2 2" xfId="5352" xr:uid="{491EF7E8-E95B-4DDE-BDB3-045BC584917E}"/>
    <cellStyle name="Normal 3 4 2 2 3" xfId="5350" xr:uid="{FD5136EB-B1A3-4C1B-9B66-B6FB0151976C}"/>
    <cellStyle name="Normal 3 4 2 3" xfId="5351" xr:uid="{703659E3-41F5-4464-AE66-E1395607DE5B}"/>
    <cellStyle name="Normal 3 4 2 4" xfId="5360" xr:uid="{1C286912-E681-499A-AD7C-992DF301230E}"/>
    <cellStyle name="Normal 3 4 2 5" xfId="5346" xr:uid="{48BB29BE-CBFC-4D9B-B099-68435C8EA330}"/>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2 2" xfId="5345" xr:uid="{3C521DFA-5C76-4700-ACDC-A9B603E8C8D4}"/>
    <cellStyle name="Normal 4 2 2 2 2 2" xfId="5349" xr:uid="{C5AE59B3-0F0C-4C6D-8DC0-23B54E562E85}"/>
    <cellStyle name="Normal 4 2 2 2 2 3" xfId="5344" xr:uid="{C10A7A67-0D7B-4360-8DAE-1535F2AB4E7C}"/>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8" xr:uid="{30DBB4DB-AAC5-40C5-86FD-E3D7F3430A42}"/>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56" xr:uid="{34BC2863-A66B-4B86-A7E5-A1526695D37A}"/>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7" xr:uid="{D8F5E3DB-5D06-49BC-BE54-7C2FCCDACA58}"/>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185</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6"/>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200</v>
      </c>
      <c r="K9" s="126"/>
    </row>
    <row r="10" spans="1:11" ht="15" customHeight="1">
      <c r="A10" s="125"/>
      <c r="B10" s="125" t="s">
        <v>715</v>
      </c>
      <c r="C10" s="131"/>
      <c r="D10" s="131"/>
      <c r="E10" s="131"/>
      <c r="F10" s="126"/>
      <c r="G10" s="127"/>
      <c r="H10" s="127" t="s">
        <v>715</v>
      </c>
      <c r="I10" s="131"/>
      <c r="J10" s="147">
        <v>51433</v>
      </c>
      <c r="K10" s="126"/>
    </row>
    <row r="11" spans="1:11">
      <c r="A11" s="125"/>
      <c r="B11" s="125" t="s">
        <v>716</v>
      </c>
      <c r="C11" s="131"/>
      <c r="D11" s="131"/>
      <c r="E11" s="131"/>
      <c r="F11" s="126"/>
      <c r="G11" s="127"/>
      <c r="H11" s="127" t="s">
        <v>716</v>
      </c>
      <c r="I11" s="131"/>
      <c r="J11" s="148"/>
      <c r="K11" s="126"/>
    </row>
    <row r="12" spans="1:11">
      <c r="A12" s="125"/>
      <c r="B12" s="125" t="s">
        <v>717</v>
      </c>
      <c r="C12" s="131"/>
      <c r="D12" s="131"/>
      <c r="E12" s="131"/>
      <c r="F12" s="126"/>
      <c r="G12" s="127"/>
      <c r="H12" s="127" t="s">
        <v>717</v>
      </c>
      <c r="I12" s="131"/>
      <c r="J12" s="131"/>
      <c r="K12" s="126"/>
    </row>
    <row r="13" spans="1:11">
      <c r="A13" s="125"/>
      <c r="B13" s="125" t="s">
        <v>718</v>
      </c>
      <c r="C13" s="131"/>
      <c r="D13" s="131"/>
      <c r="E13" s="131"/>
      <c r="F13" s="126"/>
      <c r="G13" s="127"/>
      <c r="H13" s="127" t="s">
        <v>718</v>
      </c>
      <c r="I13" s="131"/>
      <c r="J13" s="110" t="s">
        <v>16</v>
      </c>
      <c r="K13" s="126"/>
    </row>
    <row r="14" spans="1:11" ht="15" customHeight="1">
      <c r="A14" s="125"/>
      <c r="B14" s="125" t="s">
        <v>719</v>
      </c>
      <c r="C14" s="131"/>
      <c r="D14" s="131"/>
      <c r="E14" s="131"/>
      <c r="F14" s="126"/>
      <c r="G14" s="127"/>
      <c r="H14" s="127" t="s">
        <v>719</v>
      </c>
      <c r="I14" s="131"/>
      <c r="J14" s="149">
        <v>45184</v>
      </c>
      <c r="K14" s="126"/>
    </row>
    <row r="15" spans="1:11" ht="15" customHeight="1">
      <c r="A15" s="125"/>
      <c r="B15" s="6" t="s">
        <v>11</v>
      </c>
      <c r="C15" s="7"/>
      <c r="D15" s="7"/>
      <c r="E15" s="7"/>
      <c r="F15" s="8"/>
      <c r="G15" s="127"/>
      <c r="H15" s="9" t="s">
        <v>11</v>
      </c>
      <c r="I15" s="131"/>
      <c r="J15" s="150"/>
      <c r="K15" s="126"/>
    </row>
    <row r="16" spans="1:11" ht="15" customHeight="1">
      <c r="A16" s="125"/>
      <c r="B16" s="131"/>
      <c r="C16" s="131"/>
      <c r="D16" s="131"/>
      <c r="E16" s="131"/>
      <c r="F16" s="131"/>
      <c r="G16" s="131"/>
      <c r="H16" s="131"/>
      <c r="I16" s="134" t="s">
        <v>147</v>
      </c>
      <c r="J16" s="140">
        <v>39987</v>
      </c>
      <c r="K16" s="126"/>
    </row>
    <row r="17" spans="1:11">
      <c r="A17" s="125"/>
      <c r="B17" s="131" t="s">
        <v>720</v>
      </c>
      <c r="C17" s="131"/>
      <c r="D17" s="131"/>
      <c r="E17" s="131"/>
      <c r="F17" s="131"/>
      <c r="G17" s="131"/>
      <c r="H17" s="131"/>
      <c r="I17" s="134" t="s">
        <v>148</v>
      </c>
      <c r="J17" s="140" t="s">
        <v>769</v>
      </c>
      <c r="K17" s="126"/>
    </row>
    <row r="18" spans="1:11" ht="18">
      <c r="A18" s="125"/>
      <c r="B18" s="131" t="s">
        <v>721</v>
      </c>
      <c r="C18" s="131"/>
      <c r="D18" s="131"/>
      <c r="E18" s="131"/>
      <c r="F18" s="131"/>
      <c r="G18" s="131"/>
      <c r="H18" s="131"/>
      <c r="I18" s="133" t="s">
        <v>263</v>
      </c>
      <c r="J18" s="115" t="s">
        <v>757</v>
      </c>
      <c r="K18" s="126"/>
    </row>
    <row r="19" spans="1:11">
      <c r="A19" s="125"/>
      <c r="B19" s="131"/>
      <c r="C19" s="131"/>
      <c r="D19" s="131"/>
      <c r="E19" s="131"/>
      <c r="F19" s="131"/>
      <c r="G19" s="131"/>
      <c r="H19" s="131"/>
      <c r="I19" s="131"/>
      <c r="J19" s="131"/>
      <c r="K19" s="126"/>
    </row>
    <row r="20" spans="1:11">
      <c r="A20" s="125"/>
      <c r="B20" s="111" t="s">
        <v>203</v>
      </c>
      <c r="C20" s="111" t="s">
        <v>204</v>
      </c>
      <c r="D20" s="128" t="s">
        <v>289</v>
      </c>
      <c r="E20" s="128" t="s">
        <v>205</v>
      </c>
      <c r="F20" s="151" t="s">
        <v>206</v>
      </c>
      <c r="G20" s="152"/>
      <c r="H20" s="111" t="s">
        <v>173</v>
      </c>
      <c r="I20" s="111" t="s">
        <v>207</v>
      </c>
      <c r="J20" s="111" t="s">
        <v>26</v>
      </c>
      <c r="K20" s="126"/>
    </row>
    <row r="21" spans="1:11">
      <c r="A21" s="125"/>
      <c r="B21" s="116"/>
      <c r="C21" s="116"/>
      <c r="D21" s="117"/>
      <c r="E21" s="117"/>
      <c r="F21" s="153"/>
      <c r="G21" s="154"/>
      <c r="H21" s="116" t="s">
        <v>146</v>
      </c>
      <c r="I21" s="116"/>
      <c r="J21" s="116"/>
      <c r="K21" s="126"/>
    </row>
    <row r="22" spans="1:11" ht="49.5" customHeight="1">
      <c r="A22" s="125"/>
      <c r="B22" s="118">
        <v>1</v>
      </c>
      <c r="C22" s="10" t="s">
        <v>722</v>
      </c>
      <c r="D22" s="129" t="s">
        <v>758</v>
      </c>
      <c r="E22" s="129" t="s">
        <v>577</v>
      </c>
      <c r="F22" s="145" t="s">
        <v>112</v>
      </c>
      <c r="G22" s="146"/>
      <c r="H22" s="11" t="s">
        <v>723</v>
      </c>
      <c r="I22" s="14">
        <v>14.23</v>
      </c>
      <c r="J22" s="120">
        <f t="shared" ref="J22:J65" si="0">I22*B22</f>
        <v>14.23</v>
      </c>
      <c r="K22" s="126"/>
    </row>
    <row r="23" spans="1:11" ht="49.5" customHeight="1">
      <c r="A23" s="125"/>
      <c r="B23" s="118">
        <v>1</v>
      </c>
      <c r="C23" s="10" t="s">
        <v>722</v>
      </c>
      <c r="D23" s="129" t="s">
        <v>758</v>
      </c>
      <c r="E23" s="129" t="s">
        <v>577</v>
      </c>
      <c r="F23" s="145" t="s">
        <v>218</v>
      </c>
      <c r="G23" s="146"/>
      <c r="H23" s="11" t="s">
        <v>723</v>
      </c>
      <c r="I23" s="14">
        <v>14.23</v>
      </c>
      <c r="J23" s="120">
        <f t="shared" si="0"/>
        <v>14.23</v>
      </c>
      <c r="K23" s="126"/>
    </row>
    <row r="24" spans="1:11" ht="49.5" customHeight="1">
      <c r="A24" s="125"/>
      <c r="B24" s="118">
        <v>1</v>
      </c>
      <c r="C24" s="10" t="s">
        <v>722</v>
      </c>
      <c r="D24" s="129" t="s">
        <v>759</v>
      </c>
      <c r="E24" s="129" t="s">
        <v>724</v>
      </c>
      <c r="F24" s="145" t="s">
        <v>112</v>
      </c>
      <c r="G24" s="146"/>
      <c r="H24" s="11" t="s">
        <v>723</v>
      </c>
      <c r="I24" s="14">
        <v>16.03</v>
      </c>
      <c r="J24" s="120">
        <f t="shared" si="0"/>
        <v>16.03</v>
      </c>
      <c r="K24" s="126"/>
    </row>
    <row r="25" spans="1:11" ht="49.5" customHeight="1">
      <c r="A25" s="125"/>
      <c r="B25" s="118">
        <v>1</v>
      </c>
      <c r="C25" s="10" t="s">
        <v>722</v>
      </c>
      <c r="D25" s="129" t="s">
        <v>759</v>
      </c>
      <c r="E25" s="129" t="s">
        <v>724</v>
      </c>
      <c r="F25" s="145" t="s">
        <v>218</v>
      </c>
      <c r="G25" s="146"/>
      <c r="H25" s="11" t="s">
        <v>723</v>
      </c>
      <c r="I25" s="14">
        <v>16.03</v>
      </c>
      <c r="J25" s="120">
        <f t="shared" si="0"/>
        <v>16.03</v>
      </c>
      <c r="K25" s="126"/>
    </row>
    <row r="26" spans="1:11" ht="49.5" customHeight="1">
      <c r="A26" s="125"/>
      <c r="B26" s="118">
        <v>1</v>
      </c>
      <c r="C26" s="10" t="s">
        <v>722</v>
      </c>
      <c r="D26" s="129" t="s">
        <v>760</v>
      </c>
      <c r="E26" s="129" t="s">
        <v>725</v>
      </c>
      <c r="F26" s="145" t="s">
        <v>112</v>
      </c>
      <c r="G26" s="146"/>
      <c r="H26" s="11" t="s">
        <v>723</v>
      </c>
      <c r="I26" s="14">
        <v>17.829999999999998</v>
      </c>
      <c r="J26" s="120">
        <f t="shared" si="0"/>
        <v>17.829999999999998</v>
      </c>
      <c r="K26" s="126"/>
    </row>
    <row r="27" spans="1:11" ht="49.5" customHeight="1">
      <c r="A27" s="125"/>
      <c r="B27" s="118">
        <v>1</v>
      </c>
      <c r="C27" s="10" t="s">
        <v>722</v>
      </c>
      <c r="D27" s="129" t="s">
        <v>760</v>
      </c>
      <c r="E27" s="129" t="s">
        <v>725</v>
      </c>
      <c r="F27" s="145" t="s">
        <v>218</v>
      </c>
      <c r="G27" s="146"/>
      <c r="H27" s="11" t="s">
        <v>723</v>
      </c>
      <c r="I27" s="14">
        <v>17.829999999999998</v>
      </c>
      <c r="J27" s="120">
        <f t="shared" si="0"/>
        <v>17.829999999999998</v>
      </c>
      <c r="K27" s="126"/>
    </row>
    <row r="28" spans="1:11" ht="48">
      <c r="A28" s="125"/>
      <c r="B28" s="118">
        <v>10</v>
      </c>
      <c r="C28" s="10" t="s">
        <v>726</v>
      </c>
      <c r="D28" s="129" t="s">
        <v>726</v>
      </c>
      <c r="E28" s="129"/>
      <c r="F28" s="145"/>
      <c r="G28" s="146"/>
      <c r="H28" s="11" t="s">
        <v>727</v>
      </c>
      <c r="I28" s="14">
        <v>6.12</v>
      </c>
      <c r="J28" s="120">
        <f t="shared" si="0"/>
        <v>61.2</v>
      </c>
      <c r="K28" s="126"/>
    </row>
    <row r="29" spans="1:11" ht="48">
      <c r="A29" s="125"/>
      <c r="B29" s="118">
        <v>10</v>
      </c>
      <c r="C29" s="10" t="s">
        <v>728</v>
      </c>
      <c r="D29" s="129" t="s">
        <v>728</v>
      </c>
      <c r="E29" s="129"/>
      <c r="F29" s="145"/>
      <c r="G29" s="146"/>
      <c r="H29" s="11" t="s">
        <v>729</v>
      </c>
      <c r="I29" s="14">
        <v>6.12</v>
      </c>
      <c r="J29" s="120">
        <f t="shared" si="0"/>
        <v>61.2</v>
      </c>
      <c r="K29" s="126"/>
    </row>
    <row r="30" spans="1:11" ht="24">
      <c r="A30" s="125"/>
      <c r="B30" s="118">
        <v>2</v>
      </c>
      <c r="C30" s="10" t="s">
        <v>730</v>
      </c>
      <c r="D30" s="129" t="s">
        <v>730</v>
      </c>
      <c r="E30" s="129" t="s">
        <v>112</v>
      </c>
      <c r="F30" s="145"/>
      <c r="G30" s="146"/>
      <c r="H30" s="11" t="s">
        <v>731</v>
      </c>
      <c r="I30" s="14">
        <v>8.82</v>
      </c>
      <c r="J30" s="120">
        <f t="shared" si="0"/>
        <v>17.64</v>
      </c>
      <c r="K30" s="126"/>
    </row>
    <row r="31" spans="1:11" ht="24">
      <c r="A31" s="125"/>
      <c r="B31" s="118">
        <v>2</v>
      </c>
      <c r="C31" s="10" t="s">
        <v>730</v>
      </c>
      <c r="D31" s="129" t="s">
        <v>730</v>
      </c>
      <c r="E31" s="129" t="s">
        <v>215</v>
      </c>
      <c r="F31" s="145"/>
      <c r="G31" s="146"/>
      <c r="H31" s="11" t="s">
        <v>731</v>
      </c>
      <c r="I31" s="14">
        <v>8.82</v>
      </c>
      <c r="J31" s="120">
        <f t="shared" si="0"/>
        <v>17.64</v>
      </c>
      <c r="K31" s="126"/>
    </row>
    <row r="32" spans="1:11" ht="24">
      <c r="A32" s="125"/>
      <c r="B32" s="118">
        <v>2</v>
      </c>
      <c r="C32" s="10" t="s">
        <v>730</v>
      </c>
      <c r="D32" s="129" t="s">
        <v>730</v>
      </c>
      <c r="E32" s="129" t="s">
        <v>217</v>
      </c>
      <c r="F32" s="145"/>
      <c r="G32" s="146"/>
      <c r="H32" s="11" t="s">
        <v>731</v>
      </c>
      <c r="I32" s="14">
        <v>8.82</v>
      </c>
      <c r="J32" s="120">
        <f t="shared" si="0"/>
        <v>17.64</v>
      </c>
      <c r="K32" s="126"/>
    </row>
    <row r="33" spans="1:11" ht="24">
      <c r="A33" s="125"/>
      <c r="B33" s="118">
        <v>2</v>
      </c>
      <c r="C33" s="10" t="s">
        <v>730</v>
      </c>
      <c r="D33" s="129" t="s">
        <v>730</v>
      </c>
      <c r="E33" s="129" t="s">
        <v>218</v>
      </c>
      <c r="F33" s="145"/>
      <c r="G33" s="146"/>
      <c r="H33" s="11" t="s">
        <v>731</v>
      </c>
      <c r="I33" s="14">
        <v>8.82</v>
      </c>
      <c r="J33" s="120">
        <f t="shared" si="0"/>
        <v>17.64</v>
      </c>
      <c r="K33" s="126"/>
    </row>
    <row r="34" spans="1:11" ht="24">
      <c r="A34" s="125"/>
      <c r="B34" s="118">
        <v>2</v>
      </c>
      <c r="C34" s="10" t="s">
        <v>730</v>
      </c>
      <c r="D34" s="129" t="s">
        <v>730</v>
      </c>
      <c r="E34" s="129" t="s">
        <v>219</v>
      </c>
      <c r="F34" s="145"/>
      <c r="G34" s="146"/>
      <c r="H34" s="11" t="s">
        <v>731</v>
      </c>
      <c r="I34" s="14">
        <v>8.82</v>
      </c>
      <c r="J34" s="120">
        <f t="shared" si="0"/>
        <v>17.64</v>
      </c>
      <c r="K34" s="126"/>
    </row>
    <row r="35" spans="1:11" ht="24">
      <c r="A35" s="125"/>
      <c r="B35" s="118">
        <v>2</v>
      </c>
      <c r="C35" s="10" t="s">
        <v>730</v>
      </c>
      <c r="D35" s="129" t="s">
        <v>730</v>
      </c>
      <c r="E35" s="129" t="s">
        <v>270</v>
      </c>
      <c r="F35" s="145"/>
      <c r="G35" s="146"/>
      <c r="H35" s="11" t="s">
        <v>731</v>
      </c>
      <c r="I35" s="14">
        <v>8.82</v>
      </c>
      <c r="J35" s="120">
        <f t="shared" si="0"/>
        <v>17.64</v>
      </c>
      <c r="K35" s="126"/>
    </row>
    <row r="36" spans="1:11" ht="24">
      <c r="A36" s="125"/>
      <c r="B36" s="118">
        <v>2</v>
      </c>
      <c r="C36" s="10" t="s">
        <v>730</v>
      </c>
      <c r="D36" s="129" t="s">
        <v>730</v>
      </c>
      <c r="E36" s="129" t="s">
        <v>732</v>
      </c>
      <c r="F36" s="145"/>
      <c r="G36" s="146"/>
      <c r="H36" s="11" t="s">
        <v>731</v>
      </c>
      <c r="I36" s="14">
        <v>8.82</v>
      </c>
      <c r="J36" s="120">
        <f t="shared" si="0"/>
        <v>17.64</v>
      </c>
      <c r="K36" s="126"/>
    </row>
    <row r="37" spans="1:11" ht="24">
      <c r="A37" s="125"/>
      <c r="B37" s="118">
        <v>2</v>
      </c>
      <c r="C37" s="10" t="s">
        <v>733</v>
      </c>
      <c r="D37" s="129" t="s">
        <v>733</v>
      </c>
      <c r="E37" s="129" t="s">
        <v>112</v>
      </c>
      <c r="F37" s="145"/>
      <c r="G37" s="146"/>
      <c r="H37" s="11" t="s">
        <v>734</v>
      </c>
      <c r="I37" s="14">
        <v>9.7200000000000006</v>
      </c>
      <c r="J37" s="120">
        <f t="shared" si="0"/>
        <v>19.440000000000001</v>
      </c>
      <c r="K37" s="126"/>
    </row>
    <row r="38" spans="1:11" ht="24">
      <c r="A38" s="125"/>
      <c r="B38" s="118">
        <v>2</v>
      </c>
      <c r="C38" s="10" t="s">
        <v>733</v>
      </c>
      <c r="D38" s="129" t="s">
        <v>733</v>
      </c>
      <c r="E38" s="129" t="s">
        <v>217</v>
      </c>
      <c r="F38" s="145"/>
      <c r="G38" s="146"/>
      <c r="H38" s="11" t="s">
        <v>734</v>
      </c>
      <c r="I38" s="14">
        <v>9.7200000000000006</v>
      </c>
      <c r="J38" s="120">
        <f t="shared" si="0"/>
        <v>19.440000000000001</v>
      </c>
      <c r="K38" s="126"/>
    </row>
    <row r="39" spans="1:11" ht="24">
      <c r="A39" s="125"/>
      <c r="B39" s="118">
        <v>2</v>
      </c>
      <c r="C39" s="10" t="s">
        <v>733</v>
      </c>
      <c r="D39" s="129" t="s">
        <v>733</v>
      </c>
      <c r="E39" s="129" t="s">
        <v>218</v>
      </c>
      <c r="F39" s="145"/>
      <c r="G39" s="146"/>
      <c r="H39" s="11" t="s">
        <v>734</v>
      </c>
      <c r="I39" s="14">
        <v>9.7200000000000006</v>
      </c>
      <c r="J39" s="120">
        <f t="shared" si="0"/>
        <v>19.440000000000001</v>
      </c>
      <c r="K39" s="126"/>
    </row>
    <row r="40" spans="1:11" ht="24">
      <c r="A40" s="125"/>
      <c r="B40" s="118">
        <v>2</v>
      </c>
      <c r="C40" s="10" t="s">
        <v>733</v>
      </c>
      <c r="D40" s="129" t="s">
        <v>733</v>
      </c>
      <c r="E40" s="129" t="s">
        <v>270</v>
      </c>
      <c r="F40" s="145"/>
      <c r="G40" s="146"/>
      <c r="H40" s="11" t="s">
        <v>734</v>
      </c>
      <c r="I40" s="14">
        <v>9.7200000000000006</v>
      </c>
      <c r="J40" s="120">
        <f t="shared" si="0"/>
        <v>19.440000000000001</v>
      </c>
      <c r="K40" s="126"/>
    </row>
    <row r="41" spans="1:11" ht="24">
      <c r="A41" s="125"/>
      <c r="B41" s="118">
        <v>2</v>
      </c>
      <c r="C41" s="10" t="s">
        <v>572</v>
      </c>
      <c r="D41" s="129" t="s">
        <v>572</v>
      </c>
      <c r="E41" s="129" t="s">
        <v>112</v>
      </c>
      <c r="F41" s="145"/>
      <c r="G41" s="146"/>
      <c r="H41" s="11" t="s">
        <v>735</v>
      </c>
      <c r="I41" s="14">
        <v>10.62</v>
      </c>
      <c r="J41" s="120">
        <f t="shared" si="0"/>
        <v>21.24</v>
      </c>
      <c r="K41" s="126"/>
    </row>
    <row r="42" spans="1:11" ht="24">
      <c r="A42" s="125"/>
      <c r="B42" s="118">
        <v>2</v>
      </c>
      <c r="C42" s="10" t="s">
        <v>572</v>
      </c>
      <c r="D42" s="129" t="s">
        <v>572</v>
      </c>
      <c r="E42" s="129" t="s">
        <v>218</v>
      </c>
      <c r="F42" s="145"/>
      <c r="G42" s="146"/>
      <c r="H42" s="11" t="s">
        <v>735</v>
      </c>
      <c r="I42" s="14">
        <v>10.62</v>
      </c>
      <c r="J42" s="120">
        <f t="shared" si="0"/>
        <v>21.24</v>
      </c>
      <c r="K42" s="126"/>
    </row>
    <row r="43" spans="1:11" ht="24">
      <c r="A43" s="125"/>
      <c r="B43" s="118">
        <v>2</v>
      </c>
      <c r="C43" s="10" t="s">
        <v>572</v>
      </c>
      <c r="D43" s="129" t="s">
        <v>572</v>
      </c>
      <c r="E43" s="129" t="s">
        <v>219</v>
      </c>
      <c r="F43" s="145"/>
      <c r="G43" s="146"/>
      <c r="H43" s="11" t="s">
        <v>735</v>
      </c>
      <c r="I43" s="14">
        <v>10.62</v>
      </c>
      <c r="J43" s="120">
        <f t="shared" si="0"/>
        <v>21.24</v>
      </c>
      <c r="K43" s="126"/>
    </row>
    <row r="44" spans="1:11" ht="48">
      <c r="A44" s="125"/>
      <c r="B44" s="118">
        <v>1</v>
      </c>
      <c r="C44" s="10" t="s">
        <v>736</v>
      </c>
      <c r="D44" s="129" t="s">
        <v>761</v>
      </c>
      <c r="E44" s="129" t="s">
        <v>577</v>
      </c>
      <c r="F44" s="145" t="s">
        <v>678</v>
      </c>
      <c r="G44" s="146"/>
      <c r="H44" s="11" t="s">
        <v>737</v>
      </c>
      <c r="I44" s="14">
        <v>9.7200000000000006</v>
      </c>
      <c r="J44" s="120">
        <f t="shared" si="0"/>
        <v>9.7200000000000006</v>
      </c>
      <c r="K44" s="126"/>
    </row>
    <row r="45" spans="1:11" ht="48">
      <c r="A45" s="125"/>
      <c r="B45" s="118">
        <v>1</v>
      </c>
      <c r="C45" s="10" t="s">
        <v>736</v>
      </c>
      <c r="D45" s="129" t="s">
        <v>761</v>
      </c>
      <c r="E45" s="129" t="s">
        <v>577</v>
      </c>
      <c r="F45" s="145" t="s">
        <v>277</v>
      </c>
      <c r="G45" s="146"/>
      <c r="H45" s="11" t="s">
        <v>737</v>
      </c>
      <c r="I45" s="14">
        <v>9.7200000000000006</v>
      </c>
      <c r="J45" s="120">
        <f t="shared" si="0"/>
        <v>9.7200000000000006</v>
      </c>
      <c r="K45" s="126"/>
    </row>
    <row r="46" spans="1:11" ht="48">
      <c r="A46" s="125"/>
      <c r="B46" s="118">
        <v>1</v>
      </c>
      <c r="C46" s="10" t="s">
        <v>736</v>
      </c>
      <c r="D46" s="129" t="s">
        <v>762</v>
      </c>
      <c r="E46" s="129" t="s">
        <v>724</v>
      </c>
      <c r="F46" s="145" t="s">
        <v>678</v>
      </c>
      <c r="G46" s="146"/>
      <c r="H46" s="11" t="s">
        <v>737</v>
      </c>
      <c r="I46" s="14">
        <v>9.7200000000000006</v>
      </c>
      <c r="J46" s="120">
        <f t="shared" si="0"/>
        <v>9.7200000000000006</v>
      </c>
      <c r="K46" s="126"/>
    </row>
    <row r="47" spans="1:11" ht="48">
      <c r="A47" s="125"/>
      <c r="B47" s="118">
        <v>1</v>
      </c>
      <c r="C47" s="10" t="s">
        <v>736</v>
      </c>
      <c r="D47" s="129" t="s">
        <v>762</v>
      </c>
      <c r="E47" s="129" t="s">
        <v>724</v>
      </c>
      <c r="F47" s="145" t="s">
        <v>277</v>
      </c>
      <c r="G47" s="146"/>
      <c r="H47" s="11" t="s">
        <v>737</v>
      </c>
      <c r="I47" s="14">
        <v>9.7200000000000006</v>
      </c>
      <c r="J47" s="120">
        <f t="shared" si="0"/>
        <v>9.7200000000000006</v>
      </c>
      <c r="K47" s="126"/>
    </row>
    <row r="48" spans="1:11" ht="48">
      <c r="A48" s="125"/>
      <c r="B48" s="118">
        <v>1</v>
      </c>
      <c r="C48" s="10" t="s">
        <v>736</v>
      </c>
      <c r="D48" s="129" t="s">
        <v>738</v>
      </c>
      <c r="E48" s="129" t="s">
        <v>725</v>
      </c>
      <c r="F48" s="145" t="s">
        <v>678</v>
      </c>
      <c r="G48" s="146"/>
      <c r="H48" s="11" t="s">
        <v>737</v>
      </c>
      <c r="I48" s="14">
        <v>9.7200000000000006</v>
      </c>
      <c r="J48" s="120">
        <f t="shared" si="0"/>
        <v>9.7200000000000006</v>
      </c>
      <c r="K48" s="126"/>
    </row>
    <row r="49" spans="1:11" ht="48">
      <c r="A49" s="125"/>
      <c r="B49" s="118">
        <v>1</v>
      </c>
      <c r="C49" s="10" t="s">
        <v>736</v>
      </c>
      <c r="D49" s="129" t="s">
        <v>738</v>
      </c>
      <c r="E49" s="129" t="s">
        <v>725</v>
      </c>
      <c r="F49" s="145" t="s">
        <v>277</v>
      </c>
      <c r="G49" s="146"/>
      <c r="H49" s="11" t="s">
        <v>737</v>
      </c>
      <c r="I49" s="14">
        <v>9.7200000000000006</v>
      </c>
      <c r="J49" s="120">
        <f t="shared" si="0"/>
        <v>9.7200000000000006</v>
      </c>
      <c r="K49" s="126"/>
    </row>
    <row r="50" spans="1:11" ht="48">
      <c r="A50" s="125"/>
      <c r="B50" s="118">
        <v>2</v>
      </c>
      <c r="C50" s="10" t="s">
        <v>738</v>
      </c>
      <c r="D50" s="129" t="s">
        <v>738</v>
      </c>
      <c r="E50" s="129" t="s">
        <v>278</v>
      </c>
      <c r="F50" s="145"/>
      <c r="G50" s="146"/>
      <c r="H50" s="11" t="s">
        <v>739</v>
      </c>
      <c r="I50" s="14">
        <v>9.7200000000000006</v>
      </c>
      <c r="J50" s="120">
        <f t="shared" si="0"/>
        <v>19.440000000000001</v>
      </c>
      <c r="K50" s="126"/>
    </row>
    <row r="51" spans="1:11" ht="48">
      <c r="A51" s="125"/>
      <c r="B51" s="118">
        <v>2</v>
      </c>
      <c r="C51" s="10" t="s">
        <v>738</v>
      </c>
      <c r="D51" s="129" t="s">
        <v>738</v>
      </c>
      <c r="E51" s="129" t="s">
        <v>678</v>
      </c>
      <c r="F51" s="145"/>
      <c r="G51" s="146"/>
      <c r="H51" s="11" t="s">
        <v>739</v>
      </c>
      <c r="I51" s="14">
        <v>9.7200000000000006</v>
      </c>
      <c r="J51" s="120">
        <f t="shared" si="0"/>
        <v>19.440000000000001</v>
      </c>
      <c r="K51" s="126"/>
    </row>
    <row r="52" spans="1:11" ht="48">
      <c r="A52" s="125"/>
      <c r="B52" s="118">
        <v>2</v>
      </c>
      <c r="C52" s="10" t="s">
        <v>738</v>
      </c>
      <c r="D52" s="129" t="s">
        <v>738</v>
      </c>
      <c r="E52" s="129" t="s">
        <v>276</v>
      </c>
      <c r="F52" s="145"/>
      <c r="G52" s="146"/>
      <c r="H52" s="11" t="s">
        <v>739</v>
      </c>
      <c r="I52" s="14">
        <v>9.7200000000000006</v>
      </c>
      <c r="J52" s="120">
        <f t="shared" si="0"/>
        <v>19.440000000000001</v>
      </c>
      <c r="K52" s="126"/>
    </row>
    <row r="53" spans="1:11" ht="48">
      <c r="A53" s="125"/>
      <c r="B53" s="118">
        <v>3</v>
      </c>
      <c r="C53" s="10" t="s">
        <v>738</v>
      </c>
      <c r="D53" s="129" t="s">
        <v>738</v>
      </c>
      <c r="E53" s="129" t="s">
        <v>277</v>
      </c>
      <c r="F53" s="145"/>
      <c r="G53" s="146"/>
      <c r="H53" s="11" t="s">
        <v>739</v>
      </c>
      <c r="I53" s="14">
        <v>9.7200000000000006</v>
      </c>
      <c r="J53" s="120">
        <f t="shared" si="0"/>
        <v>29.160000000000004</v>
      </c>
      <c r="K53" s="126"/>
    </row>
    <row r="54" spans="1:11" ht="13.5" customHeight="1">
      <c r="A54" s="125"/>
      <c r="B54" s="118">
        <v>10</v>
      </c>
      <c r="C54" s="10" t="s">
        <v>70</v>
      </c>
      <c r="D54" s="129" t="s">
        <v>70</v>
      </c>
      <c r="E54" s="129" t="s">
        <v>30</v>
      </c>
      <c r="F54" s="145"/>
      <c r="G54" s="146"/>
      <c r="H54" s="11" t="s">
        <v>740</v>
      </c>
      <c r="I54" s="14">
        <v>28.63</v>
      </c>
      <c r="J54" s="120">
        <f t="shared" si="0"/>
        <v>286.3</v>
      </c>
      <c r="K54" s="126"/>
    </row>
    <row r="55" spans="1:11" ht="13.5" customHeight="1">
      <c r="A55" s="125"/>
      <c r="B55" s="118">
        <v>10</v>
      </c>
      <c r="C55" s="10" t="s">
        <v>70</v>
      </c>
      <c r="D55" s="129" t="s">
        <v>70</v>
      </c>
      <c r="E55" s="129" t="s">
        <v>31</v>
      </c>
      <c r="F55" s="145"/>
      <c r="G55" s="146"/>
      <c r="H55" s="11" t="s">
        <v>740</v>
      </c>
      <c r="I55" s="14">
        <v>28.63</v>
      </c>
      <c r="J55" s="120">
        <f t="shared" si="0"/>
        <v>286.3</v>
      </c>
      <c r="K55" s="126"/>
    </row>
    <row r="56" spans="1:11" ht="48">
      <c r="A56" s="125"/>
      <c r="B56" s="118">
        <v>2</v>
      </c>
      <c r="C56" s="10" t="s">
        <v>741</v>
      </c>
      <c r="D56" s="129" t="s">
        <v>741</v>
      </c>
      <c r="E56" s="129" t="s">
        <v>115</v>
      </c>
      <c r="F56" s="145"/>
      <c r="G56" s="146"/>
      <c r="H56" s="11" t="s">
        <v>742</v>
      </c>
      <c r="I56" s="14">
        <v>26.83</v>
      </c>
      <c r="J56" s="120">
        <f t="shared" si="0"/>
        <v>53.66</v>
      </c>
      <c r="K56" s="126"/>
    </row>
    <row r="57" spans="1:11" ht="48">
      <c r="A57" s="125"/>
      <c r="B57" s="118">
        <v>2</v>
      </c>
      <c r="C57" s="10" t="s">
        <v>741</v>
      </c>
      <c r="D57" s="129" t="s">
        <v>741</v>
      </c>
      <c r="E57" s="129" t="s">
        <v>489</v>
      </c>
      <c r="F57" s="145"/>
      <c r="G57" s="146"/>
      <c r="H57" s="11" t="s">
        <v>742</v>
      </c>
      <c r="I57" s="14">
        <v>26.83</v>
      </c>
      <c r="J57" s="120">
        <f t="shared" si="0"/>
        <v>53.66</v>
      </c>
      <c r="K57" s="126"/>
    </row>
    <row r="58" spans="1:11" ht="48">
      <c r="A58" s="125"/>
      <c r="B58" s="118">
        <v>2</v>
      </c>
      <c r="C58" s="10" t="s">
        <v>741</v>
      </c>
      <c r="D58" s="129" t="s">
        <v>741</v>
      </c>
      <c r="E58" s="129" t="s">
        <v>743</v>
      </c>
      <c r="F58" s="145"/>
      <c r="G58" s="146"/>
      <c r="H58" s="11" t="s">
        <v>742</v>
      </c>
      <c r="I58" s="14">
        <v>26.83</v>
      </c>
      <c r="J58" s="120">
        <f t="shared" si="0"/>
        <v>53.66</v>
      </c>
      <c r="K58" s="126"/>
    </row>
    <row r="59" spans="1:11" ht="36">
      <c r="A59" s="125"/>
      <c r="B59" s="118">
        <v>3</v>
      </c>
      <c r="C59" s="10" t="s">
        <v>744</v>
      </c>
      <c r="D59" s="129" t="s">
        <v>744</v>
      </c>
      <c r="E59" s="129"/>
      <c r="F59" s="145"/>
      <c r="G59" s="146"/>
      <c r="H59" s="11" t="s">
        <v>745</v>
      </c>
      <c r="I59" s="14">
        <v>13.33</v>
      </c>
      <c r="J59" s="120">
        <f t="shared" si="0"/>
        <v>39.99</v>
      </c>
      <c r="K59" s="126"/>
    </row>
    <row r="60" spans="1:11" ht="36">
      <c r="A60" s="125"/>
      <c r="B60" s="118">
        <v>2</v>
      </c>
      <c r="C60" s="10" t="s">
        <v>746</v>
      </c>
      <c r="D60" s="129" t="s">
        <v>763</v>
      </c>
      <c r="E60" s="129" t="s">
        <v>244</v>
      </c>
      <c r="F60" s="145" t="s">
        <v>30</v>
      </c>
      <c r="G60" s="146"/>
      <c r="H60" s="11" t="s">
        <v>747</v>
      </c>
      <c r="I60" s="14">
        <v>140.44999999999999</v>
      </c>
      <c r="J60" s="120">
        <f t="shared" si="0"/>
        <v>280.89999999999998</v>
      </c>
      <c r="K60" s="126"/>
    </row>
    <row r="61" spans="1:11" ht="36">
      <c r="A61" s="125"/>
      <c r="B61" s="118">
        <v>3</v>
      </c>
      <c r="C61" s="10" t="s">
        <v>746</v>
      </c>
      <c r="D61" s="129" t="s">
        <v>764</v>
      </c>
      <c r="E61" s="129" t="s">
        <v>244</v>
      </c>
      <c r="F61" s="145" t="s">
        <v>31</v>
      </c>
      <c r="G61" s="146"/>
      <c r="H61" s="11" t="s">
        <v>747</v>
      </c>
      <c r="I61" s="14">
        <v>156.30000000000001</v>
      </c>
      <c r="J61" s="120">
        <f t="shared" si="0"/>
        <v>468.90000000000003</v>
      </c>
      <c r="K61" s="126"/>
    </row>
    <row r="62" spans="1:11" ht="36">
      <c r="A62" s="125"/>
      <c r="B62" s="118">
        <v>2</v>
      </c>
      <c r="C62" s="10" t="s">
        <v>748</v>
      </c>
      <c r="D62" s="129" t="s">
        <v>765</v>
      </c>
      <c r="E62" s="129" t="s">
        <v>749</v>
      </c>
      <c r="F62" s="145"/>
      <c r="G62" s="146"/>
      <c r="H62" s="11" t="s">
        <v>750</v>
      </c>
      <c r="I62" s="14">
        <v>147.66</v>
      </c>
      <c r="J62" s="120">
        <f t="shared" si="0"/>
        <v>295.32</v>
      </c>
      <c r="K62" s="126"/>
    </row>
    <row r="63" spans="1:11" ht="36">
      <c r="A63" s="125"/>
      <c r="B63" s="118">
        <v>3</v>
      </c>
      <c r="C63" s="10" t="s">
        <v>748</v>
      </c>
      <c r="D63" s="129" t="s">
        <v>766</v>
      </c>
      <c r="E63" s="129" t="s">
        <v>751</v>
      </c>
      <c r="F63" s="145"/>
      <c r="G63" s="146"/>
      <c r="H63" s="11" t="s">
        <v>750</v>
      </c>
      <c r="I63" s="14">
        <v>163.5</v>
      </c>
      <c r="J63" s="120">
        <f t="shared" si="0"/>
        <v>490.5</v>
      </c>
      <c r="K63" s="126"/>
    </row>
    <row r="64" spans="1:11" ht="48">
      <c r="A64" s="125"/>
      <c r="B64" s="118">
        <v>15</v>
      </c>
      <c r="C64" s="10" t="s">
        <v>752</v>
      </c>
      <c r="D64" s="129" t="s">
        <v>752</v>
      </c>
      <c r="E64" s="129" t="s">
        <v>753</v>
      </c>
      <c r="F64" s="145"/>
      <c r="G64" s="146"/>
      <c r="H64" s="11" t="s">
        <v>754</v>
      </c>
      <c r="I64" s="14">
        <v>53.84</v>
      </c>
      <c r="J64" s="120">
        <f t="shared" si="0"/>
        <v>807.6</v>
      </c>
      <c r="K64" s="126"/>
    </row>
    <row r="65" spans="1:11" ht="48">
      <c r="A65" s="125"/>
      <c r="B65" s="119">
        <v>15</v>
      </c>
      <c r="C65" s="12" t="s">
        <v>755</v>
      </c>
      <c r="D65" s="130" t="s">
        <v>755</v>
      </c>
      <c r="E65" s="130" t="s">
        <v>753</v>
      </c>
      <c r="F65" s="155"/>
      <c r="G65" s="156"/>
      <c r="H65" s="13" t="s">
        <v>756</v>
      </c>
      <c r="I65" s="15">
        <v>53.84</v>
      </c>
      <c r="J65" s="121">
        <f t="shared" si="0"/>
        <v>807.6</v>
      </c>
      <c r="K65" s="126"/>
    </row>
    <row r="66" spans="1:11">
      <c r="A66" s="125"/>
      <c r="B66" s="137"/>
      <c r="C66" s="137"/>
      <c r="D66" s="137"/>
      <c r="E66" s="137"/>
      <c r="F66" s="137"/>
      <c r="G66" s="137"/>
      <c r="H66" s="137"/>
      <c r="I66" s="138" t="s">
        <v>260</v>
      </c>
      <c r="J66" s="139">
        <f>SUM(J22:J65)</f>
        <v>4553.7300000000005</v>
      </c>
      <c r="K66" s="126"/>
    </row>
    <row r="67" spans="1:11">
      <c r="A67" s="125"/>
      <c r="B67" s="137"/>
      <c r="C67" s="137"/>
      <c r="D67" s="137"/>
      <c r="E67" s="137"/>
      <c r="F67" s="137"/>
      <c r="G67" s="137"/>
      <c r="H67" s="137"/>
      <c r="I67" s="138" t="s">
        <v>770</v>
      </c>
      <c r="J67" s="139">
        <v>360.14</v>
      </c>
      <c r="K67" s="126"/>
    </row>
    <row r="68" spans="1:11">
      <c r="A68" s="125"/>
      <c r="B68" s="137"/>
      <c r="C68" s="137"/>
      <c r="D68" s="137"/>
      <c r="E68" s="137"/>
      <c r="F68" s="137"/>
      <c r="G68" s="137"/>
      <c r="H68" s="137"/>
      <c r="I68" s="138" t="s">
        <v>262</v>
      </c>
      <c r="J68" s="139">
        <f>SUM(J66:J67)</f>
        <v>4913.8700000000008</v>
      </c>
      <c r="K68" s="126"/>
    </row>
    <row r="69" spans="1:11">
      <c r="A69" s="6"/>
      <c r="B69" s="7"/>
      <c r="C69" s="7"/>
      <c r="D69" s="7"/>
      <c r="E69" s="7"/>
      <c r="F69" s="7"/>
      <c r="G69" s="7"/>
      <c r="H69" s="7" t="s">
        <v>767</v>
      </c>
      <c r="I69" s="7"/>
      <c r="J69" s="7"/>
      <c r="K69" s="8"/>
    </row>
    <row r="71" spans="1:11">
      <c r="H71" s="1" t="s">
        <v>768</v>
      </c>
      <c r="I71" s="160">
        <f>'Tax Invoice'!E14</f>
        <v>2.1223999999999998</v>
      </c>
      <c r="J71" s="157" t="s">
        <v>794</v>
      </c>
    </row>
    <row r="72" spans="1:11">
      <c r="H72" s="1" t="s">
        <v>710</v>
      </c>
      <c r="I72" s="102">
        <f>'Tax Invoice'!M11</f>
        <v>35.659999999999997</v>
      </c>
    </row>
    <row r="73" spans="1:11">
      <c r="H73" s="1" t="s">
        <v>713</v>
      </c>
      <c r="I73" s="102">
        <f>I75/I72</f>
        <v>271.02738508132364</v>
      </c>
    </row>
    <row r="74" spans="1:11">
      <c r="H74" s="1" t="s">
        <v>714</v>
      </c>
      <c r="I74" s="102">
        <f>I76/I72</f>
        <v>292.46207762198543</v>
      </c>
    </row>
    <row r="75" spans="1:11">
      <c r="H75" s="1" t="s">
        <v>711</v>
      </c>
      <c r="I75" s="102">
        <f>J66*I71</f>
        <v>9664.8365520000007</v>
      </c>
    </row>
    <row r="76" spans="1:11">
      <c r="H76" s="1" t="s">
        <v>712</v>
      </c>
      <c r="I76" s="102">
        <f>J68*I71</f>
        <v>10429.197688</v>
      </c>
    </row>
  </sheetData>
  <mergeCells count="48">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69"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138</v>
      </c>
      <c r="O1" t="s">
        <v>149</v>
      </c>
      <c r="T1" t="s">
        <v>260</v>
      </c>
      <c r="U1">
        <v>4553.7300000000005</v>
      </c>
    </row>
    <row r="2" spans="1:21" ht="15.75">
      <c r="A2" s="125"/>
      <c r="B2" s="135" t="s">
        <v>139</v>
      </c>
      <c r="C2" s="131"/>
      <c r="D2" s="131"/>
      <c r="E2" s="131"/>
      <c r="F2" s="131"/>
      <c r="G2" s="131"/>
      <c r="H2" s="131"/>
      <c r="I2" s="136" t="s">
        <v>145</v>
      </c>
      <c r="J2" s="126"/>
      <c r="T2" t="s">
        <v>189</v>
      </c>
      <c r="U2">
        <v>360.14</v>
      </c>
    </row>
    <row r="3" spans="1:21">
      <c r="A3" s="125"/>
      <c r="B3" s="132" t="s">
        <v>140</v>
      </c>
      <c r="C3" s="131"/>
      <c r="D3" s="131"/>
      <c r="E3" s="131"/>
      <c r="F3" s="131"/>
      <c r="G3" s="131"/>
      <c r="H3" s="131"/>
      <c r="I3" s="131"/>
      <c r="J3" s="126"/>
      <c r="T3" t="s">
        <v>190</v>
      </c>
    </row>
    <row r="4" spans="1:21">
      <c r="A4" s="125"/>
      <c r="B4" s="132" t="s">
        <v>141</v>
      </c>
      <c r="C4" s="131"/>
      <c r="D4" s="131"/>
      <c r="E4" s="131"/>
      <c r="F4" s="131"/>
      <c r="G4" s="131"/>
      <c r="H4" s="131"/>
      <c r="I4" s="131"/>
      <c r="J4" s="126"/>
      <c r="T4" t="s">
        <v>262</v>
      </c>
      <c r="U4">
        <v>4913.8700000000008</v>
      </c>
    </row>
    <row r="5" spans="1:21">
      <c r="A5" s="125"/>
      <c r="B5" s="132" t="s">
        <v>142</v>
      </c>
      <c r="C5" s="131"/>
      <c r="D5" s="131"/>
      <c r="E5" s="131"/>
      <c r="F5" s="131"/>
      <c r="G5" s="131"/>
      <c r="H5" s="131"/>
      <c r="I5" s="131"/>
      <c r="J5" s="126"/>
      <c r="S5" t="s">
        <v>767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200</v>
      </c>
      <c r="J9" s="126"/>
    </row>
    <row r="10" spans="1:21">
      <c r="A10" s="125"/>
      <c r="B10" s="125" t="s">
        <v>715</v>
      </c>
      <c r="C10" s="131"/>
      <c r="D10" s="131"/>
      <c r="E10" s="126"/>
      <c r="F10" s="127"/>
      <c r="G10" s="127" t="s">
        <v>715</v>
      </c>
      <c r="H10" s="131"/>
      <c r="I10" s="147"/>
      <c r="J10" s="126"/>
    </row>
    <row r="11" spans="1:21">
      <c r="A11" s="125"/>
      <c r="B11" s="125" t="s">
        <v>716</v>
      </c>
      <c r="C11" s="131"/>
      <c r="D11" s="131"/>
      <c r="E11" s="126"/>
      <c r="F11" s="127"/>
      <c r="G11" s="127" t="s">
        <v>716</v>
      </c>
      <c r="H11" s="131"/>
      <c r="I11" s="148"/>
      <c r="J11" s="126"/>
    </row>
    <row r="12" spans="1:21">
      <c r="A12" s="125"/>
      <c r="B12" s="125" t="s">
        <v>717</v>
      </c>
      <c r="C12" s="131"/>
      <c r="D12" s="131"/>
      <c r="E12" s="126"/>
      <c r="F12" s="127"/>
      <c r="G12" s="127" t="s">
        <v>717</v>
      </c>
      <c r="H12" s="131"/>
      <c r="I12" s="131"/>
      <c r="J12" s="126"/>
    </row>
    <row r="13" spans="1:21">
      <c r="A13" s="125"/>
      <c r="B13" s="125" t="s">
        <v>718</v>
      </c>
      <c r="C13" s="131"/>
      <c r="D13" s="131"/>
      <c r="E13" s="126"/>
      <c r="F13" s="127"/>
      <c r="G13" s="127" t="s">
        <v>718</v>
      </c>
      <c r="H13" s="131"/>
      <c r="I13" s="110" t="s">
        <v>16</v>
      </c>
      <c r="J13" s="126"/>
    </row>
    <row r="14" spans="1:21">
      <c r="A14" s="125"/>
      <c r="B14" s="125" t="s">
        <v>719</v>
      </c>
      <c r="C14" s="131"/>
      <c r="D14" s="131"/>
      <c r="E14" s="126"/>
      <c r="F14" s="127"/>
      <c r="G14" s="127" t="s">
        <v>719</v>
      </c>
      <c r="H14" s="131"/>
      <c r="I14" s="149">
        <v>45183</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39987</v>
      </c>
      <c r="J16" s="126"/>
    </row>
    <row r="17" spans="1:16">
      <c r="A17" s="125"/>
      <c r="B17" s="131" t="s">
        <v>720</v>
      </c>
      <c r="C17" s="131"/>
      <c r="D17" s="131"/>
      <c r="E17" s="131"/>
      <c r="F17" s="131"/>
      <c r="G17" s="131"/>
      <c r="H17" s="134" t="s">
        <v>148</v>
      </c>
      <c r="I17" s="140"/>
      <c r="J17" s="126"/>
    </row>
    <row r="18" spans="1:16" ht="18">
      <c r="A18" s="125"/>
      <c r="B18" s="131" t="s">
        <v>721</v>
      </c>
      <c r="C18" s="131"/>
      <c r="D18" s="131"/>
      <c r="E18" s="131"/>
      <c r="F18" s="131"/>
      <c r="G18" s="131"/>
      <c r="H18" s="133" t="s">
        <v>263</v>
      </c>
      <c r="I18" s="115" t="s">
        <v>757</v>
      </c>
      <c r="J18" s="126"/>
    </row>
    <row r="19" spans="1:16">
      <c r="A19" s="125"/>
      <c r="B19" s="131"/>
      <c r="C19" s="131"/>
      <c r="D19" s="131"/>
      <c r="E19" s="131"/>
      <c r="F19" s="131"/>
      <c r="G19" s="131"/>
      <c r="H19" s="131"/>
      <c r="I19" s="131"/>
      <c r="J19" s="126"/>
      <c r="P19">
        <v>45183</v>
      </c>
    </row>
    <row r="20" spans="1:16">
      <c r="A20" s="125"/>
      <c r="B20" s="111" t="s">
        <v>203</v>
      </c>
      <c r="C20" s="111" t="s">
        <v>204</v>
      </c>
      <c r="D20" s="128" t="s">
        <v>205</v>
      </c>
      <c r="E20" s="151" t="s">
        <v>206</v>
      </c>
      <c r="F20" s="152"/>
      <c r="G20" s="111" t="s">
        <v>173</v>
      </c>
      <c r="H20" s="111" t="s">
        <v>207</v>
      </c>
      <c r="I20" s="111" t="s">
        <v>26</v>
      </c>
      <c r="J20" s="126"/>
    </row>
    <row r="21" spans="1:16">
      <c r="A21" s="125"/>
      <c r="B21" s="116"/>
      <c r="C21" s="116"/>
      <c r="D21" s="117"/>
      <c r="E21" s="153"/>
      <c r="F21" s="154"/>
      <c r="G21" s="116" t="s">
        <v>146</v>
      </c>
      <c r="H21" s="116"/>
      <c r="I21" s="116"/>
      <c r="J21" s="126"/>
    </row>
    <row r="22" spans="1:16" ht="384">
      <c r="A22" s="125"/>
      <c r="B22" s="118">
        <v>1</v>
      </c>
      <c r="C22" s="10" t="s">
        <v>722</v>
      </c>
      <c r="D22" s="129" t="s">
        <v>577</v>
      </c>
      <c r="E22" s="145" t="s">
        <v>112</v>
      </c>
      <c r="F22" s="146"/>
      <c r="G22" s="11" t="s">
        <v>723</v>
      </c>
      <c r="H22" s="14">
        <v>14.23</v>
      </c>
      <c r="I22" s="120">
        <f t="shared" ref="I22:I65" si="0">H22*B22</f>
        <v>14.23</v>
      </c>
      <c r="J22" s="126"/>
    </row>
    <row r="23" spans="1:16" ht="384">
      <c r="A23" s="125"/>
      <c r="B23" s="118">
        <v>1</v>
      </c>
      <c r="C23" s="10" t="s">
        <v>722</v>
      </c>
      <c r="D23" s="129" t="s">
        <v>577</v>
      </c>
      <c r="E23" s="145" t="s">
        <v>218</v>
      </c>
      <c r="F23" s="146"/>
      <c r="G23" s="11" t="s">
        <v>723</v>
      </c>
      <c r="H23" s="14">
        <v>14.23</v>
      </c>
      <c r="I23" s="120">
        <f t="shared" si="0"/>
        <v>14.23</v>
      </c>
      <c r="J23" s="126"/>
    </row>
    <row r="24" spans="1:16" ht="384">
      <c r="A24" s="125"/>
      <c r="B24" s="118">
        <v>1</v>
      </c>
      <c r="C24" s="10" t="s">
        <v>722</v>
      </c>
      <c r="D24" s="129" t="s">
        <v>724</v>
      </c>
      <c r="E24" s="145" t="s">
        <v>112</v>
      </c>
      <c r="F24" s="146"/>
      <c r="G24" s="11" t="s">
        <v>723</v>
      </c>
      <c r="H24" s="14">
        <v>16.03</v>
      </c>
      <c r="I24" s="120">
        <f t="shared" si="0"/>
        <v>16.03</v>
      </c>
      <c r="J24" s="126"/>
    </row>
    <row r="25" spans="1:16" ht="384">
      <c r="A25" s="125"/>
      <c r="B25" s="118">
        <v>1</v>
      </c>
      <c r="C25" s="10" t="s">
        <v>722</v>
      </c>
      <c r="D25" s="129" t="s">
        <v>724</v>
      </c>
      <c r="E25" s="145" t="s">
        <v>218</v>
      </c>
      <c r="F25" s="146"/>
      <c r="G25" s="11" t="s">
        <v>723</v>
      </c>
      <c r="H25" s="14">
        <v>16.03</v>
      </c>
      <c r="I25" s="120">
        <f t="shared" si="0"/>
        <v>16.03</v>
      </c>
      <c r="J25" s="126"/>
    </row>
    <row r="26" spans="1:16" ht="384">
      <c r="A26" s="125"/>
      <c r="B26" s="118">
        <v>1</v>
      </c>
      <c r="C26" s="10" t="s">
        <v>722</v>
      </c>
      <c r="D26" s="129" t="s">
        <v>725</v>
      </c>
      <c r="E26" s="145" t="s">
        <v>112</v>
      </c>
      <c r="F26" s="146"/>
      <c r="G26" s="11" t="s">
        <v>723</v>
      </c>
      <c r="H26" s="14">
        <v>17.829999999999998</v>
      </c>
      <c r="I26" s="120">
        <f t="shared" si="0"/>
        <v>17.829999999999998</v>
      </c>
      <c r="J26" s="126"/>
    </row>
    <row r="27" spans="1:16" ht="384">
      <c r="A27" s="125"/>
      <c r="B27" s="118">
        <v>1</v>
      </c>
      <c r="C27" s="10" t="s">
        <v>722</v>
      </c>
      <c r="D27" s="129" t="s">
        <v>725</v>
      </c>
      <c r="E27" s="145" t="s">
        <v>218</v>
      </c>
      <c r="F27" s="146"/>
      <c r="G27" s="11" t="s">
        <v>723</v>
      </c>
      <c r="H27" s="14">
        <v>17.829999999999998</v>
      </c>
      <c r="I27" s="120">
        <f t="shared" si="0"/>
        <v>17.829999999999998</v>
      </c>
      <c r="J27" s="126"/>
    </row>
    <row r="28" spans="1:16" ht="336">
      <c r="A28" s="125"/>
      <c r="B28" s="118">
        <v>10</v>
      </c>
      <c r="C28" s="10" t="s">
        <v>726</v>
      </c>
      <c r="D28" s="129"/>
      <c r="E28" s="145"/>
      <c r="F28" s="146"/>
      <c r="G28" s="11" t="s">
        <v>727</v>
      </c>
      <c r="H28" s="14">
        <v>6.12</v>
      </c>
      <c r="I28" s="120">
        <f t="shared" si="0"/>
        <v>61.2</v>
      </c>
      <c r="J28" s="126"/>
    </row>
    <row r="29" spans="1:16" ht="336">
      <c r="A29" s="125"/>
      <c r="B29" s="118">
        <v>10</v>
      </c>
      <c r="C29" s="10" t="s">
        <v>728</v>
      </c>
      <c r="D29" s="129"/>
      <c r="E29" s="145"/>
      <c r="F29" s="146"/>
      <c r="G29" s="11" t="s">
        <v>729</v>
      </c>
      <c r="H29" s="14">
        <v>6.12</v>
      </c>
      <c r="I29" s="120">
        <f t="shared" si="0"/>
        <v>61.2</v>
      </c>
      <c r="J29" s="126"/>
    </row>
    <row r="30" spans="1:16" ht="180">
      <c r="A30" s="125"/>
      <c r="B30" s="118">
        <v>2</v>
      </c>
      <c r="C30" s="10" t="s">
        <v>730</v>
      </c>
      <c r="D30" s="129" t="s">
        <v>112</v>
      </c>
      <c r="E30" s="145"/>
      <c r="F30" s="146"/>
      <c r="G30" s="11" t="s">
        <v>731</v>
      </c>
      <c r="H30" s="14">
        <v>8.82</v>
      </c>
      <c r="I30" s="120">
        <f t="shared" si="0"/>
        <v>17.64</v>
      </c>
      <c r="J30" s="126"/>
    </row>
    <row r="31" spans="1:16" ht="180">
      <c r="A31" s="125"/>
      <c r="B31" s="118">
        <v>2</v>
      </c>
      <c r="C31" s="10" t="s">
        <v>730</v>
      </c>
      <c r="D31" s="129" t="s">
        <v>215</v>
      </c>
      <c r="E31" s="145"/>
      <c r="F31" s="146"/>
      <c r="G31" s="11" t="s">
        <v>731</v>
      </c>
      <c r="H31" s="14">
        <v>8.82</v>
      </c>
      <c r="I31" s="120">
        <f t="shared" si="0"/>
        <v>17.64</v>
      </c>
      <c r="J31" s="126"/>
    </row>
    <row r="32" spans="1:16" ht="180">
      <c r="A32" s="125"/>
      <c r="B32" s="118">
        <v>2</v>
      </c>
      <c r="C32" s="10" t="s">
        <v>730</v>
      </c>
      <c r="D32" s="129" t="s">
        <v>217</v>
      </c>
      <c r="E32" s="145"/>
      <c r="F32" s="146"/>
      <c r="G32" s="11" t="s">
        <v>731</v>
      </c>
      <c r="H32" s="14">
        <v>8.82</v>
      </c>
      <c r="I32" s="120">
        <f t="shared" si="0"/>
        <v>17.64</v>
      </c>
      <c r="J32" s="126"/>
    </row>
    <row r="33" spans="1:10" ht="180">
      <c r="A33" s="125"/>
      <c r="B33" s="118">
        <v>2</v>
      </c>
      <c r="C33" s="10" t="s">
        <v>730</v>
      </c>
      <c r="D33" s="129" t="s">
        <v>218</v>
      </c>
      <c r="E33" s="145"/>
      <c r="F33" s="146"/>
      <c r="G33" s="11" t="s">
        <v>731</v>
      </c>
      <c r="H33" s="14">
        <v>8.82</v>
      </c>
      <c r="I33" s="120">
        <f t="shared" si="0"/>
        <v>17.64</v>
      </c>
      <c r="J33" s="126"/>
    </row>
    <row r="34" spans="1:10" ht="180">
      <c r="A34" s="125"/>
      <c r="B34" s="118">
        <v>2</v>
      </c>
      <c r="C34" s="10" t="s">
        <v>730</v>
      </c>
      <c r="D34" s="129" t="s">
        <v>219</v>
      </c>
      <c r="E34" s="145"/>
      <c r="F34" s="146"/>
      <c r="G34" s="11" t="s">
        <v>731</v>
      </c>
      <c r="H34" s="14">
        <v>8.82</v>
      </c>
      <c r="I34" s="120">
        <f t="shared" si="0"/>
        <v>17.64</v>
      </c>
      <c r="J34" s="126"/>
    </row>
    <row r="35" spans="1:10" ht="180">
      <c r="A35" s="125"/>
      <c r="B35" s="118">
        <v>2</v>
      </c>
      <c r="C35" s="10" t="s">
        <v>730</v>
      </c>
      <c r="D35" s="129" t="s">
        <v>270</v>
      </c>
      <c r="E35" s="145"/>
      <c r="F35" s="146"/>
      <c r="G35" s="11" t="s">
        <v>731</v>
      </c>
      <c r="H35" s="14">
        <v>8.82</v>
      </c>
      <c r="I35" s="120">
        <f t="shared" si="0"/>
        <v>17.64</v>
      </c>
      <c r="J35" s="126"/>
    </row>
    <row r="36" spans="1:10" ht="180">
      <c r="A36" s="125"/>
      <c r="B36" s="118">
        <v>2</v>
      </c>
      <c r="C36" s="10" t="s">
        <v>730</v>
      </c>
      <c r="D36" s="129" t="s">
        <v>732</v>
      </c>
      <c r="E36" s="145"/>
      <c r="F36" s="146"/>
      <c r="G36" s="11" t="s">
        <v>731</v>
      </c>
      <c r="H36" s="14">
        <v>8.82</v>
      </c>
      <c r="I36" s="120">
        <f t="shared" si="0"/>
        <v>17.64</v>
      </c>
      <c r="J36" s="126"/>
    </row>
    <row r="37" spans="1:10" ht="180">
      <c r="A37" s="125"/>
      <c r="B37" s="118">
        <v>2</v>
      </c>
      <c r="C37" s="10" t="s">
        <v>733</v>
      </c>
      <c r="D37" s="129" t="s">
        <v>112</v>
      </c>
      <c r="E37" s="145"/>
      <c r="F37" s="146"/>
      <c r="G37" s="11" t="s">
        <v>734</v>
      </c>
      <c r="H37" s="14">
        <v>9.7200000000000006</v>
      </c>
      <c r="I37" s="120">
        <f t="shared" si="0"/>
        <v>19.440000000000001</v>
      </c>
      <c r="J37" s="126"/>
    </row>
    <row r="38" spans="1:10" ht="180">
      <c r="A38" s="125"/>
      <c r="B38" s="118">
        <v>2</v>
      </c>
      <c r="C38" s="10" t="s">
        <v>733</v>
      </c>
      <c r="D38" s="129" t="s">
        <v>217</v>
      </c>
      <c r="E38" s="145"/>
      <c r="F38" s="146"/>
      <c r="G38" s="11" t="s">
        <v>734</v>
      </c>
      <c r="H38" s="14">
        <v>9.7200000000000006</v>
      </c>
      <c r="I38" s="120">
        <f t="shared" si="0"/>
        <v>19.440000000000001</v>
      </c>
      <c r="J38" s="126"/>
    </row>
    <row r="39" spans="1:10" ht="180">
      <c r="A39" s="125"/>
      <c r="B39" s="118">
        <v>2</v>
      </c>
      <c r="C39" s="10" t="s">
        <v>733</v>
      </c>
      <c r="D39" s="129" t="s">
        <v>218</v>
      </c>
      <c r="E39" s="145"/>
      <c r="F39" s="146"/>
      <c r="G39" s="11" t="s">
        <v>734</v>
      </c>
      <c r="H39" s="14">
        <v>9.7200000000000006</v>
      </c>
      <c r="I39" s="120">
        <f t="shared" si="0"/>
        <v>19.440000000000001</v>
      </c>
      <c r="J39" s="126"/>
    </row>
    <row r="40" spans="1:10" ht="180">
      <c r="A40" s="125"/>
      <c r="B40" s="118">
        <v>2</v>
      </c>
      <c r="C40" s="10" t="s">
        <v>733</v>
      </c>
      <c r="D40" s="129" t="s">
        <v>270</v>
      </c>
      <c r="E40" s="145"/>
      <c r="F40" s="146"/>
      <c r="G40" s="11" t="s">
        <v>734</v>
      </c>
      <c r="H40" s="14">
        <v>9.7200000000000006</v>
      </c>
      <c r="I40" s="120">
        <f t="shared" si="0"/>
        <v>19.440000000000001</v>
      </c>
      <c r="J40" s="126"/>
    </row>
    <row r="41" spans="1:10" ht="180">
      <c r="A41" s="125"/>
      <c r="B41" s="118">
        <v>2</v>
      </c>
      <c r="C41" s="10" t="s">
        <v>572</v>
      </c>
      <c r="D41" s="129" t="s">
        <v>112</v>
      </c>
      <c r="E41" s="145"/>
      <c r="F41" s="146"/>
      <c r="G41" s="11" t="s">
        <v>735</v>
      </c>
      <c r="H41" s="14">
        <v>10.62</v>
      </c>
      <c r="I41" s="120">
        <f t="shared" si="0"/>
        <v>21.24</v>
      </c>
      <c r="J41" s="126"/>
    </row>
    <row r="42" spans="1:10" ht="180">
      <c r="A42" s="125"/>
      <c r="B42" s="118">
        <v>2</v>
      </c>
      <c r="C42" s="10" t="s">
        <v>572</v>
      </c>
      <c r="D42" s="129" t="s">
        <v>218</v>
      </c>
      <c r="E42" s="145"/>
      <c r="F42" s="146"/>
      <c r="G42" s="11" t="s">
        <v>735</v>
      </c>
      <c r="H42" s="14">
        <v>10.62</v>
      </c>
      <c r="I42" s="120">
        <f t="shared" si="0"/>
        <v>21.24</v>
      </c>
      <c r="J42" s="126"/>
    </row>
    <row r="43" spans="1:10" ht="180">
      <c r="A43" s="125"/>
      <c r="B43" s="118">
        <v>2</v>
      </c>
      <c r="C43" s="10" t="s">
        <v>572</v>
      </c>
      <c r="D43" s="129" t="s">
        <v>219</v>
      </c>
      <c r="E43" s="145"/>
      <c r="F43" s="146"/>
      <c r="G43" s="11" t="s">
        <v>735</v>
      </c>
      <c r="H43" s="14">
        <v>10.62</v>
      </c>
      <c r="I43" s="120">
        <f t="shared" si="0"/>
        <v>21.24</v>
      </c>
      <c r="J43" s="126"/>
    </row>
    <row r="44" spans="1:10" ht="336">
      <c r="A44" s="125"/>
      <c r="B44" s="118">
        <v>1</v>
      </c>
      <c r="C44" s="10" t="s">
        <v>736</v>
      </c>
      <c r="D44" s="129" t="s">
        <v>577</v>
      </c>
      <c r="E44" s="145" t="s">
        <v>678</v>
      </c>
      <c r="F44" s="146"/>
      <c r="G44" s="11" t="s">
        <v>737</v>
      </c>
      <c r="H44" s="14">
        <v>9.7200000000000006</v>
      </c>
      <c r="I44" s="120">
        <f t="shared" si="0"/>
        <v>9.7200000000000006</v>
      </c>
      <c r="J44" s="126"/>
    </row>
    <row r="45" spans="1:10" ht="336">
      <c r="A45" s="125"/>
      <c r="B45" s="118">
        <v>1</v>
      </c>
      <c r="C45" s="10" t="s">
        <v>736</v>
      </c>
      <c r="D45" s="129" t="s">
        <v>577</v>
      </c>
      <c r="E45" s="145" t="s">
        <v>277</v>
      </c>
      <c r="F45" s="146"/>
      <c r="G45" s="11" t="s">
        <v>737</v>
      </c>
      <c r="H45" s="14">
        <v>9.7200000000000006</v>
      </c>
      <c r="I45" s="120">
        <f t="shared" si="0"/>
        <v>9.7200000000000006</v>
      </c>
      <c r="J45" s="126"/>
    </row>
    <row r="46" spans="1:10" ht="336">
      <c r="A46" s="125"/>
      <c r="B46" s="118">
        <v>1</v>
      </c>
      <c r="C46" s="10" t="s">
        <v>736</v>
      </c>
      <c r="D46" s="129" t="s">
        <v>724</v>
      </c>
      <c r="E46" s="145" t="s">
        <v>678</v>
      </c>
      <c r="F46" s="146"/>
      <c r="G46" s="11" t="s">
        <v>737</v>
      </c>
      <c r="H46" s="14">
        <v>9.7200000000000006</v>
      </c>
      <c r="I46" s="120">
        <f t="shared" si="0"/>
        <v>9.7200000000000006</v>
      </c>
      <c r="J46" s="126"/>
    </row>
    <row r="47" spans="1:10" ht="336">
      <c r="A47" s="125"/>
      <c r="B47" s="118">
        <v>1</v>
      </c>
      <c r="C47" s="10" t="s">
        <v>736</v>
      </c>
      <c r="D47" s="129" t="s">
        <v>724</v>
      </c>
      <c r="E47" s="145" t="s">
        <v>277</v>
      </c>
      <c r="F47" s="146"/>
      <c r="G47" s="11" t="s">
        <v>737</v>
      </c>
      <c r="H47" s="14">
        <v>9.7200000000000006</v>
      </c>
      <c r="I47" s="120">
        <f t="shared" si="0"/>
        <v>9.7200000000000006</v>
      </c>
      <c r="J47" s="126"/>
    </row>
    <row r="48" spans="1:10" ht="336">
      <c r="A48" s="125"/>
      <c r="B48" s="118">
        <v>1</v>
      </c>
      <c r="C48" s="10" t="s">
        <v>736</v>
      </c>
      <c r="D48" s="129" t="s">
        <v>725</v>
      </c>
      <c r="E48" s="145" t="s">
        <v>678</v>
      </c>
      <c r="F48" s="146"/>
      <c r="G48" s="11" t="s">
        <v>737</v>
      </c>
      <c r="H48" s="14">
        <v>9.7200000000000006</v>
      </c>
      <c r="I48" s="120">
        <f t="shared" si="0"/>
        <v>9.7200000000000006</v>
      </c>
      <c r="J48" s="126"/>
    </row>
    <row r="49" spans="1:10" ht="336">
      <c r="A49" s="125"/>
      <c r="B49" s="118">
        <v>1</v>
      </c>
      <c r="C49" s="10" t="s">
        <v>736</v>
      </c>
      <c r="D49" s="129" t="s">
        <v>725</v>
      </c>
      <c r="E49" s="145" t="s">
        <v>277</v>
      </c>
      <c r="F49" s="146"/>
      <c r="G49" s="11" t="s">
        <v>737</v>
      </c>
      <c r="H49" s="14">
        <v>9.7200000000000006</v>
      </c>
      <c r="I49" s="120">
        <f t="shared" si="0"/>
        <v>9.7200000000000006</v>
      </c>
      <c r="J49" s="126"/>
    </row>
    <row r="50" spans="1:10" ht="348">
      <c r="A50" s="125"/>
      <c r="B50" s="118">
        <v>2</v>
      </c>
      <c r="C50" s="10" t="s">
        <v>738</v>
      </c>
      <c r="D50" s="129" t="s">
        <v>278</v>
      </c>
      <c r="E50" s="145"/>
      <c r="F50" s="146"/>
      <c r="G50" s="11" t="s">
        <v>739</v>
      </c>
      <c r="H50" s="14">
        <v>9.7200000000000006</v>
      </c>
      <c r="I50" s="120">
        <f t="shared" si="0"/>
        <v>19.440000000000001</v>
      </c>
      <c r="J50" s="126"/>
    </row>
    <row r="51" spans="1:10" ht="348">
      <c r="A51" s="125"/>
      <c r="B51" s="118">
        <v>2</v>
      </c>
      <c r="C51" s="10" t="s">
        <v>738</v>
      </c>
      <c r="D51" s="129" t="s">
        <v>678</v>
      </c>
      <c r="E51" s="145"/>
      <c r="F51" s="146"/>
      <c r="G51" s="11" t="s">
        <v>739</v>
      </c>
      <c r="H51" s="14">
        <v>9.7200000000000006</v>
      </c>
      <c r="I51" s="120">
        <f t="shared" si="0"/>
        <v>19.440000000000001</v>
      </c>
      <c r="J51" s="126"/>
    </row>
    <row r="52" spans="1:10" ht="348">
      <c r="A52" s="125"/>
      <c r="B52" s="118">
        <v>2</v>
      </c>
      <c r="C52" s="10" t="s">
        <v>738</v>
      </c>
      <c r="D52" s="129" t="s">
        <v>276</v>
      </c>
      <c r="E52" s="145"/>
      <c r="F52" s="146"/>
      <c r="G52" s="11" t="s">
        <v>739</v>
      </c>
      <c r="H52" s="14">
        <v>9.7200000000000006</v>
      </c>
      <c r="I52" s="120">
        <f t="shared" si="0"/>
        <v>19.440000000000001</v>
      </c>
      <c r="J52" s="126"/>
    </row>
    <row r="53" spans="1:10" ht="348">
      <c r="A53" s="125"/>
      <c r="B53" s="118">
        <v>3</v>
      </c>
      <c r="C53" s="10" t="s">
        <v>738</v>
      </c>
      <c r="D53" s="129" t="s">
        <v>277</v>
      </c>
      <c r="E53" s="145"/>
      <c r="F53" s="146"/>
      <c r="G53" s="11" t="s">
        <v>739</v>
      </c>
      <c r="H53" s="14">
        <v>9.7200000000000006</v>
      </c>
      <c r="I53" s="120">
        <f t="shared" si="0"/>
        <v>29.160000000000004</v>
      </c>
      <c r="J53" s="126"/>
    </row>
    <row r="54" spans="1:10" ht="96">
      <c r="A54" s="125"/>
      <c r="B54" s="118">
        <v>10</v>
      </c>
      <c r="C54" s="10" t="s">
        <v>70</v>
      </c>
      <c r="D54" s="129" t="s">
        <v>30</v>
      </c>
      <c r="E54" s="145"/>
      <c r="F54" s="146"/>
      <c r="G54" s="11" t="s">
        <v>740</v>
      </c>
      <c r="H54" s="14">
        <v>28.63</v>
      </c>
      <c r="I54" s="120">
        <f t="shared" si="0"/>
        <v>286.3</v>
      </c>
      <c r="J54" s="126"/>
    </row>
    <row r="55" spans="1:10" ht="96">
      <c r="A55" s="125"/>
      <c r="B55" s="118">
        <v>10</v>
      </c>
      <c r="C55" s="10" t="s">
        <v>70</v>
      </c>
      <c r="D55" s="129" t="s">
        <v>31</v>
      </c>
      <c r="E55" s="145"/>
      <c r="F55" s="146"/>
      <c r="G55" s="11" t="s">
        <v>740</v>
      </c>
      <c r="H55" s="14">
        <v>28.63</v>
      </c>
      <c r="I55" s="120">
        <f t="shared" si="0"/>
        <v>286.3</v>
      </c>
      <c r="J55" s="126"/>
    </row>
    <row r="56" spans="1:10" ht="336">
      <c r="A56" s="125"/>
      <c r="B56" s="118">
        <v>2</v>
      </c>
      <c r="C56" s="10" t="s">
        <v>741</v>
      </c>
      <c r="D56" s="129" t="s">
        <v>115</v>
      </c>
      <c r="E56" s="145"/>
      <c r="F56" s="146"/>
      <c r="G56" s="11" t="s">
        <v>742</v>
      </c>
      <c r="H56" s="14">
        <v>26.83</v>
      </c>
      <c r="I56" s="120">
        <f t="shared" si="0"/>
        <v>53.66</v>
      </c>
      <c r="J56" s="126"/>
    </row>
    <row r="57" spans="1:10" ht="336">
      <c r="A57" s="125"/>
      <c r="B57" s="118">
        <v>2</v>
      </c>
      <c r="C57" s="10" t="s">
        <v>741</v>
      </c>
      <c r="D57" s="129" t="s">
        <v>489</v>
      </c>
      <c r="E57" s="145"/>
      <c r="F57" s="146"/>
      <c r="G57" s="11" t="s">
        <v>742</v>
      </c>
      <c r="H57" s="14">
        <v>26.83</v>
      </c>
      <c r="I57" s="120">
        <f t="shared" si="0"/>
        <v>53.66</v>
      </c>
      <c r="J57" s="126"/>
    </row>
    <row r="58" spans="1:10" ht="336">
      <c r="A58" s="125"/>
      <c r="B58" s="118">
        <v>2</v>
      </c>
      <c r="C58" s="10" t="s">
        <v>741</v>
      </c>
      <c r="D58" s="129" t="s">
        <v>743</v>
      </c>
      <c r="E58" s="145"/>
      <c r="F58" s="146"/>
      <c r="G58" s="11" t="s">
        <v>742</v>
      </c>
      <c r="H58" s="14">
        <v>26.83</v>
      </c>
      <c r="I58" s="120">
        <f t="shared" si="0"/>
        <v>53.66</v>
      </c>
      <c r="J58" s="126"/>
    </row>
    <row r="59" spans="1:10" ht="228">
      <c r="A59" s="125"/>
      <c r="B59" s="118">
        <v>3</v>
      </c>
      <c r="C59" s="10" t="s">
        <v>744</v>
      </c>
      <c r="D59" s="129"/>
      <c r="E59" s="145"/>
      <c r="F59" s="146"/>
      <c r="G59" s="11" t="s">
        <v>745</v>
      </c>
      <c r="H59" s="14">
        <v>13.33</v>
      </c>
      <c r="I59" s="120">
        <f t="shared" si="0"/>
        <v>39.99</v>
      </c>
      <c r="J59" s="126"/>
    </row>
    <row r="60" spans="1:10" ht="240">
      <c r="A60" s="125"/>
      <c r="B60" s="118">
        <v>2</v>
      </c>
      <c r="C60" s="10" t="s">
        <v>746</v>
      </c>
      <c r="D60" s="129" t="s">
        <v>244</v>
      </c>
      <c r="E60" s="145" t="s">
        <v>30</v>
      </c>
      <c r="F60" s="146"/>
      <c r="G60" s="11" t="s">
        <v>747</v>
      </c>
      <c r="H60" s="14">
        <v>140.44999999999999</v>
      </c>
      <c r="I60" s="120">
        <f t="shared" si="0"/>
        <v>280.89999999999998</v>
      </c>
      <c r="J60" s="126"/>
    </row>
    <row r="61" spans="1:10" ht="240">
      <c r="A61" s="125"/>
      <c r="B61" s="118">
        <v>3</v>
      </c>
      <c r="C61" s="10" t="s">
        <v>746</v>
      </c>
      <c r="D61" s="129" t="s">
        <v>244</v>
      </c>
      <c r="E61" s="145" t="s">
        <v>31</v>
      </c>
      <c r="F61" s="146"/>
      <c r="G61" s="11" t="s">
        <v>747</v>
      </c>
      <c r="H61" s="14">
        <v>156.30000000000001</v>
      </c>
      <c r="I61" s="120">
        <f t="shared" si="0"/>
        <v>468.90000000000003</v>
      </c>
      <c r="J61" s="126"/>
    </row>
    <row r="62" spans="1:10" ht="240">
      <c r="A62" s="125"/>
      <c r="B62" s="118">
        <v>2</v>
      </c>
      <c r="C62" s="10" t="s">
        <v>748</v>
      </c>
      <c r="D62" s="129" t="s">
        <v>749</v>
      </c>
      <c r="E62" s="145"/>
      <c r="F62" s="146"/>
      <c r="G62" s="11" t="s">
        <v>750</v>
      </c>
      <c r="H62" s="14">
        <v>147.66</v>
      </c>
      <c r="I62" s="120">
        <f t="shared" si="0"/>
        <v>295.32</v>
      </c>
      <c r="J62" s="126"/>
    </row>
    <row r="63" spans="1:10" ht="240">
      <c r="A63" s="125"/>
      <c r="B63" s="118">
        <v>3</v>
      </c>
      <c r="C63" s="10" t="s">
        <v>748</v>
      </c>
      <c r="D63" s="129" t="s">
        <v>751</v>
      </c>
      <c r="E63" s="145"/>
      <c r="F63" s="146"/>
      <c r="G63" s="11" t="s">
        <v>750</v>
      </c>
      <c r="H63" s="14">
        <v>163.5</v>
      </c>
      <c r="I63" s="120">
        <f t="shared" si="0"/>
        <v>490.5</v>
      </c>
      <c r="J63" s="126"/>
    </row>
    <row r="64" spans="1:10" ht="324">
      <c r="A64" s="125"/>
      <c r="B64" s="118">
        <v>15</v>
      </c>
      <c r="C64" s="10" t="s">
        <v>752</v>
      </c>
      <c r="D64" s="129" t="s">
        <v>753</v>
      </c>
      <c r="E64" s="145"/>
      <c r="F64" s="146"/>
      <c r="G64" s="11" t="s">
        <v>754</v>
      </c>
      <c r="H64" s="14">
        <v>53.84</v>
      </c>
      <c r="I64" s="120">
        <f t="shared" si="0"/>
        <v>807.6</v>
      </c>
      <c r="J64" s="126"/>
    </row>
    <row r="65" spans="1:10" ht="324">
      <c r="A65" s="125"/>
      <c r="B65" s="119">
        <v>15</v>
      </c>
      <c r="C65" s="12" t="s">
        <v>755</v>
      </c>
      <c r="D65" s="130" t="s">
        <v>753</v>
      </c>
      <c r="E65" s="155"/>
      <c r="F65" s="156"/>
      <c r="G65" s="13" t="s">
        <v>756</v>
      </c>
      <c r="H65" s="15">
        <v>53.84</v>
      </c>
      <c r="I65" s="121">
        <f t="shared" si="0"/>
        <v>807.6</v>
      </c>
      <c r="J65" s="126"/>
    </row>
  </sheetData>
  <mergeCells count="48">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9"/>
  <sheetViews>
    <sheetView zoomScale="90" zoomScaleNormal="90" workbookViewId="0"/>
  </sheetViews>
  <sheetFormatPr defaultRowHeight="15"/>
  <cols>
    <col min="1" max="1" width="1.5703125" customWidth="1"/>
    <col min="2" max="2" width="5.7109375" customWidth="1"/>
    <col min="3" max="3" width="15.4257812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0.3</v>
      </c>
      <c r="O1" t="s">
        <v>186</v>
      </c>
    </row>
    <row r="2" spans="1:15" ht="15.75" customHeight="1">
      <c r="A2" s="125"/>
      <c r="B2" s="135" t="s">
        <v>139</v>
      </c>
      <c r="C2" s="131"/>
      <c r="D2" s="131"/>
      <c r="E2" s="131"/>
      <c r="F2" s="131"/>
      <c r="G2" s="131"/>
      <c r="H2" s="131"/>
      <c r="I2" s="131"/>
      <c r="J2" s="131"/>
      <c r="K2" s="136" t="s">
        <v>145</v>
      </c>
      <c r="L2" s="126"/>
      <c r="N2">
        <v>4553.7300000000005</v>
      </c>
      <c r="O2" t="s">
        <v>187</v>
      </c>
    </row>
    <row r="3" spans="1:15" ht="12.75" customHeight="1">
      <c r="A3" s="125"/>
      <c r="B3" s="132" t="s">
        <v>775</v>
      </c>
      <c r="C3" s="131"/>
      <c r="D3" s="131"/>
      <c r="E3" s="131"/>
      <c r="F3" s="131"/>
      <c r="G3" s="131"/>
      <c r="H3" s="131"/>
      <c r="I3" s="131"/>
      <c r="J3" s="131"/>
      <c r="K3" s="131"/>
      <c r="L3" s="126"/>
      <c r="N3">
        <v>4553.7300000000005</v>
      </c>
      <c r="O3" t="s">
        <v>188</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200</v>
      </c>
      <c r="L9" s="126"/>
    </row>
    <row r="10" spans="1:15" ht="15" customHeight="1">
      <c r="A10" s="125"/>
      <c r="B10" s="125" t="s">
        <v>715</v>
      </c>
      <c r="C10" s="131"/>
      <c r="D10" s="131"/>
      <c r="E10" s="131"/>
      <c r="F10" s="126"/>
      <c r="G10" s="127"/>
      <c r="H10" s="127" t="s">
        <v>715</v>
      </c>
      <c r="I10" s="131"/>
      <c r="J10" s="131"/>
      <c r="K10" s="147">
        <f>IF(Invoice!J10&lt;&gt;"",Invoice!J10,"")</f>
        <v>51433</v>
      </c>
      <c r="L10" s="126"/>
    </row>
    <row r="11" spans="1:15" ht="12.75" customHeight="1">
      <c r="A11" s="125"/>
      <c r="B11" s="125" t="s">
        <v>716</v>
      </c>
      <c r="C11" s="131"/>
      <c r="D11" s="131"/>
      <c r="E11" s="131"/>
      <c r="F11" s="126"/>
      <c r="G11" s="127"/>
      <c r="H11" s="127" t="s">
        <v>716</v>
      </c>
      <c r="I11" s="131"/>
      <c r="J11" s="131"/>
      <c r="K11" s="148"/>
      <c r="L11" s="126"/>
    </row>
    <row r="12" spans="1:15" ht="12.75" customHeight="1">
      <c r="A12" s="125"/>
      <c r="B12" s="125" t="s">
        <v>717</v>
      </c>
      <c r="C12" s="131"/>
      <c r="D12" s="131"/>
      <c r="E12" s="131"/>
      <c r="F12" s="126"/>
      <c r="G12" s="127"/>
      <c r="H12" s="127" t="s">
        <v>717</v>
      </c>
      <c r="I12" s="131"/>
      <c r="J12" s="131"/>
      <c r="K12" s="131"/>
      <c r="L12" s="126"/>
    </row>
    <row r="13" spans="1:15" ht="12.75" customHeight="1">
      <c r="A13" s="125"/>
      <c r="B13" s="125" t="s">
        <v>718</v>
      </c>
      <c r="C13" s="131"/>
      <c r="D13" s="131"/>
      <c r="E13" s="131"/>
      <c r="F13" s="126"/>
      <c r="G13" s="127"/>
      <c r="H13" s="127" t="s">
        <v>718</v>
      </c>
      <c r="I13" s="131"/>
      <c r="J13" s="131"/>
      <c r="K13" s="110" t="s">
        <v>16</v>
      </c>
      <c r="L13" s="126"/>
    </row>
    <row r="14" spans="1:15" ht="15" customHeight="1">
      <c r="A14" s="125"/>
      <c r="B14" s="125" t="s">
        <v>719</v>
      </c>
      <c r="C14" s="131"/>
      <c r="D14" s="131"/>
      <c r="E14" s="131"/>
      <c r="F14" s="126"/>
      <c r="G14" s="127"/>
      <c r="H14" s="127" t="s">
        <v>719</v>
      </c>
      <c r="I14" s="131"/>
      <c r="J14" s="131"/>
      <c r="K14" s="149">
        <f>Invoice!J14</f>
        <v>45184</v>
      </c>
      <c r="L14" s="126"/>
    </row>
    <row r="15" spans="1:15" ht="15" customHeight="1">
      <c r="A15" s="125"/>
      <c r="B15" s="6" t="s">
        <v>11</v>
      </c>
      <c r="C15" s="7"/>
      <c r="D15" s="7"/>
      <c r="E15" s="7"/>
      <c r="F15" s="8"/>
      <c r="G15" s="127"/>
      <c r="H15" s="9" t="s">
        <v>11</v>
      </c>
      <c r="I15" s="131"/>
      <c r="J15" s="131"/>
      <c r="K15" s="150"/>
      <c r="L15" s="126"/>
    </row>
    <row r="16" spans="1:15">
      <c r="A16" s="125"/>
      <c r="B16" s="131"/>
      <c r="C16" s="131"/>
      <c r="D16" s="131"/>
      <c r="E16" s="131"/>
      <c r="F16" s="131"/>
      <c r="G16" s="131"/>
      <c r="H16" s="131"/>
      <c r="I16" s="134" t="s">
        <v>147</v>
      </c>
      <c r="J16" s="134" t="s">
        <v>147</v>
      </c>
      <c r="K16" s="140">
        <v>39987</v>
      </c>
      <c r="L16" s="126"/>
    </row>
    <row r="17" spans="1:12" ht="12.75" customHeight="1">
      <c r="A17" s="125"/>
      <c r="B17" s="131" t="s">
        <v>720</v>
      </c>
      <c r="C17" s="131"/>
      <c r="D17" s="131"/>
      <c r="E17" s="131"/>
      <c r="F17" s="131"/>
      <c r="G17" s="131"/>
      <c r="H17" s="131"/>
      <c r="I17" s="134" t="s">
        <v>148</v>
      </c>
      <c r="J17" s="134" t="s">
        <v>148</v>
      </c>
      <c r="K17" s="140" t="str">
        <f>IF(Invoice!J17&lt;&gt;"",Invoice!J17,"")</f>
        <v>Leo</v>
      </c>
      <c r="L17" s="126"/>
    </row>
    <row r="18" spans="1:12" ht="18">
      <c r="A18" s="125"/>
      <c r="B18" s="131" t="s">
        <v>721</v>
      </c>
      <c r="C18" s="131"/>
      <c r="D18" s="131"/>
      <c r="E18" s="131"/>
      <c r="F18" s="131"/>
      <c r="G18" s="131"/>
      <c r="H18" s="142" t="s">
        <v>771</v>
      </c>
      <c r="I18" s="133" t="s">
        <v>263</v>
      </c>
      <c r="J18" s="133" t="s">
        <v>263</v>
      </c>
      <c r="K18" s="115" t="s">
        <v>757</v>
      </c>
      <c r="L18" s="126"/>
    </row>
    <row r="19" spans="1:12">
      <c r="A19" s="125"/>
      <c r="B19" s="131"/>
      <c r="C19" s="131"/>
      <c r="D19" s="131"/>
      <c r="E19" s="131"/>
      <c r="F19" s="131"/>
      <c r="G19" s="131"/>
      <c r="H19" s="143" t="s">
        <v>772</v>
      </c>
      <c r="I19" s="131"/>
      <c r="J19" s="131"/>
      <c r="K19" s="131"/>
      <c r="L19" s="126"/>
    </row>
    <row r="20" spans="1:12" ht="12.75" customHeight="1">
      <c r="A20" s="125"/>
      <c r="B20" s="111" t="s">
        <v>203</v>
      </c>
      <c r="C20" s="111" t="s">
        <v>204</v>
      </c>
      <c r="D20" s="111" t="s">
        <v>289</v>
      </c>
      <c r="E20" s="128" t="s">
        <v>205</v>
      </c>
      <c r="F20" s="151" t="s">
        <v>206</v>
      </c>
      <c r="G20" s="152"/>
      <c r="H20" s="111" t="s">
        <v>173</v>
      </c>
      <c r="I20" s="111" t="s">
        <v>207</v>
      </c>
      <c r="J20" s="111" t="s">
        <v>207</v>
      </c>
      <c r="K20" s="111" t="s">
        <v>26</v>
      </c>
      <c r="L20" s="126"/>
    </row>
    <row r="21" spans="1:12">
      <c r="A21" s="125"/>
      <c r="B21" s="116"/>
      <c r="C21" s="116"/>
      <c r="D21" s="116"/>
      <c r="E21" s="117"/>
      <c r="F21" s="153"/>
      <c r="G21" s="154"/>
      <c r="H21" s="141" t="s">
        <v>776</v>
      </c>
      <c r="I21" s="116"/>
      <c r="J21" s="116"/>
      <c r="K21" s="116"/>
      <c r="L21" s="126"/>
    </row>
    <row r="22" spans="1:12" ht="60">
      <c r="A22" s="125"/>
      <c r="B22" s="118">
        <f>'Tax Invoice'!D18</f>
        <v>1</v>
      </c>
      <c r="C22" s="10" t="s">
        <v>722</v>
      </c>
      <c r="D22" s="10" t="s">
        <v>758</v>
      </c>
      <c r="E22" s="129" t="s">
        <v>577</v>
      </c>
      <c r="F22" s="145" t="s">
        <v>112</v>
      </c>
      <c r="G22" s="146"/>
      <c r="H22" s="11" t="s">
        <v>791</v>
      </c>
      <c r="I22" s="14">
        <f t="shared" ref="I22:I65" si="0">J22*$N$1</f>
        <v>4.2690000000000001</v>
      </c>
      <c r="J22" s="14">
        <v>14.23</v>
      </c>
      <c r="K22" s="120">
        <f t="shared" ref="K22:K65" si="1">I22*B22</f>
        <v>4.2690000000000001</v>
      </c>
      <c r="L22" s="126"/>
    </row>
    <row r="23" spans="1:12" ht="60">
      <c r="A23" s="125"/>
      <c r="B23" s="118">
        <f>'Tax Invoice'!D19</f>
        <v>1</v>
      </c>
      <c r="C23" s="10" t="s">
        <v>722</v>
      </c>
      <c r="D23" s="10" t="s">
        <v>758</v>
      </c>
      <c r="E23" s="129" t="s">
        <v>577</v>
      </c>
      <c r="F23" s="145" t="s">
        <v>218</v>
      </c>
      <c r="G23" s="146"/>
      <c r="H23" s="11" t="s">
        <v>791</v>
      </c>
      <c r="I23" s="14">
        <f t="shared" si="0"/>
        <v>4.2690000000000001</v>
      </c>
      <c r="J23" s="14">
        <v>14.23</v>
      </c>
      <c r="K23" s="120">
        <f t="shared" si="1"/>
        <v>4.2690000000000001</v>
      </c>
      <c r="L23" s="126"/>
    </row>
    <row r="24" spans="1:12" ht="60">
      <c r="A24" s="125"/>
      <c r="B24" s="118">
        <f>'Tax Invoice'!D20</f>
        <v>1</v>
      </c>
      <c r="C24" s="10" t="s">
        <v>722</v>
      </c>
      <c r="D24" s="10" t="s">
        <v>759</v>
      </c>
      <c r="E24" s="129" t="s">
        <v>724</v>
      </c>
      <c r="F24" s="145" t="s">
        <v>112</v>
      </c>
      <c r="G24" s="146"/>
      <c r="H24" s="11" t="s">
        <v>791</v>
      </c>
      <c r="I24" s="14">
        <f t="shared" si="0"/>
        <v>4.8090000000000002</v>
      </c>
      <c r="J24" s="14">
        <v>16.03</v>
      </c>
      <c r="K24" s="120">
        <f t="shared" si="1"/>
        <v>4.8090000000000002</v>
      </c>
      <c r="L24" s="126"/>
    </row>
    <row r="25" spans="1:12" ht="60">
      <c r="A25" s="125"/>
      <c r="B25" s="118">
        <f>'Tax Invoice'!D21</f>
        <v>1</v>
      </c>
      <c r="C25" s="10" t="s">
        <v>722</v>
      </c>
      <c r="D25" s="10" t="s">
        <v>759</v>
      </c>
      <c r="E25" s="129" t="s">
        <v>724</v>
      </c>
      <c r="F25" s="145" t="s">
        <v>218</v>
      </c>
      <c r="G25" s="146"/>
      <c r="H25" s="11" t="s">
        <v>791</v>
      </c>
      <c r="I25" s="14">
        <f t="shared" si="0"/>
        <v>4.8090000000000002</v>
      </c>
      <c r="J25" s="14">
        <v>16.03</v>
      </c>
      <c r="K25" s="120">
        <f t="shared" si="1"/>
        <v>4.8090000000000002</v>
      </c>
      <c r="L25" s="126"/>
    </row>
    <row r="26" spans="1:12" ht="60">
      <c r="A26" s="125"/>
      <c r="B26" s="118">
        <f>'Tax Invoice'!D22</f>
        <v>1</v>
      </c>
      <c r="C26" s="10" t="s">
        <v>722</v>
      </c>
      <c r="D26" s="10" t="s">
        <v>760</v>
      </c>
      <c r="E26" s="129" t="s">
        <v>725</v>
      </c>
      <c r="F26" s="145" t="s">
        <v>112</v>
      </c>
      <c r="G26" s="146"/>
      <c r="H26" s="11" t="s">
        <v>791</v>
      </c>
      <c r="I26" s="14">
        <f t="shared" si="0"/>
        <v>5.3489999999999993</v>
      </c>
      <c r="J26" s="14">
        <v>17.829999999999998</v>
      </c>
      <c r="K26" s="120">
        <f t="shared" si="1"/>
        <v>5.3489999999999993</v>
      </c>
      <c r="L26" s="126"/>
    </row>
    <row r="27" spans="1:12" ht="60">
      <c r="A27" s="125"/>
      <c r="B27" s="118">
        <f>'Tax Invoice'!D23</f>
        <v>1</v>
      </c>
      <c r="C27" s="10" t="s">
        <v>722</v>
      </c>
      <c r="D27" s="10" t="s">
        <v>760</v>
      </c>
      <c r="E27" s="129" t="s">
        <v>725</v>
      </c>
      <c r="F27" s="145" t="s">
        <v>218</v>
      </c>
      <c r="G27" s="146"/>
      <c r="H27" s="11" t="s">
        <v>791</v>
      </c>
      <c r="I27" s="14">
        <f t="shared" si="0"/>
        <v>5.3489999999999993</v>
      </c>
      <c r="J27" s="14">
        <v>17.829999999999998</v>
      </c>
      <c r="K27" s="120">
        <f t="shared" si="1"/>
        <v>5.3489999999999993</v>
      </c>
      <c r="L27" s="126"/>
    </row>
    <row r="28" spans="1:12" ht="48">
      <c r="A28" s="125"/>
      <c r="B28" s="118">
        <f>'Tax Invoice'!D24</f>
        <v>10</v>
      </c>
      <c r="C28" s="10" t="s">
        <v>726</v>
      </c>
      <c r="D28" s="10" t="s">
        <v>726</v>
      </c>
      <c r="E28" s="129"/>
      <c r="F28" s="145"/>
      <c r="G28" s="146"/>
      <c r="H28" s="11" t="s">
        <v>786</v>
      </c>
      <c r="I28" s="14">
        <f t="shared" si="0"/>
        <v>1.8359999999999999</v>
      </c>
      <c r="J28" s="14">
        <v>6.12</v>
      </c>
      <c r="K28" s="120">
        <f t="shared" si="1"/>
        <v>18.36</v>
      </c>
      <c r="L28" s="126"/>
    </row>
    <row r="29" spans="1:12" ht="48">
      <c r="A29" s="125"/>
      <c r="B29" s="118">
        <f>'Tax Invoice'!D25</f>
        <v>10</v>
      </c>
      <c r="C29" s="10" t="s">
        <v>728</v>
      </c>
      <c r="D29" s="10" t="s">
        <v>728</v>
      </c>
      <c r="E29" s="129"/>
      <c r="F29" s="145"/>
      <c r="G29" s="146"/>
      <c r="H29" s="11" t="s">
        <v>787</v>
      </c>
      <c r="I29" s="14">
        <f t="shared" si="0"/>
        <v>1.8359999999999999</v>
      </c>
      <c r="J29" s="14">
        <v>6.12</v>
      </c>
      <c r="K29" s="120">
        <f t="shared" si="1"/>
        <v>18.36</v>
      </c>
      <c r="L29" s="126"/>
    </row>
    <row r="30" spans="1:12" ht="23.25" customHeight="1">
      <c r="A30" s="125"/>
      <c r="B30" s="118">
        <f>'Tax Invoice'!D26</f>
        <v>2</v>
      </c>
      <c r="C30" s="10" t="s">
        <v>730</v>
      </c>
      <c r="D30" s="10" t="s">
        <v>730</v>
      </c>
      <c r="E30" s="129" t="s">
        <v>112</v>
      </c>
      <c r="F30" s="145"/>
      <c r="G30" s="146"/>
      <c r="H30" s="11" t="s">
        <v>777</v>
      </c>
      <c r="I30" s="14">
        <f t="shared" si="0"/>
        <v>2.6459999999999999</v>
      </c>
      <c r="J30" s="14">
        <v>8.82</v>
      </c>
      <c r="K30" s="120">
        <f t="shared" si="1"/>
        <v>5.2919999999999998</v>
      </c>
      <c r="L30" s="126"/>
    </row>
    <row r="31" spans="1:12" ht="23.25" customHeight="1">
      <c r="A31" s="125"/>
      <c r="B31" s="118">
        <f>'Tax Invoice'!D27</f>
        <v>2</v>
      </c>
      <c r="C31" s="10" t="s">
        <v>730</v>
      </c>
      <c r="D31" s="10" t="s">
        <v>730</v>
      </c>
      <c r="E31" s="129" t="s">
        <v>215</v>
      </c>
      <c r="F31" s="145"/>
      <c r="G31" s="146"/>
      <c r="H31" s="11" t="s">
        <v>777</v>
      </c>
      <c r="I31" s="14">
        <f t="shared" si="0"/>
        <v>2.6459999999999999</v>
      </c>
      <c r="J31" s="14">
        <v>8.82</v>
      </c>
      <c r="K31" s="120">
        <f t="shared" si="1"/>
        <v>5.2919999999999998</v>
      </c>
      <c r="L31" s="126"/>
    </row>
    <row r="32" spans="1:12" ht="23.25" customHeight="1">
      <c r="A32" s="125"/>
      <c r="B32" s="118">
        <f>'Tax Invoice'!D28</f>
        <v>2</v>
      </c>
      <c r="C32" s="10" t="s">
        <v>730</v>
      </c>
      <c r="D32" s="10" t="s">
        <v>730</v>
      </c>
      <c r="E32" s="129" t="s">
        <v>217</v>
      </c>
      <c r="F32" s="145"/>
      <c r="G32" s="146"/>
      <c r="H32" s="11" t="s">
        <v>777</v>
      </c>
      <c r="I32" s="14">
        <f t="shared" si="0"/>
        <v>2.6459999999999999</v>
      </c>
      <c r="J32" s="14">
        <v>8.82</v>
      </c>
      <c r="K32" s="120">
        <f t="shared" si="1"/>
        <v>5.2919999999999998</v>
      </c>
      <c r="L32" s="126"/>
    </row>
    <row r="33" spans="1:12" ht="23.25" customHeight="1">
      <c r="A33" s="125"/>
      <c r="B33" s="118">
        <f>'Tax Invoice'!D29</f>
        <v>2</v>
      </c>
      <c r="C33" s="10" t="s">
        <v>730</v>
      </c>
      <c r="D33" s="10" t="s">
        <v>730</v>
      </c>
      <c r="E33" s="129" t="s">
        <v>218</v>
      </c>
      <c r="F33" s="145"/>
      <c r="G33" s="146"/>
      <c r="H33" s="11" t="s">
        <v>777</v>
      </c>
      <c r="I33" s="14">
        <f t="shared" si="0"/>
        <v>2.6459999999999999</v>
      </c>
      <c r="J33" s="14">
        <v>8.82</v>
      </c>
      <c r="K33" s="120">
        <f t="shared" si="1"/>
        <v>5.2919999999999998</v>
      </c>
      <c r="L33" s="126"/>
    </row>
    <row r="34" spans="1:12" ht="26.25" customHeight="1">
      <c r="A34" s="125"/>
      <c r="B34" s="118">
        <f>'Tax Invoice'!D30</f>
        <v>2</v>
      </c>
      <c r="C34" s="10" t="s">
        <v>730</v>
      </c>
      <c r="D34" s="10" t="s">
        <v>730</v>
      </c>
      <c r="E34" s="129" t="s">
        <v>219</v>
      </c>
      <c r="F34" s="145"/>
      <c r="G34" s="146"/>
      <c r="H34" s="11" t="s">
        <v>777</v>
      </c>
      <c r="I34" s="14">
        <f t="shared" si="0"/>
        <v>2.6459999999999999</v>
      </c>
      <c r="J34" s="14">
        <v>8.82</v>
      </c>
      <c r="K34" s="120">
        <f t="shared" si="1"/>
        <v>5.2919999999999998</v>
      </c>
      <c r="L34" s="126"/>
    </row>
    <row r="35" spans="1:12" ht="26.25" customHeight="1">
      <c r="A35" s="125"/>
      <c r="B35" s="118">
        <f>'Tax Invoice'!D31</f>
        <v>2</v>
      </c>
      <c r="C35" s="10" t="s">
        <v>730</v>
      </c>
      <c r="D35" s="10" t="s">
        <v>730</v>
      </c>
      <c r="E35" s="129" t="s">
        <v>270</v>
      </c>
      <c r="F35" s="145"/>
      <c r="G35" s="146"/>
      <c r="H35" s="11" t="s">
        <v>777</v>
      </c>
      <c r="I35" s="14">
        <f t="shared" si="0"/>
        <v>2.6459999999999999</v>
      </c>
      <c r="J35" s="14">
        <v>8.82</v>
      </c>
      <c r="K35" s="120">
        <f t="shared" si="1"/>
        <v>5.2919999999999998</v>
      </c>
      <c r="L35" s="126"/>
    </row>
    <row r="36" spans="1:12" ht="26.25" customHeight="1">
      <c r="A36" s="125"/>
      <c r="B36" s="118">
        <f>'Tax Invoice'!D32</f>
        <v>2</v>
      </c>
      <c r="C36" s="10" t="s">
        <v>730</v>
      </c>
      <c r="D36" s="10" t="s">
        <v>730</v>
      </c>
      <c r="E36" s="129" t="s">
        <v>732</v>
      </c>
      <c r="F36" s="145"/>
      <c r="G36" s="146"/>
      <c r="H36" s="11" t="s">
        <v>777</v>
      </c>
      <c r="I36" s="14">
        <f t="shared" si="0"/>
        <v>2.6459999999999999</v>
      </c>
      <c r="J36" s="14">
        <v>8.82</v>
      </c>
      <c r="K36" s="120">
        <f t="shared" si="1"/>
        <v>5.2919999999999998</v>
      </c>
      <c r="L36" s="126"/>
    </row>
    <row r="37" spans="1:12" ht="26.25" customHeight="1">
      <c r="A37" s="125"/>
      <c r="B37" s="118">
        <f>'Tax Invoice'!D33</f>
        <v>2</v>
      </c>
      <c r="C37" s="10" t="s">
        <v>733</v>
      </c>
      <c r="D37" s="10" t="s">
        <v>733</v>
      </c>
      <c r="E37" s="129" t="s">
        <v>112</v>
      </c>
      <c r="F37" s="145"/>
      <c r="G37" s="146"/>
      <c r="H37" s="11" t="s">
        <v>778</v>
      </c>
      <c r="I37" s="14">
        <f t="shared" si="0"/>
        <v>2.9159999999999999</v>
      </c>
      <c r="J37" s="14">
        <v>9.7200000000000006</v>
      </c>
      <c r="K37" s="120">
        <f t="shared" si="1"/>
        <v>5.8319999999999999</v>
      </c>
      <c r="L37" s="126"/>
    </row>
    <row r="38" spans="1:12" ht="26.25" customHeight="1">
      <c r="A38" s="125"/>
      <c r="B38" s="118">
        <f>'Tax Invoice'!D34</f>
        <v>2</v>
      </c>
      <c r="C38" s="10" t="s">
        <v>733</v>
      </c>
      <c r="D38" s="10" t="s">
        <v>733</v>
      </c>
      <c r="E38" s="129" t="s">
        <v>217</v>
      </c>
      <c r="F38" s="145"/>
      <c r="G38" s="146"/>
      <c r="H38" s="11" t="s">
        <v>778</v>
      </c>
      <c r="I38" s="14">
        <f t="shared" si="0"/>
        <v>2.9159999999999999</v>
      </c>
      <c r="J38" s="14">
        <v>9.7200000000000006</v>
      </c>
      <c r="K38" s="120">
        <f t="shared" si="1"/>
        <v>5.8319999999999999</v>
      </c>
      <c r="L38" s="126"/>
    </row>
    <row r="39" spans="1:12" ht="26.25" customHeight="1">
      <c r="A39" s="125"/>
      <c r="B39" s="118">
        <f>'Tax Invoice'!D35</f>
        <v>2</v>
      </c>
      <c r="C39" s="10" t="s">
        <v>733</v>
      </c>
      <c r="D39" s="10" t="s">
        <v>733</v>
      </c>
      <c r="E39" s="129" t="s">
        <v>218</v>
      </c>
      <c r="F39" s="145"/>
      <c r="G39" s="146"/>
      <c r="H39" s="11" t="s">
        <v>778</v>
      </c>
      <c r="I39" s="14">
        <f t="shared" si="0"/>
        <v>2.9159999999999999</v>
      </c>
      <c r="J39" s="14">
        <v>9.7200000000000006</v>
      </c>
      <c r="K39" s="120">
        <f t="shared" si="1"/>
        <v>5.8319999999999999</v>
      </c>
      <c r="L39" s="126"/>
    </row>
    <row r="40" spans="1:12" ht="26.25" customHeight="1">
      <c r="A40" s="125"/>
      <c r="B40" s="118">
        <f>'Tax Invoice'!D36</f>
        <v>2</v>
      </c>
      <c r="C40" s="10" t="s">
        <v>733</v>
      </c>
      <c r="D40" s="10" t="s">
        <v>733</v>
      </c>
      <c r="E40" s="129" t="s">
        <v>270</v>
      </c>
      <c r="F40" s="145"/>
      <c r="G40" s="146"/>
      <c r="H40" s="11" t="s">
        <v>778</v>
      </c>
      <c r="I40" s="14">
        <f t="shared" si="0"/>
        <v>2.9159999999999999</v>
      </c>
      <c r="J40" s="14">
        <v>9.7200000000000006</v>
      </c>
      <c r="K40" s="120">
        <f t="shared" si="1"/>
        <v>5.8319999999999999</v>
      </c>
      <c r="L40" s="126"/>
    </row>
    <row r="41" spans="1:12" ht="26.25" customHeight="1">
      <c r="A41" s="125"/>
      <c r="B41" s="118">
        <f>'Tax Invoice'!D37</f>
        <v>2</v>
      </c>
      <c r="C41" s="10" t="s">
        <v>572</v>
      </c>
      <c r="D41" s="10" t="s">
        <v>572</v>
      </c>
      <c r="E41" s="129" t="s">
        <v>112</v>
      </c>
      <c r="F41" s="145"/>
      <c r="G41" s="146"/>
      <c r="H41" s="11" t="s">
        <v>779</v>
      </c>
      <c r="I41" s="14">
        <f t="shared" si="0"/>
        <v>3.1859999999999995</v>
      </c>
      <c r="J41" s="14">
        <v>10.62</v>
      </c>
      <c r="K41" s="120">
        <f t="shared" si="1"/>
        <v>6.371999999999999</v>
      </c>
      <c r="L41" s="126"/>
    </row>
    <row r="42" spans="1:12" ht="26.25" customHeight="1">
      <c r="A42" s="125"/>
      <c r="B42" s="118">
        <f>'Tax Invoice'!D38</f>
        <v>2</v>
      </c>
      <c r="C42" s="10" t="s">
        <v>572</v>
      </c>
      <c r="D42" s="10" t="s">
        <v>572</v>
      </c>
      <c r="E42" s="129" t="s">
        <v>218</v>
      </c>
      <c r="F42" s="145"/>
      <c r="G42" s="146"/>
      <c r="H42" s="11" t="s">
        <v>779</v>
      </c>
      <c r="I42" s="14">
        <f t="shared" si="0"/>
        <v>3.1859999999999995</v>
      </c>
      <c r="J42" s="14">
        <v>10.62</v>
      </c>
      <c r="K42" s="120">
        <f t="shared" si="1"/>
        <v>6.371999999999999</v>
      </c>
      <c r="L42" s="126"/>
    </row>
    <row r="43" spans="1:12" ht="26.25" customHeight="1">
      <c r="A43" s="125"/>
      <c r="B43" s="118">
        <f>'Tax Invoice'!D39</f>
        <v>2</v>
      </c>
      <c r="C43" s="10" t="s">
        <v>572</v>
      </c>
      <c r="D43" s="10" t="s">
        <v>572</v>
      </c>
      <c r="E43" s="129" t="s">
        <v>219</v>
      </c>
      <c r="F43" s="145"/>
      <c r="G43" s="146"/>
      <c r="H43" s="11" t="s">
        <v>779</v>
      </c>
      <c r="I43" s="14">
        <f t="shared" si="0"/>
        <v>3.1859999999999995</v>
      </c>
      <c r="J43" s="14">
        <v>10.62</v>
      </c>
      <c r="K43" s="120">
        <f t="shared" si="1"/>
        <v>6.371999999999999</v>
      </c>
      <c r="L43" s="126"/>
    </row>
    <row r="44" spans="1:12" ht="48" customHeight="1">
      <c r="A44" s="125"/>
      <c r="B44" s="118">
        <f>'Tax Invoice'!D40</f>
        <v>1</v>
      </c>
      <c r="C44" s="10" t="s">
        <v>736</v>
      </c>
      <c r="D44" s="10" t="s">
        <v>761</v>
      </c>
      <c r="E44" s="129" t="s">
        <v>577</v>
      </c>
      <c r="F44" s="145" t="s">
        <v>678</v>
      </c>
      <c r="G44" s="146"/>
      <c r="H44" s="11" t="s">
        <v>789</v>
      </c>
      <c r="I44" s="14">
        <f t="shared" si="0"/>
        <v>2.9159999999999999</v>
      </c>
      <c r="J44" s="14">
        <v>9.7200000000000006</v>
      </c>
      <c r="K44" s="120">
        <f t="shared" si="1"/>
        <v>2.9159999999999999</v>
      </c>
      <c r="L44" s="126"/>
    </row>
    <row r="45" spans="1:12" ht="48" customHeight="1">
      <c r="A45" s="125"/>
      <c r="B45" s="118">
        <f>'Tax Invoice'!D41</f>
        <v>1</v>
      </c>
      <c r="C45" s="10" t="s">
        <v>736</v>
      </c>
      <c r="D45" s="10" t="s">
        <v>761</v>
      </c>
      <c r="E45" s="129" t="s">
        <v>577</v>
      </c>
      <c r="F45" s="145" t="s">
        <v>277</v>
      </c>
      <c r="G45" s="146"/>
      <c r="H45" s="11" t="s">
        <v>789</v>
      </c>
      <c r="I45" s="14">
        <f t="shared" si="0"/>
        <v>2.9159999999999999</v>
      </c>
      <c r="J45" s="14">
        <v>9.7200000000000006</v>
      </c>
      <c r="K45" s="120">
        <f t="shared" si="1"/>
        <v>2.9159999999999999</v>
      </c>
      <c r="L45" s="126"/>
    </row>
    <row r="46" spans="1:12" ht="48" customHeight="1">
      <c r="A46" s="125"/>
      <c r="B46" s="118">
        <f>'Tax Invoice'!D42</f>
        <v>1</v>
      </c>
      <c r="C46" s="10" t="s">
        <v>736</v>
      </c>
      <c r="D46" s="10" t="s">
        <v>762</v>
      </c>
      <c r="E46" s="129" t="s">
        <v>724</v>
      </c>
      <c r="F46" s="145" t="s">
        <v>678</v>
      </c>
      <c r="G46" s="146"/>
      <c r="H46" s="11" t="s">
        <v>789</v>
      </c>
      <c r="I46" s="14">
        <f t="shared" si="0"/>
        <v>2.9159999999999999</v>
      </c>
      <c r="J46" s="14">
        <v>9.7200000000000006</v>
      </c>
      <c r="K46" s="120">
        <f t="shared" si="1"/>
        <v>2.9159999999999999</v>
      </c>
      <c r="L46" s="126"/>
    </row>
    <row r="47" spans="1:12" ht="48" customHeight="1">
      <c r="A47" s="125"/>
      <c r="B47" s="118">
        <f>'Tax Invoice'!D43</f>
        <v>1</v>
      </c>
      <c r="C47" s="10" t="s">
        <v>736</v>
      </c>
      <c r="D47" s="10" t="s">
        <v>762</v>
      </c>
      <c r="E47" s="129" t="s">
        <v>724</v>
      </c>
      <c r="F47" s="145" t="s">
        <v>277</v>
      </c>
      <c r="G47" s="146"/>
      <c r="H47" s="11" t="s">
        <v>789</v>
      </c>
      <c r="I47" s="14">
        <f t="shared" si="0"/>
        <v>2.9159999999999999</v>
      </c>
      <c r="J47" s="14">
        <v>9.7200000000000006</v>
      </c>
      <c r="K47" s="120">
        <f t="shared" si="1"/>
        <v>2.9159999999999999</v>
      </c>
      <c r="L47" s="126"/>
    </row>
    <row r="48" spans="1:12" ht="48" customHeight="1">
      <c r="A48" s="125"/>
      <c r="B48" s="118">
        <f>'Tax Invoice'!D44</f>
        <v>1</v>
      </c>
      <c r="C48" s="10" t="s">
        <v>736</v>
      </c>
      <c r="D48" s="10" t="s">
        <v>738</v>
      </c>
      <c r="E48" s="129" t="s">
        <v>725</v>
      </c>
      <c r="F48" s="145" t="s">
        <v>678</v>
      </c>
      <c r="G48" s="146"/>
      <c r="H48" s="11" t="s">
        <v>789</v>
      </c>
      <c r="I48" s="14">
        <f t="shared" si="0"/>
        <v>2.9159999999999999</v>
      </c>
      <c r="J48" s="14">
        <v>9.7200000000000006</v>
      </c>
      <c r="K48" s="120">
        <f t="shared" si="1"/>
        <v>2.9159999999999999</v>
      </c>
      <c r="L48" s="126"/>
    </row>
    <row r="49" spans="1:12" ht="48" customHeight="1">
      <c r="A49" s="125"/>
      <c r="B49" s="118">
        <f>'Tax Invoice'!D45</f>
        <v>1</v>
      </c>
      <c r="C49" s="10" t="s">
        <v>736</v>
      </c>
      <c r="D49" s="10" t="s">
        <v>738</v>
      </c>
      <c r="E49" s="129" t="s">
        <v>725</v>
      </c>
      <c r="F49" s="145" t="s">
        <v>277</v>
      </c>
      <c r="G49" s="146"/>
      <c r="H49" s="11" t="s">
        <v>789</v>
      </c>
      <c r="I49" s="14">
        <f t="shared" si="0"/>
        <v>2.9159999999999999</v>
      </c>
      <c r="J49" s="14">
        <v>9.7200000000000006</v>
      </c>
      <c r="K49" s="120">
        <f t="shared" si="1"/>
        <v>2.9159999999999999</v>
      </c>
      <c r="L49" s="126"/>
    </row>
    <row r="50" spans="1:12" ht="48" customHeight="1">
      <c r="A50" s="125"/>
      <c r="B50" s="118">
        <f>'Tax Invoice'!D46</f>
        <v>2</v>
      </c>
      <c r="C50" s="10" t="s">
        <v>738</v>
      </c>
      <c r="D50" s="10" t="s">
        <v>738</v>
      </c>
      <c r="E50" s="129" t="s">
        <v>278</v>
      </c>
      <c r="F50" s="145"/>
      <c r="G50" s="146"/>
      <c r="H50" s="11" t="s">
        <v>790</v>
      </c>
      <c r="I50" s="14">
        <f t="shared" si="0"/>
        <v>2.9159999999999999</v>
      </c>
      <c r="J50" s="14">
        <v>9.7200000000000006</v>
      </c>
      <c r="K50" s="120">
        <f t="shared" si="1"/>
        <v>5.8319999999999999</v>
      </c>
      <c r="L50" s="126"/>
    </row>
    <row r="51" spans="1:12" ht="48" customHeight="1">
      <c r="A51" s="125"/>
      <c r="B51" s="118">
        <f>'Tax Invoice'!D47</f>
        <v>2</v>
      </c>
      <c r="C51" s="10" t="s">
        <v>738</v>
      </c>
      <c r="D51" s="10" t="s">
        <v>738</v>
      </c>
      <c r="E51" s="129" t="s">
        <v>678</v>
      </c>
      <c r="F51" s="145"/>
      <c r="G51" s="146"/>
      <c r="H51" s="11" t="s">
        <v>790</v>
      </c>
      <c r="I51" s="14">
        <f t="shared" si="0"/>
        <v>2.9159999999999999</v>
      </c>
      <c r="J51" s="14">
        <v>9.7200000000000006</v>
      </c>
      <c r="K51" s="120">
        <f t="shared" si="1"/>
        <v>5.8319999999999999</v>
      </c>
      <c r="L51" s="126"/>
    </row>
    <row r="52" spans="1:12" ht="48" customHeight="1">
      <c r="A52" s="125"/>
      <c r="B52" s="118">
        <f>'Tax Invoice'!D48</f>
        <v>2</v>
      </c>
      <c r="C52" s="10" t="s">
        <v>738</v>
      </c>
      <c r="D52" s="10" t="s">
        <v>738</v>
      </c>
      <c r="E52" s="129" t="s">
        <v>276</v>
      </c>
      <c r="F52" s="145"/>
      <c r="G52" s="146"/>
      <c r="H52" s="11" t="s">
        <v>790</v>
      </c>
      <c r="I52" s="14">
        <f t="shared" si="0"/>
        <v>2.9159999999999999</v>
      </c>
      <c r="J52" s="14">
        <v>9.7200000000000006</v>
      </c>
      <c r="K52" s="120">
        <f t="shared" si="1"/>
        <v>5.8319999999999999</v>
      </c>
      <c r="L52" s="126"/>
    </row>
    <row r="53" spans="1:12" ht="48" customHeight="1">
      <c r="A53" s="125"/>
      <c r="B53" s="118">
        <f>'Tax Invoice'!D49</f>
        <v>3</v>
      </c>
      <c r="C53" s="10" t="s">
        <v>738</v>
      </c>
      <c r="D53" s="10" t="s">
        <v>738</v>
      </c>
      <c r="E53" s="129" t="s">
        <v>277</v>
      </c>
      <c r="F53" s="145"/>
      <c r="G53" s="146"/>
      <c r="H53" s="11" t="s">
        <v>790</v>
      </c>
      <c r="I53" s="14">
        <f t="shared" si="0"/>
        <v>2.9159999999999999</v>
      </c>
      <c r="J53" s="14">
        <v>9.7200000000000006</v>
      </c>
      <c r="K53" s="120">
        <f t="shared" si="1"/>
        <v>8.7479999999999993</v>
      </c>
      <c r="L53" s="126"/>
    </row>
    <row r="54" spans="1:12" ht="14.25" customHeight="1">
      <c r="A54" s="125"/>
      <c r="B54" s="118">
        <f>'Tax Invoice'!D50</f>
        <v>10</v>
      </c>
      <c r="C54" s="10" t="s">
        <v>70</v>
      </c>
      <c r="D54" s="10" t="s">
        <v>70</v>
      </c>
      <c r="E54" s="129" t="s">
        <v>30</v>
      </c>
      <c r="F54" s="145"/>
      <c r="G54" s="146"/>
      <c r="H54" s="11" t="s">
        <v>788</v>
      </c>
      <c r="I54" s="14">
        <f t="shared" si="0"/>
        <v>8.5889999999999986</v>
      </c>
      <c r="J54" s="14">
        <v>28.63</v>
      </c>
      <c r="K54" s="120">
        <f t="shared" si="1"/>
        <v>85.889999999999986</v>
      </c>
      <c r="L54" s="126"/>
    </row>
    <row r="55" spans="1:12" ht="14.25" customHeight="1">
      <c r="A55" s="125"/>
      <c r="B55" s="118">
        <f>'Tax Invoice'!D51</f>
        <v>10</v>
      </c>
      <c r="C55" s="10" t="s">
        <v>70</v>
      </c>
      <c r="D55" s="10" t="s">
        <v>70</v>
      </c>
      <c r="E55" s="129" t="s">
        <v>31</v>
      </c>
      <c r="F55" s="145"/>
      <c r="G55" s="146"/>
      <c r="H55" s="11" t="s">
        <v>788</v>
      </c>
      <c r="I55" s="14">
        <f t="shared" si="0"/>
        <v>8.5889999999999986</v>
      </c>
      <c r="J55" s="14">
        <v>28.63</v>
      </c>
      <c r="K55" s="120">
        <f t="shared" si="1"/>
        <v>85.889999999999986</v>
      </c>
      <c r="L55" s="126"/>
    </row>
    <row r="56" spans="1:12" ht="48" customHeight="1">
      <c r="A56" s="125"/>
      <c r="B56" s="118">
        <f>'Tax Invoice'!D52</f>
        <v>2</v>
      </c>
      <c r="C56" s="10" t="s">
        <v>741</v>
      </c>
      <c r="D56" s="10" t="s">
        <v>741</v>
      </c>
      <c r="E56" s="129" t="s">
        <v>115</v>
      </c>
      <c r="F56" s="145"/>
      <c r="G56" s="146"/>
      <c r="H56" s="11" t="s">
        <v>785</v>
      </c>
      <c r="I56" s="14">
        <f t="shared" si="0"/>
        <v>8.0489999999999995</v>
      </c>
      <c r="J56" s="14">
        <v>26.83</v>
      </c>
      <c r="K56" s="120">
        <f t="shared" si="1"/>
        <v>16.097999999999999</v>
      </c>
      <c r="L56" s="126"/>
    </row>
    <row r="57" spans="1:12" ht="48" customHeight="1">
      <c r="A57" s="125"/>
      <c r="B57" s="118">
        <f>'Tax Invoice'!D53</f>
        <v>2</v>
      </c>
      <c r="C57" s="10" t="s">
        <v>741</v>
      </c>
      <c r="D57" s="10" t="s">
        <v>741</v>
      </c>
      <c r="E57" s="129" t="s">
        <v>489</v>
      </c>
      <c r="F57" s="145"/>
      <c r="G57" s="146"/>
      <c r="H57" s="11" t="s">
        <v>785</v>
      </c>
      <c r="I57" s="14">
        <f t="shared" si="0"/>
        <v>8.0489999999999995</v>
      </c>
      <c r="J57" s="14">
        <v>26.83</v>
      </c>
      <c r="K57" s="120">
        <f t="shared" si="1"/>
        <v>16.097999999999999</v>
      </c>
      <c r="L57" s="126"/>
    </row>
    <row r="58" spans="1:12" ht="48" customHeight="1">
      <c r="A58" s="125"/>
      <c r="B58" s="118">
        <f>'Tax Invoice'!D54</f>
        <v>2</v>
      </c>
      <c r="C58" s="10" t="s">
        <v>741</v>
      </c>
      <c r="D58" s="10" t="s">
        <v>741</v>
      </c>
      <c r="E58" s="129" t="s">
        <v>743</v>
      </c>
      <c r="F58" s="145"/>
      <c r="G58" s="146"/>
      <c r="H58" s="11" t="s">
        <v>785</v>
      </c>
      <c r="I58" s="14">
        <f t="shared" si="0"/>
        <v>8.0489999999999995</v>
      </c>
      <c r="J58" s="14">
        <v>26.83</v>
      </c>
      <c r="K58" s="120">
        <f t="shared" si="1"/>
        <v>16.097999999999999</v>
      </c>
      <c r="L58" s="126"/>
    </row>
    <row r="59" spans="1:12" ht="36" customHeight="1">
      <c r="A59" s="125"/>
      <c r="B59" s="118">
        <f>'Tax Invoice'!D55</f>
        <v>3</v>
      </c>
      <c r="C59" s="10" t="s">
        <v>744</v>
      </c>
      <c r="D59" s="10" t="s">
        <v>744</v>
      </c>
      <c r="E59" s="129"/>
      <c r="F59" s="145"/>
      <c r="G59" s="146"/>
      <c r="H59" s="11" t="s">
        <v>784</v>
      </c>
      <c r="I59" s="14">
        <f t="shared" si="0"/>
        <v>3.9989999999999997</v>
      </c>
      <c r="J59" s="14">
        <v>13.33</v>
      </c>
      <c r="K59" s="120">
        <f t="shared" si="1"/>
        <v>11.997</v>
      </c>
      <c r="L59" s="126"/>
    </row>
    <row r="60" spans="1:12" ht="36" customHeight="1">
      <c r="A60" s="125"/>
      <c r="B60" s="118">
        <f>'Tax Invoice'!D56</f>
        <v>2</v>
      </c>
      <c r="C60" s="10" t="s">
        <v>746</v>
      </c>
      <c r="D60" s="10" t="s">
        <v>763</v>
      </c>
      <c r="E60" s="129" t="s">
        <v>244</v>
      </c>
      <c r="F60" s="145" t="s">
        <v>30</v>
      </c>
      <c r="G60" s="146"/>
      <c r="H60" s="11" t="s">
        <v>782</v>
      </c>
      <c r="I60" s="14">
        <f t="shared" si="0"/>
        <v>42.134999999999998</v>
      </c>
      <c r="J60" s="14">
        <v>140.44999999999999</v>
      </c>
      <c r="K60" s="120">
        <f t="shared" si="1"/>
        <v>84.27</v>
      </c>
      <c r="L60" s="126"/>
    </row>
    <row r="61" spans="1:12" ht="36" customHeight="1">
      <c r="A61" s="125"/>
      <c r="B61" s="118">
        <f>'Tax Invoice'!D57</f>
        <v>3</v>
      </c>
      <c r="C61" s="10" t="s">
        <v>746</v>
      </c>
      <c r="D61" s="10" t="s">
        <v>764</v>
      </c>
      <c r="E61" s="129" t="s">
        <v>244</v>
      </c>
      <c r="F61" s="145" t="s">
        <v>31</v>
      </c>
      <c r="G61" s="146"/>
      <c r="H61" s="11" t="s">
        <v>782</v>
      </c>
      <c r="I61" s="14">
        <f t="shared" si="0"/>
        <v>46.89</v>
      </c>
      <c r="J61" s="14">
        <v>156.30000000000001</v>
      </c>
      <c r="K61" s="120">
        <f t="shared" si="1"/>
        <v>140.67000000000002</v>
      </c>
      <c r="L61" s="126"/>
    </row>
    <row r="62" spans="1:12" ht="22.5" customHeight="1">
      <c r="A62" s="125"/>
      <c r="B62" s="118">
        <f>'Tax Invoice'!D58</f>
        <v>2</v>
      </c>
      <c r="C62" s="10" t="s">
        <v>748</v>
      </c>
      <c r="D62" s="10" t="s">
        <v>765</v>
      </c>
      <c r="E62" s="129" t="s">
        <v>749</v>
      </c>
      <c r="F62" s="145"/>
      <c r="G62" s="146"/>
      <c r="H62" s="11" t="s">
        <v>783</v>
      </c>
      <c r="I62" s="14">
        <f t="shared" si="0"/>
        <v>44.297999999999995</v>
      </c>
      <c r="J62" s="14">
        <v>147.66</v>
      </c>
      <c r="K62" s="120">
        <f t="shared" si="1"/>
        <v>88.595999999999989</v>
      </c>
      <c r="L62" s="126"/>
    </row>
    <row r="63" spans="1:12" ht="22.5" customHeight="1">
      <c r="A63" s="125"/>
      <c r="B63" s="118">
        <f>'Tax Invoice'!D59</f>
        <v>3</v>
      </c>
      <c r="C63" s="10" t="s">
        <v>748</v>
      </c>
      <c r="D63" s="10" t="s">
        <v>766</v>
      </c>
      <c r="E63" s="129" t="s">
        <v>751</v>
      </c>
      <c r="F63" s="145"/>
      <c r="G63" s="146"/>
      <c r="H63" s="11" t="s">
        <v>783</v>
      </c>
      <c r="I63" s="14">
        <f t="shared" si="0"/>
        <v>49.05</v>
      </c>
      <c r="J63" s="14">
        <v>163.5</v>
      </c>
      <c r="K63" s="120">
        <f t="shared" si="1"/>
        <v>147.14999999999998</v>
      </c>
      <c r="L63" s="126"/>
    </row>
    <row r="64" spans="1:12" ht="34.5" customHeight="1">
      <c r="A64" s="125"/>
      <c r="B64" s="118">
        <f>'Tax Invoice'!D60</f>
        <v>15</v>
      </c>
      <c r="C64" s="10" t="s">
        <v>752</v>
      </c>
      <c r="D64" s="10" t="s">
        <v>752</v>
      </c>
      <c r="E64" s="129" t="s">
        <v>753</v>
      </c>
      <c r="F64" s="145"/>
      <c r="G64" s="146"/>
      <c r="H64" s="11" t="s">
        <v>780</v>
      </c>
      <c r="I64" s="14">
        <f t="shared" si="0"/>
        <v>16.152000000000001</v>
      </c>
      <c r="J64" s="14">
        <v>53.84</v>
      </c>
      <c r="K64" s="120">
        <f t="shared" si="1"/>
        <v>242.28000000000003</v>
      </c>
      <c r="L64" s="126"/>
    </row>
    <row r="65" spans="1:12" ht="34.5" customHeight="1">
      <c r="A65" s="125"/>
      <c r="B65" s="119">
        <f>'Tax Invoice'!D61</f>
        <v>15</v>
      </c>
      <c r="C65" s="12" t="s">
        <v>755</v>
      </c>
      <c r="D65" s="12" t="s">
        <v>755</v>
      </c>
      <c r="E65" s="130" t="s">
        <v>753</v>
      </c>
      <c r="F65" s="155"/>
      <c r="G65" s="156"/>
      <c r="H65" s="13" t="s">
        <v>781</v>
      </c>
      <c r="I65" s="15">
        <f t="shared" si="0"/>
        <v>16.152000000000001</v>
      </c>
      <c r="J65" s="15">
        <v>53.84</v>
      </c>
      <c r="K65" s="121">
        <f t="shared" si="1"/>
        <v>242.28000000000003</v>
      </c>
      <c r="L65" s="126"/>
    </row>
    <row r="66" spans="1:12" ht="12.75" customHeight="1">
      <c r="A66" s="125"/>
      <c r="B66" s="137"/>
      <c r="C66" s="137"/>
      <c r="D66" s="137"/>
      <c r="E66" s="137"/>
      <c r="F66" s="137"/>
      <c r="G66" s="137"/>
      <c r="H66" s="137"/>
      <c r="I66" s="138" t="s">
        <v>260</v>
      </c>
      <c r="J66" s="138" t="s">
        <v>260</v>
      </c>
      <c r="K66" s="139">
        <f>SUM(K22:K65)</f>
        <v>1366.1189999999999</v>
      </c>
      <c r="L66" s="126"/>
    </row>
    <row r="67" spans="1:12" ht="12.75" customHeight="1">
      <c r="A67" s="125"/>
      <c r="B67" s="137"/>
      <c r="C67" s="137"/>
      <c r="D67" s="137"/>
      <c r="E67" s="137"/>
      <c r="F67" s="137"/>
      <c r="G67" s="137"/>
      <c r="H67" s="137"/>
      <c r="I67" s="138" t="s">
        <v>773</v>
      </c>
      <c r="J67" s="138" t="s">
        <v>189</v>
      </c>
      <c r="K67" s="139">
        <v>0</v>
      </c>
      <c r="L67" s="126"/>
    </row>
    <row r="68" spans="1:12" ht="12.75" customHeight="1">
      <c r="A68" s="125"/>
      <c r="B68" s="137"/>
      <c r="C68" s="137"/>
      <c r="D68" s="137"/>
      <c r="E68" s="137"/>
      <c r="F68" s="137"/>
      <c r="G68" s="137"/>
      <c r="H68" s="137"/>
      <c r="I68" s="138" t="s">
        <v>262</v>
      </c>
      <c r="J68" s="138" t="s">
        <v>262</v>
      </c>
      <c r="K68" s="139">
        <f>SUM(K66:K67)</f>
        <v>1366.1189999999999</v>
      </c>
      <c r="L68" s="126"/>
    </row>
    <row r="69" spans="1:12" ht="12.75" customHeight="1">
      <c r="A69" s="6"/>
      <c r="B69" s="7"/>
      <c r="C69" s="7"/>
      <c r="D69" s="7"/>
      <c r="E69" s="7"/>
      <c r="F69" s="7"/>
      <c r="G69" s="7"/>
      <c r="H69" s="7" t="s">
        <v>774</v>
      </c>
      <c r="I69" s="7"/>
      <c r="J69" s="7"/>
      <c r="K69" s="7"/>
      <c r="L69" s="8"/>
    </row>
  </sheetData>
  <mergeCells count="48">
    <mergeCell ref="F62:G62"/>
    <mergeCell ref="F63:G63"/>
    <mergeCell ref="F64:G64"/>
    <mergeCell ref="F65:G65"/>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186</v>
      </c>
    </row>
    <row r="2" spans="1:15" s="21" customFormat="1" ht="13.5" thickBot="1">
      <c r="A2" s="22" t="s">
        <v>152</v>
      </c>
      <c r="B2" s="23" t="s">
        <v>153</v>
      </c>
      <c r="C2" s="23"/>
      <c r="D2" s="24"/>
      <c r="E2" s="25"/>
      <c r="G2" s="26" t="s">
        <v>154</v>
      </c>
      <c r="H2" s="27" t="s">
        <v>155</v>
      </c>
      <c r="N2" s="21">
        <v>4553.7300000000005</v>
      </c>
      <c r="O2" s="21" t="s">
        <v>264</v>
      </c>
    </row>
    <row r="3" spans="1:15" s="21" customFormat="1" ht="15" customHeight="1" thickBot="1">
      <c r="A3" s="22" t="s">
        <v>156</v>
      </c>
      <c r="G3" s="28">
        <v>45185</v>
      </c>
      <c r="H3" s="29"/>
      <c r="N3" s="21">
        <v>4553.7300000000005</v>
      </c>
      <c r="O3" s="21" t="s">
        <v>265</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MXN</v>
      </c>
    </row>
    <row r="10" spans="1:15" s="21" customFormat="1" ht="13.5" thickBot="1">
      <c r="A10" s="36" t="str">
        <f>'Copy paste to Here'!G10</f>
        <v>The Hood Cancun</v>
      </c>
      <c r="B10" s="37"/>
      <c r="C10" s="37"/>
      <c r="D10" s="37"/>
      <c r="F10" s="38" t="str">
        <f>'Copy paste to Here'!B10</f>
        <v>The Hood Cancun</v>
      </c>
      <c r="G10" s="39"/>
      <c r="H10" s="40"/>
      <c r="K10" s="106" t="s">
        <v>281</v>
      </c>
      <c r="L10" s="35" t="s">
        <v>281</v>
      </c>
      <c r="M10" s="21">
        <v>1</v>
      </c>
    </row>
    <row r="11" spans="1:15" s="21" customFormat="1" ht="15.75" thickBot="1">
      <c r="A11" s="41" t="str">
        <f>'Copy paste to Here'!G11</f>
        <v>Leonardo Mendez Castellanos</v>
      </c>
      <c r="B11" s="42"/>
      <c r="C11" s="42"/>
      <c r="D11" s="42"/>
      <c r="F11" s="43" t="str">
        <f>'Copy paste to Here'!B11</f>
        <v>Leonardo Mendez Castellanos</v>
      </c>
      <c r="G11" s="44"/>
      <c r="H11" s="45"/>
      <c r="K11" s="104" t="s">
        <v>163</v>
      </c>
      <c r="L11" s="46" t="s">
        <v>164</v>
      </c>
      <c r="M11" s="21">
        <f>VLOOKUP(G3,[1]Sheet1!$A$9:$I$7290,2,FALSE)</f>
        <v>35.659999999999997</v>
      </c>
    </row>
    <row r="12" spans="1:15" s="21" customFormat="1" ht="15.75" thickBot="1">
      <c r="A12" s="41" t="str">
        <f>'Copy paste to Here'!G12</f>
        <v>MZ 21 SM 22 Lote 46 Num.19 Calle Margaritas.</v>
      </c>
      <c r="B12" s="42"/>
      <c r="C12" s="42"/>
      <c r="D12" s="42"/>
      <c r="E12" s="88"/>
      <c r="F12" s="43" t="s">
        <v>792</v>
      </c>
      <c r="G12" s="44"/>
      <c r="H12" s="45"/>
      <c r="K12" s="104" t="s">
        <v>793</v>
      </c>
      <c r="L12" s="46" t="s">
        <v>757</v>
      </c>
      <c r="M12" s="158">
        <v>2.1223999999999998</v>
      </c>
    </row>
    <row r="13" spans="1:15" s="21" customFormat="1" ht="15.75" thickBot="1">
      <c r="A13" s="41" t="str">
        <f>'Copy paste to Here'!G13</f>
        <v>77500 Cancun, Quintana Roo</v>
      </c>
      <c r="B13" s="42"/>
      <c r="C13" s="42"/>
      <c r="D13" s="42"/>
      <c r="E13" s="122" t="s">
        <v>757</v>
      </c>
      <c r="F13" s="43" t="str">
        <f>'Copy paste to Here'!B13</f>
        <v>77500 Cancun, Quintana Roo</v>
      </c>
      <c r="G13" s="44"/>
      <c r="H13" s="45"/>
      <c r="K13" s="104" t="s">
        <v>165</v>
      </c>
      <c r="L13" s="46" t="s">
        <v>166</v>
      </c>
      <c r="M13" s="124">
        <f>VLOOKUP(G3,[1]Sheet1!$A$9:$I$7290,4,FALSE)</f>
        <v>44.12</v>
      </c>
    </row>
    <row r="14" spans="1:15" s="21" customFormat="1" ht="15.75" thickBot="1">
      <c r="A14" s="41" t="str">
        <f>'Copy paste to Here'!G14</f>
        <v>Mexico</v>
      </c>
      <c r="B14" s="42"/>
      <c r="C14" s="42"/>
      <c r="D14" s="42"/>
      <c r="E14" s="159">
        <f>VLOOKUP(J9,$L$10:$M$17,2,FALSE)</f>
        <v>2.1223999999999998</v>
      </c>
      <c r="F14" s="43" t="str">
        <f>'Copy paste to Here'!B14</f>
        <v>Mexico</v>
      </c>
      <c r="G14" s="44"/>
      <c r="H14" s="45"/>
      <c r="K14" s="104" t="s">
        <v>167</v>
      </c>
      <c r="L14" s="46" t="s">
        <v>168</v>
      </c>
      <c r="M14" s="21">
        <f>VLOOKUP(G3,[1]Sheet1!$A$9:$I$7290,5,FALSE)</f>
        <v>22.65</v>
      </c>
    </row>
    <row r="15" spans="1:15" s="21" customFormat="1" ht="15.75" thickBot="1">
      <c r="A15" s="47" t="str">
        <f>'Copy paste to Here'!G15</f>
        <v xml:space="preserve"> </v>
      </c>
      <c r="F15" s="48" t="str">
        <f>'Copy paste to Here'!B15</f>
        <v xml:space="preserve"> </v>
      </c>
      <c r="G15" s="49"/>
      <c r="H15" s="50"/>
      <c r="K15" s="105" t="s">
        <v>169</v>
      </c>
      <c r="L15" s="51" t="s">
        <v>170</v>
      </c>
      <c r="M15" s="21">
        <f>VLOOKUP(G3,[1]Sheet1!$A$9:$I$7290,6,FALSE)</f>
        <v>26.21</v>
      </c>
    </row>
    <row r="16" spans="1:15" s="21" customFormat="1" ht="13.7" customHeight="1" thickBot="1">
      <c r="A16" s="52"/>
      <c r="K16" s="105" t="s">
        <v>171</v>
      </c>
      <c r="L16" s="51" t="s">
        <v>172</v>
      </c>
      <c r="M16" s="21">
        <f>VLOOKUP(G3,[1]Sheet1!$A$9:$I$7290,7,FALSE)</f>
        <v>20.84</v>
      </c>
    </row>
    <row r="17" spans="1:13" s="21" customFormat="1" ht="13.5" thickBot="1">
      <c r="A17" s="53" t="s">
        <v>173</v>
      </c>
      <c r="B17" s="54" t="s">
        <v>174</v>
      </c>
      <c r="C17" s="54" t="s">
        <v>289</v>
      </c>
      <c r="D17" s="55" t="s">
        <v>203</v>
      </c>
      <c r="E17" s="55" t="s">
        <v>266</v>
      </c>
      <c r="F17" s="55" t="str">
        <f>CONCATENATE("Amount ",,J9)</f>
        <v>Amount MXN</v>
      </c>
      <c r="G17" s="54" t="s">
        <v>175</v>
      </c>
      <c r="H17" s="54" t="s">
        <v>176</v>
      </c>
      <c r="J17" s="21" t="s">
        <v>177</v>
      </c>
      <c r="K17" s="21" t="s">
        <v>178</v>
      </c>
      <c r="L17" s="21" t="s">
        <v>178</v>
      </c>
      <c r="M17" s="21">
        <v>2.5</v>
      </c>
    </row>
    <row r="18" spans="1:13" s="62" customFormat="1" ht="60">
      <c r="A18" s="56" t="str">
        <f>IF((LEN('Copy paste to Here'!G22))&gt;5,((CONCATENATE('Copy paste to Here'!G22," &amp; ",'Copy paste to Here'!D22,"  &amp;  ",'Copy paste to Here'!E22))),"Empty Cell")</f>
        <v>3mm - 5mm surgical steel dermal anchor top part with ferido glued multi crystals and resin cover for internally threaded, 16g (1.2mm) dermal anchor base plate with a height of 2mm - 2.5mm (this item does only fit our dermal anchors and surface bars) &amp; Size: 3mm  &amp;  Crystal Color: Clear</v>
      </c>
      <c r="B18" s="57" t="str">
        <f>'Copy paste to Here'!C22</f>
        <v>IAFRC</v>
      </c>
      <c r="C18" s="57" t="s">
        <v>758</v>
      </c>
      <c r="D18" s="58">
        <f>Invoice!B22</f>
        <v>1</v>
      </c>
      <c r="E18" s="59">
        <f>'Shipping Invoice'!J22*$N$1</f>
        <v>14.23</v>
      </c>
      <c r="F18" s="59">
        <f>D18*E18</f>
        <v>14.23</v>
      </c>
      <c r="G18" s="60">
        <f>E18*$E$14</f>
        <v>30.201751999999999</v>
      </c>
      <c r="H18" s="61">
        <f>D18*G18</f>
        <v>30.201751999999999</v>
      </c>
    </row>
    <row r="19" spans="1:13" s="62" customFormat="1" ht="60">
      <c r="A19" s="123" t="str">
        <f>IF((LEN('Copy paste to Here'!G23))&gt;5,((CONCATENATE('Copy paste to Here'!G23," &amp; ",'Copy paste to Here'!D23,"  &amp;  ",'Copy paste to Here'!E23))),"Empty Cell")</f>
        <v>3mm - 5mm surgical steel dermal anchor top part with ferido glued multi crystals and resin cover for internally threaded, 16g (1.2mm) dermal anchor base plate with a height of 2mm - 2.5mm (this item does only fit our dermal anchors and surface bars) &amp; Size: 3mm  &amp;  Crystal Color: Light Sapphire</v>
      </c>
      <c r="B19" s="57" t="str">
        <f>'Copy paste to Here'!C23</f>
        <v>IAFRC</v>
      </c>
      <c r="C19" s="57" t="s">
        <v>758</v>
      </c>
      <c r="D19" s="58">
        <f>Invoice!B23</f>
        <v>1</v>
      </c>
      <c r="E19" s="59">
        <f>'Shipping Invoice'!J23*$N$1</f>
        <v>14.23</v>
      </c>
      <c r="F19" s="59">
        <f t="shared" ref="F19:F82" si="0">D19*E19</f>
        <v>14.23</v>
      </c>
      <c r="G19" s="60">
        <f t="shared" ref="G19:G82" si="1">E19*$E$14</f>
        <v>30.201751999999999</v>
      </c>
      <c r="H19" s="63">
        <f t="shared" ref="H19:H82" si="2">D19*G19</f>
        <v>30.201751999999999</v>
      </c>
    </row>
    <row r="20" spans="1:13" s="62" customFormat="1" ht="60">
      <c r="A20" s="56" t="str">
        <f>IF((LEN('Copy paste to Here'!G24))&gt;5,((CONCATENATE('Copy paste to Here'!G24," &amp; ",'Copy paste to Here'!D24,"  &amp;  ",'Copy paste to Here'!E24))),"Empty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Clear</v>
      </c>
      <c r="B20" s="57" t="str">
        <f>'Copy paste to Here'!C24</f>
        <v>IAFRC</v>
      </c>
      <c r="C20" s="57" t="s">
        <v>759</v>
      </c>
      <c r="D20" s="58">
        <f>Invoice!B24</f>
        <v>1</v>
      </c>
      <c r="E20" s="59">
        <f>'Shipping Invoice'!J24*$N$1</f>
        <v>16.03</v>
      </c>
      <c r="F20" s="59">
        <f t="shared" si="0"/>
        <v>16.03</v>
      </c>
      <c r="G20" s="60">
        <f t="shared" si="1"/>
        <v>34.022072000000001</v>
      </c>
      <c r="H20" s="63">
        <f t="shared" si="2"/>
        <v>34.022072000000001</v>
      </c>
    </row>
    <row r="21" spans="1:13" s="62" customFormat="1" ht="60">
      <c r="A21" s="56" t="str">
        <f>IF((LEN('Copy paste to Here'!G25))&gt;5,((CONCATENATE('Copy paste to Here'!G25," &amp; ",'Copy paste to Here'!D25,"  &amp;  ",'Copy paste to Here'!E25))),"Empty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Light Sapphire</v>
      </c>
      <c r="B21" s="57" t="str">
        <f>'Copy paste to Here'!C25</f>
        <v>IAFRC</v>
      </c>
      <c r="C21" s="57" t="s">
        <v>759</v>
      </c>
      <c r="D21" s="58">
        <f>Invoice!B25</f>
        <v>1</v>
      </c>
      <c r="E21" s="59">
        <f>'Shipping Invoice'!J25*$N$1</f>
        <v>16.03</v>
      </c>
      <c r="F21" s="59">
        <f t="shared" si="0"/>
        <v>16.03</v>
      </c>
      <c r="G21" s="60">
        <f t="shared" si="1"/>
        <v>34.022072000000001</v>
      </c>
      <c r="H21" s="63">
        <f t="shared" si="2"/>
        <v>34.022072000000001</v>
      </c>
    </row>
    <row r="22" spans="1:13" s="62" customFormat="1" ht="60">
      <c r="A22" s="56" t="str">
        <f>IF((LEN('Copy paste to Here'!G26))&gt;5,((CONCATENATE('Copy paste to Here'!G26," &amp; ",'Copy paste to Here'!D26,"  &amp;  ",'Copy paste to Here'!E26))),"Empty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Clear</v>
      </c>
      <c r="B22" s="57" t="str">
        <f>'Copy paste to Here'!C26</f>
        <v>IAFRC</v>
      </c>
      <c r="C22" s="57" t="s">
        <v>760</v>
      </c>
      <c r="D22" s="58">
        <f>Invoice!B26</f>
        <v>1</v>
      </c>
      <c r="E22" s="59">
        <f>'Shipping Invoice'!J26*$N$1</f>
        <v>17.829999999999998</v>
      </c>
      <c r="F22" s="59">
        <f t="shared" si="0"/>
        <v>17.829999999999998</v>
      </c>
      <c r="G22" s="60">
        <f t="shared" si="1"/>
        <v>37.842391999999997</v>
      </c>
      <c r="H22" s="63">
        <f t="shared" si="2"/>
        <v>37.842391999999997</v>
      </c>
    </row>
    <row r="23" spans="1:13" s="62" customFormat="1" ht="60">
      <c r="A23" s="56" t="str">
        <f>IF((LEN('Copy paste to Here'!G27))&gt;5,((CONCATENATE('Copy paste to Here'!G27," &amp; ",'Copy paste to Here'!D27,"  &amp;  ",'Copy paste to Here'!E27))),"Empty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Sapphire</v>
      </c>
      <c r="B23" s="57" t="str">
        <f>'Copy paste to Here'!C27</f>
        <v>IAFRC</v>
      </c>
      <c r="C23" s="57" t="s">
        <v>760</v>
      </c>
      <c r="D23" s="58">
        <f>Invoice!B27</f>
        <v>1</v>
      </c>
      <c r="E23" s="59">
        <f>'Shipping Invoice'!J27*$N$1</f>
        <v>17.829999999999998</v>
      </c>
      <c r="F23" s="59">
        <f t="shared" si="0"/>
        <v>17.829999999999998</v>
      </c>
      <c r="G23" s="60">
        <f t="shared" si="1"/>
        <v>37.842391999999997</v>
      </c>
      <c r="H23" s="63">
        <f t="shared" si="2"/>
        <v>37.842391999999997</v>
      </c>
    </row>
    <row r="24" spans="1:13" s="62" customFormat="1" ht="48">
      <c r="A24" s="56" t="str">
        <f>IF((LEN('Copy paste to Here'!G28))&gt;5,((CONCATENATE('Copy paste to Here'!G28," &amp; ",'Copy paste to Here'!D28,"  &amp;  ",'Copy paste to Here'!E28))),"Empty Cell")</f>
        <v xml:space="preserve">3mm flat disk shaped surgical steel dermal anchor top part for internally threaded, 16g (1.2mm) dermal anchor base plate with a height of 2mm - 2.5mm (this item does only fit our dermal anchors and surface bars) &amp;   &amp;  </v>
      </c>
      <c r="B24" s="57" t="str">
        <f>'Copy paste to Here'!C28</f>
        <v>IE3</v>
      </c>
      <c r="C24" s="57" t="s">
        <v>726</v>
      </c>
      <c r="D24" s="58">
        <f>Invoice!B28</f>
        <v>10</v>
      </c>
      <c r="E24" s="59">
        <f>'Shipping Invoice'!J28*$N$1</f>
        <v>6.12</v>
      </c>
      <c r="F24" s="59">
        <f t="shared" si="0"/>
        <v>61.2</v>
      </c>
      <c r="G24" s="60">
        <f t="shared" si="1"/>
        <v>12.989087999999999</v>
      </c>
      <c r="H24" s="63">
        <f t="shared" si="2"/>
        <v>129.89087999999998</v>
      </c>
    </row>
    <row r="25" spans="1:13" s="62" customFormat="1" ht="48">
      <c r="A25" s="56" t="str">
        <f>IF((LEN('Copy paste to Here'!G29))&gt;5,((CONCATENATE('Copy paste to Here'!G29," &amp; ",'Copy paste to Here'!D29,"  &amp;  ",'Copy paste to Here'!E29))),"Empty Cell")</f>
        <v xml:space="preserve">4mm flat disk shaped surgical steel dermal anchor top part for internally threaded, 16g (1.2mm) dermal anchor base plate with a height of 2mm - 2.5mm (this item does only fit our dermal anchors and surface bars) &amp;   &amp;  </v>
      </c>
      <c r="B25" s="57" t="str">
        <f>'Copy paste to Here'!C29</f>
        <v>IE4</v>
      </c>
      <c r="C25" s="57" t="s">
        <v>728</v>
      </c>
      <c r="D25" s="58">
        <f>Invoice!B29</f>
        <v>10</v>
      </c>
      <c r="E25" s="59">
        <f>'Shipping Invoice'!J29*$N$1</f>
        <v>6.12</v>
      </c>
      <c r="F25" s="59">
        <f t="shared" si="0"/>
        <v>61.2</v>
      </c>
      <c r="G25" s="60">
        <f t="shared" si="1"/>
        <v>12.989087999999999</v>
      </c>
      <c r="H25" s="63">
        <f t="shared" si="2"/>
        <v>129.89087999999998</v>
      </c>
    </row>
    <row r="26" spans="1:13" s="62" customFormat="1" ht="36">
      <c r="A26" s="56" t="str">
        <f>IF((LEN('Copy paste to Here'!G30))&gt;5,((CONCATENATE('Copy paste to Here'!G30," &amp; ",'Copy paste to Here'!D30,"  &amp;  ",'Copy paste to Here'!E30))),"Empty Cell")</f>
        <v xml:space="preserve">316L steel 3mm dermal anchor top part with bezel set flat crystal for 1.6mm (14g) posts with 1.2mm internal threading &amp; Crystal Color: Clear  &amp;  </v>
      </c>
      <c r="B26" s="57" t="str">
        <f>'Copy paste to Here'!C30</f>
        <v>IJF3</v>
      </c>
      <c r="C26" s="57" t="s">
        <v>730</v>
      </c>
      <c r="D26" s="58">
        <f>Invoice!B30</f>
        <v>2</v>
      </c>
      <c r="E26" s="59">
        <f>'Shipping Invoice'!J30*$N$1</f>
        <v>8.82</v>
      </c>
      <c r="F26" s="59">
        <f t="shared" si="0"/>
        <v>17.64</v>
      </c>
      <c r="G26" s="60">
        <f t="shared" si="1"/>
        <v>18.719567999999999</v>
      </c>
      <c r="H26" s="63">
        <f t="shared" si="2"/>
        <v>37.439135999999998</v>
      </c>
    </row>
    <row r="27" spans="1:13" s="62" customFormat="1" ht="36">
      <c r="A27" s="56" t="str">
        <f>IF((LEN('Copy paste to Here'!G31))&gt;5,((CONCATENATE('Copy paste to Here'!G31," &amp; ",'Copy paste to Here'!D31,"  &amp;  ",'Copy paste to Here'!E31))),"Empty Cell")</f>
        <v xml:space="preserve">316L steel 3mm dermal anchor top part with bezel set flat crystal for 1.6mm (14g) posts with 1.2mm internal threading &amp; Crystal Color: AB  &amp;  </v>
      </c>
      <c r="B27" s="57" t="str">
        <f>'Copy paste to Here'!C31</f>
        <v>IJF3</v>
      </c>
      <c r="C27" s="57" t="s">
        <v>730</v>
      </c>
      <c r="D27" s="58">
        <f>Invoice!B31</f>
        <v>2</v>
      </c>
      <c r="E27" s="59">
        <f>'Shipping Invoice'!J31*$N$1</f>
        <v>8.82</v>
      </c>
      <c r="F27" s="59">
        <f t="shared" si="0"/>
        <v>17.64</v>
      </c>
      <c r="G27" s="60">
        <f t="shared" si="1"/>
        <v>18.719567999999999</v>
      </c>
      <c r="H27" s="63">
        <f t="shared" si="2"/>
        <v>37.439135999999998</v>
      </c>
    </row>
    <row r="28" spans="1:13" s="62" customFormat="1" ht="36">
      <c r="A28" s="56" t="str">
        <f>IF((LEN('Copy paste to Here'!G32))&gt;5,((CONCATENATE('Copy paste to Here'!G32," &amp; ",'Copy paste to Here'!D32,"  &amp;  ",'Copy paste to Here'!E32))),"Empty Cell")</f>
        <v xml:space="preserve">316L steel 3mm dermal anchor top part with bezel set flat crystal for 1.6mm (14g) posts with 1.2mm internal threading &amp; Crystal Color: Rose  &amp;  </v>
      </c>
      <c r="B28" s="57" t="str">
        <f>'Copy paste to Here'!C32</f>
        <v>IJF3</v>
      </c>
      <c r="C28" s="57" t="s">
        <v>730</v>
      </c>
      <c r="D28" s="58">
        <f>Invoice!B32</f>
        <v>2</v>
      </c>
      <c r="E28" s="59">
        <f>'Shipping Invoice'!J32*$N$1</f>
        <v>8.82</v>
      </c>
      <c r="F28" s="59">
        <f t="shared" si="0"/>
        <v>17.64</v>
      </c>
      <c r="G28" s="60">
        <f t="shared" si="1"/>
        <v>18.719567999999999</v>
      </c>
      <c r="H28" s="63">
        <f t="shared" si="2"/>
        <v>37.439135999999998</v>
      </c>
    </row>
    <row r="29" spans="1:13" s="62" customFormat="1" ht="36">
      <c r="A29" s="56" t="str">
        <f>IF((LEN('Copy paste to Here'!G33))&gt;5,((CONCATENATE('Copy paste to Here'!G33," &amp; ",'Copy paste to Here'!D33,"  &amp;  ",'Copy paste to Here'!E33))),"Empty Cell")</f>
        <v xml:space="preserve">316L steel 3mm dermal anchor top part with bezel set flat crystal for 1.6mm (14g) posts with 1.2mm internal threading &amp; Crystal Color: Light Sapphire  &amp;  </v>
      </c>
      <c r="B29" s="57" t="str">
        <f>'Copy paste to Here'!C33</f>
        <v>IJF3</v>
      </c>
      <c r="C29" s="57" t="s">
        <v>730</v>
      </c>
      <c r="D29" s="58">
        <f>Invoice!B33</f>
        <v>2</v>
      </c>
      <c r="E29" s="59">
        <f>'Shipping Invoice'!J33*$N$1</f>
        <v>8.82</v>
      </c>
      <c r="F29" s="59">
        <f t="shared" si="0"/>
        <v>17.64</v>
      </c>
      <c r="G29" s="60">
        <f t="shared" si="1"/>
        <v>18.719567999999999</v>
      </c>
      <c r="H29" s="63">
        <f t="shared" si="2"/>
        <v>37.439135999999998</v>
      </c>
    </row>
    <row r="30" spans="1:13" s="62" customFormat="1" ht="36">
      <c r="A30" s="56" t="str">
        <f>IF((LEN('Copy paste to Here'!G34))&gt;5,((CONCATENATE('Copy paste to Here'!G34," &amp; ",'Copy paste to Here'!D34,"  &amp;  ",'Copy paste to Here'!E34))),"Empty Cell")</f>
        <v xml:space="preserve">316L steel 3mm dermal anchor top part with bezel set flat crystal for 1.6mm (14g) posts with 1.2mm internal threading &amp; Crystal Color: Aquamarine  &amp;  </v>
      </c>
      <c r="B30" s="57" t="str">
        <f>'Copy paste to Here'!C34</f>
        <v>IJF3</v>
      </c>
      <c r="C30" s="57" t="s">
        <v>730</v>
      </c>
      <c r="D30" s="58">
        <f>Invoice!B34</f>
        <v>2</v>
      </c>
      <c r="E30" s="59">
        <f>'Shipping Invoice'!J34*$N$1</f>
        <v>8.82</v>
      </c>
      <c r="F30" s="59">
        <f t="shared" si="0"/>
        <v>17.64</v>
      </c>
      <c r="G30" s="60">
        <f t="shared" si="1"/>
        <v>18.719567999999999</v>
      </c>
      <c r="H30" s="63">
        <f t="shared" si="2"/>
        <v>37.439135999999998</v>
      </c>
    </row>
    <row r="31" spans="1:13" s="62" customFormat="1" ht="36">
      <c r="A31" s="56" t="str">
        <f>IF((LEN('Copy paste to Here'!G35))&gt;5,((CONCATENATE('Copy paste to Here'!G35," &amp; ",'Copy paste to Here'!D35,"  &amp;  ",'Copy paste to Here'!E35))),"Empty Cell")</f>
        <v xml:space="preserve">316L steel 3mm dermal anchor top part with bezel set flat crystal for 1.6mm (14g) posts with 1.2mm internal threading &amp; Crystal Color: Blue Zircon  &amp;  </v>
      </c>
      <c r="B31" s="57" t="str">
        <f>'Copy paste to Here'!C35</f>
        <v>IJF3</v>
      </c>
      <c r="C31" s="57" t="s">
        <v>730</v>
      </c>
      <c r="D31" s="58">
        <f>Invoice!B35</f>
        <v>2</v>
      </c>
      <c r="E31" s="59">
        <f>'Shipping Invoice'!J35*$N$1</f>
        <v>8.82</v>
      </c>
      <c r="F31" s="59">
        <f t="shared" si="0"/>
        <v>17.64</v>
      </c>
      <c r="G31" s="60">
        <f t="shared" si="1"/>
        <v>18.719567999999999</v>
      </c>
      <c r="H31" s="63">
        <f t="shared" si="2"/>
        <v>37.439135999999998</v>
      </c>
    </row>
    <row r="32" spans="1:13" s="62" customFormat="1" ht="36">
      <c r="A32" s="56" t="str">
        <f>IF((LEN('Copy paste to Here'!G36))&gt;5,((CONCATENATE('Copy paste to Here'!G36," &amp; ",'Copy paste to Here'!D36,"  &amp;  ",'Copy paste to Here'!E36))),"Empty Cell")</f>
        <v xml:space="preserve">316L steel 3mm dermal anchor top part with bezel set flat crystal for 1.6mm (14g) posts with 1.2mm internal threading &amp; Crystal Color: AB Light Siam  &amp;  </v>
      </c>
      <c r="B32" s="57" t="str">
        <f>'Copy paste to Here'!C36</f>
        <v>IJF3</v>
      </c>
      <c r="C32" s="57" t="s">
        <v>730</v>
      </c>
      <c r="D32" s="58">
        <f>Invoice!B36</f>
        <v>2</v>
      </c>
      <c r="E32" s="59">
        <f>'Shipping Invoice'!J36*$N$1</f>
        <v>8.82</v>
      </c>
      <c r="F32" s="59">
        <f t="shared" si="0"/>
        <v>17.64</v>
      </c>
      <c r="G32" s="60">
        <f t="shared" si="1"/>
        <v>18.719567999999999</v>
      </c>
      <c r="H32" s="63">
        <f t="shared" si="2"/>
        <v>37.439135999999998</v>
      </c>
    </row>
    <row r="33" spans="1:8" s="62" customFormat="1" ht="36">
      <c r="A33" s="56" t="str">
        <f>IF((LEN('Copy paste to Here'!G37))&gt;5,((CONCATENATE('Copy paste to Here'!G37," &amp; ",'Copy paste to Here'!D37,"  &amp;  ",'Copy paste to Here'!E37))),"Empty Cell")</f>
        <v xml:space="preserve">316L steel 4mm dermal anchor top part with bezel set flat crystal for 1.6mm (14g) posts with 1.2mm internal threading &amp; Crystal Color: Clear  &amp;  </v>
      </c>
      <c r="B33" s="57" t="str">
        <f>'Copy paste to Here'!C37</f>
        <v>IJF4</v>
      </c>
      <c r="C33" s="57" t="s">
        <v>733</v>
      </c>
      <c r="D33" s="58">
        <f>Invoice!B37</f>
        <v>2</v>
      </c>
      <c r="E33" s="59">
        <f>'Shipping Invoice'!J37*$N$1</f>
        <v>9.7200000000000006</v>
      </c>
      <c r="F33" s="59">
        <f t="shared" si="0"/>
        <v>19.440000000000001</v>
      </c>
      <c r="G33" s="60">
        <f t="shared" si="1"/>
        <v>20.629728</v>
      </c>
      <c r="H33" s="63">
        <f t="shared" si="2"/>
        <v>41.259456</v>
      </c>
    </row>
    <row r="34" spans="1:8" s="62" customFormat="1" ht="36">
      <c r="A34" s="56" t="str">
        <f>IF((LEN('Copy paste to Here'!G38))&gt;5,((CONCATENATE('Copy paste to Here'!G38," &amp; ",'Copy paste to Here'!D38,"  &amp;  ",'Copy paste to Here'!E38))),"Empty Cell")</f>
        <v xml:space="preserve">316L steel 4mm dermal anchor top part with bezel set flat crystal for 1.6mm (14g) posts with 1.2mm internal threading &amp; Crystal Color: Rose  &amp;  </v>
      </c>
      <c r="B34" s="57" t="str">
        <f>'Copy paste to Here'!C38</f>
        <v>IJF4</v>
      </c>
      <c r="C34" s="57" t="s">
        <v>733</v>
      </c>
      <c r="D34" s="58">
        <f>Invoice!B38</f>
        <v>2</v>
      </c>
      <c r="E34" s="59">
        <f>'Shipping Invoice'!J38*$N$1</f>
        <v>9.7200000000000006</v>
      </c>
      <c r="F34" s="59">
        <f t="shared" si="0"/>
        <v>19.440000000000001</v>
      </c>
      <c r="G34" s="60">
        <f t="shared" si="1"/>
        <v>20.629728</v>
      </c>
      <c r="H34" s="63">
        <f t="shared" si="2"/>
        <v>41.259456</v>
      </c>
    </row>
    <row r="35" spans="1:8" s="62" customFormat="1" ht="36">
      <c r="A35" s="56" t="str">
        <f>IF((LEN('Copy paste to Here'!G39))&gt;5,((CONCATENATE('Copy paste to Here'!G39," &amp; ",'Copy paste to Here'!D39,"  &amp;  ",'Copy paste to Here'!E39))),"Empty Cell")</f>
        <v xml:space="preserve">316L steel 4mm dermal anchor top part with bezel set flat crystal for 1.6mm (14g) posts with 1.2mm internal threading &amp; Crystal Color: Light Sapphire  &amp;  </v>
      </c>
      <c r="B35" s="57" t="str">
        <f>'Copy paste to Here'!C39</f>
        <v>IJF4</v>
      </c>
      <c r="C35" s="57" t="s">
        <v>733</v>
      </c>
      <c r="D35" s="58">
        <f>Invoice!B39</f>
        <v>2</v>
      </c>
      <c r="E35" s="59">
        <f>'Shipping Invoice'!J39*$N$1</f>
        <v>9.7200000000000006</v>
      </c>
      <c r="F35" s="59">
        <f t="shared" si="0"/>
        <v>19.440000000000001</v>
      </c>
      <c r="G35" s="60">
        <f t="shared" si="1"/>
        <v>20.629728</v>
      </c>
      <c r="H35" s="63">
        <f t="shared" si="2"/>
        <v>41.259456</v>
      </c>
    </row>
    <row r="36" spans="1:8" s="62" customFormat="1" ht="36">
      <c r="A36" s="56" t="str">
        <f>IF((LEN('Copy paste to Here'!G40))&gt;5,((CONCATENATE('Copy paste to Here'!G40," &amp; ",'Copy paste to Here'!D40,"  &amp;  ",'Copy paste to Here'!E40))),"Empty Cell")</f>
        <v xml:space="preserve">316L steel 4mm dermal anchor top part with bezel set flat crystal for 1.6mm (14g) posts with 1.2mm internal threading &amp; Crystal Color: Blue Zircon  &amp;  </v>
      </c>
      <c r="B36" s="57" t="str">
        <f>'Copy paste to Here'!C40</f>
        <v>IJF4</v>
      </c>
      <c r="C36" s="57" t="s">
        <v>733</v>
      </c>
      <c r="D36" s="58">
        <f>Invoice!B40</f>
        <v>2</v>
      </c>
      <c r="E36" s="59">
        <f>'Shipping Invoice'!J40*$N$1</f>
        <v>9.7200000000000006</v>
      </c>
      <c r="F36" s="59">
        <f t="shared" si="0"/>
        <v>19.440000000000001</v>
      </c>
      <c r="G36" s="60">
        <f t="shared" si="1"/>
        <v>20.629728</v>
      </c>
      <c r="H36" s="63">
        <f t="shared" si="2"/>
        <v>41.259456</v>
      </c>
    </row>
    <row r="37" spans="1:8" s="62" customFormat="1" ht="36">
      <c r="A37" s="56" t="str">
        <f>IF((LEN('Copy paste to Here'!G41))&gt;5,((CONCATENATE('Copy paste to Here'!G41," &amp; ",'Copy paste to Here'!D41,"  &amp;  ",'Copy paste to Here'!E41))),"Empty Cell")</f>
        <v xml:space="preserve">316L steel 5mm dermal anchor top part with bezel set flat crystal for 1.6mm (14g) posts with 1.2mm internal threading &amp; Crystal Color: Clear  &amp;  </v>
      </c>
      <c r="B37" s="57" t="str">
        <f>'Copy paste to Here'!C41</f>
        <v>IJF5</v>
      </c>
      <c r="C37" s="57" t="s">
        <v>572</v>
      </c>
      <c r="D37" s="58">
        <f>Invoice!B41</f>
        <v>2</v>
      </c>
      <c r="E37" s="59">
        <f>'Shipping Invoice'!J41*$N$1</f>
        <v>10.62</v>
      </c>
      <c r="F37" s="59">
        <f t="shared" si="0"/>
        <v>21.24</v>
      </c>
      <c r="G37" s="60">
        <f t="shared" si="1"/>
        <v>22.539887999999998</v>
      </c>
      <c r="H37" s="63">
        <f t="shared" si="2"/>
        <v>45.079775999999995</v>
      </c>
    </row>
    <row r="38" spans="1:8" s="62" customFormat="1" ht="36">
      <c r="A38" s="56" t="str">
        <f>IF((LEN('Copy paste to Here'!G42))&gt;5,((CONCATENATE('Copy paste to Here'!G42," &amp; ",'Copy paste to Here'!D42,"  &amp;  ",'Copy paste to Here'!E42))),"Empty Cell")</f>
        <v xml:space="preserve">316L steel 5mm dermal anchor top part with bezel set flat crystal for 1.6mm (14g) posts with 1.2mm internal threading &amp; Crystal Color: Light Sapphire  &amp;  </v>
      </c>
      <c r="B38" s="57" t="str">
        <f>'Copy paste to Here'!C42</f>
        <v>IJF5</v>
      </c>
      <c r="C38" s="57" t="s">
        <v>572</v>
      </c>
      <c r="D38" s="58">
        <f>Invoice!B42</f>
        <v>2</v>
      </c>
      <c r="E38" s="59">
        <f>'Shipping Invoice'!J42*$N$1</f>
        <v>10.62</v>
      </c>
      <c r="F38" s="59">
        <f t="shared" si="0"/>
        <v>21.24</v>
      </c>
      <c r="G38" s="60">
        <f t="shared" si="1"/>
        <v>22.539887999999998</v>
      </c>
      <c r="H38" s="63">
        <f t="shared" si="2"/>
        <v>45.079775999999995</v>
      </c>
    </row>
    <row r="39" spans="1:8" s="62" customFormat="1" ht="36">
      <c r="A39" s="56" t="str">
        <f>IF((LEN('Copy paste to Here'!G43))&gt;5,((CONCATENATE('Copy paste to Here'!G43," &amp; ",'Copy paste to Here'!D43,"  &amp;  ",'Copy paste to Here'!E43))),"Empty Cell")</f>
        <v xml:space="preserve">316L steel 5mm dermal anchor top part with bezel set flat crystal for 1.6mm (14g) posts with 1.2mm internal threading &amp; Crystal Color: Aquamarine  &amp;  </v>
      </c>
      <c r="B39" s="57" t="str">
        <f>'Copy paste to Here'!C43</f>
        <v>IJF5</v>
      </c>
      <c r="C39" s="57" t="s">
        <v>572</v>
      </c>
      <c r="D39" s="58">
        <f>Invoice!B43</f>
        <v>2</v>
      </c>
      <c r="E39" s="59">
        <f>'Shipping Invoice'!J43*$N$1</f>
        <v>10.62</v>
      </c>
      <c r="F39" s="59">
        <f t="shared" si="0"/>
        <v>21.24</v>
      </c>
      <c r="G39" s="60">
        <f t="shared" si="1"/>
        <v>22.539887999999998</v>
      </c>
      <c r="H39" s="63">
        <f t="shared" si="2"/>
        <v>45.079775999999995</v>
      </c>
    </row>
    <row r="40" spans="1:8" s="62" customFormat="1" ht="48">
      <c r="A40" s="56" t="str">
        <f>IF((LEN('Copy paste to Here'!G44))&gt;5,((CONCATENATE('Copy paste to Here'!G44," &amp; ",'Copy paste to Here'!D44,"  &amp;  ",'Copy paste to Here'!E44))),"Empty Cell")</f>
        <v>Flat disk shaped anodized surgical steel dermal anchor top part for internally threaded, 16g (1.2mm) dermal anchor base plate with a height of 2mm - 2.5mm (this item does only fit our dermal anchors and surface bars) &amp; Size: 3mm  &amp;  Color: Blue</v>
      </c>
      <c r="B40" s="57" t="str">
        <f>'Copy paste to Here'!C44</f>
        <v>ITE</v>
      </c>
      <c r="C40" s="57" t="s">
        <v>761</v>
      </c>
      <c r="D40" s="58">
        <f>Invoice!B44</f>
        <v>1</v>
      </c>
      <c r="E40" s="59">
        <f>'Shipping Invoice'!J44*$N$1</f>
        <v>9.7200000000000006</v>
      </c>
      <c r="F40" s="59">
        <f t="shared" si="0"/>
        <v>9.7200000000000006</v>
      </c>
      <c r="G40" s="60">
        <f t="shared" si="1"/>
        <v>20.629728</v>
      </c>
      <c r="H40" s="63">
        <f t="shared" si="2"/>
        <v>20.629728</v>
      </c>
    </row>
    <row r="41" spans="1:8" s="62" customFormat="1" ht="48">
      <c r="A41" s="56" t="str">
        <f>IF((LEN('Copy paste to Here'!G45))&gt;5,((CONCATENATE('Copy paste to Here'!G45," &amp; ",'Copy paste to Here'!D45,"  &amp;  ",'Copy paste to Here'!E45))),"Empty Cell")</f>
        <v>Flat disk shaped anodized surgical steel dermal anchor top part for internally threaded, 16g (1.2mm) dermal anchor base plate with a height of 2mm - 2.5mm (this item does only fit our dermal anchors and surface bars) &amp; Size: 3mm  &amp;  Color: Gold</v>
      </c>
      <c r="B41" s="57" t="str">
        <f>'Copy paste to Here'!C45</f>
        <v>ITE</v>
      </c>
      <c r="C41" s="57" t="s">
        <v>761</v>
      </c>
      <c r="D41" s="58">
        <f>Invoice!B45</f>
        <v>1</v>
      </c>
      <c r="E41" s="59">
        <f>'Shipping Invoice'!J45*$N$1</f>
        <v>9.7200000000000006</v>
      </c>
      <c r="F41" s="59">
        <f t="shared" si="0"/>
        <v>9.7200000000000006</v>
      </c>
      <c r="G41" s="60">
        <f t="shared" si="1"/>
        <v>20.629728</v>
      </c>
      <c r="H41" s="63">
        <f t="shared" si="2"/>
        <v>20.629728</v>
      </c>
    </row>
    <row r="42" spans="1:8" s="62" customFormat="1" ht="48">
      <c r="A42" s="56" t="str">
        <f>IF((LEN('Copy paste to Here'!G46))&gt;5,((CONCATENATE('Copy paste to Here'!G46," &amp; ",'Copy paste to Here'!D46,"  &amp;  ",'Copy paste to Here'!E46))),"Empty Cell")</f>
        <v>Flat disk shaped anodized surgical steel dermal anchor top part for internally threaded, 16g (1.2mm) dermal anchor base plate with a height of 2mm - 2.5mm (this item does only fit our dermal anchors and surface bars) &amp; Size: 4mm  &amp;  Color: Blue</v>
      </c>
      <c r="B42" s="57" t="str">
        <f>'Copy paste to Here'!C46</f>
        <v>ITE</v>
      </c>
      <c r="C42" s="57" t="s">
        <v>762</v>
      </c>
      <c r="D42" s="58">
        <f>Invoice!B46</f>
        <v>1</v>
      </c>
      <c r="E42" s="59">
        <f>'Shipping Invoice'!J46*$N$1</f>
        <v>9.7200000000000006</v>
      </c>
      <c r="F42" s="59">
        <f t="shared" si="0"/>
        <v>9.7200000000000006</v>
      </c>
      <c r="G42" s="60">
        <f t="shared" si="1"/>
        <v>20.629728</v>
      </c>
      <c r="H42" s="63">
        <f t="shared" si="2"/>
        <v>20.629728</v>
      </c>
    </row>
    <row r="43" spans="1:8" s="62" customFormat="1" ht="48">
      <c r="A43" s="56" t="str">
        <f>IF((LEN('Copy paste to Here'!G47))&gt;5,((CONCATENATE('Copy paste to Here'!G47," &amp; ",'Copy paste to Here'!D47,"  &amp;  ",'Copy paste to Here'!E47))),"Empty Cell")</f>
        <v>Flat disk shaped anodized surgical steel dermal anchor top part for internally threaded, 16g (1.2mm) dermal anchor base plate with a height of 2mm - 2.5mm (this item does only fit our dermal anchors and surface bars) &amp; Size: 4mm  &amp;  Color: Gold</v>
      </c>
      <c r="B43" s="57" t="str">
        <f>'Copy paste to Here'!C47</f>
        <v>ITE</v>
      </c>
      <c r="C43" s="57" t="s">
        <v>762</v>
      </c>
      <c r="D43" s="58">
        <f>Invoice!B47</f>
        <v>1</v>
      </c>
      <c r="E43" s="59">
        <f>'Shipping Invoice'!J47*$N$1</f>
        <v>9.7200000000000006</v>
      </c>
      <c r="F43" s="59">
        <f t="shared" si="0"/>
        <v>9.7200000000000006</v>
      </c>
      <c r="G43" s="60">
        <f t="shared" si="1"/>
        <v>20.629728</v>
      </c>
      <c r="H43" s="63">
        <f t="shared" si="2"/>
        <v>20.629728</v>
      </c>
    </row>
    <row r="44" spans="1:8" s="62" customFormat="1" ht="48">
      <c r="A44" s="56" t="str">
        <f>IF((LEN('Copy paste to Here'!G48))&gt;5,((CONCATENATE('Copy paste to Here'!G48," &amp; ",'Copy paste to Here'!D48,"  &amp;  ",'Copy paste to Here'!E48))),"Empty Cell")</f>
        <v>Flat disk shaped anodized surgical steel dermal anchor top part for internally threaded, 16g (1.2mm) dermal anchor base plate with a height of 2mm - 2.5mm (this item does only fit our dermal anchors and surface bars) &amp; Size: 5mm  &amp;  Color: Blue</v>
      </c>
      <c r="B44" s="57" t="str">
        <f>'Copy paste to Here'!C48</f>
        <v>ITE</v>
      </c>
      <c r="C44" s="57" t="s">
        <v>738</v>
      </c>
      <c r="D44" s="58">
        <f>Invoice!B48</f>
        <v>1</v>
      </c>
      <c r="E44" s="59">
        <f>'Shipping Invoice'!J48*$N$1</f>
        <v>9.7200000000000006</v>
      </c>
      <c r="F44" s="59">
        <f t="shared" si="0"/>
        <v>9.7200000000000006</v>
      </c>
      <c r="G44" s="60">
        <f t="shared" si="1"/>
        <v>20.629728</v>
      </c>
      <c r="H44" s="63">
        <f t="shared" si="2"/>
        <v>20.629728</v>
      </c>
    </row>
    <row r="45" spans="1:8" s="62" customFormat="1" ht="48">
      <c r="A45" s="56" t="str">
        <f>IF((LEN('Copy paste to Here'!G49))&gt;5,((CONCATENATE('Copy paste to Here'!G49," &amp; ",'Copy paste to Here'!D49,"  &amp;  ",'Copy paste to Here'!E49))),"Empty Cell")</f>
        <v>Flat disk shaped anodized surgical steel dermal anchor top part for internally threaded, 16g (1.2mm) dermal anchor base plate with a height of 2mm - 2.5mm (this item does only fit our dermal anchors and surface bars) &amp; Size: 5mm  &amp;  Color: Gold</v>
      </c>
      <c r="B45" s="57" t="str">
        <f>'Copy paste to Here'!C49</f>
        <v>ITE</v>
      </c>
      <c r="C45" s="57" t="s">
        <v>738</v>
      </c>
      <c r="D45" s="58">
        <f>Invoice!B49</f>
        <v>1</v>
      </c>
      <c r="E45" s="59">
        <f>'Shipping Invoice'!J49*$N$1</f>
        <v>9.7200000000000006</v>
      </c>
      <c r="F45" s="59">
        <f t="shared" si="0"/>
        <v>9.7200000000000006</v>
      </c>
      <c r="G45" s="60">
        <f t="shared" si="1"/>
        <v>20.629728</v>
      </c>
      <c r="H45" s="63">
        <f t="shared" si="2"/>
        <v>20.629728</v>
      </c>
    </row>
    <row r="46" spans="1:8" s="62" customFormat="1" ht="48">
      <c r="A46" s="56" t="str">
        <f>IF((LEN('Copy paste to Here'!G50))&gt;5,((CONCATENATE('Copy paste to Here'!G50," &amp; ",'Copy paste to Here'!D50,"  &amp;  ",'Copy paste to Here'!E50))),"Empty Cell")</f>
        <v xml:space="preserve">5mm flat disk shaped anodized surgical steel dermal anchor top part for internally threaded, 16g (1.2mm) dermal anchor base plate with a height of 2mm - 2.5mm (this item does only fit our dermal anchors and surface bars) &amp; Color: Black  &amp;  </v>
      </c>
      <c r="B46" s="57" t="str">
        <f>'Copy paste to Here'!C50</f>
        <v>ITE5</v>
      </c>
      <c r="C46" s="57" t="s">
        <v>738</v>
      </c>
      <c r="D46" s="58">
        <f>Invoice!B50</f>
        <v>2</v>
      </c>
      <c r="E46" s="59">
        <f>'Shipping Invoice'!J50*$N$1</f>
        <v>9.7200000000000006</v>
      </c>
      <c r="F46" s="59">
        <f t="shared" si="0"/>
        <v>19.440000000000001</v>
      </c>
      <c r="G46" s="60">
        <f t="shared" si="1"/>
        <v>20.629728</v>
      </c>
      <c r="H46" s="63">
        <f t="shared" si="2"/>
        <v>41.259456</v>
      </c>
    </row>
    <row r="47" spans="1:8" s="62" customFormat="1" ht="48">
      <c r="A47" s="56" t="str">
        <f>IF((LEN('Copy paste to Here'!G51))&gt;5,((CONCATENATE('Copy paste to Here'!G51," &amp; ",'Copy paste to Here'!D51,"  &amp;  ",'Copy paste to Here'!E51))),"Empty Cell")</f>
        <v xml:space="preserve">5mm flat disk shaped anodized surgical steel dermal anchor top part for internally threaded, 16g (1.2mm) dermal anchor base plate with a height of 2mm - 2.5mm (this item does only fit our dermal anchors and surface bars) &amp; Color: Blue  &amp;  </v>
      </c>
      <c r="B47" s="57" t="str">
        <f>'Copy paste to Here'!C51</f>
        <v>ITE5</v>
      </c>
      <c r="C47" s="57" t="s">
        <v>738</v>
      </c>
      <c r="D47" s="58">
        <f>Invoice!B51</f>
        <v>2</v>
      </c>
      <c r="E47" s="59">
        <f>'Shipping Invoice'!J51*$N$1</f>
        <v>9.7200000000000006</v>
      </c>
      <c r="F47" s="59">
        <f t="shared" si="0"/>
        <v>19.440000000000001</v>
      </c>
      <c r="G47" s="60">
        <f t="shared" si="1"/>
        <v>20.629728</v>
      </c>
      <c r="H47" s="63">
        <f t="shared" si="2"/>
        <v>41.259456</v>
      </c>
    </row>
    <row r="48" spans="1:8" s="62" customFormat="1" ht="48">
      <c r="A48" s="56" t="str">
        <f>IF((LEN('Copy paste to Here'!G52))&gt;5,((CONCATENATE('Copy paste to Here'!G52," &amp; ",'Copy paste to Here'!D52,"  &amp;  ",'Copy paste to Here'!E52))),"Empty Cell")</f>
        <v xml:space="preserve">5mm flat disk shaped anodized surgical steel dermal anchor top part for internally threaded, 16g (1.2mm) dermal anchor base plate with a height of 2mm - 2.5mm (this item does only fit our dermal anchors and surface bars) &amp; Color: Rainbow  &amp;  </v>
      </c>
      <c r="B48" s="57" t="str">
        <f>'Copy paste to Here'!C52</f>
        <v>ITE5</v>
      </c>
      <c r="C48" s="57" t="s">
        <v>738</v>
      </c>
      <c r="D48" s="58">
        <f>Invoice!B52</f>
        <v>2</v>
      </c>
      <c r="E48" s="59">
        <f>'Shipping Invoice'!J52*$N$1</f>
        <v>9.7200000000000006</v>
      </c>
      <c r="F48" s="59">
        <f t="shared" si="0"/>
        <v>19.440000000000001</v>
      </c>
      <c r="G48" s="60">
        <f t="shared" si="1"/>
        <v>20.629728</v>
      </c>
      <c r="H48" s="63">
        <f t="shared" si="2"/>
        <v>41.259456</v>
      </c>
    </row>
    <row r="49" spans="1:8" s="62" customFormat="1" ht="48">
      <c r="A49" s="56" t="str">
        <f>IF((LEN('Copy paste to Here'!G53))&gt;5,((CONCATENATE('Copy paste to Here'!G53," &amp; ",'Copy paste to Here'!D53,"  &amp;  ",'Copy paste to Here'!E53))),"Empty Cell")</f>
        <v xml:space="preserve">5mm flat disk shaped anodized surgical steel dermal anchor top part for internally threaded, 16g (1.2mm) dermal anchor base plate with a height of 2mm - 2.5mm (this item does only fit our dermal anchors and surface bars) &amp; Color: Gold  &amp;  </v>
      </c>
      <c r="B49" s="57" t="str">
        <f>'Copy paste to Here'!C53</f>
        <v>ITE5</v>
      </c>
      <c r="C49" s="57" t="s">
        <v>738</v>
      </c>
      <c r="D49" s="58">
        <f>Invoice!B53</f>
        <v>3</v>
      </c>
      <c r="E49" s="59">
        <f>'Shipping Invoice'!J53*$N$1</f>
        <v>9.7200000000000006</v>
      </c>
      <c r="F49" s="59">
        <f t="shared" si="0"/>
        <v>29.160000000000004</v>
      </c>
      <c r="G49" s="60">
        <f t="shared" si="1"/>
        <v>20.629728</v>
      </c>
      <c r="H49" s="63">
        <f t="shared" si="2"/>
        <v>61.889184</v>
      </c>
    </row>
    <row r="50" spans="1:8" s="62" customFormat="1" ht="24">
      <c r="A50" s="56" t="str">
        <f>IF((LEN('Copy paste to Here'!G54))&gt;5,((CONCATENATE('Copy paste to Here'!G54," &amp; ",'Copy paste to Here'!D54,"  &amp;  ",'Copy paste to Here'!E54))),"Empty Cell")</f>
        <v xml:space="preserve">High polished surgical steel hinged segment ring, 16g (1.2mm) &amp; Length: 8mm  &amp;  </v>
      </c>
      <c r="B50" s="57" t="str">
        <f>'Copy paste to Here'!C54</f>
        <v>SEGH16</v>
      </c>
      <c r="C50" s="57" t="s">
        <v>70</v>
      </c>
      <c r="D50" s="58">
        <f>Invoice!B54</f>
        <v>10</v>
      </c>
      <c r="E50" s="59">
        <f>'Shipping Invoice'!J54*$N$1</f>
        <v>28.63</v>
      </c>
      <c r="F50" s="59">
        <f t="shared" si="0"/>
        <v>286.3</v>
      </c>
      <c r="G50" s="60">
        <f t="shared" si="1"/>
        <v>60.764311999999997</v>
      </c>
      <c r="H50" s="63">
        <f t="shared" si="2"/>
        <v>607.64311999999995</v>
      </c>
    </row>
    <row r="51" spans="1:8" s="62" customFormat="1" ht="24">
      <c r="A51" s="56" t="str">
        <f>IF((LEN('Copy paste to Here'!G55))&gt;5,((CONCATENATE('Copy paste to Here'!G55," &amp; ",'Copy paste to Here'!D55,"  &amp;  ",'Copy paste to Here'!E55))),"Empty Cell")</f>
        <v xml:space="preserve">High polished surgical steel hinged segment ring, 16g (1.2mm) &amp; Length: 10mm  &amp;  </v>
      </c>
      <c r="B51" s="57" t="str">
        <f>'Copy paste to Here'!C55</f>
        <v>SEGH16</v>
      </c>
      <c r="C51" s="57" t="s">
        <v>70</v>
      </c>
      <c r="D51" s="58">
        <f>Invoice!B55</f>
        <v>10</v>
      </c>
      <c r="E51" s="59">
        <f>'Shipping Invoice'!J55*$N$1</f>
        <v>28.63</v>
      </c>
      <c r="F51" s="59">
        <f t="shared" si="0"/>
        <v>286.3</v>
      </c>
      <c r="G51" s="60">
        <f t="shared" si="1"/>
        <v>60.764311999999997</v>
      </c>
      <c r="H51" s="63">
        <f t="shared" si="2"/>
        <v>607.64311999999995</v>
      </c>
    </row>
    <row r="52" spans="1:8" s="62" customFormat="1" ht="48">
      <c r="A52" s="56" t="str">
        <f>IF((LEN('Copy paste to Here'!G56))&gt;5,((CONCATENATE('Copy paste to Here'!G56," &amp; ",'Copy paste to Here'!D56,"  &amp;  ",'Copy paste to Here'!E56))),"Empty Cell")</f>
        <v xml:space="preserve">5mm titanium G23 dermal anchor top part with synthetic opal for internally threaded, 16g (1.2mm) dermal anchor base plate with a height of 2mm - 2.5mm (this item does only fit our dermal anchors and surface bars) &amp; Color: Clear  &amp;  </v>
      </c>
      <c r="B52" s="57" t="str">
        <f>'Copy paste to Here'!C56</f>
        <v>TAFOP5</v>
      </c>
      <c r="C52" s="57" t="s">
        <v>741</v>
      </c>
      <c r="D52" s="58">
        <f>Invoice!B56</f>
        <v>2</v>
      </c>
      <c r="E52" s="59">
        <f>'Shipping Invoice'!J56*$N$1</f>
        <v>26.83</v>
      </c>
      <c r="F52" s="59">
        <f t="shared" si="0"/>
        <v>53.66</v>
      </c>
      <c r="G52" s="60">
        <f t="shared" si="1"/>
        <v>56.943991999999994</v>
      </c>
      <c r="H52" s="63">
        <f t="shared" si="2"/>
        <v>113.88798399999999</v>
      </c>
    </row>
    <row r="53" spans="1:8" s="62" customFormat="1" ht="48">
      <c r="A53" s="56" t="str">
        <f>IF((LEN('Copy paste to Here'!G57))&gt;5,((CONCATENATE('Copy paste to Here'!G57," &amp; ",'Copy paste to Here'!D57,"  &amp;  ",'Copy paste to Here'!E57))),"Empty Cell")</f>
        <v xml:space="preserve">5mm titanium G23 dermal anchor top part with synthetic opal for internally threaded, 16g (1.2mm) dermal anchor base plate with a height of 2mm - 2.5mm (this item does only fit our dermal anchors and surface bars) &amp; Color: Light blue  &amp;  </v>
      </c>
      <c r="B53" s="57" t="str">
        <f>'Copy paste to Here'!C57</f>
        <v>TAFOP5</v>
      </c>
      <c r="C53" s="57" t="s">
        <v>741</v>
      </c>
      <c r="D53" s="58">
        <f>Invoice!B57</f>
        <v>2</v>
      </c>
      <c r="E53" s="59">
        <f>'Shipping Invoice'!J57*$N$1</f>
        <v>26.83</v>
      </c>
      <c r="F53" s="59">
        <f t="shared" si="0"/>
        <v>53.66</v>
      </c>
      <c r="G53" s="60">
        <f t="shared" si="1"/>
        <v>56.943991999999994</v>
      </c>
      <c r="H53" s="63">
        <f t="shared" si="2"/>
        <v>113.88798399999999</v>
      </c>
    </row>
    <row r="54" spans="1:8" s="62" customFormat="1" ht="48">
      <c r="A54" s="56" t="str">
        <f>IF((LEN('Copy paste to Here'!G58))&gt;5,((CONCATENATE('Copy paste to Here'!G58," &amp; ",'Copy paste to Here'!D58,"  &amp;  ",'Copy paste to Here'!E58))),"Empty Cell")</f>
        <v xml:space="preserve">5mm titanium G23 dermal anchor top part with synthetic opal for internally threaded, 16g (1.2mm) dermal anchor base plate with a height of 2mm - 2.5mm (this item does only fit our dermal anchors and surface bars) &amp; Color: Pink  &amp;  </v>
      </c>
      <c r="B54" s="57" t="str">
        <f>'Copy paste to Here'!C58</f>
        <v>TAFOP5</v>
      </c>
      <c r="C54" s="57" t="s">
        <v>741</v>
      </c>
      <c r="D54" s="58">
        <f>Invoice!B58</f>
        <v>2</v>
      </c>
      <c r="E54" s="59">
        <f>'Shipping Invoice'!J58*$N$1</f>
        <v>26.83</v>
      </c>
      <c r="F54" s="59">
        <f t="shared" si="0"/>
        <v>53.66</v>
      </c>
      <c r="G54" s="60">
        <f t="shared" si="1"/>
        <v>56.943991999999994</v>
      </c>
      <c r="H54" s="63">
        <f t="shared" si="2"/>
        <v>113.88798399999999</v>
      </c>
    </row>
    <row r="55" spans="1:8" s="62" customFormat="1" ht="36">
      <c r="A55" s="56" t="str">
        <f>IF((LEN('Copy paste to Here'!G59))&gt;5,((CONCATENATE('Copy paste to Here'!G59," &amp; ",'Copy paste to Here'!D59,"  &amp;  ",'Copy paste to Here'!E59))),"Empty Cell")</f>
        <v xml:space="preserve">4mm disk shaped titanium G23 top with rainbow logo - dermal surface anchor top part (this item does only fit our dermal anchors and surface bars) &amp;   &amp;  </v>
      </c>
      <c r="B55" s="57" t="str">
        <f>'Copy paste to Here'!C59</f>
        <v>TALG14</v>
      </c>
      <c r="C55" s="57" t="s">
        <v>744</v>
      </c>
      <c r="D55" s="58">
        <f>Invoice!B59</f>
        <v>3</v>
      </c>
      <c r="E55" s="59">
        <f>'Shipping Invoice'!J59*$N$1</f>
        <v>13.33</v>
      </c>
      <c r="F55" s="59">
        <f t="shared" si="0"/>
        <v>39.99</v>
      </c>
      <c r="G55" s="60">
        <f t="shared" si="1"/>
        <v>28.291591999999998</v>
      </c>
      <c r="H55" s="63">
        <f t="shared" si="2"/>
        <v>84.874775999999997</v>
      </c>
    </row>
    <row r="56" spans="1:8" s="62" customFormat="1" ht="36">
      <c r="A56" s="56" t="str">
        <f>IF((LEN('Copy paste to Here'!G60))&gt;5,((CONCATENATE('Copy paste to Here'!G60," &amp; ",'Copy paste to Here'!D60,"  &amp;  ",'Copy paste to Here'!E60))),"Empty Cell")</f>
        <v>High polished titanium G23 hinged segment ring, 0.8mm (20g) with outward facing CNC set Cubic Zirconia (CZ) stones, inner diameter from 7mm to 10mm &amp; Cz Color: Clear  &amp;  Length: 8mm</v>
      </c>
      <c r="B56" s="57" t="str">
        <f>'Copy paste to Here'!C60</f>
        <v>USGSHSS10</v>
      </c>
      <c r="C56" s="57" t="s">
        <v>763</v>
      </c>
      <c r="D56" s="58">
        <f>Invoice!B60</f>
        <v>2</v>
      </c>
      <c r="E56" s="59">
        <f>'Shipping Invoice'!J60*$N$1</f>
        <v>140.44999999999999</v>
      </c>
      <c r="F56" s="59">
        <f t="shared" si="0"/>
        <v>280.89999999999998</v>
      </c>
      <c r="G56" s="60">
        <f t="shared" si="1"/>
        <v>298.09107999999998</v>
      </c>
      <c r="H56" s="63">
        <f t="shared" si="2"/>
        <v>596.18215999999995</v>
      </c>
    </row>
    <row r="57" spans="1:8" s="62" customFormat="1" ht="36">
      <c r="A57" s="56" t="str">
        <f>IF((LEN('Copy paste to Here'!G61))&gt;5,((CONCATENATE('Copy paste to Here'!G61," &amp; ",'Copy paste to Here'!D61,"  &amp;  ",'Copy paste to Here'!E61))),"Empty Cell")</f>
        <v>High polished titanium G23 hinged segment ring, 0.8mm (20g) with outward facing CNC set Cubic Zirconia (CZ) stones, inner diameter from 7mm to 10mm &amp; Cz Color: Clear  &amp;  Length: 10mm</v>
      </c>
      <c r="B57" s="57" t="str">
        <f>'Copy paste to Here'!C61</f>
        <v>USGSHSS10</v>
      </c>
      <c r="C57" s="57" t="s">
        <v>764</v>
      </c>
      <c r="D57" s="58">
        <f>Invoice!B61</f>
        <v>3</v>
      </c>
      <c r="E57" s="59">
        <f>'Shipping Invoice'!J61*$N$1</f>
        <v>156.30000000000001</v>
      </c>
      <c r="F57" s="59">
        <f t="shared" si="0"/>
        <v>468.90000000000003</v>
      </c>
      <c r="G57" s="60">
        <f t="shared" si="1"/>
        <v>331.73111999999998</v>
      </c>
      <c r="H57" s="63">
        <f t="shared" si="2"/>
        <v>995.19335999999998</v>
      </c>
    </row>
    <row r="58" spans="1:8" s="62" customFormat="1" ht="36">
      <c r="A58" s="56" t="str">
        <f>IF((LEN('Copy paste to Here'!G62))&gt;5,((CONCATENATE('Copy paste to Here'!G62," &amp; ",'Copy paste to Here'!D62,"  &amp;  ",'Copy paste to Here'!E62))),"Empty Cell")</f>
        <v xml:space="preserve">PVD plated titanium G23 hinged segment ring, 0.8mm (20g) with outward facing CNC set Cubic Zirconia (CZ) stones, inner diameter from 7mm to 10mm &amp; Color: Gold 8mm  &amp;  </v>
      </c>
      <c r="B58" s="57" t="str">
        <f>'Copy paste to Here'!C62</f>
        <v>USGSHSS10T</v>
      </c>
      <c r="C58" s="57" t="s">
        <v>765</v>
      </c>
      <c r="D58" s="58">
        <f>Invoice!B62</f>
        <v>2</v>
      </c>
      <c r="E58" s="59">
        <f>'Shipping Invoice'!J62*$N$1</f>
        <v>147.66</v>
      </c>
      <c r="F58" s="59">
        <f t="shared" si="0"/>
        <v>295.32</v>
      </c>
      <c r="G58" s="60">
        <f t="shared" si="1"/>
        <v>313.39358399999998</v>
      </c>
      <c r="H58" s="63">
        <f t="shared" si="2"/>
        <v>626.78716799999995</v>
      </c>
    </row>
    <row r="59" spans="1:8" s="62" customFormat="1" ht="36">
      <c r="A59" s="56" t="str">
        <f>IF((LEN('Copy paste to Here'!G63))&gt;5,((CONCATENATE('Copy paste to Here'!G63," &amp; ",'Copy paste to Here'!D63,"  &amp;  ",'Copy paste to Here'!E63))),"Empty Cell")</f>
        <v xml:space="preserve">PVD plated titanium G23 hinged segment ring, 0.8mm (20g) with outward facing CNC set Cubic Zirconia (CZ) stones, inner diameter from 7mm to 10mm &amp; Color: Gold 10mm  &amp;  </v>
      </c>
      <c r="B59" s="57" t="str">
        <f>'Copy paste to Here'!C63</f>
        <v>USGSHSS10T</v>
      </c>
      <c r="C59" s="57" t="s">
        <v>766</v>
      </c>
      <c r="D59" s="58">
        <f>Invoice!B63</f>
        <v>3</v>
      </c>
      <c r="E59" s="59">
        <f>'Shipping Invoice'!J63*$N$1</f>
        <v>163.5</v>
      </c>
      <c r="F59" s="59">
        <f t="shared" si="0"/>
        <v>490.5</v>
      </c>
      <c r="G59" s="60">
        <f t="shared" si="1"/>
        <v>347.01239999999996</v>
      </c>
      <c r="H59" s="63">
        <f t="shared" si="2"/>
        <v>1041.0371999999998</v>
      </c>
    </row>
    <row r="60" spans="1:8" s="62" customFormat="1" ht="48">
      <c r="A60" s="56" t="str">
        <f>IF((LEN('Copy paste to Here'!G64))&gt;5,((CONCATENATE('Copy paste to Here'!G64," &amp; ",'Copy paste to Here'!D64,"  &amp;  ",'Copy paste to Here'!E64))),"Empty Cell")</f>
        <v xml:space="preserve">EO gas sterilized high polished titanium G23 1.6mm (14g) base part for dermal anchor surface piercing with three holes in the base plate, 1.2mm (16g) internal threaded connector (only fits our dermal anchor top parts) &amp; Height: 2.5mm  &amp;  </v>
      </c>
      <c r="B60" s="57" t="str">
        <f>'Copy paste to Here'!C64</f>
        <v>ZTSA2</v>
      </c>
      <c r="C60" s="57" t="s">
        <v>752</v>
      </c>
      <c r="D60" s="58">
        <f>Invoice!B64</f>
        <v>15</v>
      </c>
      <c r="E60" s="59">
        <f>'Shipping Invoice'!J64*$N$1</f>
        <v>53.84</v>
      </c>
      <c r="F60" s="59">
        <f t="shared" si="0"/>
        <v>807.6</v>
      </c>
      <c r="G60" s="60">
        <f t="shared" si="1"/>
        <v>114.270016</v>
      </c>
      <c r="H60" s="63">
        <f t="shared" si="2"/>
        <v>1714.05024</v>
      </c>
    </row>
    <row r="61" spans="1:8" s="62" customFormat="1" ht="48">
      <c r="A61" s="56" t="str">
        <f>IF((LEN('Copy paste to Here'!G65))&gt;5,((CONCATENATE('Copy paste to Here'!G65," &amp; ",'Copy paste to Here'!D65,"  &amp;  ",'Copy paste to Here'!E65))),"Empty Cell")</f>
        <v xml:space="preserve">EO gas sterilized high polished titanium G23 1.6mm (14g) base part for dermal anchor surface piercing with two holes in the base plate, 1.2mm (16g) internal threaded connector (only fits our dermal anchor top parts) &amp; Height: 2.5mm  &amp;  </v>
      </c>
      <c r="B61" s="57" t="str">
        <f>'Copy paste to Here'!C65</f>
        <v>ZTSA3</v>
      </c>
      <c r="C61" s="57" t="s">
        <v>755</v>
      </c>
      <c r="D61" s="58">
        <f>Invoice!B65</f>
        <v>15</v>
      </c>
      <c r="E61" s="59">
        <f>'Shipping Invoice'!J65*$N$1</f>
        <v>53.84</v>
      </c>
      <c r="F61" s="59">
        <f t="shared" si="0"/>
        <v>807.6</v>
      </c>
      <c r="G61" s="60">
        <f t="shared" si="1"/>
        <v>114.270016</v>
      </c>
      <c r="H61" s="63">
        <f t="shared" si="2"/>
        <v>1714.05024</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179</v>
      </c>
      <c r="B1000" s="75"/>
      <c r="C1000" s="75"/>
      <c r="D1000" s="76"/>
      <c r="E1000" s="59"/>
      <c r="F1000" s="59">
        <f>SUM(F18:F999)</f>
        <v>4553.7300000000005</v>
      </c>
      <c r="G1000" s="60"/>
      <c r="H1000" s="61">
        <f t="shared" ref="H1000:H1007" si="49">F1000*$E$14</f>
        <v>9664.8365520000007</v>
      </c>
    </row>
    <row r="1001" spans="1:8" s="62" customFormat="1">
      <c r="A1001" s="56" t="str">
        <f>Invoice!I67</f>
        <v>Shipping cost to Mexico via DHL:</v>
      </c>
      <c r="B1001" s="75"/>
      <c r="C1001" s="75"/>
      <c r="D1001" s="76"/>
      <c r="E1001" s="67"/>
      <c r="F1001" s="59">
        <f>Invoice!J67</f>
        <v>360.14</v>
      </c>
      <c r="G1001" s="60"/>
      <c r="H1001" s="61">
        <f t="shared" si="49"/>
        <v>764.36113599999987</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4913.8700000000008</v>
      </c>
      <c r="G1003" s="60"/>
      <c r="H1003" s="61">
        <f t="shared" si="49"/>
        <v>10429.197688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180</v>
      </c>
      <c r="H1009" s="83">
        <f>(SUM(H18:H999))</f>
        <v>9664.8365519999988</v>
      </c>
    </row>
    <row r="1010" spans="1:8" s="21" customFormat="1">
      <c r="A1010" s="22"/>
      <c r="E1010" s="21" t="s">
        <v>181</v>
      </c>
      <c r="H1010" s="84">
        <f>(SUMIF($A$1000:$A$1008,"Total:",$H$1000:$H$1008))</f>
        <v>10429.197688</v>
      </c>
    </row>
    <row r="1011" spans="1:8" s="21" customFormat="1">
      <c r="E1011" s="21" t="s">
        <v>182</v>
      </c>
      <c r="H1011" s="85">
        <f>H1013-H1012</f>
        <v>9746.92</v>
      </c>
    </row>
    <row r="1012" spans="1:8" s="21" customFormat="1">
      <c r="E1012" s="21" t="s">
        <v>183</v>
      </c>
      <c r="H1012" s="85">
        <f>ROUND((H1013*7)/107,2)</f>
        <v>682.28</v>
      </c>
    </row>
    <row r="1013" spans="1:8" s="21" customFormat="1">
      <c r="E1013" s="22" t="s">
        <v>184</v>
      </c>
      <c r="H1013" s="86">
        <f>ROUND((SUMIF($A$1000:$A$1008,"Total:",$H$1000:$H$1008)),2)</f>
        <v>10429.200000000001</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4"/>
  <sheetViews>
    <sheetView workbookViewId="0">
      <selection activeCell="A5" sqref="A5"/>
    </sheetView>
  </sheetViews>
  <sheetFormatPr defaultRowHeight="15"/>
  <sheetData>
    <row r="1" spans="1:1">
      <c r="A1" s="2" t="s">
        <v>758</v>
      </c>
    </row>
    <row r="2" spans="1:1">
      <c r="A2" s="2" t="s">
        <v>758</v>
      </c>
    </row>
    <row r="3" spans="1:1">
      <c r="A3" s="2" t="s">
        <v>759</v>
      </c>
    </row>
    <row r="4" spans="1:1">
      <c r="A4" s="2" t="s">
        <v>759</v>
      </c>
    </row>
    <row r="5" spans="1:1">
      <c r="A5" s="2" t="s">
        <v>760</v>
      </c>
    </row>
    <row r="6" spans="1:1">
      <c r="A6" s="2" t="s">
        <v>760</v>
      </c>
    </row>
    <row r="7" spans="1:1">
      <c r="A7" s="2" t="s">
        <v>726</v>
      </c>
    </row>
    <row r="8" spans="1:1">
      <c r="A8" s="2" t="s">
        <v>728</v>
      </c>
    </row>
    <row r="9" spans="1:1">
      <c r="A9" s="2" t="s">
        <v>730</v>
      </c>
    </row>
    <row r="10" spans="1:1">
      <c r="A10" s="2" t="s">
        <v>730</v>
      </c>
    </row>
    <row r="11" spans="1:1">
      <c r="A11" s="2" t="s">
        <v>730</v>
      </c>
    </row>
    <row r="12" spans="1:1">
      <c r="A12" s="2" t="s">
        <v>730</v>
      </c>
    </row>
    <row r="13" spans="1:1">
      <c r="A13" s="2" t="s">
        <v>730</v>
      </c>
    </row>
    <row r="14" spans="1:1">
      <c r="A14" s="2" t="s">
        <v>730</v>
      </c>
    </row>
    <row r="15" spans="1:1">
      <c r="A15" s="2" t="s">
        <v>730</v>
      </c>
    </row>
    <row r="16" spans="1:1">
      <c r="A16" s="2" t="s">
        <v>733</v>
      </c>
    </row>
    <row r="17" spans="1:1">
      <c r="A17" s="2" t="s">
        <v>733</v>
      </c>
    </row>
    <row r="18" spans="1:1">
      <c r="A18" s="2" t="s">
        <v>733</v>
      </c>
    </row>
    <row r="19" spans="1:1">
      <c r="A19" s="2" t="s">
        <v>733</v>
      </c>
    </row>
    <row r="20" spans="1:1">
      <c r="A20" s="2" t="s">
        <v>572</v>
      </c>
    </row>
    <row r="21" spans="1:1">
      <c r="A21" s="2" t="s">
        <v>572</v>
      </c>
    </row>
    <row r="22" spans="1:1">
      <c r="A22" s="2" t="s">
        <v>572</v>
      </c>
    </row>
    <row r="23" spans="1:1">
      <c r="A23" s="2" t="s">
        <v>761</v>
      </c>
    </row>
    <row r="24" spans="1:1">
      <c r="A24" s="2" t="s">
        <v>761</v>
      </c>
    </row>
    <row r="25" spans="1:1">
      <c r="A25" s="2" t="s">
        <v>762</v>
      </c>
    </row>
    <row r="26" spans="1:1">
      <c r="A26" s="2" t="s">
        <v>762</v>
      </c>
    </row>
    <row r="27" spans="1:1">
      <c r="A27" s="2" t="s">
        <v>738</v>
      </c>
    </row>
    <row r="28" spans="1:1">
      <c r="A28" s="2" t="s">
        <v>738</v>
      </c>
    </row>
    <row r="29" spans="1:1">
      <c r="A29" s="2" t="s">
        <v>738</v>
      </c>
    </row>
    <row r="30" spans="1:1">
      <c r="A30" s="2" t="s">
        <v>738</v>
      </c>
    </row>
    <row r="31" spans="1:1">
      <c r="A31" s="2" t="s">
        <v>738</v>
      </c>
    </row>
    <row r="32" spans="1:1">
      <c r="A32" s="2" t="s">
        <v>738</v>
      </c>
    </row>
    <row r="33" spans="1:1">
      <c r="A33" s="2" t="s">
        <v>70</v>
      </c>
    </row>
    <row r="34" spans="1:1">
      <c r="A34" s="2" t="s">
        <v>70</v>
      </c>
    </row>
    <row r="35" spans="1:1">
      <c r="A35" s="2" t="s">
        <v>741</v>
      </c>
    </row>
    <row r="36" spans="1:1">
      <c r="A36" s="2" t="s">
        <v>741</v>
      </c>
    </row>
    <row r="37" spans="1:1">
      <c r="A37" s="2" t="s">
        <v>741</v>
      </c>
    </row>
    <row r="38" spans="1:1">
      <c r="A38" s="2" t="s">
        <v>744</v>
      </c>
    </row>
    <row r="39" spans="1:1">
      <c r="A39" s="2" t="s">
        <v>763</v>
      </c>
    </row>
    <row r="40" spans="1:1">
      <c r="A40" s="2" t="s">
        <v>764</v>
      </c>
    </row>
    <row r="41" spans="1:1">
      <c r="A41" s="2" t="s">
        <v>765</v>
      </c>
    </row>
    <row r="42" spans="1:1">
      <c r="A42" s="2" t="s">
        <v>766</v>
      </c>
    </row>
    <row r="43" spans="1:1">
      <c r="A43" s="2" t="s">
        <v>752</v>
      </c>
    </row>
    <row r="44" spans="1:1">
      <c r="A44" s="2" t="s">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191</v>
      </c>
    </row>
    <row r="6" spans="2:2">
      <c r="B6" s="2" t="s">
        <v>192</v>
      </c>
    </row>
    <row r="7" spans="2:2">
      <c r="B7" s="2" t="s">
        <v>193</v>
      </c>
    </row>
    <row r="8" spans="2:2">
      <c r="B8" s="2" t="s">
        <v>194</v>
      </c>
    </row>
    <row r="9" spans="2:2">
      <c r="B9" s="2" t="s">
        <v>195</v>
      </c>
    </row>
    <row r="10" spans="2:2">
      <c r="B10" s="2" t="s">
        <v>11</v>
      </c>
    </row>
    <row r="11" spans="2:2" ht="15" customHeight="1">
      <c r="B11" s="2" t="s">
        <v>12</v>
      </c>
    </row>
    <row r="12" spans="2:2">
      <c r="B12" s="2" t="s">
        <v>191</v>
      </c>
    </row>
    <row r="13" spans="2:2">
      <c r="B13" s="2" t="s">
        <v>192</v>
      </c>
    </row>
    <row r="14" spans="2:2">
      <c r="B14" s="2" t="s">
        <v>196</v>
      </c>
    </row>
    <row r="15" spans="2:2" ht="15" customHeight="1">
      <c r="B15" s="2" t="s">
        <v>197</v>
      </c>
    </row>
    <row r="16" spans="2:2">
      <c r="B16" s="2" t="s">
        <v>195</v>
      </c>
    </row>
    <row r="17" spans="2:8">
      <c r="B17" s="2" t="s">
        <v>11</v>
      </c>
    </row>
    <row r="18" spans="2:8">
      <c r="B18" s="2" t="s">
        <v>198</v>
      </c>
    </row>
    <row r="19" spans="2:8">
      <c r="B19" s="2" t="s">
        <v>199</v>
      </c>
    </row>
    <row r="20" spans="2:8">
      <c r="B20" s="2" t="s">
        <v>200</v>
      </c>
      <c r="C20" s="2">
        <v>32585</v>
      </c>
    </row>
    <row r="21" spans="2:8">
      <c r="B21" s="2" t="s">
        <v>16</v>
      </c>
      <c r="C21" s="2" t="s">
        <v>201</v>
      </c>
    </row>
    <row r="22" spans="2:8">
      <c r="B22" s="2" t="s">
        <v>202</v>
      </c>
      <c r="C22" s="2" t="s">
        <v>19</v>
      </c>
    </row>
    <row r="23" spans="2:8">
      <c r="B23" s="2" t="s">
        <v>203</v>
      </c>
      <c r="C23" s="2" t="s">
        <v>204</v>
      </c>
      <c r="D23" s="2" t="s">
        <v>205</v>
      </c>
      <c r="E23" s="2" t="s">
        <v>206</v>
      </c>
      <c r="F23" s="2" t="s">
        <v>173</v>
      </c>
      <c r="G23" s="2" t="s">
        <v>207</v>
      </c>
      <c r="H23" s="2" t="s">
        <v>26</v>
      </c>
    </row>
    <row r="24" spans="2:8">
      <c r="B24" s="2">
        <v>2</v>
      </c>
      <c r="C24" s="2" t="s">
        <v>208</v>
      </c>
      <c r="D24" s="2" t="s">
        <v>209</v>
      </c>
      <c r="E24" s="2" t="s">
        <v>30</v>
      </c>
      <c r="F24" s="2" t="s">
        <v>210</v>
      </c>
      <c r="G24" s="2">
        <v>70.52</v>
      </c>
      <c r="H24" s="2">
        <v>141.04</v>
      </c>
    </row>
    <row r="25" spans="2:8">
      <c r="B25" s="2">
        <v>3</v>
      </c>
      <c r="C25" s="2" t="s">
        <v>211</v>
      </c>
      <c r="D25" s="2" t="s">
        <v>212</v>
      </c>
      <c r="E25" s="2" t="s">
        <v>31</v>
      </c>
      <c r="F25" s="2" t="s">
        <v>213</v>
      </c>
      <c r="G25" s="2">
        <v>9.2200000000000006</v>
      </c>
      <c r="H25" s="2">
        <v>27.66</v>
      </c>
    </row>
    <row r="26" spans="2:8">
      <c r="B26" s="2">
        <v>20</v>
      </c>
      <c r="C26" s="2" t="s">
        <v>214</v>
      </c>
      <c r="D26" s="2" t="s">
        <v>32</v>
      </c>
      <c r="E26" s="2" t="s">
        <v>215</v>
      </c>
      <c r="F26" s="2" t="s">
        <v>216</v>
      </c>
      <c r="G26" s="2">
        <v>1.58</v>
      </c>
      <c r="H26" s="2">
        <v>31.6</v>
      </c>
    </row>
    <row r="27" spans="2:8">
      <c r="B27" s="2">
        <v>20</v>
      </c>
      <c r="C27" s="2" t="s">
        <v>214</v>
      </c>
      <c r="D27" s="2" t="s">
        <v>32</v>
      </c>
      <c r="E27" s="2" t="s">
        <v>217</v>
      </c>
      <c r="F27" s="2" t="s">
        <v>216</v>
      </c>
      <c r="G27" s="2">
        <v>1.58</v>
      </c>
      <c r="H27" s="2">
        <v>31.6</v>
      </c>
    </row>
    <row r="28" spans="2:8">
      <c r="B28" s="2">
        <v>20</v>
      </c>
      <c r="C28" s="2" t="s">
        <v>214</v>
      </c>
      <c r="D28" s="2" t="s">
        <v>32</v>
      </c>
      <c r="E28" s="2" t="s">
        <v>218</v>
      </c>
      <c r="F28" s="2" t="s">
        <v>216</v>
      </c>
      <c r="G28" s="2">
        <v>1.58</v>
      </c>
      <c r="H28" s="2">
        <v>31.6</v>
      </c>
    </row>
    <row r="29" spans="2:8">
      <c r="B29" s="2">
        <v>20</v>
      </c>
      <c r="C29" s="2" t="s">
        <v>214</v>
      </c>
      <c r="D29" s="2" t="s">
        <v>32</v>
      </c>
      <c r="E29" s="2" t="s">
        <v>219</v>
      </c>
      <c r="F29" s="2" t="s">
        <v>216</v>
      </c>
      <c r="G29" s="2">
        <v>1.58</v>
      </c>
      <c r="H29" s="2">
        <v>31.6</v>
      </c>
    </row>
    <row r="30" spans="2:8">
      <c r="B30" s="2">
        <v>30</v>
      </c>
      <c r="C30" s="2" t="s">
        <v>220</v>
      </c>
      <c r="D30" s="2" t="s">
        <v>31</v>
      </c>
      <c r="F30" s="2" t="s">
        <v>221</v>
      </c>
      <c r="G30" s="2">
        <v>0.85</v>
      </c>
      <c r="H30" s="2">
        <v>25.5</v>
      </c>
    </row>
    <row r="31" spans="2:8">
      <c r="B31" s="2">
        <v>10</v>
      </c>
      <c r="C31" s="2" t="s">
        <v>222</v>
      </c>
      <c r="D31" s="2" t="s">
        <v>223</v>
      </c>
      <c r="F31" s="2" t="s">
        <v>224</v>
      </c>
      <c r="G31" s="2">
        <v>24.9</v>
      </c>
      <c r="H31" s="2">
        <v>249</v>
      </c>
    </row>
    <row r="32" spans="2:8">
      <c r="B32" s="2">
        <v>10</v>
      </c>
      <c r="C32" s="2" t="s">
        <v>222</v>
      </c>
      <c r="D32" s="2" t="s">
        <v>225</v>
      </c>
      <c r="F32" s="2" t="s">
        <v>224</v>
      </c>
      <c r="G32" s="2">
        <v>26.37</v>
      </c>
      <c r="H32" s="2">
        <v>263.7</v>
      </c>
    </row>
    <row r="33" spans="2:8">
      <c r="B33" s="2">
        <v>20</v>
      </c>
      <c r="C33" s="2" t="s">
        <v>226</v>
      </c>
      <c r="D33" s="2" t="s">
        <v>30</v>
      </c>
      <c r="F33" s="2" t="s">
        <v>227</v>
      </c>
      <c r="G33" s="2">
        <v>20.28</v>
      </c>
      <c r="H33" s="2">
        <v>405.6</v>
      </c>
    </row>
    <row r="34" spans="2:8">
      <c r="B34" s="2">
        <v>40</v>
      </c>
      <c r="C34" s="2" t="s">
        <v>226</v>
      </c>
      <c r="D34" s="2" t="s">
        <v>31</v>
      </c>
      <c r="F34" s="2" t="s">
        <v>227</v>
      </c>
      <c r="G34" s="2">
        <v>25.07</v>
      </c>
      <c r="H34" s="102">
        <v>1002.8</v>
      </c>
    </row>
    <row r="35" spans="2:8">
      <c r="B35" s="2">
        <v>20</v>
      </c>
      <c r="C35" s="2" t="s">
        <v>226</v>
      </c>
      <c r="D35" s="2" t="s">
        <v>32</v>
      </c>
      <c r="F35" s="2" t="s">
        <v>227</v>
      </c>
      <c r="G35" s="2">
        <v>30.75</v>
      </c>
      <c r="H35" s="2">
        <v>615</v>
      </c>
    </row>
    <row r="36" spans="2:8">
      <c r="B36" s="2">
        <v>3</v>
      </c>
      <c r="C36" s="2" t="s">
        <v>228</v>
      </c>
      <c r="F36" s="2" t="s">
        <v>229</v>
      </c>
      <c r="G36" s="2">
        <v>155.41999999999999</v>
      </c>
      <c r="H36" s="2">
        <v>466.26</v>
      </c>
    </row>
    <row r="37" spans="2:8">
      <c r="B37" s="2">
        <v>8</v>
      </c>
      <c r="C37" s="2" t="s">
        <v>230</v>
      </c>
      <c r="D37" s="2" t="s">
        <v>231</v>
      </c>
      <c r="F37" s="2" t="s">
        <v>232</v>
      </c>
      <c r="G37" s="2">
        <v>18.13</v>
      </c>
      <c r="H37" s="2">
        <v>145.04</v>
      </c>
    </row>
    <row r="38" spans="2:8">
      <c r="B38" s="2">
        <v>2</v>
      </c>
      <c r="C38" s="2" t="s">
        <v>230</v>
      </c>
      <c r="D38" s="2" t="s">
        <v>233</v>
      </c>
      <c r="F38" s="2" t="s">
        <v>232</v>
      </c>
      <c r="G38" s="2">
        <v>19.52</v>
      </c>
      <c r="H38" s="2">
        <v>39.04</v>
      </c>
    </row>
    <row r="39" spans="2:8">
      <c r="B39" s="2">
        <v>3</v>
      </c>
      <c r="C39" s="2" t="s">
        <v>230</v>
      </c>
      <c r="D39" s="2" t="s">
        <v>234</v>
      </c>
      <c r="F39" s="2" t="s">
        <v>232</v>
      </c>
      <c r="G39" s="2">
        <v>21.3</v>
      </c>
      <c r="H39" s="2">
        <v>63.9</v>
      </c>
    </row>
    <row r="40" spans="2:8">
      <c r="B40" s="2">
        <v>2</v>
      </c>
      <c r="C40" s="2" t="s">
        <v>230</v>
      </c>
      <c r="D40" s="2" t="s">
        <v>235</v>
      </c>
      <c r="F40" s="2" t="s">
        <v>232</v>
      </c>
      <c r="G40" s="2">
        <v>18.829999999999998</v>
      </c>
      <c r="H40" s="2">
        <v>37.659999999999997</v>
      </c>
    </row>
    <row r="41" spans="2:8">
      <c r="B41" s="2">
        <v>6</v>
      </c>
      <c r="C41" s="2" t="s">
        <v>230</v>
      </c>
      <c r="D41" s="2" t="s">
        <v>236</v>
      </c>
      <c r="F41" s="2" t="s">
        <v>232</v>
      </c>
      <c r="G41" s="2">
        <v>20.22</v>
      </c>
      <c r="H41" s="2">
        <v>121.32</v>
      </c>
    </row>
    <row r="42" spans="2:8">
      <c r="B42" s="2">
        <v>7</v>
      </c>
      <c r="C42" s="2" t="s">
        <v>230</v>
      </c>
      <c r="D42" s="2" t="s">
        <v>237</v>
      </c>
      <c r="F42" s="2" t="s">
        <v>232</v>
      </c>
      <c r="G42" s="2">
        <v>22</v>
      </c>
      <c r="H42" s="2">
        <v>154</v>
      </c>
    </row>
    <row r="43" spans="2:8">
      <c r="B43" s="2">
        <v>10</v>
      </c>
      <c r="C43" s="2" t="s">
        <v>230</v>
      </c>
      <c r="D43" s="2" t="s">
        <v>238</v>
      </c>
      <c r="F43" s="2" t="s">
        <v>232</v>
      </c>
      <c r="G43" s="2">
        <v>19.48</v>
      </c>
      <c r="H43" s="2">
        <v>194.8</v>
      </c>
    </row>
    <row r="44" spans="2:8">
      <c r="B44" s="2">
        <v>8</v>
      </c>
      <c r="C44" s="2" t="s">
        <v>230</v>
      </c>
      <c r="D44" s="2" t="s">
        <v>239</v>
      </c>
      <c r="F44" s="2" t="s">
        <v>232</v>
      </c>
      <c r="G44" s="2">
        <v>20.88</v>
      </c>
      <c r="H44" s="2">
        <v>167.04</v>
      </c>
    </row>
    <row r="45" spans="2:8">
      <c r="B45" s="2">
        <v>9</v>
      </c>
      <c r="C45" s="2" t="s">
        <v>230</v>
      </c>
      <c r="D45" s="2" t="s">
        <v>240</v>
      </c>
      <c r="F45" s="2" t="s">
        <v>232</v>
      </c>
      <c r="G45" s="2">
        <v>22.66</v>
      </c>
      <c r="H45" s="2">
        <v>203.94</v>
      </c>
    </row>
    <row r="46" spans="2:8">
      <c r="B46" s="2">
        <v>1</v>
      </c>
      <c r="C46" s="2" t="s">
        <v>241</v>
      </c>
      <c r="D46" s="2" t="s">
        <v>32</v>
      </c>
      <c r="E46" s="2" t="s">
        <v>112</v>
      </c>
      <c r="F46" s="2" t="s">
        <v>242</v>
      </c>
      <c r="G46" s="2">
        <v>2.64</v>
      </c>
      <c r="H46" s="2">
        <v>2.64</v>
      </c>
    </row>
    <row r="47" spans="2:8">
      <c r="B47" s="2">
        <v>1</v>
      </c>
      <c r="C47" s="2" t="s">
        <v>241</v>
      </c>
      <c r="D47" s="2" t="s">
        <v>32</v>
      </c>
      <c r="E47" s="2" t="s">
        <v>215</v>
      </c>
      <c r="F47" s="2" t="s">
        <v>242</v>
      </c>
      <c r="G47" s="2">
        <v>2.64</v>
      </c>
      <c r="H47" s="2">
        <v>2.64</v>
      </c>
    </row>
    <row r="48" spans="2:8">
      <c r="B48" s="2">
        <v>1</v>
      </c>
      <c r="C48" s="2" t="s">
        <v>241</v>
      </c>
      <c r="D48" s="2" t="s">
        <v>32</v>
      </c>
      <c r="E48" s="2" t="s">
        <v>217</v>
      </c>
      <c r="F48" s="2" t="s">
        <v>242</v>
      </c>
      <c r="G48" s="2">
        <v>2.64</v>
      </c>
      <c r="H48" s="2">
        <v>2.64</v>
      </c>
    </row>
    <row r="49" spans="2:8">
      <c r="B49" s="2">
        <v>1</v>
      </c>
      <c r="C49" s="2" t="s">
        <v>241</v>
      </c>
      <c r="D49" s="2" t="s">
        <v>32</v>
      </c>
      <c r="E49" s="2" t="s">
        <v>218</v>
      </c>
      <c r="F49" s="2" t="s">
        <v>242</v>
      </c>
      <c r="G49" s="2">
        <v>2.64</v>
      </c>
      <c r="H49" s="2">
        <v>2.64</v>
      </c>
    </row>
    <row r="50" spans="2:8">
      <c r="B50" s="2">
        <v>20</v>
      </c>
      <c r="C50" s="2" t="s">
        <v>243</v>
      </c>
      <c r="D50" s="2" t="s">
        <v>244</v>
      </c>
      <c r="F50" s="2" t="s">
        <v>245</v>
      </c>
      <c r="G50" s="2">
        <v>5.37</v>
      </c>
      <c r="H50" s="2">
        <v>107.4</v>
      </c>
    </row>
    <row r="51" spans="2:8">
      <c r="B51" s="2">
        <v>1</v>
      </c>
      <c r="C51" s="2" t="s">
        <v>246</v>
      </c>
      <c r="D51" s="2" t="s">
        <v>247</v>
      </c>
      <c r="E51" s="2" t="s">
        <v>219</v>
      </c>
      <c r="F51" s="2" t="s">
        <v>248</v>
      </c>
      <c r="G51" s="2">
        <v>27.52</v>
      </c>
      <c r="H51" s="2">
        <v>27.52</v>
      </c>
    </row>
    <row r="52" spans="2:8">
      <c r="B52" s="2">
        <v>1</v>
      </c>
      <c r="C52" s="2" t="s">
        <v>246</v>
      </c>
      <c r="D52" s="2" t="s">
        <v>249</v>
      </c>
      <c r="E52" s="2" t="s">
        <v>215</v>
      </c>
      <c r="F52" s="2" t="s">
        <v>248</v>
      </c>
      <c r="G52" s="2">
        <v>251.15</v>
      </c>
      <c r="H52" s="2">
        <v>251.15</v>
      </c>
    </row>
    <row r="53" spans="2:8">
      <c r="B53" s="2">
        <v>20</v>
      </c>
      <c r="C53" s="2" t="s">
        <v>250</v>
      </c>
      <c r="D53" s="2" t="s">
        <v>42</v>
      </c>
      <c r="F53" s="2" t="s">
        <v>251</v>
      </c>
      <c r="G53" s="2">
        <v>0.34</v>
      </c>
      <c r="H53" s="2">
        <v>6.8</v>
      </c>
    </row>
    <row r="54" spans="2:8">
      <c r="B54" s="2">
        <v>10</v>
      </c>
      <c r="C54" s="2" t="s">
        <v>252</v>
      </c>
      <c r="D54" s="2" t="s">
        <v>244</v>
      </c>
      <c r="F54" s="2" t="s">
        <v>253</v>
      </c>
      <c r="G54" s="2">
        <v>1.01</v>
      </c>
      <c r="H54" s="2">
        <v>10.1</v>
      </c>
    </row>
    <row r="55" spans="2:8">
      <c r="B55" s="2">
        <v>5</v>
      </c>
      <c r="C55" s="2" t="s">
        <v>254</v>
      </c>
      <c r="D55" s="2" t="s">
        <v>112</v>
      </c>
      <c r="F55" s="2" t="s">
        <v>255</v>
      </c>
      <c r="G55" s="2">
        <v>1.29</v>
      </c>
      <c r="H55" s="2">
        <v>6.45</v>
      </c>
    </row>
    <row r="56" spans="2:8">
      <c r="B56" s="2">
        <v>5</v>
      </c>
      <c r="C56" s="2" t="s">
        <v>254</v>
      </c>
      <c r="D56" s="2" t="s">
        <v>215</v>
      </c>
      <c r="F56" s="2" t="s">
        <v>255</v>
      </c>
      <c r="G56" s="2">
        <v>1.29</v>
      </c>
      <c r="H56" s="2">
        <v>6.45</v>
      </c>
    </row>
    <row r="57" spans="2:8">
      <c r="B57" s="2">
        <v>2</v>
      </c>
      <c r="C57" s="2" t="s">
        <v>256</v>
      </c>
      <c r="F57" s="2" t="s">
        <v>257</v>
      </c>
      <c r="G57" s="2">
        <v>28.26</v>
      </c>
      <c r="H57" s="2">
        <v>56.52</v>
      </c>
    </row>
    <row r="58" spans="2:8">
      <c r="B58" s="2">
        <v>2</v>
      </c>
      <c r="C58" s="2" t="s">
        <v>258</v>
      </c>
      <c r="F58" s="2" t="s">
        <v>259</v>
      </c>
      <c r="G58" s="2">
        <v>30.09</v>
      </c>
      <c r="H58" s="2">
        <v>60.18</v>
      </c>
    </row>
    <row r="59" spans="2:8">
      <c r="F59" s="2" t="s">
        <v>260</v>
      </c>
      <c r="G59" s="102">
        <v>4992.83</v>
      </c>
    </row>
    <row r="60" spans="2:8">
      <c r="F60" s="2" t="s">
        <v>261</v>
      </c>
      <c r="G60" s="2">
        <v>624.1</v>
      </c>
    </row>
    <row r="61" spans="2:8">
      <c r="F61" s="2" t="s">
        <v>262</v>
      </c>
      <c r="G61" s="102">
        <v>4368.7299999999996</v>
      </c>
    </row>
    <row r="62" spans="2:8">
      <c r="F62" s="2" t="s">
        <v>263</v>
      </c>
      <c r="G62" s="2"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282</v>
      </c>
    </row>
    <row r="6" spans="2:2">
      <c r="B6" s="2" t="s">
        <v>283</v>
      </c>
    </row>
    <row r="7" spans="2:2">
      <c r="B7" s="2" t="s">
        <v>284</v>
      </c>
    </row>
    <row r="8" spans="2:2">
      <c r="B8" s="2" t="s">
        <v>285</v>
      </c>
    </row>
    <row r="10" spans="2:2">
      <c r="B10" s="2" t="s">
        <v>11</v>
      </c>
    </row>
    <row r="11" spans="2:2" ht="15" customHeight="1">
      <c r="B11" s="2" t="s">
        <v>12</v>
      </c>
    </row>
    <row r="12" spans="2:2">
      <c r="B12" s="2" t="s">
        <v>282</v>
      </c>
    </row>
    <row r="13" spans="2:2">
      <c r="B13" s="2" t="s">
        <v>283</v>
      </c>
    </row>
    <row r="14" spans="2:2">
      <c r="B14" s="2" t="s">
        <v>284</v>
      </c>
    </row>
    <row r="15" spans="2:2" ht="15" customHeight="1">
      <c r="B15" s="2" t="s">
        <v>285</v>
      </c>
    </row>
    <row r="16" spans="2:2">
      <c r="B16" s="2" t="s">
        <v>11</v>
      </c>
    </row>
    <row r="18" spans="2:9">
      <c r="B18" s="2" t="s">
        <v>286</v>
      </c>
    </row>
    <row r="19" spans="2:9">
      <c r="B19" s="2" t="s">
        <v>287</v>
      </c>
    </row>
    <row r="20" spans="2:9">
      <c r="B20" s="2" t="s">
        <v>200</v>
      </c>
      <c r="C20" s="2">
        <v>32609</v>
      </c>
    </row>
    <row r="21" spans="2:9">
      <c r="B21" s="2" t="s">
        <v>16</v>
      </c>
      <c r="C21" s="107">
        <v>44896</v>
      </c>
    </row>
    <row r="22" spans="2:9">
      <c r="B22" s="2" t="s">
        <v>202</v>
      </c>
      <c r="C22" s="2" t="s">
        <v>288</v>
      </c>
    </row>
    <row r="23" spans="2:9">
      <c r="B23" s="2" t="s">
        <v>203</v>
      </c>
      <c r="C23" s="2" t="s">
        <v>204</v>
      </c>
      <c r="D23" s="2" t="s">
        <v>289</v>
      </c>
      <c r="E23" s="2" t="s">
        <v>205</v>
      </c>
      <c r="F23" s="2" t="s">
        <v>206</v>
      </c>
      <c r="G23" s="2" t="s">
        <v>173</v>
      </c>
      <c r="H23" s="2" t="s">
        <v>207</v>
      </c>
      <c r="I23" s="2" t="s">
        <v>26</v>
      </c>
    </row>
    <row r="24" spans="2:9">
      <c r="B24" s="2">
        <v>500</v>
      </c>
      <c r="C24" s="2" t="s">
        <v>290</v>
      </c>
      <c r="D24" s="2" t="s">
        <v>291</v>
      </c>
      <c r="E24" s="2" t="s">
        <v>247</v>
      </c>
      <c r="F24" s="2" t="s">
        <v>244</v>
      </c>
      <c r="G24" s="2" t="s">
        <v>292</v>
      </c>
      <c r="H24" s="2">
        <v>78.430000000000007</v>
      </c>
      <c r="I24" s="102">
        <v>39215</v>
      </c>
    </row>
    <row r="25" spans="2:9">
      <c r="B25" s="2">
        <v>1</v>
      </c>
      <c r="C25" s="2" t="s">
        <v>290</v>
      </c>
      <c r="D25" s="2" t="s">
        <v>291</v>
      </c>
      <c r="E25" s="2" t="s">
        <v>247</v>
      </c>
      <c r="F25" s="2" t="s">
        <v>215</v>
      </c>
      <c r="G25" s="2" t="s">
        <v>292</v>
      </c>
      <c r="H25" s="2">
        <v>78.430000000000007</v>
      </c>
      <c r="I25" s="2">
        <v>78.430000000000007</v>
      </c>
    </row>
    <row r="26" spans="2:9">
      <c r="B26" s="2">
        <v>1</v>
      </c>
      <c r="C26" s="2" t="s">
        <v>290</v>
      </c>
      <c r="D26" s="2" t="s">
        <v>293</v>
      </c>
      <c r="E26" s="2" t="s">
        <v>209</v>
      </c>
      <c r="F26" s="2" t="s">
        <v>215</v>
      </c>
      <c r="G26" s="2" t="s">
        <v>292</v>
      </c>
      <c r="H26" s="2">
        <v>309.60000000000002</v>
      </c>
      <c r="I26" s="2">
        <v>309.60000000000002</v>
      </c>
    </row>
    <row r="27" spans="2:9">
      <c r="B27" s="2">
        <v>1</v>
      </c>
      <c r="C27" s="2" t="s">
        <v>294</v>
      </c>
      <c r="D27" s="2" t="s">
        <v>295</v>
      </c>
      <c r="E27" s="2" t="s">
        <v>32</v>
      </c>
      <c r="G27" s="2" t="s">
        <v>296</v>
      </c>
      <c r="H27" s="2">
        <v>1.0900000000000001</v>
      </c>
      <c r="I27" s="2">
        <v>1.0900000000000001</v>
      </c>
    </row>
    <row r="28" spans="2:9">
      <c r="B28" s="2">
        <v>1</v>
      </c>
      <c r="C28" s="2" t="s">
        <v>297</v>
      </c>
      <c r="D28" s="2" t="s">
        <v>298</v>
      </c>
      <c r="E28" s="2" t="s">
        <v>299</v>
      </c>
      <c r="F28" s="2" t="s">
        <v>244</v>
      </c>
      <c r="G28" s="2" t="s">
        <v>300</v>
      </c>
      <c r="H28" s="2">
        <v>0.93</v>
      </c>
      <c r="I28" s="2">
        <v>0.93</v>
      </c>
    </row>
    <row r="29" spans="2:9">
      <c r="B29" s="2">
        <v>1</v>
      </c>
      <c r="C29" s="2" t="s">
        <v>301</v>
      </c>
      <c r="D29" s="2" t="s">
        <v>302</v>
      </c>
      <c r="E29" s="2" t="s">
        <v>303</v>
      </c>
      <c r="F29" s="2" t="s">
        <v>244</v>
      </c>
      <c r="G29" s="2" t="s">
        <v>304</v>
      </c>
      <c r="H29" s="2">
        <v>0.49</v>
      </c>
      <c r="I29" s="2">
        <v>0.49</v>
      </c>
    </row>
    <row r="30" spans="2:9">
      <c r="B30" s="2">
        <v>1</v>
      </c>
      <c r="C30" s="2" t="s">
        <v>305</v>
      </c>
      <c r="D30" s="2" t="s">
        <v>306</v>
      </c>
      <c r="E30" s="2" t="s">
        <v>30</v>
      </c>
      <c r="F30" s="2" t="s">
        <v>307</v>
      </c>
      <c r="G30" s="2" t="s">
        <v>308</v>
      </c>
      <c r="H30" s="2">
        <v>28.06</v>
      </c>
      <c r="I30" s="2">
        <v>28.06</v>
      </c>
    </row>
    <row r="31" spans="2:9">
      <c r="B31" s="2">
        <v>1</v>
      </c>
      <c r="C31" s="2" t="s">
        <v>309</v>
      </c>
      <c r="D31" s="2" t="s">
        <v>310</v>
      </c>
      <c r="E31" s="2" t="s">
        <v>303</v>
      </c>
      <c r="F31" s="2" t="s">
        <v>244</v>
      </c>
      <c r="G31" s="2" t="s">
        <v>311</v>
      </c>
      <c r="H31" s="2">
        <v>0.63</v>
      </c>
      <c r="I31" s="2">
        <v>0.63</v>
      </c>
    </row>
    <row r="32" spans="2:9">
      <c r="B32" s="2">
        <v>1</v>
      </c>
      <c r="C32" s="2" t="s">
        <v>312</v>
      </c>
      <c r="D32" s="2" t="s">
        <v>313</v>
      </c>
      <c r="E32" s="2" t="s">
        <v>112</v>
      </c>
      <c r="G32" s="2" t="s">
        <v>314</v>
      </c>
      <c r="H32" s="2">
        <v>0.99</v>
      </c>
      <c r="I32" s="2">
        <v>0.99</v>
      </c>
    </row>
    <row r="33" spans="2:9">
      <c r="B33" s="2">
        <v>1</v>
      </c>
      <c r="C33" s="2" t="s">
        <v>312</v>
      </c>
      <c r="D33" s="2" t="s">
        <v>313</v>
      </c>
      <c r="E33" s="2" t="s">
        <v>215</v>
      </c>
      <c r="G33" s="2" t="s">
        <v>314</v>
      </c>
      <c r="H33" s="2">
        <v>0.99</v>
      </c>
      <c r="I33" s="2">
        <v>0.99</v>
      </c>
    </row>
    <row r="34" spans="2:9">
      <c r="B34" s="2">
        <v>1</v>
      </c>
      <c r="C34" s="2" t="s">
        <v>312</v>
      </c>
      <c r="D34" s="2" t="s">
        <v>313</v>
      </c>
      <c r="E34" s="2" t="s">
        <v>217</v>
      </c>
      <c r="G34" s="2" t="s">
        <v>314</v>
      </c>
      <c r="H34" s="2">
        <v>0.99</v>
      </c>
      <c r="I34" s="2">
        <v>0.99</v>
      </c>
    </row>
    <row r="35" spans="2:9">
      <c r="B35" s="2">
        <v>1</v>
      </c>
      <c r="C35" s="2" t="s">
        <v>312</v>
      </c>
      <c r="D35" s="2" t="s">
        <v>313</v>
      </c>
      <c r="E35" s="2" t="s">
        <v>218</v>
      </c>
      <c r="G35" s="2" t="s">
        <v>314</v>
      </c>
      <c r="H35" s="2">
        <v>0.99</v>
      </c>
      <c r="I35" s="2">
        <v>0.99</v>
      </c>
    </row>
    <row r="36" spans="2:9">
      <c r="B36" s="2">
        <v>1</v>
      </c>
      <c r="C36" s="2" t="s">
        <v>312</v>
      </c>
      <c r="D36" s="2" t="s">
        <v>313</v>
      </c>
      <c r="E36" s="2" t="s">
        <v>268</v>
      </c>
      <c r="G36" s="2" t="s">
        <v>314</v>
      </c>
      <c r="H36" s="2">
        <v>0.99</v>
      </c>
      <c r="I36" s="2">
        <v>0.99</v>
      </c>
    </row>
    <row r="37" spans="2:9">
      <c r="B37" s="2">
        <v>1</v>
      </c>
      <c r="C37" s="2" t="s">
        <v>312</v>
      </c>
      <c r="D37" s="2" t="s">
        <v>313</v>
      </c>
      <c r="E37" s="2" t="s">
        <v>219</v>
      </c>
      <c r="G37" s="2" t="s">
        <v>314</v>
      </c>
      <c r="H37" s="2">
        <v>0.99</v>
      </c>
      <c r="I37" s="2">
        <v>0.99</v>
      </c>
    </row>
    <row r="38" spans="2:9">
      <c r="B38" s="2">
        <v>1</v>
      </c>
      <c r="C38" s="2" t="s">
        <v>312</v>
      </c>
      <c r="D38" s="2" t="s">
        <v>313</v>
      </c>
      <c r="E38" s="2" t="s">
        <v>270</v>
      </c>
      <c r="G38" s="2" t="s">
        <v>314</v>
      </c>
      <c r="H38" s="2">
        <v>0.99</v>
      </c>
      <c r="I38" s="2">
        <v>0.99</v>
      </c>
    </row>
    <row r="39" spans="2:9">
      <c r="B39" s="2">
        <v>1</v>
      </c>
      <c r="C39" s="2" t="s">
        <v>312</v>
      </c>
      <c r="D39" s="2" t="s">
        <v>313</v>
      </c>
      <c r="E39" s="2" t="s">
        <v>271</v>
      </c>
      <c r="G39" s="2" t="s">
        <v>314</v>
      </c>
      <c r="H39" s="2">
        <v>0.99</v>
      </c>
      <c r="I39" s="2">
        <v>0.99</v>
      </c>
    </row>
    <row r="40" spans="2:9">
      <c r="B40" s="2">
        <v>1</v>
      </c>
      <c r="C40" s="2" t="s">
        <v>312</v>
      </c>
      <c r="D40" s="2" t="s">
        <v>313</v>
      </c>
      <c r="E40" s="2" t="s">
        <v>272</v>
      </c>
      <c r="G40" s="2" t="s">
        <v>314</v>
      </c>
      <c r="H40" s="2">
        <v>0.99</v>
      </c>
      <c r="I40" s="2">
        <v>0.99</v>
      </c>
    </row>
    <row r="41" spans="2:9">
      <c r="B41" s="2">
        <v>1</v>
      </c>
      <c r="C41" s="2" t="s">
        <v>312</v>
      </c>
      <c r="D41" s="2" t="s">
        <v>313</v>
      </c>
      <c r="E41" s="2" t="s">
        <v>273</v>
      </c>
      <c r="G41" s="2" t="s">
        <v>314</v>
      </c>
      <c r="H41" s="2">
        <v>0.99</v>
      </c>
      <c r="I41" s="2">
        <v>0.99</v>
      </c>
    </row>
    <row r="42" spans="2:9">
      <c r="B42" s="2">
        <v>1</v>
      </c>
      <c r="C42" s="2" t="s">
        <v>312</v>
      </c>
      <c r="D42" s="2" t="s">
        <v>313</v>
      </c>
      <c r="E42" s="2" t="s">
        <v>315</v>
      </c>
      <c r="G42" s="2" t="s">
        <v>314</v>
      </c>
      <c r="H42" s="2">
        <v>0.99</v>
      </c>
      <c r="I42" s="2">
        <v>0.99</v>
      </c>
    </row>
    <row r="43" spans="2:9">
      <c r="B43" s="2">
        <v>1</v>
      </c>
      <c r="C43" s="2" t="s">
        <v>312</v>
      </c>
      <c r="D43" s="2" t="s">
        <v>313</v>
      </c>
      <c r="E43" s="2" t="s">
        <v>274</v>
      </c>
      <c r="G43" s="2" t="s">
        <v>314</v>
      </c>
      <c r="H43" s="2">
        <v>0.99</v>
      </c>
      <c r="I43" s="2">
        <v>0.99</v>
      </c>
    </row>
    <row r="44" spans="2:9">
      <c r="B44" s="2">
        <v>1</v>
      </c>
      <c r="C44" s="2" t="s">
        <v>312</v>
      </c>
      <c r="D44" s="2" t="s">
        <v>313</v>
      </c>
      <c r="E44" s="2" t="s">
        <v>316</v>
      </c>
      <c r="G44" s="2" t="s">
        <v>314</v>
      </c>
      <c r="H44" s="2">
        <v>0.99</v>
      </c>
      <c r="I44" s="2">
        <v>0.99</v>
      </c>
    </row>
    <row r="45" spans="2:9">
      <c r="B45" s="2">
        <v>1</v>
      </c>
      <c r="C45" s="2" t="s">
        <v>317</v>
      </c>
      <c r="D45" s="2" t="s">
        <v>318</v>
      </c>
      <c r="E45" s="2" t="s">
        <v>319</v>
      </c>
      <c r="G45" s="2" t="s">
        <v>320</v>
      </c>
      <c r="H45" s="2">
        <v>2.5299999999999998</v>
      </c>
      <c r="I45" s="2">
        <v>2.5299999999999998</v>
      </c>
    </row>
    <row r="46" spans="2:9">
      <c r="B46" s="2">
        <v>1</v>
      </c>
      <c r="C46" s="2" t="s">
        <v>321</v>
      </c>
      <c r="D46" s="2" t="s">
        <v>322</v>
      </c>
      <c r="G46" s="2" t="s">
        <v>323</v>
      </c>
      <c r="H46" s="2">
        <v>0.79</v>
      </c>
      <c r="I46" s="2">
        <v>0.79</v>
      </c>
    </row>
    <row r="47" spans="2:9">
      <c r="B47" s="2">
        <v>1</v>
      </c>
      <c r="C47" s="2" t="s">
        <v>324</v>
      </c>
      <c r="D47" s="2" t="s">
        <v>325</v>
      </c>
      <c r="E47" s="2" t="s">
        <v>319</v>
      </c>
      <c r="G47" s="2" t="s">
        <v>326</v>
      </c>
      <c r="H47" s="2">
        <v>2.8</v>
      </c>
      <c r="I47" s="2">
        <v>2.8</v>
      </c>
    </row>
    <row r="48" spans="2:9">
      <c r="B48" s="2">
        <v>1</v>
      </c>
      <c r="C48" s="2" t="s">
        <v>327</v>
      </c>
      <c r="D48" s="2" t="s">
        <v>328</v>
      </c>
      <c r="E48" s="2" t="s">
        <v>303</v>
      </c>
      <c r="F48" s="2" t="s">
        <v>244</v>
      </c>
      <c r="G48" s="2" t="s">
        <v>329</v>
      </c>
      <c r="H48" s="2">
        <v>2.17</v>
      </c>
      <c r="I48" s="2">
        <v>2.17</v>
      </c>
    </row>
    <row r="49" spans="2:9">
      <c r="B49" s="2">
        <v>1</v>
      </c>
      <c r="C49" s="2" t="s">
        <v>330</v>
      </c>
      <c r="D49" s="2" t="s">
        <v>331</v>
      </c>
      <c r="E49" s="2" t="s">
        <v>319</v>
      </c>
      <c r="G49" s="2" t="s">
        <v>332</v>
      </c>
      <c r="H49" s="2">
        <v>2.5</v>
      </c>
      <c r="I49" s="2">
        <v>2.5</v>
      </c>
    </row>
    <row r="50" spans="2:9">
      <c r="B50" s="2">
        <v>1</v>
      </c>
      <c r="C50" s="2" t="s">
        <v>333</v>
      </c>
      <c r="D50" s="2" t="s">
        <v>334</v>
      </c>
      <c r="E50" s="2" t="s">
        <v>303</v>
      </c>
      <c r="F50" s="2" t="s">
        <v>244</v>
      </c>
      <c r="G50" s="2" t="s">
        <v>335</v>
      </c>
      <c r="H50" s="2">
        <v>1.93</v>
      </c>
      <c r="I50" s="2">
        <v>1.93</v>
      </c>
    </row>
    <row r="51" spans="2:9">
      <c r="B51" s="2">
        <v>1</v>
      </c>
      <c r="C51" s="2" t="s">
        <v>333</v>
      </c>
      <c r="D51" s="2" t="s">
        <v>334</v>
      </c>
      <c r="E51" s="2" t="s">
        <v>299</v>
      </c>
      <c r="F51" s="2" t="s">
        <v>244</v>
      </c>
      <c r="G51" s="2" t="s">
        <v>335</v>
      </c>
      <c r="H51" s="2">
        <v>1.93</v>
      </c>
      <c r="I51" s="2">
        <v>1.93</v>
      </c>
    </row>
    <row r="52" spans="2:9">
      <c r="B52" s="2">
        <v>1</v>
      </c>
      <c r="C52" s="2" t="s">
        <v>336</v>
      </c>
      <c r="D52" s="2" t="s">
        <v>337</v>
      </c>
      <c r="E52" s="2" t="s">
        <v>319</v>
      </c>
      <c r="G52" s="2" t="s">
        <v>338</v>
      </c>
      <c r="H52" s="2">
        <v>2.93</v>
      </c>
      <c r="I52" s="2">
        <v>2.93</v>
      </c>
    </row>
    <row r="53" spans="2:9">
      <c r="B53" s="2">
        <v>1</v>
      </c>
      <c r="C53" s="2" t="s">
        <v>339</v>
      </c>
      <c r="D53" s="2" t="s">
        <v>340</v>
      </c>
      <c r="E53" s="2" t="s">
        <v>319</v>
      </c>
      <c r="G53" s="2" t="s">
        <v>341</v>
      </c>
      <c r="H53" s="2">
        <v>2.56</v>
      </c>
      <c r="I53" s="2">
        <v>2.56</v>
      </c>
    </row>
    <row r="54" spans="2:9">
      <c r="B54" s="2">
        <v>1</v>
      </c>
      <c r="C54" s="2" t="s">
        <v>342</v>
      </c>
      <c r="D54" s="2" t="s">
        <v>343</v>
      </c>
      <c r="E54" s="2" t="s">
        <v>303</v>
      </c>
      <c r="F54" s="2" t="s">
        <v>244</v>
      </c>
      <c r="G54" s="2" t="s">
        <v>344</v>
      </c>
      <c r="H54" s="2">
        <v>3.42</v>
      </c>
      <c r="I54" s="2">
        <v>3.42</v>
      </c>
    </row>
    <row r="55" spans="2:9">
      <c r="B55" s="2">
        <v>1</v>
      </c>
      <c r="C55" s="2" t="s">
        <v>345</v>
      </c>
      <c r="D55" s="2" t="s">
        <v>346</v>
      </c>
      <c r="E55" s="2" t="s">
        <v>212</v>
      </c>
      <c r="F55" s="2" t="s">
        <v>244</v>
      </c>
      <c r="G55" s="2" t="s">
        <v>347</v>
      </c>
      <c r="H55" s="2">
        <v>11.64</v>
      </c>
      <c r="I55" s="2">
        <v>11.64</v>
      </c>
    </row>
    <row r="56" spans="2:9">
      <c r="B56" s="2">
        <v>1</v>
      </c>
      <c r="C56" s="2" t="s">
        <v>348</v>
      </c>
      <c r="D56" s="2" t="s">
        <v>349</v>
      </c>
      <c r="E56" s="2" t="s">
        <v>303</v>
      </c>
      <c r="F56" s="2" t="s">
        <v>278</v>
      </c>
      <c r="G56" s="2" t="s">
        <v>350</v>
      </c>
      <c r="H56" s="2">
        <v>0.59</v>
      </c>
      <c r="I56" s="2">
        <v>0.59</v>
      </c>
    </row>
    <row r="57" spans="2:9">
      <c r="B57" s="2">
        <v>1</v>
      </c>
      <c r="C57" s="2" t="s">
        <v>351</v>
      </c>
      <c r="D57" s="2" t="s">
        <v>352</v>
      </c>
      <c r="E57" s="2" t="s">
        <v>212</v>
      </c>
      <c r="F57" s="2" t="s">
        <v>353</v>
      </c>
      <c r="G57" s="2" t="s">
        <v>354</v>
      </c>
      <c r="H57" s="2">
        <v>23.4</v>
      </c>
      <c r="I57" s="2">
        <v>23.4</v>
      </c>
    </row>
    <row r="58" spans="2:9">
      <c r="B58" s="2">
        <v>1</v>
      </c>
      <c r="C58" s="2" t="s">
        <v>355</v>
      </c>
      <c r="D58" s="2" t="s">
        <v>356</v>
      </c>
      <c r="E58" s="2" t="s">
        <v>30</v>
      </c>
      <c r="G58" s="2" t="s">
        <v>357</v>
      </c>
      <c r="H58" s="2">
        <v>1.99</v>
      </c>
      <c r="I58" s="2">
        <v>1.99</v>
      </c>
    </row>
    <row r="59" spans="2:9">
      <c r="B59" s="2">
        <v>1</v>
      </c>
      <c r="C59" s="2" t="s">
        <v>358</v>
      </c>
      <c r="D59" s="2" t="s">
        <v>359</v>
      </c>
      <c r="E59" s="2" t="s">
        <v>212</v>
      </c>
      <c r="F59" s="2" t="s">
        <v>112</v>
      </c>
      <c r="G59" s="2" t="s">
        <v>360</v>
      </c>
      <c r="H59" s="2">
        <v>23.4</v>
      </c>
      <c r="I59" s="2">
        <v>23.4</v>
      </c>
    </row>
    <row r="60" spans="2:9">
      <c r="B60" s="2">
        <v>1</v>
      </c>
      <c r="C60" s="2" t="s">
        <v>361</v>
      </c>
      <c r="D60" s="2" t="s">
        <v>362</v>
      </c>
      <c r="E60" s="2" t="s">
        <v>30</v>
      </c>
      <c r="G60" s="2" t="s">
        <v>363</v>
      </c>
      <c r="H60" s="2">
        <v>3.21</v>
      </c>
      <c r="I60" s="2">
        <v>3.21</v>
      </c>
    </row>
    <row r="61" spans="2:9">
      <c r="B61" s="2">
        <v>1</v>
      </c>
      <c r="C61" s="2" t="s">
        <v>364</v>
      </c>
      <c r="D61" s="2" t="s">
        <v>365</v>
      </c>
      <c r="E61" s="2" t="s">
        <v>299</v>
      </c>
      <c r="F61" s="2" t="s">
        <v>218</v>
      </c>
      <c r="G61" s="2" t="s">
        <v>366</v>
      </c>
      <c r="H61" s="2">
        <v>1.55</v>
      </c>
      <c r="I61" s="2">
        <v>1.55</v>
      </c>
    </row>
    <row r="62" spans="2:9">
      <c r="B62" s="2">
        <v>1</v>
      </c>
      <c r="C62" s="2" t="s">
        <v>367</v>
      </c>
      <c r="D62" s="2" t="s">
        <v>368</v>
      </c>
      <c r="E62" s="2" t="s">
        <v>212</v>
      </c>
      <c r="F62" s="2" t="s">
        <v>112</v>
      </c>
      <c r="G62" s="2" t="s">
        <v>369</v>
      </c>
      <c r="H62" s="2">
        <v>23.4</v>
      </c>
      <c r="I62" s="2">
        <v>23.4</v>
      </c>
    </row>
    <row r="63" spans="2:9">
      <c r="B63" s="2">
        <v>1</v>
      </c>
      <c r="C63" s="2" t="s">
        <v>364</v>
      </c>
      <c r="D63" s="2" t="s">
        <v>365</v>
      </c>
      <c r="E63" s="2" t="s">
        <v>299</v>
      </c>
      <c r="F63" s="2" t="s">
        <v>244</v>
      </c>
      <c r="G63" s="2" t="s">
        <v>366</v>
      </c>
      <c r="H63" s="2">
        <v>1.55</v>
      </c>
      <c r="I63" s="2">
        <v>1.55</v>
      </c>
    </row>
    <row r="64" spans="2:9">
      <c r="B64" s="2">
        <v>1</v>
      </c>
      <c r="C64" s="2" t="s">
        <v>370</v>
      </c>
      <c r="D64" s="2" t="s">
        <v>371</v>
      </c>
      <c r="E64" s="2" t="s">
        <v>303</v>
      </c>
      <c r="F64" s="2" t="s">
        <v>244</v>
      </c>
      <c r="G64" s="2" t="s">
        <v>372</v>
      </c>
      <c r="H64" s="2">
        <v>0.74</v>
      </c>
      <c r="I64" s="2">
        <v>0.74</v>
      </c>
    </row>
    <row r="65" spans="2:9">
      <c r="B65" s="2">
        <v>1</v>
      </c>
      <c r="C65" s="2" t="s">
        <v>373</v>
      </c>
      <c r="D65" s="2" t="s">
        <v>374</v>
      </c>
      <c r="E65" s="2" t="s">
        <v>303</v>
      </c>
      <c r="F65" s="2" t="s">
        <v>244</v>
      </c>
      <c r="G65" s="2" t="s">
        <v>375</v>
      </c>
      <c r="H65" s="2">
        <v>1.75</v>
      </c>
      <c r="I65" s="2">
        <v>1.75</v>
      </c>
    </row>
    <row r="66" spans="2:9">
      <c r="B66" s="2">
        <v>1</v>
      </c>
      <c r="C66" s="2" t="s">
        <v>376</v>
      </c>
      <c r="D66" s="2" t="s">
        <v>377</v>
      </c>
      <c r="E66" s="2" t="s">
        <v>299</v>
      </c>
      <c r="F66" s="2" t="s">
        <v>215</v>
      </c>
      <c r="G66" s="2" t="s">
        <v>378</v>
      </c>
      <c r="H66" s="2">
        <v>0.74</v>
      </c>
      <c r="I66" s="2">
        <v>0.74</v>
      </c>
    </row>
    <row r="67" spans="2:9">
      <c r="B67" s="2">
        <v>1</v>
      </c>
      <c r="C67" s="2" t="s">
        <v>379</v>
      </c>
      <c r="D67" s="2" t="s">
        <v>380</v>
      </c>
      <c r="E67" s="2" t="s">
        <v>28</v>
      </c>
      <c r="G67" s="2" t="s">
        <v>381</v>
      </c>
      <c r="H67" s="2">
        <v>2.65</v>
      </c>
      <c r="I67" s="2">
        <v>2.65</v>
      </c>
    </row>
    <row r="68" spans="2:9">
      <c r="B68" s="2">
        <v>1</v>
      </c>
      <c r="C68" s="2" t="s">
        <v>382</v>
      </c>
      <c r="D68" s="2" t="s">
        <v>383</v>
      </c>
      <c r="E68" s="2" t="s">
        <v>303</v>
      </c>
      <c r="F68" s="2" t="s">
        <v>215</v>
      </c>
      <c r="G68" s="2" t="s">
        <v>384</v>
      </c>
      <c r="H68" s="2">
        <v>1.74</v>
      </c>
      <c r="I68" s="2">
        <v>1.74</v>
      </c>
    </row>
    <row r="69" spans="2:9">
      <c r="B69" s="2">
        <v>1</v>
      </c>
      <c r="C69" s="2" t="s">
        <v>385</v>
      </c>
      <c r="D69" s="2" t="s">
        <v>386</v>
      </c>
      <c r="E69" s="2" t="s">
        <v>303</v>
      </c>
      <c r="F69" s="2" t="s">
        <v>244</v>
      </c>
      <c r="G69" s="2" t="s">
        <v>387</v>
      </c>
      <c r="H69" s="2">
        <v>3.34</v>
      </c>
      <c r="I69" s="2">
        <v>3.34</v>
      </c>
    </row>
    <row r="70" spans="2:9">
      <c r="B70" s="2">
        <v>1</v>
      </c>
      <c r="C70" s="2" t="s">
        <v>388</v>
      </c>
      <c r="D70" s="2" t="s">
        <v>389</v>
      </c>
      <c r="E70" s="2" t="s">
        <v>303</v>
      </c>
      <c r="F70" s="2" t="s">
        <v>244</v>
      </c>
      <c r="G70" s="2" t="s">
        <v>390</v>
      </c>
      <c r="H70" s="2">
        <v>2.48</v>
      </c>
      <c r="I70" s="2">
        <v>2.48</v>
      </c>
    </row>
    <row r="71" spans="2:9">
      <c r="B71" s="2">
        <v>1</v>
      </c>
      <c r="C71" s="2" t="s">
        <v>391</v>
      </c>
      <c r="D71" s="2" t="s">
        <v>392</v>
      </c>
      <c r="E71" s="2" t="s">
        <v>30</v>
      </c>
      <c r="G71" s="2" t="s">
        <v>393</v>
      </c>
      <c r="H71" s="2">
        <v>0.39</v>
      </c>
      <c r="I71" s="2">
        <v>0.39</v>
      </c>
    </row>
    <row r="72" spans="2:9">
      <c r="B72" s="2">
        <v>1</v>
      </c>
      <c r="C72" s="2" t="s">
        <v>394</v>
      </c>
      <c r="D72" s="2" t="s">
        <v>395</v>
      </c>
      <c r="E72" s="2" t="s">
        <v>299</v>
      </c>
      <c r="F72" s="2" t="s">
        <v>244</v>
      </c>
      <c r="G72" s="2" t="s">
        <v>396</v>
      </c>
      <c r="H72" s="2">
        <v>1.03</v>
      </c>
      <c r="I72" s="2">
        <v>1.03</v>
      </c>
    </row>
    <row r="73" spans="2:9">
      <c r="B73" s="2">
        <v>1</v>
      </c>
      <c r="C73" s="2" t="s">
        <v>397</v>
      </c>
      <c r="D73" s="2" t="s">
        <v>398</v>
      </c>
      <c r="G73" s="2" t="s">
        <v>399</v>
      </c>
      <c r="H73" s="2">
        <v>4.24</v>
      </c>
      <c r="I73" s="2">
        <v>4.24</v>
      </c>
    </row>
    <row r="74" spans="2:9">
      <c r="B74" s="2">
        <v>1</v>
      </c>
      <c r="C74" s="2" t="s">
        <v>400</v>
      </c>
      <c r="D74" s="2" t="s">
        <v>401</v>
      </c>
      <c r="E74" s="2" t="s">
        <v>112</v>
      </c>
      <c r="G74" s="2" t="s">
        <v>402</v>
      </c>
      <c r="H74" s="2">
        <v>1.69</v>
      </c>
      <c r="I74" s="2">
        <v>1.69</v>
      </c>
    </row>
    <row r="75" spans="2:9">
      <c r="B75" s="2">
        <v>2</v>
      </c>
      <c r="C75" s="2" t="s">
        <v>403</v>
      </c>
      <c r="D75" s="2" t="s">
        <v>404</v>
      </c>
      <c r="E75" s="2" t="s">
        <v>212</v>
      </c>
      <c r="F75" s="2" t="s">
        <v>244</v>
      </c>
      <c r="G75" s="2" t="s">
        <v>405</v>
      </c>
      <c r="H75" s="2">
        <v>11.64</v>
      </c>
      <c r="I75" s="2">
        <v>23.28</v>
      </c>
    </row>
    <row r="76" spans="2:9">
      <c r="B76" s="2">
        <v>1</v>
      </c>
      <c r="C76" s="2" t="s">
        <v>406</v>
      </c>
      <c r="D76" s="2" t="s">
        <v>407</v>
      </c>
      <c r="G76" s="2" t="s">
        <v>408</v>
      </c>
      <c r="H76" s="2">
        <v>3.2</v>
      </c>
      <c r="I76" s="2">
        <v>3.2</v>
      </c>
    </row>
    <row r="77" spans="2:9">
      <c r="B77" s="2">
        <v>62</v>
      </c>
      <c r="C77" s="2" t="s">
        <v>409</v>
      </c>
      <c r="D77" s="2" t="s">
        <v>410</v>
      </c>
      <c r="E77" s="2" t="s">
        <v>299</v>
      </c>
      <c r="F77" s="2" t="s">
        <v>244</v>
      </c>
      <c r="G77" s="2" t="s">
        <v>411</v>
      </c>
      <c r="H77" s="2">
        <v>2.2200000000000002</v>
      </c>
      <c r="I77" s="2">
        <v>137.63999999999999</v>
      </c>
    </row>
    <row r="78" spans="2:9">
      <c r="B78" s="2">
        <v>2</v>
      </c>
      <c r="C78" s="2" t="s">
        <v>412</v>
      </c>
      <c r="D78" s="2" t="s">
        <v>413</v>
      </c>
      <c r="E78" s="2" t="s">
        <v>28</v>
      </c>
      <c r="G78" s="2" t="s">
        <v>414</v>
      </c>
      <c r="H78" s="2">
        <v>0.44</v>
      </c>
      <c r="I78" s="2">
        <v>0.88</v>
      </c>
    </row>
    <row r="79" spans="2:9">
      <c r="B79" s="2">
        <v>2</v>
      </c>
      <c r="C79" s="2" t="s">
        <v>415</v>
      </c>
      <c r="D79" s="2" t="s">
        <v>416</v>
      </c>
      <c r="E79" s="2" t="s">
        <v>299</v>
      </c>
      <c r="F79" s="2" t="s">
        <v>244</v>
      </c>
      <c r="G79" s="2" t="s">
        <v>417</v>
      </c>
      <c r="H79" s="2">
        <v>3.37</v>
      </c>
      <c r="I79" s="2">
        <v>6.74</v>
      </c>
    </row>
    <row r="80" spans="2:9">
      <c r="B80" s="2">
        <v>2</v>
      </c>
      <c r="C80" s="2" t="s">
        <v>418</v>
      </c>
      <c r="D80" s="2" t="s">
        <v>419</v>
      </c>
      <c r="E80" s="2" t="s">
        <v>299</v>
      </c>
      <c r="F80" s="2" t="s">
        <v>244</v>
      </c>
      <c r="G80" s="2" t="s">
        <v>420</v>
      </c>
      <c r="H80" s="2">
        <v>3.47</v>
      </c>
      <c r="I80" s="2">
        <v>6.94</v>
      </c>
    </row>
    <row r="81" spans="2:9">
      <c r="B81" s="2">
        <v>1</v>
      </c>
      <c r="C81" s="2" t="s">
        <v>421</v>
      </c>
      <c r="D81" s="2" t="s">
        <v>422</v>
      </c>
      <c r="E81" s="2" t="s">
        <v>31</v>
      </c>
      <c r="G81" s="2" t="s">
        <v>423</v>
      </c>
      <c r="H81" s="2">
        <v>0.5</v>
      </c>
      <c r="I81" s="2">
        <v>0.5</v>
      </c>
    </row>
    <row r="82" spans="2:9">
      <c r="B82" s="2">
        <v>1</v>
      </c>
      <c r="C82" s="2" t="s">
        <v>424</v>
      </c>
      <c r="D82" s="2" t="s">
        <v>425</v>
      </c>
      <c r="E82" s="2" t="s">
        <v>299</v>
      </c>
      <c r="F82" s="2" t="s">
        <v>244</v>
      </c>
      <c r="G82" s="2" t="s">
        <v>426</v>
      </c>
      <c r="H82" s="2">
        <v>3.37</v>
      </c>
      <c r="I82" s="2">
        <v>3.37</v>
      </c>
    </row>
    <row r="83" spans="2:9">
      <c r="B83" s="2">
        <v>1</v>
      </c>
      <c r="C83" s="2" t="s">
        <v>427</v>
      </c>
      <c r="D83" s="2" t="s">
        <v>428</v>
      </c>
      <c r="E83" s="2" t="s">
        <v>28</v>
      </c>
      <c r="G83" s="2" t="s">
        <v>429</v>
      </c>
      <c r="H83" s="2">
        <v>18.05</v>
      </c>
      <c r="I83" s="2">
        <v>18.05</v>
      </c>
    </row>
    <row r="84" spans="2:9">
      <c r="B84" s="2">
        <v>1</v>
      </c>
      <c r="C84" s="2" t="s">
        <v>430</v>
      </c>
      <c r="D84" s="2" t="s">
        <v>431</v>
      </c>
      <c r="E84" s="2" t="s">
        <v>303</v>
      </c>
      <c r="F84" s="2" t="s">
        <v>244</v>
      </c>
      <c r="G84" s="2" t="s">
        <v>432</v>
      </c>
      <c r="H84" s="2">
        <v>1.79</v>
      </c>
      <c r="I84" s="2">
        <v>1.79</v>
      </c>
    </row>
    <row r="85" spans="2:9">
      <c r="B85" s="2">
        <v>1</v>
      </c>
      <c r="C85" s="2" t="s">
        <v>433</v>
      </c>
      <c r="D85" s="2" t="s">
        <v>434</v>
      </c>
      <c r="E85" s="2" t="s">
        <v>28</v>
      </c>
      <c r="G85" s="2" t="s">
        <v>435</v>
      </c>
      <c r="H85" s="2">
        <v>18.11</v>
      </c>
      <c r="I85" s="2">
        <v>18.11</v>
      </c>
    </row>
    <row r="86" spans="2:9">
      <c r="B86" s="2">
        <v>1</v>
      </c>
      <c r="C86" s="2" t="s">
        <v>433</v>
      </c>
      <c r="D86" s="2" t="s">
        <v>436</v>
      </c>
      <c r="E86" s="2" t="s">
        <v>30</v>
      </c>
      <c r="G86" s="2" t="s">
        <v>435</v>
      </c>
      <c r="H86" s="2">
        <v>19.579999999999998</v>
      </c>
      <c r="I86" s="2">
        <v>19.579999999999998</v>
      </c>
    </row>
    <row r="87" spans="2:9">
      <c r="B87" s="2">
        <v>1</v>
      </c>
      <c r="C87" s="2" t="s">
        <v>433</v>
      </c>
      <c r="D87" s="2" t="s">
        <v>437</v>
      </c>
      <c r="E87" s="2" t="s">
        <v>31</v>
      </c>
      <c r="G87" s="2" t="s">
        <v>435</v>
      </c>
      <c r="H87" s="2">
        <v>21.46</v>
      </c>
      <c r="I87" s="2">
        <v>21.46</v>
      </c>
    </row>
    <row r="88" spans="2:9">
      <c r="B88" s="2">
        <v>1</v>
      </c>
      <c r="C88" s="2" t="s">
        <v>438</v>
      </c>
      <c r="D88" s="2" t="s">
        <v>439</v>
      </c>
      <c r="E88" s="2" t="s">
        <v>30</v>
      </c>
      <c r="G88" s="2" t="s">
        <v>440</v>
      </c>
      <c r="H88" s="2">
        <v>1.8</v>
      </c>
      <c r="I88" s="2">
        <v>1.8</v>
      </c>
    </row>
    <row r="89" spans="2:9">
      <c r="B89" s="2">
        <v>1</v>
      </c>
      <c r="C89" s="2" t="s">
        <v>438</v>
      </c>
      <c r="D89" s="2" t="s">
        <v>439</v>
      </c>
      <c r="E89" s="2" t="s">
        <v>31</v>
      </c>
      <c r="G89" s="2" t="s">
        <v>440</v>
      </c>
      <c r="H89" s="2">
        <v>1.8</v>
      </c>
      <c r="I89" s="2">
        <v>1.8</v>
      </c>
    </row>
    <row r="90" spans="2:9">
      <c r="B90" s="2">
        <v>1</v>
      </c>
      <c r="C90" s="2" t="s">
        <v>438</v>
      </c>
      <c r="D90" s="2" t="s">
        <v>439</v>
      </c>
      <c r="E90" s="2" t="s">
        <v>32</v>
      </c>
      <c r="G90" s="2" t="s">
        <v>440</v>
      </c>
      <c r="H90" s="2">
        <v>1.8</v>
      </c>
      <c r="I90" s="2">
        <v>1.8</v>
      </c>
    </row>
    <row r="91" spans="2:9">
      <c r="B91" s="2">
        <v>2</v>
      </c>
      <c r="C91" s="2" t="s">
        <v>441</v>
      </c>
      <c r="D91" s="2" t="s">
        <v>442</v>
      </c>
      <c r="E91" s="2" t="s">
        <v>28</v>
      </c>
      <c r="G91" s="2" t="s">
        <v>443</v>
      </c>
      <c r="H91" s="2">
        <v>18</v>
      </c>
      <c r="I91" s="2">
        <v>36</v>
      </c>
    </row>
    <row r="92" spans="2:9">
      <c r="B92" s="2">
        <v>1</v>
      </c>
      <c r="C92" s="2" t="s">
        <v>444</v>
      </c>
      <c r="D92" s="2" t="s">
        <v>445</v>
      </c>
      <c r="E92" s="2" t="s">
        <v>28</v>
      </c>
      <c r="G92" s="2" t="s">
        <v>446</v>
      </c>
      <c r="H92" s="2">
        <v>1.1000000000000001</v>
      </c>
      <c r="I92" s="2">
        <v>1.1000000000000001</v>
      </c>
    </row>
    <row r="93" spans="2:9">
      <c r="B93" s="2">
        <v>1</v>
      </c>
      <c r="C93" s="2" t="s">
        <v>447</v>
      </c>
      <c r="D93" s="2" t="s">
        <v>448</v>
      </c>
      <c r="E93" s="2" t="s">
        <v>30</v>
      </c>
      <c r="G93" s="2" t="s">
        <v>449</v>
      </c>
      <c r="H93" s="2">
        <v>0.49</v>
      </c>
      <c r="I93" s="2">
        <v>0.49</v>
      </c>
    </row>
    <row r="94" spans="2:9">
      <c r="B94" s="2">
        <v>1</v>
      </c>
      <c r="C94" s="2" t="s">
        <v>450</v>
      </c>
      <c r="D94" s="2" t="s">
        <v>451</v>
      </c>
      <c r="E94" s="2" t="s">
        <v>31</v>
      </c>
      <c r="G94" s="2" t="s">
        <v>452</v>
      </c>
      <c r="H94" s="2">
        <v>2.83</v>
      </c>
      <c r="I94" s="2">
        <v>2.83</v>
      </c>
    </row>
    <row r="95" spans="2:9">
      <c r="B95" s="2">
        <v>1</v>
      </c>
      <c r="C95" s="2" t="s">
        <v>453</v>
      </c>
      <c r="D95" s="2" t="s">
        <v>454</v>
      </c>
      <c r="E95" s="2" t="s">
        <v>30</v>
      </c>
      <c r="G95" s="2" t="s">
        <v>455</v>
      </c>
      <c r="H95" s="2">
        <v>0.49</v>
      </c>
      <c r="I95" s="2">
        <v>0.49</v>
      </c>
    </row>
    <row r="96" spans="2:9">
      <c r="B96" s="2">
        <v>1</v>
      </c>
      <c r="C96" s="2" t="s">
        <v>456</v>
      </c>
      <c r="D96" s="2" t="s">
        <v>457</v>
      </c>
      <c r="E96" s="2" t="s">
        <v>31</v>
      </c>
      <c r="G96" s="2" t="s">
        <v>458</v>
      </c>
      <c r="H96" s="2">
        <v>2.88</v>
      </c>
      <c r="I96" s="2">
        <v>2.88</v>
      </c>
    </row>
    <row r="97" spans="2:9">
      <c r="B97" s="2">
        <v>1</v>
      </c>
      <c r="C97" s="2" t="s">
        <v>459</v>
      </c>
      <c r="D97" s="2" t="s">
        <v>460</v>
      </c>
      <c r="E97" s="2" t="s">
        <v>33</v>
      </c>
      <c r="G97" s="2" t="s">
        <v>461</v>
      </c>
      <c r="H97" s="2">
        <v>1.03</v>
      </c>
      <c r="I97" s="2">
        <v>1.03</v>
      </c>
    </row>
    <row r="98" spans="2:9">
      <c r="B98" s="2">
        <v>1</v>
      </c>
      <c r="C98" s="2" t="s">
        <v>462</v>
      </c>
      <c r="D98" s="2" t="s">
        <v>463</v>
      </c>
      <c r="E98" s="2" t="s">
        <v>303</v>
      </c>
      <c r="G98" s="2" t="s">
        <v>464</v>
      </c>
      <c r="H98" s="2">
        <v>2.5499999999999998</v>
      </c>
      <c r="I98" s="2">
        <v>2.5499999999999998</v>
      </c>
    </row>
    <row r="99" spans="2:9">
      <c r="B99" s="2">
        <v>1</v>
      </c>
      <c r="C99" s="2" t="s">
        <v>465</v>
      </c>
      <c r="D99" s="2" t="s">
        <v>466</v>
      </c>
      <c r="E99" s="2" t="s">
        <v>467</v>
      </c>
      <c r="G99" s="2" t="s">
        <v>468</v>
      </c>
      <c r="H99" s="2">
        <v>1.24</v>
      </c>
      <c r="I99" s="2">
        <v>1.24</v>
      </c>
    </row>
    <row r="100" spans="2:9">
      <c r="B100" s="2">
        <v>1</v>
      </c>
      <c r="C100" s="2" t="s">
        <v>469</v>
      </c>
      <c r="D100" s="2" t="s">
        <v>470</v>
      </c>
      <c r="G100" s="2" t="s">
        <v>471</v>
      </c>
      <c r="H100" s="2">
        <v>36.97</v>
      </c>
      <c r="I100" s="2">
        <v>36.97</v>
      </c>
    </row>
    <row r="101" spans="2:9">
      <c r="B101" s="2">
        <v>1</v>
      </c>
      <c r="C101" s="2" t="s">
        <v>472</v>
      </c>
      <c r="D101" s="2" t="s">
        <v>473</v>
      </c>
      <c r="E101" s="2" t="s">
        <v>299</v>
      </c>
      <c r="F101" s="2" t="s">
        <v>244</v>
      </c>
      <c r="G101" s="2" t="s">
        <v>474</v>
      </c>
      <c r="H101" s="2">
        <v>1.99</v>
      </c>
      <c r="I101" s="2">
        <v>1.99</v>
      </c>
    </row>
    <row r="102" spans="2:9">
      <c r="B102" s="2">
        <v>1</v>
      </c>
      <c r="C102" s="2" t="s">
        <v>475</v>
      </c>
      <c r="D102" s="2" t="s">
        <v>476</v>
      </c>
      <c r="G102" s="2" t="s">
        <v>477</v>
      </c>
      <c r="H102" s="2">
        <v>34.340000000000003</v>
      </c>
      <c r="I102" s="2">
        <v>34.340000000000003</v>
      </c>
    </row>
    <row r="103" spans="2:9">
      <c r="B103" s="2">
        <v>11</v>
      </c>
      <c r="C103" s="2" t="s">
        <v>478</v>
      </c>
      <c r="D103" s="2" t="s">
        <v>479</v>
      </c>
      <c r="E103" s="2" t="s">
        <v>303</v>
      </c>
      <c r="F103" s="2" t="s">
        <v>278</v>
      </c>
      <c r="G103" s="2" t="s">
        <v>480</v>
      </c>
      <c r="H103" s="2">
        <v>2.2400000000000002</v>
      </c>
      <c r="I103" s="2">
        <v>24.64</v>
      </c>
    </row>
    <row r="104" spans="2:9">
      <c r="B104" s="2">
        <v>1</v>
      </c>
      <c r="C104" s="2" t="s">
        <v>481</v>
      </c>
      <c r="D104" s="2" t="s">
        <v>482</v>
      </c>
      <c r="G104" s="2" t="s">
        <v>483</v>
      </c>
      <c r="H104" s="2">
        <v>39.71</v>
      </c>
      <c r="I104" s="2">
        <v>39.71</v>
      </c>
    </row>
    <row r="105" spans="2:9">
      <c r="B105" s="2">
        <v>1</v>
      </c>
      <c r="C105" s="2" t="s">
        <v>484</v>
      </c>
      <c r="D105" s="2" t="s">
        <v>485</v>
      </c>
      <c r="G105" s="2" t="s">
        <v>486</v>
      </c>
      <c r="H105" s="2">
        <v>35.79</v>
      </c>
      <c r="I105" s="2">
        <v>35.79</v>
      </c>
    </row>
    <row r="106" spans="2:9">
      <c r="B106" s="2">
        <v>1</v>
      </c>
      <c r="C106" s="2" t="s">
        <v>487</v>
      </c>
      <c r="D106" s="2" t="s">
        <v>488</v>
      </c>
      <c r="E106" s="2" t="s">
        <v>489</v>
      </c>
      <c r="G106" s="2" t="s">
        <v>490</v>
      </c>
      <c r="H106" s="2">
        <v>0.16</v>
      </c>
      <c r="I106" s="2">
        <v>0.16</v>
      </c>
    </row>
    <row r="107" spans="2:9">
      <c r="B107" s="2">
        <v>555</v>
      </c>
      <c r="C107" s="2" t="s">
        <v>430</v>
      </c>
      <c r="D107" s="2" t="s">
        <v>431</v>
      </c>
      <c r="E107" s="2" t="s">
        <v>299</v>
      </c>
      <c r="F107" s="2" t="s">
        <v>244</v>
      </c>
      <c r="G107" s="2" t="s">
        <v>432</v>
      </c>
      <c r="H107" s="2">
        <v>1.79</v>
      </c>
      <c r="I107" s="2">
        <v>993.45</v>
      </c>
    </row>
    <row r="108" spans="2:9">
      <c r="B108" s="2">
        <v>4</v>
      </c>
      <c r="C108" s="2" t="s">
        <v>491</v>
      </c>
      <c r="D108" s="2" t="s">
        <v>492</v>
      </c>
      <c r="E108" s="2" t="s">
        <v>299</v>
      </c>
      <c r="F108" s="2" t="s">
        <v>244</v>
      </c>
      <c r="G108" s="2" t="s">
        <v>493</v>
      </c>
      <c r="H108" s="2">
        <v>1.96</v>
      </c>
      <c r="I108" s="2">
        <v>7.84</v>
      </c>
    </row>
    <row r="109" spans="2:9">
      <c r="B109" s="2">
        <v>1</v>
      </c>
      <c r="C109" s="2" t="s">
        <v>494</v>
      </c>
      <c r="D109" s="2" t="s">
        <v>495</v>
      </c>
      <c r="G109" s="2" t="s">
        <v>496</v>
      </c>
      <c r="H109" s="2">
        <v>1.28</v>
      </c>
      <c r="I109" s="2">
        <v>1.28</v>
      </c>
    </row>
    <row r="110" spans="2:9">
      <c r="B110" s="2">
        <v>1</v>
      </c>
      <c r="C110" s="2" t="s">
        <v>497</v>
      </c>
      <c r="D110" s="2" t="s">
        <v>498</v>
      </c>
      <c r="E110" s="2" t="s">
        <v>303</v>
      </c>
      <c r="F110" s="2" t="s">
        <v>244</v>
      </c>
      <c r="G110" s="2" t="s">
        <v>499</v>
      </c>
      <c r="H110" s="2">
        <v>0.8</v>
      </c>
      <c r="I110" s="2">
        <v>0.8</v>
      </c>
    </row>
    <row r="111" spans="2:9">
      <c r="B111" s="2">
        <v>1</v>
      </c>
      <c r="C111" s="2" t="s">
        <v>500</v>
      </c>
      <c r="D111" s="2" t="s">
        <v>501</v>
      </c>
      <c r="G111" s="2" t="s">
        <v>502</v>
      </c>
      <c r="H111" s="2">
        <v>4.24</v>
      </c>
      <c r="I111" s="2">
        <v>4.24</v>
      </c>
    </row>
    <row r="112" spans="2:9">
      <c r="B112" s="2">
        <v>1</v>
      </c>
      <c r="C112" s="2" t="s">
        <v>503</v>
      </c>
      <c r="D112" s="2" t="s">
        <v>504</v>
      </c>
      <c r="E112" s="2" t="s">
        <v>303</v>
      </c>
      <c r="F112" s="2" t="s">
        <v>244</v>
      </c>
      <c r="G112" s="2" t="s">
        <v>505</v>
      </c>
      <c r="H112" s="2">
        <v>0.51</v>
      </c>
      <c r="I112" s="2">
        <v>0.51</v>
      </c>
    </row>
    <row r="113" spans="2:9">
      <c r="B113" s="2">
        <v>1</v>
      </c>
      <c r="C113" s="2" t="s">
        <v>506</v>
      </c>
      <c r="D113" s="2" t="s">
        <v>507</v>
      </c>
      <c r="E113" s="2" t="s">
        <v>303</v>
      </c>
      <c r="F113" s="2" t="s">
        <v>244</v>
      </c>
      <c r="G113" s="2" t="s">
        <v>508</v>
      </c>
      <c r="H113" s="2">
        <v>0.76</v>
      </c>
      <c r="I113" s="2">
        <v>0.76</v>
      </c>
    </row>
    <row r="114" spans="2:9">
      <c r="B114" s="2">
        <v>1</v>
      </c>
      <c r="C114" s="2" t="s">
        <v>509</v>
      </c>
      <c r="D114" s="2" t="s">
        <v>510</v>
      </c>
      <c r="G114" s="2" t="s">
        <v>511</v>
      </c>
      <c r="H114" s="2">
        <v>1.46</v>
      </c>
      <c r="I114" s="2">
        <v>1.46</v>
      </c>
    </row>
    <row r="115" spans="2:9">
      <c r="B115" s="2">
        <v>1</v>
      </c>
      <c r="C115" s="2" t="s">
        <v>512</v>
      </c>
      <c r="D115" s="2" t="s">
        <v>513</v>
      </c>
      <c r="E115" s="2" t="s">
        <v>303</v>
      </c>
      <c r="F115" s="2" t="s">
        <v>244</v>
      </c>
      <c r="G115" s="2" t="s">
        <v>514</v>
      </c>
      <c r="H115" s="2">
        <v>0.48</v>
      </c>
      <c r="I115" s="2">
        <v>0.48</v>
      </c>
    </row>
    <row r="116" spans="2:9">
      <c r="B116" s="2">
        <v>1</v>
      </c>
      <c r="C116" s="2" t="s">
        <v>515</v>
      </c>
      <c r="D116" s="2" t="s">
        <v>516</v>
      </c>
      <c r="G116" s="2" t="s">
        <v>517</v>
      </c>
      <c r="H116" s="2">
        <v>0.69</v>
      </c>
      <c r="I116" s="2">
        <v>0.69</v>
      </c>
    </row>
    <row r="117" spans="2:9">
      <c r="B117" s="2">
        <v>1</v>
      </c>
      <c r="C117" s="2" t="s">
        <v>518</v>
      </c>
      <c r="D117" s="2" t="s">
        <v>519</v>
      </c>
      <c r="E117" s="2" t="s">
        <v>215</v>
      </c>
      <c r="G117" s="2" t="s">
        <v>520</v>
      </c>
      <c r="H117" s="2">
        <v>2.59</v>
      </c>
      <c r="I117" s="2">
        <v>2.59</v>
      </c>
    </row>
    <row r="118" spans="2:9">
      <c r="B118" s="2">
        <v>1</v>
      </c>
      <c r="C118" s="2" t="s">
        <v>521</v>
      </c>
      <c r="D118" s="2" t="s">
        <v>522</v>
      </c>
      <c r="G118" s="2" t="s">
        <v>523</v>
      </c>
      <c r="H118" s="2">
        <v>0.69</v>
      </c>
      <c r="I118" s="2">
        <v>0.69</v>
      </c>
    </row>
    <row r="119" spans="2:9">
      <c r="B119" s="2">
        <v>1</v>
      </c>
      <c r="C119" s="2" t="s">
        <v>524</v>
      </c>
      <c r="D119" s="2" t="s">
        <v>525</v>
      </c>
      <c r="E119" s="2" t="s">
        <v>299</v>
      </c>
      <c r="F119" s="2" t="s">
        <v>526</v>
      </c>
      <c r="G119" s="2" t="s">
        <v>527</v>
      </c>
      <c r="H119" s="2">
        <v>2.4900000000000002</v>
      </c>
      <c r="I119" s="2">
        <v>2.4900000000000002</v>
      </c>
    </row>
    <row r="120" spans="2:9">
      <c r="B120" s="2">
        <v>1</v>
      </c>
      <c r="C120" s="2" t="s">
        <v>528</v>
      </c>
      <c r="D120" s="2" t="s">
        <v>529</v>
      </c>
      <c r="E120" s="2" t="s">
        <v>299</v>
      </c>
      <c r="G120" s="2" t="s">
        <v>530</v>
      </c>
      <c r="H120" s="2">
        <v>10.16</v>
      </c>
      <c r="I120" s="2">
        <v>10.16</v>
      </c>
    </row>
    <row r="121" spans="2:9">
      <c r="B121" s="2">
        <v>1</v>
      </c>
      <c r="C121" s="2" t="s">
        <v>531</v>
      </c>
      <c r="D121" s="2" t="s">
        <v>532</v>
      </c>
      <c r="E121" s="2" t="s">
        <v>303</v>
      </c>
      <c r="F121" s="2" t="s">
        <v>533</v>
      </c>
      <c r="G121" s="2" t="s">
        <v>534</v>
      </c>
      <c r="H121" s="2">
        <v>1.1100000000000001</v>
      </c>
      <c r="I121" s="2">
        <v>1.1100000000000001</v>
      </c>
    </row>
    <row r="122" spans="2:9">
      <c r="B122" s="2">
        <v>1</v>
      </c>
      <c r="C122" s="2" t="s">
        <v>535</v>
      </c>
      <c r="D122" s="2" t="s">
        <v>536</v>
      </c>
      <c r="G122" s="2" t="s">
        <v>537</v>
      </c>
      <c r="H122" s="2">
        <v>28.56</v>
      </c>
      <c r="I122" s="2">
        <v>28.56</v>
      </c>
    </row>
    <row r="123" spans="2:9">
      <c r="B123" s="2">
        <v>1</v>
      </c>
      <c r="C123" s="2" t="s">
        <v>538</v>
      </c>
      <c r="D123" s="2" t="s">
        <v>539</v>
      </c>
      <c r="E123" s="2" t="s">
        <v>299</v>
      </c>
      <c r="F123" s="2" t="s">
        <v>244</v>
      </c>
      <c r="G123" s="2" t="s">
        <v>540</v>
      </c>
      <c r="H123" s="2">
        <v>2.4900000000000002</v>
      </c>
      <c r="I123" s="2">
        <v>2.4900000000000002</v>
      </c>
    </row>
    <row r="124" spans="2:9">
      <c r="B124" s="2">
        <v>1</v>
      </c>
      <c r="C124" s="2" t="s">
        <v>541</v>
      </c>
      <c r="D124" s="2" t="s">
        <v>542</v>
      </c>
      <c r="E124" s="2" t="s">
        <v>30</v>
      </c>
      <c r="G124" s="2" t="s">
        <v>543</v>
      </c>
      <c r="H124" s="2">
        <v>0.85</v>
      </c>
      <c r="I124" s="2">
        <v>0.85</v>
      </c>
    </row>
    <row r="125" spans="2:9">
      <c r="B125" s="2">
        <v>1</v>
      </c>
      <c r="C125" s="2" t="s">
        <v>544</v>
      </c>
      <c r="D125" s="2" t="s">
        <v>545</v>
      </c>
      <c r="E125" s="2" t="s">
        <v>209</v>
      </c>
      <c r="F125" s="2" t="s">
        <v>112</v>
      </c>
      <c r="G125" s="2" t="s">
        <v>546</v>
      </c>
      <c r="H125" s="2">
        <v>49.79</v>
      </c>
      <c r="I125" s="2">
        <v>49.79</v>
      </c>
    </row>
    <row r="126" spans="2:9">
      <c r="B126" s="2">
        <v>1</v>
      </c>
      <c r="C126" s="2" t="s">
        <v>547</v>
      </c>
      <c r="D126" s="2" t="s">
        <v>548</v>
      </c>
      <c r="E126" s="2" t="s">
        <v>209</v>
      </c>
      <c r="F126" s="2" t="s">
        <v>112</v>
      </c>
      <c r="G126" s="2" t="s">
        <v>549</v>
      </c>
      <c r="H126" s="2">
        <v>32.18</v>
      </c>
      <c r="I126" s="2">
        <v>32.18</v>
      </c>
    </row>
    <row r="127" spans="2:9">
      <c r="B127" s="2">
        <v>1</v>
      </c>
      <c r="C127" s="2" t="s">
        <v>550</v>
      </c>
      <c r="D127" s="2" t="s">
        <v>551</v>
      </c>
      <c r="E127" s="2" t="s">
        <v>278</v>
      </c>
      <c r="F127" s="2" t="s">
        <v>552</v>
      </c>
      <c r="G127" s="2" t="s">
        <v>553</v>
      </c>
      <c r="H127" s="2">
        <v>1.29</v>
      </c>
      <c r="I127" s="2">
        <v>1.29</v>
      </c>
    </row>
    <row r="128" spans="2:9">
      <c r="B128" s="2">
        <v>1</v>
      </c>
      <c r="C128" s="2" t="s">
        <v>554</v>
      </c>
      <c r="D128" s="2" t="s">
        <v>555</v>
      </c>
      <c r="E128" s="2" t="s">
        <v>244</v>
      </c>
      <c r="G128" s="2" t="s">
        <v>556</v>
      </c>
      <c r="H128" s="2">
        <v>5.48</v>
      </c>
      <c r="I128" s="2">
        <v>5.48</v>
      </c>
    </row>
    <row r="129" spans="2:9">
      <c r="B129" s="2">
        <v>2</v>
      </c>
      <c r="C129" s="2" t="s">
        <v>557</v>
      </c>
      <c r="D129" s="2" t="s">
        <v>558</v>
      </c>
      <c r="E129" s="2" t="s">
        <v>32</v>
      </c>
      <c r="G129" s="2" t="s">
        <v>559</v>
      </c>
      <c r="H129" s="2">
        <v>1.79</v>
      </c>
      <c r="I129" s="2">
        <v>3.58</v>
      </c>
    </row>
    <row r="130" spans="2:9">
      <c r="B130" s="2">
        <v>1</v>
      </c>
      <c r="C130" s="2" t="s">
        <v>560</v>
      </c>
      <c r="D130" s="2" t="s">
        <v>561</v>
      </c>
      <c r="G130" s="2" t="s">
        <v>562</v>
      </c>
      <c r="H130" s="2">
        <v>2.42</v>
      </c>
      <c r="I130" s="2">
        <v>2.42</v>
      </c>
    </row>
    <row r="131" spans="2:9">
      <c r="B131" s="2">
        <v>1</v>
      </c>
      <c r="C131" s="2" t="s">
        <v>563</v>
      </c>
      <c r="D131" s="2" t="s">
        <v>564</v>
      </c>
      <c r="E131" s="2" t="s">
        <v>28</v>
      </c>
      <c r="G131" s="2" t="s">
        <v>565</v>
      </c>
      <c r="H131" s="2">
        <v>3.57</v>
      </c>
      <c r="I131" s="2">
        <v>3.57</v>
      </c>
    </row>
    <row r="132" spans="2:9">
      <c r="B132" s="2">
        <v>1</v>
      </c>
      <c r="C132" s="2" t="s">
        <v>566</v>
      </c>
      <c r="D132" s="2" t="s">
        <v>567</v>
      </c>
      <c r="E132" s="2" t="s">
        <v>299</v>
      </c>
      <c r="G132" s="2" t="s">
        <v>568</v>
      </c>
      <c r="H132" s="2">
        <v>1.69</v>
      </c>
      <c r="I132" s="2">
        <v>1.69</v>
      </c>
    </row>
    <row r="133" spans="2:9">
      <c r="B133" s="2">
        <v>1</v>
      </c>
      <c r="C133" s="2" t="s">
        <v>569</v>
      </c>
      <c r="D133" s="2" t="s">
        <v>570</v>
      </c>
      <c r="E133" s="2" t="s">
        <v>112</v>
      </c>
      <c r="G133" s="2" t="s">
        <v>571</v>
      </c>
      <c r="H133" s="2">
        <v>0.25</v>
      </c>
      <c r="I133" s="2">
        <v>0.25</v>
      </c>
    </row>
    <row r="134" spans="2:9">
      <c r="B134" s="2">
        <v>1</v>
      </c>
      <c r="C134" s="2" t="s">
        <v>572</v>
      </c>
      <c r="D134" s="2" t="s">
        <v>573</v>
      </c>
      <c r="E134" s="2" t="s">
        <v>215</v>
      </c>
      <c r="G134" s="2" t="s">
        <v>574</v>
      </c>
      <c r="H134" s="2">
        <v>0.59</v>
      </c>
      <c r="I134" s="2">
        <v>0.59</v>
      </c>
    </row>
    <row r="135" spans="2:9">
      <c r="B135" s="2">
        <v>1</v>
      </c>
      <c r="C135" s="2" t="s">
        <v>575</v>
      </c>
      <c r="D135" s="2" t="s">
        <v>576</v>
      </c>
      <c r="E135" s="2" t="s">
        <v>577</v>
      </c>
      <c r="G135" s="2" t="s">
        <v>578</v>
      </c>
      <c r="H135" s="2">
        <v>0.28999999999999998</v>
      </c>
      <c r="I135" s="2">
        <v>0.28999999999999998</v>
      </c>
    </row>
    <row r="136" spans="2:9">
      <c r="B136" s="2">
        <v>1</v>
      </c>
      <c r="C136" s="2" t="s">
        <v>579</v>
      </c>
      <c r="D136" s="2" t="s">
        <v>580</v>
      </c>
      <c r="E136" s="2" t="s">
        <v>299</v>
      </c>
      <c r="G136" s="2" t="s">
        <v>581</v>
      </c>
      <c r="H136" s="2">
        <v>0.43</v>
      </c>
      <c r="I136" s="2">
        <v>0.43</v>
      </c>
    </row>
    <row r="137" spans="2:9">
      <c r="B137" s="2">
        <v>1</v>
      </c>
      <c r="C137" s="2" t="s">
        <v>582</v>
      </c>
      <c r="D137" s="2" t="s">
        <v>583</v>
      </c>
      <c r="E137" s="2" t="s">
        <v>112</v>
      </c>
      <c r="G137" s="2" t="s">
        <v>584</v>
      </c>
      <c r="H137" s="2">
        <v>1.49</v>
      </c>
      <c r="I137" s="2">
        <v>1.49</v>
      </c>
    </row>
    <row r="138" spans="2:9">
      <c r="B138" s="2">
        <v>1</v>
      </c>
      <c r="C138" s="2" t="s">
        <v>585</v>
      </c>
      <c r="D138" s="2" t="s">
        <v>279</v>
      </c>
      <c r="G138" s="2" t="s">
        <v>280</v>
      </c>
      <c r="H138" s="2">
        <v>0.34</v>
      </c>
      <c r="I138" s="2">
        <v>0.34</v>
      </c>
    </row>
    <row r="139" spans="2:9">
      <c r="B139" s="2">
        <v>1</v>
      </c>
      <c r="C139" s="2" t="s">
        <v>586</v>
      </c>
      <c r="D139" s="2" t="s">
        <v>587</v>
      </c>
      <c r="E139" s="2" t="s">
        <v>588</v>
      </c>
      <c r="G139" s="2" t="s">
        <v>589</v>
      </c>
      <c r="H139" s="2">
        <v>0.56999999999999995</v>
      </c>
      <c r="I139" s="2">
        <v>0.56999999999999995</v>
      </c>
    </row>
    <row r="140" spans="2:9">
      <c r="B140" s="2">
        <v>1</v>
      </c>
      <c r="C140" s="2" t="s">
        <v>590</v>
      </c>
      <c r="D140" s="2" t="s">
        <v>591</v>
      </c>
      <c r="E140" s="2" t="s">
        <v>28</v>
      </c>
      <c r="F140" s="2" t="s">
        <v>112</v>
      </c>
      <c r="G140" s="2" t="s">
        <v>592</v>
      </c>
      <c r="H140" s="2">
        <v>1.71</v>
      </c>
      <c r="I140" s="2">
        <v>1.71</v>
      </c>
    </row>
    <row r="141" spans="2:9">
      <c r="B141" s="2">
        <v>1</v>
      </c>
      <c r="C141" s="2" t="s">
        <v>593</v>
      </c>
      <c r="D141" s="2" t="s">
        <v>594</v>
      </c>
      <c r="E141" s="2" t="s">
        <v>595</v>
      </c>
      <c r="F141" s="2" t="s">
        <v>112</v>
      </c>
      <c r="G141" s="2" t="s">
        <v>596</v>
      </c>
      <c r="H141" s="2">
        <v>0.93</v>
      </c>
      <c r="I141" s="2">
        <v>0.93</v>
      </c>
    </row>
    <row r="142" spans="2:9">
      <c r="B142" s="2">
        <v>1</v>
      </c>
      <c r="C142" s="2" t="s">
        <v>597</v>
      </c>
      <c r="D142" s="2" t="s">
        <v>598</v>
      </c>
      <c r="E142" s="2" t="s">
        <v>28</v>
      </c>
      <c r="F142" s="2" t="s">
        <v>112</v>
      </c>
      <c r="G142" s="2" t="s">
        <v>599</v>
      </c>
      <c r="H142" s="2">
        <v>0.28999999999999998</v>
      </c>
      <c r="I142" s="2">
        <v>0.28999999999999998</v>
      </c>
    </row>
    <row r="143" spans="2:9">
      <c r="B143" s="2">
        <v>1</v>
      </c>
      <c r="C143" s="2" t="s">
        <v>105</v>
      </c>
      <c r="D143" s="2" t="s">
        <v>600</v>
      </c>
      <c r="E143" s="2" t="s">
        <v>32</v>
      </c>
      <c r="F143" s="2" t="s">
        <v>112</v>
      </c>
      <c r="G143" s="2" t="s">
        <v>601</v>
      </c>
      <c r="H143" s="2">
        <v>0.99</v>
      </c>
      <c r="I143" s="2">
        <v>0.99</v>
      </c>
    </row>
    <row r="144" spans="2:9">
      <c r="B144" s="2">
        <v>1</v>
      </c>
      <c r="C144" s="2" t="s">
        <v>602</v>
      </c>
      <c r="D144" s="2" t="s">
        <v>603</v>
      </c>
      <c r="E144" s="2" t="s">
        <v>299</v>
      </c>
      <c r="G144" s="2" t="s">
        <v>604</v>
      </c>
      <c r="H144" s="2">
        <v>1.1000000000000001</v>
      </c>
      <c r="I144" s="2">
        <v>1.1000000000000001</v>
      </c>
    </row>
    <row r="145" spans="2:9">
      <c r="B145" s="2">
        <v>1</v>
      </c>
      <c r="C145" s="2" t="s">
        <v>605</v>
      </c>
      <c r="D145" s="2" t="s">
        <v>606</v>
      </c>
      <c r="E145" s="2" t="s">
        <v>28</v>
      </c>
      <c r="F145" s="2" t="s">
        <v>278</v>
      </c>
      <c r="G145" s="2" t="s">
        <v>607</v>
      </c>
      <c r="H145" s="2">
        <v>0.69</v>
      </c>
      <c r="I145" s="2">
        <v>0.69</v>
      </c>
    </row>
    <row r="146" spans="2:9">
      <c r="B146" s="2">
        <v>1</v>
      </c>
      <c r="C146" s="2" t="s">
        <v>608</v>
      </c>
      <c r="D146" s="2" t="s">
        <v>609</v>
      </c>
      <c r="E146" s="2" t="s">
        <v>28</v>
      </c>
      <c r="F146" s="2" t="s">
        <v>278</v>
      </c>
      <c r="G146" s="2" t="s">
        <v>610</v>
      </c>
      <c r="H146" s="2">
        <v>1.19</v>
      </c>
      <c r="I146" s="2">
        <v>1.19</v>
      </c>
    </row>
    <row r="147" spans="2:9">
      <c r="B147" s="2">
        <v>1</v>
      </c>
      <c r="C147" s="2" t="s">
        <v>611</v>
      </c>
      <c r="D147" s="2" t="s">
        <v>612</v>
      </c>
      <c r="E147" s="2" t="s">
        <v>30</v>
      </c>
      <c r="G147" s="2" t="s">
        <v>613</v>
      </c>
      <c r="H147" s="2">
        <v>0.64</v>
      </c>
      <c r="I147" s="2">
        <v>0.64</v>
      </c>
    </row>
    <row r="148" spans="2:9">
      <c r="B148" s="2">
        <v>1</v>
      </c>
      <c r="C148" s="2" t="s">
        <v>614</v>
      </c>
      <c r="D148" s="2" t="s">
        <v>615</v>
      </c>
      <c r="E148" s="2" t="s">
        <v>28</v>
      </c>
      <c r="G148" s="2" t="s">
        <v>616</v>
      </c>
      <c r="H148" s="2">
        <v>0.25</v>
      </c>
      <c r="I148" s="2">
        <v>0.25</v>
      </c>
    </row>
    <row r="149" spans="2:9">
      <c r="B149" s="2">
        <v>4</v>
      </c>
      <c r="C149" s="2" t="s">
        <v>617</v>
      </c>
      <c r="D149" s="2" t="s">
        <v>618</v>
      </c>
      <c r="E149" s="2" t="s">
        <v>30</v>
      </c>
      <c r="F149" s="2" t="s">
        <v>619</v>
      </c>
      <c r="G149" s="2" t="s">
        <v>620</v>
      </c>
      <c r="H149" s="2">
        <v>0.14000000000000001</v>
      </c>
      <c r="I149" s="2">
        <v>0.56000000000000005</v>
      </c>
    </row>
    <row r="150" spans="2:9">
      <c r="B150" s="2">
        <v>1</v>
      </c>
      <c r="C150" s="2" t="s">
        <v>621</v>
      </c>
      <c r="D150" s="2" t="s">
        <v>622</v>
      </c>
      <c r="E150" s="2" t="s">
        <v>30</v>
      </c>
      <c r="F150" s="2" t="s">
        <v>278</v>
      </c>
      <c r="G150" s="2" t="s">
        <v>623</v>
      </c>
      <c r="H150" s="2">
        <v>0.59</v>
      </c>
      <c r="I150" s="2">
        <v>0.59</v>
      </c>
    </row>
    <row r="151" spans="2:9">
      <c r="B151" s="2">
        <v>1</v>
      </c>
      <c r="C151" s="2" t="s">
        <v>624</v>
      </c>
      <c r="D151" s="2" t="s">
        <v>625</v>
      </c>
      <c r="E151" s="2" t="s">
        <v>30</v>
      </c>
      <c r="F151" s="2" t="s">
        <v>112</v>
      </c>
      <c r="G151" s="2" t="s">
        <v>626</v>
      </c>
      <c r="H151" s="2">
        <v>0.64</v>
      </c>
      <c r="I151" s="2">
        <v>0.64</v>
      </c>
    </row>
    <row r="152" spans="2:9">
      <c r="B152" s="2">
        <v>1</v>
      </c>
      <c r="C152" s="2" t="s">
        <v>627</v>
      </c>
      <c r="D152" s="2" t="s">
        <v>628</v>
      </c>
      <c r="E152" s="2" t="s">
        <v>28</v>
      </c>
      <c r="F152" s="2" t="s">
        <v>112</v>
      </c>
      <c r="G152" s="2" t="s">
        <v>629</v>
      </c>
      <c r="H152" s="2">
        <v>0.42</v>
      </c>
      <c r="I152" s="2">
        <v>0.42</v>
      </c>
    </row>
    <row r="153" spans="2:9">
      <c r="B153" s="2">
        <v>1</v>
      </c>
      <c r="C153" s="2" t="s">
        <v>630</v>
      </c>
      <c r="D153" s="2" t="s">
        <v>631</v>
      </c>
      <c r="E153" s="2" t="s">
        <v>278</v>
      </c>
      <c r="G153" s="2" t="s">
        <v>632</v>
      </c>
      <c r="H153" s="2">
        <v>0.39</v>
      </c>
      <c r="I153" s="2">
        <v>0.39</v>
      </c>
    </row>
    <row r="154" spans="2:9">
      <c r="B154" s="2">
        <v>13</v>
      </c>
      <c r="C154" s="2" t="s">
        <v>633</v>
      </c>
      <c r="D154" s="2" t="s">
        <v>634</v>
      </c>
      <c r="E154" s="2" t="s">
        <v>28</v>
      </c>
      <c r="G154" s="2" t="s">
        <v>635</v>
      </c>
      <c r="H154" s="2">
        <v>0.49</v>
      </c>
      <c r="I154" s="2">
        <v>6.37</v>
      </c>
    </row>
    <row r="155" spans="2:9">
      <c r="B155" s="2">
        <v>11</v>
      </c>
      <c r="C155" s="2" t="s">
        <v>636</v>
      </c>
      <c r="D155" s="2" t="s">
        <v>637</v>
      </c>
      <c r="E155" s="2" t="s">
        <v>638</v>
      </c>
      <c r="G155" s="2" t="s">
        <v>639</v>
      </c>
      <c r="H155" s="2">
        <v>0.21</v>
      </c>
      <c r="I155" s="2">
        <v>2.31</v>
      </c>
    </row>
    <row r="156" spans="2:9">
      <c r="B156" s="2">
        <v>1</v>
      </c>
      <c r="C156" s="2" t="s">
        <v>636</v>
      </c>
      <c r="D156" s="2" t="s">
        <v>637</v>
      </c>
      <c r="E156" s="2" t="s">
        <v>640</v>
      </c>
      <c r="G156" s="2" t="s">
        <v>639</v>
      </c>
      <c r="H156" s="2">
        <v>0.21</v>
      </c>
      <c r="I156" s="2">
        <v>0.21</v>
      </c>
    </row>
    <row r="157" spans="2:9">
      <c r="B157" s="2">
        <v>1</v>
      </c>
      <c r="C157" s="2" t="s">
        <v>636</v>
      </c>
      <c r="D157" s="2" t="s">
        <v>637</v>
      </c>
      <c r="E157" s="2" t="s">
        <v>641</v>
      </c>
      <c r="G157" s="2" t="s">
        <v>639</v>
      </c>
      <c r="H157" s="2">
        <v>0.21</v>
      </c>
      <c r="I157" s="2">
        <v>0.21</v>
      </c>
    </row>
    <row r="158" spans="2:9">
      <c r="B158" s="2">
        <v>1</v>
      </c>
      <c r="C158" s="2" t="s">
        <v>636</v>
      </c>
      <c r="D158" s="2" t="s">
        <v>637</v>
      </c>
      <c r="E158" s="2" t="s">
        <v>642</v>
      </c>
      <c r="G158" s="2" t="s">
        <v>639</v>
      </c>
      <c r="H158" s="2">
        <v>0.21</v>
      </c>
      <c r="I158" s="2">
        <v>0.21</v>
      </c>
    </row>
    <row r="159" spans="2:9">
      <c r="B159" s="2">
        <v>11</v>
      </c>
      <c r="C159" s="2" t="s">
        <v>636</v>
      </c>
      <c r="D159" s="2" t="s">
        <v>637</v>
      </c>
      <c r="E159" s="2" t="s">
        <v>643</v>
      </c>
      <c r="G159" s="2" t="s">
        <v>639</v>
      </c>
      <c r="H159" s="2">
        <v>0.21</v>
      </c>
      <c r="I159" s="2">
        <v>2.31</v>
      </c>
    </row>
    <row r="160" spans="2:9">
      <c r="B160" s="2">
        <v>11</v>
      </c>
      <c r="C160" s="2" t="s">
        <v>636</v>
      </c>
      <c r="D160" s="2" t="s">
        <v>637</v>
      </c>
      <c r="E160" s="2" t="s">
        <v>644</v>
      </c>
      <c r="G160" s="2" t="s">
        <v>639</v>
      </c>
      <c r="H160" s="2">
        <v>0.21</v>
      </c>
      <c r="I160" s="2">
        <v>2.31</v>
      </c>
    </row>
    <row r="161" spans="2:9">
      <c r="B161" s="2">
        <v>1</v>
      </c>
      <c r="C161" s="2" t="s">
        <v>636</v>
      </c>
      <c r="D161" s="2" t="s">
        <v>637</v>
      </c>
      <c r="E161" s="2" t="s">
        <v>645</v>
      </c>
      <c r="G161" s="2" t="s">
        <v>639</v>
      </c>
      <c r="H161" s="2">
        <v>0.21</v>
      </c>
      <c r="I161" s="2">
        <v>0.21</v>
      </c>
    </row>
    <row r="162" spans="2:9">
      <c r="B162" s="2">
        <v>11</v>
      </c>
      <c r="C162" s="2" t="s">
        <v>636</v>
      </c>
      <c r="D162" s="2" t="s">
        <v>637</v>
      </c>
      <c r="E162" s="2" t="s">
        <v>646</v>
      </c>
      <c r="G162" s="2" t="s">
        <v>639</v>
      </c>
      <c r="H162" s="2">
        <v>0.21</v>
      </c>
      <c r="I162" s="2">
        <v>2.31</v>
      </c>
    </row>
    <row r="163" spans="2:9">
      <c r="B163" s="2">
        <v>1</v>
      </c>
      <c r="C163" s="2" t="s">
        <v>636</v>
      </c>
      <c r="D163" s="2" t="s">
        <v>637</v>
      </c>
      <c r="E163" s="2" t="s">
        <v>647</v>
      </c>
      <c r="G163" s="2" t="s">
        <v>639</v>
      </c>
      <c r="H163" s="2">
        <v>0.21</v>
      </c>
      <c r="I163" s="2">
        <v>0.21</v>
      </c>
    </row>
    <row r="164" spans="2:9">
      <c r="B164" s="2">
        <v>1</v>
      </c>
      <c r="C164" s="2" t="s">
        <v>636</v>
      </c>
      <c r="D164" s="2" t="s">
        <v>637</v>
      </c>
      <c r="E164" s="2" t="s">
        <v>648</v>
      </c>
      <c r="G164" s="2" t="s">
        <v>639</v>
      </c>
      <c r="H164" s="2">
        <v>0.21</v>
      </c>
      <c r="I164" s="2">
        <v>0.21</v>
      </c>
    </row>
    <row r="165" spans="2:9">
      <c r="B165" s="2">
        <v>1</v>
      </c>
      <c r="C165" s="2" t="s">
        <v>649</v>
      </c>
      <c r="D165" s="2" t="s">
        <v>650</v>
      </c>
      <c r="E165" s="2" t="s">
        <v>640</v>
      </c>
      <c r="G165" s="2" t="s">
        <v>651</v>
      </c>
      <c r="H165" s="2">
        <v>0.14000000000000001</v>
      </c>
      <c r="I165" s="2">
        <v>0.14000000000000001</v>
      </c>
    </row>
    <row r="166" spans="2:9">
      <c r="B166" s="2">
        <v>2</v>
      </c>
      <c r="C166" s="2" t="s">
        <v>80</v>
      </c>
      <c r="D166" s="2" t="s">
        <v>652</v>
      </c>
      <c r="E166" s="2" t="s">
        <v>28</v>
      </c>
      <c r="G166" s="2" t="s">
        <v>653</v>
      </c>
      <c r="H166" s="2">
        <v>0.74</v>
      </c>
      <c r="I166" s="2">
        <v>1.48</v>
      </c>
    </row>
    <row r="167" spans="2:9">
      <c r="B167" s="2">
        <v>1</v>
      </c>
      <c r="C167" s="2" t="s">
        <v>654</v>
      </c>
      <c r="D167" s="2" t="s">
        <v>655</v>
      </c>
      <c r="E167" s="2" t="s">
        <v>656</v>
      </c>
      <c r="G167" s="2" t="s">
        <v>657</v>
      </c>
      <c r="H167" s="2">
        <v>1.49</v>
      </c>
      <c r="I167" s="2">
        <v>1.49</v>
      </c>
    </row>
    <row r="168" spans="2:9">
      <c r="B168" s="2">
        <v>1</v>
      </c>
      <c r="C168" s="2" t="s">
        <v>658</v>
      </c>
      <c r="D168" s="2" t="s">
        <v>659</v>
      </c>
      <c r="E168" s="2" t="s">
        <v>28</v>
      </c>
      <c r="F168" s="2" t="s">
        <v>278</v>
      </c>
      <c r="G168" s="2" t="s">
        <v>660</v>
      </c>
      <c r="H168" s="2">
        <v>0.59</v>
      </c>
      <c r="I168" s="2">
        <v>0.59</v>
      </c>
    </row>
    <row r="169" spans="2:9">
      <c r="B169" s="2">
        <v>1</v>
      </c>
      <c r="C169" s="2" t="s">
        <v>661</v>
      </c>
      <c r="D169" s="2" t="s">
        <v>662</v>
      </c>
      <c r="E169" s="2" t="s">
        <v>28</v>
      </c>
      <c r="G169" s="2" t="s">
        <v>663</v>
      </c>
      <c r="H169" s="2">
        <v>0.16</v>
      </c>
      <c r="I169" s="2">
        <v>0.16</v>
      </c>
    </row>
    <row r="170" spans="2:9">
      <c r="B170" s="108">
        <v>1111</v>
      </c>
      <c r="C170" s="2" t="s">
        <v>661</v>
      </c>
      <c r="D170" s="2" t="s">
        <v>662</v>
      </c>
      <c r="E170" s="2" t="s">
        <v>656</v>
      </c>
      <c r="G170" s="2" t="s">
        <v>663</v>
      </c>
      <c r="H170" s="2">
        <v>0.16</v>
      </c>
      <c r="I170" s="2">
        <v>177.76</v>
      </c>
    </row>
    <row r="171" spans="2:9">
      <c r="B171" s="2">
        <v>1</v>
      </c>
      <c r="C171" s="2" t="s">
        <v>661</v>
      </c>
      <c r="D171" s="2" t="s">
        <v>662</v>
      </c>
      <c r="E171" s="2" t="s">
        <v>30</v>
      </c>
      <c r="G171" s="2" t="s">
        <v>663</v>
      </c>
      <c r="H171" s="2">
        <v>0.16</v>
      </c>
      <c r="I171" s="2">
        <v>0.16</v>
      </c>
    </row>
    <row r="172" spans="2:9">
      <c r="B172" s="2">
        <v>1</v>
      </c>
      <c r="C172" s="2" t="s">
        <v>661</v>
      </c>
      <c r="D172" s="2" t="s">
        <v>662</v>
      </c>
      <c r="E172" s="2" t="s">
        <v>72</v>
      </c>
      <c r="G172" s="2" t="s">
        <v>663</v>
      </c>
      <c r="H172" s="2">
        <v>0.16</v>
      </c>
      <c r="I172" s="2">
        <v>0.16</v>
      </c>
    </row>
    <row r="173" spans="2:9">
      <c r="B173" s="2">
        <v>1</v>
      </c>
      <c r="C173" s="2" t="s">
        <v>661</v>
      </c>
      <c r="D173" s="2" t="s">
        <v>662</v>
      </c>
      <c r="E173" s="2" t="s">
        <v>31</v>
      </c>
      <c r="G173" s="2" t="s">
        <v>663</v>
      </c>
      <c r="H173" s="2">
        <v>0.16</v>
      </c>
      <c r="I173" s="2">
        <v>0.16</v>
      </c>
    </row>
    <row r="174" spans="2:9">
      <c r="B174" s="2">
        <v>1</v>
      </c>
      <c r="C174" s="2" t="s">
        <v>661</v>
      </c>
      <c r="D174" s="2" t="s">
        <v>662</v>
      </c>
      <c r="E174" s="2" t="s">
        <v>95</v>
      </c>
      <c r="G174" s="2" t="s">
        <v>663</v>
      </c>
      <c r="H174" s="2">
        <v>0.16</v>
      </c>
      <c r="I174" s="2">
        <v>0.16</v>
      </c>
    </row>
    <row r="175" spans="2:9">
      <c r="B175" s="2">
        <v>11</v>
      </c>
      <c r="C175" s="2" t="s">
        <v>661</v>
      </c>
      <c r="D175" s="2" t="s">
        <v>662</v>
      </c>
      <c r="E175" s="2" t="s">
        <v>32</v>
      </c>
      <c r="G175" s="2" t="s">
        <v>663</v>
      </c>
      <c r="H175" s="2">
        <v>0.16</v>
      </c>
      <c r="I175" s="2">
        <v>1.76</v>
      </c>
    </row>
    <row r="176" spans="2:9">
      <c r="B176" s="2">
        <v>12</v>
      </c>
      <c r="C176" s="2" t="s">
        <v>661</v>
      </c>
      <c r="D176" s="2" t="s">
        <v>662</v>
      </c>
      <c r="E176" s="2" t="s">
        <v>33</v>
      </c>
      <c r="G176" s="2" t="s">
        <v>663</v>
      </c>
      <c r="H176" s="2">
        <v>0.16</v>
      </c>
      <c r="I176" s="2">
        <v>1.92</v>
      </c>
    </row>
    <row r="177" spans="2:9">
      <c r="B177" s="2">
        <v>1</v>
      </c>
      <c r="C177" s="2" t="s">
        <v>661</v>
      </c>
      <c r="D177" s="2" t="s">
        <v>662</v>
      </c>
      <c r="E177" s="2" t="s">
        <v>34</v>
      </c>
      <c r="G177" s="2" t="s">
        <v>663</v>
      </c>
      <c r="H177" s="2">
        <v>0.16</v>
      </c>
      <c r="I177" s="2">
        <v>0.16</v>
      </c>
    </row>
    <row r="178" spans="2:9">
      <c r="B178" s="2">
        <v>1</v>
      </c>
      <c r="C178" s="2" t="s">
        <v>664</v>
      </c>
      <c r="D178" s="2" t="s">
        <v>665</v>
      </c>
      <c r="G178" s="2" t="s">
        <v>666</v>
      </c>
      <c r="H178" s="2">
        <v>36.119999999999997</v>
      </c>
      <c r="I178" s="2">
        <v>36.119999999999997</v>
      </c>
    </row>
    <row r="179" spans="2:9">
      <c r="B179" s="2">
        <v>1</v>
      </c>
      <c r="C179" s="2" t="s">
        <v>667</v>
      </c>
      <c r="D179" s="2" t="s">
        <v>267</v>
      </c>
      <c r="E179" s="2" t="s">
        <v>30</v>
      </c>
      <c r="F179" s="2" t="s">
        <v>112</v>
      </c>
      <c r="G179" s="2" t="s">
        <v>269</v>
      </c>
      <c r="H179" s="2">
        <v>0.69</v>
      </c>
      <c r="I179" s="2">
        <v>0.69</v>
      </c>
    </row>
    <row r="180" spans="2:9">
      <c r="B180" s="2">
        <v>1</v>
      </c>
      <c r="C180" s="2" t="s">
        <v>667</v>
      </c>
      <c r="D180" s="2" t="s">
        <v>267</v>
      </c>
      <c r="E180" s="2" t="s">
        <v>30</v>
      </c>
      <c r="F180" s="2" t="s">
        <v>215</v>
      </c>
      <c r="G180" s="2" t="s">
        <v>269</v>
      </c>
      <c r="H180" s="2">
        <v>0.69</v>
      </c>
      <c r="I180" s="2">
        <v>0.69</v>
      </c>
    </row>
    <row r="181" spans="2:9">
      <c r="B181" s="2">
        <v>1</v>
      </c>
      <c r="C181" s="2" t="s">
        <v>667</v>
      </c>
      <c r="D181" s="2" t="s">
        <v>267</v>
      </c>
      <c r="E181" s="2" t="s">
        <v>30</v>
      </c>
      <c r="F181" s="2" t="s">
        <v>217</v>
      </c>
      <c r="G181" s="2" t="s">
        <v>269</v>
      </c>
      <c r="H181" s="2">
        <v>0.69</v>
      </c>
      <c r="I181" s="2">
        <v>0.69</v>
      </c>
    </row>
    <row r="182" spans="2:9">
      <c r="B182" s="2">
        <v>1</v>
      </c>
      <c r="C182" s="2" t="s">
        <v>667</v>
      </c>
      <c r="D182" s="2" t="s">
        <v>267</v>
      </c>
      <c r="E182" s="2" t="s">
        <v>30</v>
      </c>
      <c r="F182" s="2" t="s">
        <v>218</v>
      </c>
      <c r="G182" s="2" t="s">
        <v>269</v>
      </c>
      <c r="H182" s="2">
        <v>0.69</v>
      </c>
      <c r="I182" s="2">
        <v>0.69</v>
      </c>
    </row>
    <row r="183" spans="2:9">
      <c r="B183" s="2">
        <v>1</v>
      </c>
      <c r="C183" s="2" t="s">
        <v>667</v>
      </c>
      <c r="D183" s="2" t="s">
        <v>267</v>
      </c>
      <c r="E183" s="2" t="s">
        <v>30</v>
      </c>
      <c r="F183" s="2" t="s">
        <v>268</v>
      </c>
      <c r="G183" s="2" t="s">
        <v>269</v>
      </c>
      <c r="H183" s="2">
        <v>0.69</v>
      </c>
      <c r="I183" s="2">
        <v>0.69</v>
      </c>
    </row>
    <row r="184" spans="2:9">
      <c r="B184" s="2">
        <v>1</v>
      </c>
      <c r="C184" s="2" t="s">
        <v>667</v>
      </c>
      <c r="D184" s="2" t="s">
        <v>267</v>
      </c>
      <c r="E184" s="2" t="s">
        <v>30</v>
      </c>
      <c r="F184" s="2" t="s">
        <v>219</v>
      </c>
      <c r="G184" s="2" t="s">
        <v>269</v>
      </c>
      <c r="H184" s="2">
        <v>0.69</v>
      </c>
      <c r="I184" s="2">
        <v>0.69</v>
      </c>
    </row>
    <row r="185" spans="2:9">
      <c r="B185" s="2">
        <v>1</v>
      </c>
      <c r="C185" s="2" t="s">
        <v>667</v>
      </c>
      <c r="D185" s="2" t="s">
        <v>267</v>
      </c>
      <c r="E185" s="2" t="s">
        <v>30</v>
      </c>
      <c r="F185" s="2" t="s">
        <v>270</v>
      </c>
      <c r="G185" s="2" t="s">
        <v>269</v>
      </c>
      <c r="H185" s="2">
        <v>0.69</v>
      </c>
      <c r="I185" s="2">
        <v>0.69</v>
      </c>
    </row>
    <row r="186" spans="2:9">
      <c r="B186" s="2">
        <v>1</v>
      </c>
      <c r="C186" s="2" t="s">
        <v>667</v>
      </c>
      <c r="D186" s="2" t="s">
        <v>267</v>
      </c>
      <c r="E186" s="2" t="s">
        <v>30</v>
      </c>
      <c r="F186" s="2" t="s">
        <v>271</v>
      </c>
      <c r="G186" s="2" t="s">
        <v>269</v>
      </c>
      <c r="H186" s="2">
        <v>0.69</v>
      </c>
      <c r="I186" s="2">
        <v>0.69</v>
      </c>
    </row>
    <row r="187" spans="2:9">
      <c r="B187" s="2">
        <v>1</v>
      </c>
      <c r="C187" s="2" t="s">
        <v>667</v>
      </c>
      <c r="D187" s="2" t="s">
        <v>267</v>
      </c>
      <c r="E187" s="2" t="s">
        <v>30</v>
      </c>
      <c r="F187" s="2" t="s">
        <v>273</v>
      </c>
      <c r="G187" s="2" t="s">
        <v>269</v>
      </c>
      <c r="H187" s="2">
        <v>0.69</v>
      </c>
      <c r="I187" s="2">
        <v>0.69</v>
      </c>
    </row>
    <row r="188" spans="2:9">
      <c r="B188" s="2">
        <v>1</v>
      </c>
      <c r="C188" s="2" t="s">
        <v>667</v>
      </c>
      <c r="D188" s="2" t="s">
        <v>267</v>
      </c>
      <c r="E188" s="2" t="s">
        <v>30</v>
      </c>
      <c r="F188" s="2" t="s">
        <v>315</v>
      </c>
      <c r="G188" s="2" t="s">
        <v>269</v>
      </c>
      <c r="H188" s="2">
        <v>0.69</v>
      </c>
      <c r="I188" s="2">
        <v>0.69</v>
      </c>
    </row>
    <row r="189" spans="2:9">
      <c r="B189" s="2">
        <v>1</v>
      </c>
      <c r="C189" s="2" t="s">
        <v>667</v>
      </c>
      <c r="D189" s="2" t="s">
        <v>267</v>
      </c>
      <c r="E189" s="2" t="s">
        <v>30</v>
      </c>
      <c r="F189" s="2" t="s">
        <v>274</v>
      </c>
      <c r="G189" s="2" t="s">
        <v>269</v>
      </c>
      <c r="H189" s="2">
        <v>0.69</v>
      </c>
      <c r="I189" s="2">
        <v>0.69</v>
      </c>
    </row>
    <row r="190" spans="2:9">
      <c r="B190" s="2">
        <v>1</v>
      </c>
      <c r="C190" s="2" t="s">
        <v>667</v>
      </c>
      <c r="D190" s="2" t="s">
        <v>267</v>
      </c>
      <c r="E190" s="2" t="s">
        <v>30</v>
      </c>
      <c r="F190" s="2" t="s">
        <v>668</v>
      </c>
      <c r="G190" s="2" t="s">
        <v>269</v>
      </c>
      <c r="H190" s="2">
        <v>0.69</v>
      </c>
      <c r="I190" s="2">
        <v>0.69</v>
      </c>
    </row>
    <row r="191" spans="2:9">
      <c r="B191" s="2">
        <v>1</v>
      </c>
      <c r="C191" s="2" t="s">
        <v>667</v>
      </c>
      <c r="D191" s="2" t="s">
        <v>267</v>
      </c>
      <c r="E191" s="2" t="s">
        <v>30</v>
      </c>
      <c r="F191" s="2" t="s">
        <v>669</v>
      </c>
      <c r="G191" s="2" t="s">
        <v>269</v>
      </c>
      <c r="H191" s="2">
        <v>0.69</v>
      </c>
      <c r="I191" s="2">
        <v>0.69</v>
      </c>
    </row>
    <row r="192" spans="2:9">
      <c r="B192" s="2">
        <v>1</v>
      </c>
      <c r="C192" s="2" t="s">
        <v>667</v>
      </c>
      <c r="D192" s="2" t="s">
        <v>267</v>
      </c>
      <c r="E192" s="2" t="s">
        <v>30</v>
      </c>
      <c r="F192" s="2" t="s">
        <v>316</v>
      </c>
      <c r="G192" s="2" t="s">
        <v>269</v>
      </c>
      <c r="H192" s="2">
        <v>0.69</v>
      </c>
      <c r="I192" s="2">
        <v>0.69</v>
      </c>
    </row>
    <row r="193" spans="2:9">
      <c r="B193" s="2">
        <v>1</v>
      </c>
      <c r="C193" s="2" t="s">
        <v>667</v>
      </c>
      <c r="D193" s="2" t="s">
        <v>267</v>
      </c>
      <c r="E193" s="2" t="s">
        <v>30</v>
      </c>
      <c r="F193" s="2" t="s">
        <v>307</v>
      </c>
      <c r="G193" s="2" t="s">
        <v>269</v>
      </c>
      <c r="H193" s="2">
        <v>0.69</v>
      </c>
      <c r="I193" s="2">
        <v>0.69</v>
      </c>
    </row>
    <row r="194" spans="2:9">
      <c r="B194" s="2">
        <v>1</v>
      </c>
      <c r="C194" s="2" t="s">
        <v>667</v>
      </c>
      <c r="D194" s="2" t="s">
        <v>267</v>
      </c>
      <c r="E194" s="2" t="s">
        <v>31</v>
      </c>
      <c r="F194" s="2" t="s">
        <v>112</v>
      </c>
      <c r="G194" s="2" t="s">
        <v>269</v>
      </c>
      <c r="H194" s="2">
        <v>0.69</v>
      </c>
      <c r="I194" s="2">
        <v>0.69</v>
      </c>
    </row>
    <row r="195" spans="2:9">
      <c r="B195" s="2">
        <v>1</v>
      </c>
      <c r="C195" s="2" t="s">
        <v>667</v>
      </c>
      <c r="D195" s="2" t="s">
        <v>267</v>
      </c>
      <c r="E195" s="2" t="s">
        <v>31</v>
      </c>
      <c r="F195" s="2" t="s">
        <v>215</v>
      </c>
      <c r="G195" s="2" t="s">
        <v>269</v>
      </c>
      <c r="H195" s="2">
        <v>0.69</v>
      </c>
      <c r="I195" s="2">
        <v>0.69</v>
      </c>
    </row>
    <row r="196" spans="2:9">
      <c r="B196" s="2">
        <v>1</v>
      </c>
      <c r="C196" s="2" t="s">
        <v>667</v>
      </c>
      <c r="D196" s="2" t="s">
        <v>267</v>
      </c>
      <c r="E196" s="2" t="s">
        <v>31</v>
      </c>
      <c r="F196" s="2" t="s">
        <v>217</v>
      </c>
      <c r="G196" s="2" t="s">
        <v>269</v>
      </c>
      <c r="H196" s="2">
        <v>0.69</v>
      </c>
      <c r="I196" s="2">
        <v>0.69</v>
      </c>
    </row>
    <row r="197" spans="2:9">
      <c r="B197" s="2">
        <v>1</v>
      </c>
      <c r="C197" s="2" t="s">
        <v>667</v>
      </c>
      <c r="D197" s="2" t="s">
        <v>267</v>
      </c>
      <c r="E197" s="2" t="s">
        <v>31</v>
      </c>
      <c r="F197" s="2" t="s">
        <v>218</v>
      </c>
      <c r="G197" s="2" t="s">
        <v>269</v>
      </c>
      <c r="H197" s="2">
        <v>0.69</v>
      </c>
      <c r="I197" s="2">
        <v>0.69</v>
      </c>
    </row>
    <row r="198" spans="2:9">
      <c r="B198" s="2">
        <v>1</v>
      </c>
      <c r="C198" s="2" t="s">
        <v>667</v>
      </c>
      <c r="D198" s="2" t="s">
        <v>267</v>
      </c>
      <c r="E198" s="2" t="s">
        <v>31</v>
      </c>
      <c r="F198" s="2" t="s">
        <v>268</v>
      </c>
      <c r="G198" s="2" t="s">
        <v>269</v>
      </c>
      <c r="H198" s="2">
        <v>0.69</v>
      </c>
      <c r="I198" s="2">
        <v>0.69</v>
      </c>
    </row>
    <row r="199" spans="2:9">
      <c r="B199" s="2">
        <v>1</v>
      </c>
      <c r="C199" s="2" t="s">
        <v>667</v>
      </c>
      <c r="D199" s="2" t="s">
        <v>267</v>
      </c>
      <c r="E199" s="2" t="s">
        <v>31</v>
      </c>
      <c r="F199" s="2" t="s">
        <v>219</v>
      </c>
      <c r="G199" s="2" t="s">
        <v>269</v>
      </c>
      <c r="H199" s="2">
        <v>0.69</v>
      </c>
      <c r="I199" s="2">
        <v>0.69</v>
      </c>
    </row>
    <row r="200" spans="2:9">
      <c r="B200" s="2">
        <v>1</v>
      </c>
      <c r="C200" s="2" t="s">
        <v>667</v>
      </c>
      <c r="D200" s="2" t="s">
        <v>267</v>
      </c>
      <c r="E200" s="2" t="s">
        <v>31</v>
      </c>
      <c r="F200" s="2" t="s">
        <v>270</v>
      </c>
      <c r="G200" s="2" t="s">
        <v>269</v>
      </c>
      <c r="H200" s="2">
        <v>0.69</v>
      </c>
      <c r="I200" s="2">
        <v>0.69</v>
      </c>
    </row>
    <row r="201" spans="2:9">
      <c r="B201" s="2">
        <v>11</v>
      </c>
      <c r="C201" s="2" t="s">
        <v>667</v>
      </c>
      <c r="D201" s="2" t="s">
        <v>267</v>
      </c>
      <c r="E201" s="2" t="s">
        <v>31</v>
      </c>
      <c r="F201" s="2" t="s">
        <v>271</v>
      </c>
      <c r="G201" s="2" t="s">
        <v>269</v>
      </c>
      <c r="H201" s="2">
        <v>0.69</v>
      </c>
      <c r="I201" s="2">
        <v>7.59</v>
      </c>
    </row>
    <row r="202" spans="2:9">
      <c r="B202" s="2">
        <v>11</v>
      </c>
      <c r="C202" s="2" t="s">
        <v>667</v>
      </c>
      <c r="D202" s="2" t="s">
        <v>267</v>
      </c>
      <c r="E202" s="2" t="s">
        <v>31</v>
      </c>
      <c r="F202" s="2" t="s">
        <v>273</v>
      </c>
      <c r="G202" s="2" t="s">
        <v>269</v>
      </c>
      <c r="H202" s="2">
        <v>0.69</v>
      </c>
      <c r="I202" s="2">
        <v>7.59</v>
      </c>
    </row>
    <row r="203" spans="2:9">
      <c r="B203" s="2">
        <v>1</v>
      </c>
      <c r="C203" s="2" t="s">
        <v>667</v>
      </c>
      <c r="D203" s="2" t="s">
        <v>267</v>
      </c>
      <c r="E203" s="2" t="s">
        <v>31</v>
      </c>
      <c r="F203" s="2" t="s">
        <v>315</v>
      </c>
      <c r="G203" s="2" t="s">
        <v>269</v>
      </c>
      <c r="H203" s="2">
        <v>0.69</v>
      </c>
      <c r="I203" s="2">
        <v>0.69</v>
      </c>
    </row>
    <row r="204" spans="2:9">
      <c r="B204" s="2">
        <v>11</v>
      </c>
      <c r="C204" s="2" t="s">
        <v>667</v>
      </c>
      <c r="D204" s="2" t="s">
        <v>267</v>
      </c>
      <c r="E204" s="2" t="s">
        <v>31</v>
      </c>
      <c r="F204" s="2" t="s">
        <v>668</v>
      </c>
      <c r="G204" s="2" t="s">
        <v>269</v>
      </c>
      <c r="H204" s="2">
        <v>0.69</v>
      </c>
      <c r="I204" s="2">
        <v>7.59</v>
      </c>
    </row>
    <row r="205" spans="2:9">
      <c r="B205" s="2">
        <v>11</v>
      </c>
      <c r="C205" s="2" t="s">
        <v>667</v>
      </c>
      <c r="D205" s="2" t="s">
        <v>267</v>
      </c>
      <c r="E205" s="2" t="s">
        <v>31</v>
      </c>
      <c r="F205" s="2" t="s">
        <v>316</v>
      </c>
      <c r="G205" s="2" t="s">
        <v>269</v>
      </c>
      <c r="H205" s="2">
        <v>0.69</v>
      </c>
      <c r="I205" s="2">
        <v>7.59</v>
      </c>
    </row>
    <row r="206" spans="2:9">
      <c r="B206" s="2">
        <v>11</v>
      </c>
      <c r="C206" s="2" t="s">
        <v>667</v>
      </c>
      <c r="D206" s="2" t="s">
        <v>267</v>
      </c>
      <c r="E206" s="2" t="s">
        <v>31</v>
      </c>
      <c r="F206" s="2" t="s">
        <v>307</v>
      </c>
      <c r="G206" s="2" t="s">
        <v>269</v>
      </c>
      <c r="H206" s="2">
        <v>0.69</v>
      </c>
      <c r="I206" s="2">
        <v>7.59</v>
      </c>
    </row>
    <row r="207" spans="2:9">
      <c r="B207" s="2">
        <v>1</v>
      </c>
      <c r="C207" s="2" t="s">
        <v>667</v>
      </c>
      <c r="D207" s="2" t="s">
        <v>267</v>
      </c>
      <c r="E207" s="2" t="s">
        <v>95</v>
      </c>
      <c r="F207" s="2" t="s">
        <v>112</v>
      </c>
      <c r="G207" s="2" t="s">
        <v>269</v>
      </c>
      <c r="H207" s="2">
        <v>0.69</v>
      </c>
      <c r="I207" s="2">
        <v>0.69</v>
      </c>
    </row>
    <row r="208" spans="2:9">
      <c r="B208" s="2">
        <v>1</v>
      </c>
      <c r="C208" s="2" t="s">
        <v>667</v>
      </c>
      <c r="D208" s="2" t="s">
        <v>267</v>
      </c>
      <c r="E208" s="2" t="s">
        <v>95</v>
      </c>
      <c r="F208" s="2" t="s">
        <v>215</v>
      </c>
      <c r="G208" s="2" t="s">
        <v>269</v>
      </c>
      <c r="H208" s="2">
        <v>0.69</v>
      </c>
      <c r="I208" s="2">
        <v>0.69</v>
      </c>
    </row>
    <row r="209" spans="2:9">
      <c r="B209" s="2">
        <v>1</v>
      </c>
      <c r="C209" s="2" t="s">
        <v>667</v>
      </c>
      <c r="D209" s="2" t="s">
        <v>267</v>
      </c>
      <c r="E209" s="2" t="s">
        <v>95</v>
      </c>
      <c r="F209" s="2" t="s">
        <v>217</v>
      </c>
      <c r="G209" s="2" t="s">
        <v>269</v>
      </c>
      <c r="H209" s="2">
        <v>0.69</v>
      </c>
      <c r="I209" s="2">
        <v>0.69</v>
      </c>
    </row>
    <row r="210" spans="2:9">
      <c r="B210" s="2">
        <v>1</v>
      </c>
      <c r="C210" s="2" t="s">
        <v>667</v>
      </c>
      <c r="D210" s="2" t="s">
        <v>267</v>
      </c>
      <c r="E210" s="2" t="s">
        <v>95</v>
      </c>
      <c r="F210" s="2" t="s">
        <v>218</v>
      </c>
      <c r="G210" s="2" t="s">
        <v>269</v>
      </c>
      <c r="H210" s="2">
        <v>0.69</v>
      </c>
      <c r="I210" s="2">
        <v>0.69</v>
      </c>
    </row>
    <row r="211" spans="2:9">
      <c r="B211" s="2">
        <v>1</v>
      </c>
      <c r="C211" s="2" t="s">
        <v>667</v>
      </c>
      <c r="D211" s="2" t="s">
        <v>267</v>
      </c>
      <c r="E211" s="2" t="s">
        <v>95</v>
      </c>
      <c r="F211" s="2" t="s">
        <v>268</v>
      </c>
      <c r="G211" s="2" t="s">
        <v>269</v>
      </c>
      <c r="H211" s="2">
        <v>0.69</v>
      </c>
      <c r="I211" s="2">
        <v>0.69</v>
      </c>
    </row>
    <row r="212" spans="2:9">
      <c r="B212" s="2">
        <v>1</v>
      </c>
      <c r="C212" s="2" t="s">
        <v>667</v>
      </c>
      <c r="D212" s="2" t="s">
        <v>267</v>
      </c>
      <c r="E212" s="2" t="s">
        <v>95</v>
      </c>
      <c r="F212" s="2" t="s">
        <v>219</v>
      </c>
      <c r="G212" s="2" t="s">
        <v>269</v>
      </c>
      <c r="H212" s="2">
        <v>0.69</v>
      </c>
      <c r="I212" s="2">
        <v>0.69</v>
      </c>
    </row>
    <row r="213" spans="2:9">
      <c r="B213" s="2">
        <v>1</v>
      </c>
      <c r="C213" s="2" t="s">
        <v>667</v>
      </c>
      <c r="D213" s="2" t="s">
        <v>267</v>
      </c>
      <c r="E213" s="2" t="s">
        <v>95</v>
      </c>
      <c r="F213" s="2" t="s">
        <v>270</v>
      </c>
      <c r="G213" s="2" t="s">
        <v>269</v>
      </c>
      <c r="H213" s="2">
        <v>0.69</v>
      </c>
      <c r="I213" s="2">
        <v>0.69</v>
      </c>
    </row>
    <row r="214" spans="2:9">
      <c r="B214" s="2">
        <v>1</v>
      </c>
      <c r="C214" s="2" t="s">
        <v>667</v>
      </c>
      <c r="D214" s="2" t="s">
        <v>267</v>
      </c>
      <c r="E214" s="2" t="s">
        <v>95</v>
      </c>
      <c r="F214" s="2" t="s">
        <v>271</v>
      </c>
      <c r="G214" s="2" t="s">
        <v>269</v>
      </c>
      <c r="H214" s="2">
        <v>0.69</v>
      </c>
      <c r="I214" s="2">
        <v>0.69</v>
      </c>
    </row>
    <row r="215" spans="2:9">
      <c r="B215" s="2">
        <v>1</v>
      </c>
      <c r="C215" s="2" t="s">
        <v>667</v>
      </c>
      <c r="D215" s="2" t="s">
        <v>267</v>
      </c>
      <c r="E215" s="2" t="s">
        <v>95</v>
      </c>
      <c r="F215" s="2" t="s">
        <v>272</v>
      </c>
      <c r="G215" s="2" t="s">
        <v>269</v>
      </c>
      <c r="H215" s="2">
        <v>0.69</v>
      </c>
      <c r="I215" s="2">
        <v>0.69</v>
      </c>
    </row>
    <row r="216" spans="2:9">
      <c r="B216" s="2">
        <v>1</v>
      </c>
      <c r="C216" s="2" t="s">
        <v>667</v>
      </c>
      <c r="D216" s="2" t="s">
        <v>267</v>
      </c>
      <c r="E216" s="2" t="s">
        <v>95</v>
      </c>
      <c r="F216" s="2" t="s">
        <v>273</v>
      </c>
      <c r="G216" s="2" t="s">
        <v>269</v>
      </c>
      <c r="H216" s="2">
        <v>0.69</v>
      </c>
      <c r="I216" s="2">
        <v>0.69</v>
      </c>
    </row>
    <row r="217" spans="2:9">
      <c r="B217" s="2">
        <v>1</v>
      </c>
      <c r="C217" s="2" t="s">
        <v>667</v>
      </c>
      <c r="D217" s="2" t="s">
        <v>267</v>
      </c>
      <c r="E217" s="2" t="s">
        <v>95</v>
      </c>
      <c r="F217" s="2" t="s">
        <v>315</v>
      </c>
      <c r="G217" s="2" t="s">
        <v>269</v>
      </c>
      <c r="H217" s="2">
        <v>0.69</v>
      </c>
      <c r="I217" s="2">
        <v>0.69</v>
      </c>
    </row>
    <row r="218" spans="2:9">
      <c r="B218" s="2">
        <v>1</v>
      </c>
      <c r="C218" s="2" t="s">
        <v>667</v>
      </c>
      <c r="D218" s="2" t="s">
        <v>267</v>
      </c>
      <c r="E218" s="2" t="s">
        <v>95</v>
      </c>
      <c r="F218" s="2" t="s">
        <v>274</v>
      </c>
      <c r="G218" s="2" t="s">
        <v>269</v>
      </c>
      <c r="H218" s="2">
        <v>0.69</v>
      </c>
      <c r="I218" s="2">
        <v>0.69</v>
      </c>
    </row>
    <row r="219" spans="2:9">
      <c r="B219" s="2">
        <v>1</v>
      </c>
      <c r="C219" s="2" t="s">
        <v>667</v>
      </c>
      <c r="D219" s="2" t="s">
        <v>267</v>
      </c>
      <c r="E219" s="2" t="s">
        <v>95</v>
      </c>
      <c r="F219" s="2" t="s">
        <v>668</v>
      </c>
      <c r="G219" s="2" t="s">
        <v>269</v>
      </c>
      <c r="H219" s="2">
        <v>0.69</v>
      </c>
      <c r="I219" s="2">
        <v>0.69</v>
      </c>
    </row>
    <row r="220" spans="2:9">
      <c r="B220" s="2">
        <v>1</v>
      </c>
      <c r="C220" s="2" t="s">
        <v>667</v>
      </c>
      <c r="D220" s="2" t="s">
        <v>267</v>
      </c>
      <c r="E220" s="2" t="s">
        <v>95</v>
      </c>
      <c r="F220" s="2" t="s">
        <v>669</v>
      </c>
      <c r="G220" s="2" t="s">
        <v>269</v>
      </c>
      <c r="H220" s="2">
        <v>0.69</v>
      </c>
      <c r="I220" s="2">
        <v>0.69</v>
      </c>
    </row>
    <row r="221" spans="2:9">
      <c r="B221" s="2">
        <v>1</v>
      </c>
      <c r="C221" s="2" t="s">
        <v>667</v>
      </c>
      <c r="D221" s="2" t="s">
        <v>267</v>
      </c>
      <c r="E221" s="2" t="s">
        <v>95</v>
      </c>
      <c r="F221" s="2" t="s">
        <v>316</v>
      </c>
      <c r="G221" s="2" t="s">
        <v>269</v>
      </c>
      <c r="H221" s="2">
        <v>0.69</v>
      </c>
      <c r="I221" s="2">
        <v>0.69</v>
      </c>
    </row>
    <row r="222" spans="2:9">
      <c r="B222" s="2">
        <v>1</v>
      </c>
      <c r="C222" s="2" t="s">
        <v>667</v>
      </c>
      <c r="D222" s="2" t="s">
        <v>267</v>
      </c>
      <c r="E222" s="2" t="s">
        <v>95</v>
      </c>
      <c r="F222" s="2" t="s">
        <v>275</v>
      </c>
      <c r="G222" s="2" t="s">
        <v>269</v>
      </c>
      <c r="H222" s="2">
        <v>0.69</v>
      </c>
      <c r="I222" s="2">
        <v>0.69</v>
      </c>
    </row>
    <row r="223" spans="2:9">
      <c r="B223" s="2">
        <v>1</v>
      </c>
      <c r="C223" s="2" t="s">
        <v>667</v>
      </c>
      <c r="D223" s="2" t="s">
        <v>267</v>
      </c>
      <c r="E223" s="2" t="s">
        <v>95</v>
      </c>
      <c r="F223" s="2" t="s">
        <v>307</v>
      </c>
      <c r="G223" s="2" t="s">
        <v>269</v>
      </c>
      <c r="H223" s="2">
        <v>0.69</v>
      </c>
      <c r="I223" s="2">
        <v>0.69</v>
      </c>
    </row>
    <row r="224" spans="2:9">
      <c r="B224" s="2">
        <v>1</v>
      </c>
      <c r="C224" s="2" t="s">
        <v>667</v>
      </c>
      <c r="D224" s="2" t="s">
        <v>267</v>
      </c>
      <c r="E224" s="2" t="s">
        <v>32</v>
      </c>
      <c r="F224" s="2" t="s">
        <v>112</v>
      </c>
      <c r="G224" s="2" t="s">
        <v>269</v>
      </c>
      <c r="H224" s="2">
        <v>0.69</v>
      </c>
      <c r="I224" s="2">
        <v>0.69</v>
      </c>
    </row>
    <row r="225" spans="2:9">
      <c r="B225" s="2">
        <v>1</v>
      </c>
      <c r="C225" s="2" t="s">
        <v>667</v>
      </c>
      <c r="D225" s="2" t="s">
        <v>267</v>
      </c>
      <c r="E225" s="2" t="s">
        <v>32</v>
      </c>
      <c r="F225" s="2" t="s">
        <v>215</v>
      </c>
      <c r="G225" s="2" t="s">
        <v>269</v>
      </c>
      <c r="H225" s="2">
        <v>0.69</v>
      </c>
      <c r="I225" s="2">
        <v>0.69</v>
      </c>
    </row>
    <row r="226" spans="2:9">
      <c r="B226" s="2">
        <v>1</v>
      </c>
      <c r="C226" s="2" t="s">
        <v>667</v>
      </c>
      <c r="D226" s="2" t="s">
        <v>267</v>
      </c>
      <c r="E226" s="2" t="s">
        <v>32</v>
      </c>
      <c r="F226" s="2" t="s">
        <v>217</v>
      </c>
      <c r="G226" s="2" t="s">
        <v>269</v>
      </c>
      <c r="H226" s="2">
        <v>0.69</v>
      </c>
      <c r="I226" s="2">
        <v>0.69</v>
      </c>
    </row>
    <row r="227" spans="2:9">
      <c r="B227" s="2">
        <v>1</v>
      </c>
      <c r="C227" s="2" t="s">
        <v>667</v>
      </c>
      <c r="D227" s="2" t="s">
        <v>267</v>
      </c>
      <c r="E227" s="2" t="s">
        <v>32</v>
      </c>
      <c r="F227" s="2" t="s">
        <v>218</v>
      </c>
      <c r="G227" s="2" t="s">
        <v>269</v>
      </c>
      <c r="H227" s="2">
        <v>0.69</v>
      </c>
      <c r="I227" s="2">
        <v>0.69</v>
      </c>
    </row>
    <row r="228" spans="2:9">
      <c r="B228" s="2">
        <v>11</v>
      </c>
      <c r="C228" s="2" t="s">
        <v>667</v>
      </c>
      <c r="D228" s="2" t="s">
        <v>267</v>
      </c>
      <c r="E228" s="2" t="s">
        <v>32</v>
      </c>
      <c r="F228" s="2" t="s">
        <v>219</v>
      </c>
      <c r="G228" s="2" t="s">
        <v>269</v>
      </c>
      <c r="H228" s="2">
        <v>0.69</v>
      </c>
      <c r="I228" s="2">
        <v>7.59</v>
      </c>
    </row>
    <row r="229" spans="2:9">
      <c r="B229" s="2">
        <v>1</v>
      </c>
      <c r="C229" s="2" t="s">
        <v>667</v>
      </c>
      <c r="D229" s="2" t="s">
        <v>267</v>
      </c>
      <c r="E229" s="2" t="s">
        <v>32</v>
      </c>
      <c r="F229" s="2" t="s">
        <v>270</v>
      </c>
      <c r="G229" s="2" t="s">
        <v>269</v>
      </c>
      <c r="H229" s="2">
        <v>0.69</v>
      </c>
      <c r="I229" s="2">
        <v>0.69</v>
      </c>
    </row>
    <row r="230" spans="2:9">
      <c r="B230" s="2">
        <v>1</v>
      </c>
      <c r="C230" s="2" t="s">
        <v>667</v>
      </c>
      <c r="D230" s="2" t="s">
        <v>267</v>
      </c>
      <c r="E230" s="2" t="s">
        <v>32</v>
      </c>
      <c r="F230" s="2" t="s">
        <v>271</v>
      </c>
      <c r="G230" s="2" t="s">
        <v>269</v>
      </c>
      <c r="H230" s="2">
        <v>0.69</v>
      </c>
      <c r="I230" s="2">
        <v>0.69</v>
      </c>
    </row>
    <row r="231" spans="2:9">
      <c r="B231" s="2">
        <v>1</v>
      </c>
      <c r="C231" s="2" t="s">
        <v>667</v>
      </c>
      <c r="D231" s="2" t="s">
        <v>267</v>
      </c>
      <c r="E231" s="2" t="s">
        <v>32</v>
      </c>
      <c r="F231" s="2" t="s">
        <v>272</v>
      </c>
      <c r="G231" s="2" t="s">
        <v>269</v>
      </c>
      <c r="H231" s="2">
        <v>0.69</v>
      </c>
      <c r="I231" s="2">
        <v>0.69</v>
      </c>
    </row>
    <row r="232" spans="2:9">
      <c r="B232" s="2">
        <v>1</v>
      </c>
      <c r="C232" s="2" t="s">
        <v>667</v>
      </c>
      <c r="D232" s="2" t="s">
        <v>267</v>
      </c>
      <c r="E232" s="2" t="s">
        <v>32</v>
      </c>
      <c r="F232" s="2" t="s">
        <v>273</v>
      </c>
      <c r="G232" s="2" t="s">
        <v>269</v>
      </c>
      <c r="H232" s="2">
        <v>0.69</v>
      </c>
      <c r="I232" s="2">
        <v>0.69</v>
      </c>
    </row>
    <row r="233" spans="2:9">
      <c r="B233" s="2">
        <v>1</v>
      </c>
      <c r="C233" s="2" t="s">
        <v>670</v>
      </c>
      <c r="D233" s="2" t="s">
        <v>671</v>
      </c>
      <c r="G233" s="2" t="s">
        <v>672</v>
      </c>
      <c r="H233" s="2">
        <v>37.36</v>
      </c>
      <c r="I233" s="2">
        <v>37.36</v>
      </c>
    </row>
    <row r="234" spans="2:9">
      <c r="B234" s="2">
        <v>2</v>
      </c>
      <c r="C234" s="2" t="s">
        <v>109</v>
      </c>
      <c r="D234" s="2" t="s">
        <v>673</v>
      </c>
      <c r="E234" s="2" t="s">
        <v>28</v>
      </c>
      <c r="G234" s="2" t="s">
        <v>674</v>
      </c>
      <c r="H234" s="2">
        <v>0.16</v>
      </c>
      <c r="I234" s="2">
        <v>0.32</v>
      </c>
    </row>
    <row r="235" spans="2:9">
      <c r="B235" s="2">
        <v>2</v>
      </c>
      <c r="C235" s="2" t="s">
        <v>109</v>
      </c>
      <c r="D235" s="2" t="s">
        <v>673</v>
      </c>
      <c r="E235" s="2" t="s">
        <v>72</v>
      </c>
      <c r="G235" s="2" t="s">
        <v>674</v>
      </c>
      <c r="H235" s="2">
        <v>0.16</v>
      </c>
      <c r="I235" s="2">
        <v>0.32</v>
      </c>
    </row>
    <row r="236" spans="2:9">
      <c r="B236" s="2">
        <v>334</v>
      </c>
      <c r="C236" s="2" t="s">
        <v>109</v>
      </c>
      <c r="D236" s="2" t="s">
        <v>673</v>
      </c>
      <c r="E236" s="2" t="s">
        <v>31</v>
      </c>
      <c r="G236" s="2" t="s">
        <v>674</v>
      </c>
      <c r="H236" s="2">
        <v>0.16</v>
      </c>
      <c r="I236" s="2">
        <v>53.44</v>
      </c>
    </row>
    <row r="237" spans="2:9">
      <c r="B237" s="2">
        <v>1</v>
      </c>
      <c r="C237" s="2" t="s">
        <v>675</v>
      </c>
      <c r="D237" s="2" t="s">
        <v>676</v>
      </c>
      <c r="E237" s="2" t="s">
        <v>28</v>
      </c>
      <c r="F237" s="2" t="s">
        <v>278</v>
      </c>
      <c r="G237" s="2" t="s">
        <v>677</v>
      </c>
      <c r="H237" s="2">
        <v>0.66</v>
      </c>
      <c r="I237" s="2">
        <v>0.66</v>
      </c>
    </row>
    <row r="238" spans="2:9">
      <c r="B238" s="2">
        <v>1</v>
      </c>
      <c r="C238" s="2" t="s">
        <v>675</v>
      </c>
      <c r="D238" s="2" t="s">
        <v>676</v>
      </c>
      <c r="E238" s="2" t="s">
        <v>28</v>
      </c>
      <c r="F238" s="2" t="s">
        <v>678</v>
      </c>
      <c r="G238" s="2" t="s">
        <v>677</v>
      </c>
      <c r="H238" s="2">
        <v>0.66</v>
      </c>
      <c r="I238" s="2">
        <v>0.66</v>
      </c>
    </row>
    <row r="239" spans="2:9">
      <c r="B239" s="2">
        <v>1</v>
      </c>
      <c r="C239" s="2" t="s">
        <v>675</v>
      </c>
      <c r="D239" s="2" t="s">
        <v>676</v>
      </c>
      <c r="E239" s="2" t="s">
        <v>28</v>
      </c>
      <c r="F239" s="2" t="s">
        <v>276</v>
      </c>
      <c r="G239" s="2" t="s">
        <v>677</v>
      </c>
      <c r="H239" s="2">
        <v>0.66</v>
      </c>
      <c r="I239" s="2">
        <v>0.66</v>
      </c>
    </row>
    <row r="240" spans="2:9">
      <c r="B240" s="2">
        <v>1</v>
      </c>
      <c r="C240" s="2" t="s">
        <v>675</v>
      </c>
      <c r="D240" s="2" t="s">
        <v>676</v>
      </c>
      <c r="E240" s="2" t="s">
        <v>28</v>
      </c>
      <c r="F240" s="2" t="s">
        <v>277</v>
      </c>
      <c r="G240" s="2" t="s">
        <v>677</v>
      </c>
      <c r="H240" s="2">
        <v>0.66</v>
      </c>
      <c r="I240" s="2">
        <v>0.66</v>
      </c>
    </row>
    <row r="241" spans="2:9">
      <c r="B241" s="2">
        <v>1</v>
      </c>
      <c r="C241" s="2" t="s">
        <v>675</v>
      </c>
      <c r="D241" s="2" t="s">
        <v>676</v>
      </c>
      <c r="E241" s="2" t="s">
        <v>30</v>
      </c>
      <c r="F241" s="2" t="s">
        <v>278</v>
      </c>
      <c r="G241" s="2" t="s">
        <v>677</v>
      </c>
      <c r="H241" s="2">
        <v>0.66</v>
      </c>
      <c r="I241" s="2">
        <v>0.66</v>
      </c>
    </row>
    <row r="242" spans="2:9">
      <c r="B242" s="2">
        <v>1</v>
      </c>
      <c r="C242" s="2" t="s">
        <v>675</v>
      </c>
      <c r="D242" s="2" t="s">
        <v>676</v>
      </c>
      <c r="E242" s="2" t="s">
        <v>30</v>
      </c>
      <c r="F242" s="2" t="s">
        <v>678</v>
      </c>
      <c r="G242" s="2" t="s">
        <v>677</v>
      </c>
      <c r="H242" s="2">
        <v>0.66</v>
      </c>
      <c r="I242" s="2">
        <v>0.66</v>
      </c>
    </row>
    <row r="243" spans="2:9">
      <c r="B243" s="2">
        <v>1</v>
      </c>
      <c r="C243" s="2" t="s">
        <v>675</v>
      </c>
      <c r="D243" s="2" t="s">
        <v>676</v>
      </c>
      <c r="E243" s="2" t="s">
        <v>30</v>
      </c>
      <c r="F243" s="2" t="s">
        <v>276</v>
      </c>
      <c r="G243" s="2" t="s">
        <v>677</v>
      </c>
      <c r="H243" s="2">
        <v>0.66</v>
      </c>
      <c r="I243" s="2">
        <v>0.66</v>
      </c>
    </row>
    <row r="244" spans="2:9">
      <c r="B244" s="2">
        <v>1</v>
      </c>
      <c r="C244" s="2" t="s">
        <v>675</v>
      </c>
      <c r="D244" s="2" t="s">
        <v>676</v>
      </c>
      <c r="E244" s="2" t="s">
        <v>30</v>
      </c>
      <c r="F244" s="2" t="s">
        <v>277</v>
      </c>
      <c r="G244" s="2" t="s">
        <v>677</v>
      </c>
      <c r="H244" s="2">
        <v>0.66</v>
      </c>
      <c r="I244" s="2">
        <v>0.66</v>
      </c>
    </row>
    <row r="245" spans="2:9">
      <c r="B245" s="2">
        <v>1</v>
      </c>
      <c r="C245" s="2" t="s">
        <v>675</v>
      </c>
      <c r="D245" s="2" t="s">
        <v>676</v>
      </c>
      <c r="E245" s="2" t="s">
        <v>31</v>
      </c>
      <c r="F245" s="2" t="s">
        <v>278</v>
      </c>
      <c r="G245" s="2" t="s">
        <v>677</v>
      </c>
      <c r="H245" s="2">
        <v>0.66</v>
      </c>
      <c r="I245" s="2">
        <v>0.66</v>
      </c>
    </row>
    <row r="246" spans="2:9">
      <c r="B246" s="2">
        <v>1</v>
      </c>
      <c r="C246" s="2" t="s">
        <v>675</v>
      </c>
      <c r="D246" s="2" t="s">
        <v>676</v>
      </c>
      <c r="E246" s="2" t="s">
        <v>31</v>
      </c>
      <c r="F246" s="2" t="s">
        <v>678</v>
      </c>
      <c r="G246" s="2" t="s">
        <v>677</v>
      </c>
      <c r="H246" s="2">
        <v>0.66</v>
      </c>
      <c r="I246" s="2">
        <v>0.66</v>
      </c>
    </row>
    <row r="247" spans="2:9">
      <c r="B247" s="2">
        <v>1</v>
      </c>
      <c r="C247" s="2" t="s">
        <v>675</v>
      </c>
      <c r="D247" s="2" t="s">
        <v>676</v>
      </c>
      <c r="E247" s="2" t="s">
        <v>31</v>
      </c>
      <c r="F247" s="2" t="s">
        <v>276</v>
      </c>
      <c r="G247" s="2" t="s">
        <v>677</v>
      </c>
      <c r="H247" s="2">
        <v>0.66</v>
      </c>
      <c r="I247" s="2">
        <v>0.66</v>
      </c>
    </row>
    <row r="248" spans="2:9">
      <c r="B248" s="2">
        <v>1</v>
      </c>
      <c r="C248" s="2" t="s">
        <v>675</v>
      </c>
      <c r="D248" s="2" t="s">
        <v>676</v>
      </c>
      <c r="E248" s="2" t="s">
        <v>31</v>
      </c>
      <c r="F248" s="2" t="s">
        <v>277</v>
      </c>
      <c r="G248" s="2" t="s">
        <v>677</v>
      </c>
      <c r="H248" s="2">
        <v>0.66</v>
      </c>
      <c r="I248" s="2">
        <v>0.66</v>
      </c>
    </row>
    <row r="249" spans="2:9">
      <c r="B249" s="2">
        <v>1</v>
      </c>
      <c r="C249" s="2" t="s">
        <v>675</v>
      </c>
      <c r="D249" s="2" t="s">
        <v>676</v>
      </c>
      <c r="E249" s="2" t="s">
        <v>32</v>
      </c>
      <c r="F249" s="2" t="s">
        <v>678</v>
      </c>
      <c r="G249" s="2" t="s">
        <v>677</v>
      </c>
      <c r="H249" s="2">
        <v>0.66</v>
      </c>
      <c r="I249" s="2">
        <v>0.66</v>
      </c>
    </row>
    <row r="250" spans="2:9">
      <c r="B250" s="2">
        <v>1</v>
      </c>
      <c r="C250" s="2" t="s">
        <v>679</v>
      </c>
      <c r="D250" s="2" t="s">
        <v>680</v>
      </c>
      <c r="E250" s="2" t="s">
        <v>28</v>
      </c>
      <c r="F250" s="2" t="s">
        <v>278</v>
      </c>
      <c r="G250" s="2" t="s">
        <v>681</v>
      </c>
      <c r="H250" s="2">
        <v>0.61</v>
      </c>
      <c r="I250" s="2">
        <v>0.61</v>
      </c>
    </row>
    <row r="251" spans="2:9">
      <c r="B251" s="2">
        <v>1</v>
      </c>
      <c r="C251" s="2" t="s">
        <v>682</v>
      </c>
      <c r="D251" s="2" t="s">
        <v>683</v>
      </c>
      <c r="E251" s="2" t="s">
        <v>28</v>
      </c>
      <c r="G251" s="2" t="s">
        <v>684</v>
      </c>
      <c r="H251" s="2">
        <v>0.14000000000000001</v>
      </c>
      <c r="I251" s="2">
        <v>0.14000000000000001</v>
      </c>
    </row>
    <row r="252" spans="2:9">
      <c r="B252" s="2">
        <v>1</v>
      </c>
      <c r="C252" s="2" t="s">
        <v>685</v>
      </c>
      <c r="D252" s="2" t="s">
        <v>686</v>
      </c>
      <c r="E252" s="2" t="s">
        <v>278</v>
      </c>
      <c r="G252" s="2" t="s">
        <v>687</v>
      </c>
      <c r="H252" s="2">
        <v>0.14000000000000001</v>
      </c>
      <c r="I252" s="2">
        <v>0.14000000000000001</v>
      </c>
    </row>
    <row r="253" spans="2:9">
      <c r="B253" s="2">
        <v>1</v>
      </c>
      <c r="C253" s="2" t="s">
        <v>688</v>
      </c>
      <c r="D253" s="2" t="s">
        <v>689</v>
      </c>
      <c r="E253" s="2" t="s">
        <v>640</v>
      </c>
      <c r="G253" s="2" t="s">
        <v>690</v>
      </c>
      <c r="H253" s="2">
        <v>0.14000000000000001</v>
      </c>
      <c r="I253" s="2">
        <v>0.14000000000000001</v>
      </c>
    </row>
    <row r="254" spans="2:9">
      <c r="B254" s="2">
        <v>1</v>
      </c>
      <c r="C254" s="2" t="s">
        <v>691</v>
      </c>
      <c r="D254" s="2" t="s">
        <v>692</v>
      </c>
      <c r="G254" s="2" t="s">
        <v>693</v>
      </c>
      <c r="H254" s="2">
        <v>0.14000000000000001</v>
      </c>
      <c r="I254" s="2">
        <v>0.14000000000000001</v>
      </c>
    </row>
    <row r="255" spans="2:9">
      <c r="B255" s="2">
        <v>1</v>
      </c>
      <c r="C255" s="2" t="s">
        <v>694</v>
      </c>
      <c r="D255" s="2" t="s">
        <v>695</v>
      </c>
      <c r="G255" s="2" t="s">
        <v>696</v>
      </c>
      <c r="H255" s="2">
        <v>0.14000000000000001</v>
      </c>
      <c r="I255" s="2">
        <v>0.14000000000000001</v>
      </c>
    </row>
    <row r="256" spans="2:9">
      <c r="B256" s="2">
        <v>1</v>
      </c>
      <c r="C256" s="2" t="s">
        <v>697</v>
      </c>
      <c r="D256" s="2" t="s">
        <v>698</v>
      </c>
      <c r="E256" s="2" t="s">
        <v>31</v>
      </c>
      <c r="F256" s="2" t="s">
        <v>112</v>
      </c>
      <c r="G256" s="2" t="s">
        <v>699</v>
      </c>
      <c r="H256" s="2">
        <v>0.55000000000000004</v>
      </c>
      <c r="I256" s="2">
        <v>0.55000000000000004</v>
      </c>
    </row>
    <row r="257" spans="2:9">
      <c r="B257" s="2">
        <v>1</v>
      </c>
      <c r="C257" s="2" t="s">
        <v>132</v>
      </c>
      <c r="D257" s="2" t="s">
        <v>700</v>
      </c>
      <c r="E257" s="2" t="s">
        <v>31</v>
      </c>
      <c r="F257" s="2" t="s">
        <v>112</v>
      </c>
      <c r="G257" s="2" t="s">
        <v>701</v>
      </c>
      <c r="H257" s="2">
        <v>0.56000000000000005</v>
      </c>
      <c r="I257" s="2">
        <v>0.56000000000000005</v>
      </c>
    </row>
    <row r="258" spans="2:9">
      <c r="B258" s="2">
        <v>1</v>
      </c>
      <c r="C258" s="2" t="s">
        <v>702</v>
      </c>
      <c r="D258" s="2" t="s">
        <v>703</v>
      </c>
      <c r="E258" s="2" t="s">
        <v>704</v>
      </c>
      <c r="G258" s="2" t="s">
        <v>705</v>
      </c>
      <c r="H258" s="2">
        <v>24.43</v>
      </c>
      <c r="I258" s="2">
        <v>24.43</v>
      </c>
    </row>
    <row r="259" spans="2:9">
      <c r="B259" s="2">
        <v>2</v>
      </c>
      <c r="C259" s="2" t="s">
        <v>132</v>
      </c>
      <c r="D259" s="2" t="s">
        <v>700</v>
      </c>
      <c r="E259" s="2" t="s">
        <v>706</v>
      </c>
      <c r="F259" s="2" t="s">
        <v>244</v>
      </c>
      <c r="G259" s="2" t="s">
        <v>701</v>
      </c>
      <c r="H259" s="2">
        <v>0.56000000000000005</v>
      </c>
      <c r="I259" s="2">
        <v>1.1200000000000001</v>
      </c>
    </row>
    <row r="260" spans="2:9">
      <c r="B260" s="2">
        <v>1</v>
      </c>
      <c r="C260" s="2" t="s">
        <v>707</v>
      </c>
      <c r="D260" s="2" t="s">
        <v>708</v>
      </c>
      <c r="E260" s="2" t="s">
        <v>30</v>
      </c>
      <c r="G260" s="2" t="s">
        <v>709</v>
      </c>
      <c r="H260" s="2">
        <v>1.1599999999999999</v>
      </c>
      <c r="I260" s="2">
        <v>1.1599999999999999</v>
      </c>
    </row>
    <row r="261" spans="2:9">
      <c r="F261" s="2" t="s">
        <v>260</v>
      </c>
      <c r="G261" s="102">
        <v>41893.03</v>
      </c>
    </row>
    <row r="262" spans="2:9">
      <c r="F262" s="2" t="s">
        <v>261</v>
      </c>
      <c r="G262" s="102">
        <v>6283.95</v>
      </c>
    </row>
    <row r="263" spans="2:9">
      <c r="F263" s="2" t="s">
        <v>262</v>
      </c>
      <c r="G263" s="102">
        <v>35609.08</v>
      </c>
    </row>
    <row r="264" spans="2:9">
      <c r="F264" s="2" t="s">
        <v>263</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2023-09-20T05:14:09Z</cp:lastPrinted>
  <dcterms:created xsi:type="dcterms:W3CDTF">2009-06-02T18:56:54Z</dcterms:created>
  <dcterms:modified xsi:type="dcterms:W3CDTF">2023-09-20T05:14:10Z</dcterms:modified>
</cp:coreProperties>
</file>