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B389C94-CDAF-46DC-88FC-BE9DC4D46298}" xr6:coauthVersionLast="47" xr6:coauthVersionMax="47" xr10:uidLastSave="{00000000-0000-0000-0000-000000000000}"/>
  <bookViews>
    <workbookView xWindow="-12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Invoice!$A$1:$K$147</definedName>
    <definedName name="_xlnm.Print_Area" localSheetId="3">'Shipping Invoice'!$A$1:$L$135</definedName>
    <definedName name="_xlnm.Print_Area" localSheetId="4">'Tax Invoice'!$A$1:$H$1014</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J136" i="2"/>
  <c r="J133" i="2"/>
  <c r="K132" i="7"/>
  <c r="E113" i="6"/>
  <c r="E96" i="6"/>
  <c r="E94" i="6"/>
  <c r="E93" i="6"/>
  <c r="E92" i="6"/>
  <c r="E91" i="6"/>
  <c r="E90" i="6"/>
  <c r="E89" i="6"/>
  <c r="E87" i="6"/>
  <c r="E77" i="6"/>
  <c r="E76" i="6"/>
  <c r="E70" i="6"/>
  <c r="E56" i="6"/>
  <c r="E53" i="6"/>
  <c r="E52" i="6"/>
  <c r="E51" i="6"/>
  <c r="E50" i="6"/>
  <c r="E49" i="6"/>
  <c r="E47" i="6"/>
  <c r="E37" i="6"/>
  <c r="E36" i="6"/>
  <c r="E34" i="6"/>
  <c r="E33" i="6"/>
  <c r="E27" i="6"/>
  <c r="K14" i="7"/>
  <c r="K17" i="7"/>
  <c r="K10" i="7"/>
  <c r="I128" i="7"/>
  <c r="I125" i="7"/>
  <c r="I124" i="7"/>
  <c r="I123" i="7"/>
  <c r="I122" i="7"/>
  <c r="I110" i="7"/>
  <c r="I107" i="7"/>
  <c r="I106" i="7"/>
  <c r="I95" i="7"/>
  <c r="I94" i="7"/>
  <c r="I92" i="7"/>
  <c r="I91" i="7"/>
  <c r="I90" i="7"/>
  <c r="I82" i="7"/>
  <c r="I81" i="7"/>
  <c r="I77" i="7"/>
  <c r="I76" i="7"/>
  <c r="I75" i="7"/>
  <c r="I70" i="7"/>
  <c r="I66" i="7"/>
  <c r="I65" i="7"/>
  <c r="I64" i="7"/>
  <c r="I55" i="7"/>
  <c r="I54" i="7"/>
  <c r="I52" i="7"/>
  <c r="I42" i="7"/>
  <c r="I41" i="7"/>
  <c r="I40" i="7"/>
  <c r="I36" i="7"/>
  <c r="I35" i="7"/>
  <c r="I34" i="7"/>
  <c r="I33" i="7"/>
  <c r="I24" i="7"/>
  <c r="I121" i="7"/>
  <c r="N1" i="6"/>
  <c r="E108" i="6"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K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8" i="6"/>
  <c r="A1007" i="6"/>
  <c r="A1006" i="6"/>
  <c r="F1005" i="6"/>
  <c r="A1005" i="6"/>
  <c r="A1004" i="6"/>
  <c r="E54" i="6" l="1"/>
  <c r="E97" i="6"/>
  <c r="E109" i="6"/>
  <c r="E57" i="6"/>
  <c r="E110" i="6"/>
  <c r="E67" i="6"/>
  <c r="E111" i="6"/>
  <c r="E69" i="6"/>
  <c r="E112" i="6"/>
  <c r="E29" i="6"/>
  <c r="E71" i="6"/>
  <c r="E114" i="6"/>
  <c r="E30" i="6"/>
  <c r="E72" i="6"/>
  <c r="E116" i="6"/>
  <c r="E31" i="6"/>
  <c r="E73" i="6"/>
  <c r="E117" i="6"/>
  <c r="E32" i="6"/>
  <c r="E74" i="6"/>
  <c r="K110" i="7"/>
  <c r="K92" i="7"/>
  <c r="K52" i="7"/>
  <c r="J130" i="2"/>
  <c r="K24" i="7"/>
  <c r="K106" i="7"/>
  <c r="K33" i="7"/>
  <c r="I37" i="7"/>
  <c r="I67" i="7"/>
  <c r="I78" i="7"/>
  <c r="I93" i="7"/>
  <c r="K93" i="7" s="1"/>
  <c r="I108" i="7"/>
  <c r="K108" i="7" s="1"/>
  <c r="I126" i="7"/>
  <c r="K126" i="7" s="1"/>
  <c r="K34" i="7"/>
  <c r="K54" i="7"/>
  <c r="K94" i="7"/>
  <c r="I22" i="7"/>
  <c r="K22" i="7" s="1"/>
  <c r="I38" i="7"/>
  <c r="K38" i="7" s="1"/>
  <c r="I53" i="7"/>
  <c r="K53" i="7" s="1"/>
  <c r="I68" i="7"/>
  <c r="K68" i="7" s="1"/>
  <c r="I79" i="7"/>
  <c r="K79" i="7" s="1"/>
  <c r="I109" i="7"/>
  <c r="K109" i="7" s="1"/>
  <c r="I127" i="7"/>
  <c r="K127" i="7" s="1"/>
  <c r="K35" i="7"/>
  <c r="K95" i="7"/>
  <c r="I23" i="7"/>
  <c r="K23" i="7" s="1"/>
  <c r="I39" i="7"/>
  <c r="I69" i="7"/>
  <c r="K69" i="7" s="1"/>
  <c r="I80" i="7"/>
  <c r="K65" i="7"/>
  <c r="K37" i="7"/>
  <c r="K98" i="7"/>
  <c r="I129" i="7"/>
  <c r="K129" i="7" s="1"/>
  <c r="I56" i="7"/>
  <c r="K56" i="7" s="1"/>
  <c r="K80" i="7"/>
  <c r="K100" i="7"/>
  <c r="I26" i="7"/>
  <c r="K26" i="7" s="1"/>
  <c r="I44" i="7"/>
  <c r="K44" i="7" s="1"/>
  <c r="I57" i="7"/>
  <c r="I98" i="7"/>
  <c r="I113" i="7"/>
  <c r="K113" i="7" s="1"/>
  <c r="I83" i="7"/>
  <c r="K83" i="7" s="1"/>
  <c r="K41" i="7"/>
  <c r="K81" i="7"/>
  <c r="K121" i="7"/>
  <c r="I27" i="7"/>
  <c r="K27" i="7" s="1"/>
  <c r="I58" i="7"/>
  <c r="K58" i="7" s="1"/>
  <c r="I99" i="7"/>
  <c r="K99" i="7" s="1"/>
  <c r="I114" i="7"/>
  <c r="K114" i="7" s="1"/>
  <c r="K91" i="7"/>
  <c r="I96" i="7"/>
  <c r="K96" i="7" s="1"/>
  <c r="I43" i="7"/>
  <c r="K43" i="7" s="1"/>
  <c r="I112" i="7"/>
  <c r="K112" i="7" s="1"/>
  <c r="K101" i="7"/>
  <c r="K42" i="7"/>
  <c r="K82" i="7"/>
  <c r="K122" i="7"/>
  <c r="I28" i="7"/>
  <c r="K28" i="7" s="1"/>
  <c r="I45" i="7"/>
  <c r="K45" i="7" s="1"/>
  <c r="I59" i="7"/>
  <c r="K59" i="7" s="1"/>
  <c r="I72" i="7"/>
  <c r="K72" i="7" s="1"/>
  <c r="I85" i="7"/>
  <c r="K85" i="7" s="1"/>
  <c r="I100" i="7"/>
  <c r="I115" i="7"/>
  <c r="K115" i="7" s="1"/>
  <c r="K55" i="7"/>
  <c r="K64" i="7"/>
  <c r="K124" i="7"/>
  <c r="I30" i="7"/>
  <c r="K30" i="7" s="1"/>
  <c r="I47" i="7"/>
  <c r="I61" i="7"/>
  <c r="K61" i="7" s="1"/>
  <c r="I86" i="7"/>
  <c r="K86" i="7" s="1"/>
  <c r="I102" i="7"/>
  <c r="K102" i="7" s="1"/>
  <c r="I117" i="7"/>
  <c r="K117" i="7" s="1"/>
  <c r="K90" i="7"/>
  <c r="K75" i="7"/>
  <c r="K36" i="7"/>
  <c r="K123" i="7"/>
  <c r="I29" i="7"/>
  <c r="K29" i="7" s="1"/>
  <c r="I60" i="7"/>
  <c r="K60" i="7" s="1"/>
  <c r="I101" i="7"/>
  <c r="K125" i="7"/>
  <c r="I48" i="7"/>
  <c r="K48" i="7" s="1"/>
  <c r="I62" i="7"/>
  <c r="K62" i="7" s="1"/>
  <c r="I73" i="7"/>
  <c r="K73" i="7" s="1"/>
  <c r="I87" i="7"/>
  <c r="K87" i="7" s="1"/>
  <c r="I103" i="7"/>
  <c r="K103" i="7" s="1"/>
  <c r="I118" i="7"/>
  <c r="K118" i="7" s="1"/>
  <c r="K76" i="7"/>
  <c r="K78" i="7"/>
  <c r="I111" i="7"/>
  <c r="K111" i="7" s="1"/>
  <c r="K39" i="7"/>
  <c r="I25" i="7"/>
  <c r="K25" i="7" s="1"/>
  <c r="I97" i="7"/>
  <c r="K97" i="7" s="1"/>
  <c r="K40" i="7"/>
  <c r="I46" i="7"/>
  <c r="K46" i="7" s="1"/>
  <c r="I116" i="7"/>
  <c r="K116" i="7" s="1"/>
  <c r="K66" i="7"/>
  <c r="I49" i="7"/>
  <c r="K49" i="7" s="1"/>
  <c r="I88" i="7"/>
  <c r="K88" i="7" s="1"/>
  <c r="I104" i="7"/>
  <c r="K104" i="7" s="1"/>
  <c r="I119" i="7"/>
  <c r="K119" i="7" s="1"/>
  <c r="K57" i="7"/>
  <c r="I84" i="7"/>
  <c r="K84" i="7" s="1"/>
  <c r="K47" i="7"/>
  <c r="K107" i="7"/>
  <c r="I50" i="7"/>
  <c r="K50" i="7" s="1"/>
  <c r="I89" i="7"/>
  <c r="K89" i="7" s="1"/>
  <c r="I105" i="7"/>
  <c r="K105" i="7" s="1"/>
  <c r="I120" i="7"/>
  <c r="K120" i="7" s="1"/>
  <c r="K77" i="7"/>
  <c r="I71" i="7"/>
  <c r="K71" i="7" s="1"/>
  <c r="K67" i="7"/>
  <c r="I31" i="7"/>
  <c r="K31" i="7" s="1"/>
  <c r="K128" i="7"/>
  <c r="I32" i="7"/>
  <c r="K32" i="7" s="1"/>
  <c r="I51" i="7"/>
  <c r="K51" i="7" s="1"/>
  <c r="I63" i="7"/>
  <c r="K63" i="7" s="1"/>
  <c r="I74" i="7"/>
  <c r="K74" i="7" s="1"/>
  <c r="E35" i="6"/>
  <c r="E55" i="6"/>
  <c r="E75" i="6"/>
  <c r="E95" i="6"/>
  <c r="E115" i="6"/>
  <c r="E18" i="6"/>
  <c r="E38" i="6"/>
  <c r="E58" i="6"/>
  <c r="E78" i="6"/>
  <c r="E98" i="6"/>
  <c r="E118" i="6"/>
  <c r="E19" i="6"/>
  <c r="E39" i="6"/>
  <c r="E59" i="6"/>
  <c r="E79" i="6"/>
  <c r="E99" i="6"/>
  <c r="E119" i="6"/>
  <c r="E20" i="6"/>
  <c r="E40" i="6"/>
  <c r="E60" i="6"/>
  <c r="E80" i="6"/>
  <c r="E100" i="6"/>
  <c r="E120" i="6"/>
  <c r="E21" i="6"/>
  <c r="E41" i="6"/>
  <c r="E61" i="6"/>
  <c r="E81" i="6"/>
  <c r="E101" i="6"/>
  <c r="E121" i="6"/>
  <c r="E22" i="6"/>
  <c r="E42" i="6"/>
  <c r="E62" i="6"/>
  <c r="E82" i="6"/>
  <c r="E102" i="6"/>
  <c r="E122" i="6"/>
  <c r="E23" i="6"/>
  <c r="E43" i="6"/>
  <c r="E63" i="6"/>
  <c r="E83" i="6"/>
  <c r="E103" i="6"/>
  <c r="E123" i="6"/>
  <c r="E64" i="6"/>
  <c r="E24" i="6"/>
  <c r="E44" i="6"/>
  <c r="E84" i="6"/>
  <c r="E104" i="6"/>
  <c r="E124" i="6"/>
  <c r="E25" i="6"/>
  <c r="E45" i="6"/>
  <c r="E65" i="6"/>
  <c r="E85" i="6"/>
  <c r="E105" i="6"/>
  <c r="E125" i="6"/>
  <c r="E26" i="6"/>
  <c r="E46" i="6"/>
  <c r="E66" i="6"/>
  <c r="E86" i="6"/>
  <c r="E106" i="6"/>
  <c r="E107" i="6"/>
  <c r="E28" i="6"/>
  <c r="E48" i="6"/>
  <c r="E68" i="6"/>
  <c r="E88" i="6"/>
  <c r="B130" i="7"/>
  <c r="M11" i="6"/>
  <c r="I143" i="2" s="1"/>
  <c r="J132" i="2" l="1"/>
  <c r="K130"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I140" i="2" l="1"/>
  <c r="K131" i="7"/>
  <c r="K133" i="7" s="1"/>
  <c r="F1001" i="6"/>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142" i="2" s="1"/>
  <c r="I146" i="2" l="1"/>
  <c r="I147" i="2"/>
  <c r="I145" i="2" s="1"/>
  <c r="I144" i="2"/>
  <c r="H1008" i="6"/>
  <c r="H1007" i="6"/>
  <c r="H1006" i="6"/>
  <c r="H1005" i="6"/>
  <c r="H1001" i="6"/>
  <c r="H1000" i="6"/>
  <c r="H1003"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4" i="6" l="1"/>
  <c r="H1011" i="6"/>
  <c r="H1010" i="6"/>
  <c r="H1013" i="6" l="1"/>
  <c r="H1012" i="6" s="1"/>
</calcChain>
</file>

<file path=xl/sharedStrings.xml><?xml version="1.0" encoding="utf-8"?>
<sst xmlns="http://schemas.openxmlformats.org/spreadsheetml/2006/main" count="3487" uniqueCount="909">
  <si>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</si>
  <si>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</si>
  <si>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</si>
  <si>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</si>
  <si>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</si>
  <si>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</si>
  <si>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</si>
  <si>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</si>
  <si>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</si>
  <si>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</si>
  <si>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</si>
  <si>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</si>
  <si>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</si>
  <si>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</si>
  <si>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</si>
  <si>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</si>
  <si>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</si>
  <si>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</si>
  <si>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</si>
  <si>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</si>
  <si>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</si>
  <si>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</si>
  <si>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</si>
  <si>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</si>
  <si>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</si>
  <si>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</si>
  <si>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</si>
  <si>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</si>
  <si>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</si>
  <si>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</si>
  <si>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</si>
  <si>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</si>
  <si>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</si>
  <si>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</si>
  <si>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</si>
  <si>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</si>
  <si>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</si>
  <si>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</si>
  <si>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</si>
  <si>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</si>
  <si>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</si>
  <si>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</si>
  <si>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</si>
  <si>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</si>
  <si>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</si>
  <si>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</si>
  <si>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</si>
  <si>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</si>
  <si>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</si>
  <si>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</si>
  <si>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</si>
  <si>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</si>
  <si>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</si>
  <si>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</si>
  <si>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</si>
  <si>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</si>
  <si>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</si>
  <si>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</si>
  <si>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</si>
  <si>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</si>
  <si>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</si>
  <si>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</si>
  <si>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</si>
  <si>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</si>
  <si>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</si>
  <si>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</si>
  <si>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</si>
  <si>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</si>
  <si>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</si>
  <si>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</si>
  <si>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</si>
  <si>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</si>
  <si>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</si>
  <si>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</si>
  <si>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</si>
  <si>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</si>
  <si>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</si>
  <si>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</si>
  <si>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</si>
  <si>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</si>
  <si>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</si>
  <si>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</si>
  <si>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</si>
  <si>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</si>
  <si>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</si>
  <si>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</si>
  <si>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</si>
  <si>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</si>
  <si>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</si>
  <si>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</si>
  <si>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</si>
  <si>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</si>
  <si>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</si>
  <si>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</si>
  <si>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</si>
  <si>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</si>
  <si>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</si>
  <si>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</si>
  <si>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</si>
  <si>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</si>
  <si>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</si>
  <si>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</si>
  <si>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</si>
  <si>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</si>
  <si>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</si>
  <si>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</si>
  <si>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</si>
  <si>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</si>
  <si>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</si>
  <si>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</si>
  <si>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</si>
  <si>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</si>
  <si>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</si>
  <si>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</si>
  <si>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</si>
  <si>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</si>
  <si>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</si>
  <si>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</si>
  <si>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</si>
  <si>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</si>
  <si>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</si>
  <si>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</si>
  <si>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</si>
  <si>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</si>
  <si>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</si>
  <si>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</si>
  <si>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</si>
  <si>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</si>
  <si>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</si>
  <si>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</si>
  <si>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</si>
  <si>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</si>
  <si>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</si>
  <si>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</si>
  <si>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</si>
  <si>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</si>
  <si>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</si>
  <si>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</si>
  <si>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</si>
  <si>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</si>
  <si>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</si>
  <si>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</si>
  <si>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</si>
  <si>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</si>
  <si>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</si>
  <si>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</si>
  <si>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</si>
  <si>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</si>
  <si>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</si>
  <si>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</si>
  <si>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</si>
  <si>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</si>
  <si>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</si>
  <si>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</si>
  <si>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</si>
  <si>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</si>
  <si>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</si>
  <si>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</si>
  <si>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</si>
  <si>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</si>
  <si>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</si>
  <si>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</si>
  <si>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</si>
  <si>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</si>
  <si>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</si>
  <si>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</si>
  <si>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</si>
  <si>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</si>
  <si>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</si>
  <si>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</si>
  <si>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</si>
  <si>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</si>
  <si>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</si>
  <si>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</si>
  <si>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</si>
  <si>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</si>
  <si>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</si>
  <si>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</si>
  <si>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</si>
  <si>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</si>
  <si>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</si>
  <si>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</si>
  <si>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</si>
  <si>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</si>
  <si>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</si>
  <si>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</si>
  <si>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</si>
  <si>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</si>
  <si>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</si>
  <si>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</si>
  <si>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</si>
  <si>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</si>
  <si>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</si>
  <si>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</si>
  <si>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</si>
  <si>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</si>
  <si>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</si>
  <si>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</si>
  <si>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</si>
  <si>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</si>
  <si>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</si>
  <si>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</si>
  <si>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</si>
  <si>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</si>
  <si>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</si>
  <si>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</si>
  <si>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</si>
  <si>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</si>
  <si>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</si>
  <si>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</si>
  <si>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</si>
  <si>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</si>
  <si>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</si>
  <si>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</si>
  <si>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</si>
  <si>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</si>
  <si>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</si>
  <si>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</si>
  <si>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</si>
  <si>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</si>
  <si>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</si>
  <si>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</si>
  <si>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</si>
  <si>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</si>
  <si>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</si>
  <si>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</si>
  <si>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</si>
  <si>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</si>
  <si>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</si>
  <si>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</si>
  <si>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</si>
  <si>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</si>
  <si>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</si>
  <si>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</si>
  <si>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</si>
  <si>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</si>
  <si>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</si>
  <si>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</si>
  <si>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</si>
  <si>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</si>
  <si>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</si>
  <si>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</si>
  <si>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</si>
  <si>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</si>
  <si>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</si>
  <si>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</si>
  <si>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</si>
  <si>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</si>
  <si>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</si>
  <si>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</si>
  <si>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</si>
  <si>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</si>
  <si>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</si>
  <si>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</si>
  <si>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</si>
  <si>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</si>
  <si>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</si>
  <si>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</si>
  <si>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</si>
  <si>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</si>
  <si>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</si>
  <si>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</si>
  <si>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</si>
  <si>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</si>
  <si>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</si>
  <si>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</si>
  <si>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</si>
  <si>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</si>
  <si>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</si>
  <si>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</si>
  <si>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</si>
  <si>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</si>
  <si>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</si>
  <si>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</si>
  <si>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</si>
  <si>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</si>
  <si>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</si>
  <si>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</si>
  <si>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</si>
  <si>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</si>
  <si>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</si>
  <si>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</si>
  <si>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</si>
  <si>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</si>
  <si>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</si>
  <si>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</si>
  <si>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</si>
  <si>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</si>
  <si>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</si>
  <si>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</si>
  <si>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</si>
  <si>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</si>
  <si>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</si>
  <si>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</si>
  <si>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</si>
  <si>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</si>
  <si>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</si>
  <si>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</si>
  <si>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</si>
  <si>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</si>
  <si>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</si>
  <si>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</si>
  <si>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</si>
  <si>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</si>
  <si>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</si>
  <si>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</si>
  <si>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</si>
  <si>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</si>
  <si>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</si>
  <si>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</si>
  <si>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</si>
  <si>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</si>
  <si>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</si>
  <si>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</si>
  <si>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</si>
  <si>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</si>
  <si>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</si>
  <si>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</si>
  <si>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</si>
  <si>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</si>
  <si>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</si>
  <si>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</si>
  <si>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</si>
  <si>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</si>
  <si>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</si>
  <si>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</si>
  <si>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</si>
  <si>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</si>
  <si>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</si>
  <si>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</si>
  <si>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</si>
  <si>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</si>
  <si>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</si>
  <si>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</si>
  <si>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</si>
  <si>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</si>
  <si>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</si>
  <si>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</si>
  <si>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</si>
  <si>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</si>
  <si>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</si>
  <si>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</si>
  <si>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</si>
  <si>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</si>
  <si>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</si>
  <si>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</si>
  <si>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</si>
  <si>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</si>
  <si>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</si>
  <si>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</si>
  <si>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</si>
  <si>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</si>
  <si>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</si>
  <si>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</si>
  <si>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</si>
  <si>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</si>
  <si>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</si>
  <si>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</si>
  <si>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</si>
  <si>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</si>
  <si>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</si>
  <si>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</si>
  <si>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</si>
  <si>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</si>
  <si>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</si>
  <si>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</si>
  <si>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</si>
  <si>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</si>
  <si>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</si>
  <si>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</si>
  <si>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</si>
  <si>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</si>
  <si>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</si>
  <si>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</si>
  <si>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</si>
  <si>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</si>
  <si>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</si>
  <si>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</si>
  <si>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</si>
  <si>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</si>
  <si>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</si>
  <si>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</si>
  <si>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</si>
  <si>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</si>
  <si>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</si>
  <si>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</si>
  <si>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</si>
  <si>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</si>
  <si>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</si>
  <si>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</si>
  <si>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</si>
  <si>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</si>
  <si>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</si>
  <si>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</si>
  <si>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</si>
  <si>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</si>
  <si>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</si>
  <si>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</si>
  <si>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</si>
  <si>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</si>
  <si>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</si>
  <si>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</si>
  <si>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</si>
  <si>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</si>
  <si>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</si>
  <si>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</si>
  <si>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</si>
  <si>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</si>
  <si>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</si>
  <si>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</si>
  <si>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</si>
  <si>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</si>
  <si>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</si>
  <si>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</si>
  <si>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</si>
  <si>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</si>
  <si>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</si>
  <si>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</si>
  <si>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</si>
  <si>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</si>
  <si>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</si>
  <si>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</si>
  <si>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</si>
  <si>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</si>
  <si>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</si>
  <si>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</si>
  <si>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</si>
  <si>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</si>
  <si>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</si>
  <si>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</si>
  <si>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</si>
  <si>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</si>
  <si>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</si>
  <si>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</si>
  <si>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</si>
  <si>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</si>
  <si>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</si>
  <si>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</si>
  <si>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</si>
  <si>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</si>
  <si>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</si>
  <si>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</si>
  <si>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</si>
  <si>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</si>
  <si>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</si>
  <si>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</si>
  <si>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</si>
  <si>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</si>
  <si>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</si>
  <si>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</si>
  <si>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</si>
  <si>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</si>
  <si>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</si>
  <si>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</si>
  <si>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</si>
  <si>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</si>
  <si>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</si>
  <si>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</si>
  <si>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</si>
  <si>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</si>
  <si>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</si>
  <si>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</si>
  <si>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</si>
  <si>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</si>
  <si>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</si>
  <si>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</si>
  <si>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</si>
  <si>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</si>
  <si>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</si>
  <si>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</si>
  <si>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</si>
  <si>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</si>
  <si>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</si>
  <si>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</si>
  <si>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</si>
  <si>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</si>
  <si>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</si>
  <si>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</si>
  <si>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</si>
  <si>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</si>
  <si>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</si>
  <si>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</si>
  <si>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</si>
  <si>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</si>
  <si>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</si>
  <si>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</si>
  <si>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</si>
  <si>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</si>
  <si>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</si>
  <si>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</si>
  <si>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</si>
  <si>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</si>
  <si>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</si>
  <si>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</si>
  <si>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</si>
  <si>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</si>
  <si>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</si>
  <si>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</si>
  <si>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</si>
  <si>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</si>
  <si>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</si>
  <si>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</si>
  <si>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</si>
  <si>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</si>
  <si>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</si>
  <si>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</si>
  <si>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</si>
  <si>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</si>
  <si>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</si>
  <si>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</si>
  <si>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</si>
  <si>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</si>
  <si>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</si>
  <si>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</si>
  <si>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</si>
  <si>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</si>
  <si>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</si>
  <si>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</si>
  <si>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</si>
  <si>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</si>
  <si>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</si>
  <si>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</si>
  <si>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</si>
  <si>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</si>
  <si>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</si>
  <si>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</si>
  <si>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</si>
  <si>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</si>
  <si>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</si>
  <si>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</si>
  <si>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</si>
  <si>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</si>
  <si>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</si>
  <si>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</si>
  <si>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</si>
  <si>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</si>
  <si>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</si>
  <si>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</si>
  <si>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</si>
  <si>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</si>
  <si>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</si>
  <si>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</si>
  <si>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</si>
  <si>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</si>
  <si>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</si>
  <si>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</si>
  <si>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</si>
  <si>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</si>
  <si>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</si>
  <si>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</si>
  <si>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</si>
  <si>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</si>
  <si>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</si>
  <si>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</si>
  <si>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</si>
  <si>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</si>
  <si>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</si>
  <si>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</si>
  <si>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</si>
  <si>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</si>
  <si>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</si>
  <si>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</si>
  <si>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</si>
  <si>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</si>
  <si>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</si>
  <si>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</si>
  <si>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</si>
  <si>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</si>
  <si>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</si>
  <si>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</si>
  <si>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</si>
  <si>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</si>
  <si>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</si>
  <si>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</si>
  <si>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</si>
  <si>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</si>
  <si>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</si>
  <si>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</si>
  <si>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</si>
  <si>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</si>
  <si>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</si>
  <si>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</si>
  <si>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</si>
  <si>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</si>
  <si>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</si>
  <si>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</si>
  <si>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</si>
  <si>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</si>
  <si>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</si>
  <si>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</si>
  <si>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</si>
  <si>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</si>
  <si>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</si>
  <si>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</si>
  <si>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</si>
  <si>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</si>
  <si>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</si>
  <si>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</si>
  <si>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</si>
  <si>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</si>
  <si>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</si>
  <si>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</si>
  <si>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</si>
  <si>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</si>
  <si>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</si>
  <si>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</si>
  <si>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</si>
  <si>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</si>
  <si>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</si>
  <si>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</si>
  <si>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</si>
  <si>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</si>
  <si>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</si>
  <si>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</si>
  <si>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</si>
  <si>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</si>
  <si>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</si>
  <si>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</si>
  <si>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</si>
  <si>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</si>
  <si>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</si>
  <si>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</si>
  <si>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</si>
  <si>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</si>
  <si>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</si>
  <si>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</si>
  <si>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</si>
  <si>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</si>
  <si>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</si>
  <si>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</si>
  <si>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</si>
  <si>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</si>
  <si>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</si>
  <si>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</si>
  <si>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</si>
  <si>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</si>
  <si>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</si>
  <si>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</si>
  <si>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</si>
  <si>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</si>
  <si>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</si>
  <si>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</si>
  <si>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</si>
  <si>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</si>
  <si>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</si>
  <si>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</si>
  <si>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</si>
  <si>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</si>
  <si>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</si>
  <si>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</si>
  <si>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</si>
  <si>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</si>
  <si>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</si>
  <si>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</si>
  <si>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</si>
  <si>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</si>
  <si>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</si>
  <si>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</si>
  <si>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</si>
  <si>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</si>
  <si>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</si>
  <si>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</si>
  <si>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</si>
  <si>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</si>
  <si>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</si>
  <si>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</si>
  <si>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</si>
  <si>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</si>
  <si>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</si>
  <si>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</si>
  <si>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</si>
  <si>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</si>
  <si>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</si>
  <si>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</si>
  <si>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</si>
  <si>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</si>
  <si>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</si>
  <si>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</si>
  <si>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</si>
  <si>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</si>
  <si>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</si>
  <si>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</si>
  <si>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</si>
  <si>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</si>
  <si>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</si>
  <si>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</si>
  <si>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</si>
  <si>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</si>
  <si>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</si>
  <si>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</si>
  <si>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</si>
  <si>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</si>
  <si>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</si>
  <si>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</si>
  <si>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</si>
  <si>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</si>
  <si>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</si>
  <si>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</si>
  <si>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</si>
  <si>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</si>
  <si>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</si>
  <si>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</si>
  <si>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</si>
  <si>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</si>
  <si>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</si>
  <si>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</si>
  <si>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</si>
  <si>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</si>
  <si>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</si>
  <si>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</si>
  <si>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</si>
  <si>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</si>
  <si>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</si>
  <si>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</si>
  <si>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</si>
  <si>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</si>
  <si>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316L steel belly banana, 14g (1.6m) with a 8mm and a 5mm bezel set jewel ball using original Czech Preciosa crystals.</t>
  </si>
  <si>
    <t>Color: Gold Anodized w/ Clear crystal</t>
  </si>
  <si>
    <t>NSC18</t>
  </si>
  <si>
    <t>Surgical steel nose screw, 18g (1mm) with a 2mm round crystal top</t>
  </si>
  <si>
    <t>The Piercing Shop (Keen on Piercing)</t>
  </si>
  <si>
    <t>Jewellery Importers Sue Thompson</t>
  </si>
  <si>
    <t>6 Garden Place</t>
  </si>
  <si>
    <t>3204 Hamilton</t>
  </si>
  <si>
    <t>New Zealand</t>
  </si>
  <si>
    <t>Tel: +64 78399100</t>
  </si>
  <si>
    <t>Email: suzyjoneas@gmail.com</t>
  </si>
  <si>
    <t>BNT2CG</t>
  </si>
  <si>
    <t>IJF3</t>
  </si>
  <si>
    <t>316L steel 3mm dermal anchor top part with bezel set flat crystal for 1.6mm (14g) posts with 1.2mm internal threading</t>
  </si>
  <si>
    <t>IJF4</t>
  </si>
  <si>
    <t>316L steel 4mm dermal anchor top part with bezel set flat crystal for 1.6mm (14g) posts with 1.2mm internal threading</t>
  </si>
  <si>
    <t>316L steel 5mm dermal anchor top part with bezel set flat crystal for 1.6mm (14g) posts with 1.2mm internal threading</t>
  </si>
  <si>
    <t>LBTB3</t>
  </si>
  <si>
    <t>Premium PVD plated surgical steel labret, 16g (1.2mm) with a 3mm ball</t>
  </si>
  <si>
    <t>NSB18</t>
  </si>
  <si>
    <t>High polished surgical steel nose screw, 1mm (18g) with 2mm ball shaped top</t>
  </si>
  <si>
    <t>High polished surgical steel nose screw, 20g (0.8mm) with flower shaped top with small 6 crystals</t>
  </si>
  <si>
    <t>Anodized surgical steel nose screw, 20g (0.8mm) with 2mm ball top</t>
  </si>
  <si>
    <t>Surgical steel nose screw, 20g (0.8mm) with prong set 1.5mm round CZ stone</t>
  </si>
  <si>
    <t>Cz Color: Jet</t>
  </si>
  <si>
    <t>NWTTZR15</t>
  </si>
  <si>
    <t>Rose gold PVD plated 316L steel nose screw, 20g (0.8mm) with prong set 1.5mm round CZ stone</t>
  </si>
  <si>
    <t>NWTZR15</t>
  </si>
  <si>
    <t>Gold PVD plated 316L steel nose screw, 20g (0.8mm) with prong set 1.5mm round CZ stone</t>
  </si>
  <si>
    <t>SGSH22T</t>
  </si>
  <si>
    <t>Color: Gold 8mm</t>
  </si>
  <si>
    <t>PVD plated 316L steel hinged segment ring, 1.2mm (16g) with double line rings and outward facing CNC set Cubic Zirconia (CZ) stones, inner diameter from 8mm to 10mm</t>
  </si>
  <si>
    <t>SGSHB10</t>
  </si>
  <si>
    <t>316L steel hinged segment ring, 1.6mm (14g) with 1.2mm outward facing CNC set Cubic Zirconia (CZ) stones, inner diameter from 8mm to 14mm</t>
  </si>
  <si>
    <t>UBLK304</t>
  </si>
  <si>
    <t>Height: 2mm</t>
  </si>
  <si>
    <t>Bulk body jewelry: Assortment of high polished titanium G23 base part for dermal anchor, 14g (1.6mm) with surface piercing with a long hole and a circular holes in the base plate and with a 16g (1.2mm) internal threading connector (this product only fits our dermal anchor top parts)</t>
  </si>
  <si>
    <t>ULBIN13</t>
  </si>
  <si>
    <t>Cz Color: AB</t>
  </si>
  <si>
    <t>Titanium G23 internally threaded labret, 16g (1.2mm) with three 2mm round color Cubic Zirconia (CZ) stones in triangle shaped top</t>
  </si>
  <si>
    <t>ULBIN23</t>
  </si>
  <si>
    <t>Titanium G23 internally threaded labret, 1.2mm (16g) with three 2*3mm prong set marquise shape Cubic Zirconia (CZ) stones design top</t>
  </si>
  <si>
    <t>ULBIN6</t>
  </si>
  <si>
    <t>High polished internally threaded titanium G23 labret, 16g (1.2mm) with triple round Cubic Zirconia (CZ) stones in ball designed top</t>
  </si>
  <si>
    <t>ULBIN9</t>
  </si>
  <si>
    <t>Titanium G23 internally threaded labret, 16g (1.2mm) with three round color Cubic Zirconia (CZ) stones in curve design shaped top</t>
  </si>
  <si>
    <t>Gauge: 0.8mm</t>
  </si>
  <si>
    <t>High polished titanium G23 nose screw, 0.8mm (20g) and 1mm (18g) with 2mm ball on top</t>
  </si>
  <si>
    <t>USGSH22</t>
  </si>
  <si>
    <t>High polished titanium G23 hinged segment ring, 1.2mm (16g) with double line rings and outward facing CNC set Cubic Zirconia (CZ) stones, inner diameter from 8mm to 10mm</t>
  </si>
  <si>
    <t>UTLBIN23</t>
  </si>
  <si>
    <t>PVD plated titanium G23 internally threaded labret, 1.2mm (16g) with three 2*3mm prong set marquise shape Cubic Zirconia (CZ) stones design top</t>
  </si>
  <si>
    <t>Color: Rose-gold</t>
  </si>
  <si>
    <t>UTLBIN30</t>
  </si>
  <si>
    <t>PVD plated titanium G23 internally threaded labret, 1.2mm (16g) leaf design top three marquise shape Cubic Zirconia (CZ) stones</t>
  </si>
  <si>
    <t>XHJB3</t>
  </si>
  <si>
    <t>Pack of 10 pcs. of 3mm surgical steel half jewel balls with bezel set crystal with 1.2mm threading (16g)</t>
  </si>
  <si>
    <t>XJB3</t>
  </si>
  <si>
    <t>Pack of 10 pcs. of 3mm high polished surgical steel balls with bezel set crystal and with 1.2mm (16g) threading</t>
  </si>
  <si>
    <t>XJBT3S</t>
  </si>
  <si>
    <t>Color: Black Anodized w/ Clear crystal</t>
  </si>
  <si>
    <t>Pack of 10 pcs. of 3mm anodized surgical steel balls with bezel set crystal and with 1.2mm threading (16g)</t>
  </si>
  <si>
    <t>SGSH22TX16G8</t>
  </si>
  <si>
    <t>SGSHB10S8</t>
  </si>
  <si>
    <t>UBLK304C</t>
  </si>
  <si>
    <t>UNSB20</t>
  </si>
  <si>
    <t>USGSH22X16S8</t>
  </si>
  <si>
    <t>Two Thousand Eight Hundred Sixty Six and 81 cents NZD</t>
  </si>
  <si>
    <t>PVD plated surgical steel belly banana, 14g (1.6mm) with 5 &amp; 8mm bezel set jewel balls - length 3/8'' (10mm)</t>
  </si>
  <si>
    <t>Exchange Rate NZD-THB</t>
  </si>
  <si>
    <t>Didi</t>
  </si>
  <si>
    <t>Express Preparation Fee:</t>
  </si>
  <si>
    <r>
      <t xml:space="preserve">40% Discount as per </t>
    </r>
    <r>
      <rPr>
        <b/>
        <sz val="10"/>
        <color indexed="8"/>
        <rFont val="Arial"/>
        <family val="2"/>
      </rPr>
      <t>Platinum Membership</t>
    </r>
    <r>
      <rPr>
        <sz val="10"/>
        <color indexed="8"/>
        <rFont val="Arial"/>
        <family val="2"/>
      </rPr>
      <t>:</t>
    </r>
  </si>
  <si>
    <r>
      <t xml:space="preserve">Free Shipping to New Zealand via DHL as per </t>
    </r>
    <r>
      <rPr>
        <b/>
        <sz val="10"/>
        <color indexed="8"/>
        <rFont val="Arial"/>
        <family val="2"/>
      </rPr>
      <t>Platinum Membership</t>
    </r>
    <r>
      <rPr>
        <sz val="10"/>
        <color indexed="8"/>
        <rFont val="Arial"/>
        <family val="2"/>
      </rPr>
      <t>:</t>
    </r>
  </si>
  <si>
    <t>Customer paid</t>
  </si>
  <si>
    <t>Refund</t>
  </si>
  <si>
    <t xml:space="preserve">                                                                  COUNTRY OF ORIGIN: THAILAND </t>
  </si>
  <si>
    <t>Pending amount to be paid due to wrong refund amount INV 52143:</t>
  </si>
  <si>
    <t>*Already charge AUD 302.42 from inv 52143</t>
  </si>
  <si>
    <t>Two Thousand Sixty Eight and 44 cents NZD</t>
  </si>
  <si>
    <t>Five Hundred Twenty Eight and 41 cents NZD</t>
  </si>
  <si>
    <t>SKU</t>
  </si>
  <si>
    <t>BN2CG-F02B01</t>
  </si>
  <si>
    <t>BN2CG-F02B02</t>
  </si>
  <si>
    <t>BN2CG-F02B03</t>
  </si>
  <si>
    <t>BN2CG-F02B04</t>
  </si>
  <si>
    <t>BN2CG-F02B05</t>
  </si>
  <si>
    <t>BN2CG-F02B06</t>
  </si>
  <si>
    <t>BN2CG-F02B07</t>
  </si>
  <si>
    <t>BN2CG-F02B08</t>
  </si>
  <si>
    <t>BN2CG-F02B09</t>
  </si>
  <si>
    <t>BN2CG-F02B10</t>
  </si>
  <si>
    <t>BN2CG-F02B13</t>
  </si>
  <si>
    <t>BN2CG-F02B15</t>
  </si>
  <si>
    <t>BN2CG-F02B16</t>
  </si>
  <si>
    <t>BN2CG-F04B01</t>
  </si>
  <si>
    <t>BN2CG-F04B02</t>
  </si>
  <si>
    <t>BN2CG-F04B03</t>
  </si>
  <si>
    <t>BN2CG-F04B04</t>
  </si>
  <si>
    <t>BN2CG-F04B05</t>
  </si>
  <si>
    <t>BN2CG-F04B06</t>
  </si>
  <si>
    <t>BN2CG-F04B07</t>
  </si>
  <si>
    <t>BN2CG-F04B08</t>
  </si>
  <si>
    <t>BN2CG-F04B09</t>
  </si>
  <si>
    <t>BN2CG-F04B10</t>
  </si>
  <si>
    <t>BN2CG-F04B13</t>
  </si>
  <si>
    <t>BN2CG-F04B15</t>
  </si>
  <si>
    <t>BN2CG-F04B16</t>
  </si>
  <si>
    <t>BN2CG-F08B01</t>
  </si>
  <si>
    <t>BNT2CG-P13000</t>
  </si>
  <si>
    <t>IJF3-B01000</t>
  </si>
  <si>
    <t>IJF4-B01000</t>
  </si>
  <si>
    <t>IJF4-B02000</t>
  </si>
  <si>
    <t>IJF4-B03000</t>
  </si>
  <si>
    <t>IJF4-B04000</t>
  </si>
  <si>
    <t>IJF4-B05000</t>
  </si>
  <si>
    <t>IJF4-B07000</t>
  </si>
  <si>
    <t>IJF4-B10000</t>
  </si>
  <si>
    <t>IJF4-B13000</t>
  </si>
  <si>
    <t>IJF5-B01000</t>
  </si>
  <si>
    <t>IJF5-B02000</t>
  </si>
  <si>
    <t>IJF5-B04000</t>
  </si>
  <si>
    <t>LBTB3-F02A12</t>
  </si>
  <si>
    <t>LBTB3-F06A12</t>
  </si>
  <si>
    <t>NSB18-000000</t>
  </si>
  <si>
    <t>NSC18-B01000</t>
  </si>
  <si>
    <t>NSC18-B04000</t>
  </si>
  <si>
    <t>NSC18-B07000</t>
  </si>
  <si>
    <t>NSC18-B08000</t>
  </si>
  <si>
    <t>NSC18-B10000</t>
  </si>
  <si>
    <t>NSC18-B13000</t>
  </si>
  <si>
    <t>NSC18-B15000</t>
  </si>
  <si>
    <t>NSCFWC-B01000</t>
  </si>
  <si>
    <t>NSCFWC-B02000</t>
  </si>
  <si>
    <t>NSCFWC-B04000</t>
  </si>
  <si>
    <t>NSCFWC-B05000</t>
  </si>
  <si>
    <t>NSCFWC-B06000</t>
  </si>
  <si>
    <t>NSCFWC-B08000</t>
  </si>
  <si>
    <t>NSCFWC-B09000</t>
  </si>
  <si>
    <t>NSCFWC-B13000</t>
  </si>
  <si>
    <t>NSTB-A07000</t>
  </si>
  <si>
    <t>NSTB-A12000</t>
  </si>
  <si>
    <t>NSWZR15-C01000</t>
  </si>
  <si>
    <t>NSWZR15-C07000</t>
  </si>
  <si>
    <t>NWTTZR15-C01000</t>
  </si>
  <si>
    <t>NWTZR15-C01000</t>
  </si>
  <si>
    <t>SEGHT20-F03A12</t>
  </si>
  <si>
    <t>SEGHT20-F05A12</t>
  </si>
  <si>
    <t>SEGHT20-F07A12</t>
  </si>
  <si>
    <t>SEGHT20-F08A12</t>
  </si>
  <si>
    <t>SEGHT20-L08A12</t>
  </si>
  <si>
    <t>SEGHT20-L10A12</t>
  </si>
  <si>
    <t>SGSH22T-P56000</t>
  </si>
  <si>
    <t>SGSHB10-C01F04</t>
  </si>
  <si>
    <t>UBLK304-I13E01</t>
  </si>
  <si>
    <t>ULBIN13-F03C17</t>
  </si>
  <si>
    <t>ULBIN13-F05C17</t>
  </si>
  <si>
    <t>ULBIN23-C01F08</t>
  </si>
  <si>
    <t>ULBIN23-C17F08</t>
  </si>
  <si>
    <t>ULBIN6-F02C01</t>
  </si>
  <si>
    <t>ULBIN6-F03C01</t>
  </si>
  <si>
    <t>ULBIN9-C01F02</t>
  </si>
  <si>
    <t>ULBIN9-C01F04</t>
  </si>
  <si>
    <t>ULBIN9-C01F06</t>
  </si>
  <si>
    <t>ULBIN9-C01F08</t>
  </si>
  <si>
    <t>ULBIN9-C17F02</t>
  </si>
  <si>
    <t>ULBIN9-C17F08</t>
  </si>
  <si>
    <t>ULBIN9-F03C01</t>
  </si>
  <si>
    <t>ULBIN9-F05C01</t>
  </si>
  <si>
    <t>UNSB-D31000</t>
  </si>
  <si>
    <t>USGSH22-C01F04</t>
  </si>
  <si>
    <t>UTLBIN23-A07F02</t>
  </si>
  <si>
    <t>UTLBIN23-A07F04</t>
  </si>
  <si>
    <t>UTLBIN23-A07F06</t>
  </si>
  <si>
    <t>UTLBIN23-A07F08</t>
  </si>
  <si>
    <t>UTLBIN23-A12F04</t>
  </si>
  <si>
    <t>UTLBIN23-A12F06</t>
  </si>
  <si>
    <t>UTLBIN23-A12F08</t>
  </si>
  <si>
    <t>UTLBIN23-A44F02</t>
  </si>
  <si>
    <t>UTLBIN23-A44F08</t>
  </si>
  <si>
    <t>UTLBIN30-A07F08</t>
  </si>
  <si>
    <t>UTLBIN30-A12F04</t>
  </si>
  <si>
    <t>UTLBIN30-A12F06</t>
  </si>
  <si>
    <t>UTLBIN30-A12F08</t>
  </si>
  <si>
    <t>UTLBIN30-A44F02</t>
  </si>
  <si>
    <t>UTLBIN30-A44F08</t>
  </si>
  <si>
    <t>XHJB3-B01000</t>
  </si>
  <si>
    <t>XJB3-B01000</t>
  </si>
  <si>
    <t>XJBT3S-P01000</t>
  </si>
  <si>
    <t>XJBT3S-P13000</t>
  </si>
  <si>
    <t>3204 Hamilton, Waikato</t>
  </si>
  <si>
    <t>40% Discount as per Platinum Membership:</t>
  </si>
  <si>
    <t>payable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</si>
</sst>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
      <b/>
      <sz val="20"/>
      <color theme="1"/>
      <name val="Calibri"/>
      <family val="2"/>
      <scheme val="minor"/>
    </font>
    <font>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cellStyleXfs>
  <cellXfs count="171">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43" fontId="41" fillId="0" borderId="0" xfId="80" applyFont="1"/>
    <xf numFmtId="1" fontId="4" fillId="4" borderId="19" xfId="0" applyNumberFormat="1" applyFont="1" applyFill="1" applyBorder="1" applyAlignment="1">
      <alignment vertical="top" wrapText="1"/>
    </xf>
    <xf numFmtId="0" fontId="4" fillId="2" borderId="0" xfId="0" applyFont="1" applyFill="1" applyAlignment="1">
      <alignment horizontal="center"/>
    </xf>
    <xf numFmtId="2" fontId="21" fillId="4" borderId="19" xfId="0" applyNumberFormat="1" applyFont="1" applyFill="1" applyBorder="1" applyAlignment="1">
      <alignment horizontal="right" vertical="top" wrapText="1"/>
    </xf>
    <xf numFmtId="0" fontId="4" fillId="2" borderId="14" xfId="0" applyFont="1" applyFill="1" applyBorder="1" applyAlignment="1">
      <alignment horizontal="center"/>
    </xf>
    <xf numFmtId="1" fontId="21" fillId="4" borderId="19" xfId="0" applyNumberFormat="1" applyFont="1" applyFill="1" applyBorder="1" applyAlignment="1">
      <alignment horizontal="center" vertical="top" wrapText="1"/>
    </xf>
    <xf numFmtId="2" fontId="4" fillId="4" borderId="19" xfId="0" applyNumberFormat="1" applyFont="1" applyFill="1" applyBorder="1" applyAlignment="1">
      <alignment horizontal="right" vertical="top" wrapText="1"/>
    </xf>
    <xf numFmtId="0" fontId="21" fillId="0" borderId="0" xfId="0" applyFont="1" applyAlignment="1">
      <alignment horizontal="right"/>
    </xf>
    <xf numFmtId="0" fontId="39" fillId="0" borderId="0" xfId="0" applyFont="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0" fillId="0" borderId="24" xfId="0" applyFont="1" applyBorder="1" applyAlignment="1">
      <alignment horizontal="left"/>
    </xf>
    <xf numFmtId="0" fontId="40" fillId="0" borderId="25" xfId="0" applyFont="1" applyBorder="1" applyAlignment="1">
      <alignment horizontal="left"/>
    </xf>
    <xf numFmtId="0" fontId="40" fillId="0" borderId="26" xfId="0" applyFont="1" applyBorder="1" applyAlignment="1">
      <alignment horizontal="left"/>
    </xf>
  </cellXfs>
  <cellStyles count="5354">
    <cellStyle name="Comma" xfId="80" builtinId="3"/>
    <cellStyle name="Comma 2" xfId="7" xr:uid="{07EBDB42-8F92-4BFB-B91E-1F84BA0118C6}"/>
    <cellStyle name="Comma 2 2" xfId="4431" xr:uid="{3006EE1E-AAAD-4E04-A7C5-C0C6466BA74B}"/>
    <cellStyle name="Comma 2 2 2" xfId="4756" xr:uid="{E62A36F5-CFD0-44EC-8C7C-DDD712298127}"/>
    <cellStyle name="Comma 2 2 2 2" xfId="5327" xr:uid="{5B82F1FE-A9CC-4A6F-BC14-DB764B6E64B7}"/>
    <cellStyle name="Comma 2 2 3" xfId="4592" xr:uid="{83F0511F-7FDD-439F-A444-0570630C7CFB}"/>
    <cellStyle name="Comma 2 2 4" xfId="5349" xr:uid="{D1DEFF9A-8F5D-4428-8A7C-67A74625EDBE}"/>
    <cellStyle name="Comma 3" xfId="4319" xr:uid="{BEB722EA-B669-424A-9344-8FBF90AB2EDA}"/>
    <cellStyle name="Comma 3 2" xfId="4433" xr:uid="{1100CC25-8C14-475C-BCF2-6B374BBE253F}"/>
    <cellStyle name="Comma 3 2 2" xfId="4757" xr:uid="{0E8555A9-33EC-4197-915E-F6861BC82996}"/>
    <cellStyle name="Comma 3 2 2 2" xfId="5328" xr:uid="{12225327-010A-4D58-906F-425CB7E692B2}"/>
    <cellStyle name="Comma 3 2 3" xfId="5326" xr:uid="{F7E67F27-4323-4B26-8986-FDC18BEF9D2B}"/>
    <cellStyle name="Comma 3 2 4" xfId="5350" xr:uid="{22DD15DD-9CAF-416D-88F2-85ABB5D10D50}"/>
    <cellStyle name="Currency 10" xfId="8" xr:uid="{CF9135B0-8DEB-4E55-AD8C-F63C6E667D9A}"/>
    <cellStyle name="Currency 10 2" xfId="9" xr:uid="{AD8D9C04-8359-47BF-BDBE-03FC13284213}"/>
    <cellStyle name="Currency 10 2 2" xfId="204" xr:uid="{F0990845-157B-422C-B7FA-70FDD4BE5335}"/>
    <cellStyle name="Currency 10 2 2 2" xfId="4617" xr:uid="{1003BABC-4A1B-4E44-B62A-B946D661E8B2}"/>
    <cellStyle name="Currency 10 2 3" xfId="4512" xr:uid="{71D183E6-A812-4A29-8228-818B53ABD2F8}"/>
    <cellStyle name="Currency 10 3" xfId="10" xr:uid="{98388869-EAD4-4F19-9DCB-C38137E22AAE}"/>
    <cellStyle name="Currency 10 3 2" xfId="205" xr:uid="{37519AF6-9FB6-4167-A033-695FDB15918E}"/>
    <cellStyle name="Currency 10 3 2 2" xfId="4618" xr:uid="{79144B9C-6ED9-4E8C-BE1C-C784864D5406}"/>
    <cellStyle name="Currency 10 3 3" xfId="4513" xr:uid="{01085294-A6CF-4573-8F7C-431A937967D8}"/>
    <cellStyle name="Currency 10 4" xfId="206" xr:uid="{318419CB-C95A-4B25-BA01-88B28FC80777}"/>
    <cellStyle name="Currency 10 4 2" xfId="4619" xr:uid="{AC8DC67A-E20C-42FD-A110-04D7457C0FD1}"/>
    <cellStyle name="Currency 10 5" xfId="4438" xr:uid="{144B2F7E-A2E1-4B14-8178-D73967BD6CC1}"/>
    <cellStyle name="Currency 10 6" xfId="4511" xr:uid="{49C16B4B-919A-4095-96AF-F9D5F3760288}"/>
    <cellStyle name="Currency 11" xfId="11" xr:uid="{40C45089-2A26-4ECB-8CD3-97427E3696A6}"/>
    <cellStyle name="Currency 11 2" xfId="12" xr:uid="{65F8339D-AAC0-43DE-BBBC-8C3FE93D8DE2}"/>
    <cellStyle name="Currency 11 2 2" xfId="207" xr:uid="{B97E3F55-1487-4417-9524-55D38691E79A}"/>
    <cellStyle name="Currency 11 2 2 2" xfId="4620" xr:uid="{537451AD-B86E-4CAC-8AAF-560EE6A0A23D}"/>
    <cellStyle name="Currency 11 2 3" xfId="4515" xr:uid="{6DB99FB6-ADD6-4FFA-B879-F78C202B3A9D}"/>
    <cellStyle name="Currency 11 3" xfId="13" xr:uid="{05557200-6C94-455B-9F47-6F63D4B788BC}"/>
    <cellStyle name="Currency 11 3 2" xfId="208" xr:uid="{78854D32-E4DC-4EF0-83AE-D38AE54B6621}"/>
    <cellStyle name="Currency 11 3 2 2" xfId="4621" xr:uid="{1716DC6B-60B8-42AF-AD91-A8224015D859}"/>
    <cellStyle name="Currency 11 3 3" xfId="4516" xr:uid="{24EAA3BB-71F1-4D7C-AE96-F335FB2277B3}"/>
    <cellStyle name="Currency 11 4" xfId="209" xr:uid="{7B4203B7-91EC-4096-8751-8C806CD6837F}"/>
    <cellStyle name="Currency 11 4 2" xfId="4622" xr:uid="{D5400F48-4FC2-416A-A5E2-F8BBA207013A}"/>
    <cellStyle name="Currency 11 5" xfId="4320" xr:uid="{9D77D04C-C76B-4067-8E6B-8642F89450C7}"/>
    <cellStyle name="Currency 11 5 2" xfId="4439" xr:uid="{ECB7D144-3C57-4F17-8405-BBE4042B7D8C}"/>
    <cellStyle name="Currency 11 5 3" xfId="4721" xr:uid="{9787FB77-B7D1-4A8D-A069-6592B923BF10}"/>
    <cellStyle name="Currency 11 5 3 2" xfId="5316" xr:uid="{0AF1324D-7DCC-4D9D-86C7-54E07EFCBD9D}"/>
    <cellStyle name="Currency 11 5 3 3" xfId="4758" xr:uid="{D4D6409C-26F9-46C0-8968-FA51C3297DE7}"/>
    <cellStyle name="Currency 11 5 4" xfId="4698" xr:uid="{7AED9D18-D403-4B16-BB59-6CFC2215026B}"/>
    <cellStyle name="Currency 11 6" xfId="4514" xr:uid="{38823604-D6E2-44B6-91F2-EB553422FDF8}"/>
    <cellStyle name="Currency 12" xfId="14" xr:uid="{64B9D66D-5CAC-49C2-916B-AD4C85D1685B}"/>
    <cellStyle name="Currency 12 2" xfId="15" xr:uid="{BD8F4012-B9B2-4A9A-A0BB-21CC72F1490E}"/>
    <cellStyle name="Currency 12 2 2" xfId="210" xr:uid="{29AC8D70-8E7A-43F4-9126-F696F09082C9}"/>
    <cellStyle name="Currency 12 2 2 2" xfId="4623" xr:uid="{E98CB69F-2493-4C9E-9621-B3303F9792C3}"/>
    <cellStyle name="Currency 12 2 3" xfId="4518" xr:uid="{40AE50DA-6C4F-4BF0-A251-32AA2FA911EB}"/>
    <cellStyle name="Currency 12 3" xfId="211" xr:uid="{B1DDC072-B180-4288-BBCD-FF03EFEAC123}"/>
    <cellStyle name="Currency 12 3 2" xfId="4624" xr:uid="{531D5DD1-CF2A-479C-950A-DA082421CE0A}"/>
    <cellStyle name="Currency 12 4" xfId="4517" xr:uid="{AF47666A-CC6A-4FCD-B2F2-7711CE3C3B26}"/>
    <cellStyle name="Currency 13" xfId="16" xr:uid="{5898E85B-7F91-4271-BE10-38C46B56DE0E}"/>
    <cellStyle name="Currency 13 2" xfId="4322" xr:uid="{3071CC70-594D-4349-8B75-412B1C88BB3D}"/>
    <cellStyle name="Currency 13 3" xfId="4323" xr:uid="{3F99F5BC-F55C-4986-982A-EA42571EF4EB}"/>
    <cellStyle name="Currency 13 3 2" xfId="4760" xr:uid="{65220DC9-1F63-46E9-9589-5985054AEF73}"/>
    <cellStyle name="Currency 13 4" xfId="4321" xr:uid="{FA6B1162-3AF3-43E6-B775-FC74A960D9CB}"/>
    <cellStyle name="Currency 13 5" xfId="4759" xr:uid="{82CE0D9C-F1FB-4AAA-81FD-88DA5F7537EB}"/>
    <cellStyle name="Currency 14" xfId="17" xr:uid="{06093C67-F3EF-4031-8944-64EC6F01C22C}"/>
    <cellStyle name="Currency 14 2" xfId="212" xr:uid="{60202362-CAE3-49BE-888D-283EAF4091CF}"/>
    <cellStyle name="Currency 14 2 2" xfId="4625" xr:uid="{A68C1515-2D3C-4D15-AB51-3F94D8DEE759}"/>
    <cellStyle name="Currency 14 3" xfId="4519" xr:uid="{BD669D31-9C34-47F2-807A-37028FFB355B}"/>
    <cellStyle name="Currency 15" xfId="4415" xr:uid="{4DEAF98D-9216-413D-8D3A-48E073F2CD7D}"/>
    <cellStyle name="Currency 17" xfId="4324" xr:uid="{1CAAC887-B960-4C2A-950F-C082D77340E2}"/>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2" xfId="4761" xr:uid="{B1493706-1060-43C7-B18E-8BC95E00AA7A}"/>
    <cellStyle name="Currency 2 2 2 3" xfId="22" xr:uid="{0379199C-FE4A-4C72-8AC8-5785B534489C}"/>
    <cellStyle name="Currency 2 2 2 3 2" xfId="213" xr:uid="{5BCA9D75-F8AC-4B6D-B497-F8E1A3A9FF5D}"/>
    <cellStyle name="Currency 2 2 2 3 2 2" xfId="4626" xr:uid="{40F47078-6312-478A-AC72-BB80F0919DBC}"/>
    <cellStyle name="Currency 2 2 2 3 3" xfId="4522" xr:uid="{E4B15604-CD87-4E04-8812-20EF5495F20E}"/>
    <cellStyle name="Currency 2 2 2 4" xfId="214" xr:uid="{D63ED35A-70FE-4AA9-A69E-6C323FF29F36}"/>
    <cellStyle name="Currency 2 2 2 4 2" xfId="4627" xr:uid="{8834FC9C-29A0-4445-9C29-D10753092712}"/>
    <cellStyle name="Currency 2 2 2 5" xfId="4521" xr:uid="{8B33BFE0-12BC-4DBB-B1C7-A9DF74D4A41E}"/>
    <cellStyle name="Currency 2 2 3" xfId="215" xr:uid="{D4303E6F-11BE-487F-96A2-B4BAD9874BC1}"/>
    <cellStyle name="Currency 2 2 3 2" xfId="4628" xr:uid="{444C7B37-D1D3-4DD9-9595-4FD1A8F47BFA}"/>
    <cellStyle name="Currency 2 2 4" xfId="4520" xr:uid="{5262AD8F-FF59-46E1-8F48-6A9331685368}"/>
    <cellStyle name="Currency 2 3" xfId="23" xr:uid="{F9CE5D19-4398-4D88-898B-4DF2D9EC4212}"/>
    <cellStyle name="Currency 2 3 2" xfId="216" xr:uid="{63BDA625-8D43-446D-9B5A-FA073540EF9F}"/>
    <cellStyle name="Currency 2 3 2 2" xfId="4629" xr:uid="{C896B221-9881-46B7-8836-59CB813B6144}"/>
    <cellStyle name="Currency 2 3 3" xfId="4523" xr:uid="{8D9B1BD2-49BF-4671-B47B-4A3E224AC012}"/>
    <cellStyle name="Currency 2 4" xfId="217" xr:uid="{6C33D881-4908-4794-B256-911094DD3ABD}"/>
    <cellStyle name="Currency 2 4 2" xfId="218" xr:uid="{3FF238EF-BC3E-4F23-A25C-CB66DFE19D21}"/>
    <cellStyle name="Currency 2 5" xfId="219" xr:uid="{9967B49D-9248-4840-B2FC-0599A9221D91}"/>
    <cellStyle name="Currency 2 5 2" xfId="220" xr:uid="{41BC5CB4-381C-454C-BBEC-6721CB4C9902}"/>
    <cellStyle name="Currency 2 6" xfId="221" xr:uid="{4EA5B662-3D63-481D-9A8B-5D8290F2E07B}"/>
    <cellStyle name="Currency 3" xfId="24" xr:uid="{96E656AE-B66B-4591-8254-F7E7F7F36352}"/>
    <cellStyle name="Currency 3 2" xfId="25" xr:uid="{2053025E-E7F1-4FFD-AD9A-56E61289696C}"/>
    <cellStyle name="Currency 3 2 2" xfId="222" xr:uid="{2B06A1B1-DB14-4991-BEFA-7137881D662E}"/>
    <cellStyle name="Currency 3 2 2 2" xfId="4630" xr:uid="{DDD7BD3E-B45B-4A72-8F69-F8FEDD73385C}"/>
    <cellStyle name="Currency 3 2 3" xfId="4525" xr:uid="{FE157B0D-A73B-4CB7-AE5A-3EB628C16E21}"/>
    <cellStyle name="Currency 3 3" xfId="26" xr:uid="{6D877B41-C83B-4139-A4B1-1CE705CD4751}"/>
    <cellStyle name="Currency 3 3 2" xfId="223" xr:uid="{DDB55381-9131-4EE3-9410-ACEE6B7D9B7A}"/>
    <cellStyle name="Currency 3 3 2 2" xfId="4631" xr:uid="{2D39AD2C-C825-4486-9879-C00421CF58D7}"/>
    <cellStyle name="Currency 3 3 3" xfId="4526" xr:uid="{6119952E-DEB0-4353-B541-9673D6BA28FF}"/>
    <cellStyle name="Currency 3 4" xfId="27" xr:uid="{00E44300-51A3-4DF4-A1CD-9B4CA05DDDF8}"/>
    <cellStyle name="Currency 3 4 2" xfId="224" xr:uid="{FBD8526D-C0DE-45D4-A3B0-47559E1B2901}"/>
    <cellStyle name="Currency 3 4 2 2" xfId="4632" xr:uid="{6F8C5853-419F-4551-B6D4-E092E3E0D7E7}"/>
    <cellStyle name="Currency 3 4 3" xfId="4527" xr:uid="{38E18A25-EC88-4D73-B058-FEE1DB44EB37}"/>
    <cellStyle name="Currency 3 5" xfId="225" xr:uid="{9208FFF2-60C1-44E8-969D-0094867393DF}"/>
    <cellStyle name="Currency 3 5 2" xfId="4633" xr:uid="{3442C901-3C3F-4A55-B1C7-682B34FD4A23}"/>
    <cellStyle name="Currency 3 6" xfId="4524" xr:uid="{3174F5FF-161A-4034-BE56-82A950D1A6B5}"/>
    <cellStyle name="Currency 4" xfId="28" xr:uid="{F86830AD-69EF-4A58-9D37-A65F4BEECC2C}"/>
    <cellStyle name="Currency 4 2" xfId="29" xr:uid="{17D63A29-D8B9-4EEB-B2D9-658B1FE0F20B}"/>
    <cellStyle name="Currency 4 2 2" xfId="226" xr:uid="{DF003C53-1E94-401D-BE7F-2AE8938D64BE}"/>
    <cellStyle name="Currency 4 2 2 2" xfId="4634" xr:uid="{926FCDA4-2086-4C65-B6E2-1BB1B568E169}"/>
    <cellStyle name="Currency 4 2 3" xfId="4529" xr:uid="{33A5E7DE-1EDF-48E9-B16E-686C16DCFF5C}"/>
    <cellStyle name="Currency 4 3" xfId="30" xr:uid="{850D1198-33A5-4BFA-B570-8C4A076F65F7}"/>
    <cellStyle name="Currency 4 3 2" xfId="227" xr:uid="{5345086E-426E-4303-BE30-6B355290B11D}"/>
    <cellStyle name="Currency 4 3 2 2" xfId="4635" xr:uid="{B25473F8-A5CF-4B6E-9DFC-43B8CB93E4F3}"/>
    <cellStyle name="Currency 4 3 3" xfId="4530" xr:uid="{B11C566F-A86A-480E-9DC0-DA79A416399D}"/>
    <cellStyle name="Currency 4 4" xfId="228" xr:uid="{A51EDAE7-A9D5-4148-876C-B248B5FA7AA6}"/>
    <cellStyle name="Currency 4 4 2" xfId="4636" xr:uid="{C312E9EA-88B6-4429-8E46-7121B5AF7F6A}"/>
    <cellStyle name="Currency 4 5" xfId="4325" xr:uid="{E91D203F-A806-454F-9DDB-1B97F10E1A20}"/>
    <cellStyle name="Currency 4 5 2" xfId="4440" xr:uid="{152544D6-93FB-4D9E-B27F-24EF0CA4FF5F}"/>
    <cellStyle name="Currency 4 5 3" xfId="4722" xr:uid="{5FCC4BE6-2BD7-4E9A-B10C-B55A77E5BF8B}"/>
    <cellStyle name="Currency 4 5 3 2" xfId="5317" xr:uid="{0C31FC91-C16C-41DD-A74B-7BD8C464E55C}"/>
    <cellStyle name="Currency 4 5 3 3" xfId="4762" xr:uid="{55CCCBC0-423B-46D5-BDAB-1C41C1713A84}"/>
    <cellStyle name="Currency 4 5 4" xfId="4699" xr:uid="{EE8D8A3C-22EA-4876-97BB-C35F46898F33}"/>
    <cellStyle name="Currency 4 6" xfId="4528" xr:uid="{69F0628B-EA24-4FCB-9D62-AC2EE458C0E7}"/>
    <cellStyle name="Currency 5" xfId="31" xr:uid="{D9827A7F-F3CF-42EA-BD93-23B640C0E2C7}"/>
    <cellStyle name="Currency 5 2" xfId="32" xr:uid="{3BD0A71E-2F0A-416C-A363-5E41629DC883}"/>
    <cellStyle name="Currency 5 2 2" xfId="229" xr:uid="{EA049273-7BAD-4C55-B4D7-0A73E771EA8D}"/>
    <cellStyle name="Currency 5 2 2 2" xfId="4637" xr:uid="{011CDA31-64C2-4F09-ACCA-9A48F61EC108}"/>
    <cellStyle name="Currency 5 2 3" xfId="4531" xr:uid="{6B8730D3-7E25-4E51-ACCC-80CA2A8B2D75}"/>
    <cellStyle name="Currency 5 3" xfId="4326" xr:uid="{317ED4BC-1151-45DC-9AB7-2E2598AB7AC2}"/>
    <cellStyle name="Currency 5 3 2" xfId="4441" xr:uid="{671BE4CC-F908-41ED-BEF7-D9C3B2CC0AC8}"/>
    <cellStyle name="Currency 5 3 2 2" xfId="5307" xr:uid="{1231B217-26E2-4E4C-B885-AC98B7CC1A06}"/>
    <cellStyle name="Currency 5 3 2 3" xfId="4764" xr:uid="{A8B14FED-5970-44FA-8463-C691E2BBB530}"/>
    <cellStyle name="Currency 5 4" xfId="4763" xr:uid="{A29BC7C7-5AA5-4A5E-9E64-79A33C4B95AB}"/>
    <cellStyle name="Currency 6" xfId="33" xr:uid="{FD8980CF-C3BF-47E4-AC7B-4CFB1811B3A9}"/>
    <cellStyle name="Currency 6 2" xfId="230" xr:uid="{98A952A0-53B3-44A3-A632-4ED399093298}"/>
    <cellStyle name="Currency 6 2 2" xfId="4638" xr:uid="{5FE2383F-0583-4889-85C9-B5D674ED4CFA}"/>
    <cellStyle name="Currency 6 3" xfId="4327" xr:uid="{B66FEED7-AA23-4011-921F-2B8F755F7148}"/>
    <cellStyle name="Currency 6 3 2" xfId="4442" xr:uid="{0B9957A4-6801-4E46-9DDC-50438B838B88}"/>
    <cellStyle name="Currency 6 3 3" xfId="4723" xr:uid="{59057B13-1C3A-4408-976D-8766476E15B0}"/>
    <cellStyle name="Currency 6 3 3 2" xfId="5318" xr:uid="{91D29BBE-D6FC-4C8E-A51E-08E19D96678D}"/>
    <cellStyle name="Currency 6 3 3 3" xfId="4765" xr:uid="{5B9B6E09-D2C8-43A0-869C-5E036A819B94}"/>
    <cellStyle name="Currency 6 3 4" xfId="4700" xr:uid="{7A682B8B-3B86-40BC-BF39-136320D92DAC}"/>
    <cellStyle name="Currency 6 4" xfId="4532" xr:uid="{8F940623-A196-49CE-AD71-F328BB117FBF}"/>
    <cellStyle name="Currency 7" xfId="34" xr:uid="{280199A1-F3BC-474C-9E7F-8F94AF270D79}"/>
    <cellStyle name="Currency 7 2" xfId="35" xr:uid="{31432115-8CCA-4155-AF7B-4D408C80A3B2}"/>
    <cellStyle name="Currency 7 2 2" xfId="251" xr:uid="{FA8A0D7B-BED8-499E-BA9D-034076C62E4B}"/>
    <cellStyle name="Currency 7 2 2 2" xfId="4639" xr:uid="{BDC3BCAF-906B-41DD-9C82-41512B589B2E}"/>
    <cellStyle name="Currency 7 2 3" xfId="4534" xr:uid="{F53BE039-E4C3-4CD7-9B0D-041FABD98D3E}"/>
    <cellStyle name="Currency 7 3" xfId="231" xr:uid="{CAE63570-3D73-4866-8CCF-F4DB8BA7585D}"/>
    <cellStyle name="Currency 7 3 2" xfId="4640" xr:uid="{633D42A9-C282-4151-A42C-35A36C154C97}"/>
    <cellStyle name="Currency 7 4" xfId="4443" xr:uid="{2620E992-3EF5-40D4-99B2-87235B58C2E6}"/>
    <cellStyle name="Currency 7 5" xfId="4533" xr:uid="{04AAC3BA-6E6F-4933-9C03-EF00485CB47A}"/>
    <cellStyle name="Currency 8" xfId="36" xr:uid="{6F1646BF-742A-4697-A798-D1F5473140DF}"/>
    <cellStyle name="Currency 8 2" xfId="37" xr:uid="{AA5797EA-0ECD-4D38-9C87-FF26EB33239B}"/>
    <cellStyle name="Currency 8 2 2" xfId="232" xr:uid="{22A5BE55-FDCD-4D4E-9693-C171B441E794}"/>
    <cellStyle name="Currency 8 2 2 2" xfId="4641" xr:uid="{E9D11F34-85C0-4C19-B8AB-F8638E1F0F58}"/>
    <cellStyle name="Currency 8 2 3" xfId="4536" xr:uid="{F956D6BB-5271-4B93-AE05-FD85E93AF4AE}"/>
    <cellStyle name="Currency 8 3" xfId="38" xr:uid="{D2D84D4B-D1EF-495C-B341-57FA5DE48AA1}"/>
    <cellStyle name="Currency 8 3 2" xfId="233" xr:uid="{C6B198C8-ACA1-405C-9468-A955F7AA9CC8}"/>
    <cellStyle name="Currency 8 3 2 2" xfId="4642" xr:uid="{E3B9872A-E9DA-4453-8B60-7CDB863953CD}"/>
    <cellStyle name="Currency 8 3 3" xfId="4537" xr:uid="{88459F1A-5FF7-4DF7-9766-AA50CC3D8268}"/>
    <cellStyle name="Currency 8 4" xfId="39" xr:uid="{E7BF237C-8850-4A2D-B76A-12945DCC0483}"/>
    <cellStyle name="Currency 8 4 2" xfId="234" xr:uid="{071961A4-0CEF-412B-9F88-9338FA8741F7}"/>
    <cellStyle name="Currency 8 4 2 2" xfId="4643" xr:uid="{5DB01157-442A-4C15-83AD-4DF0EBAA93B8}"/>
    <cellStyle name="Currency 8 4 3" xfId="4538" xr:uid="{F850A6C4-BEC5-4561-989F-521DD833E800}"/>
    <cellStyle name="Currency 8 5" xfId="235" xr:uid="{3F17071E-CBD7-4961-BC53-9BEE9CCAA4C5}"/>
    <cellStyle name="Currency 8 5 2" xfId="4644" xr:uid="{E6CD22E6-2B27-4834-83E3-82A0878063D9}"/>
    <cellStyle name="Currency 8 6" xfId="4444" xr:uid="{A2A93066-7E7F-48C2-846F-A55B244EB500}"/>
    <cellStyle name="Currency 8 7" xfId="4535" xr:uid="{6A4DF0A4-81B1-4829-BF2B-E0C4C62DD4D5}"/>
    <cellStyle name="Currency 9" xfId="40" xr:uid="{8ECBF4F7-F831-4F7B-99D6-C3C9032245FB}"/>
    <cellStyle name="Currency 9 2" xfId="41" xr:uid="{314A21B7-7808-48D2-A62B-C4FDAAF871B7}"/>
    <cellStyle name="Currency 9 2 2" xfId="236" xr:uid="{BA21B1E7-481B-4A38-A3A1-C61A15ABA8C0}"/>
    <cellStyle name="Currency 9 2 2 2" xfId="4645" xr:uid="{690C1629-E141-46D1-BC99-7CB772D63CA1}"/>
    <cellStyle name="Currency 9 2 3" xfId="4540" xr:uid="{63A1454C-80CC-4B1A-AD02-CD9F9EEFDBC0}"/>
    <cellStyle name="Currency 9 3" xfId="42" xr:uid="{BBFD98E8-CC08-4D30-9D61-B1520254E37C}"/>
    <cellStyle name="Currency 9 3 2" xfId="237" xr:uid="{ADE144C9-86B4-49E6-B06E-C17D2AD992FE}"/>
    <cellStyle name="Currency 9 3 2 2" xfId="4646" xr:uid="{C64C243A-4A0B-49A5-AEFA-7231684E6E7A}"/>
    <cellStyle name="Currency 9 3 3" xfId="4541" xr:uid="{BF2E5C46-AA60-4AC2-AA69-C030C1EB0B50}"/>
    <cellStyle name="Currency 9 4" xfId="238" xr:uid="{5D2ECC14-FF90-44C3-92C5-884EBCE4F906}"/>
    <cellStyle name="Currency 9 4 2" xfId="4647" xr:uid="{2DB27FFF-7BEF-4DFA-913E-3C55387909F0}"/>
    <cellStyle name="Currency 9 5" xfId="4328" xr:uid="{7502AE70-297D-4DFB-A842-E687E2D492A9}"/>
    <cellStyle name="Currency 9 5 2" xfId="4445" xr:uid="{681526C7-7C12-49D4-B116-A800E4C701CA}"/>
    <cellStyle name="Currency 9 5 3" xfId="4724" xr:uid="{C5D43F15-0E10-4B3D-BCC0-FD33757B156D}"/>
    <cellStyle name="Currency 9 5 4" xfId="4701" xr:uid="{B50594DB-6962-4288-9925-19E245A96E71}"/>
    <cellStyle name="Currency 9 6" xfId="4539" xr:uid="{BCB4D3B4-BDEC-4E00-B665-D69E80BCFB19}"/>
    <cellStyle name="Hyperlink 2" xfId="6" xr:uid="{6CFFD761-E1C4-4FFC-9C82-FDD569F38491}"/>
    <cellStyle name="Hyperlink 3" xfId="203" xr:uid="{71D22C3C-713C-41C9-A118-C01C81400703}"/>
    <cellStyle name="Hyperlink 3 2" xfId="4416" xr:uid="{DC33F5A4-A457-4D24-8C76-17F4BDD0D549}"/>
    <cellStyle name="Hyperlink 3 3" xfId="4329" xr:uid="{78B9FC1F-DC5E-4A36-82FE-F9482C7A728C}"/>
    <cellStyle name="Hyperlink 4" xfId="4330" xr:uid="{349A383C-DC4B-471A-98D6-BE6CD55153B5}"/>
    <cellStyle name="Normal" xfId="0" builtinId="0"/>
    <cellStyle name="Normal 10" xfId="43" xr:uid="{6E2477AA-4084-44D8-9923-E51CB21483E4}"/>
    <cellStyle name="Normal 10 10" xfId="904" xr:uid="{E537E48D-EDCC-4D77-9E75-E0AA83384602}"/>
    <cellStyle name="Normal 10 10 2" xfId="2509" xr:uid="{99E6F613-452A-4F45-AF6A-4D942CA225A5}"/>
    <cellStyle name="Normal 10 10 2 2" xfId="4332" xr:uid="{DF9BA619-CEFB-4E8D-A686-76A97DDECCE2}"/>
    <cellStyle name="Normal 10 10 2 3" xfId="4676" xr:uid="{FEB7D558-5F73-48AC-84FF-B4901D0E1BB1}"/>
    <cellStyle name="Normal 10 10 3" xfId="2510" xr:uid="{54F146BD-7A40-4FD6-8E32-AE565677601C}"/>
    <cellStyle name="Normal 10 10 4" xfId="2511" xr:uid="{3F4FFE94-1F97-4CAC-A586-36EC1DB8E16D}"/>
    <cellStyle name="Normal 10 11" xfId="2512" xr:uid="{92BCC8BA-3144-4809-B4AD-B667E74EB1CD}"/>
    <cellStyle name="Normal 10 11 2" xfId="2513" xr:uid="{CA3D6720-2121-41FE-8883-9DC8E79701FE}"/>
    <cellStyle name="Normal 10 11 3" xfId="2514" xr:uid="{3288205A-A2D2-4283-A0AA-60C5BF551489}"/>
    <cellStyle name="Normal 10 11 4" xfId="2515" xr:uid="{3A658810-393F-42EB-996F-5B8E5CA5F6A5}"/>
    <cellStyle name="Normal 10 12" xfId="2516" xr:uid="{ABD60859-B537-4B61-B558-D35631C70DDD}"/>
    <cellStyle name="Normal 10 12 2" xfId="2517" xr:uid="{27623B96-E503-42C5-8A97-FD2DC714E120}"/>
    <cellStyle name="Normal 10 13" xfId="2518" xr:uid="{8F5609BB-A617-4696-84C4-D9EC24AE3364}"/>
    <cellStyle name="Normal 10 14" xfId="2519" xr:uid="{9BA91C21-FCF6-4D6A-8EF8-435C8B5A369E}"/>
    <cellStyle name="Normal 10 15" xfId="2520" xr:uid="{544786B5-F0DA-4F10-BE88-5D2965C071AA}"/>
    <cellStyle name="Normal 10 2" xfId="81" xr:uid="{B3FBBA4C-9C9A-44BC-BEAC-A22B995EB62D}"/>
    <cellStyle name="Normal 10 2 10" xfId="2521" xr:uid="{02E868EB-1D76-4BED-8052-71C003C1832D}"/>
    <cellStyle name="Normal 10 2 11" xfId="2522" xr:uid="{2DEBF4D8-B51A-49E8-BA2F-29B9D14D98A1}"/>
    <cellStyle name="Normal 10 2 2" xfId="82" xr:uid="{1F763D09-4293-48A8-B427-F821EA384C6B}"/>
    <cellStyle name="Normal 10 2 2 2" xfId="83" xr:uid="{042DA806-83A2-476E-94BF-0D4F0ADC6297}"/>
    <cellStyle name="Normal 10 2 2 2 2" xfId="239" xr:uid="{DC52283D-A2A3-4A03-8A84-46424273AD32}"/>
    <cellStyle name="Normal 10 2 2 2 2 2" xfId="455" xr:uid="{C6BEAC42-C2F9-45C4-A7FF-F2D6B98FB254}"/>
    <cellStyle name="Normal 10 2 2 2 2 2 2" xfId="456" xr:uid="{5E839A23-AF04-4D0C-AB4B-FFE5ACAE548A}"/>
    <cellStyle name="Normal 10 2 2 2 2 2 2 2" xfId="905" xr:uid="{F5921A8F-A597-4AAA-B11E-A89B60591F1D}"/>
    <cellStyle name="Normal 10 2 2 2 2 2 2 2 2" xfId="906" xr:uid="{783B2676-8076-4576-8C9E-7467283B8235}"/>
    <cellStyle name="Normal 10 2 2 2 2 2 2 3" xfId="907" xr:uid="{54C21747-3EB8-4794-8FFE-F37BB25BD80E}"/>
    <cellStyle name="Normal 10 2 2 2 2 2 3" xfId="908" xr:uid="{DF302098-A840-4566-B8A4-63CCF331FEFE}"/>
    <cellStyle name="Normal 10 2 2 2 2 2 3 2" xfId="909" xr:uid="{BD51B527-D541-4C8B-AC55-66F517412E82}"/>
    <cellStyle name="Normal 10 2 2 2 2 2 4" xfId="910" xr:uid="{C11705F6-5239-45A2-8B4C-2A8034E0CE4A}"/>
    <cellStyle name="Normal 10 2 2 2 2 3" xfId="457" xr:uid="{8CEC19F0-5E55-415A-AF1A-8C0F81288239}"/>
    <cellStyle name="Normal 10 2 2 2 2 3 2" xfId="911" xr:uid="{73DCB393-818B-48CB-B87C-87F34FFC33DE}"/>
    <cellStyle name="Normal 10 2 2 2 2 3 2 2" xfId="912" xr:uid="{AA8DADDC-F04B-4322-BB23-19512D4B4108}"/>
    <cellStyle name="Normal 10 2 2 2 2 3 3" xfId="913" xr:uid="{BB298278-A122-4E92-9CC7-1DDB1BCF15C4}"/>
    <cellStyle name="Normal 10 2 2 2 2 3 4" xfId="2523" xr:uid="{5960FD17-3D4F-4F11-91FF-1C3B7E38FA78}"/>
    <cellStyle name="Normal 10 2 2 2 2 4" xfId="914" xr:uid="{CFF67A39-3D6C-47D9-9173-7D9E740040B1}"/>
    <cellStyle name="Normal 10 2 2 2 2 4 2" xfId="915" xr:uid="{1BA18467-C60C-42B1-853E-71809B7EFF10}"/>
    <cellStyle name="Normal 10 2 2 2 2 5" xfId="916" xr:uid="{DE3BA74E-694E-46D8-8201-A31FE07E5321}"/>
    <cellStyle name="Normal 10 2 2 2 2 6" xfId="2524" xr:uid="{395E8EB9-87B6-47A9-9076-F1A7D0530D6C}"/>
    <cellStyle name="Normal 10 2 2 2 3" xfId="240" xr:uid="{E60CDE77-8D10-4DBA-9AFA-6EADE49D4BB9}"/>
    <cellStyle name="Normal 10 2 2 2 3 2" xfId="458" xr:uid="{0ACCB323-7962-4285-80CB-FD550D3C510F}"/>
    <cellStyle name="Normal 10 2 2 2 3 2 2" xfId="459" xr:uid="{C6EF72F0-E984-4D4E-9E85-0320640D2F9F}"/>
    <cellStyle name="Normal 10 2 2 2 3 2 2 2" xfId="917" xr:uid="{B352ACEB-3DF6-4501-AB86-981E9F3666D6}"/>
    <cellStyle name="Normal 10 2 2 2 3 2 2 2 2" xfId="918" xr:uid="{8A7D70A9-97D7-4BE5-83E3-6E23E5EF0939}"/>
    <cellStyle name="Normal 10 2 2 2 3 2 2 3" xfId="919" xr:uid="{B1763235-696A-4EDC-8F8E-2940D6F50BFF}"/>
    <cellStyle name="Normal 10 2 2 2 3 2 3" xfId="920" xr:uid="{2AE96C35-EF10-40C1-AFB6-696569959C6F}"/>
    <cellStyle name="Normal 10 2 2 2 3 2 3 2" xfId="921" xr:uid="{154B682F-0E87-40F3-817E-5FBDF26B4C5D}"/>
    <cellStyle name="Normal 10 2 2 2 3 2 4" xfId="922" xr:uid="{C0E7A620-C5D3-4BE4-A927-A0ACBF1F11FD}"/>
    <cellStyle name="Normal 10 2 2 2 3 3" xfId="460" xr:uid="{044F7976-F51F-4D2A-AAD1-01A646878C57}"/>
    <cellStyle name="Normal 10 2 2 2 3 3 2" xfId="923" xr:uid="{85FD3847-5585-43C0-9027-3FE05A8269BB}"/>
    <cellStyle name="Normal 10 2 2 2 3 3 2 2" xfId="924" xr:uid="{5F863520-880F-4489-B906-DCC615CF9507}"/>
    <cellStyle name="Normal 10 2 2 2 3 3 3" xfId="925" xr:uid="{9425270E-5871-4659-83B6-CDDE9780BD51}"/>
    <cellStyle name="Normal 10 2 2 2 3 4" xfId="926" xr:uid="{D91CD235-47CC-4DD8-BF45-870B8498260F}"/>
    <cellStyle name="Normal 10 2 2 2 3 4 2" xfId="927" xr:uid="{C6A146C3-E7B4-4369-81C6-D9E9F2C21E48}"/>
    <cellStyle name="Normal 10 2 2 2 3 5" xfId="928" xr:uid="{1FF443BD-60A7-4381-98A8-904516DB7732}"/>
    <cellStyle name="Normal 10 2 2 2 4" xfId="461" xr:uid="{B9C42D83-0EE8-417F-B979-63F5F84E545A}"/>
    <cellStyle name="Normal 10 2 2 2 4 2" xfId="462" xr:uid="{18FC9A0B-1BC8-4B28-B76A-8D458495115A}"/>
    <cellStyle name="Normal 10 2 2 2 4 2 2" xfId="929" xr:uid="{A9419CA1-5403-4B40-B3F9-C8F07B6187DC}"/>
    <cellStyle name="Normal 10 2 2 2 4 2 2 2" xfId="930" xr:uid="{C5D1EFF2-2606-4DD3-9969-0F523DDB0C0F}"/>
    <cellStyle name="Normal 10 2 2 2 4 2 3" xfId="931" xr:uid="{EDD7E218-164D-4225-BABE-13F93F61AC34}"/>
    <cellStyle name="Normal 10 2 2 2 4 3" xfId="932" xr:uid="{BEE5B42A-75BB-4B44-8AFB-04C2A27B4B46}"/>
    <cellStyle name="Normal 10 2 2 2 4 3 2" xfId="933" xr:uid="{A0E8B810-6489-4655-BB7D-15914AECEF46}"/>
    <cellStyle name="Normal 10 2 2 2 4 4" xfId="934" xr:uid="{229B0D4C-B62C-4718-A551-5A3AAE8CCC0F}"/>
    <cellStyle name="Normal 10 2 2 2 5" xfId="463" xr:uid="{097CF905-C8DB-48A4-B789-518239D98017}"/>
    <cellStyle name="Normal 10 2 2 2 5 2" xfId="935" xr:uid="{0E260622-C325-476A-8285-8A31EEB79895}"/>
    <cellStyle name="Normal 10 2 2 2 5 2 2" xfId="936" xr:uid="{8503A8A8-EDF9-49AE-942E-46F0E83E5C51}"/>
    <cellStyle name="Normal 10 2 2 2 5 3" xfId="937" xr:uid="{7474BCD3-5D50-4C82-AA18-C2E9806C39EB}"/>
    <cellStyle name="Normal 10 2 2 2 5 4" xfId="2525" xr:uid="{06EA3CA1-A32B-4D45-A21D-7CDFBA09D8EF}"/>
    <cellStyle name="Normal 10 2 2 2 6" xfId="938" xr:uid="{FB35E9C1-7857-4614-A986-8FFDC32B4CC6}"/>
    <cellStyle name="Normal 10 2 2 2 6 2" xfId="939" xr:uid="{C093B279-0DAA-48F6-BFF2-346FC8B01F0E}"/>
    <cellStyle name="Normal 10 2 2 2 7" xfId="940" xr:uid="{A81FA727-F846-4897-92F0-A5EE6C888A17}"/>
    <cellStyle name="Normal 10 2 2 2 8" xfId="2526" xr:uid="{38EEB6AC-ED07-42FD-B67E-AC325B4706D1}"/>
    <cellStyle name="Normal 10 2 2 3" xfId="241" xr:uid="{3AE11504-5E63-4957-A921-B023774DFC16}"/>
    <cellStyle name="Normal 10 2 2 3 2" xfId="464" xr:uid="{F25B82C7-43DC-459C-8D83-A3D92984D7D0}"/>
    <cellStyle name="Normal 10 2 2 3 2 2" xfId="465" xr:uid="{30E1165B-2DF1-48D9-BA68-B57799808BD9}"/>
    <cellStyle name="Normal 10 2 2 3 2 2 2" xfId="941" xr:uid="{12250CCC-05EF-4A12-AF96-A495DEF7A8E6}"/>
    <cellStyle name="Normal 10 2 2 3 2 2 2 2" xfId="942" xr:uid="{E27DF752-2F4B-4472-8798-2B000D2C533E}"/>
    <cellStyle name="Normal 10 2 2 3 2 2 3" xfId="943" xr:uid="{473EDB94-A151-4B20-857E-1109716A7BD6}"/>
    <cellStyle name="Normal 10 2 2 3 2 3" xfId="944" xr:uid="{A95C0B4B-48F5-4298-98CA-337398211D11}"/>
    <cellStyle name="Normal 10 2 2 3 2 3 2" xfId="945" xr:uid="{A95F51E0-5B30-4E05-B6DC-E43285D4C006}"/>
    <cellStyle name="Normal 10 2 2 3 2 4" xfId="946" xr:uid="{DB5DC92A-F722-4F85-9B0F-2C2B064D701F}"/>
    <cellStyle name="Normal 10 2 2 3 3" xfId="466" xr:uid="{1815BF71-DC74-49A3-A5FE-A7B8151373AA}"/>
    <cellStyle name="Normal 10 2 2 3 3 2" xfId="947" xr:uid="{6764C0CD-EAA7-4F8C-897F-367D8E779B15}"/>
    <cellStyle name="Normal 10 2 2 3 3 2 2" xfId="948" xr:uid="{183EC859-F04C-4EBF-B675-67B1CC6BC5BF}"/>
    <cellStyle name="Normal 10 2 2 3 3 3" xfId="949" xr:uid="{2764E992-8EB3-4E07-9014-1DAD60A6A24B}"/>
    <cellStyle name="Normal 10 2 2 3 3 4" xfId="2527" xr:uid="{53162C31-0027-4FE9-BF31-10A353FC929F}"/>
    <cellStyle name="Normal 10 2 2 3 4" xfId="950" xr:uid="{ACE84629-4BF8-4251-9DBA-ADB23C6E4482}"/>
    <cellStyle name="Normal 10 2 2 3 4 2" xfId="951" xr:uid="{A2A15A2B-9639-4AF9-8C83-32781676D052}"/>
    <cellStyle name="Normal 10 2 2 3 5" xfId="952" xr:uid="{D3B9953B-9260-4E6A-8556-6DA0F095AAFD}"/>
    <cellStyle name="Normal 10 2 2 3 6" xfId="2528" xr:uid="{6A561D9E-678A-45D5-B4D7-6F7C66968DF9}"/>
    <cellStyle name="Normal 10 2 2 4" xfId="242" xr:uid="{26AC4A7C-BA57-4A93-970B-7F181A065CBC}"/>
    <cellStyle name="Normal 10 2 2 4 2" xfId="467" xr:uid="{A9E539F7-F4E4-4D72-ACB6-283749F36B4A}"/>
    <cellStyle name="Normal 10 2 2 4 2 2" xfId="468" xr:uid="{BE25E67C-297D-44F9-8B48-F73C2FB2E42D}"/>
    <cellStyle name="Normal 10 2 2 4 2 2 2" xfId="953" xr:uid="{929AF3A5-7C32-4EB4-B033-C92FBC418932}"/>
    <cellStyle name="Normal 10 2 2 4 2 2 2 2" xfId="954" xr:uid="{FB5FB8F6-5D62-49EE-AE32-0F5DEE6A1246}"/>
    <cellStyle name="Normal 10 2 2 4 2 2 3" xfId="955" xr:uid="{4025B8A3-9B07-4491-931E-7591FF83A5A7}"/>
    <cellStyle name="Normal 10 2 2 4 2 3" xfId="956" xr:uid="{8E0208B8-79E8-43A3-B6C5-C2DE59628BEA}"/>
    <cellStyle name="Normal 10 2 2 4 2 3 2" xfId="957" xr:uid="{D0B877DC-5EAD-4FB9-B55B-5F64CA671421}"/>
    <cellStyle name="Normal 10 2 2 4 2 4" xfId="958" xr:uid="{0B7EA819-3451-4E68-975B-314490E35745}"/>
    <cellStyle name="Normal 10 2 2 4 3" xfId="469" xr:uid="{ABFE7BCB-008F-4198-AFDF-0297EAD63F23}"/>
    <cellStyle name="Normal 10 2 2 4 3 2" xfId="959" xr:uid="{395443AF-17A4-4701-8BE8-7B270E874E03}"/>
    <cellStyle name="Normal 10 2 2 4 3 2 2" xfId="960" xr:uid="{E3B28CFB-179C-4E07-827D-4F388766481C}"/>
    <cellStyle name="Normal 10 2 2 4 3 3" xfId="961" xr:uid="{E870EC3C-9EB7-4C81-A5F9-529B44A7C6E9}"/>
    <cellStyle name="Normal 10 2 2 4 4" xfId="962" xr:uid="{BC56DE69-0B36-427A-AE25-43F3F83317D2}"/>
    <cellStyle name="Normal 10 2 2 4 4 2" xfId="963" xr:uid="{18687C4F-D392-4861-A89F-A2D0C9A19313}"/>
    <cellStyle name="Normal 10 2 2 4 5" xfId="964" xr:uid="{6ADBFC92-1322-4B5F-AEC5-E0B0715AB05B}"/>
    <cellStyle name="Normal 10 2 2 5" xfId="243" xr:uid="{F8BE76CD-747C-49A0-926D-44F801A4EF5B}"/>
    <cellStyle name="Normal 10 2 2 5 2" xfId="470" xr:uid="{E59434CA-9275-49E1-ACB5-5CEF781A7861}"/>
    <cellStyle name="Normal 10 2 2 5 2 2" xfId="965" xr:uid="{8EDF6DF8-941F-4D47-A360-02C02A9ECA30}"/>
    <cellStyle name="Normal 10 2 2 5 2 2 2" xfId="966" xr:uid="{CC47A9DA-CFED-4CA5-873B-B659D39882CD}"/>
    <cellStyle name="Normal 10 2 2 5 2 3" xfId="967" xr:uid="{E0BE13EB-8B32-4A2D-83BC-208B57DC5764}"/>
    <cellStyle name="Normal 10 2 2 5 3" xfId="968" xr:uid="{01FFA5C8-FB17-469F-8ABA-D9175996CCF2}"/>
    <cellStyle name="Normal 10 2 2 5 3 2" xfId="969" xr:uid="{4E612A97-026A-462F-97DB-806F6AC1FA5D}"/>
    <cellStyle name="Normal 10 2 2 5 4" xfId="970" xr:uid="{0F216C3E-0FF2-4285-A28E-D692FCDA96B9}"/>
    <cellStyle name="Normal 10 2 2 6" xfId="471" xr:uid="{653B17CF-F3B0-4141-A8DD-F16F73D76CB1}"/>
    <cellStyle name="Normal 10 2 2 6 2" xfId="971" xr:uid="{21575535-3065-49E9-99CE-3FA222CE473A}"/>
    <cellStyle name="Normal 10 2 2 6 2 2" xfId="972" xr:uid="{47A37EB4-40F3-453E-8B8C-714738C4ACB2}"/>
    <cellStyle name="Normal 10 2 2 6 2 3" xfId="4334" xr:uid="{89175DB5-8068-4E1B-8363-7EFE73E8D813}"/>
    <cellStyle name="Normal 10 2 2 6 3" xfId="973" xr:uid="{DAF27572-95DE-43FF-8B34-03626BAB9D81}"/>
    <cellStyle name="Normal 10 2 2 6 4" xfId="2529" xr:uid="{C2810473-6DF0-4B7F-9230-7F3A4B0741C7}"/>
    <cellStyle name="Normal 10 2 2 6 4 2" xfId="4565" xr:uid="{1F5589DA-0883-4C28-8001-D01BB0AFE151}"/>
    <cellStyle name="Normal 10 2 2 6 4 3" xfId="4677" xr:uid="{1FD7DDDB-B75B-40A4-B6AA-C55065A80881}"/>
    <cellStyle name="Normal 10 2 2 6 4 4" xfId="4603" xr:uid="{FA8FABB4-CF7A-4DED-A5FD-FB4E2839C2EA}"/>
    <cellStyle name="Normal 10 2 2 7" xfId="974" xr:uid="{3EACF199-EE67-4392-A84C-A6CEF04B4E3D}"/>
    <cellStyle name="Normal 10 2 2 7 2" xfId="975" xr:uid="{F7BBE54C-926D-4547-BC85-B0BBBDF1E33E}"/>
    <cellStyle name="Normal 10 2 2 8" xfId="976" xr:uid="{66F9EBF1-4EE1-4F34-940F-D167978287CD}"/>
    <cellStyle name="Normal 10 2 2 9" xfId="2530" xr:uid="{1C0326CE-FB7D-4425-B8F8-FE7CED5BEEAA}"/>
    <cellStyle name="Normal 10 2 3" xfId="84" xr:uid="{DA307173-8DF2-4D26-9BB1-3E552E98E6D3}"/>
    <cellStyle name="Normal 10 2 3 2" xfId="85" xr:uid="{F3C5AFCA-9054-4C3E-9842-3C4CCD3001E8}"/>
    <cellStyle name="Normal 10 2 3 2 2" xfId="472" xr:uid="{D6483C9A-71FD-461E-9BB9-E0D1DA8E57AB}"/>
    <cellStyle name="Normal 10 2 3 2 2 2" xfId="473" xr:uid="{8B17BEAE-8FDE-4151-9A14-3B040DE7E2A7}"/>
    <cellStyle name="Normal 10 2 3 2 2 2 2" xfId="977" xr:uid="{4A96AC0E-DA8A-4BC4-A5B4-988402EC926C}"/>
    <cellStyle name="Normal 10 2 3 2 2 2 2 2" xfId="978" xr:uid="{7125BDDF-46D7-475D-9037-1F3A6569D0C2}"/>
    <cellStyle name="Normal 10 2 3 2 2 2 3" xfId="979" xr:uid="{A8D35926-8228-4EEA-B61E-2538114D0DEC}"/>
    <cellStyle name="Normal 10 2 3 2 2 3" xfId="980" xr:uid="{79CE53C2-C72F-4388-9E8C-294D3C5F060B}"/>
    <cellStyle name="Normal 10 2 3 2 2 3 2" xfId="981" xr:uid="{27C1BC1D-E36B-402E-BAB9-D3658C246378}"/>
    <cellStyle name="Normal 10 2 3 2 2 4" xfId="982" xr:uid="{7D82DA5A-286F-4BD9-B3CB-4C00115A28C9}"/>
    <cellStyle name="Normal 10 2 3 2 3" xfId="474" xr:uid="{09981876-2C53-4373-94E9-CD8A72037DFD}"/>
    <cellStyle name="Normal 10 2 3 2 3 2" xfId="983" xr:uid="{425E9148-9B0D-4B0F-8D57-CF764752A972}"/>
    <cellStyle name="Normal 10 2 3 2 3 2 2" xfId="984" xr:uid="{188266D7-3890-47BC-B60F-0F41D9757993}"/>
    <cellStyle name="Normal 10 2 3 2 3 3" xfId="985" xr:uid="{3C1C54A8-E72F-4690-9ADD-145391E63815}"/>
    <cellStyle name="Normal 10 2 3 2 3 4" xfId="2531" xr:uid="{48665A53-90CF-4F7B-BD9C-4B59E53FCBE9}"/>
    <cellStyle name="Normal 10 2 3 2 4" xfId="986" xr:uid="{4D33E16A-BCB7-4CCD-ADEB-2ADE257BAD21}"/>
    <cellStyle name="Normal 10 2 3 2 4 2" xfId="987" xr:uid="{34B6FE6D-88EA-4CEF-9E47-D1B57281950F}"/>
    <cellStyle name="Normal 10 2 3 2 5" xfId="988" xr:uid="{27270051-C381-454F-BCF9-02450173140C}"/>
    <cellStyle name="Normal 10 2 3 2 6" xfId="2532" xr:uid="{667FA944-462D-46E6-B494-7707C539C044}"/>
    <cellStyle name="Normal 10 2 3 3" xfId="244" xr:uid="{4097DDDA-13D7-4C7A-A461-8AF9EE6150BC}"/>
    <cellStyle name="Normal 10 2 3 3 2" xfId="475" xr:uid="{DADAE07B-FA09-4CC4-925D-228847099315}"/>
    <cellStyle name="Normal 10 2 3 3 2 2" xfId="476" xr:uid="{83E60EB8-08C1-446F-81D9-6E6745B84B79}"/>
    <cellStyle name="Normal 10 2 3 3 2 2 2" xfId="989" xr:uid="{848D6526-2A95-49E9-AEBC-B229E696657D}"/>
    <cellStyle name="Normal 10 2 3 3 2 2 2 2" xfId="990" xr:uid="{BEAB79F7-1345-46F1-AEC5-CAD93E1C204E}"/>
    <cellStyle name="Normal 10 2 3 3 2 2 3" xfId="991" xr:uid="{799A3922-21F4-4F10-BFB5-2F889B01E3E3}"/>
    <cellStyle name="Normal 10 2 3 3 2 3" xfId="992" xr:uid="{B6235BF3-E6B6-4287-9DA4-BCF492F2445D}"/>
    <cellStyle name="Normal 10 2 3 3 2 3 2" xfId="993" xr:uid="{680A22F7-F79F-47CD-9CCA-806D61095368}"/>
    <cellStyle name="Normal 10 2 3 3 2 4" xfId="994" xr:uid="{BAA4400A-D938-49FB-899C-98F17344BECF}"/>
    <cellStyle name="Normal 10 2 3 3 3" xfId="477" xr:uid="{AB0609AF-1B81-4ED5-8E97-2CF949B0A238}"/>
    <cellStyle name="Normal 10 2 3 3 3 2" xfId="995" xr:uid="{940E5567-04F3-4E02-9BA7-5E7EA4FAF79E}"/>
    <cellStyle name="Normal 10 2 3 3 3 2 2" xfId="996" xr:uid="{15F53BE7-A83F-448A-9F13-AC769F68DCE9}"/>
    <cellStyle name="Normal 10 2 3 3 3 3" xfId="997" xr:uid="{58F185D1-AC22-4A75-A374-9D770DBE90AA}"/>
    <cellStyle name="Normal 10 2 3 3 4" xfId="998" xr:uid="{47511A69-E2A5-4B28-A540-322B28108D95}"/>
    <cellStyle name="Normal 10 2 3 3 4 2" xfId="999" xr:uid="{A81DDD3B-29B2-48B1-AD44-EF6AD70F6E1B}"/>
    <cellStyle name="Normal 10 2 3 3 5" xfId="1000" xr:uid="{B209B402-CF75-4E9E-8294-9532ABE5039F}"/>
    <cellStyle name="Normal 10 2 3 4" xfId="245" xr:uid="{D43ABA33-4621-4857-A43F-4C1678206CCC}"/>
    <cellStyle name="Normal 10 2 3 4 2" xfId="478" xr:uid="{9FFA0C68-97E8-4CD3-B136-6F7696C00A3C}"/>
    <cellStyle name="Normal 10 2 3 4 2 2" xfId="1001" xr:uid="{5F1C503A-305A-41C4-852C-5935A7A7DFD7}"/>
    <cellStyle name="Normal 10 2 3 4 2 2 2" xfId="1002" xr:uid="{58DF1CA9-D024-4AF7-A0DF-42727ACEC847}"/>
    <cellStyle name="Normal 10 2 3 4 2 3" xfId="1003" xr:uid="{6A6FFCE6-739A-4DED-83B3-5A0BF5526E13}"/>
    <cellStyle name="Normal 10 2 3 4 3" xfId="1004" xr:uid="{13AD1E70-2D40-4197-A155-266ECFAC3385}"/>
    <cellStyle name="Normal 10 2 3 4 3 2" xfId="1005" xr:uid="{32373A98-A46A-4BE4-8528-5B7C25A5CDC5}"/>
    <cellStyle name="Normal 10 2 3 4 4" xfId="1006" xr:uid="{FD731133-AD55-463F-A369-2B4F5B14228F}"/>
    <cellStyle name="Normal 10 2 3 5" xfId="479" xr:uid="{DC8864C4-1E23-489F-9DE9-0B9B5C6DC9AB}"/>
    <cellStyle name="Normal 10 2 3 5 2" xfId="1007" xr:uid="{C3F0B114-4740-4063-AE2B-AB2B8EFCA98F}"/>
    <cellStyle name="Normal 10 2 3 5 2 2" xfId="1008" xr:uid="{09C73A00-02B5-4884-AC8D-97FD7C30209D}"/>
    <cellStyle name="Normal 10 2 3 5 2 3" xfId="4335" xr:uid="{569312CC-BF65-479C-BD24-85640843C8B5}"/>
    <cellStyle name="Normal 10 2 3 5 3" xfId="1009" xr:uid="{E31A945E-52D9-4F9F-9639-F116A7D18679}"/>
    <cellStyle name="Normal 10 2 3 5 4" xfId="2533" xr:uid="{EC8CE1CE-68B1-4F55-8959-EC00D277C201}"/>
    <cellStyle name="Normal 10 2 3 5 4 2" xfId="4566" xr:uid="{EC7C256D-AA1A-4C6D-87BB-AD4F1FD8D2FA}"/>
    <cellStyle name="Normal 10 2 3 5 4 3" xfId="4678" xr:uid="{34FC6885-FE3D-4F86-9B74-4E84E19AFF0F}"/>
    <cellStyle name="Normal 10 2 3 5 4 4" xfId="4604" xr:uid="{18BA1FFA-757C-4BD4-B0C6-5AEF71BC6E87}"/>
    <cellStyle name="Normal 10 2 3 6" xfId="1010" xr:uid="{4066CC45-B8C6-4196-BB14-07337E3D533C}"/>
    <cellStyle name="Normal 10 2 3 6 2" xfId="1011" xr:uid="{73DB38A0-E529-4602-9CB5-EA9C131C16DB}"/>
    <cellStyle name="Normal 10 2 3 7" xfId="1012" xr:uid="{64712870-4112-4515-AF22-360A6235FBD8}"/>
    <cellStyle name="Normal 10 2 3 8" xfId="2534" xr:uid="{88794EF3-DD8B-489D-9FF0-38810AA6B4C0}"/>
    <cellStyle name="Normal 10 2 4" xfId="86" xr:uid="{945339F6-A22F-464A-AA4D-2FA1E051F6F6}"/>
    <cellStyle name="Normal 10 2 4 2" xfId="430" xr:uid="{17FC5CD7-F16D-4224-B920-C2F3E1E80E93}"/>
    <cellStyle name="Normal 10 2 4 2 2" xfId="480" xr:uid="{73B1B8DB-F9D1-4731-AD95-41E45304E9F5}"/>
    <cellStyle name="Normal 10 2 4 2 2 2" xfId="1013" xr:uid="{ED1FB07F-BA00-4010-8A5C-47ACC856FBAC}"/>
    <cellStyle name="Normal 10 2 4 2 2 2 2" xfId="1014" xr:uid="{3FEC8523-29EF-4151-B301-B1549612AE7B}"/>
    <cellStyle name="Normal 10 2 4 2 2 3" xfId="1015" xr:uid="{69C4A4D1-ECA3-4CDB-8712-0CD9650E1CAA}"/>
    <cellStyle name="Normal 10 2 4 2 2 4" xfId="2535" xr:uid="{66FE777B-364F-4058-BAAD-CB5B4BD36641}"/>
    <cellStyle name="Normal 10 2 4 2 3" xfId="1016" xr:uid="{A0C4D259-21AE-4C3E-B9FD-83056E18077E}"/>
    <cellStyle name="Normal 10 2 4 2 3 2" xfId="1017" xr:uid="{6E7B9E6D-210C-4E91-A031-4F8C93B16164}"/>
    <cellStyle name="Normal 10 2 4 2 4" xfId="1018" xr:uid="{AF43DADD-65F9-4964-863A-4342E1991277}"/>
    <cellStyle name="Normal 10 2 4 2 5" xfId="2536" xr:uid="{50471551-8031-4A7A-9E03-A4A0E4016F86}"/>
    <cellStyle name="Normal 10 2 4 3" xfId="481" xr:uid="{6CF20DBC-D46F-4A94-BD44-EF3C1AE0A18E}"/>
    <cellStyle name="Normal 10 2 4 3 2" xfId="1019" xr:uid="{7D4F56C4-80F2-4C2B-AD5A-2F2E46DFA4F0}"/>
    <cellStyle name="Normal 10 2 4 3 2 2" xfId="1020" xr:uid="{74F6B10B-FCB6-4F95-B052-716532C27A4E}"/>
    <cellStyle name="Normal 10 2 4 3 3" xfId="1021" xr:uid="{8D565C41-F411-4855-9046-59D0AD528CA7}"/>
    <cellStyle name="Normal 10 2 4 3 4" xfId="2537" xr:uid="{056BF447-D87A-474A-B03D-DC7733F33492}"/>
    <cellStyle name="Normal 10 2 4 4" xfId="1022" xr:uid="{21057F5C-B415-427E-B024-43C60EB14DC4}"/>
    <cellStyle name="Normal 10 2 4 4 2" xfId="1023" xr:uid="{6ED6BE67-4DAE-433F-B2A5-18809B983487}"/>
    <cellStyle name="Normal 10 2 4 4 3" xfId="2538" xr:uid="{C37DFA52-3EBE-4620-99D7-88318A34ECD5}"/>
    <cellStyle name="Normal 10 2 4 4 4" xfId="2539" xr:uid="{19F921B8-41E9-4EB6-8AE9-FB6B85EE9E56}"/>
    <cellStyle name="Normal 10 2 4 5" xfId="1024" xr:uid="{F95F7C59-03B4-49E2-B5C8-DECA7EA7C776}"/>
    <cellStyle name="Normal 10 2 4 6" xfId="2540" xr:uid="{538E66F2-B207-43A3-BF07-E9971AE6C916}"/>
    <cellStyle name="Normal 10 2 4 7" xfId="2541" xr:uid="{E3C41BB5-6D71-4E8D-8E84-217DC6A9FFE0}"/>
    <cellStyle name="Normal 10 2 5" xfId="246" xr:uid="{6F98B64B-4DF6-4D2D-B1B8-3ABD7610F42E}"/>
    <cellStyle name="Normal 10 2 5 2" xfId="482" xr:uid="{CDC7EF0C-413F-41FE-B953-84B2155B8365}"/>
    <cellStyle name="Normal 10 2 5 2 2" xfId="483" xr:uid="{79BA9135-2C54-44BE-A4A4-7A7569EB7F01}"/>
    <cellStyle name="Normal 10 2 5 2 2 2" xfId="1025" xr:uid="{7B6759A9-B46E-4D86-A7BA-AE5C07F612C8}"/>
    <cellStyle name="Normal 10 2 5 2 2 2 2" xfId="1026" xr:uid="{B19B0C93-7084-4B35-8031-ABF4AAF1FE9E}"/>
    <cellStyle name="Normal 10 2 5 2 2 3" xfId="1027" xr:uid="{96BBC31D-3FFB-435A-BC9E-535A42910A72}"/>
    <cellStyle name="Normal 10 2 5 2 3" xfId="1028" xr:uid="{C963B1B1-8910-4A2A-83A0-4C6DBE37834E}"/>
    <cellStyle name="Normal 10 2 5 2 3 2" xfId="1029" xr:uid="{174830BC-5BEF-47A9-9F0B-26A78B65D1BD}"/>
    <cellStyle name="Normal 10 2 5 2 4" xfId="1030" xr:uid="{4E2119FD-F4D2-43AD-ADE9-26A2068BA73E}"/>
    <cellStyle name="Normal 10 2 5 3" xfId="484" xr:uid="{700FFCB6-5DC7-48C4-9E72-755C75BF8C97}"/>
    <cellStyle name="Normal 10 2 5 3 2" xfId="1031" xr:uid="{B67EF913-A119-4CBB-B33F-84C3A427EDF1}"/>
    <cellStyle name="Normal 10 2 5 3 2 2" xfId="1032" xr:uid="{1A9C3CA0-5977-43AA-8CAA-8FCE0D563A87}"/>
    <cellStyle name="Normal 10 2 5 3 3" xfId="1033" xr:uid="{D95C254A-A258-4CA8-8CE3-0EAA49CFB416}"/>
    <cellStyle name="Normal 10 2 5 3 4" xfId="2542" xr:uid="{488E66EA-AAC1-4BB2-A9D4-69DE02249A6A}"/>
    <cellStyle name="Normal 10 2 5 4" xfId="1034" xr:uid="{6BF7D4C2-6B75-424C-8FC2-8174E33DDFA1}"/>
    <cellStyle name="Normal 10 2 5 4 2" xfId="1035" xr:uid="{02840AE7-4EFD-4E93-98F4-C016AAB47E25}"/>
    <cellStyle name="Normal 10 2 5 5" xfId="1036" xr:uid="{97F77612-2BF2-49F2-8822-CCEF4E0E7E9B}"/>
    <cellStyle name="Normal 10 2 5 6" xfId="2543" xr:uid="{9805F3E1-A9A8-40F7-881C-C2B6BEF6A551}"/>
    <cellStyle name="Normal 10 2 6" xfId="247" xr:uid="{B937A6AE-FF9A-427D-B08C-6DC3BD7AE0EC}"/>
    <cellStyle name="Normal 10 2 6 2" xfId="485" xr:uid="{717FF661-4D8B-4695-A9CD-C386F8C9B99B}"/>
    <cellStyle name="Normal 10 2 6 2 2" xfId="1037" xr:uid="{594DFA08-CB08-4500-BA87-B1F8A5D32E40}"/>
    <cellStyle name="Normal 10 2 6 2 2 2" xfId="1038" xr:uid="{1E9CF377-8403-4330-84E0-814BFE5C1613}"/>
    <cellStyle name="Normal 10 2 6 2 3" xfId="1039" xr:uid="{FDE007ED-0065-44ED-89ED-143E7071B9C2}"/>
    <cellStyle name="Normal 10 2 6 2 4" xfId="2544" xr:uid="{4771CE15-EBB6-4161-9DC8-70B796AFC8CD}"/>
    <cellStyle name="Normal 10 2 6 3" xfId="1040" xr:uid="{4BEE1821-1DF2-43A8-9533-D118F93B85B6}"/>
    <cellStyle name="Normal 10 2 6 3 2" xfId="1041" xr:uid="{712C0BEB-787A-4700-9C61-B5912962A31C}"/>
    <cellStyle name="Normal 10 2 6 4" xfId="1042" xr:uid="{C3ADA403-02BE-41C2-A8C5-92669ECFB158}"/>
    <cellStyle name="Normal 10 2 6 5" xfId="2545" xr:uid="{1D881489-0443-4818-A6EC-6C2A28A7ACF6}"/>
    <cellStyle name="Normal 10 2 7" xfId="486" xr:uid="{780A6E04-CDF7-4B77-B056-110633A05AD9}"/>
    <cellStyle name="Normal 10 2 7 2" xfId="1043" xr:uid="{66C0B6ED-26F8-4E7F-AB8C-1382C947E890}"/>
    <cellStyle name="Normal 10 2 7 2 2" xfId="1044" xr:uid="{ED25308D-E2A2-4AED-AF5F-A92629C98544}"/>
    <cellStyle name="Normal 10 2 7 2 3" xfId="4333" xr:uid="{8265B2E1-278C-412A-928E-9E2FD9A0EA2A}"/>
    <cellStyle name="Normal 10 2 7 3" xfId="1045" xr:uid="{AFCCBA33-CA2D-4431-A6C7-17DD8C49BA0F}"/>
    <cellStyle name="Normal 10 2 7 4" xfId="2546" xr:uid="{8C5D6064-43A1-4F40-8B38-1B993E69EE95}"/>
    <cellStyle name="Normal 10 2 7 4 2" xfId="4564" xr:uid="{E8567904-B075-461D-963B-843CCFA33F60}"/>
    <cellStyle name="Normal 10 2 7 4 3" xfId="4679" xr:uid="{544468A5-BDC5-479E-BAC4-C7668CCA6C95}"/>
    <cellStyle name="Normal 10 2 7 4 4" xfId="4602" xr:uid="{75CEFCA0-967D-4EFC-88F7-1B95DB5EC06A}"/>
    <cellStyle name="Normal 10 2 8" xfId="1046" xr:uid="{4C1B4E49-A09B-4615-9F6F-05C53BBA3BC4}"/>
    <cellStyle name="Normal 10 2 8 2" xfId="1047" xr:uid="{6EF9FF34-5684-4AEB-B626-E03E5FA6CF34}"/>
    <cellStyle name="Normal 10 2 8 3" xfId="2547" xr:uid="{DCCD9D5E-32CA-4C5D-980D-3FD88772B67A}"/>
    <cellStyle name="Normal 10 2 8 4" xfId="2548" xr:uid="{86BC2C39-DF78-49C0-80DE-E2756BEC0BA7}"/>
    <cellStyle name="Normal 10 2 9" xfId="1048" xr:uid="{43C70317-4514-4CEA-B610-3943401B9BD7}"/>
    <cellStyle name="Normal 10 3" xfId="87" xr:uid="{81BF618D-4387-469E-B47B-7D9F2F4DAA92}"/>
    <cellStyle name="Normal 10 3 10" xfId="2549" xr:uid="{579E431F-F7A6-4144-B871-C90FC2E7AF48}"/>
    <cellStyle name="Normal 10 3 11" xfId="2550" xr:uid="{EFDC9DDB-CB4E-45DD-90BB-9C03DDB16864}"/>
    <cellStyle name="Normal 10 3 2" xfId="88" xr:uid="{B2429545-8347-4B6B-931F-DED9933E2F42}"/>
    <cellStyle name="Normal 10 3 2 2" xfId="89" xr:uid="{F692D835-152F-4C10-980F-204E2E6B37A4}"/>
    <cellStyle name="Normal 10 3 2 2 2" xfId="248" xr:uid="{0B04244F-70F9-4EBA-8954-C9E665191F4F}"/>
    <cellStyle name="Normal 10 3 2 2 2 2" xfId="487" xr:uid="{62766DA3-471F-43A9-A135-EB7911F708DB}"/>
    <cellStyle name="Normal 10 3 2 2 2 2 2" xfId="1049" xr:uid="{5D79B140-12CA-4118-AFCC-053C2A9A6A60}"/>
    <cellStyle name="Normal 10 3 2 2 2 2 2 2" xfId="1050" xr:uid="{58D25E42-6FA8-4672-9B4E-7D5CFC54840D}"/>
    <cellStyle name="Normal 10 3 2 2 2 2 3" xfId="1051" xr:uid="{6BA5EF02-5FBC-4D4F-9C3C-72737182E221}"/>
    <cellStyle name="Normal 10 3 2 2 2 2 4" xfId="2551" xr:uid="{33A3D17F-1E43-4A77-BBF3-668C2813C903}"/>
    <cellStyle name="Normal 10 3 2 2 2 3" xfId="1052" xr:uid="{2459933F-B222-4933-9D1D-0F0B088FFC0D}"/>
    <cellStyle name="Normal 10 3 2 2 2 3 2" xfId="1053" xr:uid="{C64819FF-6D6A-43B1-944C-6C030D21B0F0}"/>
    <cellStyle name="Normal 10 3 2 2 2 3 3" xfId="2552" xr:uid="{CCBD4CDE-A092-40CD-A91F-ED79206C2963}"/>
    <cellStyle name="Normal 10 3 2 2 2 3 4" xfId="2553" xr:uid="{72F023DF-0565-40C4-A5D3-2548240E4606}"/>
    <cellStyle name="Normal 10 3 2 2 2 4" xfId="1054" xr:uid="{A4BCCC96-1005-4FED-9282-F9C0769DAC2A}"/>
    <cellStyle name="Normal 10 3 2 2 2 5" xfId="2554" xr:uid="{E7A70B97-A407-41DC-8D27-C74F69B6C94A}"/>
    <cellStyle name="Normal 10 3 2 2 2 6" xfId="2555" xr:uid="{2991C10B-B154-4C16-BFFA-B77D116D044F}"/>
    <cellStyle name="Normal 10 3 2 2 3" xfId="488" xr:uid="{D9AC0836-A680-40E8-84A3-CFD24A8C593B}"/>
    <cellStyle name="Normal 10 3 2 2 3 2" xfId="1055" xr:uid="{AFF872DD-9191-4312-BFD4-55FCD47A62E8}"/>
    <cellStyle name="Normal 10 3 2 2 3 2 2" xfId="1056" xr:uid="{0B21C856-B687-4077-A7F2-31C8AD5F22A4}"/>
    <cellStyle name="Normal 10 3 2 2 3 2 3" xfId="2556" xr:uid="{D86F9851-A8B3-4A7C-868F-B43924DC8F5D}"/>
    <cellStyle name="Normal 10 3 2 2 3 2 4" xfId="2557" xr:uid="{3E3EAA3C-E29C-4A4E-8E54-372BB364B9DA}"/>
    <cellStyle name="Normal 10 3 2 2 3 3" xfId="1057" xr:uid="{264C91C5-67D1-4071-8057-F1D589FE3AFF}"/>
    <cellStyle name="Normal 10 3 2 2 3 4" xfId="2558" xr:uid="{417F1E42-3B90-421B-A752-4DE929C8F168}"/>
    <cellStyle name="Normal 10 3 2 2 3 5" xfId="2559" xr:uid="{BFA2D352-D4CA-401B-9077-BF6679E3E542}"/>
    <cellStyle name="Normal 10 3 2 2 4" xfId="1058" xr:uid="{EF845772-EA76-42A6-8615-3A8212892F0C}"/>
    <cellStyle name="Normal 10 3 2 2 4 2" xfId="1059" xr:uid="{D365BD21-BD54-4FE5-95E0-C3D101AA6F49}"/>
    <cellStyle name="Normal 10 3 2 2 4 3" xfId="2560" xr:uid="{4A2D57B7-0E5E-4610-B3F8-2EF237877A39}"/>
    <cellStyle name="Normal 10 3 2 2 4 4" xfId="2561" xr:uid="{F1227201-7D37-462C-8A8D-5DB5E2823A09}"/>
    <cellStyle name="Normal 10 3 2 2 5" xfId="1060" xr:uid="{5353C7FD-83CC-4FB1-8969-5B55D038E8B0}"/>
    <cellStyle name="Normal 10 3 2 2 5 2" xfId="2562" xr:uid="{9F8ABBE0-FCB5-420C-A0FC-2B6798DA4D94}"/>
    <cellStyle name="Normal 10 3 2 2 5 3" xfId="2563" xr:uid="{37DFB4FE-0939-4AEB-81EC-F80B7BF06885}"/>
    <cellStyle name="Normal 10 3 2 2 5 4" xfId="2564" xr:uid="{7752F0AA-26EE-4D06-B9BC-D3F69C6E684B}"/>
    <cellStyle name="Normal 10 3 2 2 6" xfId="2565" xr:uid="{E4DB1D05-DFB2-44F8-A9BA-DC6F15FB636D}"/>
    <cellStyle name="Normal 10 3 2 2 7" xfId="2566" xr:uid="{BBBBAE1E-E077-4583-BDE1-C4A7ED7214EB}"/>
    <cellStyle name="Normal 10 3 2 2 8" xfId="2567" xr:uid="{6DD5A95D-85B2-4C4A-BCD1-34EFCBA07731}"/>
    <cellStyle name="Normal 10 3 2 3" xfId="249" xr:uid="{157C9D90-963C-4233-9ADB-D96251EE7006}"/>
    <cellStyle name="Normal 10 3 2 3 2" xfId="489" xr:uid="{B3C25318-0115-4EDF-8814-316959756D49}"/>
    <cellStyle name="Normal 10 3 2 3 2 2" xfId="490" xr:uid="{1C2A7C31-DF39-41C5-A3CF-8F8B46B3E5DA}"/>
    <cellStyle name="Normal 10 3 2 3 2 2 2" xfId="1061" xr:uid="{6E5C06A8-D958-4075-8291-2B587C180285}"/>
    <cellStyle name="Normal 10 3 2 3 2 2 2 2" xfId="1062" xr:uid="{EEDBA300-AA36-4353-BE5E-20D9EE419A10}"/>
    <cellStyle name="Normal 10 3 2 3 2 2 3" xfId="1063" xr:uid="{B5AB7818-8EC5-4AAB-B77D-E35EBF74C112}"/>
    <cellStyle name="Normal 10 3 2 3 2 3" xfId="1064" xr:uid="{B6FA3D66-1D39-4A8D-84F0-F04D957C4573}"/>
    <cellStyle name="Normal 10 3 2 3 2 3 2" xfId="1065" xr:uid="{B38F7B6A-4CCD-4464-9FCD-0873E87B32F0}"/>
    <cellStyle name="Normal 10 3 2 3 2 4" xfId="1066" xr:uid="{67DFD2FC-8BF6-4520-B6D1-7234AF7DCF27}"/>
    <cellStyle name="Normal 10 3 2 3 3" xfId="491" xr:uid="{BEB9AFB4-4EE6-4A8C-9123-8AB0839B84A6}"/>
    <cellStyle name="Normal 10 3 2 3 3 2" xfId="1067" xr:uid="{DDA85DC9-9135-4422-9470-97BDB1791231}"/>
    <cellStyle name="Normal 10 3 2 3 3 2 2" xfId="1068" xr:uid="{4FCCB2E0-DDED-404B-A9C8-19F36B16C8DB}"/>
    <cellStyle name="Normal 10 3 2 3 3 3" xfId="1069" xr:uid="{F4583EF0-8FED-405C-A2D6-14CC3CD9AB14}"/>
    <cellStyle name="Normal 10 3 2 3 3 4" xfId="2568" xr:uid="{AF823089-F08C-4FAD-BB28-136162C52E2C}"/>
    <cellStyle name="Normal 10 3 2 3 4" xfId="1070" xr:uid="{02836504-6C2A-4CA0-939F-8D59C3D9BB79}"/>
    <cellStyle name="Normal 10 3 2 3 4 2" xfId="1071" xr:uid="{591213E9-C313-4CF5-9CA1-71532B851E75}"/>
    <cellStyle name="Normal 10 3 2 3 5" xfId="1072" xr:uid="{0EE974F1-C062-48D1-BA58-21413AD05971}"/>
    <cellStyle name="Normal 10 3 2 3 6" xfId="2569" xr:uid="{29EC1179-0AB7-445F-9599-E163615642B0}"/>
    <cellStyle name="Normal 10 3 2 4" xfId="250" xr:uid="{B1339DFF-1859-4D10-BFD5-D896E6F9CBA3}"/>
    <cellStyle name="Normal 10 3 2 4 2" xfId="492" xr:uid="{E7F5DF7D-63A3-488F-84C3-41D70C856D32}"/>
    <cellStyle name="Normal 10 3 2 4 2 2" xfId="1073" xr:uid="{E5521E40-F579-4A19-8002-DDE40CE3D01B}"/>
    <cellStyle name="Normal 10 3 2 4 2 2 2" xfId="1074" xr:uid="{1F1E2710-5C9B-4056-BF04-8BE24B70AC29}"/>
    <cellStyle name="Normal 10 3 2 4 2 3" xfId="1075" xr:uid="{6FB1E227-B153-405E-897F-1C70E0EBE925}"/>
    <cellStyle name="Normal 10 3 2 4 2 4" xfId="2570" xr:uid="{99BB45D9-2889-42BC-B128-88C20E6D86D1}"/>
    <cellStyle name="Normal 10 3 2 4 3" xfId="1076" xr:uid="{9A14D6F7-D605-40C4-B364-6577362B1985}"/>
    <cellStyle name="Normal 10 3 2 4 3 2" xfId="1077" xr:uid="{AEF1D5F7-B78C-4A2A-A674-88AE30C45973}"/>
    <cellStyle name="Normal 10 3 2 4 4" xfId="1078" xr:uid="{31943905-496C-4663-9E87-6EE1B7C41F6B}"/>
    <cellStyle name="Normal 10 3 2 4 5" xfId="2571" xr:uid="{2C9DBBC8-A7C1-4873-B9BE-784409AE6BD2}"/>
    <cellStyle name="Normal 10 3 2 5" xfId="252" xr:uid="{9D88A79A-EF93-4139-BEEA-BC425684A5D6}"/>
    <cellStyle name="Normal 10 3 2 5 2" xfId="1079" xr:uid="{68A066BE-3E93-412A-9DE2-CEC8ED9DD09B}"/>
    <cellStyle name="Normal 10 3 2 5 2 2" xfId="1080" xr:uid="{35BDA16F-4755-4EA4-A77F-751812CFC583}"/>
    <cellStyle name="Normal 10 3 2 5 3" xfId="1081" xr:uid="{5A0914F3-F13F-4D02-BF49-F917B130EADE}"/>
    <cellStyle name="Normal 10 3 2 5 4" xfId="2572" xr:uid="{36C401B7-23D9-48DC-97A2-247C51B0ACC3}"/>
    <cellStyle name="Normal 10 3 2 6" xfId="1082" xr:uid="{D5374E57-BD03-4A09-A59D-AEEA05FF7758}"/>
    <cellStyle name="Normal 10 3 2 6 2" xfId="1083" xr:uid="{41259379-1623-456A-9872-8A668CBAF87F}"/>
    <cellStyle name="Normal 10 3 2 6 3" xfId="2573" xr:uid="{59CE4D4A-4439-4203-8CC5-B47F8908EB54}"/>
    <cellStyle name="Normal 10 3 2 6 4" xfId="2574" xr:uid="{5D3AC28A-3D5D-42E6-8A78-D1B7F80FAE6F}"/>
    <cellStyle name="Normal 10 3 2 7" xfId="1084" xr:uid="{D6A8F767-7B79-4BD6-9D85-4F3C7FCB167E}"/>
    <cellStyle name="Normal 10 3 2 8" xfId="2575" xr:uid="{922ECC54-1E9E-4B9B-A0AC-1A851DF528AF}"/>
    <cellStyle name="Normal 10 3 2 9" xfId="2576" xr:uid="{709CF1BF-E6C0-4695-8BF4-D2FAFA3C1EAF}"/>
    <cellStyle name="Normal 10 3 3" xfId="90" xr:uid="{29A53D8B-1E73-402E-9CBD-8693281DF0FC}"/>
    <cellStyle name="Normal 10 3 3 2" xfId="91" xr:uid="{1FE05032-CDF7-4D95-87FB-40F95FF3D610}"/>
    <cellStyle name="Normal 10 3 3 2 2" xfId="493" xr:uid="{611F8F54-A417-4773-9966-7B38F01CA730}"/>
    <cellStyle name="Normal 10 3 3 2 2 2" xfId="1085" xr:uid="{ECDDAACA-4B95-414E-99F9-000AED22D796}"/>
    <cellStyle name="Normal 10 3 3 2 2 2 2" xfId="1086" xr:uid="{2F1D0B15-4AF8-4748-AA78-6C742288DCAD}"/>
    <cellStyle name="Normal 10 3 3 2 2 2 2 2" xfId="4446" xr:uid="{42934D93-40E7-4EC5-B1F2-5F82BC981E66}"/>
    <cellStyle name="Normal 10 3 3 2 2 2 3" xfId="4447" xr:uid="{5E982A94-60D3-4B16-A16A-08130E601BE5}"/>
    <cellStyle name="Normal 10 3 3 2 2 3" xfId="1087" xr:uid="{192EF25E-F497-4498-9E9B-8EDEABF05433}"/>
    <cellStyle name="Normal 10 3 3 2 2 3 2" xfId="4448" xr:uid="{12FFDFD9-77C4-4D3B-968B-6BFEFEBE8D8E}"/>
    <cellStyle name="Normal 10 3 3 2 2 4" xfId="2577" xr:uid="{DA26253E-D5A8-4FA9-A097-7D86FED5CCEF}"/>
    <cellStyle name="Normal 10 3 3 2 3" xfId="1088" xr:uid="{FE9F92FB-6BBC-4537-9FC9-CEC5ECA6E7DE}"/>
    <cellStyle name="Normal 10 3 3 2 3 2" xfId="1089" xr:uid="{C9CFB00F-8A35-4FB3-9F49-0A4D3B882929}"/>
    <cellStyle name="Normal 10 3 3 2 3 2 2" xfId="4449" xr:uid="{D3B64F11-80FB-4B94-AFBE-27B2CACFC7D0}"/>
    <cellStyle name="Normal 10 3 3 2 3 3" xfId="2578" xr:uid="{732D007E-955D-44C4-9553-65E9F924B3BD}"/>
    <cellStyle name="Normal 10 3 3 2 3 4" xfId="2579" xr:uid="{CC7F2A3C-3923-4F05-9D6D-1BF1D82B4E6E}"/>
    <cellStyle name="Normal 10 3 3 2 4" xfId="1090" xr:uid="{8BF70892-B035-4865-9A7F-C52DF8FB0961}"/>
    <cellStyle name="Normal 10 3 3 2 4 2" xfId="4450" xr:uid="{EF0FC33F-76B8-4C40-B4D7-7A934B9708AE}"/>
    <cellStyle name="Normal 10 3 3 2 5" xfId="2580" xr:uid="{3FB18507-95E7-4B4C-8D16-E02D164EA580}"/>
    <cellStyle name="Normal 10 3 3 2 6" xfId="2581" xr:uid="{27EEF4FB-D820-4F11-BF59-B9B33FCAE0D5}"/>
    <cellStyle name="Normal 10 3 3 3" xfId="253" xr:uid="{C45A5E00-FB76-4BCC-BD7D-5790433E3557}"/>
    <cellStyle name="Normal 10 3 3 3 2" xfId="1091" xr:uid="{B6F69E3F-C624-46B3-9CA6-E4A244E488C8}"/>
    <cellStyle name="Normal 10 3 3 3 2 2" xfId="1092" xr:uid="{9E4FC84F-521C-4CA8-80FD-2C0818B0EEE5}"/>
    <cellStyle name="Normal 10 3 3 3 2 2 2" xfId="4451" xr:uid="{75AD1B44-8F3C-4E49-B11D-E235CFADEFA2}"/>
    <cellStyle name="Normal 10 3 3 3 2 3" xfId="2582" xr:uid="{7D1D1B6C-BAEB-422F-A8A4-C486A3B2CCDE}"/>
    <cellStyle name="Normal 10 3 3 3 2 4" xfId="2583" xr:uid="{BBAC106B-C45D-4202-AE13-17FAC6060A45}"/>
    <cellStyle name="Normal 10 3 3 3 3" xfId="1093" xr:uid="{3DA032B4-168E-4C25-B992-F015C7AA61F7}"/>
    <cellStyle name="Normal 10 3 3 3 3 2" xfId="4452" xr:uid="{08D67459-5DB6-4DF6-B1A6-C1AF782A12CC}"/>
    <cellStyle name="Normal 10 3 3 3 4" xfId="2584" xr:uid="{54163BCF-F314-4270-9E63-CDEB97B349C3}"/>
    <cellStyle name="Normal 10 3 3 3 5" xfId="2585" xr:uid="{EA514CDC-ADBF-4F97-BDBA-C200A6C5578C}"/>
    <cellStyle name="Normal 10 3 3 4" xfId="1094" xr:uid="{6FD9A593-AFD4-40BB-964D-61D5C9E8004E}"/>
    <cellStyle name="Normal 10 3 3 4 2" xfId="1095" xr:uid="{9B02CAA9-216F-4772-9811-5754338B97B6}"/>
    <cellStyle name="Normal 10 3 3 4 2 2" xfId="4453" xr:uid="{2CFEBC66-3428-469C-BC5E-20AFE7F060AC}"/>
    <cellStyle name="Normal 10 3 3 4 3" xfId="2586" xr:uid="{9085F963-A52B-4E25-B208-103EEE4FC7E0}"/>
    <cellStyle name="Normal 10 3 3 4 4" xfId="2587" xr:uid="{452168DB-B6F4-4233-B52C-F40FDFAF767A}"/>
    <cellStyle name="Normal 10 3 3 5" xfId="1096" xr:uid="{D8A441D9-6ECF-4A98-B474-D5DC73B26BC2}"/>
    <cellStyle name="Normal 10 3 3 5 2" xfId="2588" xr:uid="{B9E5380F-D09F-49AF-9B9B-7B8DA8CF74B1}"/>
    <cellStyle name="Normal 10 3 3 5 3" xfId="2589" xr:uid="{AD557A33-EFD1-4BD9-B8E1-E23D29B76BA3}"/>
    <cellStyle name="Normal 10 3 3 5 4" xfId="2590" xr:uid="{4A4285DD-88D5-4EA8-8EA4-8B588A807EEB}"/>
    <cellStyle name="Normal 10 3 3 6" xfId="2591" xr:uid="{34C662AD-F919-41CC-88F4-A0429E10BC24}"/>
    <cellStyle name="Normal 10 3 3 7" xfId="2592" xr:uid="{851D674A-6B57-42BD-9CA0-CF7FAD5D571A}"/>
    <cellStyle name="Normal 10 3 3 8" xfId="2593" xr:uid="{DBB86D04-92B3-4B94-9546-F8BE0B194BEB}"/>
    <cellStyle name="Normal 10 3 4" xfId="92" xr:uid="{4CD5EB7A-6A24-42B3-823E-C58F9B46CA0F}"/>
    <cellStyle name="Normal 10 3 4 2" xfId="494" xr:uid="{E7A63D91-89FC-4DEE-83E1-B2023CB246FB}"/>
    <cellStyle name="Normal 10 3 4 2 2" xfId="495" xr:uid="{326F2895-E31B-4F98-8D0E-4DFF89AE6CC1}"/>
    <cellStyle name="Normal 10 3 4 2 2 2" xfId="1097" xr:uid="{AE48554E-93B4-4F75-8D95-83D9A43EE730}"/>
    <cellStyle name="Normal 10 3 4 2 2 2 2" xfId="1098" xr:uid="{A77664C6-9AFA-40C5-A4B6-800F4E04A74E}"/>
    <cellStyle name="Normal 10 3 4 2 2 3" xfId="1099" xr:uid="{DC20342D-1848-4BB0-9CAB-C629149C6774}"/>
    <cellStyle name="Normal 10 3 4 2 2 4" xfId="2594" xr:uid="{3D73DAE4-7F69-431A-A8F5-7C8E1F8E2B25}"/>
    <cellStyle name="Normal 10 3 4 2 3" xfId="1100" xr:uid="{F586B813-C5AA-4DFF-AB60-A8AE385998CD}"/>
    <cellStyle name="Normal 10 3 4 2 3 2" xfId="1101" xr:uid="{48C812B1-E5A9-4659-ACD9-9D471A3E1C27}"/>
    <cellStyle name="Normal 10 3 4 2 4" xfId="1102" xr:uid="{DAC045B7-16CE-4589-B92B-AEAD47BA7769}"/>
    <cellStyle name="Normal 10 3 4 2 5" xfId="2595" xr:uid="{FF54A809-92C5-4B25-B6A7-DBA9DC22A077}"/>
    <cellStyle name="Normal 10 3 4 3" xfId="496" xr:uid="{D2746397-A3B7-4299-B035-9C1F91B3D8D6}"/>
    <cellStyle name="Normal 10 3 4 3 2" xfId="1103" xr:uid="{A71F1B97-61C0-4993-900D-55F20A3BA72E}"/>
    <cellStyle name="Normal 10 3 4 3 2 2" xfId="1104" xr:uid="{1736DDE3-9E2B-4BC4-9655-A2CE4A23C5F9}"/>
    <cellStyle name="Normal 10 3 4 3 3" xfId="1105" xr:uid="{6EC1DBB7-3486-47D5-8EFA-8E92FE32E872}"/>
    <cellStyle name="Normal 10 3 4 3 4" xfId="2596" xr:uid="{134AC84D-FB07-4A11-9D55-9C894C53084E}"/>
    <cellStyle name="Normal 10 3 4 4" xfId="1106" xr:uid="{A0CF67AF-E809-48EB-9326-D4EC2707EEEA}"/>
    <cellStyle name="Normal 10 3 4 4 2" xfId="1107" xr:uid="{859775FF-83CF-4928-8E4F-BE7784311C24}"/>
    <cellStyle name="Normal 10 3 4 4 3" xfId="2597" xr:uid="{8737D82E-FB6F-45E1-BF9D-A49160148239}"/>
    <cellStyle name="Normal 10 3 4 4 4" xfId="2598" xr:uid="{FCB33B48-9D2A-4966-8FEF-70F271CC1A4A}"/>
    <cellStyle name="Normal 10 3 4 5" xfId="1108" xr:uid="{6B2DBC3F-4F5F-46E7-A234-E10B45135D33}"/>
    <cellStyle name="Normal 10 3 4 6" xfId="2599" xr:uid="{CFAA3092-E8D6-45A3-844C-5266073B0683}"/>
    <cellStyle name="Normal 10 3 4 7" xfId="2600" xr:uid="{7C922541-C399-4F97-B63E-355A057E7F96}"/>
    <cellStyle name="Normal 10 3 5" xfId="254" xr:uid="{80716031-D9FE-4603-98C5-D8FEDAD294A4}"/>
    <cellStyle name="Normal 10 3 5 2" xfId="497" xr:uid="{2A95C034-6EB6-4772-9BF2-6E167331F0D7}"/>
    <cellStyle name="Normal 10 3 5 2 2" xfId="1109" xr:uid="{45A6BA77-DEE5-4B89-B08D-318B1EF034E8}"/>
    <cellStyle name="Normal 10 3 5 2 2 2" xfId="1110" xr:uid="{42D0D2DA-EFB3-471D-8A4F-882F91DCD90E}"/>
    <cellStyle name="Normal 10 3 5 2 3" xfId="1111" xr:uid="{7D8E1570-9E2B-4E11-A616-2A0748F29DEE}"/>
    <cellStyle name="Normal 10 3 5 2 4" xfId="2601" xr:uid="{B35EA31C-E8FE-4B6D-A632-4E149AE01401}"/>
    <cellStyle name="Normal 10 3 5 3" xfId="1112" xr:uid="{861F5456-7AB6-4C0A-88B5-78EBD3CF28E6}"/>
    <cellStyle name="Normal 10 3 5 3 2" xfId="1113" xr:uid="{1E17396B-8CCE-41DB-9269-3E8708DFCCCB}"/>
    <cellStyle name="Normal 10 3 5 3 3" xfId="2602" xr:uid="{FEB0A997-80C7-41EB-896C-113409DF4564}"/>
    <cellStyle name="Normal 10 3 5 3 4" xfId="2603" xr:uid="{B78CE74F-6470-48A2-B93A-87B5C342F9FD}"/>
    <cellStyle name="Normal 10 3 5 4" xfId="1114" xr:uid="{8784B900-B219-4168-A7EC-1E4E75D8465C}"/>
    <cellStyle name="Normal 10 3 5 5" xfId="2604" xr:uid="{3B19A1E7-599C-4F36-9E65-A83009ADB21E}"/>
    <cellStyle name="Normal 10 3 5 6" xfId="2605" xr:uid="{3FDFBD3B-DE7B-4172-958C-1BE5F4D92FE8}"/>
    <cellStyle name="Normal 10 3 6" xfId="255" xr:uid="{A4C087D0-CC8B-4CDC-8353-1A3DC6493FC9}"/>
    <cellStyle name="Normal 10 3 6 2" xfId="1115" xr:uid="{3D5579CC-FEDF-4F0D-8E87-4B2D13EFDC37}"/>
    <cellStyle name="Normal 10 3 6 2 2" xfId="1116" xr:uid="{74BC1519-37C4-48BE-AA95-EEE3058A53EC}"/>
    <cellStyle name="Normal 10 3 6 2 3" xfId="2606" xr:uid="{940EB63A-5A46-4573-B60D-558FB9445A64}"/>
    <cellStyle name="Normal 10 3 6 2 4" xfId="2607" xr:uid="{59982A7C-311C-40B1-AA42-011B8140031D}"/>
    <cellStyle name="Normal 10 3 6 3" xfId="1117" xr:uid="{B8199827-1443-42B8-B502-B85335C6E473}"/>
    <cellStyle name="Normal 10 3 6 4" xfId="2608" xr:uid="{3F91262F-79F4-4E76-984F-5908BE7FD900}"/>
    <cellStyle name="Normal 10 3 6 5" xfId="2609" xr:uid="{CC0B10FA-A734-4081-9D7E-845188F43D1F}"/>
    <cellStyle name="Normal 10 3 7" xfId="1118" xr:uid="{6D7A40BF-2A4F-46A8-9F8D-31F8252F0026}"/>
    <cellStyle name="Normal 10 3 7 2" xfId="1119" xr:uid="{F8D8C914-DBAE-4EE9-B892-BFA4255F44C5}"/>
    <cellStyle name="Normal 10 3 7 3" xfId="2610" xr:uid="{0D84127E-5BF4-472B-9CC5-8EAA6FB66255}"/>
    <cellStyle name="Normal 10 3 7 4" xfId="2611" xr:uid="{96503A35-75C9-43D6-97DD-0A81EF802E4F}"/>
    <cellStyle name="Normal 10 3 8" xfId="1120" xr:uid="{81DC5BB4-0355-40DC-9C07-5BF69695A9C4}"/>
    <cellStyle name="Normal 10 3 8 2" xfId="2612" xr:uid="{D4AB4AEA-9FD3-430A-9E08-2CF0CD935B6F}"/>
    <cellStyle name="Normal 10 3 8 3" xfId="2613" xr:uid="{62F93B07-D518-4178-885A-FD8F0F2EAEB6}"/>
    <cellStyle name="Normal 10 3 8 4" xfId="2614" xr:uid="{3B167CE6-8C51-46AF-A6A3-314F93CFF2EC}"/>
    <cellStyle name="Normal 10 3 9" xfId="2615" xr:uid="{18B20C76-0910-4BE2-972A-5C1A60DB4160}"/>
    <cellStyle name="Normal 10 4" xfId="93" xr:uid="{4CCC253E-9802-450C-8FD8-0720F62C92E7}"/>
    <cellStyle name="Normal 10 4 10" xfId="2616" xr:uid="{A7D90340-8467-49CB-AEFE-260F024C7874}"/>
    <cellStyle name="Normal 10 4 11" xfId="2617" xr:uid="{299B1E69-2A40-43CE-A1C7-ACD88166316E}"/>
    <cellStyle name="Normal 10 4 2" xfId="94" xr:uid="{230381BF-429C-40F7-8A36-CD2F120E595B}"/>
    <cellStyle name="Normal 10 4 2 2" xfId="256" xr:uid="{A336C7AA-CFA4-40DE-B30B-459A8E8DA98F}"/>
    <cellStyle name="Normal 10 4 2 2 2" xfId="498" xr:uid="{99A58E85-6C0D-4906-9FCF-426A4D83A17C}"/>
    <cellStyle name="Normal 10 4 2 2 2 2" xfId="499" xr:uid="{90A14D86-D679-40DB-8A39-89AAE69BCABE}"/>
    <cellStyle name="Normal 10 4 2 2 2 2 2" xfId="1121" xr:uid="{31416A1B-35B7-4479-B649-97D95EA34C09}"/>
    <cellStyle name="Normal 10 4 2 2 2 2 3" xfId="2618" xr:uid="{3A7BBC51-9480-40A8-8D55-3E16CACEA178}"/>
    <cellStyle name="Normal 10 4 2 2 2 2 4" xfId="2619" xr:uid="{4612CBA6-66AF-4B79-8CEE-AF415922110F}"/>
    <cellStyle name="Normal 10 4 2 2 2 3" xfId="1122" xr:uid="{06C3887F-0031-4F01-ACE8-C0DC1E7678CB}"/>
    <cellStyle name="Normal 10 4 2 2 2 3 2" xfId="2620" xr:uid="{70630E84-9D5E-46BD-9684-E81CCA07C504}"/>
    <cellStyle name="Normal 10 4 2 2 2 3 3" xfId="2621" xr:uid="{0D3ADEDB-3C69-4544-BA07-B63C0656A122}"/>
    <cellStyle name="Normal 10 4 2 2 2 3 4" xfId="2622" xr:uid="{EA0B18D1-69D9-4A2E-BEA9-DD27C79A65E5}"/>
    <cellStyle name="Normal 10 4 2 2 2 4" xfId="2623" xr:uid="{55373EB9-3F7C-435A-8D1F-15F882BD1715}"/>
    <cellStyle name="Normal 10 4 2 2 2 5" xfId="2624" xr:uid="{B743194D-BB38-4BD1-BCA8-45963B6AA02D}"/>
    <cellStyle name="Normal 10 4 2 2 2 6" xfId="2625" xr:uid="{94E4281A-0FB4-466B-B822-A7B89C40B158}"/>
    <cellStyle name="Normal 10 4 2 2 3" xfId="500" xr:uid="{7D4738BE-6967-4B62-A2A2-1854FC442C0F}"/>
    <cellStyle name="Normal 10 4 2 2 3 2" xfId="1123" xr:uid="{A6F3543A-B273-45C7-B4CA-314FB3ABA334}"/>
    <cellStyle name="Normal 10 4 2 2 3 2 2" xfId="2626" xr:uid="{EA0A1414-B6D8-4DE5-BE11-D200CE3E8B16}"/>
    <cellStyle name="Normal 10 4 2 2 3 2 3" xfId="2627" xr:uid="{93FD89A9-AA6A-4EAE-8990-82E2E0B96673}"/>
    <cellStyle name="Normal 10 4 2 2 3 2 4" xfId="2628" xr:uid="{FDF9ECED-B273-49C3-932B-5B31C4D333A4}"/>
    <cellStyle name="Normal 10 4 2 2 3 3" xfId="2629" xr:uid="{F4C4AAF5-A744-4206-81CC-3E5868E610C3}"/>
    <cellStyle name="Normal 10 4 2 2 3 4" xfId="2630" xr:uid="{21893133-A864-446A-88FA-B69104CF821E}"/>
    <cellStyle name="Normal 10 4 2 2 3 5" xfId="2631" xr:uid="{46B1C6DD-DCAC-4AE0-BB4B-040BB4FDFA89}"/>
    <cellStyle name="Normal 10 4 2 2 4" xfId="1124" xr:uid="{71F8625B-5A4C-46CF-8C3A-3E429B4CB941}"/>
    <cellStyle name="Normal 10 4 2 2 4 2" xfId="2632" xr:uid="{C6DF6116-73A5-43F3-81EE-E6F99AE92120}"/>
    <cellStyle name="Normal 10 4 2 2 4 3" xfId="2633" xr:uid="{27B430D7-D5A3-4B5B-ACBA-196538EC97E5}"/>
    <cellStyle name="Normal 10 4 2 2 4 4" xfId="2634" xr:uid="{82602011-070D-4155-A350-5CAE621A580E}"/>
    <cellStyle name="Normal 10 4 2 2 5" xfId="2635" xr:uid="{6A1AE480-7A21-4E0B-B63C-28FFA875B636}"/>
    <cellStyle name="Normal 10 4 2 2 5 2" xfId="2636" xr:uid="{38A6433F-E81B-40D7-B60B-90E5EF948847}"/>
    <cellStyle name="Normal 10 4 2 2 5 3" xfId="2637" xr:uid="{ACDD4213-60D5-434A-B942-A9A99F801AAB}"/>
    <cellStyle name="Normal 10 4 2 2 5 4" xfId="2638" xr:uid="{7F98F6B4-CF90-4F75-A95B-22ED0E811D31}"/>
    <cellStyle name="Normal 10 4 2 2 6" xfId="2639" xr:uid="{C72A999E-F5C1-4B69-B4A2-9DCFBDFCD425}"/>
    <cellStyle name="Normal 10 4 2 2 7" xfId="2640" xr:uid="{5A72C279-0344-4016-BB6A-7960F685F9F4}"/>
    <cellStyle name="Normal 10 4 2 2 8" xfId="2641" xr:uid="{82360820-7E85-4C69-83A2-BC74292D9BD6}"/>
    <cellStyle name="Normal 10 4 2 3" xfId="501" xr:uid="{C5AE5315-DEE7-468A-9A70-0D8AC6404EB3}"/>
    <cellStyle name="Normal 10 4 2 3 2" xfId="502" xr:uid="{BBE2A0E5-8EE9-454B-A500-CA132A0233DF}"/>
    <cellStyle name="Normal 10 4 2 3 2 2" xfId="503" xr:uid="{CDDA1EA4-4077-4BDD-89D1-022BC2681C45}"/>
    <cellStyle name="Normal 10 4 2 3 2 3" xfId="2642" xr:uid="{5AD8ED28-47CF-4F4E-9A65-DCE10A6A5B53}"/>
    <cellStyle name="Normal 10 4 2 3 2 4" xfId="2643" xr:uid="{B5433B16-5B1A-4466-A962-BEBA638DABFA}"/>
    <cellStyle name="Normal 10 4 2 3 3" xfId="504" xr:uid="{EC1EB10D-214E-417E-8912-45BDC344A67E}"/>
    <cellStyle name="Normal 10 4 2 3 3 2" xfId="2644" xr:uid="{14225184-1DCE-452F-AEC1-DEDC524F4BF9}"/>
    <cellStyle name="Normal 10 4 2 3 3 3" xfId="2645" xr:uid="{BD3A8D53-B5E7-408A-B9D3-0A6BBAA5E1B6}"/>
    <cellStyle name="Normal 10 4 2 3 3 4" xfId="2646" xr:uid="{F58CFFAF-20A5-429E-8873-C8FDB276F00E}"/>
    <cellStyle name="Normal 10 4 2 3 4" xfId="2647" xr:uid="{4C34910D-761E-4FFC-A4A9-ACAB017DFF63}"/>
    <cellStyle name="Normal 10 4 2 3 5" xfId="2648" xr:uid="{7C4CE387-0978-4087-B2E7-D8800BBBC71B}"/>
    <cellStyle name="Normal 10 4 2 3 6" xfId="2649" xr:uid="{8BCF1FA8-D9B6-4BEC-9B9A-E192E2E6F928}"/>
    <cellStyle name="Normal 10 4 2 4" xfId="505" xr:uid="{5F0A9AF6-028D-4DCA-9C94-494526416EE6}"/>
    <cellStyle name="Normal 10 4 2 4 2" xfId="506" xr:uid="{C6525AF4-975A-482A-A1B6-F5453F21C93E}"/>
    <cellStyle name="Normal 10 4 2 4 2 2" xfId="2650" xr:uid="{5211509C-FC39-4B30-BD39-4879E2D4352F}"/>
    <cellStyle name="Normal 10 4 2 4 2 3" xfId="2651" xr:uid="{E828F65A-7F60-4B40-966E-FC1D88EA493D}"/>
    <cellStyle name="Normal 10 4 2 4 2 4" xfId="2652" xr:uid="{2BCF3995-1276-4552-94F8-95EE84F384BA}"/>
    <cellStyle name="Normal 10 4 2 4 3" xfId="2653" xr:uid="{B14CB44C-87C6-4DFF-B395-DD9A17AC46EF}"/>
    <cellStyle name="Normal 10 4 2 4 4" xfId="2654" xr:uid="{23424E99-21F5-4136-9F97-8F81E660C8A0}"/>
    <cellStyle name="Normal 10 4 2 4 5" xfId="2655" xr:uid="{3FCE5202-E10F-47C0-B7F2-C9E1AC0D5F94}"/>
    <cellStyle name="Normal 10 4 2 5" xfId="507" xr:uid="{0A6A2CA6-C62F-4500-B871-4F8F8C81EA78}"/>
    <cellStyle name="Normal 10 4 2 5 2" xfId="2656" xr:uid="{EA8B5F4B-1152-4BAE-8836-902FACE31BA3}"/>
    <cellStyle name="Normal 10 4 2 5 3" xfId="2657" xr:uid="{D4724E09-9B57-497E-95C8-EA6C2980E1FE}"/>
    <cellStyle name="Normal 10 4 2 5 4" xfId="2658" xr:uid="{BCAB6E71-9068-4E07-AF65-1C8CAB294ABA}"/>
    <cellStyle name="Normal 10 4 2 6" xfId="2659" xr:uid="{70694BF4-46F5-4183-A8F8-BA0502E1C43A}"/>
    <cellStyle name="Normal 10 4 2 6 2" xfId="2660" xr:uid="{262870F1-ACBB-41B2-99F0-9863439B8B94}"/>
    <cellStyle name="Normal 10 4 2 6 3" xfId="2661" xr:uid="{8B507D8B-1F78-435C-AFB1-6C6A5B693696}"/>
    <cellStyle name="Normal 10 4 2 6 4" xfId="2662" xr:uid="{DF3924CA-24C5-4D93-AFA7-A6D4F16FF4EA}"/>
    <cellStyle name="Normal 10 4 2 7" xfId="2663" xr:uid="{36A0DF77-C703-4AC9-8CD6-57DE780E0FBE}"/>
    <cellStyle name="Normal 10 4 2 8" xfId="2664" xr:uid="{F3B68F7E-AE34-466A-A16A-E266BA74E81A}"/>
    <cellStyle name="Normal 10 4 2 9" xfId="2665" xr:uid="{BB48418D-B2FB-46D4-9A50-E7FFEE746FA8}"/>
    <cellStyle name="Normal 10 4 3" xfId="257" xr:uid="{A8294FB6-FD9B-4766-8C9E-C2C155B80481}"/>
    <cellStyle name="Normal 10 4 3 2" xfId="508" xr:uid="{A586D87A-5960-4B00-8020-E15E5B5AC100}"/>
    <cellStyle name="Normal 10 4 3 2 2" xfId="509" xr:uid="{14E266B4-E0E6-400D-B49E-7D310B48A406}"/>
    <cellStyle name="Normal 10 4 3 2 2 2" xfId="1125" xr:uid="{DE75B6D1-D600-4FE8-BC8A-ACC527D25687}"/>
    <cellStyle name="Normal 10 4 3 2 2 2 2" xfId="1126" xr:uid="{4C485C3F-5AD4-43C7-9073-0EE29AC8F130}"/>
    <cellStyle name="Normal 10 4 3 2 2 3" xfId="1127" xr:uid="{95B5387E-08EF-4407-A925-EE9B2C0E84AA}"/>
    <cellStyle name="Normal 10 4 3 2 2 4" xfId="2666" xr:uid="{AABD8A02-44E2-4977-AFE2-F7F624BDDF29}"/>
    <cellStyle name="Normal 10 4 3 2 3" xfId="1128" xr:uid="{A916A7F5-70C0-4BD8-9AB4-266FA23535BD}"/>
    <cellStyle name="Normal 10 4 3 2 3 2" xfId="1129" xr:uid="{1E1C401E-DE38-4C22-8F1B-BC418C62894C}"/>
    <cellStyle name="Normal 10 4 3 2 3 3" xfId="2667" xr:uid="{A49F5634-F23B-4397-8D31-BA9FB0E2CC5C}"/>
    <cellStyle name="Normal 10 4 3 2 3 4" xfId="2668" xr:uid="{21E35522-B57A-4665-A7A0-0CC1D04485E3}"/>
    <cellStyle name="Normal 10 4 3 2 4" xfId="1130" xr:uid="{E1B758A0-DF29-44B4-B9E8-7BDDE263C69A}"/>
    <cellStyle name="Normal 10 4 3 2 5" xfId="2669" xr:uid="{E2930579-C79F-422C-B8DC-D257EFA09332}"/>
    <cellStyle name="Normal 10 4 3 2 6" xfId="2670" xr:uid="{93CD2467-FCC6-48B7-B499-9D0A3B9BE727}"/>
    <cellStyle name="Normal 10 4 3 3" xfId="510" xr:uid="{842F0880-D4BA-4DFA-A273-2BA06835AB73}"/>
    <cellStyle name="Normal 10 4 3 3 2" xfId="1131" xr:uid="{009BA455-0A84-4D21-8238-8FDEF0F699F3}"/>
    <cellStyle name="Normal 10 4 3 3 2 2" xfId="1132" xr:uid="{70950316-2A63-4E2D-A285-DE25E70D0917}"/>
    <cellStyle name="Normal 10 4 3 3 2 3" xfId="2671" xr:uid="{B2EC53B5-EC49-47F8-A565-569D0DE01E29}"/>
    <cellStyle name="Normal 10 4 3 3 2 4" xfId="2672" xr:uid="{561E4F54-B4CB-48A3-9D69-1704E8CA6746}"/>
    <cellStyle name="Normal 10 4 3 3 3" xfId="1133" xr:uid="{CAEE9B33-7401-43B0-A72A-820BD43D6325}"/>
    <cellStyle name="Normal 10 4 3 3 4" xfId="2673" xr:uid="{9D977FEA-5C4A-41F4-A28F-2C1E3903F1A2}"/>
    <cellStyle name="Normal 10 4 3 3 5" xfId="2674" xr:uid="{9B985EFA-103D-45F5-AEF3-2ED33473F5E0}"/>
    <cellStyle name="Normal 10 4 3 4" xfId="1134" xr:uid="{685E6A05-9D0B-474E-93C3-81438AF997DD}"/>
    <cellStyle name="Normal 10 4 3 4 2" xfId="1135" xr:uid="{86B6B420-7E01-4425-9292-0D7243C96C43}"/>
    <cellStyle name="Normal 10 4 3 4 3" xfId="2675" xr:uid="{588174F5-7B0A-498B-9E32-CB17CE2775D5}"/>
    <cellStyle name="Normal 10 4 3 4 4" xfId="2676" xr:uid="{499603C8-D8F1-4B85-B453-D3B3107EAC64}"/>
    <cellStyle name="Normal 10 4 3 5" xfId="1136" xr:uid="{B10D3A5D-EC9C-4D47-ABE5-848C637A70F6}"/>
    <cellStyle name="Normal 10 4 3 5 2" xfId="2677" xr:uid="{AEB37BCD-3511-4F20-8C23-796E3EDD9105}"/>
    <cellStyle name="Normal 10 4 3 5 3" xfId="2678" xr:uid="{3B00620B-D87F-4D79-9B1F-5AE56EECB203}"/>
    <cellStyle name="Normal 10 4 3 5 4" xfId="2679" xr:uid="{AD89371B-6F65-4E87-AA4D-02FBC2A36E60}"/>
    <cellStyle name="Normal 10 4 3 6" xfId="2680" xr:uid="{82F2B34B-CFA8-42B9-BC25-A9D1CAE91BE7}"/>
    <cellStyle name="Normal 10 4 3 7" xfId="2681" xr:uid="{3C17B098-5290-4D5B-A7FA-A1909C95EA72}"/>
    <cellStyle name="Normal 10 4 3 8" xfId="2682" xr:uid="{DB39ABDA-9972-41D0-8B0B-1C3DEDD3FF27}"/>
    <cellStyle name="Normal 10 4 4" xfId="258" xr:uid="{2413FB6E-EC0F-42D6-B5FD-BBCDBF324379}"/>
    <cellStyle name="Normal 10 4 4 2" xfId="511" xr:uid="{4CFF8CC4-E7D5-4D64-94F0-70BEA27B2FDF}"/>
    <cellStyle name="Normal 10 4 4 2 2" xfId="512" xr:uid="{3BC515B2-1F9B-4BDE-B3B6-2172D8524BFC}"/>
    <cellStyle name="Normal 10 4 4 2 2 2" xfId="1137" xr:uid="{0D689A9B-6042-402C-AB7A-57E5182D819C}"/>
    <cellStyle name="Normal 10 4 4 2 2 3" xfId="2683" xr:uid="{A0DB429E-B95A-4E8B-AAE3-5FC90DFC4D60}"/>
    <cellStyle name="Normal 10 4 4 2 2 4" xfId="2684" xr:uid="{85030402-894C-488D-BAA2-FDED41B1C07D}"/>
    <cellStyle name="Normal 10 4 4 2 3" xfId="1138" xr:uid="{D5195B17-4AD1-4E5A-9688-A211B0192FD2}"/>
    <cellStyle name="Normal 10 4 4 2 4" xfId="2685" xr:uid="{85CB965F-D2B7-4813-A8FE-DC8A0FD445F8}"/>
    <cellStyle name="Normal 10 4 4 2 5" xfId="2686" xr:uid="{587574AF-B053-4BB9-8AFF-7C3890F31EDD}"/>
    <cellStyle name="Normal 10 4 4 3" xfId="513" xr:uid="{54BC8903-337B-475B-B3E9-45C05A6F303B}"/>
    <cellStyle name="Normal 10 4 4 3 2" xfId="1139" xr:uid="{CA39C6E1-7883-4287-A61A-B043963AB889}"/>
    <cellStyle name="Normal 10 4 4 3 3" xfId="2687" xr:uid="{FFD94CDD-3644-4AB2-B699-EB614FCF941B}"/>
    <cellStyle name="Normal 10 4 4 3 4" xfId="2688" xr:uid="{88C65ADF-A896-49C8-AC13-FD7137D7F6DA}"/>
    <cellStyle name="Normal 10 4 4 4" xfId="1140" xr:uid="{E27D99B6-42C9-42F0-9C7A-3CA49885454A}"/>
    <cellStyle name="Normal 10 4 4 4 2" xfId="2689" xr:uid="{DB3EC35F-1231-4D2D-A02A-A97CC766ACC9}"/>
    <cellStyle name="Normal 10 4 4 4 3" xfId="2690" xr:uid="{93275217-8548-4DC1-9B20-58C5607578F9}"/>
    <cellStyle name="Normal 10 4 4 4 4" xfId="2691" xr:uid="{0E862AE3-51C9-44C2-A99E-3164C97F4AAD}"/>
    <cellStyle name="Normal 10 4 4 5" xfId="2692" xr:uid="{9D8CE302-19D8-4025-9882-322B192A8134}"/>
    <cellStyle name="Normal 10 4 4 6" xfId="2693" xr:uid="{94EF73AF-4903-42C1-A146-20A313295B34}"/>
    <cellStyle name="Normal 10 4 4 7" xfId="2694" xr:uid="{116440BC-16F9-4ED4-BF0B-E8A72B611103}"/>
    <cellStyle name="Normal 10 4 5" xfId="259" xr:uid="{8F7626DF-8C47-451D-B989-5FD19F7E7425}"/>
    <cellStyle name="Normal 10 4 5 2" xfId="514" xr:uid="{EB8528D0-6C23-4039-8FF3-9EE1FD3BDA78}"/>
    <cellStyle name="Normal 10 4 5 2 2" xfId="1141" xr:uid="{73E82A66-6A32-409D-BD90-02E5C0FC5DFD}"/>
    <cellStyle name="Normal 10 4 5 2 3" xfId="2695" xr:uid="{4316F442-CCD6-4693-94CC-3114D095F13A}"/>
    <cellStyle name="Normal 10 4 5 2 4" xfId="2696" xr:uid="{8DC60E58-3C39-4E84-BE88-D3410AFB8653}"/>
    <cellStyle name="Normal 10 4 5 3" xfId="1142" xr:uid="{E564FE13-12A4-4829-8109-0B5380E0E98B}"/>
    <cellStyle name="Normal 10 4 5 3 2" xfId="2697" xr:uid="{98DD2666-98C5-419B-8839-49FD96DE45CB}"/>
    <cellStyle name="Normal 10 4 5 3 3" xfId="2698" xr:uid="{345F50DD-180F-48F1-9BB1-05828A01BF16}"/>
    <cellStyle name="Normal 10 4 5 3 4" xfId="2699" xr:uid="{355C77CF-629E-4484-91EC-37C126E31181}"/>
    <cellStyle name="Normal 10 4 5 4" xfId="2700" xr:uid="{6FCC1CF7-CAD9-491D-A22B-6FBDF983DD92}"/>
    <cellStyle name="Normal 10 4 5 5" xfId="2701" xr:uid="{C2730F0C-7156-48F0-8FED-70A96ED0959E}"/>
    <cellStyle name="Normal 10 4 5 6" xfId="2702" xr:uid="{30EFF48B-1368-41E4-AE3F-5524D81C3D1C}"/>
    <cellStyle name="Normal 10 4 6" xfId="515" xr:uid="{9567A701-D6A7-437E-B0E3-AB03FF784624}"/>
    <cellStyle name="Normal 10 4 6 2" xfId="1143" xr:uid="{8F7D3090-4DAD-434B-A1D1-10119546AA72}"/>
    <cellStyle name="Normal 10 4 6 2 2" xfId="2703" xr:uid="{F218FB9A-8773-4BDB-9B88-234726795D43}"/>
    <cellStyle name="Normal 10 4 6 2 3" xfId="2704" xr:uid="{F2C955B4-9484-48F6-ABCC-BA4AB7109ECB}"/>
    <cellStyle name="Normal 10 4 6 2 4" xfId="2705" xr:uid="{2B697739-4318-418C-B598-63167299B9E3}"/>
    <cellStyle name="Normal 10 4 6 3" xfId="2706" xr:uid="{91CDA8D6-5113-4601-9E02-DE791B32744C}"/>
    <cellStyle name="Normal 10 4 6 4" xfId="2707" xr:uid="{5A29E0F3-D0E0-4F1F-94D0-273B8CC72E7C}"/>
    <cellStyle name="Normal 10 4 6 5" xfId="2708" xr:uid="{DD471754-7C8C-4FD3-BC27-7D59D23D986E}"/>
    <cellStyle name="Normal 10 4 7" xfId="1144" xr:uid="{A3D9F6CE-4F7D-48E1-9B0F-2C6A262D8E23}"/>
    <cellStyle name="Normal 10 4 7 2" xfId="2709" xr:uid="{CE2BD331-A493-4E15-B254-E38A1B0AF26E}"/>
    <cellStyle name="Normal 10 4 7 3" xfId="2710" xr:uid="{F3405D16-DC02-4CB8-90AF-EB67EC678419}"/>
    <cellStyle name="Normal 10 4 7 4" xfId="2711" xr:uid="{AAFD446F-04FB-45D6-AEF9-B405A8199502}"/>
    <cellStyle name="Normal 10 4 8" xfId="2712" xr:uid="{D781EB79-C722-4529-8D37-AA27CEBA13CE}"/>
    <cellStyle name="Normal 10 4 8 2" xfId="2713" xr:uid="{B7FC2167-CC3B-417E-8976-C2912FCD5331}"/>
    <cellStyle name="Normal 10 4 8 3" xfId="2714" xr:uid="{03AB23A6-1488-4B6B-BC4D-DA4722C02E7C}"/>
    <cellStyle name="Normal 10 4 8 4" xfId="2715" xr:uid="{BC9B446E-9D81-47F1-A48D-5BD5888A6DE8}"/>
    <cellStyle name="Normal 10 4 9" xfId="2716" xr:uid="{E7AA0008-FA2C-4B26-8ADD-F903035FFE06}"/>
    <cellStyle name="Normal 10 5" xfId="95" xr:uid="{DC3AEA17-806B-4E6B-B4A4-157479B74E52}"/>
    <cellStyle name="Normal 10 5 2" xfId="96" xr:uid="{D5F5F7B0-1AE6-40BB-8DB5-A94F7964223D}"/>
    <cellStyle name="Normal 10 5 2 2" xfId="260" xr:uid="{BEA8485E-BFB2-4501-A87D-CC83DA0B29AC}"/>
    <cellStyle name="Normal 10 5 2 2 2" xfId="516" xr:uid="{3A82E72B-5142-483A-B87E-E7706F230FA0}"/>
    <cellStyle name="Normal 10 5 2 2 2 2" xfId="1145" xr:uid="{97E80B61-F9CD-4856-8A6A-766065EC4B8D}"/>
    <cellStyle name="Normal 10 5 2 2 2 3" xfId="2717" xr:uid="{F78ABA35-AF1C-4567-9A51-37FA2D391BA8}"/>
    <cellStyle name="Normal 10 5 2 2 2 4" xfId="2718" xr:uid="{FD588C1B-76F0-4B9B-B01E-208F30A1B5A5}"/>
    <cellStyle name="Normal 10 5 2 2 3" xfId="1146" xr:uid="{4CA97BEC-CDC6-45F1-8C14-E37EE839C9FA}"/>
    <cellStyle name="Normal 10 5 2 2 3 2" xfId="2719" xr:uid="{CAD884C4-BF68-4AA1-89CE-22DD24AE349A}"/>
    <cellStyle name="Normal 10 5 2 2 3 3" xfId="2720" xr:uid="{93D29CD3-FCAD-4D5A-9287-5A6DED3013AC}"/>
    <cellStyle name="Normal 10 5 2 2 3 4" xfId="2721" xr:uid="{05BE2CB4-A08E-4CB7-81E2-814E9E5DE120}"/>
    <cellStyle name="Normal 10 5 2 2 4" xfId="2722" xr:uid="{435AE6C0-D4A2-412E-81A5-027F64CDB4B3}"/>
    <cellStyle name="Normal 10 5 2 2 5" xfId="2723" xr:uid="{92CD3879-D00D-4832-8DB3-47F401DE6154}"/>
    <cellStyle name="Normal 10 5 2 2 6" xfId="2724" xr:uid="{6E0C879A-B088-45CD-BE58-DCD4C1A74124}"/>
    <cellStyle name="Normal 10 5 2 3" xfId="517" xr:uid="{C3679FF9-5DA3-4783-943B-B1A7C3D233C9}"/>
    <cellStyle name="Normal 10 5 2 3 2" xfId="1147" xr:uid="{759EDFCE-D848-4AE4-9AA8-EC9B9F7405BB}"/>
    <cellStyle name="Normal 10 5 2 3 2 2" xfId="2725" xr:uid="{347B53DA-E7F0-457A-BD78-4BE5AED017CA}"/>
    <cellStyle name="Normal 10 5 2 3 2 3" xfId="2726" xr:uid="{04D41BFF-15F9-4D12-9B53-397F5293549B}"/>
    <cellStyle name="Normal 10 5 2 3 2 4" xfId="2727" xr:uid="{A721F9C6-4FC1-4701-A998-D1EB52617368}"/>
    <cellStyle name="Normal 10 5 2 3 3" xfId="2728" xr:uid="{F2B51E5D-EE3C-4597-BC38-1D6FA6A9104C}"/>
    <cellStyle name="Normal 10 5 2 3 4" xfId="2729" xr:uid="{2334109B-75A7-48B6-BAC0-486C1EA0977C}"/>
    <cellStyle name="Normal 10 5 2 3 5" xfId="2730" xr:uid="{9D72AEA2-3D5B-4A9C-B3EC-0D0CE501D379}"/>
    <cellStyle name="Normal 10 5 2 4" xfId="1148" xr:uid="{B7BBC015-27A4-4133-8B6D-FF511B7DB37F}"/>
    <cellStyle name="Normal 10 5 2 4 2" xfId="2731" xr:uid="{4A344FDA-796E-4A25-B941-CA33BD93082D}"/>
    <cellStyle name="Normal 10 5 2 4 3" xfId="2732" xr:uid="{403B9FE2-4CF9-4BF2-864E-F16C8A4B476D}"/>
    <cellStyle name="Normal 10 5 2 4 4" xfId="2733" xr:uid="{F866F0B4-9977-4702-9212-73BE7545A8A1}"/>
    <cellStyle name="Normal 10 5 2 5" xfId="2734" xr:uid="{FD613D4B-B860-40BF-8EAA-BBA4DD9B78C2}"/>
    <cellStyle name="Normal 10 5 2 5 2" xfId="2735" xr:uid="{435CFB45-42AF-4B1F-98D4-1B1EAA835F94}"/>
    <cellStyle name="Normal 10 5 2 5 3" xfId="2736" xr:uid="{7EC0202E-B3A3-479D-90C0-5BD24B7B297D}"/>
    <cellStyle name="Normal 10 5 2 5 4" xfId="2737" xr:uid="{66B84CBD-457E-4791-9A2E-7F92B072DF9C}"/>
    <cellStyle name="Normal 10 5 2 6" xfId="2738" xr:uid="{74000F4F-7F09-4AB4-8146-111E2F1DBA81}"/>
    <cellStyle name="Normal 10 5 2 7" xfId="2739" xr:uid="{7BA6A81F-4617-4157-A325-0935C752AB99}"/>
    <cellStyle name="Normal 10 5 2 8" xfId="2740" xr:uid="{E72D0529-3170-4EFE-8734-AD70A33DE6A5}"/>
    <cellStyle name="Normal 10 5 3" xfId="261" xr:uid="{C03D50E8-F299-40A2-9767-09D9A8E031A5}"/>
    <cellStyle name="Normal 10 5 3 2" xfId="518" xr:uid="{01A6A0D7-3D38-4951-8CF6-98EC75733BE2}"/>
    <cellStyle name="Normal 10 5 3 2 2" xfId="519" xr:uid="{3C501019-DB96-4B2A-A7C3-4A8F59979E22}"/>
    <cellStyle name="Normal 10 5 3 2 3" xfId="2741" xr:uid="{C8D933A5-D3CC-4D6F-B81A-367792E478D5}"/>
    <cellStyle name="Normal 10 5 3 2 4" xfId="2742" xr:uid="{BE7A954E-072E-4EC2-AFB9-2B28443B0040}"/>
    <cellStyle name="Normal 10 5 3 3" xfId="520" xr:uid="{0E2D7484-AF01-4BF4-B53C-CD0984E87EFF}"/>
    <cellStyle name="Normal 10 5 3 3 2" xfId="2743" xr:uid="{2E81AF6B-A284-4FE1-986C-963956628EB2}"/>
    <cellStyle name="Normal 10 5 3 3 3" xfId="2744" xr:uid="{1E0C3DF1-751F-47FD-81A5-0BCD462C53A4}"/>
    <cellStyle name="Normal 10 5 3 3 4" xfId="2745" xr:uid="{21B04955-6B34-411A-BCD6-660359D7B8F0}"/>
    <cellStyle name="Normal 10 5 3 4" xfId="2746" xr:uid="{8EE99C2B-45A5-4A1F-97AF-F87321FB97F2}"/>
    <cellStyle name="Normal 10 5 3 5" xfId="2747" xr:uid="{2041B729-AF48-4692-996B-2896D2385AFB}"/>
    <cellStyle name="Normal 10 5 3 6" xfId="2748" xr:uid="{F8B744DE-3A8C-46F9-81B1-4A5F41E1585A}"/>
    <cellStyle name="Normal 10 5 4" xfId="262" xr:uid="{8A73CA20-2EB9-496D-9A75-8B89F51B9032}"/>
    <cellStyle name="Normal 10 5 4 2" xfId="521" xr:uid="{EDC1A29A-230D-4888-B3C3-753236AD69D2}"/>
    <cellStyle name="Normal 10 5 4 2 2" xfId="2749" xr:uid="{B99EEC46-246E-4603-A895-727226303D87}"/>
    <cellStyle name="Normal 10 5 4 2 3" xfId="2750" xr:uid="{B8789D58-09E0-4D3D-90E3-4607DCE6C54A}"/>
    <cellStyle name="Normal 10 5 4 2 4" xfId="2751" xr:uid="{28DBA9E7-5080-4CFC-A65C-8C85C9C8843E}"/>
    <cellStyle name="Normal 10 5 4 3" xfId="2752" xr:uid="{B6ACCB5F-C137-4213-8C5E-F16C63D47153}"/>
    <cellStyle name="Normal 10 5 4 4" xfId="2753" xr:uid="{5BFEF332-72AF-403F-A69F-A405AED6D30B}"/>
    <cellStyle name="Normal 10 5 4 5" xfId="2754" xr:uid="{CA39125F-3FDF-4CD6-A494-3D5FE772A105}"/>
    <cellStyle name="Normal 10 5 5" xfId="522" xr:uid="{3323EE9E-E7A1-4D10-A5EA-AE74520CB399}"/>
    <cellStyle name="Normal 10 5 5 2" xfId="2755" xr:uid="{04C3681D-52B2-4A22-9C3D-0739E9A4A274}"/>
    <cellStyle name="Normal 10 5 5 3" xfId="2756" xr:uid="{5B3A8394-5B66-4B58-92AB-0E9A3E9DA2F6}"/>
    <cellStyle name="Normal 10 5 5 4" xfId="2757" xr:uid="{D3340404-999D-4361-9836-C867A61DE14A}"/>
    <cellStyle name="Normal 10 5 6" xfId="2758" xr:uid="{E0923531-0D05-415B-AC30-39BF5286DEE8}"/>
    <cellStyle name="Normal 10 5 6 2" xfId="2759" xr:uid="{B404BBB3-E669-4A6D-8309-AFA2E14E6F86}"/>
    <cellStyle name="Normal 10 5 6 3" xfId="2760" xr:uid="{12DB36F7-97E3-4C5D-A0CD-BF990B0223ED}"/>
    <cellStyle name="Normal 10 5 6 4" xfId="2761" xr:uid="{F73D5782-9E74-4920-B8FF-96038F8021E4}"/>
    <cellStyle name="Normal 10 5 7" xfId="2762" xr:uid="{F2503BAE-D3D5-4EF4-A770-582B6A9763A5}"/>
    <cellStyle name="Normal 10 5 8" xfId="2763" xr:uid="{85C49435-FF19-44E6-BAA9-F1BF77D2661E}"/>
    <cellStyle name="Normal 10 5 9" xfId="2764" xr:uid="{906096E2-ECCC-4F30-8F8C-1919684E385C}"/>
    <cellStyle name="Normal 10 6" xfId="97" xr:uid="{244DC710-12A5-40C6-9110-1516B0C34B8E}"/>
    <cellStyle name="Normal 10 6 2" xfId="263" xr:uid="{28D1AB46-B94B-49AA-ABB0-D6E63D800AAC}"/>
    <cellStyle name="Normal 10 6 2 2" xfId="523" xr:uid="{A16D4222-0066-4FA5-8DC6-92C36AA912DF}"/>
    <cellStyle name="Normal 10 6 2 2 2" xfId="1149" xr:uid="{D9F6B5E9-2D5F-457E-A463-E37AF596A6D4}"/>
    <cellStyle name="Normal 10 6 2 2 2 2" xfId="1150" xr:uid="{7236B544-333B-4377-9567-A51BAB8AD6FE}"/>
    <cellStyle name="Normal 10 6 2 2 3" xfId="1151" xr:uid="{BC28667E-02EF-4671-BD2D-27A684528A48}"/>
    <cellStyle name="Normal 10 6 2 2 4" xfId="2765" xr:uid="{254EDEBA-F06A-4119-9170-1A06C68FD797}"/>
    <cellStyle name="Normal 10 6 2 3" xfId="1152" xr:uid="{FB18F722-68E9-47E0-9951-159A8747E3F6}"/>
    <cellStyle name="Normal 10 6 2 3 2" xfId="1153" xr:uid="{EC24F881-3927-4DF2-B871-1AB73A37967B}"/>
    <cellStyle name="Normal 10 6 2 3 3" xfId="2766" xr:uid="{E46EE221-B8A0-4DB0-934C-AC1FC8D3E999}"/>
    <cellStyle name="Normal 10 6 2 3 4" xfId="2767" xr:uid="{1B182058-FDA0-4E23-862A-0028D301DB7F}"/>
    <cellStyle name="Normal 10 6 2 4" xfId="1154" xr:uid="{CEE2AB40-C82F-44B8-A003-3157C93ED234}"/>
    <cellStyle name="Normal 10 6 2 5" xfId="2768" xr:uid="{520E3D52-A329-4736-91E1-5031B47A6DF5}"/>
    <cellStyle name="Normal 10 6 2 6" xfId="2769" xr:uid="{3E26D293-04B9-476A-80D2-45B832A6D610}"/>
    <cellStyle name="Normal 10 6 3" xfId="524" xr:uid="{B61B3C41-0A55-48C4-9751-D6D4D68DE7F3}"/>
    <cellStyle name="Normal 10 6 3 2" xfId="1155" xr:uid="{82B756DA-F95B-4BFD-A7F9-280AB4077EC4}"/>
    <cellStyle name="Normal 10 6 3 2 2" xfId="1156" xr:uid="{54FA5895-D7E8-4580-9F68-4DE0A6B76781}"/>
    <cellStyle name="Normal 10 6 3 2 3" xfId="2770" xr:uid="{271A163B-C617-49EE-AE11-D6BCC73C6BC9}"/>
    <cellStyle name="Normal 10 6 3 2 4" xfId="2771" xr:uid="{EE9CD53F-A24E-47BA-B8EE-E0F352DE9DE0}"/>
    <cellStyle name="Normal 10 6 3 3" xfId="1157" xr:uid="{7F5A4254-9A39-4716-B5B1-A2AF4E7FAC35}"/>
    <cellStyle name="Normal 10 6 3 4" xfId="2772" xr:uid="{894BC162-6745-4037-9E6D-2211F57E7DEB}"/>
    <cellStyle name="Normal 10 6 3 5" xfId="2773" xr:uid="{9128F95D-E47E-4E9D-AFA7-13C4D9ABD0CF}"/>
    <cellStyle name="Normal 10 6 4" xfId="1158" xr:uid="{F944F794-A23B-430B-A31B-1CA889714D19}"/>
    <cellStyle name="Normal 10 6 4 2" xfId="1159" xr:uid="{21EA66D3-BE52-4D16-95E9-A0DED7DCA4E2}"/>
    <cellStyle name="Normal 10 6 4 3" xfId="2774" xr:uid="{875B1CAB-1056-46DD-8A9F-7FD9F0AE881D}"/>
    <cellStyle name="Normal 10 6 4 4" xfId="2775" xr:uid="{F78B18D8-21B2-4251-A8F0-0FD14B45A3DA}"/>
    <cellStyle name="Normal 10 6 5" xfId="1160" xr:uid="{01837FFF-604E-44FF-94ED-EF8A7D8D6803}"/>
    <cellStyle name="Normal 10 6 5 2" xfId="2776" xr:uid="{7EEC8C6E-3ACA-43A3-85EE-A6E444B526AA}"/>
    <cellStyle name="Normal 10 6 5 3" xfId="2777" xr:uid="{A10AE37E-ED6B-4FE5-BCDA-8E16B23CBAE8}"/>
    <cellStyle name="Normal 10 6 5 4" xfId="2778" xr:uid="{A6C1FD99-7EB5-465C-ACF5-FA5D346C6AE5}"/>
    <cellStyle name="Normal 10 6 6" xfId="2779" xr:uid="{B6C52A82-4129-4B30-8242-10B7DBCE27D8}"/>
    <cellStyle name="Normal 10 6 7" xfId="2780" xr:uid="{AD4263F0-7DB8-47B4-9BE8-7D800268F6B8}"/>
    <cellStyle name="Normal 10 6 8" xfId="2781" xr:uid="{F200963C-7ABE-4566-B924-914B5E0C4410}"/>
    <cellStyle name="Normal 10 7" xfId="264" xr:uid="{8C0B0FD7-3850-4A83-8E9F-54308583C2A4}"/>
    <cellStyle name="Normal 10 7 2" xfId="525" xr:uid="{ED5EB22D-F942-4F8F-8F33-D9A848A81568}"/>
    <cellStyle name="Normal 10 7 2 2" xfId="526" xr:uid="{4A9A117A-317A-42EC-BDB5-53FAEE64D425}"/>
    <cellStyle name="Normal 10 7 2 2 2" xfId="1161" xr:uid="{53C494ED-AD55-498F-8CD3-543C12341D10}"/>
    <cellStyle name="Normal 10 7 2 2 3" xfId="2782" xr:uid="{22037059-B2B9-451E-B37F-29E5F0AAD61E}"/>
    <cellStyle name="Normal 10 7 2 2 4" xfId="2783" xr:uid="{F52DC216-35EC-4B72-8D01-203F2CB065BB}"/>
    <cellStyle name="Normal 10 7 2 3" xfId="1162" xr:uid="{09554364-E166-475B-8C25-E5639D425E8D}"/>
    <cellStyle name="Normal 10 7 2 4" xfId="2784" xr:uid="{3F2EA5AC-80E2-42FB-88CB-C59F273D03AC}"/>
    <cellStyle name="Normal 10 7 2 5" xfId="2785" xr:uid="{291C643B-6395-499B-95C6-F1484B40555D}"/>
    <cellStyle name="Normal 10 7 3" xfId="527" xr:uid="{6B67EAD4-A632-4507-98DF-A423CCEFAE1C}"/>
    <cellStyle name="Normal 10 7 3 2" xfId="1163" xr:uid="{4B8AAD89-A25F-494D-AA70-77841B159D99}"/>
    <cellStyle name="Normal 10 7 3 3" xfId="2786" xr:uid="{5235CF83-B542-407B-A3AE-AA4B4B6C3972}"/>
    <cellStyle name="Normal 10 7 3 4" xfId="2787" xr:uid="{98780AE6-05FA-4705-A2BF-74C618783923}"/>
    <cellStyle name="Normal 10 7 4" xfId="1164" xr:uid="{68252308-9452-4907-9A24-10EE74B206F5}"/>
    <cellStyle name="Normal 10 7 4 2" xfId="2788" xr:uid="{A12B7FBF-812B-4B18-A7BD-C6BC84C3950B}"/>
    <cellStyle name="Normal 10 7 4 3" xfId="2789" xr:uid="{CDDFA328-68C8-4BEB-A923-069C80C583F1}"/>
    <cellStyle name="Normal 10 7 4 4" xfId="2790" xr:uid="{B7987C79-D992-49A9-9B8A-2D01D4B965D3}"/>
    <cellStyle name="Normal 10 7 5" xfId="2791" xr:uid="{23D00425-62C6-4912-9757-8429CC878AAD}"/>
    <cellStyle name="Normal 10 7 6" xfId="2792" xr:uid="{846D4DE6-FCF5-4271-8D57-F47294A57795}"/>
    <cellStyle name="Normal 10 7 7" xfId="2793" xr:uid="{AB54658A-BA1C-4000-8478-7803778A5D6A}"/>
    <cellStyle name="Normal 10 8" xfId="265" xr:uid="{EDA08E41-C005-4C6F-9DEA-BA40B69A4CAF}"/>
    <cellStyle name="Normal 10 8 2" xfId="528" xr:uid="{7C4E301A-1A80-43C1-80FE-237FD6ABC6B7}"/>
    <cellStyle name="Normal 10 8 2 2" xfId="1165" xr:uid="{07C2ACD4-500C-4DB9-91DB-2B76F4090EFB}"/>
    <cellStyle name="Normal 10 8 2 3" xfId="2794" xr:uid="{509995A0-DA11-4681-9F1F-21E3DB1C4FF6}"/>
    <cellStyle name="Normal 10 8 2 4" xfId="2795" xr:uid="{F9EE7E23-80F3-43FA-825D-3B2FB44ECAE2}"/>
    <cellStyle name="Normal 10 8 3" xfId="1166" xr:uid="{99D1C6F7-4A2A-40FF-8761-A662B38DCDF9}"/>
    <cellStyle name="Normal 10 8 3 2" xfId="2796" xr:uid="{77887E30-A496-475D-9224-441BE3C46B3C}"/>
    <cellStyle name="Normal 10 8 3 3" xfId="2797" xr:uid="{C696F382-874B-4AAC-B9B6-254C456AD90A}"/>
    <cellStyle name="Normal 10 8 3 4" xfId="2798" xr:uid="{919F9DE7-29CE-4275-B4DF-C356654314E7}"/>
    <cellStyle name="Normal 10 8 4" xfId="2799" xr:uid="{8261D560-E54F-423F-9D47-7CD2033154A9}"/>
    <cellStyle name="Normal 10 8 5" xfId="2800" xr:uid="{E9ADBCC8-3613-4349-B73C-7D32CD834227}"/>
    <cellStyle name="Normal 10 8 6" xfId="2801" xr:uid="{15F5CDA1-9A72-40D8-A088-3334174C5305}"/>
    <cellStyle name="Normal 10 9" xfId="266" xr:uid="{C7C9A7F3-646C-4E4F-AAFB-E2A09F1624C8}"/>
    <cellStyle name="Normal 10 9 2" xfId="1167" xr:uid="{EEFAC03A-D14D-4A8D-9AA0-20AF59A24625}"/>
    <cellStyle name="Normal 10 9 2 2" xfId="2802" xr:uid="{0D185EC7-7D84-4AE0-87DB-CAB2F3B87B69}"/>
    <cellStyle name="Normal 10 9 2 2 2" xfId="4331" xr:uid="{00EA6362-E0C6-4EBC-BDC9-4A5490AD2636}"/>
    <cellStyle name="Normal 10 9 2 2 3" xfId="4680" xr:uid="{3B7021DB-D367-4C3D-B0B2-0A89C24E1EAB}"/>
    <cellStyle name="Normal 10 9 2 3" xfId="2803" xr:uid="{F6DD33D9-5356-4B6E-B50D-7CBFBDAFCE70}"/>
    <cellStyle name="Normal 10 9 2 4" xfId="2804" xr:uid="{CA7AF066-1018-4C94-AC38-EDB126F84351}"/>
    <cellStyle name="Normal 10 9 3" xfId="2805" xr:uid="{FC7DE4B9-62C7-4A43-AF30-46E175A32522}"/>
    <cellStyle name="Normal 10 9 3 2" xfId="5344" xr:uid="{C90BC91A-C961-42BE-8CA2-65FFC786D4D9}"/>
    <cellStyle name="Normal 10 9 4" xfId="2806" xr:uid="{66BBC887-39B9-48C4-8B66-6730267074FC}"/>
    <cellStyle name="Normal 10 9 4 2" xfId="4563" xr:uid="{BF798605-9E5D-4D06-B3A5-9173A0F90DD0}"/>
    <cellStyle name="Normal 10 9 4 3" xfId="4681" xr:uid="{EB5AB2D9-AB6B-4AA3-92BB-138C70A0EB14}"/>
    <cellStyle name="Normal 10 9 4 4" xfId="4601" xr:uid="{6C86E7A5-2DBC-4A12-BDB2-43B6C701C0B9}"/>
    <cellStyle name="Normal 10 9 5" xfId="2807" xr:uid="{EC4D5B98-5B80-4B73-A5AB-3F20790BD3A1}"/>
    <cellStyle name="Normal 11" xfId="44" xr:uid="{2FEAB7A2-1C1E-4956-B08C-D94FA136B5A8}"/>
    <cellStyle name="Normal 11 2" xfId="267" xr:uid="{42351927-8D4B-4FDC-A569-E028632FD32D}"/>
    <cellStyle name="Normal 11 2 2" xfId="4648" xr:uid="{0630A265-ECE5-4B17-BD48-5A7E23810482}"/>
    <cellStyle name="Normal 11 3" xfId="4336" xr:uid="{D42C0A06-C261-4C64-BF1F-473411B70621}"/>
    <cellStyle name="Normal 11 3 2" xfId="4542" xr:uid="{C905B443-336F-4734-9DB0-2FA1C0135614}"/>
    <cellStyle name="Normal 11 3 3" xfId="4725" xr:uid="{21ECF0FB-5E74-4837-9D11-A5F11B48142A}"/>
    <cellStyle name="Normal 11 3 4" xfId="4702" xr:uid="{824F09C7-ADF0-4EFB-B6FE-BA302D006382}"/>
    <cellStyle name="Normal 12" xfId="45" xr:uid="{48C9F2E7-9DDE-4374-BA7E-E535A21495AD}"/>
    <cellStyle name="Normal 12 2" xfId="268" xr:uid="{55B0D1B2-80DC-4EE5-AF00-5A07E2DF1ECF}"/>
    <cellStyle name="Normal 12 2 2" xfId="4649" xr:uid="{8B2AC08B-4DD5-47AA-91B2-2EF92A5F3585}"/>
    <cellStyle name="Normal 12 3" xfId="4543" xr:uid="{CE0E0BD5-F85F-4BEC-92E3-B1C53196D3B4}"/>
    <cellStyle name="Normal 13" xfId="46" xr:uid="{4428BC46-8C40-41FE-8896-C8905E146221}"/>
    <cellStyle name="Normal 13 2" xfId="47" xr:uid="{147F826B-14F5-467F-9797-45AAE6461ED9}"/>
    <cellStyle name="Normal 13 2 2" xfId="269" xr:uid="{D2720009-D816-46BE-917E-FD7A8929E240}"/>
    <cellStyle name="Normal 13 2 2 2" xfId="4650" xr:uid="{B94C3EAC-51FB-46A3-B1D9-0FFCCAF4D6A7}"/>
    <cellStyle name="Normal 13 2 3" xfId="4338" xr:uid="{7CB14C35-9630-47A3-AD16-8A9371A7DB3F}"/>
    <cellStyle name="Normal 13 2 3 2" xfId="4544" xr:uid="{20C5EB2B-6871-44A6-ABA8-6C81A4189C7A}"/>
    <cellStyle name="Normal 13 2 3 3" xfId="4726" xr:uid="{348D87C2-1754-4174-9644-E3A598B988C8}"/>
    <cellStyle name="Normal 13 2 3 4" xfId="4703" xr:uid="{01700CD8-7784-4DBF-803E-5E3C620E8969}"/>
    <cellStyle name="Normal 13 3" xfId="270" xr:uid="{4D28430E-8A84-46F8-BB80-27DF140959A4}"/>
    <cellStyle name="Normal 13 3 2" xfId="4422" xr:uid="{FBD442DE-0D60-487E-9918-4B57B618B9B8}"/>
    <cellStyle name="Normal 13 3 3" xfId="4339" xr:uid="{FAC62463-7E3B-4FC7-8016-CC3983115BF5}"/>
    <cellStyle name="Normal 13 3 4" xfId="4567" xr:uid="{780172E3-9F90-438A-B900-D4CD19DDAD83}"/>
    <cellStyle name="Normal 13 3 5" xfId="4727" xr:uid="{13D255E1-E797-4B13-8D40-78E70629CBEA}"/>
    <cellStyle name="Normal 13 4" xfId="4340" xr:uid="{80FCB364-0505-487D-9AA2-EF62D7411976}"/>
    <cellStyle name="Normal 13 5" xfId="4337" xr:uid="{9DFDBC91-7F74-4BB6-9618-78ECC207D4B2}"/>
    <cellStyle name="Normal 14" xfId="48" xr:uid="{7F85976D-60B5-4464-8104-1E076195DE33}"/>
    <cellStyle name="Normal 14 18" xfId="4342" xr:uid="{8B809F49-B269-46D9-A5FC-7FFE81D45600}"/>
    <cellStyle name="Normal 14 2" xfId="271" xr:uid="{E45AE565-EBDE-4D9C-B345-46E7F99655B8}"/>
    <cellStyle name="Normal 14 2 2" xfId="431" xr:uid="{EE12F4E9-0476-4818-B1A0-6CCB9A592645}"/>
    <cellStyle name="Normal 14 2 2 2" xfId="432" xr:uid="{5BFA3376-9771-453A-9DD5-586FCEA13BAD}"/>
    <cellStyle name="Normal 14 2 3" xfId="433" xr:uid="{99E0E67E-BEF3-43C3-9FC6-CBD37517506F}"/>
    <cellStyle name="Normal 14 3" xfId="434" xr:uid="{02DCAAAF-4B06-4068-BBB6-66722CD6605F}"/>
    <cellStyle name="Normal 14 3 2" xfId="4651" xr:uid="{D189EE8F-896D-4E9F-8825-A363557A5AD3}"/>
    <cellStyle name="Normal 14 4" xfId="4341" xr:uid="{7717CDA6-D63B-4D97-9765-7DF4EBAFDB97}"/>
    <cellStyle name="Normal 14 4 2" xfId="4545" xr:uid="{1AC2A084-644F-48FA-89AA-30997221DDE0}"/>
    <cellStyle name="Normal 14 4 3" xfId="4728" xr:uid="{E15E4435-EB33-46F5-8B67-9C5134DD3AC7}"/>
    <cellStyle name="Normal 14 4 4" xfId="4704" xr:uid="{588A2E41-82D5-4E8B-911A-C1712C3A5F87}"/>
    <cellStyle name="Normal 15" xfId="49" xr:uid="{C35CC974-22B3-4D1E-844C-9F446AFAF48A}"/>
    <cellStyle name="Normal 15 2" xfId="50" xr:uid="{94A4E88B-499F-4FAC-A0B2-826760D5E3AE}"/>
    <cellStyle name="Normal 15 2 2" xfId="272" xr:uid="{586F8F7A-29B9-4E57-9BE5-7D5DB568A531}"/>
    <cellStyle name="Normal 15 2 2 2" xfId="4454" xr:uid="{B37D7CF0-0AE9-413E-A6C4-DC369398D1F3}"/>
    <cellStyle name="Normal 15 2 3" xfId="4547" xr:uid="{F81FDFDB-2536-4BDC-9268-DB4ABD954B52}"/>
    <cellStyle name="Normal 15 3" xfId="273" xr:uid="{2CDD206C-02AF-488F-87FF-79DB1A14FC55}"/>
    <cellStyle name="Normal 15 3 2" xfId="4423" xr:uid="{799EC440-B9D4-4EDB-A9B6-4D28982D375E}"/>
    <cellStyle name="Normal 15 3 3" xfId="4344" xr:uid="{2B3B8474-0B33-44D5-8EA1-AF851582DFAA}"/>
    <cellStyle name="Normal 15 3 4" xfId="4568" xr:uid="{0359A040-0CDE-4AF7-9BDD-DF9C0AA081F3}"/>
    <cellStyle name="Normal 15 3 5" xfId="4730" xr:uid="{D90601E1-FA78-49DF-8B23-55AE7B612BF6}"/>
    <cellStyle name="Normal 15 4" xfId="4343" xr:uid="{4B0158C9-0CDE-4D59-BBD2-6346597BC610}"/>
    <cellStyle name="Normal 15 4 2" xfId="4546" xr:uid="{4E394C4B-90D2-49E0-99E3-3C3A13114B40}"/>
    <cellStyle name="Normal 15 4 3" xfId="4729" xr:uid="{97606C5A-ECAF-4356-AA62-C58A19BAFD4F}"/>
    <cellStyle name="Normal 15 4 4" xfId="4705" xr:uid="{B6310317-EC90-4F99-9E18-E8BE04ED9167}"/>
    <cellStyle name="Normal 16" xfId="51" xr:uid="{C6BBE180-AF33-4C72-89C2-670706BEEDEB}"/>
    <cellStyle name="Normal 16 2" xfId="274" xr:uid="{2F757FF9-EDFF-460B-8543-80CE792D0140}"/>
    <cellStyle name="Normal 16 2 2" xfId="4424" xr:uid="{B1584A96-3671-4A31-98D6-9B15199FDE72}"/>
    <cellStyle name="Normal 16 2 3" xfId="4345" xr:uid="{01A6EDDF-D8B6-4B0C-A7FC-D679DEE746CF}"/>
    <cellStyle name="Normal 16 2 4" xfId="4569" xr:uid="{AE5CE81F-3AA7-4349-ABB1-B88FFF6C84C4}"/>
    <cellStyle name="Normal 16 2 5" xfId="4731" xr:uid="{5DFC73E3-DAA5-4028-B972-FA56365B8BC6}"/>
    <cellStyle name="Normal 16 3" xfId="275" xr:uid="{8838B072-7F2E-47C8-A13E-77E013B72D41}"/>
    <cellStyle name="Normal 17" xfId="52" xr:uid="{DCE72F71-0C6D-4AE9-8D48-F6A3C9921C31}"/>
    <cellStyle name="Normal 17 2" xfId="276" xr:uid="{4E6CD0E0-E7D9-4167-9299-743C3C7956A9}"/>
    <cellStyle name="Normal 17 2 2" xfId="4425" xr:uid="{D143684B-1058-4E5E-9A51-B105A733AA6F}"/>
    <cellStyle name="Normal 17 2 3" xfId="4347" xr:uid="{77C77BB7-5504-492A-85D4-7DEE35293AED}"/>
    <cellStyle name="Normal 17 2 4" xfId="4570" xr:uid="{7546741E-2179-4284-9F40-F3B303E629E0}"/>
    <cellStyle name="Normal 17 2 5" xfId="4732" xr:uid="{D8C3C9E5-9BF7-4513-B024-7A613E0C921A}"/>
    <cellStyle name="Normal 17 3" xfId="4348" xr:uid="{67E5F807-DF19-4CD0-B48E-6C66CE0D302A}"/>
    <cellStyle name="Normal 17 4" xfId="4346" xr:uid="{154EA0E8-8A5F-4C89-9357-7BF8507BDFE8}"/>
    <cellStyle name="Normal 18" xfId="53" xr:uid="{4DFC706B-89E2-4AAF-9671-880E067AC306}"/>
    <cellStyle name="Normal 18 2" xfId="277" xr:uid="{637D0B86-C033-4CAA-BD96-DBF40FA5A118}"/>
    <cellStyle name="Normal 18 2 2" xfId="4455" xr:uid="{16EDBFFF-A862-4DC7-8D5E-F93AEBF6F338}"/>
    <cellStyle name="Normal 18 3" xfId="4349" xr:uid="{06DBBD51-F2F4-4006-885A-0EC26F5722F3}"/>
    <cellStyle name="Normal 18 3 2" xfId="4548" xr:uid="{044F534C-FAFF-40D5-A196-E41A7C85C865}"/>
    <cellStyle name="Normal 18 3 3" xfId="4733" xr:uid="{4BD37925-9D15-4404-8270-C5FFE45B0CCF}"/>
    <cellStyle name="Normal 18 3 4" xfId="4706" xr:uid="{BF34DB50-BFDB-42E7-92F1-D40BB48A7B34}"/>
    <cellStyle name="Normal 19" xfId="54" xr:uid="{ADDE036F-E37C-42CF-93EE-AE28D46C71B6}"/>
    <cellStyle name="Normal 19 2" xfId="55" xr:uid="{0A18E746-D86E-4F4A-9753-0BED0C3777AE}"/>
    <cellStyle name="Normal 19 2 2" xfId="278" xr:uid="{46327CDB-697E-4EB9-9A71-FF29FEF1A9FE}"/>
    <cellStyle name="Normal 19 2 2 2" xfId="4652" xr:uid="{DAB81431-BC37-4747-8157-01E341CBA7FF}"/>
    <cellStyle name="Normal 19 2 3" xfId="4550" xr:uid="{96AEC060-1CAE-43AB-AF7E-942760C50B57}"/>
    <cellStyle name="Normal 19 3" xfId="279" xr:uid="{A5CA4EA3-3195-4C45-BEC6-D5936E84152A}"/>
    <cellStyle name="Normal 19 3 2" xfId="4653" xr:uid="{638A56C0-A2BB-4E01-B474-BBE38C1ABBC8}"/>
    <cellStyle name="Normal 19 4" xfId="4549" xr:uid="{66B8194A-8394-4702-9E66-0FE49F7291F1}"/>
    <cellStyle name="Normal 2" xfId="3" xr:uid="{0035700C-F3A5-4A6F-B63A-5CE25669DEE2}"/>
    <cellStyle name="Normal 2 2" xfId="56" xr:uid="{5402929E-B571-4273-8977-D5368B5254C1}"/>
    <cellStyle name="Normal 2 2 2" xfId="57" xr:uid="{9D9D665C-181D-49C6-9113-F65AABA99A2E}"/>
    <cellStyle name="Normal 2 2 2 2" xfId="280" xr:uid="{A737B6EC-9344-41FF-8D2B-7C8F0A9F76E8}"/>
    <cellStyle name="Normal 2 2 2 2 2" xfId="4656" xr:uid="{68C4C04A-DCCA-46E2-880B-4495A007ED47}"/>
    <cellStyle name="Normal 2 2 2 3" xfId="4552" xr:uid="{E9DE6579-393F-4A2D-9A8A-744DC7CF09B6}"/>
    <cellStyle name="Normal 2 2 3" xfId="281" xr:uid="{68736809-AAF8-4576-8074-2A9CF713C68A}"/>
    <cellStyle name="Normal 2 2 3 2" xfId="4456" xr:uid="{3C904559-E8C5-4B8B-B14A-A3827DEDBCD6}"/>
    <cellStyle name="Normal 2 2 3 2 2" xfId="4586" xr:uid="{D7C4E054-0C91-4332-9C69-38F519E023E6}"/>
    <cellStyle name="Normal 2 2 3 2 2 2" xfId="4657" xr:uid="{64567739-AA4A-4B53-885B-9114C373A516}"/>
    <cellStyle name="Normal 2 2 3 2 2 3" xfId="5351" xr:uid="{2D9B5B7C-99C9-4B1A-9B24-ADA2BE376756}"/>
    <cellStyle name="Normal 2 2 3 2 3" xfId="4751" xr:uid="{8745643B-B61E-4456-A402-039C08254628}"/>
    <cellStyle name="Normal 2 2 3 2 4" xfId="5306" xr:uid="{51CD822B-CFD6-48AC-A604-4D4B02328696}"/>
    <cellStyle name="Normal 2 2 3 3" xfId="4436" xr:uid="{32759F38-6EEA-436A-9FB1-108339FC6AC1}"/>
    <cellStyle name="Normal 2 2 3 4" xfId="4707" xr:uid="{B0AA476E-EF72-4192-9283-5E307078D0BE}"/>
    <cellStyle name="Normal 2 2 3 5" xfId="4696" xr:uid="{550083EA-2D82-44FC-8838-85810425858D}"/>
    <cellStyle name="Normal 2 2 4" xfId="4350" xr:uid="{82358929-B0B8-4351-BE13-758FC44D020D}"/>
    <cellStyle name="Normal 2 2 4 2" xfId="4551" xr:uid="{DCDFD0B6-414D-47D9-B458-8A423E3A7391}"/>
    <cellStyle name="Normal 2 2 4 3" xfId="4734" xr:uid="{62E40B9D-7B9D-4DCA-B4B4-E9BCC4E228C7}"/>
    <cellStyle name="Normal 2 2 4 4" xfId="4708" xr:uid="{E7A007A0-B0B6-461F-BDB8-17733574F908}"/>
    <cellStyle name="Normal 2 2 5" xfId="4655" xr:uid="{48720907-0CAF-4885-8C91-CC98C3198276}"/>
    <cellStyle name="Normal 2 2 6" xfId="4754" xr:uid="{586F13DF-A9BF-4E81-AE53-AAA81CD75B6E}"/>
    <cellStyle name="Normal 2 3" xfId="58" xr:uid="{27348F6B-37DE-4698-9DCC-1AA8E5C05DDF}"/>
    <cellStyle name="Normal 2 3 2" xfId="59" xr:uid="{E83E05BA-A654-4F91-B583-A023C7BF0DC8}"/>
    <cellStyle name="Normal 2 3 2 2" xfId="282" xr:uid="{8932102E-00CB-4C87-8ECF-C93545AE2C22}"/>
    <cellStyle name="Normal 2 3 2 2 2" xfId="4658" xr:uid="{5B689FAD-2988-452A-8A64-419586513993}"/>
    <cellStyle name="Normal 2 3 2 3" xfId="4352" xr:uid="{9AA9D5BB-7E5A-44C8-B93F-48F3EB1A1894}"/>
    <cellStyle name="Normal 2 3 2 3 2" xfId="4554" xr:uid="{E7FDF020-01DB-4A81-B3DC-1A67B41B300A}"/>
    <cellStyle name="Normal 2 3 2 3 3" xfId="4736" xr:uid="{3FF0AA4B-75C2-4EED-A1E9-8E60AE665953}"/>
    <cellStyle name="Normal 2 3 2 3 4" xfId="4709" xr:uid="{9690BA99-4CBB-4B16-B422-E3A8A9CEC28C}"/>
    <cellStyle name="Normal 2 3 3" xfId="60" xr:uid="{0329DA15-9100-42D2-AC58-CF89BA42E37C}"/>
    <cellStyle name="Normal 2 3 4" xfId="61" xr:uid="{A673A61D-B139-4B22-A4F7-10EA91FE0A39}"/>
    <cellStyle name="Normal 2 3 5" xfId="186" xr:uid="{D9A669CE-4612-42F2-914C-FDD15AE7A2B3}"/>
    <cellStyle name="Normal 2 3 5 2" xfId="4659" xr:uid="{EC4C2BC8-8D37-4436-9BF7-EAF651E840C7}"/>
    <cellStyle name="Normal 2 3 6" xfId="4351" xr:uid="{F5562399-8002-4DC0-B6C4-F02C41287A1E}"/>
    <cellStyle name="Normal 2 3 6 2" xfId="4553" xr:uid="{7BBA389C-3D6E-4470-9448-DB6E2C93879D}"/>
    <cellStyle name="Normal 2 3 6 3" xfId="4735" xr:uid="{6A48E4DC-9C2E-494D-B2DB-B6B08E70428D}"/>
    <cellStyle name="Normal 2 3 6 4" xfId="4710" xr:uid="{EC89AFBF-D57F-4597-9F8A-E59AEB5854A6}"/>
    <cellStyle name="Normal 2 3 7" xfId="5319" xr:uid="{F8F0D379-5668-4B6C-BBB8-8CE894FEC4A3}"/>
    <cellStyle name="Normal 2 4" xfId="62" xr:uid="{09425646-BB42-4DA4-8F64-BEF4E9C1D9E3}"/>
    <cellStyle name="Normal 2 4 2" xfId="63" xr:uid="{EB1C6750-2E25-49C8-90FD-1D9071B93A85}"/>
    <cellStyle name="Normal 2 4 3" xfId="283" xr:uid="{5FA02388-F012-4E60-BB1B-83858281025A}"/>
    <cellStyle name="Normal 2 4 3 2" xfId="4660" xr:uid="{77CE8B41-153E-4216-BCD9-45B05F2DC5BB}"/>
    <cellStyle name="Normal 2 4 3 3" xfId="4674" xr:uid="{E5B0E1B0-4082-462E-932D-CA86DCA41198}"/>
    <cellStyle name="Normal 2 4 4" xfId="4555" xr:uid="{5293028F-2FB4-48C5-86A8-35794F25E2B8}"/>
    <cellStyle name="Normal 2 4 5" xfId="4755" xr:uid="{63C5913F-0114-47AE-B344-2DD6EF717CEF}"/>
    <cellStyle name="Normal 2 4 6" xfId="4753" xr:uid="{AB84DF2C-900A-4197-B5E6-D1308EEA0032}"/>
    <cellStyle name="Normal 2 5" xfId="185" xr:uid="{2F4E1634-72B9-48D3-8824-52FCE1945941}"/>
    <cellStyle name="Normal 2 5 2" xfId="285" xr:uid="{712B5E64-0BEE-4644-88A1-1EC2EE68DC08}"/>
    <cellStyle name="Normal 2 5 2 2" xfId="2506" xr:uid="{567FCB26-1317-42BA-8777-58A884A281E6}"/>
    <cellStyle name="Normal 2 5 3" xfId="284" xr:uid="{20E7A9EF-0699-4D69-B807-0BDCA62BE2BC}"/>
    <cellStyle name="Normal 2 5 3 2" xfId="4587" xr:uid="{C46EA3D2-5CCE-4C3E-A3EB-B2A6890F74B0}"/>
    <cellStyle name="Normal 2 5 3 3" xfId="4747" xr:uid="{0424863B-91B4-4001-8E0E-2E7C86FEB670}"/>
    <cellStyle name="Normal 2 5 3 4" xfId="5303" xr:uid="{DB3383E2-D25C-4818-BFB3-45C4F424CC4C}"/>
    <cellStyle name="Normal 2 5 4" xfId="4661" xr:uid="{2B522228-DBCB-4060-93A7-E187319DCF5D}"/>
    <cellStyle name="Normal 2 5 5" xfId="4616" xr:uid="{24CFCF1D-BD94-4B6A-BE54-0BC4F922E50F}"/>
    <cellStyle name="Normal 2 5 6" xfId="4615" xr:uid="{3A1EF1DA-EC24-4960-9C35-EAA0D37F3D2A}"/>
    <cellStyle name="Normal 2 5 7" xfId="4750" xr:uid="{AEBB5524-6B87-42EF-922C-31B17A7A89BA}"/>
    <cellStyle name="Normal 2 5 8" xfId="4720" xr:uid="{43C4E3AB-C7FA-4198-A0F2-ECDACD28F2DA}"/>
    <cellStyle name="Normal 2 6" xfId="286" xr:uid="{A23F7893-0D9B-4660-877F-E36760EAA43C}"/>
    <cellStyle name="Normal 2 6 2" xfId="287" xr:uid="{3E29BDB6-479E-4C41-AF71-F1BB68C5D6D1}"/>
    <cellStyle name="Normal 2 6 3" xfId="453" xr:uid="{8CFDC81F-1AE5-43B1-8A4D-56E067DEAB00}"/>
    <cellStyle name="Normal 2 6 3 2" xfId="5336" xr:uid="{D5689E36-E270-4682-95FD-D91629E28B64}"/>
    <cellStyle name="Normal 2 6 4" xfId="4662" xr:uid="{C1174D2A-B9E3-48F5-8778-5B803E27D506}"/>
    <cellStyle name="Normal 2 6 5" xfId="4613" xr:uid="{920CFC44-2EB7-4990-9E64-24AE484D14BF}"/>
    <cellStyle name="Normal 2 6 5 2" xfId="4711" xr:uid="{72DE269B-10E8-4CFD-A864-F77979BBAE77}"/>
    <cellStyle name="Normal 2 6 6" xfId="4599" xr:uid="{7133348A-A6F2-4062-8896-E3616D9778C9}"/>
    <cellStyle name="Normal 2 6 7" xfId="5323" xr:uid="{AB1BA070-4802-452F-967B-82C5AD8AB253}"/>
    <cellStyle name="Normal 2 6 8" xfId="5332" xr:uid="{78A42F4F-C975-4DB8-B2AA-B881EBC4780C}"/>
    <cellStyle name="Normal 2 7" xfId="288" xr:uid="{7EE952C5-0F52-4757-AEBA-D7DD1E79C4D9}"/>
    <cellStyle name="Normal 2 7 2" xfId="4457" xr:uid="{2D7656BC-8419-49D8-80F1-416F344AD8ED}"/>
    <cellStyle name="Normal 2 7 3" xfId="4663" xr:uid="{9F641A20-3F4E-4C29-A69C-89AF98C4F360}"/>
    <cellStyle name="Normal 2 7 4" xfId="5304" xr:uid="{197070B4-220C-4939-AFF1-B905BA9E7817}"/>
    <cellStyle name="Normal 2 8" xfId="4509" xr:uid="{31CD8914-3380-4BDC-A110-A6DC198BC556}"/>
    <cellStyle name="Normal 2 9" xfId="4654" xr:uid="{66B42F17-988E-44F9-B79F-5C6A8727E94B}"/>
    <cellStyle name="Normal 20" xfId="435" xr:uid="{3B38ADF8-AE29-4788-B27B-E3D6AF214B37}"/>
    <cellStyle name="Normal 20 2" xfId="436" xr:uid="{DCDB92B0-88CA-44BA-9C15-4A8D400FF1BF}"/>
    <cellStyle name="Normal 20 2 2" xfId="437" xr:uid="{F949BC42-350A-4EB4-8401-AEFBB4E0D196}"/>
    <cellStyle name="Normal 20 2 2 2" xfId="4426" xr:uid="{810341C1-F8F6-4472-BCFF-5044B9D0FFF8}"/>
    <cellStyle name="Normal 20 2 2 3" xfId="4418" xr:uid="{B696237F-A9FD-417A-8EFB-0552E77CF6D1}"/>
    <cellStyle name="Normal 20 2 2 4" xfId="4583" xr:uid="{F6EBD25B-3E0F-48E1-884F-128CC553C744}"/>
    <cellStyle name="Normal 20 2 2 5" xfId="4745" xr:uid="{BE6B073B-6229-4FC1-9199-1BEC940469C5}"/>
    <cellStyle name="Normal 20 2 3" xfId="4421" xr:uid="{56CB0D7F-E39D-448D-98B8-2BC227042F1B}"/>
    <cellStyle name="Normal 20 2 4" xfId="4417" xr:uid="{793EDF25-0515-44FA-A7B9-1DCDFC70789C}"/>
    <cellStyle name="Normal 20 2 5" xfId="4582" xr:uid="{D1D26E9D-9C9A-494E-B667-E2AECD320B9E}"/>
    <cellStyle name="Normal 20 2 6" xfId="4744" xr:uid="{93039D46-95BA-413B-B8CD-EE9E276202E8}"/>
    <cellStyle name="Normal 20 3" xfId="1168" xr:uid="{53498371-BC47-4FB2-88B2-1558AD6CD1C8}"/>
    <cellStyle name="Normal 20 3 2" xfId="4458" xr:uid="{4EA982CF-7B89-4027-91AA-6EB0D4ABB8C3}"/>
    <cellStyle name="Normal 20 4" xfId="4353" xr:uid="{F8C4ACB4-D735-404F-8AF2-561F3460A385}"/>
    <cellStyle name="Normal 20 4 2" xfId="4556" xr:uid="{68C5D1A9-70E2-452B-B08A-25694D9E1C65}"/>
    <cellStyle name="Normal 20 4 3" xfId="4737" xr:uid="{D9C1B325-AED0-413C-90EF-F0A97B16F89B}"/>
    <cellStyle name="Normal 20 4 4" xfId="4712" xr:uid="{25DD039A-C310-4EF3-991E-F783BFD98DCD}"/>
    <cellStyle name="Normal 20 5" xfId="4434" xr:uid="{1C905E5B-47F3-4921-A787-1BE3A8A7B6D8}"/>
    <cellStyle name="Normal 20 5 2" xfId="5329" xr:uid="{2B6C2325-220C-4AC8-8BAD-34BFB234D0D5}"/>
    <cellStyle name="Normal 20 6" xfId="4588" xr:uid="{9583B514-4972-4151-B7E7-90F8E3BAF513}"/>
    <cellStyle name="Normal 20 7" xfId="4697" xr:uid="{C95A6359-E0F8-4E89-8F96-4657FF275D11}"/>
    <cellStyle name="Normal 20 8" xfId="4718" xr:uid="{64C62284-CB8F-404B-A430-5647AF3A317C}"/>
    <cellStyle name="Normal 20 9" xfId="4717" xr:uid="{BB8247DF-3F67-405E-A85F-5315886701CE}"/>
    <cellStyle name="Normal 21" xfId="438" xr:uid="{FA91BB43-3466-4026-A28A-A5F9937A0A7C}"/>
    <cellStyle name="Normal 21 2" xfId="439" xr:uid="{6DB1AECC-439C-499D-9082-3BE8B9BAFBFE}"/>
    <cellStyle name="Normal 21 2 2" xfId="440" xr:uid="{770E2C85-930B-4FFE-A529-93D5B422070A}"/>
    <cellStyle name="Normal 21 3" xfId="4354" xr:uid="{B1CCB18F-7546-4D3B-BFB3-03E75C1552C0}"/>
    <cellStyle name="Normal 21 3 2" xfId="4460" xr:uid="{D2AC275E-C4C9-4441-8826-BE3C7CE3DC8A}"/>
    <cellStyle name="Normal 21 3 3" xfId="4459" xr:uid="{707B0D35-778E-41D4-B2AD-413A0A07D600}"/>
    <cellStyle name="Normal 21 4" xfId="4571" xr:uid="{B5356B6B-CAE2-4A1B-B3E0-459F947A7DB1}"/>
    <cellStyle name="Normal 21 5" xfId="4738" xr:uid="{87897BD7-F269-4407-A395-EE394EAF22F0}"/>
    <cellStyle name="Normal 22" xfId="441" xr:uid="{2AC10CE2-661B-4840-82DE-5B514CF27FA8}"/>
    <cellStyle name="Normal 22 2" xfId="442" xr:uid="{FA69D7FE-894E-49D5-8660-89EF37C1B8F4}"/>
    <cellStyle name="Normal 22 3" xfId="4311" xr:uid="{E6EDBCA8-DC55-422C-BEE3-2E4198EC2A51}"/>
    <cellStyle name="Normal 22 3 2" xfId="4355" xr:uid="{75C46277-6245-4716-B47B-9CA5FACEEAD7}"/>
    <cellStyle name="Normal 22 3 2 2" xfId="4462" xr:uid="{A3EF5C19-B500-453B-B316-59F22ECF2DFC}"/>
    <cellStyle name="Normal 22 3 3" xfId="4461" xr:uid="{F5673471-92FC-4C5D-A6B8-3C4185959A6B}"/>
    <cellStyle name="Normal 22 3 4" xfId="4692" xr:uid="{D60A60EF-2A16-4056-9A70-0FC06111E3F9}"/>
    <cellStyle name="Normal 22 4" xfId="4314" xr:uid="{29760BC8-D96A-4872-8261-2CD7906B46B5}"/>
    <cellStyle name="Normal 22 4 2" xfId="4432" xr:uid="{735ABD12-E277-4E7A-8190-23A494F5EA64}"/>
    <cellStyle name="Normal 22 4 3" xfId="4572" xr:uid="{550E3BF5-EB1F-405E-8AF0-FAC5209DBDC9}"/>
    <cellStyle name="Normal 22 4 3 2" xfId="4591" xr:uid="{66B481B8-66B8-4622-9805-5DDED00E82A9}"/>
    <cellStyle name="Normal 22 4 3 2 2" xfId="5353" xr:uid="{11EF563D-AF83-4CF6-AF33-397711C83C78}"/>
    <cellStyle name="Normal 22 4 3 3" xfId="4749" xr:uid="{CF279AE6-C5B6-4D5B-AE55-C91A1E1048F6}"/>
    <cellStyle name="Normal 22 4 3 4" xfId="5339" xr:uid="{C77322D0-3EE6-4FE0-93E0-87E30F4FAC0E}"/>
    <cellStyle name="Normal 22 4 3 5" xfId="5335" xr:uid="{6B2176D1-E583-45B3-8933-C0809A3BB13C}"/>
    <cellStyle name="Normal 22 4 4" xfId="4693" xr:uid="{E31C1D78-093D-4F72-9F04-722E987425BC}"/>
    <cellStyle name="Normal 22 4 5" xfId="4605" xr:uid="{0517C252-9F95-4295-9EA8-5348303E99E0}"/>
    <cellStyle name="Normal 22 4 5 2" xfId="5352" xr:uid="{368B73F1-95A6-44AC-8267-4898610B14A5}"/>
    <cellStyle name="Normal 22 4 6" xfId="4596" xr:uid="{DF8B6349-7B82-4D16-AB8F-3FBB3A41074D}"/>
    <cellStyle name="Normal 22 4 7" xfId="4595" xr:uid="{36C36AE7-AC92-448B-8B61-22EEBD1A431A}"/>
    <cellStyle name="Normal 22 4 8" xfId="4594" xr:uid="{4089A436-9AB6-4D2A-804E-A0D82E5F0A96}"/>
    <cellStyle name="Normal 22 4 9" xfId="4593" xr:uid="{4C6AFE35-1C6E-4013-B86C-942363483761}"/>
    <cellStyle name="Normal 22 5" xfId="4739" xr:uid="{86ABEDFC-EECB-498D-AD53-19C1189D94DC}"/>
    <cellStyle name="Normal 23" xfId="443" xr:uid="{DDF967CD-FAAB-4F08-B542-A233F8731142}"/>
    <cellStyle name="Normal 23 2" xfId="2501" xr:uid="{CB9D1132-53A8-46C4-A2D1-42AF386ED335}"/>
    <cellStyle name="Normal 23 2 2" xfId="4357" xr:uid="{4C8F4AB9-CEE4-4EE0-A812-2B9DF487F210}"/>
    <cellStyle name="Normal 23 2 2 2" xfId="4752" xr:uid="{F8B81E64-E903-4CD5-8EB3-004A5F926740}"/>
    <cellStyle name="Normal 23 2 2 3" xfId="4694" xr:uid="{45FA9E82-D4A0-4376-AEBE-A661182E27E2}"/>
    <cellStyle name="Normal 23 2 2 4" xfId="4664" xr:uid="{9FD65032-42C8-454E-B637-021B0429C481}"/>
    <cellStyle name="Normal 23 2 3" xfId="4606" xr:uid="{F7FF236C-D76A-475D-AF50-741C1CA9A4DA}"/>
    <cellStyle name="Normal 23 2 4" xfId="4713" xr:uid="{32FFB45B-3801-4A48-9221-F44C380D4E92}"/>
    <cellStyle name="Normal 23 3" xfId="4427" xr:uid="{184042F9-4001-47C7-93B7-17DFB89C25AE}"/>
    <cellStyle name="Normal 23 4" xfId="4356" xr:uid="{A49944E9-62CE-4B36-A9A4-7B07E494CE5F}"/>
    <cellStyle name="Normal 23 5" xfId="4573" xr:uid="{EA5A9A12-F4B0-4065-88EB-F6628020B20A}"/>
    <cellStyle name="Normal 23 6" xfId="4740" xr:uid="{D20BF629-6F7A-497B-8A35-7BC148504E55}"/>
    <cellStyle name="Normal 24" xfId="444" xr:uid="{5D9DECDC-4856-45E8-A15A-1BC09AE8E3C0}"/>
    <cellStyle name="Normal 24 2" xfId="445" xr:uid="{D139CBD3-1D80-4000-B714-08BAD0D066FF}"/>
    <cellStyle name="Normal 24 2 2" xfId="4429" xr:uid="{D4239A26-F261-4BD1-A68E-C3B95DAD1AFC}"/>
    <cellStyle name="Normal 24 2 3" xfId="4359" xr:uid="{B73FCFE4-0757-4820-9773-36BC9AE2266F}"/>
    <cellStyle name="Normal 24 2 4" xfId="4575" xr:uid="{36DF1C26-3AE5-4292-9506-BB8E92D4DCC0}"/>
    <cellStyle name="Normal 24 2 5" xfId="4742" xr:uid="{9A2A13D3-AE68-406D-86A4-63171803DCAA}"/>
    <cellStyle name="Normal 24 3" xfId="4428" xr:uid="{F1027CCD-E197-4DB6-B3BD-720211F2007D}"/>
    <cellStyle name="Normal 24 4" xfId="4358" xr:uid="{8E0E2108-4777-457B-ADB0-1BF4B5338619}"/>
    <cellStyle name="Normal 24 5" xfId="4574" xr:uid="{17959308-9197-4CAB-95C5-568AD6B7EE28}"/>
    <cellStyle name="Normal 24 6" xfId="4741" xr:uid="{F92B8086-27E9-44AC-A34B-DB29E92FD22F}"/>
    <cellStyle name="Normal 25" xfId="452" xr:uid="{2FD5908D-7549-4573-9E84-9B8732BCB3B6}"/>
    <cellStyle name="Normal 25 2" xfId="4361" xr:uid="{2328A4C6-BB7D-4E35-9E57-C07D9A9DAFB6}"/>
    <cellStyle name="Normal 25 2 2" xfId="5338" xr:uid="{FB1C1153-01DB-4F55-A526-8EB8518050C0}"/>
    <cellStyle name="Normal 25 3" xfId="4430" xr:uid="{885860B5-E25A-43E8-BB0B-F2B5293733C7}"/>
    <cellStyle name="Normal 25 4" xfId="4360" xr:uid="{2E2BA95A-6214-4DC0-B007-CAEA0FED640A}"/>
    <cellStyle name="Normal 25 5" xfId="4576" xr:uid="{A41DA565-9F88-43B0-8E7E-1396F2234899}"/>
    <cellStyle name="Normal 26" xfId="2499" xr:uid="{A2B81A05-D1B8-4D19-A0AB-DE884557DC84}"/>
    <cellStyle name="Normal 26 2" xfId="2500" xr:uid="{31016FCC-0296-4D0D-9A3C-B131256B2BF0}"/>
    <cellStyle name="Normal 26 2 2" xfId="4363" xr:uid="{7781F7A3-ED2D-4DCD-8F1F-4C2DCB8231B8}"/>
    <cellStyle name="Normal 26 3" xfId="4362" xr:uid="{C7C38229-3803-4BD5-BC32-E89D551957AD}"/>
    <cellStyle name="Normal 26 3 2" xfId="4437" xr:uid="{FF323605-A1D9-4B2D-9A3B-297060D68A04}"/>
    <cellStyle name="Normal 27" xfId="2508" xr:uid="{9C43F890-F734-40FB-BF34-A71D8D702533}"/>
    <cellStyle name="Normal 27 2" xfId="4365" xr:uid="{21928413-AE79-47BF-9185-5F9BC9B730F8}"/>
    <cellStyle name="Normal 27 3" xfId="4364" xr:uid="{4DB9396C-EAEC-490F-9215-93FD1C036141}"/>
    <cellStyle name="Normal 27 4" xfId="4600" xr:uid="{208A0E5B-5B3F-41CC-8299-3E6540E161C2}"/>
    <cellStyle name="Normal 27 5" xfId="5321" xr:uid="{5A099C22-3DDA-4A54-BD39-0D9C87313057}"/>
    <cellStyle name="Normal 27 6" xfId="4590" xr:uid="{8F3CD3F4-056E-4980-B1E2-4252046F801B}"/>
    <cellStyle name="Normal 27 7" xfId="5333" xr:uid="{F020D795-EB83-4622-82AE-607EC56F2C27}"/>
    <cellStyle name="Normal 28" xfId="4366" xr:uid="{77EB7ED2-F197-43B3-A158-0FD11FBBF186}"/>
    <cellStyle name="Normal 28 2" xfId="4367" xr:uid="{5D0973CF-A1D2-43F7-9B19-B059C4FA03F1}"/>
    <cellStyle name="Normal 28 3" xfId="4368" xr:uid="{FF64A7F7-AC0E-42AF-8D5F-E3A8D9317981}"/>
    <cellStyle name="Normal 29" xfId="4369" xr:uid="{BDACE6E8-8EDC-4E1D-9BDC-A71AC6A9BA19}"/>
    <cellStyle name="Normal 29 2" xfId="4370" xr:uid="{8BAAD5EF-6C58-499F-B01C-A3C2D2BF1AE7}"/>
    <cellStyle name="Normal 3" xfId="2" xr:uid="{665067A7-73F8-4B7E-BFD2-7BB3B9468366}"/>
    <cellStyle name="Normal 3 2" xfId="64" xr:uid="{5892B345-1A0A-42A4-98C7-642DF539620D}"/>
    <cellStyle name="Normal 3 2 2" xfId="65" xr:uid="{6AADDF44-6669-42AA-A57A-FCA2D2F74770}"/>
    <cellStyle name="Normal 3 2 2 2" xfId="289" xr:uid="{0150D0CD-A722-4855-84A6-85351A0BAB13}"/>
    <cellStyle name="Normal 3 2 2 2 2" xfId="4666" xr:uid="{0140FB1B-AC9A-4179-80DC-3682A86D0FAA}"/>
    <cellStyle name="Normal 3 2 2 3" xfId="4557" xr:uid="{D16128C3-584A-4EC4-885E-5767BE7A2178}"/>
    <cellStyle name="Normal 3 2 3" xfId="66" xr:uid="{B050BF23-C342-4566-907F-8F90BC74B94F}"/>
    <cellStyle name="Normal 3 2 4" xfId="290" xr:uid="{A68EC757-D12C-4A72-8EE4-2394FA2F6A74}"/>
    <cellStyle name="Normal 3 2 4 2" xfId="4667" xr:uid="{CC73FE2E-0F54-4FDE-BCB1-31B6F2890C74}"/>
    <cellStyle name="Normal 3 2 5" xfId="2507" xr:uid="{70A629E9-6103-406C-88EE-294E1BCC4CAD}"/>
    <cellStyle name="Normal 3 2 5 2" xfId="4510" xr:uid="{5A7514DE-DB71-4039-9427-14A367FBDB98}"/>
    <cellStyle name="Normal 3 2 5 3" xfId="5305" xr:uid="{EC619A0F-DF7F-4695-BB7F-DD3DB35861D1}"/>
    <cellStyle name="Normal 3 3" xfId="67" xr:uid="{F212AB52-3D65-47A5-A387-A0BA70A3985E}"/>
    <cellStyle name="Normal 3 3 2" xfId="291" xr:uid="{C8F240C6-3104-4851-A404-BF2B4BC3743E}"/>
    <cellStyle name="Normal 3 3 2 2" xfId="4668" xr:uid="{E85D4D72-5030-43E1-AC41-C1C54AC4BEBB}"/>
    <cellStyle name="Normal 3 3 3" xfId="4558" xr:uid="{BAA133ED-19A2-4FAA-B713-81156E336AEB}"/>
    <cellStyle name="Normal 3 4" xfId="98" xr:uid="{13BC3CD7-4BC5-4A59-BD3A-5C43929A70F6}"/>
    <cellStyle name="Normal 3 4 2" xfId="2503" xr:uid="{00BD4BB6-4BDF-41B8-9864-3085A28B2D2F}"/>
    <cellStyle name="Normal 3 4 2 2" xfId="4669" xr:uid="{0831801D-8363-4E59-82AF-EFDE611F5F37}"/>
    <cellStyle name="Normal 3 4 3" xfId="5346" xr:uid="{126965B6-D49C-43B8-9FC2-21DF4BD36C16}"/>
    <cellStyle name="Normal 3 5" xfId="2502" xr:uid="{6F9EA906-AD7B-4091-A351-A3D50C03A71F}"/>
    <cellStyle name="Normal 3 5 2" xfId="4670" xr:uid="{4E4BF96A-F44B-440F-B685-47610309B8F0}"/>
    <cellStyle name="Normal 3 5 3" xfId="4746" xr:uid="{71B55553-CE3D-442F-B290-504F14725442}"/>
    <cellStyle name="Normal 3 5 4" xfId="4714" xr:uid="{DC839D82-FC7E-44F6-8044-F3688C1929AB}"/>
    <cellStyle name="Normal 3 6" xfId="4665" xr:uid="{3D6B3D7C-4EE0-41E8-BA4A-EAC8A6AA419C}"/>
    <cellStyle name="Normal 3 6 2" xfId="5337" xr:uid="{A8742C0B-C5E6-4EFC-BD22-F3C48FF0E7B8}"/>
    <cellStyle name="Normal 3 6 2 2" xfId="5334" xr:uid="{18B0C6ED-1BF8-421A-AE3A-BE2DF32EE325}"/>
    <cellStyle name="Normal 30" xfId="4371" xr:uid="{EB0C5706-089C-417B-945C-CE1E15996E48}"/>
    <cellStyle name="Normal 30 2" xfId="4372" xr:uid="{5A48A4F1-C9A6-4CE4-91B9-992D050A34C6}"/>
    <cellStyle name="Normal 31" xfId="4373" xr:uid="{FE59B1BA-2420-4302-BC85-F6A44F08E7C9}"/>
    <cellStyle name="Normal 31 2" xfId="4374" xr:uid="{7A8AC108-857C-422E-B18E-65ADD7583C14}"/>
    <cellStyle name="Normal 32" xfId="4375" xr:uid="{F8D18990-9426-496D-91FC-E75609B417DD}"/>
    <cellStyle name="Normal 33" xfId="4376" xr:uid="{AB2E0E10-0DCC-4AF6-A2F9-943DEBC6F381}"/>
    <cellStyle name="Normal 33 2" xfId="4377" xr:uid="{63321861-7ADD-465E-8209-29851E7A172D}"/>
    <cellStyle name="Normal 34" xfId="4378" xr:uid="{CB3AE6E4-9A79-4ABA-AA7B-57BC83AC8D6E}"/>
    <cellStyle name="Normal 34 2" xfId="4379" xr:uid="{E0EEDE58-19A7-4019-A754-420FC9556F08}"/>
    <cellStyle name="Normal 35" xfId="4380" xr:uid="{77C5C266-9002-4262-B219-BF96F55689E5}"/>
    <cellStyle name="Normal 35 2" xfId="4381" xr:uid="{FF2D7500-4653-432C-83D9-49AA804838AA}"/>
    <cellStyle name="Normal 36" xfId="4382" xr:uid="{B0A5CA7A-7018-4A1D-AA33-1585D89D4CAF}"/>
    <cellStyle name="Normal 36 2" xfId="4383" xr:uid="{330C10FC-7B3F-4E3F-BAA0-D1E5D7BC0495}"/>
    <cellStyle name="Normal 37" xfId="4384" xr:uid="{4BEDA4EE-8758-488A-AEDC-2EE88D472399}"/>
    <cellStyle name="Normal 37 2" xfId="4385" xr:uid="{95C21BDC-AA6C-468E-AEC7-EF6938F9A910}"/>
    <cellStyle name="Normal 38" xfId="4386" xr:uid="{7920FAE5-79F8-4450-8053-D875828BA9F6}"/>
    <cellStyle name="Normal 38 2" xfId="4387" xr:uid="{BDE6A3B4-4156-4C4A-A08F-3DD2F481C9AF}"/>
    <cellStyle name="Normal 39" xfId="4388" xr:uid="{F4918691-3D81-4A97-9FAC-F236CA24AF2A}"/>
    <cellStyle name="Normal 39 2" xfId="4389" xr:uid="{B5DCBEA3-00DC-4798-AC6E-014B385068FD}"/>
    <cellStyle name="Normal 39 2 2" xfId="4390" xr:uid="{6B780255-47BE-47CF-9287-BC896581A6EA}"/>
    <cellStyle name="Normal 39 3" xfId="4391" xr:uid="{2611D0B2-1912-4C76-B7B9-EEFCE49791CE}"/>
    <cellStyle name="Normal 4" xfId="68" xr:uid="{4DD1061D-705F-4435-9BFD-536FC0CEF7DF}"/>
    <cellStyle name="Normal 4 2" xfId="69" xr:uid="{23C134BA-2D3C-4922-9D73-9B004FA6135C}"/>
    <cellStyle name="Normal 4 2 2" xfId="99" xr:uid="{8B87F62F-EE9B-4888-A5E0-727F1C7216AD}"/>
    <cellStyle name="Normal 4 2 2 2" xfId="446" xr:uid="{71A537A9-ACBB-42C8-A9F6-02AFAB5A7F2B}"/>
    <cellStyle name="Normal 4 2 2 3" xfId="2808" xr:uid="{936F502A-DC25-41B0-9216-9FD559B99E4D}"/>
    <cellStyle name="Normal 4 2 2 4" xfId="2809" xr:uid="{D8BBEEB4-7680-4578-B887-9FE2F2022E02}"/>
    <cellStyle name="Normal 4 2 2 4 2" xfId="2810" xr:uid="{8527E7EF-E4E7-4C69-8DA0-FEC081A6E51E}"/>
    <cellStyle name="Normal 4 2 2 4 3" xfId="2811" xr:uid="{E49F5ABC-4520-42AA-ACF4-5B8BDA64692B}"/>
    <cellStyle name="Normal 4 2 2 4 3 2" xfId="2812" xr:uid="{A8ACE8E1-33CC-4A74-B6BD-34D68A865FC0}"/>
    <cellStyle name="Normal 4 2 2 4 3 3" xfId="4313" xr:uid="{3C5E2220-72A8-4A12-A13E-94746C50883E}"/>
    <cellStyle name="Normal 4 2 3" xfId="2494" xr:uid="{04A72681-BBA9-4B0B-A266-EC0A2D36D96F}"/>
    <cellStyle name="Normal 4 2 3 2" xfId="2505" xr:uid="{9C4F0E98-FD1E-44D6-8822-4C64DCFE5948}"/>
    <cellStyle name="Normal 4 2 3 2 2" xfId="4463" xr:uid="{9DB2DC96-9197-4B63-94C5-EDF53348B0F9}"/>
    <cellStyle name="Normal 4 2 3 2 3" xfId="5341" xr:uid="{D3228D61-F7AF-447E-BFAE-D20A6BAEE255}"/>
    <cellStyle name="Normal 4 2 3 3" xfId="4464" xr:uid="{79AB7D34-3F3D-419C-92CB-9FAA4CE44EC6}"/>
    <cellStyle name="Normal 4 2 3 3 2" xfId="4465" xr:uid="{32913B2F-5E9E-4C31-A58C-CE341010AAA2}"/>
    <cellStyle name="Normal 4 2 3 4" xfId="4466" xr:uid="{344D482D-9CEB-4EFC-9410-AEF13B5B5D26}"/>
    <cellStyle name="Normal 4 2 3 5" xfId="4467" xr:uid="{328298EC-712F-4425-BB91-E5F560514195}"/>
    <cellStyle name="Normal 4 2 4" xfId="2495" xr:uid="{7D4324A1-D81D-43C8-BEB4-2772F82C17FE}"/>
    <cellStyle name="Normal 4 2 4 2" xfId="4393" xr:uid="{622C45A1-1BD2-43E0-9CEA-0B09BAAD1EDD}"/>
    <cellStyle name="Normal 4 2 4 2 2" xfId="4468" xr:uid="{0B688515-447F-41B7-9712-31899F735B97}"/>
    <cellStyle name="Normal 4 2 4 2 3" xfId="4695" xr:uid="{67E5C42C-3D11-46B8-85B1-3720C5C77CDD}"/>
    <cellStyle name="Normal 4 2 4 2 4" xfId="4614" xr:uid="{4CDC24E4-604D-4C06-90E2-4AA9121D03A6}"/>
    <cellStyle name="Normal 4 2 4 3" xfId="4577" xr:uid="{F9D6AF9A-1E54-4676-A35D-26CC8FBD58C4}"/>
    <cellStyle name="Normal 4 2 4 4" xfId="4715" xr:uid="{F37E5E9C-3D8D-4466-AA12-4190EA90C56F}"/>
    <cellStyle name="Normal 4 2 5" xfId="1169" xr:uid="{AD3EC442-7321-4119-98DC-161673BE22E6}"/>
    <cellStyle name="Normal 4 2 6" xfId="4559" xr:uid="{70B317CA-296A-4755-A18D-E69FA3B2D977}"/>
    <cellStyle name="Normal 4 2 7" xfId="5343" xr:uid="{280F911E-09A0-44D1-9F16-8C42E4F28A58}"/>
    <cellStyle name="Normal 4 3" xfId="529" xr:uid="{53041D79-C245-4011-8CCB-C705DBA49C54}"/>
    <cellStyle name="Normal 4 3 2" xfId="1171" xr:uid="{72BA2E10-8545-481C-B8AC-293ECDA9858C}"/>
    <cellStyle name="Normal 4 3 2 2" xfId="1172" xr:uid="{8AA0CFC1-8B8C-469D-BCCE-BEB94E1DB611}"/>
    <cellStyle name="Normal 4 3 2 3" xfId="1173" xr:uid="{5BEAF70C-E3E8-4D42-B76E-CC25A19F97DF}"/>
    <cellStyle name="Normal 4 3 3" xfId="1170" xr:uid="{CF3F1A5B-CD34-4A3F-AE7E-D04F59ADC968}"/>
    <cellStyle name="Normal 4 3 3 2" xfId="4435" xr:uid="{B5C8C7B4-36D5-4764-A864-6EF7E466727B}"/>
    <cellStyle name="Normal 4 3 4" xfId="2813" xr:uid="{2B9D6217-AD93-4164-90C4-16AF15D93948}"/>
    <cellStyle name="Normal 4 3 5" xfId="2814" xr:uid="{9CD9FDF7-5C24-4C9E-9C9D-CB875DA6B9E4}"/>
    <cellStyle name="Normal 4 3 5 2" xfId="2815" xr:uid="{395623F2-85D8-4F8A-B9EF-538EB2FF0835}"/>
    <cellStyle name="Normal 4 3 5 3" xfId="2816" xr:uid="{F977A9A6-2AC8-4723-B11C-E3AA9CA34DE6}"/>
    <cellStyle name="Normal 4 3 5 3 2" xfId="2817" xr:uid="{9D87C5B8-2BDF-47E8-BECF-3BD93B4EDA81}"/>
    <cellStyle name="Normal 4 3 5 3 3" xfId="4312" xr:uid="{19605418-14B5-4F3B-9962-789CB7B8AB84}"/>
    <cellStyle name="Normal 4 3 6" xfId="4315" xr:uid="{F41DA67E-8975-47DC-869F-37E49B0BEB20}"/>
    <cellStyle name="Normal 4 4" xfId="454" xr:uid="{DB5AE5C5-BECE-4328-A679-F57473D62E56}"/>
    <cellStyle name="Normal 4 4 2" xfId="2496" xr:uid="{3896C0C3-8C9D-4604-8E2D-020468E73445}"/>
    <cellStyle name="Normal 4 4 3" xfId="2504" xr:uid="{DE00933B-66AA-42ED-8388-3EA0ED11C3A2}"/>
    <cellStyle name="Normal 4 4 3 2" xfId="4318" xr:uid="{F63F3E66-7DD7-4E84-BADB-426E5220D686}"/>
    <cellStyle name="Normal 4 4 3 3" xfId="4317" xr:uid="{9C085DC9-7BAF-4282-A4E9-8B520EFDC0E6}"/>
    <cellStyle name="Normal 4 4 4" xfId="4748" xr:uid="{78C2679E-292E-4363-B753-E4EA83238973}"/>
    <cellStyle name="Normal 4 4 4 2" xfId="5340" xr:uid="{1B3C631D-A29D-4619-8F7A-63604198E2BD}"/>
    <cellStyle name="Normal 4 5" xfId="2497" xr:uid="{B99AE11A-753E-4080-99CD-7A5A9D744559}"/>
    <cellStyle name="Normal 4 5 2" xfId="4392" xr:uid="{9990F746-F09D-4AEE-8AEA-66A0390D1DA9}"/>
    <cellStyle name="Normal 4 6" xfId="2498" xr:uid="{59657D49-010B-4611-93ED-3B356D7F787E}"/>
    <cellStyle name="Normal 4 7" xfId="901" xr:uid="{5FDF7A5F-76C8-4A5C-A400-66843B2003FB}"/>
    <cellStyle name="Normal 4 8" xfId="5342" xr:uid="{ABFD5F24-72D3-460C-A8EE-30D1C5334360}"/>
    <cellStyle name="Normal 40" xfId="4394" xr:uid="{D77ACBF5-1601-4237-BDC6-76BE91662869}"/>
    <cellStyle name="Normal 40 2" xfId="4395" xr:uid="{FE05B989-0A25-4F72-B59A-1306B0C50075}"/>
    <cellStyle name="Normal 40 2 2" xfId="4396" xr:uid="{EF574E97-55B3-49ED-83BD-BE51FB297392}"/>
    <cellStyle name="Normal 40 3" xfId="4397" xr:uid="{8A7A0DDF-C918-44E2-A28E-46F920FFFAB6}"/>
    <cellStyle name="Normal 41" xfId="4398" xr:uid="{77FBB547-905A-4C78-AC72-68C35D2D90EC}"/>
    <cellStyle name="Normal 41 2" xfId="4399" xr:uid="{A588C517-7A9F-4A19-AE12-8A715D43F989}"/>
    <cellStyle name="Normal 42" xfId="4400" xr:uid="{D02512CA-F5BF-438E-B876-88865343066A}"/>
    <cellStyle name="Normal 42 2" xfId="4401" xr:uid="{B0312839-5FD3-4013-BEDE-CECF8FD7E2D1}"/>
    <cellStyle name="Normal 43" xfId="4402" xr:uid="{65CAE052-A418-415F-8280-C85C5C1C78B1}"/>
    <cellStyle name="Normal 43 2" xfId="4403" xr:uid="{A5CEECFF-FFA8-407A-BEAA-C6E910C8625D}"/>
    <cellStyle name="Normal 44" xfId="4413" xr:uid="{D88D8D89-A2E9-43C3-B53B-9D687B9A4603}"/>
    <cellStyle name="Normal 44 2" xfId="4414" xr:uid="{FA433725-DC17-4356-81E0-05295F11CF9D}"/>
    <cellStyle name="Normal 45" xfId="4675" xr:uid="{F838D955-83D1-4CA7-B5A6-2A7E6E4B23E2}"/>
    <cellStyle name="Normal 45 2" xfId="5325" xr:uid="{BD9CABB7-D417-439B-B656-608A9BB51217}"/>
    <cellStyle name="Normal 45 3" xfId="5324" xr:uid="{073BA932-C34C-4D91-8C66-941B712F0B52}"/>
    <cellStyle name="Normal 5" xfId="70" xr:uid="{676E357F-718A-426F-A7FB-E83D126DD827}"/>
    <cellStyle name="Normal 5 10" xfId="292" xr:uid="{8AC36294-1F48-429C-A44B-5923D8C5DF04}"/>
    <cellStyle name="Normal 5 10 2" xfId="530" xr:uid="{BE342CFD-7267-45BC-A97F-D9C2A47F8096}"/>
    <cellStyle name="Normal 5 10 2 2" xfId="1174" xr:uid="{37E1C23D-4DEA-4CCF-AD50-FF211AA4BD92}"/>
    <cellStyle name="Normal 5 10 2 3" xfId="2818" xr:uid="{EABDF3EF-B7B7-4D92-8B4E-E932F9C86EC0}"/>
    <cellStyle name="Normal 5 10 2 4" xfId="2819" xr:uid="{325028D0-5180-4F06-96A9-CA62C3C1F422}"/>
    <cellStyle name="Normal 5 10 3" xfId="1175" xr:uid="{6E2C536D-4E3D-4874-8B2A-40C81A516FB0}"/>
    <cellStyle name="Normal 5 10 3 2" xfId="2820" xr:uid="{222E0BAA-CCD5-43EC-8C2D-0C084AFBDDD7}"/>
    <cellStyle name="Normal 5 10 3 3" xfId="2821" xr:uid="{EF872196-A34F-432A-AE9C-978F63C1ADA6}"/>
    <cellStyle name="Normal 5 10 3 4" xfId="2822" xr:uid="{7320D002-5C00-4344-87DB-39B85148267B}"/>
    <cellStyle name="Normal 5 10 4" xfId="2823" xr:uid="{DDEDC640-EE59-4B8C-97DA-D193032AF1A0}"/>
    <cellStyle name="Normal 5 10 5" xfId="2824" xr:uid="{99AFB1ED-CA10-49F0-A80D-EBC665C326B0}"/>
    <cellStyle name="Normal 5 10 6" xfId="2825" xr:uid="{85754A43-87E5-46C3-A585-E678C711250B}"/>
    <cellStyle name="Normal 5 11" xfId="293" xr:uid="{42EDD581-3852-4589-B6B7-4008C7F91407}"/>
    <cellStyle name="Normal 5 11 2" xfId="1176" xr:uid="{DC8EB837-3A31-4F16-8DD8-CAACFD569559}"/>
    <cellStyle name="Normal 5 11 2 2" xfId="2826" xr:uid="{10C74775-E8D8-43A1-85F9-70B054455DE7}"/>
    <cellStyle name="Normal 5 11 2 2 2" xfId="4404" xr:uid="{2861BD62-53F3-464F-BE57-E4934F10408A}"/>
    <cellStyle name="Normal 5 11 2 2 3" xfId="4682" xr:uid="{0FB225ED-B614-47F6-BEC5-3C71CFD153B8}"/>
    <cellStyle name="Normal 5 11 2 3" xfId="2827" xr:uid="{876E9690-F7F6-4194-A178-D6787E514343}"/>
    <cellStyle name="Normal 5 11 2 4" xfId="2828" xr:uid="{93E3CC73-591E-44FE-8343-48AB4CC5739C}"/>
    <cellStyle name="Normal 5 11 3" xfId="2829" xr:uid="{4CC0CFE1-87F3-4D11-A45E-04ED4369C9A8}"/>
    <cellStyle name="Normal 5 11 3 2" xfId="5345" xr:uid="{8952D115-DC2F-4FE9-9A43-3EF0E63A646B}"/>
    <cellStyle name="Normal 5 11 4" xfId="2830" xr:uid="{03013656-5FB3-4EED-8E44-541ADDC12F5C}"/>
    <cellStyle name="Normal 5 11 4 2" xfId="4578" xr:uid="{20C59DCE-95EA-4007-85E2-602F288C4638}"/>
    <cellStyle name="Normal 5 11 4 3" xfId="4683" xr:uid="{3E4FB921-2984-4E28-91CD-630F58C89B87}"/>
    <cellStyle name="Normal 5 11 4 4" xfId="4607" xr:uid="{E191DA58-C39C-495C-A883-CE49AEED5697}"/>
    <cellStyle name="Normal 5 11 5" xfId="2831" xr:uid="{4DB4A6A7-C180-499E-8E25-227E49A2F5B6}"/>
    <cellStyle name="Normal 5 12" xfId="1177" xr:uid="{3D83EDBF-7C99-4746-BD80-5A90299219F3}"/>
    <cellStyle name="Normal 5 12 2" xfId="2832" xr:uid="{AF0391B8-3565-4B83-B3B0-659AC0F056EA}"/>
    <cellStyle name="Normal 5 12 3" xfId="2833" xr:uid="{00280D55-FB96-4F42-A2BC-8A069E1B0152}"/>
    <cellStyle name="Normal 5 12 4" xfId="2834" xr:uid="{14D24EA1-9A3C-4B30-B2FD-D672C9BFE4EF}"/>
    <cellStyle name="Normal 5 13" xfId="902" xr:uid="{6BEA9496-579A-4186-841A-428E8B504928}"/>
    <cellStyle name="Normal 5 13 2" xfId="2835" xr:uid="{4D5882D3-31D9-42FE-B420-C58DF211175A}"/>
    <cellStyle name="Normal 5 13 3" xfId="2836" xr:uid="{8DDCBDDB-5568-4485-8CF0-0D24FB1FDB54}"/>
    <cellStyle name="Normal 5 13 4" xfId="2837" xr:uid="{7975B483-B0A5-42EC-93CA-CCA42BA5BB60}"/>
    <cellStyle name="Normal 5 14" xfId="2838" xr:uid="{2A1B4813-695B-49F3-9A47-B44B7CC99DF4}"/>
    <cellStyle name="Normal 5 14 2" xfId="2839" xr:uid="{8D39BE91-0215-45D2-91E5-EC24FC324909}"/>
    <cellStyle name="Normal 5 15" xfId="2840" xr:uid="{8C49061E-3E67-419A-9D37-73D2B34E4047}"/>
    <cellStyle name="Normal 5 16" xfId="2841" xr:uid="{335AD964-70C1-41C4-8742-818694190D3E}"/>
    <cellStyle name="Normal 5 17" xfId="2842" xr:uid="{B19D714B-8A63-4D18-B3C4-46E6DD9135F3}"/>
    <cellStyle name="Normal 5 2" xfId="71" xr:uid="{5FD15914-3F03-4756-83EA-A0A5DDC3F081}"/>
    <cellStyle name="Normal 5 2 2" xfId="188" xr:uid="{1B21A6A0-57C8-456E-950C-04843AED4AFE}"/>
    <cellStyle name="Normal 5 2 2 2" xfId="189" xr:uid="{81882CD0-0541-4998-AEB6-83FD58ABD752}"/>
    <cellStyle name="Normal 5 2 2 2 2" xfId="190" xr:uid="{35ECBE2A-1173-4330-B57D-ABF6CF765024}"/>
    <cellStyle name="Normal 5 2 2 2 2 2" xfId="191" xr:uid="{B99B40A8-09BD-46C3-A367-B578C6323721}"/>
    <cellStyle name="Normal 5 2 2 2 3" xfId="192" xr:uid="{90E38773-B97D-48C2-8BC7-D195B554E45A}"/>
    <cellStyle name="Normal 5 2 2 2 4" xfId="4671" xr:uid="{80BD75FC-596D-4D16-8146-D22C46B0FACD}"/>
    <cellStyle name="Normal 5 2 2 2 5" xfId="5301" xr:uid="{27592D0E-43DF-4444-8052-3498392F38E5}"/>
    <cellStyle name="Normal 5 2 2 3" xfId="193" xr:uid="{4A4BF9D5-575A-474E-8CC7-651EAB0363FD}"/>
    <cellStyle name="Normal 5 2 2 3 2" xfId="194" xr:uid="{5D82EF84-68E8-4E61-A646-9C956C7FC6A5}"/>
    <cellStyle name="Normal 5 2 2 4" xfId="195" xr:uid="{6A6E4C02-F989-435A-9E8A-BE37AEDD7AF5}"/>
    <cellStyle name="Normal 5 2 2 5" xfId="294" xr:uid="{04F019AD-3060-4761-943B-D6DD15D2D415}"/>
    <cellStyle name="Normal 5 2 2 6" xfId="4597" xr:uid="{7D2084DD-2FC6-4903-B872-DC574F61061C}"/>
    <cellStyle name="Normal 5 2 2 7" xfId="5330" xr:uid="{D70541D1-33C0-4C8E-9FBF-ADF885FCC813}"/>
    <cellStyle name="Normal 5 2 3" xfId="196" xr:uid="{502AC007-E433-4482-9888-961583671B8C}"/>
    <cellStyle name="Normal 5 2 3 2" xfId="197" xr:uid="{62CE7EC9-D740-4A6D-9E3A-05FF7F40BB62}"/>
    <cellStyle name="Normal 5 2 3 2 2" xfId="198" xr:uid="{D9E8BE00-DE0B-41F3-8D6C-6237A91785F0}"/>
    <cellStyle name="Normal 5 2 3 2 3" xfId="4560" xr:uid="{9494401C-D887-431B-860C-320B01AB7596}"/>
    <cellStyle name="Normal 5 2 3 2 4" xfId="5302" xr:uid="{4B691C4D-4D93-4008-B42D-56CB47415EE5}"/>
    <cellStyle name="Normal 5 2 3 3" xfId="199" xr:uid="{4F34227F-EAF6-4FA4-89DB-DC93E54ED585}"/>
    <cellStyle name="Normal 5 2 3 3 2" xfId="4743" xr:uid="{052F2B02-3922-4491-93A4-91671E89A593}"/>
    <cellStyle name="Normal 5 2 3 4" xfId="4405" xr:uid="{344FE1A3-A0C4-4B27-9582-127DD5ABF4CF}"/>
    <cellStyle name="Normal 5 2 3 4 2" xfId="4716" xr:uid="{20C4ECA4-C47F-4B22-B0FC-4C32F16B2BCD}"/>
    <cellStyle name="Normal 5 2 3 5" xfId="4598" xr:uid="{C896600D-D505-4ADE-87A3-A2FC3661DF0E}"/>
    <cellStyle name="Normal 5 2 3 6" xfId="5322" xr:uid="{C030B970-F7F7-4CD1-9C1C-343566EE8A0E}"/>
    <cellStyle name="Normal 5 2 3 7" xfId="5331" xr:uid="{67B0514F-E1DF-4ED4-AD89-2B263FFA9F27}"/>
    <cellStyle name="Normal 5 2 4" xfId="200" xr:uid="{67A80228-D9CB-4D27-A995-0F9B1F8F5150}"/>
    <cellStyle name="Normal 5 2 4 2" xfId="201" xr:uid="{A5C313BB-7882-4691-9551-DD119CD7DCA7}"/>
    <cellStyle name="Normal 5 2 5" xfId="202" xr:uid="{AF181B3D-BD99-4E24-B1E0-B5491007AA14}"/>
    <cellStyle name="Normal 5 2 6" xfId="187" xr:uid="{5A3BD71B-3107-4BCF-9FBA-CB501E20456A}"/>
    <cellStyle name="Normal 5 3" xfId="72" xr:uid="{70F8E461-A072-4BEB-915E-F6AC35B14641}"/>
    <cellStyle name="Normal 5 3 2" xfId="4407" xr:uid="{82003CDC-967D-47A4-A1D6-FD03750E81D5}"/>
    <cellStyle name="Normal 5 3 3" xfId="4406" xr:uid="{A7EEDA8E-4FC5-4C98-B6C5-819E1822CC97}"/>
    <cellStyle name="Normal 5 4" xfId="100" xr:uid="{E1E15A78-ACEE-489D-8B2F-A470AA38B974}"/>
    <cellStyle name="Normal 5 4 10" xfId="2843" xr:uid="{B96190BB-0345-4EE4-A822-64F37F5B6A27}"/>
    <cellStyle name="Normal 5 4 11" xfId="2844" xr:uid="{F7D2B093-EF09-498B-8A28-D54E9CAD8AC0}"/>
    <cellStyle name="Normal 5 4 2" xfId="101" xr:uid="{5F372E0B-76CE-40E8-86C1-8D78F4D9BB3D}"/>
    <cellStyle name="Normal 5 4 2 2" xfId="102" xr:uid="{13D23029-9174-48DB-B598-83EEC222CA61}"/>
    <cellStyle name="Normal 5 4 2 2 2" xfId="295" xr:uid="{F23D29FE-E9FE-40D5-A151-A320D2BDCC9A}"/>
    <cellStyle name="Normal 5 4 2 2 2 2" xfId="531" xr:uid="{9B822E9C-C1CE-4417-9122-493F59180A9E}"/>
    <cellStyle name="Normal 5 4 2 2 2 2 2" xfId="532" xr:uid="{78CA444E-B5A6-48BB-8767-48CC20B05360}"/>
    <cellStyle name="Normal 5 4 2 2 2 2 2 2" xfId="1178" xr:uid="{626B268E-6842-4193-BB58-3CF76D829F2F}"/>
    <cellStyle name="Normal 5 4 2 2 2 2 2 2 2" xfId="1179" xr:uid="{6BA9E376-AE23-48D4-A728-D18FCECF1680}"/>
    <cellStyle name="Normal 5 4 2 2 2 2 2 3" xfId="1180" xr:uid="{3DE42C42-A9D0-4F18-82A9-2260C456A1D5}"/>
    <cellStyle name="Normal 5 4 2 2 2 2 3" xfId="1181" xr:uid="{2AFBE28B-C5B1-472B-B6AF-AA2AD7BD015D}"/>
    <cellStyle name="Normal 5 4 2 2 2 2 3 2" xfId="1182" xr:uid="{66F027BE-72B7-4CF0-BB50-F0B39578F58A}"/>
    <cellStyle name="Normal 5 4 2 2 2 2 4" xfId="1183" xr:uid="{8C0F26DC-5C54-4F5C-BD81-7A09E92F3A01}"/>
    <cellStyle name="Normal 5 4 2 2 2 3" xfId="533" xr:uid="{D59F2021-C0BE-4CCD-84B4-E445CC4F5ABC}"/>
    <cellStyle name="Normal 5 4 2 2 2 3 2" xfId="1184" xr:uid="{BF95967F-1EA4-445D-8651-2EA67453EAEC}"/>
    <cellStyle name="Normal 5 4 2 2 2 3 2 2" xfId="1185" xr:uid="{BA95DCB3-FF35-4B98-B7C6-3FC059C22993}"/>
    <cellStyle name="Normal 5 4 2 2 2 3 3" xfId="1186" xr:uid="{382B2DF8-4081-42E4-B294-CA7DD3ECDC41}"/>
    <cellStyle name="Normal 5 4 2 2 2 3 4" xfId="2845" xr:uid="{47DF05E8-0ACE-49E4-B3A9-8C5D11F3150D}"/>
    <cellStyle name="Normal 5 4 2 2 2 4" xfId="1187" xr:uid="{FA8264B4-B8A6-4996-B9D8-26828D89244E}"/>
    <cellStyle name="Normal 5 4 2 2 2 4 2" xfId="1188" xr:uid="{CFE40E24-2CCD-41F0-9FD7-600C77826844}"/>
    <cellStyle name="Normal 5 4 2 2 2 5" xfId="1189" xr:uid="{65AD829E-21A1-4F4A-B566-ABF6A48C4AF7}"/>
    <cellStyle name="Normal 5 4 2 2 2 6" xfId="2846" xr:uid="{5973412C-D34C-419F-BBE5-617A4B4A3154}"/>
    <cellStyle name="Normal 5 4 2 2 3" xfId="296" xr:uid="{62037938-4E70-4A25-B21B-A29241B659C2}"/>
    <cellStyle name="Normal 5 4 2 2 3 2" xfId="534" xr:uid="{E967127B-4A44-4A3E-BB67-AE1D35DE83F8}"/>
    <cellStyle name="Normal 5 4 2 2 3 2 2" xfId="535" xr:uid="{49FA1394-5E9F-4EBF-BBF8-9254567A685F}"/>
    <cellStyle name="Normal 5 4 2 2 3 2 2 2" xfId="1190" xr:uid="{7AA9D724-50DA-4F84-A070-6F593035F66D}"/>
    <cellStyle name="Normal 5 4 2 2 3 2 2 2 2" xfId="1191" xr:uid="{08509B22-B1F6-488C-A15B-20EAED05D8C7}"/>
    <cellStyle name="Normal 5 4 2 2 3 2 2 3" xfId="1192" xr:uid="{5F2170B5-52DE-48ED-9D29-01BA8155413D}"/>
    <cellStyle name="Normal 5 4 2 2 3 2 3" xfId="1193" xr:uid="{EB48E6C5-6989-43DA-8656-41FAA25251EC}"/>
    <cellStyle name="Normal 5 4 2 2 3 2 3 2" xfId="1194" xr:uid="{35AE3CBF-8097-4082-BF91-EC87C2553F57}"/>
    <cellStyle name="Normal 5 4 2 2 3 2 4" xfId="1195" xr:uid="{F6B64129-28BD-4A0A-9457-C48C5B352173}"/>
    <cellStyle name="Normal 5 4 2 2 3 3" xfId="536" xr:uid="{7D82D245-9351-4A85-9CC4-3EBA4981A471}"/>
    <cellStyle name="Normal 5 4 2 2 3 3 2" xfId="1196" xr:uid="{C27C7FAD-A896-4ED2-89C4-F288F400123D}"/>
    <cellStyle name="Normal 5 4 2 2 3 3 2 2" xfId="1197" xr:uid="{D78B576C-A765-4696-A42E-43C90909831C}"/>
    <cellStyle name="Normal 5 4 2 2 3 3 3" xfId="1198" xr:uid="{2758FCC0-7D64-4276-A8EA-D569F43D4EF2}"/>
    <cellStyle name="Normal 5 4 2 2 3 4" xfId="1199" xr:uid="{BE455C22-562A-4C5D-AD58-8A02980772D4}"/>
    <cellStyle name="Normal 5 4 2 2 3 4 2" xfId="1200" xr:uid="{3365B8DF-54B0-45E6-AC63-2B674D754194}"/>
    <cellStyle name="Normal 5 4 2 2 3 5" xfId="1201" xr:uid="{2CC06F6D-50E3-4BBC-BA16-0D8C4C459E65}"/>
    <cellStyle name="Normal 5 4 2 2 4" xfId="537" xr:uid="{F368568C-BBCF-4CD1-AD46-0B6B04559909}"/>
    <cellStyle name="Normal 5 4 2 2 4 2" xfId="538" xr:uid="{E00118B5-7CF3-4A9B-AC6B-B82565984CD0}"/>
    <cellStyle name="Normal 5 4 2 2 4 2 2" xfId="1202" xr:uid="{93232B81-EF1E-435E-8E26-30F0D0151337}"/>
    <cellStyle name="Normal 5 4 2 2 4 2 2 2" xfId="1203" xr:uid="{59720B58-3501-46B7-A390-1EDD764267FA}"/>
    <cellStyle name="Normal 5 4 2 2 4 2 3" xfId="1204" xr:uid="{F235945C-B060-4906-ABE2-0657184A310D}"/>
    <cellStyle name="Normal 5 4 2 2 4 3" xfId="1205" xr:uid="{17673DF4-5231-46D6-9F8E-E56B9A22C648}"/>
    <cellStyle name="Normal 5 4 2 2 4 3 2" xfId="1206" xr:uid="{0B21DBCA-E06D-4132-BBE9-C8F173E11C2E}"/>
    <cellStyle name="Normal 5 4 2 2 4 4" xfId="1207" xr:uid="{D3A08267-A0EF-4B22-8F40-CAB64544FD98}"/>
    <cellStyle name="Normal 5 4 2 2 5" xfId="539" xr:uid="{D111134E-326D-4CD9-BBF0-969E7437F9C2}"/>
    <cellStyle name="Normal 5 4 2 2 5 2" xfId="1208" xr:uid="{D57302EB-6E74-4843-B05C-463A48C23DA0}"/>
    <cellStyle name="Normal 5 4 2 2 5 2 2" xfId="1209" xr:uid="{22599CBC-98CC-423A-B6FD-D55395433ECE}"/>
    <cellStyle name="Normal 5 4 2 2 5 3" xfId="1210" xr:uid="{8D96A2F1-C0DD-4E39-84F0-B99F54F88BA7}"/>
    <cellStyle name="Normal 5 4 2 2 5 4" xfId="2847" xr:uid="{EC7457C2-BC01-4117-8607-2D903E928297}"/>
    <cellStyle name="Normal 5 4 2 2 6" xfId="1211" xr:uid="{AFB32FF7-F6B2-4D1B-A373-E5D4B041CDA9}"/>
    <cellStyle name="Normal 5 4 2 2 6 2" xfId="1212" xr:uid="{F77CE187-FF22-4A0C-AFBA-04485879AE34}"/>
    <cellStyle name="Normal 5 4 2 2 7" xfId="1213" xr:uid="{D2B04639-A46A-48EA-A4CF-8E4BAB22953A}"/>
    <cellStyle name="Normal 5 4 2 2 8" xfId="2848" xr:uid="{8A8D0866-06A6-4B7A-B187-F1E3344E2EA3}"/>
    <cellStyle name="Normal 5 4 2 3" xfId="297" xr:uid="{B35DFD73-8D9B-4AE8-8A76-35A206747FA0}"/>
    <cellStyle name="Normal 5 4 2 3 2" xfId="540" xr:uid="{4F3FEE4A-6889-4CB0-B24A-3451E84A314D}"/>
    <cellStyle name="Normal 5 4 2 3 2 2" xfId="541" xr:uid="{6DBBE5F9-90AE-4222-A603-B91C522AD186}"/>
    <cellStyle name="Normal 5 4 2 3 2 2 2" xfId="1214" xr:uid="{699E65A0-AEC7-461F-905F-44A87439ACAA}"/>
    <cellStyle name="Normal 5 4 2 3 2 2 2 2" xfId="1215" xr:uid="{76818E48-A0AB-45EA-B43E-01D22548C68D}"/>
    <cellStyle name="Normal 5 4 2 3 2 2 3" xfId="1216" xr:uid="{B5820158-0383-4E10-B488-92E76E7E5F61}"/>
    <cellStyle name="Normal 5 4 2 3 2 3" xfId="1217" xr:uid="{48032F11-E69E-43C7-A3A0-B59078C6EF52}"/>
    <cellStyle name="Normal 5 4 2 3 2 3 2" xfId="1218" xr:uid="{5099084D-A2B7-4F78-9D0B-D1DD49FADB27}"/>
    <cellStyle name="Normal 5 4 2 3 2 4" xfId="1219" xr:uid="{981DDBB5-6BA6-49CE-A957-41FBE0D477EA}"/>
    <cellStyle name="Normal 5 4 2 3 3" xfId="542" xr:uid="{6A2AAA0D-B68E-4C83-BD2F-1682710827AF}"/>
    <cellStyle name="Normal 5 4 2 3 3 2" xfId="1220" xr:uid="{2F44436A-1F99-4DCC-9D61-6AC2D0B33299}"/>
    <cellStyle name="Normal 5 4 2 3 3 2 2" xfId="1221" xr:uid="{ADCE9148-B012-4084-B893-FB410D03A5E4}"/>
    <cellStyle name="Normal 5 4 2 3 3 3" xfId="1222" xr:uid="{E22A5E75-0EBE-4A2B-952F-2EC102123A9F}"/>
    <cellStyle name="Normal 5 4 2 3 3 4" xfId="2849" xr:uid="{BA614670-B4AF-4CDE-9E7A-EF240E013857}"/>
    <cellStyle name="Normal 5 4 2 3 4" xfId="1223" xr:uid="{35D4BBEE-D0C6-4D68-B883-EB9216132946}"/>
    <cellStyle name="Normal 5 4 2 3 4 2" xfId="1224" xr:uid="{CC178DF8-E37F-4376-813A-513ABD7BC071}"/>
    <cellStyle name="Normal 5 4 2 3 5" xfId="1225" xr:uid="{1600F158-DEFA-4107-B4DA-EA1CF956080C}"/>
    <cellStyle name="Normal 5 4 2 3 6" xfId="2850" xr:uid="{CAC7DFD3-1750-4721-A870-3EAC06CEA575}"/>
    <cellStyle name="Normal 5 4 2 4" xfId="298" xr:uid="{BFC0EFB5-BBE8-4EE4-A9C3-B27952B98E7D}"/>
    <cellStyle name="Normal 5 4 2 4 2" xfId="543" xr:uid="{69EF35C7-1F54-40C2-9DE0-788C4B850F64}"/>
    <cellStyle name="Normal 5 4 2 4 2 2" xfId="544" xr:uid="{0FCD5D74-4F41-4C1D-81AB-86E8C4A5EBF3}"/>
    <cellStyle name="Normal 5 4 2 4 2 2 2" xfId="1226" xr:uid="{AE7D66C3-6237-4DDD-AD93-EEDC6712DB26}"/>
    <cellStyle name="Normal 5 4 2 4 2 2 2 2" xfId="1227" xr:uid="{4C2A8F43-7216-4645-8D76-865EE4431402}"/>
    <cellStyle name="Normal 5 4 2 4 2 2 3" xfId="1228" xr:uid="{BE5D3619-8E4E-4CCE-BC94-99BA2062AC43}"/>
    <cellStyle name="Normal 5 4 2 4 2 3" xfId="1229" xr:uid="{2A01D622-3CAB-4B88-98A4-36B727E3D351}"/>
    <cellStyle name="Normal 5 4 2 4 2 3 2" xfId="1230" xr:uid="{2900A93A-9BDE-45BD-9477-0FD2FE583F56}"/>
    <cellStyle name="Normal 5 4 2 4 2 4" xfId="1231" xr:uid="{EF4C9439-E5C5-4B75-AD63-359A4FF97247}"/>
    <cellStyle name="Normal 5 4 2 4 3" xfId="545" xr:uid="{6AAE81EE-46EE-44D8-8512-7939D2F8A543}"/>
    <cellStyle name="Normal 5 4 2 4 3 2" xfId="1232" xr:uid="{AD08C4C6-CBA5-46F2-8FDD-7193161A0AB3}"/>
    <cellStyle name="Normal 5 4 2 4 3 2 2" xfId="1233" xr:uid="{E3040B08-96EC-41A1-AD37-F1B84298D55E}"/>
    <cellStyle name="Normal 5 4 2 4 3 3" xfId="1234" xr:uid="{822D9E3D-5A47-44FF-B68A-9F912EECE7D5}"/>
    <cellStyle name="Normal 5 4 2 4 4" xfId="1235" xr:uid="{3FAE5B9A-471A-4DAB-AB89-41445E3F64ED}"/>
    <cellStyle name="Normal 5 4 2 4 4 2" xfId="1236" xr:uid="{8F4FC103-BBB9-42E3-97FC-2829ADE6B3C3}"/>
    <cellStyle name="Normal 5 4 2 4 5" xfId="1237" xr:uid="{1652153B-74C5-4BEE-8688-3B387C2FD235}"/>
    <cellStyle name="Normal 5 4 2 5" xfId="299" xr:uid="{B9BDD19D-D025-4C76-88CB-3DC7527E9CC5}"/>
    <cellStyle name="Normal 5 4 2 5 2" xfId="546" xr:uid="{1679371E-9BD7-4149-841A-9A9D5716BFCD}"/>
    <cellStyle name="Normal 5 4 2 5 2 2" xfId="1238" xr:uid="{A5B74D09-3A16-4ACD-A6A5-FD023405C9F4}"/>
    <cellStyle name="Normal 5 4 2 5 2 2 2" xfId="1239" xr:uid="{1E9C7A01-EC8B-4AE4-88B5-54A4C7C3D7F9}"/>
    <cellStyle name="Normal 5 4 2 5 2 3" xfId="1240" xr:uid="{A968AEAC-8A3A-4025-A50E-D3D3EC53827A}"/>
    <cellStyle name="Normal 5 4 2 5 3" xfId="1241" xr:uid="{D50CBD8A-5ED4-41BC-B06E-87F12FC43AD2}"/>
    <cellStyle name="Normal 5 4 2 5 3 2" xfId="1242" xr:uid="{54AB80A4-3D70-4D17-BB1E-C474FFDB1ECD}"/>
    <cellStyle name="Normal 5 4 2 5 4" xfId="1243" xr:uid="{9EC65AEC-E67A-488C-B1E1-6080CDAE7D03}"/>
    <cellStyle name="Normal 5 4 2 6" xfId="547" xr:uid="{2B779717-2BE4-4AD5-93C8-9A35777CB7B2}"/>
    <cellStyle name="Normal 5 4 2 6 2" xfId="1244" xr:uid="{757A5DB4-6479-419B-9965-922344AEDEE7}"/>
    <cellStyle name="Normal 5 4 2 6 2 2" xfId="1245" xr:uid="{4900D099-D2A9-4863-91F9-75265071A307}"/>
    <cellStyle name="Normal 5 4 2 6 2 3" xfId="4420" xr:uid="{9D8AD9C3-BD29-4D95-9D88-95CC09D38BC4}"/>
    <cellStyle name="Normal 5 4 2 6 3" xfId="1246" xr:uid="{DACF465C-B522-4C88-83D0-DB695FBC4BBC}"/>
    <cellStyle name="Normal 5 4 2 6 4" xfId="2851" xr:uid="{DE37B415-35CE-43F2-BF6C-FF3228CD65DA}"/>
    <cellStyle name="Normal 5 4 2 6 4 2" xfId="4585" xr:uid="{E7E38301-170D-4BB9-9E3D-6917C65931F7}"/>
    <cellStyle name="Normal 5 4 2 6 4 3" xfId="4684" xr:uid="{E504B8A6-CF5B-4659-8201-65B4B56493E6}"/>
    <cellStyle name="Normal 5 4 2 6 4 4" xfId="4612" xr:uid="{23D70015-37E4-47FB-B721-E88993747EC2}"/>
    <cellStyle name="Normal 5 4 2 7" xfId="1247" xr:uid="{21A1CF1A-ABC2-48B6-9DB7-B684DCA67E9F}"/>
    <cellStyle name="Normal 5 4 2 7 2" xfId="1248" xr:uid="{635B3271-4F0F-48C9-B235-F54EC91A0B86}"/>
    <cellStyle name="Normal 5 4 2 8" xfId="1249" xr:uid="{1D10975F-E958-4368-BACE-C407C378DB5E}"/>
    <cellStyle name="Normal 5 4 2 9" xfId="2852" xr:uid="{4BAFC5DE-3A47-4078-8149-63DC1E895B68}"/>
    <cellStyle name="Normal 5 4 3" xfId="103" xr:uid="{4A0A64A5-331D-4B94-B96A-DA70C64D8FE4}"/>
    <cellStyle name="Normal 5 4 3 2" xfId="104" xr:uid="{A55B22BE-BB01-4FEF-8EF3-D90E422414DF}"/>
    <cellStyle name="Normal 5 4 3 2 2" xfId="548" xr:uid="{4AF83D89-D126-40D0-9DDB-2C8AB2ECC32F}"/>
    <cellStyle name="Normal 5 4 3 2 2 2" xfId="549" xr:uid="{98EF8F32-4BE1-48AF-B9D9-6B63CD9A85DA}"/>
    <cellStyle name="Normal 5 4 3 2 2 2 2" xfId="1250" xr:uid="{81DC8A9E-CE81-45E3-A4DF-CDC18136F049}"/>
    <cellStyle name="Normal 5 4 3 2 2 2 2 2" xfId="1251" xr:uid="{CCAB7ED5-F0AF-4267-B4F3-54F925282703}"/>
    <cellStyle name="Normal 5 4 3 2 2 2 3" xfId="1252" xr:uid="{D3B1E05E-370B-4F70-833C-19C8575A46D7}"/>
    <cellStyle name="Normal 5 4 3 2 2 3" xfId="1253" xr:uid="{9B1E33ED-A93E-487E-BB8B-745C0761DEDB}"/>
    <cellStyle name="Normal 5 4 3 2 2 3 2" xfId="1254" xr:uid="{7252847A-34F4-403C-AA34-5DB21138D226}"/>
    <cellStyle name="Normal 5 4 3 2 2 4" xfId="1255" xr:uid="{03E91144-465D-492E-B850-114D0B46BD8E}"/>
    <cellStyle name="Normal 5 4 3 2 3" xfId="550" xr:uid="{D3FFF1F4-3FE1-4265-A818-B55B980066C7}"/>
    <cellStyle name="Normal 5 4 3 2 3 2" xfId="1256" xr:uid="{49F03F2B-ED26-44D7-BDDE-1E14D44A9C6D}"/>
    <cellStyle name="Normal 5 4 3 2 3 2 2" xfId="1257" xr:uid="{3D512019-746B-40EA-A859-B9A0A5944C22}"/>
    <cellStyle name="Normal 5 4 3 2 3 3" xfId="1258" xr:uid="{1BE53712-68C5-460A-B9AD-BFA3CE029EE7}"/>
    <cellStyle name="Normal 5 4 3 2 3 4" xfId="2853" xr:uid="{98286FB5-EE24-4BD3-97A9-1EBC2BBF2D57}"/>
    <cellStyle name="Normal 5 4 3 2 4" xfId="1259" xr:uid="{754AD581-F33F-4CD4-A548-DCD9A74E6030}"/>
    <cellStyle name="Normal 5 4 3 2 4 2" xfId="1260" xr:uid="{8EFAE7F6-6F40-457A-960C-CF63E12F5B27}"/>
    <cellStyle name="Normal 5 4 3 2 5" xfId="1261" xr:uid="{515B989E-71B5-4BE3-86E7-2900C5E6B759}"/>
    <cellStyle name="Normal 5 4 3 2 6" xfId="2854" xr:uid="{820E675E-C34A-4D01-B60C-86CFE6372F2B}"/>
    <cellStyle name="Normal 5 4 3 3" xfId="300" xr:uid="{C6B0E211-96AA-43DD-8016-72940528833D}"/>
    <cellStyle name="Normal 5 4 3 3 2" xfId="551" xr:uid="{018A6476-3B43-4580-B506-C573E87311F5}"/>
    <cellStyle name="Normal 5 4 3 3 2 2" xfId="552" xr:uid="{0E303FD3-F13A-47E5-AF46-26BE37B7A80B}"/>
    <cellStyle name="Normal 5 4 3 3 2 2 2" xfId="1262" xr:uid="{EA148C45-5F6A-4FE3-B927-7AB866956C35}"/>
    <cellStyle name="Normal 5 4 3 3 2 2 2 2" xfId="1263" xr:uid="{47DFEDB9-BA3C-48C3-8DF1-81A8381AFCE0}"/>
    <cellStyle name="Normal 5 4 3 3 2 2 3" xfId="1264" xr:uid="{9CB35CEB-4D3B-4253-8B8D-CBC79B91FEDF}"/>
    <cellStyle name="Normal 5 4 3 3 2 3" xfId="1265" xr:uid="{5C04D9B0-3B93-4E29-9AD9-9CE877FEB348}"/>
    <cellStyle name="Normal 5 4 3 3 2 3 2" xfId="1266" xr:uid="{CF7A73FE-2112-4243-900D-D62CAD4E5197}"/>
    <cellStyle name="Normal 5 4 3 3 2 4" xfId="1267" xr:uid="{717C8607-2B25-474A-9903-FA855DFFA06C}"/>
    <cellStyle name="Normal 5 4 3 3 3" xfId="553" xr:uid="{801C3250-10AB-4F7D-B46C-369B3A18E957}"/>
    <cellStyle name="Normal 5 4 3 3 3 2" xfId="1268" xr:uid="{C245E92F-DBEA-45D6-8EB7-849233148039}"/>
    <cellStyle name="Normal 5 4 3 3 3 2 2" xfId="1269" xr:uid="{D0CC89F5-5F5B-4299-88AD-8536143B0FF4}"/>
    <cellStyle name="Normal 5 4 3 3 3 3" xfId="1270" xr:uid="{8ADF39F7-91B1-44B3-8D42-DD5D55D15F54}"/>
    <cellStyle name="Normal 5 4 3 3 4" xfId="1271" xr:uid="{1A763CA6-3964-4365-84D7-C94D3ECEAEF5}"/>
    <cellStyle name="Normal 5 4 3 3 4 2" xfId="1272" xr:uid="{BF132008-8F4F-4E0F-B13B-4F24919CAFBA}"/>
    <cellStyle name="Normal 5 4 3 3 5" xfId="1273" xr:uid="{AAF56512-326B-46C3-8180-CA20931450A7}"/>
    <cellStyle name="Normal 5 4 3 4" xfId="301" xr:uid="{BB17073B-B1BB-497F-BCF7-C2748EDB20E8}"/>
    <cellStyle name="Normal 5 4 3 4 2" xfId="554" xr:uid="{4ED8B15C-D33D-4AC3-852C-D29A5667D2BB}"/>
    <cellStyle name="Normal 5 4 3 4 2 2" xfId="1274" xr:uid="{9932C06A-0043-4EBB-8296-7DC7E9007A45}"/>
    <cellStyle name="Normal 5 4 3 4 2 2 2" xfId="1275" xr:uid="{9FDA0B36-F690-452F-B2D6-624C966AD64A}"/>
    <cellStyle name="Normal 5 4 3 4 2 3" xfId="1276" xr:uid="{638D69AC-D885-4445-BBB5-697341E7B00E}"/>
    <cellStyle name="Normal 5 4 3 4 3" xfId="1277" xr:uid="{7A00C31B-7140-4B28-97F7-A68AC4BD1BD6}"/>
    <cellStyle name="Normal 5 4 3 4 3 2" xfId="1278" xr:uid="{D59153F5-9102-4494-8953-6347F4681CC0}"/>
    <cellStyle name="Normal 5 4 3 4 4" xfId="1279" xr:uid="{2C622461-DAE6-4FFF-A910-6F945E5FA601}"/>
    <cellStyle name="Normal 5 4 3 5" xfId="555" xr:uid="{E6784930-50C6-4B8A-B283-04F6A9D53C66}"/>
    <cellStyle name="Normal 5 4 3 5 2" xfId="1280" xr:uid="{0A8D0418-0CE1-4FF3-9E2E-79ED85695F87}"/>
    <cellStyle name="Normal 5 4 3 5 2 2" xfId="1281" xr:uid="{D65ADED7-58E5-494E-9A7D-14FE68B57CB9}"/>
    <cellStyle name="Normal 5 4 3 5 3" xfId="1282" xr:uid="{D93C5FDD-8520-412B-BB46-E9159AD0B506}"/>
    <cellStyle name="Normal 5 4 3 5 4" xfId="2855" xr:uid="{6BD3B7C8-F8F6-4288-BD66-7EE98FF65579}"/>
    <cellStyle name="Normal 5 4 3 6" xfId="1283" xr:uid="{D54BD684-873F-40A1-9F0A-43E9371D6DF2}"/>
    <cellStyle name="Normal 5 4 3 6 2" xfId="1284" xr:uid="{33F7917F-C2F5-456F-82EC-A05E33F4BFD9}"/>
    <cellStyle name="Normal 5 4 3 7" xfId="1285" xr:uid="{95AF0D7D-FE2B-42BF-BE74-B304C61AB303}"/>
    <cellStyle name="Normal 5 4 3 8" xfId="2856" xr:uid="{3B206F62-DB4F-4CCE-8AD7-2D0151EE5B58}"/>
    <cellStyle name="Normal 5 4 4" xfId="105" xr:uid="{BFE69B07-12DB-4EF6-A8B6-9C3D6A2D1A31}"/>
    <cellStyle name="Normal 5 4 4 2" xfId="447" xr:uid="{CEBF7C67-2420-4463-9AF9-7AD64F408B6A}"/>
    <cellStyle name="Normal 5 4 4 2 2" xfId="556" xr:uid="{165C0A6B-AEDB-4A0D-9C22-D477C749656A}"/>
    <cellStyle name="Normal 5 4 4 2 2 2" xfId="1286" xr:uid="{1626840A-0E65-444A-B4B5-8E0BD2FB9ADD}"/>
    <cellStyle name="Normal 5 4 4 2 2 2 2" xfId="1287" xr:uid="{FBD83D08-EDAC-475D-9715-190C624438F9}"/>
    <cellStyle name="Normal 5 4 4 2 2 3" xfId="1288" xr:uid="{1976E71D-B7DA-4FEE-8FD5-F12E626AEF4F}"/>
    <cellStyle name="Normal 5 4 4 2 2 4" xfId="2857" xr:uid="{3B31FE98-7278-47F4-A9BA-8A86E858B597}"/>
    <cellStyle name="Normal 5 4 4 2 3" xfId="1289" xr:uid="{2CF37A03-A495-435D-A1D6-AB3BFBADE3A0}"/>
    <cellStyle name="Normal 5 4 4 2 3 2" xfId="1290" xr:uid="{181522AC-6978-4C95-99F1-9A66BEB32CD6}"/>
    <cellStyle name="Normal 5 4 4 2 4" xfId="1291" xr:uid="{D248A218-1943-4B2F-9FCE-601F1E195BF7}"/>
    <cellStyle name="Normal 5 4 4 2 5" xfId="2858" xr:uid="{E21F1432-136E-4881-AEE2-8CD5D62C4745}"/>
    <cellStyle name="Normal 5 4 4 3" xfId="557" xr:uid="{9987F85F-6A54-48E7-AF88-0F0746C3B21B}"/>
    <cellStyle name="Normal 5 4 4 3 2" xfId="1292" xr:uid="{4B6FF6F2-E48C-4C7C-9B02-1C6246B1A23D}"/>
    <cellStyle name="Normal 5 4 4 3 2 2" xfId="1293" xr:uid="{48C2DB00-196A-4683-BDD6-30AFEBBA73FE}"/>
    <cellStyle name="Normal 5 4 4 3 3" xfId="1294" xr:uid="{E1269103-58CE-481C-9BEB-2779C5E1FF3A}"/>
    <cellStyle name="Normal 5 4 4 3 4" xfId="2859" xr:uid="{38A5B62E-9535-4202-B0D2-E9AF0F6F8DF8}"/>
    <cellStyle name="Normal 5 4 4 4" xfId="1295" xr:uid="{A530D54B-0929-4241-B2CC-D835EF2A6AD8}"/>
    <cellStyle name="Normal 5 4 4 4 2" xfId="1296" xr:uid="{B26AFD1F-1A4B-475F-AF62-1C570F3FD492}"/>
    <cellStyle name="Normal 5 4 4 4 3" xfId="2860" xr:uid="{17456B17-CDE2-4921-A6BB-8170E8F66BF0}"/>
    <cellStyle name="Normal 5 4 4 4 4" xfId="2861" xr:uid="{8BAA6670-DBF7-4E3B-8191-EE884C2A5AD8}"/>
    <cellStyle name="Normal 5 4 4 5" xfId="1297" xr:uid="{A7CD5AD3-3EAD-4069-827C-9AC41C2380B6}"/>
    <cellStyle name="Normal 5 4 4 6" xfId="2862" xr:uid="{C79DD441-FD18-4067-BC3B-E26AF9361EB6}"/>
    <cellStyle name="Normal 5 4 4 7" xfId="2863" xr:uid="{29B8112B-3D34-4291-ABE4-88A7F250E285}"/>
    <cellStyle name="Normal 5 4 5" xfId="302" xr:uid="{01B3F314-735B-4009-BD05-1B9B5F331363}"/>
    <cellStyle name="Normal 5 4 5 2" xfId="558" xr:uid="{ABF7482E-7EC1-4980-964B-430BF0CD1007}"/>
    <cellStyle name="Normal 5 4 5 2 2" xfId="559" xr:uid="{D753A99F-3A48-4FB9-90D6-A185E5F29A68}"/>
    <cellStyle name="Normal 5 4 5 2 2 2" xfId="1298" xr:uid="{8FC241A8-119A-40ED-86C1-93543F0C55EB}"/>
    <cellStyle name="Normal 5 4 5 2 2 2 2" xfId="1299" xr:uid="{085CEE15-F014-46B3-B9DA-43EC643487A8}"/>
    <cellStyle name="Normal 5 4 5 2 2 3" xfId="1300" xr:uid="{A96E907E-2292-4590-9DCE-D135F00B9ADA}"/>
    <cellStyle name="Normal 5 4 5 2 3" xfId="1301" xr:uid="{19423E4F-D78C-45F1-B7DA-EC6959B0E84C}"/>
    <cellStyle name="Normal 5 4 5 2 3 2" xfId="1302" xr:uid="{4A01A610-3E4B-43CC-9BCC-79C131B7F9A8}"/>
    <cellStyle name="Normal 5 4 5 2 4" xfId="1303" xr:uid="{1B0BB671-D6B2-406E-AFAA-4D1ECF6CBC81}"/>
    <cellStyle name="Normal 5 4 5 3" xfId="560" xr:uid="{0DBAB6E6-CAD7-4889-9E98-D5658179DF37}"/>
    <cellStyle name="Normal 5 4 5 3 2" xfId="1304" xr:uid="{615C8C7D-2B8E-4D29-ACB4-7A1FD6E8A5A0}"/>
    <cellStyle name="Normal 5 4 5 3 2 2" xfId="1305" xr:uid="{9BB421A0-9C29-46FB-BC85-CB5E96A9BCC2}"/>
    <cellStyle name="Normal 5 4 5 3 3" xfId="1306" xr:uid="{3B123CF1-1C74-4E23-A19D-9126EF623B83}"/>
    <cellStyle name="Normal 5 4 5 3 4" xfId="2864" xr:uid="{EA64586A-BAF4-4098-B1F2-E14AB59FB6B4}"/>
    <cellStyle name="Normal 5 4 5 4" xfId="1307" xr:uid="{EA6AB76A-C211-45E4-8664-A082E07566D7}"/>
    <cellStyle name="Normal 5 4 5 4 2" xfId="1308" xr:uid="{6433482E-1E27-45AD-A0D6-59535650B5FC}"/>
    <cellStyle name="Normal 5 4 5 5" xfId="1309" xr:uid="{D209A4A5-79D2-4D07-A758-3262E0829E0A}"/>
    <cellStyle name="Normal 5 4 5 6" xfId="2865" xr:uid="{F0945118-A9D5-4A0B-A4A1-A51CAD3C1CD8}"/>
    <cellStyle name="Normal 5 4 6" xfId="303" xr:uid="{C0625F38-2E6F-4572-9174-B073BD707029}"/>
    <cellStyle name="Normal 5 4 6 2" xfId="561" xr:uid="{D54DB036-2644-4421-80FF-44F9A8C86676}"/>
    <cellStyle name="Normal 5 4 6 2 2" xfId="1310" xr:uid="{8CE5D7EA-C1D8-4703-85FD-9557B7545EC3}"/>
    <cellStyle name="Normal 5 4 6 2 2 2" xfId="1311" xr:uid="{C2198ACF-000B-4D8B-8685-5D7276611FE4}"/>
    <cellStyle name="Normal 5 4 6 2 3" xfId="1312" xr:uid="{3E946B63-6DDA-40F6-91E6-7DADD2B76A43}"/>
    <cellStyle name="Normal 5 4 6 2 4" xfId="2866" xr:uid="{507CDABA-3195-4C96-B601-E26C56049FB0}"/>
    <cellStyle name="Normal 5 4 6 3" xfId="1313" xr:uid="{F4EBA749-2D88-4D1B-8E56-05CFEF91E034}"/>
    <cellStyle name="Normal 5 4 6 3 2" xfId="1314" xr:uid="{3585FF71-D962-4F0C-B528-93B8C30DE625}"/>
    <cellStyle name="Normal 5 4 6 4" xfId="1315" xr:uid="{067E4120-CE13-434B-8D81-E0782435F34E}"/>
    <cellStyle name="Normal 5 4 6 5" xfId="2867" xr:uid="{1107F754-46A4-405C-821A-BB089FAED611}"/>
    <cellStyle name="Normal 5 4 7" xfId="562" xr:uid="{7A39A927-83DB-40ED-8124-0CE0135B058D}"/>
    <cellStyle name="Normal 5 4 7 2" xfId="1316" xr:uid="{322F9287-BFCA-4044-97D6-8693AE9BABFA}"/>
    <cellStyle name="Normal 5 4 7 2 2" xfId="1317" xr:uid="{3F433EA3-F506-4EA0-9D90-2C757A33A0C4}"/>
    <cellStyle name="Normal 5 4 7 2 3" xfId="4419" xr:uid="{35177980-D38B-46F2-AE60-E2971456CB2A}"/>
    <cellStyle name="Normal 5 4 7 3" xfId="1318" xr:uid="{4D4300A7-D0F5-43F7-89EA-5231068CA770}"/>
    <cellStyle name="Normal 5 4 7 4" xfId="2868" xr:uid="{16E4C51E-9597-44F2-8083-8EFB09409060}"/>
    <cellStyle name="Normal 5 4 7 4 2" xfId="4584" xr:uid="{96919F7E-7BE8-46E0-AA66-BCE3F423B104}"/>
    <cellStyle name="Normal 5 4 7 4 3" xfId="4685" xr:uid="{A6A51D87-C780-4008-8D0E-C9AFB9CD5801}"/>
    <cellStyle name="Normal 5 4 7 4 4" xfId="4611" xr:uid="{0149D99C-A06F-45E7-A96F-4481F5466DF9}"/>
    <cellStyle name="Normal 5 4 8" xfId="1319" xr:uid="{139C3E94-F58F-4FD6-8BC2-CFEE22EB3421}"/>
    <cellStyle name="Normal 5 4 8 2" xfId="1320" xr:uid="{C3822D48-4143-4F25-A55A-1C41DC212A39}"/>
    <cellStyle name="Normal 5 4 8 3" xfId="2869" xr:uid="{A9CEF3F0-5FC7-475F-9E7B-A91884E6B48D}"/>
    <cellStyle name="Normal 5 4 8 4" xfId="2870" xr:uid="{45DD9286-6977-406C-A2DA-2E0B0DAD965B}"/>
    <cellStyle name="Normal 5 4 9" xfId="1321" xr:uid="{F4E3612B-5EE6-418B-9333-D79F140C5144}"/>
    <cellStyle name="Normal 5 5" xfId="106" xr:uid="{A1B48D8C-ACAA-41AC-ACF9-DDBCEC894ED3}"/>
    <cellStyle name="Normal 5 5 10" xfId="2871" xr:uid="{2E2AA997-2728-4068-811E-508E8222582F}"/>
    <cellStyle name="Normal 5 5 11" xfId="2872" xr:uid="{9466BF92-54FA-4FD7-84FB-36DC91C6F44A}"/>
    <cellStyle name="Normal 5 5 2" xfId="107" xr:uid="{650202CA-C3ED-4060-87FB-8C26E20669B0}"/>
    <cellStyle name="Normal 5 5 2 2" xfId="108" xr:uid="{FF6AE514-3700-4827-B981-0D9C2B9D1053}"/>
    <cellStyle name="Normal 5 5 2 2 2" xfId="304" xr:uid="{BD6B0EE2-2FBA-45CB-AE8F-D937762B1809}"/>
    <cellStyle name="Normal 5 5 2 2 2 2" xfId="563" xr:uid="{8E12F2EC-DD5C-403B-8721-2BA25F05BCBB}"/>
    <cellStyle name="Normal 5 5 2 2 2 2 2" xfId="1322" xr:uid="{BE63A229-ACD0-48DA-8409-E93774E56A6B}"/>
    <cellStyle name="Normal 5 5 2 2 2 2 2 2" xfId="1323" xr:uid="{33772071-8F6A-47D6-9561-5D2266E58299}"/>
    <cellStyle name="Normal 5 5 2 2 2 2 3" xfId="1324" xr:uid="{773DBF7A-DD86-4EE3-9483-BFBF0DD83250}"/>
    <cellStyle name="Normal 5 5 2 2 2 2 4" xfId="2873" xr:uid="{10463165-0A82-4AAA-88D5-6E9AA476D2C9}"/>
    <cellStyle name="Normal 5 5 2 2 2 3" xfId="1325" xr:uid="{481B19E9-1A73-40C1-AABF-5005DA7385C5}"/>
    <cellStyle name="Normal 5 5 2 2 2 3 2" xfId="1326" xr:uid="{509836B5-2D0F-4B4F-873A-459FFF9CB2AE}"/>
    <cellStyle name="Normal 5 5 2 2 2 3 3" xfId="2874" xr:uid="{EF49ECC7-1A94-43FC-A8A5-44AAD9990FA9}"/>
    <cellStyle name="Normal 5 5 2 2 2 3 4" xfId="2875" xr:uid="{ED025E33-71CC-4F4B-A96D-9EF73214AB45}"/>
    <cellStyle name="Normal 5 5 2 2 2 4" xfId="1327" xr:uid="{DE9E051B-CEB8-4BB6-B585-E250E08CA5E9}"/>
    <cellStyle name="Normal 5 5 2 2 2 5" xfId="2876" xr:uid="{B01D193B-5A10-45E8-A3B0-F05A931AF67E}"/>
    <cellStyle name="Normal 5 5 2 2 2 6" xfId="2877" xr:uid="{02282A88-09AE-45EE-AD79-0EFC4A9577B2}"/>
    <cellStyle name="Normal 5 5 2 2 3" xfId="564" xr:uid="{92556E8E-867C-41E8-9C7F-35F0E39CDCA6}"/>
    <cellStyle name="Normal 5 5 2 2 3 2" xfId="1328" xr:uid="{07191037-2496-4DB0-9C31-80CD14C9D1D9}"/>
    <cellStyle name="Normal 5 5 2 2 3 2 2" xfId="1329" xr:uid="{8D90B14C-B85F-40DF-BC91-96830689FC9C}"/>
    <cellStyle name="Normal 5 5 2 2 3 2 3" xfId="2878" xr:uid="{E8754643-1CE5-4C5B-BAA7-FF09161D8A0F}"/>
    <cellStyle name="Normal 5 5 2 2 3 2 4" xfId="2879" xr:uid="{FCE78758-1938-40E8-988F-DA606DDE8BA9}"/>
    <cellStyle name="Normal 5 5 2 2 3 3" xfId="1330" xr:uid="{3EFEE77F-1700-4BC9-8850-551CC1245BE9}"/>
    <cellStyle name="Normal 5 5 2 2 3 4" xfId="2880" xr:uid="{EF26E509-0CF9-4A86-8DAB-11891058128C}"/>
    <cellStyle name="Normal 5 5 2 2 3 5" xfId="2881" xr:uid="{30A6FBD9-3963-4398-B8DB-16F59E68D880}"/>
    <cellStyle name="Normal 5 5 2 2 4" xfId="1331" xr:uid="{76D1E49E-94B6-48D4-98C0-FF66C6CC9069}"/>
    <cellStyle name="Normal 5 5 2 2 4 2" xfId="1332" xr:uid="{4D9CC3E6-41C2-4EA7-ADE0-44D396907D57}"/>
    <cellStyle name="Normal 5 5 2 2 4 3" xfId="2882" xr:uid="{1BCA6C6F-8482-408B-B052-0276C9D90DD2}"/>
    <cellStyle name="Normal 5 5 2 2 4 4" xfId="2883" xr:uid="{64C0341C-7DED-4045-9597-D05CD859A5F3}"/>
    <cellStyle name="Normal 5 5 2 2 5" xfId="1333" xr:uid="{4E321E8F-BFBF-404C-8398-BA6B77DAE8FE}"/>
    <cellStyle name="Normal 5 5 2 2 5 2" xfId="2884" xr:uid="{81B36139-8480-4812-8D14-1A17FD4018DE}"/>
    <cellStyle name="Normal 5 5 2 2 5 3" xfId="2885" xr:uid="{033B27DC-9491-4E0A-AF0F-ACADF952EB22}"/>
    <cellStyle name="Normal 5 5 2 2 5 4" xfId="2886" xr:uid="{524FE181-BA26-4DF7-ABEA-CC3508BC5130}"/>
    <cellStyle name="Normal 5 5 2 2 6" xfId="2887" xr:uid="{319B8631-E43D-4A64-A19F-12533FC71D12}"/>
    <cellStyle name="Normal 5 5 2 2 7" xfId="2888" xr:uid="{04C09863-0AD9-45CB-98A6-17B2FEACF064}"/>
    <cellStyle name="Normal 5 5 2 2 8" xfId="2889" xr:uid="{7067853E-1D31-4747-A628-6B33C0C74823}"/>
    <cellStyle name="Normal 5 5 2 3" xfId="305" xr:uid="{CA2174DA-79DA-4F2E-9397-A8CB756193CD}"/>
    <cellStyle name="Normal 5 5 2 3 2" xfId="565" xr:uid="{1B05C09B-91B2-4EF8-ABAC-D4E15C72618B}"/>
    <cellStyle name="Normal 5 5 2 3 2 2" xfId="566" xr:uid="{6C0553C9-2067-4250-AF54-7BEC6D767153}"/>
    <cellStyle name="Normal 5 5 2 3 2 2 2" xfId="1334" xr:uid="{EFE78E9A-614E-47D8-BA1F-37227454181D}"/>
    <cellStyle name="Normal 5 5 2 3 2 2 2 2" xfId="1335" xr:uid="{C5CB5686-A5AD-43FE-8989-09DC1AF4D2BD}"/>
    <cellStyle name="Normal 5 5 2 3 2 2 3" xfId="1336" xr:uid="{AD2D9334-C33D-4027-838F-4281A58BD9CF}"/>
    <cellStyle name="Normal 5 5 2 3 2 3" xfId="1337" xr:uid="{1AEFF574-BC6F-4138-A885-548594046EA5}"/>
    <cellStyle name="Normal 5 5 2 3 2 3 2" xfId="1338" xr:uid="{AE685CC0-0DBC-4948-A508-C5F9BF5ABFFE}"/>
    <cellStyle name="Normal 5 5 2 3 2 4" xfId="1339" xr:uid="{11391ABC-01B7-4979-B29F-4C99A4722AD4}"/>
    <cellStyle name="Normal 5 5 2 3 3" xfId="567" xr:uid="{C6576A54-7C6F-4645-A449-C48EDF4890C3}"/>
    <cellStyle name="Normal 5 5 2 3 3 2" xfId="1340" xr:uid="{110E41D6-9EB8-42DD-9BA7-A9FF9FEDD115}"/>
    <cellStyle name="Normal 5 5 2 3 3 2 2" xfId="1341" xr:uid="{B74E46C9-080D-4508-843C-D39720DA0B37}"/>
    <cellStyle name="Normal 5 5 2 3 3 3" xfId="1342" xr:uid="{19B3FFC3-1AC0-4E4D-ACF4-9CDFF6724EF7}"/>
    <cellStyle name="Normal 5 5 2 3 3 4" xfId="2890" xr:uid="{0C396097-23AF-4BE8-AB95-A2BDB1DC1A50}"/>
    <cellStyle name="Normal 5 5 2 3 4" xfId="1343" xr:uid="{99C3B680-6BE9-434E-97D8-A0D73AB15D2A}"/>
    <cellStyle name="Normal 5 5 2 3 4 2" xfId="1344" xr:uid="{F07F5568-9D31-4854-8AC9-D2BA5E01E82E}"/>
    <cellStyle name="Normal 5 5 2 3 5" xfId="1345" xr:uid="{79020BD8-960A-4E98-A3F7-D46229447C5C}"/>
    <cellStyle name="Normal 5 5 2 3 6" xfId="2891" xr:uid="{60C4E9F0-A706-4DF8-B14F-F421B437E232}"/>
    <cellStyle name="Normal 5 5 2 4" xfId="306" xr:uid="{FCDF52C1-90DE-4FCF-AC11-7ECDFFD7D08A}"/>
    <cellStyle name="Normal 5 5 2 4 2" xfId="568" xr:uid="{7D0D8589-A917-449A-B95D-C7D2AEB71CF1}"/>
    <cellStyle name="Normal 5 5 2 4 2 2" xfId="1346" xr:uid="{CFF9B4B7-CF0E-45B9-9135-0B8C5E1DD187}"/>
    <cellStyle name="Normal 5 5 2 4 2 2 2" xfId="1347" xr:uid="{7FD6BA80-46E6-4F8E-BC08-01029803B284}"/>
    <cellStyle name="Normal 5 5 2 4 2 3" xfId="1348" xr:uid="{9901FBD0-1253-4A1E-A9C7-1504C5E7027E}"/>
    <cellStyle name="Normal 5 5 2 4 2 4" xfId="2892" xr:uid="{C6889AF4-2540-44B2-BACA-52151C14E903}"/>
    <cellStyle name="Normal 5 5 2 4 3" xfId="1349" xr:uid="{5CBF456F-B249-4620-AA7C-80F07A36A999}"/>
    <cellStyle name="Normal 5 5 2 4 3 2" xfId="1350" xr:uid="{1C26ADFD-F522-47DA-9790-8D61235B8827}"/>
    <cellStyle name="Normal 5 5 2 4 4" xfId="1351" xr:uid="{A43B8D27-B4C9-4F20-B787-78511A632AD7}"/>
    <cellStyle name="Normal 5 5 2 4 5" xfId="2893" xr:uid="{526BB2CC-B659-41D4-B72B-E2CB6EE90068}"/>
    <cellStyle name="Normal 5 5 2 5" xfId="307" xr:uid="{13898B80-694A-4864-9486-60CD48BD0590}"/>
    <cellStyle name="Normal 5 5 2 5 2" xfId="1352" xr:uid="{00239CE1-9CB5-4C06-9582-4E0861AC03A5}"/>
    <cellStyle name="Normal 5 5 2 5 2 2" xfId="1353" xr:uid="{EA7FECE4-F4B2-4A8B-BD73-DB5BB2BCF9A3}"/>
    <cellStyle name="Normal 5 5 2 5 3" xfId="1354" xr:uid="{4F9CD693-4DCF-405E-872D-F8795D9AEC8C}"/>
    <cellStyle name="Normal 5 5 2 5 4" xfId="2894" xr:uid="{4647B87E-F264-43A3-92BF-1F80505FCFF2}"/>
    <cellStyle name="Normal 5 5 2 6" xfId="1355" xr:uid="{1B478A02-9A78-4C49-8EEF-FCF1EA37F2EC}"/>
    <cellStyle name="Normal 5 5 2 6 2" xfId="1356" xr:uid="{7BE277B8-5682-4BF6-B5A4-49B81217AE3F}"/>
    <cellStyle name="Normal 5 5 2 6 3" xfId="2895" xr:uid="{8E83C862-0E61-4982-B690-2CA7A191A4DF}"/>
    <cellStyle name="Normal 5 5 2 6 4" xfId="2896" xr:uid="{F2A765B9-90E7-4F2F-8DFC-D727F54DE10C}"/>
    <cellStyle name="Normal 5 5 2 7" xfId="1357" xr:uid="{2728D27E-CEF0-4DB3-97CA-BAA9D413DC1B}"/>
    <cellStyle name="Normal 5 5 2 8" xfId="2897" xr:uid="{4C5E9DB3-AC67-47F8-8112-7337217DC0E7}"/>
    <cellStyle name="Normal 5 5 2 9" xfId="2898" xr:uid="{9607C680-34FC-4453-87A2-BCFC1D330E30}"/>
    <cellStyle name="Normal 5 5 3" xfId="109" xr:uid="{F14B34C0-966D-4B05-94BC-8752BBD36D72}"/>
    <cellStyle name="Normal 5 5 3 2" xfId="110" xr:uid="{49AB0B63-37BB-4CF8-BC8E-CAC7ECE01B49}"/>
    <cellStyle name="Normal 5 5 3 2 2" xfId="569" xr:uid="{A7BCBC8E-D4A5-4811-B6F0-61B2E938F996}"/>
    <cellStyle name="Normal 5 5 3 2 2 2" xfId="1358" xr:uid="{494F6E30-5915-4C95-9F0C-B9713DA57B57}"/>
    <cellStyle name="Normal 5 5 3 2 2 2 2" xfId="1359" xr:uid="{19DCB488-DB07-4EDF-8BA3-89F4FB9066D9}"/>
    <cellStyle name="Normal 5 5 3 2 2 2 2 2" xfId="4469" xr:uid="{C77541E6-6603-41F2-838F-65FFBB88E1CC}"/>
    <cellStyle name="Normal 5 5 3 2 2 2 3" xfId="4470" xr:uid="{E4BC0529-925B-4E52-86CD-568227300C1B}"/>
    <cellStyle name="Normal 5 5 3 2 2 3" xfId="1360" xr:uid="{4FB72F84-CD17-464B-8BB4-300025B6E309}"/>
    <cellStyle name="Normal 5 5 3 2 2 3 2" xfId="4471" xr:uid="{49FB3AB2-7EC3-456C-8760-1A152F2836A7}"/>
    <cellStyle name="Normal 5 5 3 2 2 4" xfId="2899" xr:uid="{A2EEFD30-4510-4123-892D-B842CE2C9357}"/>
    <cellStyle name="Normal 5 5 3 2 3" xfId="1361" xr:uid="{1CF25FF2-03B1-47D4-95AE-6F05C77B98F8}"/>
    <cellStyle name="Normal 5 5 3 2 3 2" xfId="1362" xr:uid="{371D5C84-1FC2-4A45-BFD1-98A57216F292}"/>
    <cellStyle name="Normal 5 5 3 2 3 2 2" xfId="4472" xr:uid="{A1A3F239-2A98-4F9A-8BBB-2AE1C74BBB97}"/>
    <cellStyle name="Normal 5 5 3 2 3 3" xfId="2900" xr:uid="{5E332D28-8231-42BB-8597-762FAD856535}"/>
    <cellStyle name="Normal 5 5 3 2 3 4" xfId="2901" xr:uid="{32175AAE-9D2D-4D3B-9295-13283C0EDC90}"/>
    <cellStyle name="Normal 5 5 3 2 4" xfId="1363" xr:uid="{01C34522-BB15-4758-A7A4-B529A0FDCC00}"/>
    <cellStyle name="Normal 5 5 3 2 4 2" xfId="4473" xr:uid="{049390FA-4EB8-45AB-915B-8AEA846BAF5D}"/>
    <cellStyle name="Normal 5 5 3 2 5" xfId="2902" xr:uid="{3D67D5C1-7C12-4CBB-B41F-9E0AD3AD585F}"/>
    <cellStyle name="Normal 5 5 3 2 6" xfId="2903" xr:uid="{31124092-A67B-478D-AAA1-14AB6EFF3C8A}"/>
    <cellStyle name="Normal 5 5 3 3" xfId="308" xr:uid="{571B814C-C65F-4C00-882E-BA78A4F2A331}"/>
    <cellStyle name="Normal 5 5 3 3 2" xfId="1364" xr:uid="{35C3E2CD-9F66-4D16-8EB0-E3A726A224E3}"/>
    <cellStyle name="Normal 5 5 3 3 2 2" xfId="1365" xr:uid="{0E581352-8F58-4369-8595-314A8DA97A12}"/>
    <cellStyle name="Normal 5 5 3 3 2 2 2" xfId="4474" xr:uid="{78927B1E-8630-4958-962A-08088824498E}"/>
    <cellStyle name="Normal 5 5 3 3 2 3" xfId="2904" xr:uid="{4CE455DE-7D2A-40F5-B23D-12F85F39369D}"/>
    <cellStyle name="Normal 5 5 3 3 2 4" xfId="2905" xr:uid="{CA61D181-ACC0-49C3-AC68-0931325E9494}"/>
    <cellStyle name="Normal 5 5 3 3 3" xfId="1366" xr:uid="{C208E033-5733-438F-B681-A05DD5DD0D05}"/>
    <cellStyle name="Normal 5 5 3 3 3 2" xfId="4475" xr:uid="{8E7FE82E-51AE-4759-843C-B3BD17353131}"/>
    <cellStyle name="Normal 5 5 3 3 4" xfId="2906" xr:uid="{6AD64037-FEC8-477A-9AE7-747CDF5EF001}"/>
    <cellStyle name="Normal 5 5 3 3 5" xfId="2907" xr:uid="{574F81F7-0326-48B1-877C-C5BE227F3D96}"/>
    <cellStyle name="Normal 5 5 3 4" xfId="1367" xr:uid="{D7B2D95B-437A-45C2-898B-F2EA947666A7}"/>
    <cellStyle name="Normal 5 5 3 4 2" xfId="1368" xr:uid="{509619D0-87FA-4330-BAFF-2D6112909747}"/>
    <cellStyle name="Normal 5 5 3 4 2 2" xfId="4476" xr:uid="{06000ED2-901B-44F6-9633-028E1FADC263}"/>
    <cellStyle name="Normal 5 5 3 4 3" xfId="2908" xr:uid="{31018631-AB13-4DD6-9C43-A792C209CC87}"/>
    <cellStyle name="Normal 5 5 3 4 4" xfId="2909" xr:uid="{2E1982A8-1255-4FE9-90B5-6F86E14122CB}"/>
    <cellStyle name="Normal 5 5 3 5" xfId="1369" xr:uid="{C51E847F-333E-40AD-91F6-22791E0A8D9E}"/>
    <cellStyle name="Normal 5 5 3 5 2" xfId="2910" xr:uid="{A744EA3A-C84C-45BE-BA11-3A2CEA505A44}"/>
    <cellStyle name="Normal 5 5 3 5 3" xfId="2911" xr:uid="{1F592520-2F94-4A3E-8054-FA3DA196E311}"/>
    <cellStyle name="Normal 5 5 3 5 4" xfId="2912" xr:uid="{90C95B29-1FF3-4D12-8834-01AE1FAE290C}"/>
    <cellStyle name="Normal 5 5 3 6" xfId="2913" xr:uid="{7BB6D2B4-21B2-4E69-94BB-7CAECFE4DFC8}"/>
    <cellStyle name="Normal 5 5 3 7" xfId="2914" xr:uid="{5056EF17-50FB-469A-A2F5-5843A9320CC6}"/>
    <cellStyle name="Normal 5 5 3 8" xfId="2915" xr:uid="{FB4D8532-CCFA-4859-B861-51F66342244A}"/>
    <cellStyle name="Normal 5 5 4" xfId="111" xr:uid="{6F59D6AC-E007-4296-BF19-2E00924D0B79}"/>
    <cellStyle name="Normal 5 5 4 2" xfId="570" xr:uid="{43A4E58A-BC68-4540-AEF3-E2E9158FCEF6}"/>
    <cellStyle name="Normal 5 5 4 2 2" xfId="571" xr:uid="{079E7E06-198B-470A-BDAF-62CAE12A385B}"/>
    <cellStyle name="Normal 5 5 4 2 2 2" xfId="1370" xr:uid="{5890C6A1-9411-4069-9F23-2A2D044EC964}"/>
    <cellStyle name="Normal 5 5 4 2 2 2 2" xfId="1371" xr:uid="{A47A44C8-D351-4325-8002-FD7C332671D1}"/>
    <cellStyle name="Normal 5 5 4 2 2 3" xfId="1372" xr:uid="{24FC8F2C-1D1C-4885-B174-B17EEABC8677}"/>
    <cellStyle name="Normal 5 5 4 2 2 4" xfId="2916" xr:uid="{AF43E9D7-8891-44C1-9107-64E3B718861B}"/>
    <cellStyle name="Normal 5 5 4 2 3" xfId="1373" xr:uid="{388E158C-097C-49C5-A152-64CEB24611DE}"/>
    <cellStyle name="Normal 5 5 4 2 3 2" xfId="1374" xr:uid="{8785E036-E8D8-49D6-A5EF-3CCCEF61B7FC}"/>
    <cellStyle name="Normal 5 5 4 2 4" xfId="1375" xr:uid="{8B8951FB-5125-4D69-8418-05C76654601E}"/>
    <cellStyle name="Normal 5 5 4 2 5" xfId="2917" xr:uid="{3CB6428D-0094-444B-A55F-8DCDA7FEC57B}"/>
    <cellStyle name="Normal 5 5 4 3" xfId="572" xr:uid="{CD44F029-5FB1-45B8-8837-B282642E0FEA}"/>
    <cellStyle name="Normal 5 5 4 3 2" xfId="1376" xr:uid="{984D20D4-B380-4EFD-A82C-32837CD4D90F}"/>
    <cellStyle name="Normal 5 5 4 3 2 2" xfId="1377" xr:uid="{F7E289AF-082F-4362-ACD2-821BA6411E18}"/>
    <cellStyle name="Normal 5 5 4 3 3" xfId="1378" xr:uid="{0B1F5762-3A48-451C-A771-D9C903959852}"/>
    <cellStyle name="Normal 5 5 4 3 4" xfId="2918" xr:uid="{A9C3ACC3-DA11-4056-8A54-FB1F1ED3845B}"/>
    <cellStyle name="Normal 5 5 4 4" xfId="1379" xr:uid="{15ACDAD2-58D7-4C12-8E8B-7582781E5B89}"/>
    <cellStyle name="Normal 5 5 4 4 2" xfId="1380" xr:uid="{1159A5E5-5151-4FD4-8A28-9067E25BE022}"/>
    <cellStyle name="Normal 5 5 4 4 3" xfId="2919" xr:uid="{DE1C6C2A-67FD-4562-8253-6256BB959678}"/>
    <cellStyle name="Normal 5 5 4 4 4" xfId="2920" xr:uid="{0A089FAB-D9AC-4CCB-9E66-D807FBD42455}"/>
    <cellStyle name="Normal 5 5 4 5" xfId="1381" xr:uid="{75B684BC-8B8E-4047-A9ED-E0E7FFCF01AB}"/>
    <cellStyle name="Normal 5 5 4 6" xfId="2921" xr:uid="{E5A84BBA-19C5-4965-ADE0-698A588481EB}"/>
    <cellStyle name="Normal 5 5 4 7" xfId="2922" xr:uid="{1587B9B7-DCEA-43C1-B20F-B679F8893D1E}"/>
    <cellStyle name="Normal 5 5 5" xfId="309" xr:uid="{C7DD05A5-0E38-4029-8BCD-45C848E14F5D}"/>
    <cellStyle name="Normal 5 5 5 2" xfId="573" xr:uid="{3BE2FC1D-2B8B-4FC5-92AE-44FAA4C16C4A}"/>
    <cellStyle name="Normal 5 5 5 2 2" xfId="1382" xr:uid="{9F2CEF38-00C5-43F9-B8F8-25FC39848B95}"/>
    <cellStyle name="Normal 5 5 5 2 2 2" xfId="1383" xr:uid="{65DB827E-E5FA-4C54-9463-1503C5C18ABC}"/>
    <cellStyle name="Normal 5 5 5 2 3" xfId="1384" xr:uid="{F13773F4-0354-470F-9156-4549BA8D175C}"/>
    <cellStyle name="Normal 5 5 5 2 4" xfId="2923" xr:uid="{AE2862DE-36C2-4143-BCE3-DFE788603705}"/>
    <cellStyle name="Normal 5 5 5 3" xfId="1385" xr:uid="{3284CA13-F868-46DA-9028-A65952C6D26B}"/>
    <cellStyle name="Normal 5 5 5 3 2" xfId="1386" xr:uid="{CD8F89E3-1518-489B-B56E-16AFBDF97334}"/>
    <cellStyle name="Normal 5 5 5 3 3" xfId="2924" xr:uid="{AE762411-F4D7-4A44-8F16-1DDC9F5947A9}"/>
    <cellStyle name="Normal 5 5 5 3 4" xfId="2925" xr:uid="{71CA99D4-B3C2-49CC-A8BB-B160B39F2355}"/>
    <cellStyle name="Normal 5 5 5 4" xfId="1387" xr:uid="{28CECBCA-919D-44AD-AE5A-F1181561C423}"/>
    <cellStyle name="Normal 5 5 5 5" xfId="2926" xr:uid="{BFE50AE6-F619-48E0-B399-A8A07FC1D4BB}"/>
    <cellStyle name="Normal 5 5 5 6" xfId="2927" xr:uid="{BD6A5E8B-44A0-4443-B4B8-586C48EA7905}"/>
    <cellStyle name="Normal 5 5 6" xfId="310" xr:uid="{F3315467-E5C6-43E7-87BB-A4021CA26268}"/>
    <cellStyle name="Normal 5 5 6 2" xfId="1388" xr:uid="{55403BB4-42EC-476B-858C-550AAA2AAEAD}"/>
    <cellStyle name="Normal 5 5 6 2 2" xfId="1389" xr:uid="{B89DF60E-3CE7-437C-A1EE-3AE2C7F9B2EE}"/>
    <cellStyle name="Normal 5 5 6 2 3" xfId="2928" xr:uid="{7E15B52E-93EE-4A7E-804F-992457DDCA1D}"/>
    <cellStyle name="Normal 5 5 6 2 4" xfId="2929" xr:uid="{78FF9B8C-26C6-4B90-AD02-A29194CD0E20}"/>
    <cellStyle name="Normal 5 5 6 3" xfId="1390" xr:uid="{28253CBA-9B6D-4B53-ACC0-1C9D4F7BF50B}"/>
    <cellStyle name="Normal 5 5 6 4" xfId="2930" xr:uid="{9C743353-E441-4CF0-B902-9C50DC07596B}"/>
    <cellStyle name="Normal 5 5 6 5" xfId="2931" xr:uid="{E3C3FD08-92C6-4819-AC36-67F8C021AE48}"/>
    <cellStyle name="Normal 5 5 7" xfId="1391" xr:uid="{229588D2-5FE7-45C8-A5E9-DDB602C40766}"/>
    <cellStyle name="Normal 5 5 7 2" xfId="1392" xr:uid="{99BD4C16-CC46-4A20-BBE0-19557D1E0C29}"/>
    <cellStyle name="Normal 5 5 7 3" xfId="2932" xr:uid="{2F65C5A0-E9BE-49E3-9F5A-C3AF42C25056}"/>
    <cellStyle name="Normal 5 5 7 4" xfId="2933" xr:uid="{08EFA8C9-3C4D-4755-B8A0-1F44595A2859}"/>
    <cellStyle name="Normal 5 5 8" xfId="1393" xr:uid="{DEA015E4-1BDD-48A0-95B0-B7FA01361433}"/>
    <cellStyle name="Normal 5 5 8 2" xfId="2934" xr:uid="{C60FF2D6-A91B-45A0-8A05-072AE1BBA301}"/>
    <cellStyle name="Normal 5 5 8 3" xfId="2935" xr:uid="{17D224BA-AFC9-43E7-8254-123D2214AA4F}"/>
    <cellStyle name="Normal 5 5 8 4" xfId="2936" xr:uid="{56FB701F-8DEE-4AD3-8C65-361A842F9EC4}"/>
    <cellStyle name="Normal 5 5 9" xfId="2937" xr:uid="{33769282-506F-4EF5-A342-0623493669E2}"/>
    <cellStyle name="Normal 5 6" xfId="112" xr:uid="{9D0B7D1D-4D85-46DD-88D1-BE339113361C}"/>
    <cellStyle name="Normal 5 6 10" xfId="2938" xr:uid="{5AF9A89A-5B45-489E-9685-F911234B228C}"/>
    <cellStyle name="Normal 5 6 11" xfId="2939" xr:uid="{EE1B48D5-A9B7-48C8-8490-1F5826837299}"/>
    <cellStyle name="Normal 5 6 2" xfId="113" xr:uid="{5DED67BA-60D6-4150-9CD2-FD9BD59FC415}"/>
    <cellStyle name="Normal 5 6 2 2" xfId="311" xr:uid="{5509FBA6-91B5-4155-8BFF-C8B21A27D17A}"/>
    <cellStyle name="Normal 5 6 2 2 2" xfId="574" xr:uid="{8A7CAC8A-4AD8-446D-8317-D55164947E6F}"/>
    <cellStyle name="Normal 5 6 2 2 2 2" xfId="575" xr:uid="{E61351CB-152D-487B-86A2-A888785D7F82}"/>
    <cellStyle name="Normal 5 6 2 2 2 2 2" xfId="1394" xr:uid="{9D8C8443-540F-4650-BDDA-10A1DAF46B24}"/>
    <cellStyle name="Normal 5 6 2 2 2 2 3" xfId="2940" xr:uid="{2AFE9D05-0B3E-427B-B929-1EB10D386AD0}"/>
    <cellStyle name="Normal 5 6 2 2 2 2 4" xfId="2941" xr:uid="{4255BB65-EA84-4A78-88C1-96166D430EE2}"/>
    <cellStyle name="Normal 5 6 2 2 2 3" xfId="1395" xr:uid="{2F83F4D3-0BCE-498B-ADF1-952BE9293662}"/>
    <cellStyle name="Normal 5 6 2 2 2 3 2" xfId="2942" xr:uid="{11A53D9E-8152-432F-A3EF-7FFABD69C7CB}"/>
    <cellStyle name="Normal 5 6 2 2 2 3 3" xfId="2943" xr:uid="{1B996EA4-912C-4AB6-A890-9FDE5827DAF1}"/>
    <cellStyle name="Normal 5 6 2 2 2 3 4" xfId="2944" xr:uid="{05F9CB3B-960E-4DBB-9A28-67D216D9674D}"/>
    <cellStyle name="Normal 5 6 2 2 2 4" xfId="2945" xr:uid="{A994FA60-E88E-4CA7-9129-3ABAA0450E97}"/>
    <cellStyle name="Normal 5 6 2 2 2 5" xfId="2946" xr:uid="{02957662-BE45-463D-A5BB-F3E38C8ED8C9}"/>
    <cellStyle name="Normal 5 6 2 2 2 6" xfId="2947" xr:uid="{305BE134-DC8C-416A-BFC5-68E5F711DD19}"/>
    <cellStyle name="Normal 5 6 2 2 3" xfId="576" xr:uid="{3DDA4635-1C6E-42FE-88B5-83CAEB003375}"/>
    <cellStyle name="Normal 5 6 2 2 3 2" xfId="1396" xr:uid="{BD33E836-547E-4186-95A4-1DDF7FAD57F1}"/>
    <cellStyle name="Normal 5 6 2 2 3 2 2" xfId="2948" xr:uid="{583FF7A2-A505-4234-89C8-6D5B9FE58553}"/>
    <cellStyle name="Normal 5 6 2 2 3 2 3" xfId="2949" xr:uid="{8067F993-1DDB-4643-9AF5-1D27CB860013}"/>
    <cellStyle name="Normal 5 6 2 2 3 2 4" xfId="2950" xr:uid="{1B1E6909-E7B8-425F-9A0A-182139DA0C9A}"/>
    <cellStyle name="Normal 5 6 2 2 3 3" xfId="2951" xr:uid="{7E7EEF83-ECE2-4D64-B394-CE77DFF463DA}"/>
    <cellStyle name="Normal 5 6 2 2 3 4" xfId="2952" xr:uid="{29F814FB-0D43-4FF2-B704-608E3DA8C021}"/>
    <cellStyle name="Normal 5 6 2 2 3 5" xfId="2953" xr:uid="{886C0345-9A2C-4D75-836E-DB19BDE98CF0}"/>
    <cellStyle name="Normal 5 6 2 2 4" xfId="1397" xr:uid="{EB56734B-8F45-4CBC-85EC-9BF737B254D8}"/>
    <cellStyle name="Normal 5 6 2 2 4 2" xfId="2954" xr:uid="{1F84CCB1-8377-4820-9458-94246DCF6DAD}"/>
    <cellStyle name="Normal 5 6 2 2 4 3" xfId="2955" xr:uid="{55A6A17D-9839-4A0E-842A-E10F49E85ECA}"/>
    <cellStyle name="Normal 5 6 2 2 4 4" xfId="2956" xr:uid="{D173D7D8-EDC5-4F54-B41C-CBE464F75B19}"/>
    <cellStyle name="Normal 5 6 2 2 5" xfId="2957" xr:uid="{F784D885-1286-46B7-B7EC-9B390CBC5514}"/>
    <cellStyle name="Normal 5 6 2 2 5 2" xfId="2958" xr:uid="{8877DFE2-B3DF-47C6-80F1-57F996F1DE95}"/>
    <cellStyle name="Normal 5 6 2 2 5 3" xfId="2959" xr:uid="{02019820-56D0-4F02-9B2D-7E7786F7453F}"/>
    <cellStyle name="Normal 5 6 2 2 5 4" xfId="2960" xr:uid="{2BBED857-E5DA-464B-ABD6-1441235657C4}"/>
    <cellStyle name="Normal 5 6 2 2 6" xfId="2961" xr:uid="{C8379559-F11D-4E4D-97FA-23C1E808BE93}"/>
    <cellStyle name="Normal 5 6 2 2 7" xfId="2962" xr:uid="{4196C273-611A-4257-9A55-316CA8672540}"/>
    <cellStyle name="Normal 5 6 2 2 8" xfId="2963" xr:uid="{1AE67AFC-CDE5-48A1-9119-B1125B6A17D5}"/>
    <cellStyle name="Normal 5 6 2 3" xfId="577" xr:uid="{2681936F-9A51-489E-8F55-7E469385ED98}"/>
    <cellStyle name="Normal 5 6 2 3 2" xfId="578" xr:uid="{8D9FC9EE-59BD-4E23-87DC-C3B48904CE96}"/>
    <cellStyle name="Normal 5 6 2 3 2 2" xfId="579" xr:uid="{F73F67F1-5C73-4D60-A83C-7525F548B842}"/>
    <cellStyle name="Normal 5 6 2 3 2 3" xfId="2964" xr:uid="{2FC036FC-9C85-41C3-939F-0EE605EE9315}"/>
    <cellStyle name="Normal 5 6 2 3 2 4" xfId="2965" xr:uid="{ED35ED1A-720D-4189-A81C-FF822854FFC1}"/>
    <cellStyle name="Normal 5 6 2 3 3" xfId="580" xr:uid="{ED3143AB-BF37-4A48-9F24-F858D31F28CF}"/>
    <cellStyle name="Normal 5 6 2 3 3 2" xfId="2966" xr:uid="{500D840D-B5AC-4717-8222-7F229360E640}"/>
    <cellStyle name="Normal 5 6 2 3 3 3" xfId="2967" xr:uid="{3D4EDB5D-6E1D-4111-855D-D499356FDFE8}"/>
    <cellStyle name="Normal 5 6 2 3 3 4" xfId="2968" xr:uid="{CCA0A81C-3F38-4C8B-9680-95263D58DE21}"/>
    <cellStyle name="Normal 5 6 2 3 4" xfId="2969" xr:uid="{0F5A50CD-7C57-4557-89AE-03918031262B}"/>
    <cellStyle name="Normal 5 6 2 3 5" xfId="2970" xr:uid="{B2E590F8-B442-43A1-8D82-535EFD63CFE9}"/>
    <cellStyle name="Normal 5 6 2 3 6" xfId="2971" xr:uid="{4F527282-5A2A-42A2-A5A7-BC7B35087F4E}"/>
    <cellStyle name="Normal 5 6 2 4" xfId="581" xr:uid="{79970886-6591-4A93-828A-E24385F9B438}"/>
    <cellStyle name="Normal 5 6 2 4 2" xfId="582" xr:uid="{FA27853D-9A33-42EC-9109-8E18CE93FAB7}"/>
    <cellStyle name="Normal 5 6 2 4 2 2" xfId="2972" xr:uid="{0A1C1B6F-58F2-470D-988A-E94A8F203529}"/>
    <cellStyle name="Normal 5 6 2 4 2 3" xfId="2973" xr:uid="{119DF7BC-8E71-4774-BF6E-62EF7DBA7731}"/>
    <cellStyle name="Normal 5 6 2 4 2 4" xfId="2974" xr:uid="{0671FBA7-B4DC-4570-AF90-12373DD40F57}"/>
    <cellStyle name="Normal 5 6 2 4 3" xfId="2975" xr:uid="{A3BFB152-DE9C-47EA-99EF-B8A0D6B4ABF9}"/>
    <cellStyle name="Normal 5 6 2 4 4" xfId="2976" xr:uid="{0CB08300-FA5E-4BD4-A4E4-A28277F57B49}"/>
    <cellStyle name="Normal 5 6 2 4 5" xfId="2977" xr:uid="{E822DE2D-804B-4F47-990A-0AB30C7FEA3B}"/>
    <cellStyle name="Normal 5 6 2 5" xfId="583" xr:uid="{B07A9996-012D-4224-9F84-D173242195E7}"/>
    <cellStyle name="Normal 5 6 2 5 2" xfId="2978" xr:uid="{1BA51B85-23C3-490C-882A-DB629C38173A}"/>
    <cellStyle name="Normal 5 6 2 5 3" xfId="2979" xr:uid="{4E2CF5AF-8843-487F-85C1-0325550FDCEC}"/>
    <cellStyle name="Normal 5 6 2 5 4" xfId="2980" xr:uid="{0D895F0D-7939-4047-95FB-23512A2C1452}"/>
    <cellStyle name="Normal 5 6 2 6" xfId="2981" xr:uid="{6C8ECA76-B6D1-4738-B17B-8AAB6AADE942}"/>
    <cellStyle name="Normal 5 6 2 6 2" xfId="2982" xr:uid="{9574D267-084D-471A-AD7C-07799606B309}"/>
    <cellStyle name="Normal 5 6 2 6 3" xfId="2983" xr:uid="{8BBD6293-AD63-4222-9FE0-C7E3BC9BC50A}"/>
    <cellStyle name="Normal 5 6 2 6 4" xfId="2984" xr:uid="{57ED785A-071C-4708-81DE-DEAE2F18A30B}"/>
    <cellStyle name="Normal 5 6 2 7" xfId="2985" xr:uid="{E56BFFE0-8769-4A9A-B1B6-5B1144506441}"/>
    <cellStyle name="Normal 5 6 2 8" xfId="2986" xr:uid="{4D0009FD-52E8-468E-8A43-27035349AFFE}"/>
    <cellStyle name="Normal 5 6 2 9" xfId="2987" xr:uid="{69B667DB-568A-4828-9D7D-788DA31E4913}"/>
    <cellStyle name="Normal 5 6 3" xfId="312" xr:uid="{B108AD5A-D0B0-487B-800D-26A7E54C7493}"/>
    <cellStyle name="Normal 5 6 3 2" xfId="584" xr:uid="{D3915E91-2897-4005-A7D3-7C8167989BBA}"/>
    <cellStyle name="Normal 5 6 3 2 2" xfId="585" xr:uid="{AA452788-C95B-4DBD-92BC-16CA08547B19}"/>
    <cellStyle name="Normal 5 6 3 2 2 2" xfId="1398" xr:uid="{57848CA4-7AF2-4D93-BBA0-80ED0B784C2B}"/>
    <cellStyle name="Normal 5 6 3 2 2 2 2" xfId="1399" xr:uid="{F4CA2871-34BB-4DCD-9739-9C2870C8B7A9}"/>
    <cellStyle name="Normal 5 6 3 2 2 3" xfId="1400" xr:uid="{FEF3B3ED-F1B9-40EB-8DE5-DF53161F59F8}"/>
    <cellStyle name="Normal 5 6 3 2 2 4" xfId="2988" xr:uid="{2978F6C6-F6EB-4B1F-84F7-0691B5F3D4AF}"/>
    <cellStyle name="Normal 5 6 3 2 3" xfId="1401" xr:uid="{A86E13B4-43C4-4FF5-90DD-4C908A3EDDC3}"/>
    <cellStyle name="Normal 5 6 3 2 3 2" xfId="1402" xr:uid="{E38DF0F2-459C-4C05-9273-8679877BFCC6}"/>
    <cellStyle name="Normal 5 6 3 2 3 3" xfId="2989" xr:uid="{4171863D-DA12-4BB8-AB38-35261571085B}"/>
    <cellStyle name="Normal 5 6 3 2 3 4" xfId="2990" xr:uid="{654795D3-27AB-4602-9729-A7111DD4D013}"/>
    <cellStyle name="Normal 5 6 3 2 4" xfId="1403" xr:uid="{11CAF550-8902-4ABF-BE2E-096EFA2002FC}"/>
    <cellStyle name="Normal 5 6 3 2 5" xfId="2991" xr:uid="{A0943CB1-087D-4DC0-AF8D-AFF853B79CC9}"/>
    <cellStyle name="Normal 5 6 3 2 6" xfId="2992" xr:uid="{866EE175-38BF-40D1-AEAC-41F4158DABDB}"/>
    <cellStyle name="Normal 5 6 3 3" xfId="586" xr:uid="{4C7D4068-9635-45CE-B933-ED9853ED41E1}"/>
    <cellStyle name="Normal 5 6 3 3 2" xfId="1404" xr:uid="{68656593-FC83-4D96-8633-C2C75F0DF18A}"/>
    <cellStyle name="Normal 5 6 3 3 2 2" xfId="1405" xr:uid="{5576E5B0-E0F0-4BDA-ABE3-4BFD8368B1FC}"/>
    <cellStyle name="Normal 5 6 3 3 2 3" xfId="2993" xr:uid="{D8D6E39C-4ABD-4F0F-AB5C-51B03D439B17}"/>
    <cellStyle name="Normal 5 6 3 3 2 4" xfId="2994" xr:uid="{19294392-5570-4790-ACF0-CD8F74E60634}"/>
    <cellStyle name="Normal 5 6 3 3 3" xfId="1406" xr:uid="{2136B341-E1F3-4A06-ABAC-DEE6C03588CA}"/>
    <cellStyle name="Normal 5 6 3 3 4" xfId="2995" xr:uid="{321BE1A5-91DB-4524-A044-5A8C096D2600}"/>
    <cellStyle name="Normal 5 6 3 3 5" xfId="2996" xr:uid="{1AF81C82-18CD-4EFF-BB9F-468EC4021E16}"/>
    <cellStyle name="Normal 5 6 3 4" xfId="1407" xr:uid="{E79C0C4C-CF48-4192-97B0-2757456DF0CF}"/>
    <cellStyle name="Normal 5 6 3 4 2" xfId="1408" xr:uid="{730C3527-A0BD-447D-9366-ECC2B2A3CD2E}"/>
    <cellStyle name="Normal 5 6 3 4 3" xfId="2997" xr:uid="{4A0D56EF-F387-4808-9C4C-56B52228D638}"/>
    <cellStyle name="Normal 5 6 3 4 4" xfId="2998" xr:uid="{6CCA0A77-D6FD-48BE-B862-7AEA34368044}"/>
    <cellStyle name="Normal 5 6 3 5" xfId="1409" xr:uid="{DD40EEF3-7CB3-4697-AB73-895FDD924B70}"/>
    <cellStyle name="Normal 5 6 3 5 2" xfId="2999" xr:uid="{53E443CD-AA02-44A6-A142-3B5A88D97D70}"/>
    <cellStyle name="Normal 5 6 3 5 3" xfId="3000" xr:uid="{D42F9D4E-A3B0-4C50-8F60-941F0A7C5492}"/>
    <cellStyle name="Normal 5 6 3 5 4" xfId="3001" xr:uid="{A3BB4761-607D-4985-B07C-ABCDEE460C67}"/>
    <cellStyle name="Normal 5 6 3 6" xfId="3002" xr:uid="{52FF6E7C-FDAF-4C35-B752-F56E831CACC8}"/>
    <cellStyle name="Normal 5 6 3 7" xfId="3003" xr:uid="{9D228E58-DDC1-4ECF-9D74-492F2D0C30FB}"/>
    <cellStyle name="Normal 5 6 3 8" xfId="3004" xr:uid="{3897355C-6CDE-4A2E-9E44-987D2CB5ABE0}"/>
    <cellStyle name="Normal 5 6 4" xfId="313" xr:uid="{BCB0484B-2BC1-4387-8F59-9B9D60A74BE2}"/>
    <cellStyle name="Normal 5 6 4 2" xfId="587" xr:uid="{0491C5A5-F68F-4471-9F2B-25E8011E8C12}"/>
    <cellStyle name="Normal 5 6 4 2 2" xfId="588" xr:uid="{A5BCB5AE-C634-4C0B-838B-D6DFB992A984}"/>
    <cellStyle name="Normal 5 6 4 2 2 2" xfId="1410" xr:uid="{24E7D32A-085E-4032-8010-99EC4981E424}"/>
    <cellStyle name="Normal 5 6 4 2 2 3" xfId="3005" xr:uid="{E3EE3E7B-65F1-4B1A-A615-522317A4D1AA}"/>
    <cellStyle name="Normal 5 6 4 2 2 4" xfId="3006" xr:uid="{4E1CACDF-08C3-4A30-AB0D-C040CEDE3F2F}"/>
    <cellStyle name="Normal 5 6 4 2 3" xfId="1411" xr:uid="{896BF521-53CB-4832-8793-C8CA5304E165}"/>
    <cellStyle name="Normal 5 6 4 2 4" xfId="3007" xr:uid="{DF045F7A-D97D-47DB-94AF-CDF47CBE610E}"/>
    <cellStyle name="Normal 5 6 4 2 5" xfId="3008" xr:uid="{0D9E24A6-5FF8-4FDE-BABA-EE3D4E911830}"/>
    <cellStyle name="Normal 5 6 4 3" xfId="589" xr:uid="{C94F6A37-D3D8-4D9A-A88D-6124B9F13987}"/>
    <cellStyle name="Normal 5 6 4 3 2" xfId="1412" xr:uid="{B1A69E97-22AE-4050-BA8F-64B9D98C4939}"/>
    <cellStyle name="Normal 5 6 4 3 3" xfId="3009" xr:uid="{82FDECCF-9515-43AB-AF3D-1983222A1391}"/>
    <cellStyle name="Normal 5 6 4 3 4" xfId="3010" xr:uid="{55C4E23F-2254-46A3-BBDC-0E08FBC6900E}"/>
    <cellStyle name="Normal 5 6 4 4" xfId="1413" xr:uid="{A95B4F77-45C3-45C8-BC02-363DA3FC346E}"/>
    <cellStyle name="Normal 5 6 4 4 2" xfId="3011" xr:uid="{EE29999E-6555-4E74-9017-9145F251969C}"/>
    <cellStyle name="Normal 5 6 4 4 3" xfId="3012" xr:uid="{33458492-B3AF-490F-93F7-3375E7C0603C}"/>
    <cellStyle name="Normal 5 6 4 4 4" xfId="3013" xr:uid="{31373CB5-2CE5-45E2-A0AC-1D4F28A81A91}"/>
    <cellStyle name="Normal 5 6 4 5" xfId="3014" xr:uid="{EB28DF28-825E-4235-80B0-D6F0145A4FF9}"/>
    <cellStyle name="Normal 5 6 4 6" xfId="3015" xr:uid="{7C015C98-1528-41E9-BF1A-AAE4BCBAC77F}"/>
    <cellStyle name="Normal 5 6 4 7" xfId="3016" xr:uid="{7CB2202A-E3E2-4B50-9D36-4BF237D6D235}"/>
    <cellStyle name="Normal 5 6 5" xfId="314" xr:uid="{2DA22806-F95A-4B37-9D44-614606A642B3}"/>
    <cellStyle name="Normal 5 6 5 2" xfId="590" xr:uid="{B3136806-5526-4DE1-A4C8-DEFF9364BA5C}"/>
    <cellStyle name="Normal 5 6 5 2 2" xfId="1414" xr:uid="{263E0D9A-54DF-44DD-80F9-2F71BEB01EAE}"/>
    <cellStyle name="Normal 5 6 5 2 3" xfId="3017" xr:uid="{DD8DE494-0FA3-4DF5-8F1B-92F2C49A3380}"/>
    <cellStyle name="Normal 5 6 5 2 4" xfId="3018" xr:uid="{3B3C4C22-2393-4297-A14C-C3D42D17BC73}"/>
    <cellStyle name="Normal 5 6 5 3" xfId="1415" xr:uid="{571593B6-F25E-49E5-A6F5-BCA2DC387BE9}"/>
    <cellStyle name="Normal 5 6 5 3 2" xfId="3019" xr:uid="{10144785-9E06-4CE9-AAEB-ED9008D74162}"/>
    <cellStyle name="Normal 5 6 5 3 3" xfId="3020" xr:uid="{E9DBEE42-1EB8-4CFB-830E-2285A0B8F83C}"/>
    <cellStyle name="Normal 5 6 5 3 4" xfId="3021" xr:uid="{3ED7158E-9A62-44E7-8309-BF7FF0C1C42E}"/>
    <cellStyle name="Normal 5 6 5 4" xfId="3022" xr:uid="{5750879C-C8EF-46FC-A3D9-448B6F282E88}"/>
    <cellStyle name="Normal 5 6 5 5" xfId="3023" xr:uid="{9D57C0BE-3F5A-4C83-87B4-0AEC2475BDCE}"/>
    <cellStyle name="Normal 5 6 5 6" xfId="3024" xr:uid="{82D43EE4-9801-4B55-98C1-FA37BB86CE89}"/>
    <cellStyle name="Normal 5 6 6" xfId="591" xr:uid="{84CC86DD-545B-4EF2-97CE-E748093E614D}"/>
    <cellStyle name="Normal 5 6 6 2" xfId="1416" xr:uid="{6D3C8336-6655-41D4-BE59-051979B92F19}"/>
    <cellStyle name="Normal 5 6 6 2 2" xfId="3025" xr:uid="{16828472-9863-4B32-855F-4E48BDAB8A82}"/>
    <cellStyle name="Normal 5 6 6 2 3" xfId="3026" xr:uid="{F554C099-96E9-4DF1-8F0C-75ECA5244E56}"/>
    <cellStyle name="Normal 5 6 6 2 4" xfId="3027" xr:uid="{2CD5CFDC-65C5-4895-AD6C-E5596AAD5E72}"/>
    <cellStyle name="Normal 5 6 6 3" xfId="3028" xr:uid="{274BA4D4-9D48-4C35-A3D4-F645C6824E8E}"/>
    <cellStyle name="Normal 5 6 6 4" xfId="3029" xr:uid="{B7685594-1DBD-4894-B3DD-73A45D6C9CB6}"/>
    <cellStyle name="Normal 5 6 6 5" xfId="3030" xr:uid="{AD27D647-1714-499C-B124-B8D4275E7362}"/>
    <cellStyle name="Normal 5 6 7" xfId="1417" xr:uid="{E586E0D5-098E-458D-9420-D719E6C7C225}"/>
    <cellStyle name="Normal 5 6 7 2" xfId="3031" xr:uid="{F14C5F67-50C0-46D8-A514-95AD283554B1}"/>
    <cellStyle name="Normal 5 6 7 3" xfId="3032" xr:uid="{233B8EC2-84E1-4267-AFFA-26EBB2D43313}"/>
    <cellStyle name="Normal 5 6 7 4" xfId="3033" xr:uid="{3B8DA677-42F2-4A8F-8633-93E13C0B07C2}"/>
    <cellStyle name="Normal 5 6 8" xfId="3034" xr:uid="{B0E220E0-2F94-4489-A348-EF4714F658BC}"/>
    <cellStyle name="Normal 5 6 8 2" xfId="3035" xr:uid="{0C2D6567-E77E-4460-8318-FDD02EDE7432}"/>
    <cellStyle name="Normal 5 6 8 3" xfId="3036" xr:uid="{E64B4FCD-9D84-4C79-A4EC-F5950DE8F466}"/>
    <cellStyle name="Normal 5 6 8 4" xfId="3037" xr:uid="{6208D651-A46A-4164-BF21-2B7DE6584611}"/>
    <cellStyle name="Normal 5 6 9" xfId="3038" xr:uid="{AC115497-29F8-4EE0-961A-BC051D871CE4}"/>
    <cellStyle name="Normal 5 7" xfId="114" xr:uid="{2A7F4465-D229-4802-BCFB-B1D1AA389B66}"/>
    <cellStyle name="Normal 5 7 2" xfId="115" xr:uid="{764DBEFF-B1CC-4E16-AF22-5C232E49E33C}"/>
    <cellStyle name="Normal 5 7 2 2" xfId="315" xr:uid="{4591BF3C-F0EC-43CE-803B-A975EA3D0994}"/>
    <cellStyle name="Normal 5 7 2 2 2" xfId="592" xr:uid="{A9A3B048-7C4A-48C8-98BC-88FC99390882}"/>
    <cellStyle name="Normal 5 7 2 2 2 2" xfId="1418" xr:uid="{C5FDD67B-4646-40E0-8B6C-85C34655ED60}"/>
    <cellStyle name="Normal 5 7 2 2 2 3" xfId="3039" xr:uid="{90D87D6E-DFFE-4E52-ACF3-B24136D9E708}"/>
    <cellStyle name="Normal 5 7 2 2 2 4" xfId="3040" xr:uid="{52C483D1-2D3A-4517-8C5A-1B73FB92C02A}"/>
    <cellStyle name="Normal 5 7 2 2 3" xfId="1419" xr:uid="{D24E6602-6C05-4BE5-8CEA-59EEA3D73EFA}"/>
    <cellStyle name="Normal 5 7 2 2 3 2" xfId="3041" xr:uid="{7A6FC943-38B3-4524-BF0E-7A75C3148B39}"/>
    <cellStyle name="Normal 5 7 2 2 3 3" xfId="3042" xr:uid="{A5198ADB-653F-40DA-AEC0-45BCF0C63F61}"/>
    <cellStyle name="Normal 5 7 2 2 3 4" xfId="3043" xr:uid="{DD96FF12-B6B3-4C1A-B8D2-40D57E1A6970}"/>
    <cellStyle name="Normal 5 7 2 2 4" xfId="3044" xr:uid="{81678D26-37F7-4CA4-B196-0F7A044E262C}"/>
    <cellStyle name="Normal 5 7 2 2 5" xfId="3045" xr:uid="{1404FF48-C3B9-464B-BB30-FC4AC1B57C38}"/>
    <cellStyle name="Normal 5 7 2 2 6" xfId="3046" xr:uid="{97DEB3E7-7BEF-4B25-8AAB-3C442D30D0C2}"/>
    <cellStyle name="Normal 5 7 2 3" xfId="593" xr:uid="{9946B8B5-DAE8-4643-8549-0F23A25DD214}"/>
    <cellStyle name="Normal 5 7 2 3 2" xfId="1420" xr:uid="{6888EE17-6BF6-48CA-8D6B-471EEE6CF20E}"/>
    <cellStyle name="Normal 5 7 2 3 2 2" xfId="3047" xr:uid="{0717E7EF-7537-48AE-9437-DD8FF89763A0}"/>
    <cellStyle name="Normal 5 7 2 3 2 3" xfId="3048" xr:uid="{46D60143-F851-4FB3-B1B5-0EDDC93661FA}"/>
    <cellStyle name="Normal 5 7 2 3 2 4" xfId="3049" xr:uid="{40A6A34F-49AC-4316-A2B8-1A7AC591F8CB}"/>
    <cellStyle name="Normal 5 7 2 3 3" xfId="3050" xr:uid="{6DF6FE4F-FD7F-4464-BEA1-E2F74E8677C7}"/>
    <cellStyle name="Normal 5 7 2 3 4" xfId="3051" xr:uid="{ADA7447B-9556-43E5-897F-9DC42DE7E0CF}"/>
    <cellStyle name="Normal 5 7 2 3 5" xfId="3052" xr:uid="{307EB77B-D5A2-4366-B628-B2E474B65DCE}"/>
    <cellStyle name="Normal 5 7 2 4" xfId="1421" xr:uid="{3AF6B808-A5F0-4481-8C23-02CF76053713}"/>
    <cellStyle name="Normal 5 7 2 4 2" xfId="3053" xr:uid="{AC6EEDF3-F096-421D-A2FE-9D19428FB712}"/>
    <cellStyle name="Normal 5 7 2 4 3" xfId="3054" xr:uid="{94F3AA91-BCA0-4B9B-BEDE-67E119D6C58F}"/>
    <cellStyle name="Normal 5 7 2 4 4" xfId="3055" xr:uid="{EBD19758-D7CB-4693-8C55-D00BA83C262A}"/>
    <cellStyle name="Normal 5 7 2 5" xfId="3056" xr:uid="{9B58A432-688E-428D-87C0-C3F6A35E6DEE}"/>
    <cellStyle name="Normal 5 7 2 5 2" xfId="3057" xr:uid="{BA500E91-B4DD-49D0-A55D-C8B56ED61C86}"/>
    <cellStyle name="Normal 5 7 2 5 3" xfId="3058" xr:uid="{BD6CF1F7-449E-4FD9-A870-DC4F406D09D4}"/>
    <cellStyle name="Normal 5 7 2 5 4" xfId="3059" xr:uid="{15696983-2003-4FD2-8210-BE3811108F28}"/>
    <cellStyle name="Normal 5 7 2 6" xfId="3060" xr:uid="{BBBD9383-8C78-4A47-B86C-E129F0AE6B5B}"/>
    <cellStyle name="Normal 5 7 2 7" xfId="3061" xr:uid="{BA15C8FA-4750-48B7-97AE-133D04572204}"/>
    <cellStyle name="Normal 5 7 2 8" xfId="3062" xr:uid="{3A567190-2F0A-499D-B281-709ABA168355}"/>
    <cellStyle name="Normal 5 7 3" xfId="316" xr:uid="{5B3AE7A5-926A-47E2-9EE5-C656E4537F68}"/>
    <cellStyle name="Normal 5 7 3 2" xfId="594" xr:uid="{22D65940-C73D-4F26-BC92-B5466ADBB5FB}"/>
    <cellStyle name="Normal 5 7 3 2 2" xfId="595" xr:uid="{F925487E-8CFA-492D-9619-39DB2E6D0477}"/>
    <cellStyle name="Normal 5 7 3 2 3" xfId="3063" xr:uid="{5CDD1486-DD02-4EAB-949C-827E90FBC342}"/>
    <cellStyle name="Normal 5 7 3 2 4" xfId="3064" xr:uid="{D0DDDDEB-F8EC-405C-82BA-EF07217FEAA0}"/>
    <cellStyle name="Normal 5 7 3 3" xfId="596" xr:uid="{570A838E-15AE-488E-BCE0-243306F5F90D}"/>
    <cellStyle name="Normal 5 7 3 3 2" xfId="3065" xr:uid="{26892153-73A1-4029-9A5D-0ED134FB68FB}"/>
    <cellStyle name="Normal 5 7 3 3 3" xfId="3066" xr:uid="{E0793AC3-ACEF-4422-BF76-77ECEFF8F877}"/>
    <cellStyle name="Normal 5 7 3 3 4" xfId="3067" xr:uid="{2D8689B2-6897-4505-8902-F574ED2B8D46}"/>
    <cellStyle name="Normal 5 7 3 4" xfId="3068" xr:uid="{12F37D2D-DFB5-45F2-8EF6-5B6A76CC0E5D}"/>
    <cellStyle name="Normal 5 7 3 5" xfId="3069" xr:uid="{577B509A-3A3E-4CA6-95AA-1634A5EB126A}"/>
    <cellStyle name="Normal 5 7 3 6" xfId="3070" xr:uid="{B1FB2756-8817-465C-A718-024610299994}"/>
    <cellStyle name="Normal 5 7 4" xfId="317" xr:uid="{0A71398B-A9C9-4093-9944-F6C5B182AC84}"/>
    <cellStyle name="Normal 5 7 4 2" xfId="597" xr:uid="{F5E1B7F2-8B21-480A-99A6-E6359B7827A0}"/>
    <cellStyle name="Normal 5 7 4 2 2" xfId="3071" xr:uid="{7E815B07-F8BF-4E69-A4F4-B28B844ABF44}"/>
    <cellStyle name="Normal 5 7 4 2 3" xfId="3072" xr:uid="{F5BE8C7F-2F8C-4A1E-8CFA-FCF635758AAB}"/>
    <cellStyle name="Normal 5 7 4 2 4" xfId="3073" xr:uid="{AA179B00-6A04-475C-BE0B-67527781491D}"/>
    <cellStyle name="Normal 5 7 4 3" xfId="3074" xr:uid="{CD5482BD-5680-4C6C-A0F0-8B619D12FE3C}"/>
    <cellStyle name="Normal 5 7 4 4" xfId="3075" xr:uid="{BBAEBB51-E02B-4B0C-8D8E-FE1836D3AEA7}"/>
    <cellStyle name="Normal 5 7 4 5" xfId="3076" xr:uid="{8556CA82-92C8-485D-A366-905E00A829E1}"/>
    <cellStyle name="Normal 5 7 5" xfId="598" xr:uid="{FB766FAB-04C4-4296-A045-FDF203557787}"/>
    <cellStyle name="Normal 5 7 5 2" xfId="3077" xr:uid="{BE909C36-62E6-4A67-9221-55C0F0C97057}"/>
    <cellStyle name="Normal 5 7 5 3" xfId="3078" xr:uid="{EF958032-300B-4E35-8529-45DD6D1ACE66}"/>
    <cellStyle name="Normal 5 7 5 4" xfId="3079" xr:uid="{883427CF-9B94-4DE6-8A59-47423514143C}"/>
    <cellStyle name="Normal 5 7 6" xfId="3080" xr:uid="{7D6652C1-9038-4181-8178-A2DA52CEC807}"/>
    <cellStyle name="Normal 5 7 6 2" xfId="3081" xr:uid="{16159757-E7B4-4D37-A135-7950A01547B0}"/>
    <cellStyle name="Normal 5 7 6 3" xfId="3082" xr:uid="{2989DFCD-C55A-49FD-A943-B3ADCE959474}"/>
    <cellStyle name="Normal 5 7 6 4" xfId="3083" xr:uid="{D3FD28D2-91F6-4A41-B9C5-FA86CF1E13DD}"/>
    <cellStyle name="Normal 5 7 7" xfId="3084" xr:uid="{9EB87F2D-6A15-49E2-96C2-45A24629CB27}"/>
    <cellStyle name="Normal 5 7 8" xfId="3085" xr:uid="{00974283-5B9D-4117-AAED-DB0513A7962F}"/>
    <cellStyle name="Normal 5 7 9" xfId="3086" xr:uid="{AE638DDE-0306-467A-B410-8145F40753CE}"/>
    <cellStyle name="Normal 5 8" xfId="116" xr:uid="{26C4EF8B-F6E9-4313-A5BE-7A822B806C6F}"/>
    <cellStyle name="Normal 5 8 2" xfId="318" xr:uid="{A5F1CC74-D432-4728-BF11-924739F5093F}"/>
    <cellStyle name="Normal 5 8 2 2" xfId="599" xr:uid="{5D7F61AD-EB8B-4723-914B-FDA4F9F4170D}"/>
    <cellStyle name="Normal 5 8 2 2 2" xfId="1422" xr:uid="{C07D4DD3-6F17-4DBA-B86D-74C5DBBF74EC}"/>
    <cellStyle name="Normal 5 8 2 2 2 2" xfId="1423" xr:uid="{983D894A-CAB4-4771-B161-9BAB3762C100}"/>
    <cellStyle name="Normal 5 8 2 2 3" xfId="1424" xr:uid="{74BCBD32-53DB-4644-A542-1C298A194539}"/>
    <cellStyle name="Normal 5 8 2 2 4" xfId="3087" xr:uid="{02C5F257-30C3-4C16-AACE-DE2B273551F3}"/>
    <cellStyle name="Normal 5 8 2 3" xfId="1425" xr:uid="{A60F2340-03C0-4C5F-92C8-6FAC9342C05C}"/>
    <cellStyle name="Normal 5 8 2 3 2" xfId="1426" xr:uid="{2D0D9CAE-E629-4030-BBE7-4C7D8377464D}"/>
    <cellStyle name="Normal 5 8 2 3 3" xfId="3088" xr:uid="{C1844BE5-6FE9-4FEC-A3B1-E14163A8ADAE}"/>
    <cellStyle name="Normal 5 8 2 3 4" xfId="3089" xr:uid="{630C95E1-519E-49E0-B01B-0D69E3C6A57C}"/>
    <cellStyle name="Normal 5 8 2 4" xfId="1427" xr:uid="{AF7C5CB4-ABCC-409B-9355-6FE3E18985A8}"/>
    <cellStyle name="Normal 5 8 2 5" xfId="3090" xr:uid="{0D686905-2907-47B5-917E-C248E99E7D5A}"/>
    <cellStyle name="Normal 5 8 2 6" xfId="3091" xr:uid="{06E3846D-8BC9-4D3C-A135-5A3747AF5119}"/>
    <cellStyle name="Normal 5 8 3" xfId="600" xr:uid="{DFD92797-3CE3-47B2-882D-D4D6A2AD0FD5}"/>
    <cellStyle name="Normal 5 8 3 2" xfId="1428" xr:uid="{4BC89331-4124-4BB3-BFBF-23A0C8A83D6B}"/>
    <cellStyle name="Normal 5 8 3 2 2" xfId="1429" xr:uid="{1F572007-67E2-460D-B725-079B4BDF8E22}"/>
    <cellStyle name="Normal 5 8 3 2 3" xfId="3092" xr:uid="{61BE6F13-82F5-4CA2-9048-39C9AD338355}"/>
    <cellStyle name="Normal 5 8 3 2 4" xfId="3093" xr:uid="{AA6A2F7E-FFFE-4C08-B0BC-EC9119C18C86}"/>
    <cellStyle name="Normal 5 8 3 3" xfId="1430" xr:uid="{12C64E78-8261-47D0-8D33-3D96C38D10E7}"/>
    <cellStyle name="Normal 5 8 3 4" xfId="3094" xr:uid="{AA3C1010-80C4-4907-9A72-05B861E9A935}"/>
    <cellStyle name="Normal 5 8 3 5" xfId="3095" xr:uid="{D091F3F0-4514-445E-B400-229109E45DFB}"/>
    <cellStyle name="Normal 5 8 4" xfId="1431" xr:uid="{39CFCCDE-E74B-4E22-9D71-E7E01E4180F3}"/>
    <cellStyle name="Normal 5 8 4 2" xfId="1432" xr:uid="{461B041D-7CF8-4F31-B0EF-B0565571F209}"/>
    <cellStyle name="Normal 5 8 4 3" xfId="3096" xr:uid="{D4A1169F-8948-492B-9B6C-B1D0C5DB6A3D}"/>
    <cellStyle name="Normal 5 8 4 4" xfId="3097" xr:uid="{EC031FE6-DB05-4967-849C-A658E35DE186}"/>
    <cellStyle name="Normal 5 8 5" xfId="1433" xr:uid="{309B2FD5-D4BA-4972-B2EA-1C9DF60072A4}"/>
    <cellStyle name="Normal 5 8 5 2" xfId="3098" xr:uid="{FAD99209-D3F7-45D0-BBE6-E0C41F189DF0}"/>
    <cellStyle name="Normal 5 8 5 3" xfId="3099" xr:uid="{3EBFA96F-3043-4750-B232-5122F0EB4D51}"/>
    <cellStyle name="Normal 5 8 5 4" xfId="3100" xr:uid="{079ADC1E-CA42-4D3C-8C07-805B9CED6836}"/>
    <cellStyle name="Normal 5 8 6" xfId="3101" xr:uid="{C3A33406-5731-4DA2-A628-E5BA55D8999F}"/>
    <cellStyle name="Normal 5 8 7" xfId="3102" xr:uid="{303405B5-6720-4007-9977-7AFEA456E755}"/>
    <cellStyle name="Normal 5 8 8" xfId="3103" xr:uid="{5ABEF5DC-3A41-46A5-9237-25EFF3FE1966}"/>
    <cellStyle name="Normal 5 9" xfId="319" xr:uid="{7BCD6C22-3BC6-4768-9B5C-4A856EE20B23}"/>
    <cellStyle name="Normal 5 9 2" xfId="601" xr:uid="{A952798D-E25F-45FA-9ADC-8C37A04C7B46}"/>
    <cellStyle name="Normal 5 9 2 2" xfId="602" xr:uid="{3A70ECC2-35BD-4BB3-88BA-BCD7959FEE97}"/>
    <cellStyle name="Normal 5 9 2 2 2" xfId="1434" xr:uid="{4C2204B7-7616-4E8B-8F12-61D6183C0F79}"/>
    <cellStyle name="Normal 5 9 2 2 3" xfId="3104" xr:uid="{7B3F25CB-95BE-4D69-86CC-59B0694C8FE5}"/>
    <cellStyle name="Normal 5 9 2 2 4" xfId="3105" xr:uid="{DB31910C-4D2E-4DBC-A3B9-E123433132E0}"/>
    <cellStyle name="Normal 5 9 2 3" xfId="1435" xr:uid="{2703BC08-2B3E-461B-A7E4-6BE7F18D7E4E}"/>
    <cellStyle name="Normal 5 9 2 4" xfId="3106" xr:uid="{EBBFFD40-7A88-4846-858D-BEFEF8955786}"/>
    <cellStyle name="Normal 5 9 2 5" xfId="3107" xr:uid="{39CCD1A8-66F2-42AD-B412-343A9936AFE4}"/>
    <cellStyle name="Normal 5 9 3" xfId="603" xr:uid="{8D82FA26-0B15-4302-9231-C514046B1682}"/>
    <cellStyle name="Normal 5 9 3 2" xfId="1436" xr:uid="{5290C0DE-3F40-43B3-A0DD-48D76D3132BB}"/>
    <cellStyle name="Normal 5 9 3 3" xfId="3108" xr:uid="{95E8A495-9BDA-4070-B322-28938330373F}"/>
    <cellStyle name="Normal 5 9 3 4" xfId="3109" xr:uid="{2814EDF3-DD84-4022-A9A8-75AA698194B2}"/>
    <cellStyle name="Normal 5 9 4" xfId="1437" xr:uid="{C75FCBEF-5AF9-4C5D-B22D-01FE4F5B3DA6}"/>
    <cellStyle name="Normal 5 9 4 2" xfId="3110" xr:uid="{F98D390C-197C-4962-BB27-E0C35C7D53F2}"/>
    <cellStyle name="Normal 5 9 4 3" xfId="3111" xr:uid="{236FF986-7F31-4594-B902-08B6BDE6B36C}"/>
    <cellStyle name="Normal 5 9 4 4" xfId="3112" xr:uid="{1F20799B-8662-4A85-AB2F-24B0ACDC264D}"/>
    <cellStyle name="Normal 5 9 5" xfId="3113" xr:uid="{C5C4993A-892E-4D32-875F-9BB6BA81617D}"/>
    <cellStyle name="Normal 5 9 6" xfId="3114" xr:uid="{A99938E3-F1B3-48BA-8760-2BA693B2E6F2}"/>
    <cellStyle name="Normal 5 9 7" xfId="3115" xr:uid="{3EDF8744-1DB3-4211-A6A9-A6B719D31DF9}"/>
    <cellStyle name="Normal 6" xfId="73" xr:uid="{BA1A9B20-2794-4794-98D0-63974DE1CD7A}"/>
    <cellStyle name="Normal 6 10" xfId="320" xr:uid="{DFF85355-7BA5-4D78-806C-3A7F1A3EE53B}"/>
    <cellStyle name="Normal 6 10 2" xfId="1438" xr:uid="{C719A6CF-596E-49A7-9A11-9FA20312E252}"/>
    <cellStyle name="Normal 6 10 2 2" xfId="3116" xr:uid="{E429F4C5-75B2-436E-B870-0267F4EC231F}"/>
    <cellStyle name="Normal 6 10 2 2 2" xfId="4589" xr:uid="{4F3D0423-AB1C-4D60-95FC-756EAD59DED3}"/>
    <cellStyle name="Normal 6 10 2 3" xfId="3117" xr:uid="{36D8451E-FF94-4AB4-9246-72D473CCF5C3}"/>
    <cellStyle name="Normal 6 10 2 4" xfId="3118" xr:uid="{36DFD790-EDA8-4215-9578-B350695408B4}"/>
    <cellStyle name="Normal 6 10 3" xfId="3119" xr:uid="{95CFE314-7F7B-43E0-8002-109A385EF641}"/>
    <cellStyle name="Normal 6 10 4" xfId="3120" xr:uid="{5E47CD14-D254-4EF1-B3ED-099E5D0EA8B3}"/>
    <cellStyle name="Normal 6 10 5" xfId="3121" xr:uid="{336F943D-83A7-4F9A-B6BB-B4B0DB075892}"/>
    <cellStyle name="Normal 6 11" xfId="1439" xr:uid="{79285AE6-0F31-4454-9359-2D8248599BF9}"/>
    <cellStyle name="Normal 6 11 2" xfId="3122" xr:uid="{240C4D4A-EDF6-4E1F-97A4-FA77D30EFFBE}"/>
    <cellStyle name="Normal 6 11 3" xfId="3123" xr:uid="{9D9C6F2D-69AA-4F79-8916-31BDD0C89CC3}"/>
    <cellStyle name="Normal 6 11 4" xfId="3124" xr:uid="{17DCF1A8-17F2-4636-8EBF-E25990E0CE42}"/>
    <cellStyle name="Normal 6 12" xfId="903" xr:uid="{7C250E46-0727-42E2-ABDC-D63451C48567}"/>
    <cellStyle name="Normal 6 12 2" xfId="3125" xr:uid="{64B6A0A8-07D1-48CE-B5FB-4BF8431C9078}"/>
    <cellStyle name="Normal 6 12 3" xfId="3126" xr:uid="{774ACA6C-5107-4BCD-AB80-DD8DA18A6E1B}"/>
    <cellStyle name="Normal 6 12 4" xfId="3127" xr:uid="{3BA3BF2D-BF45-4BC0-975A-267E627EE6D4}"/>
    <cellStyle name="Normal 6 13" xfId="900" xr:uid="{CF2D20A6-6A1D-4FE5-8BC4-BD74B776BCE5}"/>
    <cellStyle name="Normal 6 13 2" xfId="3129" xr:uid="{9E1EC02A-A099-41DD-B5D1-72D4F6878677}"/>
    <cellStyle name="Normal 6 13 3" xfId="4316" xr:uid="{A2D25744-D744-4506-B5A4-D7033A5E6B79}"/>
    <cellStyle name="Normal 6 13 4" xfId="3128" xr:uid="{6FF20ED7-6052-48D7-AE55-5E3B537F7CA9}"/>
    <cellStyle name="Normal 6 13 5" xfId="5320" xr:uid="{BC4EB0B1-4A09-4008-8478-8635D7120DBC}"/>
    <cellStyle name="Normal 6 14" xfId="3130" xr:uid="{996F89E0-450E-4C9A-953F-F803632C8FA6}"/>
    <cellStyle name="Normal 6 15" xfId="3131" xr:uid="{B39AB841-C293-4FCD-8678-46C50E633D70}"/>
    <cellStyle name="Normal 6 16" xfId="3132" xr:uid="{BADA4447-7950-43D1-BD31-69E8A7D15C9F}"/>
    <cellStyle name="Normal 6 2" xfId="74" xr:uid="{4D5C8DCB-2B83-48B7-A4D5-4F472D90E955}"/>
    <cellStyle name="Normal 6 2 2" xfId="321" xr:uid="{265AA081-68DC-466F-AAEA-2E7B8EEC7267}"/>
    <cellStyle name="Normal 6 2 2 2" xfId="4672" xr:uid="{3B873C9B-5C7F-46A3-A327-DB00547AECD2}"/>
    <cellStyle name="Normal 6 2 3" xfId="4561" xr:uid="{8AE93967-E054-4D1E-9DF8-60978035E513}"/>
    <cellStyle name="Normal 6 3" xfId="117" xr:uid="{8BECFCD3-ED1F-4AAD-9636-CC0BF33246EC}"/>
    <cellStyle name="Normal 6 3 10" xfId="3133" xr:uid="{3E5F8C95-A7BA-45E7-8856-9A7F41C1DE18}"/>
    <cellStyle name="Normal 6 3 11" xfId="3134" xr:uid="{15AA8510-CD23-4920-A0DA-03FF371E32D2}"/>
    <cellStyle name="Normal 6 3 2" xfId="118" xr:uid="{056F203A-2827-4DFB-9B47-1C97592DAA7B}"/>
    <cellStyle name="Normal 6 3 2 2" xfId="119" xr:uid="{52226B8F-20D8-4502-9159-4E2BF5F586E3}"/>
    <cellStyle name="Normal 6 3 2 2 2" xfId="322" xr:uid="{321EAE9C-29A1-4279-82A1-00161E0EB710}"/>
    <cellStyle name="Normal 6 3 2 2 2 2" xfId="604" xr:uid="{B1461BD1-E878-4F20-ABE2-86C6D8BEBB55}"/>
    <cellStyle name="Normal 6 3 2 2 2 2 2" xfId="605" xr:uid="{49B5FA7E-34E9-44F2-A9EC-16AF577E5640}"/>
    <cellStyle name="Normal 6 3 2 2 2 2 2 2" xfId="1440" xr:uid="{F96AE65B-BCC6-4ADB-8BCD-35BCD5A520BB}"/>
    <cellStyle name="Normal 6 3 2 2 2 2 2 2 2" xfId="1441" xr:uid="{A6D27E15-41FD-4599-B5BD-3469CAC9FE90}"/>
    <cellStyle name="Normal 6 3 2 2 2 2 2 3" xfId="1442" xr:uid="{89491904-8168-473C-A132-F557BDDBF5CE}"/>
    <cellStyle name="Normal 6 3 2 2 2 2 3" xfId="1443" xr:uid="{12866FEB-C9DF-4027-8478-113CB78BAF0C}"/>
    <cellStyle name="Normal 6 3 2 2 2 2 3 2" xfId="1444" xr:uid="{5D505096-FF3C-4ACA-B16E-AA2BDF54470C}"/>
    <cellStyle name="Normal 6 3 2 2 2 2 4" xfId="1445" xr:uid="{AD7B04B8-EA50-45BB-8E81-BE5F3D6099C6}"/>
    <cellStyle name="Normal 6 3 2 2 2 3" xfId="606" xr:uid="{C9B5700C-7AAF-428D-880B-DD58EC2FE7B7}"/>
    <cellStyle name="Normal 6 3 2 2 2 3 2" xfId="1446" xr:uid="{346A47E3-66B5-49EB-8F0B-266F4939EF92}"/>
    <cellStyle name="Normal 6 3 2 2 2 3 2 2" xfId="1447" xr:uid="{AC644918-87A3-4B40-93CD-CE27F59D65F7}"/>
    <cellStyle name="Normal 6 3 2 2 2 3 3" xfId="1448" xr:uid="{B888F086-B7E4-4FA0-A135-B4B6E7BEA0F6}"/>
    <cellStyle name="Normal 6 3 2 2 2 3 4" xfId="3135" xr:uid="{E137FE99-A8C3-4E25-A5E0-C686AEB2556D}"/>
    <cellStyle name="Normal 6 3 2 2 2 4" xfId="1449" xr:uid="{7FAE161C-1F06-42B8-96C9-5B4854DC64A5}"/>
    <cellStyle name="Normal 6 3 2 2 2 4 2" xfId="1450" xr:uid="{F8BE6FEE-01F8-4AF9-ABB4-9BBEBA551796}"/>
    <cellStyle name="Normal 6 3 2 2 2 5" xfId="1451" xr:uid="{3608DDE7-3EC2-4E4D-921E-A9C69B449E54}"/>
    <cellStyle name="Normal 6 3 2 2 2 6" xfId="3136" xr:uid="{BD7C4AA0-7730-4ADA-A049-56BA8764991F}"/>
    <cellStyle name="Normal 6 3 2 2 3" xfId="323" xr:uid="{43FAFB5C-64A0-4A95-857C-E8A8013E906E}"/>
    <cellStyle name="Normal 6 3 2 2 3 2" xfId="607" xr:uid="{9F1D2272-2484-41CF-8C92-720FBD54C582}"/>
    <cellStyle name="Normal 6 3 2 2 3 2 2" xfId="608" xr:uid="{E795D595-8DAE-40D1-ACE9-98112D1740A3}"/>
    <cellStyle name="Normal 6 3 2 2 3 2 2 2" xfId="1452" xr:uid="{A0D9E71C-9768-4AA6-87F7-6E93B434A641}"/>
    <cellStyle name="Normal 6 3 2 2 3 2 2 2 2" xfId="1453" xr:uid="{B6B942AF-A0EA-437B-8E43-8B8848C2EEA3}"/>
    <cellStyle name="Normal 6 3 2 2 3 2 2 3" xfId="1454" xr:uid="{7D846518-C39E-4055-9D4B-08CEB1D127D4}"/>
    <cellStyle name="Normal 6 3 2 2 3 2 3" xfId="1455" xr:uid="{A20BB9DD-29A7-4D47-8E5F-869C76DA6DB5}"/>
    <cellStyle name="Normal 6 3 2 2 3 2 3 2" xfId="1456" xr:uid="{D032C8CA-E65B-4F81-97CA-A8CD8F013252}"/>
    <cellStyle name="Normal 6 3 2 2 3 2 4" xfId="1457" xr:uid="{31E743C7-422F-4E2B-9979-7317A9B472BF}"/>
    <cellStyle name="Normal 6 3 2 2 3 3" xfId="609" xr:uid="{8AE29951-8EDA-478C-944E-AF461B501CAB}"/>
    <cellStyle name="Normal 6 3 2 2 3 3 2" xfId="1458" xr:uid="{FC61F2F6-96F2-4D7A-A4E8-67B1A6026BC1}"/>
    <cellStyle name="Normal 6 3 2 2 3 3 2 2" xfId="1459" xr:uid="{9EC8D41C-3519-4796-9831-BE04F1BD331A}"/>
    <cellStyle name="Normal 6 3 2 2 3 3 3" xfId="1460" xr:uid="{86EF8FDB-2B94-4548-BA18-D8A5005697A4}"/>
    <cellStyle name="Normal 6 3 2 2 3 4" xfId="1461" xr:uid="{D3A3497F-6C30-4777-96EA-EF071A314548}"/>
    <cellStyle name="Normal 6 3 2 2 3 4 2" xfId="1462" xr:uid="{7AD02656-E80F-4024-9CBF-251E418A240D}"/>
    <cellStyle name="Normal 6 3 2 2 3 5" xfId="1463" xr:uid="{650C197C-6F18-4805-B047-31AF17096451}"/>
    <cellStyle name="Normal 6 3 2 2 4" xfId="610" xr:uid="{147DA507-C145-4A2D-971E-9BCC8CEBADD7}"/>
    <cellStyle name="Normal 6 3 2 2 4 2" xfId="611" xr:uid="{EB79B22A-7BA9-45A3-B873-C7ACB7E3227C}"/>
    <cellStyle name="Normal 6 3 2 2 4 2 2" xfId="1464" xr:uid="{D2EDA079-58A8-4BA1-BA52-A2ED47AA4B1C}"/>
    <cellStyle name="Normal 6 3 2 2 4 2 2 2" xfId="1465" xr:uid="{16CC0422-A043-4278-9849-67C8C0DD39B0}"/>
    <cellStyle name="Normal 6 3 2 2 4 2 3" xfId="1466" xr:uid="{C1278FC5-F264-4CA8-8798-F98255DE15D4}"/>
    <cellStyle name="Normal 6 3 2 2 4 3" xfId="1467" xr:uid="{B761501E-538B-4A3C-9A78-39D64749682A}"/>
    <cellStyle name="Normal 6 3 2 2 4 3 2" xfId="1468" xr:uid="{258B847E-5F23-4DB3-BE5C-4926426C0F1F}"/>
    <cellStyle name="Normal 6 3 2 2 4 4" xfId="1469" xr:uid="{B4B256F3-9FF0-44AB-82A6-E74964B48050}"/>
    <cellStyle name="Normal 6 3 2 2 5" xfId="612" xr:uid="{66CF6E62-0D3B-4DBE-B29A-C27F166BCF49}"/>
    <cellStyle name="Normal 6 3 2 2 5 2" xfId="1470" xr:uid="{6F7B919E-17F1-4CAD-9BC1-635D08C09CF1}"/>
    <cellStyle name="Normal 6 3 2 2 5 2 2" xfId="1471" xr:uid="{01718024-DA7D-4C8A-9DE2-44019CEB0C2F}"/>
    <cellStyle name="Normal 6 3 2 2 5 3" xfId="1472" xr:uid="{A8A6F787-AA7D-429B-BB2C-84586169F7CB}"/>
    <cellStyle name="Normal 6 3 2 2 5 4" xfId="3137" xr:uid="{372BAA77-0138-4AEE-8AB1-BBEC81789283}"/>
    <cellStyle name="Normal 6 3 2 2 6" xfId="1473" xr:uid="{70FBA971-F26E-427B-B6B2-4B74A12C2361}"/>
    <cellStyle name="Normal 6 3 2 2 6 2" xfId="1474" xr:uid="{6C7B070D-72F9-4F34-A8E9-CA6C6D4BAFB1}"/>
    <cellStyle name="Normal 6 3 2 2 7" xfId="1475" xr:uid="{6DDEF003-3D0E-450C-ABEB-B7C333FB2979}"/>
    <cellStyle name="Normal 6 3 2 2 8" xfId="3138" xr:uid="{0A185100-3744-4141-B2AA-310740EA2CF2}"/>
    <cellStyle name="Normal 6 3 2 3" xfId="324" xr:uid="{56EA0081-7C19-4037-8D2E-71AD9D2FB6ED}"/>
    <cellStyle name="Normal 6 3 2 3 2" xfId="613" xr:uid="{534F2ECB-3D05-434F-9730-83C2F6E29497}"/>
    <cellStyle name="Normal 6 3 2 3 2 2" xfId="614" xr:uid="{F65C264E-89D9-4E5F-BB89-85C3B3A68CFD}"/>
    <cellStyle name="Normal 6 3 2 3 2 2 2" xfId="1476" xr:uid="{2FC3A85C-0A13-4920-8BBE-F57D7F776E67}"/>
    <cellStyle name="Normal 6 3 2 3 2 2 2 2" xfId="1477" xr:uid="{4EDB12B7-A32E-4B88-A4EB-12005F1D467E}"/>
    <cellStyle name="Normal 6 3 2 3 2 2 3" xfId="1478" xr:uid="{1D94F033-7355-41CF-BB41-46EDF81B1786}"/>
    <cellStyle name="Normal 6 3 2 3 2 3" xfId="1479" xr:uid="{23C8DB2B-C2F8-4D33-A7A5-705AAF4B8FEA}"/>
    <cellStyle name="Normal 6 3 2 3 2 3 2" xfId="1480" xr:uid="{AD1FB9E9-4E15-4E18-9F11-EF9914606951}"/>
    <cellStyle name="Normal 6 3 2 3 2 4" xfId="1481" xr:uid="{22B5F2F0-9240-4C2B-AF24-4424F3414C87}"/>
    <cellStyle name="Normal 6 3 2 3 3" xfId="615" xr:uid="{9E21812E-6BB9-4412-B126-EF07AACF5068}"/>
    <cellStyle name="Normal 6 3 2 3 3 2" xfId="1482" xr:uid="{0146CACB-1C2D-4A4E-B6BF-B59D08CCD1C7}"/>
    <cellStyle name="Normal 6 3 2 3 3 2 2" xfId="1483" xr:uid="{3EF3906C-AFB8-4CB8-82F3-0654E8C1F264}"/>
    <cellStyle name="Normal 6 3 2 3 3 3" xfId="1484" xr:uid="{90753124-4777-44A8-AD70-22920F8E5D87}"/>
    <cellStyle name="Normal 6 3 2 3 3 4" xfId="3139" xr:uid="{37935609-4C47-430F-A845-36A64A172D8A}"/>
    <cellStyle name="Normal 6 3 2 3 4" xfId="1485" xr:uid="{A299E3D3-43E7-4D86-9EE4-9AEDF3B1E8A5}"/>
    <cellStyle name="Normal 6 3 2 3 4 2" xfId="1486" xr:uid="{4AC9E7F7-0FE5-4553-AE5C-C74BF27EAC8F}"/>
    <cellStyle name="Normal 6 3 2 3 5" xfId="1487" xr:uid="{0253F2AE-0D1E-493E-BA3D-7959B9FB507D}"/>
    <cellStyle name="Normal 6 3 2 3 6" xfId="3140" xr:uid="{2A5D2E22-8D63-4EE5-801E-39713FF4269F}"/>
    <cellStyle name="Normal 6 3 2 4" xfId="325" xr:uid="{8917E9F1-75F7-4405-B1FF-8569E33F05AA}"/>
    <cellStyle name="Normal 6 3 2 4 2" xfId="616" xr:uid="{70F426D1-4224-4A16-9D6F-4AA48F9889AF}"/>
    <cellStyle name="Normal 6 3 2 4 2 2" xfId="617" xr:uid="{8B36B929-0540-404D-921F-11F6771E5504}"/>
    <cellStyle name="Normal 6 3 2 4 2 2 2" xfId="1488" xr:uid="{304A2CC5-92A1-47E8-B55B-13527EB0A475}"/>
    <cellStyle name="Normal 6 3 2 4 2 2 2 2" xfId="1489" xr:uid="{A0C4C454-B1CD-4A77-9CB9-22EF751ADF26}"/>
    <cellStyle name="Normal 6 3 2 4 2 2 3" xfId="1490" xr:uid="{503FCC75-C80B-4FF0-9B12-0F52BC191290}"/>
    <cellStyle name="Normal 6 3 2 4 2 3" xfId="1491" xr:uid="{14F3AC65-7199-4831-8C8A-710BFB21CDD1}"/>
    <cellStyle name="Normal 6 3 2 4 2 3 2" xfId="1492" xr:uid="{DCFF4270-18D4-4C2E-9A1F-CDC220E5B738}"/>
    <cellStyle name="Normal 6 3 2 4 2 4" xfId="1493" xr:uid="{57F45CF7-D11D-4D26-A77F-E6431275FBAD}"/>
    <cellStyle name="Normal 6 3 2 4 3" xfId="618" xr:uid="{22D2083C-8960-4BA8-A66E-0F0EC1EB5AB4}"/>
    <cellStyle name="Normal 6 3 2 4 3 2" xfId="1494" xr:uid="{F594A53B-CF7B-4753-9EF1-65F43EB52F24}"/>
    <cellStyle name="Normal 6 3 2 4 3 2 2" xfId="1495" xr:uid="{AFE64ACB-6E0D-4F1B-998A-D9E0BB964123}"/>
    <cellStyle name="Normal 6 3 2 4 3 3" xfId="1496" xr:uid="{B3D5597B-15C9-4755-9084-7C9E79E62AD2}"/>
    <cellStyle name="Normal 6 3 2 4 4" xfId="1497" xr:uid="{647BF11F-2860-4460-BE06-510570162ECE}"/>
    <cellStyle name="Normal 6 3 2 4 4 2" xfId="1498" xr:uid="{D20F58D6-AE62-46E6-BBB8-406325F48251}"/>
    <cellStyle name="Normal 6 3 2 4 5" xfId="1499" xr:uid="{2A356109-59BA-4C51-8F85-FBBD79AF2D10}"/>
    <cellStyle name="Normal 6 3 2 5" xfId="326" xr:uid="{017DDBD6-BEA9-4AD2-B34A-4C343E8402CA}"/>
    <cellStyle name="Normal 6 3 2 5 2" xfId="619" xr:uid="{7AF16A83-5B1B-4A19-ACEE-6223DD390FD2}"/>
    <cellStyle name="Normal 6 3 2 5 2 2" xfId="1500" xr:uid="{3622B713-71E9-4C8A-A7A2-8515176CB4CD}"/>
    <cellStyle name="Normal 6 3 2 5 2 2 2" xfId="1501" xr:uid="{3C3B8C9E-A582-4CF9-B065-1DE6E783C924}"/>
    <cellStyle name="Normal 6 3 2 5 2 3" xfId="1502" xr:uid="{79E42310-A1B9-4B8F-9B06-85C960FC210D}"/>
    <cellStyle name="Normal 6 3 2 5 3" xfId="1503" xr:uid="{727434E6-1099-44C6-84A0-FC1F145CA352}"/>
    <cellStyle name="Normal 6 3 2 5 3 2" xfId="1504" xr:uid="{183CD35A-0EC7-4D48-A063-DE60659E2369}"/>
    <cellStyle name="Normal 6 3 2 5 4" xfId="1505" xr:uid="{2CE5AB12-E0BA-4DD6-84B2-91094C204900}"/>
    <cellStyle name="Normal 6 3 2 6" xfId="620" xr:uid="{9D22D165-9B1F-4086-BC33-E4B0F7D4FB60}"/>
    <cellStyle name="Normal 6 3 2 6 2" xfId="1506" xr:uid="{3CCA4D70-FF6C-48C3-AB44-93AA986C3EFF}"/>
    <cellStyle name="Normal 6 3 2 6 2 2" xfId="1507" xr:uid="{FE9BA9B7-F8A8-4CC3-9BA8-ABE65935B3D4}"/>
    <cellStyle name="Normal 6 3 2 6 3" xfId="1508" xr:uid="{162B63FD-0C7C-4957-AFF7-3434D86BAE39}"/>
    <cellStyle name="Normal 6 3 2 6 4" xfId="3141" xr:uid="{D3E4262A-A04F-4437-8F60-0666F69005E0}"/>
    <cellStyle name="Normal 6 3 2 7" xfId="1509" xr:uid="{AC8391D5-60E5-4F24-9683-F9E90F7C19B0}"/>
    <cellStyle name="Normal 6 3 2 7 2" xfId="1510" xr:uid="{13D5545E-0D60-4209-9A53-6BB9D7254FB8}"/>
    <cellStyle name="Normal 6 3 2 8" xfId="1511" xr:uid="{B3F57E8A-8748-4E72-9D50-FB18006F16A0}"/>
    <cellStyle name="Normal 6 3 2 9" xfId="3142" xr:uid="{E36B5226-21AA-4365-AA78-E1351906F648}"/>
    <cellStyle name="Normal 6 3 3" xfId="120" xr:uid="{0AF072CA-6E83-4DEB-8F59-45290426D035}"/>
    <cellStyle name="Normal 6 3 3 2" xfId="121" xr:uid="{ED976E00-C0E0-4508-9054-E9450E1DD4BE}"/>
    <cellStyle name="Normal 6 3 3 2 2" xfId="621" xr:uid="{12D539FC-2524-4729-B17C-0226CE01E416}"/>
    <cellStyle name="Normal 6 3 3 2 2 2" xfId="622" xr:uid="{7894B930-B9C9-4351-A73E-6D2721CACA97}"/>
    <cellStyle name="Normal 6 3 3 2 2 2 2" xfId="1512" xr:uid="{3E49B724-2750-4AA1-9948-09CE1D90A832}"/>
    <cellStyle name="Normal 6 3 3 2 2 2 2 2" xfId="1513" xr:uid="{5346F62C-CFB6-4627-A6F7-256C85DB53FA}"/>
    <cellStyle name="Normal 6 3 3 2 2 2 3" xfId="1514" xr:uid="{D9564184-9D67-4DD7-ABC3-4796A637DC30}"/>
    <cellStyle name="Normal 6 3 3 2 2 3" xfId="1515" xr:uid="{341E08A6-8EFE-47A2-9192-E1154CF9FD8C}"/>
    <cellStyle name="Normal 6 3 3 2 2 3 2" xfId="1516" xr:uid="{3D1EDE0A-08A6-4CFD-8ECF-A13B45B80FFE}"/>
    <cellStyle name="Normal 6 3 3 2 2 4" xfId="1517" xr:uid="{ECD59C76-8140-4A7D-8202-D66D823735E3}"/>
    <cellStyle name="Normal 6 3 3 2 3" xfId="623" xr:uid="{6A36C345-365F-4FD2-B1C7-69D12428947A}"/>
    <cellStyle name="Normal 6 3 3 2 3 2" xfId="1518" xr:uid="{698C46FD-11CC-4962-BFCE-6110A293A40C}"/>
    <cellStyle name="Normal 6 3 3 2 3 2 2" xfId="1519" xr:uid="{76C02373-F865-48D5-B5DD-24E72AD45AA3}"/>
    <cellStyle name="Normal 6 3 3 2 3 3" xfId="1520" xr:uid="{E1649BF6-1623-4D74-9518-15A0F953A91C}"/>
    <cellStyle name="Normal 6 3 3 2 3 4" xfId="3143" xr:uid="{863B9962-78E0-44DB-AE96-26533EF6E339}"/>
    <cellStyle name="Normal 6 3 3 2 4" xfId="1521" xr:uid="{33AAC26E-7C50-4CFD-BA76-445A49532194}"/>
    <cellStyle name="Normal 6 3 3 2 4 2" xfId="1522" xr:uid="{95548AFC-5B5B-4BB5-B16F-9CBD5500EB20}"/>
    <cellStyle name="Normal 6 3 3 2 5" xfId="1523" xr:uid="{BB24B94A-A0CE-4083-97A1-AFD75BA6B40A}"/>
    <cellStyle name="Normal 6 3 3 2 6" xfId="3144" xr:uid="{C239BEE5-391E-4C42-86F6-B4D5F67B3690}"/>
    <cellStyle name="Normal 6 3 3 3" xfId="327" xr:uid="{7CFAD6ED-4895-46AC-A402-1FA5D82DED03}"/>
    <cellStyle name="Normal 6 3 3 3 2" xfId="624" xr:uid="{57CEBA6D-23C8-4A56-ADD3-8F0DFC63EA20}"/>
    <cellStyle name="Normal 6 3 3 3 2 2" xfId="625" xr:uid="{5816328F-01CB-4418-BF78-34D5E6132556}"/>
    <cellStyle name="Normal 6 3 3 3 2 2 2" xfId="1524" xr:uid="{D244F998-BC0B-4CCB-BA41-C9C9A34608D2}"/>
    <cellStyle name="Normal 6 3 3 3 2 2 2 2" xfId="1525" xr:uid="{E334FE63-B9D4-4B95-B6B0-E0C274BA5D33}"/>
    <cellStyle name="Normal 6 3 3 3 2 2 3" xfId="1526" xr:uid="{2EE9A5E9-1479-40D1-9558-79B3CCA6BE34}"/>
    <cellStyle name="Normal 6 3 3 3 2 3" xfId="1527" xr:uid="{7444C7A3-A484-4DF8-861B-3D08E0930359}"/>
    <cellStyle name="Normal 6 3 3 3 2 3 2" xfId="1528" xr:uid="{2D5A0503-8973-490E-B157-8B9DABA3D7C5}"/>
    <cellStyle name="Normal 6 3 3 3 2 4" xfId="1529" xr:uid="{6DE9985F-0CE4-4B33-982D-88F19D00F34B}"/>
    <cellStyle name="Normal 6 3 3 3 3" xfId="626" xr:uid="{C795C31A-5DE5-4BC3-8739-3A57F9D9DECE}"/>
    <cellStyle name="Normal 6 3 3 3 3 2" xfId="1530" xr:uid="{9E733058-866C-4819-BF0A-647190070AB4}"/>
    <cellStyle name="Normal 6 3 3 3 3 2 2" xfId="1531" xr:uid="{EAD21522-A08D-442B-838A-237603615775}"/>
    <cellStyle name="Normal 6 3 3 3 3 3" xfId="1532" xr:uid="{B4C346BB-AAE5-417D-98EC-8F626B012200}"/>
    <cellStyle name="Normal 6 3 3 3 4" xfId="1533" xr:uid="{D110F5F3-4AED-41C0-80AC-27E8D4E4F773}"/>
    <cellStyle name="Normal 6 3 3 3 4 2" xfId="1534" xr:uid="{81FB3F66-60C2-4AD8-9DBF-0D4E4E4D65AC}"/>
    <cellStyle name="Normal 6 3 3 3 5" xfId="1535" xr:uid="{92B2FA0F-1DBE-4DC3-AF3D-D855A640F306}"/>
    <cellStyle name="Normal 6 3 3 4" xfId="328" xr:uid="{91101D7B-7C8B-46AF-AD52-7B39AC2DAC38}"/>
    <cellStyle name="Normal 6 3 3 4 2" xfId="627" xr:uid="{9E3C0FA3-57C1-4853-9022-5B39481030FB}"/>
    <cellStyle name="Normal 6 3 3 4 2 2" xfId="1536" xr:uid="{1D6CECA9-3D09-4194-9D29-C86B3B2A2208}"/>
    <cellStyle name="Normal 6 3 3 4 2 2 2" xfId="1537" xr:uid="{5133C5E3-FE4D-4194-87E8-5CB0AB712D4C}"/>
    <cellStyle name="Normal 6 3 3 4 2 3" xfId="1538" xr:uid="{CFF97765-3AF3-40A0-8007-3600648A1F0C}"/>
    <cellStyle name="Normal 6 3 3 4 3" xfId="1539" xr:uid="{9E3AF9E0-A3DC-47EC-BD77-62C540907679}"/>
    <cellStyle name="Normal 6 3 3 4 3 2" xfId="1540" xr:uid="{D789BCAF-B265-45EE-9A35-A34126027D2B}"/>
    <cellStyle name="Normal 6 3 3 4 4" xfId="1541" xr:uid="{5C41D930-A930-4FB6-B975-103F49070257}"/>
    <cellStyle name="Normal 6 3 3 5" xfId="628" xr:uid="{CE7B9B60-D100-4014-B02B-A9AA9BB6E45B}"/>
    <cellStyle name="Normal 6 3 3 5 2" xfId="1542" xr:uid="{5FF4825A-08E1-40C0-A45A-E543110AD255}"/>
    <cellStyle name="Normal 6 3 3 5 2 2" xfId="1543" xr:uid="{6418BD5B-921C-4285-BBC3-7F317D1F775E}"/>
    <cellStyle name="Normal 6 3 3 5 3" xfId="1544" xr:uid="{8936EA42-36F2-403B-A86D-D1B5FF4EB8EF}"/>
    <cellStyle name="Normal 6 3 3 5 4" xfId="3145" xr:uid="{D830BC0E-C334-4574-B8F8-242D5A022149}"/>
    <cellStyle name="Normal 6 3 3 6" xfId="1545" xr:uid="{950A6BE5-24E2-4FFC-8BAB-553790225FE7}"/>
    <cellStyle name="Normal 6 3 3 6 2" xfId="1546" xr:uid="{FB9E7911-4090-490F-9D78-BC76449EBEBB}"/>
    <cellStyle name="Normal 6 3 3 7" xfId="1547" xr:uid="{87EDDE57-189F-4A8A-AE39-35BD92AF2BDF}"/>
    <cellStyle name="Normal 6 3 3 8" xfId="3146" xr:uid="{559D965D-F68F-4A7C-A517-3D59DC9439D1}"/>
    <cellStyle name="Normal 6 3 4" xfId="122" xr:uid="{C7728D67-80D2-4771-9DA0-1F49C917A083}"/>
    <cellStyle name="Normal 6 3 4 2" xfId="448" xr:uid="{6FC568ED-5A1E-46EE-A822-A66869A7C2FC}"/>
    <cellStyle name="Normal 6 3 4 2 2" xfId="629" xr:uid="{002F0223-4965-4D45-B9F4-7BC05CE55744}"/>
    <cellStyle name="Normal 6 3 4 2 2 2" xfId="1548" xr:uid="{F6AEB03B-90EA-4362-BE18-DC696B3FC888}"/>
    <cellStyle name="Normal 6 3 4 2 2 2 2" xfId="1549" xr:uid="{6D83954A-4CF6-43FC-9C58-B326ED58BAFC}"/>
    <cellStyle name="Normal 6 3 4 2 2 3" xfId="1550" xr:uid="{DE7A5E57-2931-4F4D-B3D2-BC5B01D2FEA5}"/>
    <cellStyle name="Normal 6 3 4 2 2 4" xfId="3147" xr:uid="{71F78C29-7CBC-4CF9-97A3-134F2EF1D21D}"/>
    <cellStyle name="Normal 6 3 4 2 3" xfId="1551" xr:uid="{CB1A6575-618F-4020-9422-560EE91EBAD2}"/>
    <cellStyle name="Normal 6 3 4 2 3 2" xfId="1552" xr:uid="{803BF994-68C3-406D-A004-7A446614B738}"/>
    <cellStyle name="Normal 6 3 4 2 4" xfId="1553" xr:uid="{32C6D018-C5DE-4AD3-94FB-4707506E71BA}"/>
    <cellStyle name="Normal 6 3 4 2 5" xfId="3148" xr:uid="{CCE37CE8-BF03-4077-B57F-D5499F85DB73}"/>
    <cellStyle name="Normal 6 3 4 3" xfId="630" xr:uid="{7AFE3077-C28C-4C98-A8F9-360EBD48E294}"/>
    <cellStyle name="Normal 6 3 4 3 2" xfId="1554" xr:uid="{8908C254-713B-4407-B11C-3E76E7C3C4DF}"/>
    <cellStyle name="Normal 6 3 4 3 2 2" xfId="1555" xr:uid="{C489024B-42F3-4771-BF09-1FC24AE57B5D}"/>
    <cellStyle name="Normal 6 3 4 3 3" xfId="1556" xr:uid="{8188B5BA-CB39-4C99-9852-F8FE1E003D46}"/>
    <cellStyle name="Normal 6 3 4 3 4" xfId="3149" xr:uid="{C8B78939-5977-4FA3-9DD3-316C797A7990}"/>
    <cellStyle name="Normal 6 3 4 4" xfId="1557" xr:uid="{DE19A5A2-894A-44D5-B64B-023A4B6BF83B}"/>
    <cellStyle name="Normal 6 3 4 4 2" xfId="1558" xr:uid="{4A8DDFA8-CF15-46BF-8B4F-42452D038091}"/>
    <cellStyle name="Normal 6 3 4 4 3" xfId="3150" xr:uid="{3BB3A5FA-3B5B-4AF9-9663-4A8DF4168B74}"/>
    <cellStyle name="Normal 6 3 4 4 4" xfId="3151" xr:uid="{137BDCE2-573A-4259-A3EA-0634F71095A9}"/>
    <cellStyle name="Normal 6 3 4 5" xfId="1559" xr:uid="{5462695E-84ED-4FEF-8389-34438CFB4229}"/>
    <cellStyle name="Normal 6 3 4 6" xfId="3152" xr:uid="{4A8F949D-9EBF-4A82-A03A-D24B33E310BD}"/>
    <cellStyle name="Normal 6 3 4 7" xfId="3153" xr:uid="{F96B51F4-A294-4706-818B-DBAECEC9FE53}"/>
    <cellStyle name="Normal 6 3 5" xfId="329" xr:uid="{65B8B780-BD10-4794-954F-9AC620ED114F}"/>
    <cellStyle name="Normal 6 3 5 2" xfId="631" xr:uid="{D7047297-5848-4428-9F92-90CA2D548BDE}"/>
    <cellStyle name="Normal 6 3 5 2 2" xfId="632" xr:uid="{7737CFC4-030E-49CA-A814-F71154216F50}"/>
    <cellStyle name="Normal 6 3 5 2 2 2" xfId="1560" xr:uid="{47DE6EF1-6317-49B4-81D4-848337A56456}"/>
    <cellStyle name="Normal 6 3 5 2 2 2 2" xfId="1561" xr:uid="{BFA02875-07D2-4E7E-AF14-02D13B081926}"/>
    <cellStyle name="Normal 6 3 5 2 2 3" xfId="1562" xr:uid="{33E58CC8-D001-4DBF-88A3-1E71DCCED67C}"/>
    <cellStyle name="Normal 6 3 5 2 3" xfId="1563" xr:uid="{8B4C18C9-C664-4260-993E-0CF421EA56EE}"/>
    <cellStyle name="Normal 6 3 5 2 3 2" xfId="1564" xr:uid="{197D6CC6-9B80-4346-9F15-1BD3CB57F755}"/>
    <cellStyle name="Normal 6 3 5 2 4" xfId="1565" xr:uid="{F85D10E8-220A-44FE-AFD4-782C7B75BC39}"/>
    <cellStyle name="Normal 6 3 5 3" xfId="633" xr:uid="{487EDD76-8EDB-49FC-A235-4982D7798464}"/>
    <cellStyle name="Normal 6 3 5 3 2" xfId="1566" xr:uid="{609F4FE9-7CFD-4EDB-AC00-6B38AFABD900}"/>
    <cellStyle name="Normal 6 3 5 3 2 2" xfId="1567" xr:uid="{CF6F6622-2CDE-4F6B-A38A-99CF5B77C7CF}"/>
    <cellStyle name="Normal 6 3 5 3 3" xfId="1568" xr:uid="{7315832C-2871-4F6C-81CE-B153BE809E1F}"/>
    <cellStyle name="Normal 6 3 5 3 4" xfId="3154" xr:uid="{12C16F03-3C87-4D52-B956-A15572579EC3}"/>
    <cellStyle name="Normal 6 3 5 4" xfId="1569" xr:uid="{4B3A45BE-BB69-473F-A2F9-104C4D47B77A}"/>
    <cellStyle name="Normal 6 3 5 4 2" xfId="1570" xr:uid="{C5D59172-8B12-40A5-A7A1-42CC6F5ADAEC}"/>
    <cellStyle name="Normal 6 3 5 5" xfId="1571" xr:uid="{B4AD67E4-232D-4E40-89B3-36F2BC461414}"/>
    <cellStyle name="Normal 6 3 5 6" xfId="3155" xr:uid="{D1786253-3766-4C2C-9D35-1DC99C376113}"/>
    <cellStyle name="Normal 6 3 6" xfId="330" xr:uid="{DD1BCE82-1925-4C25-986F-EBC5CFDFE162}"/>
    <cellStyle name="Normal 6 3 6 2" xfId="634" xr:uid="{A64D5BAA-F1AA-410F-915D-44AE113FF0F2}"/>
    <cellStyle name="Normal 6 3 6 2 2" xfId="1572" xr:uid="{B60A7654-726F-4DCE-98BD-3C58C8FE3A7E}"/>
    <cellStyle name="Normal 6 3 6 2 2 2" xfId="1573" xr:uid="{EBE91E58-E9CD-43B9-AC79-DF60829ED7D1}"/>
    <cellStyle name="Normal 6 3 6 2 3" xfId="1574" xr:uid="{291BD3A6-0268-42FD-B003-D02FD95A58E9}"/>
    <cellStyle name="Normal 6 3 6 2 4" xfId="3156" xr:uid="{016DFE2A-F9E5-4AB5-BB51-A9D98C0C3B3A}"/>
    <cellStyle name="Normal 6 3 6 3" xfId="1575" xr:uid="{D290638C-6E01-4C7E-8834-3BEF70976074}"/>
    <cellStyle name="Normal 6 3 6 3 2" xfId="1576" xr:uid="{C114B018-C4A7-48FD-BD9A-DF5349FE1443}"/>
    <cellStyle name="Normal 6 3 6 4" xfId="1577" xr:uid="{9CF22502-7B74-40BA-B6A1-689979ACF434}"/>
    <cellStyle name="Normal 6 3 6 5" xfId="3157" xr:uid="{F438195D-C3D8-49E5-9A37-23C182D45337}"/>
    <cellStyle name="Normal 6 3 7" xfId="635" xr:uid="{7F38C274-1588-405A-BB16-BE1594FFEE45}"/>
    <cellStyle name="Normal 6 3 7 2" xfId="1578" xr:uid="{DCE4F34C-9DCE-4729-8AA7-FF8B4E7B93C8}"/>
    <cellStyle name="Normal 6 3 7 2 2" xfId="1579" xr:uid="{A9655E7C-B71A-4FEB-8D68-64E7E17451A8}"/>
    <cellStyle name="Normal 6 3 7 3" xfId="1580" xr:uid="{5CF30E2D-CB71-46FD-941F-61B2C5B60BA5}"/>
    <cellStyle name="Normal 6 3 7 4" xfId="3158" xr:uid="{E46B2489-B896-4FDE-9D85-5572A92679C1}"/>
    <cellStyle name="Normal 6 3 8" xfId="1581" xr:uid="{DFE5F3D0-9C91-4BBB-821A-C901B466F895}"/>
    <cellStyle name="Normal 6 3 8 2" xfId="1582" xr:uid="{3D24B395-6AA1-4207-8152-77E6237F8376}"/>
    <cellStyle name="Normal 6 3 8 3" xfId="3159" xr:uid="{BEAD76AD-3489-4C4A-89EC-054E1865B24B}"/>
    <cellStyle name="Normal 6 3 8 4" xfId="3160" xr:uid="{773AAB70-7F29-43D1-B074-7DA783D8BCAB}"/>
    <cellStyle name="Normal 6 3 9" xfId="1583" xr:uid="{2B1E91EA-869C-4B47-924A-623F666B3145}"/>
    <cellStyle name="Normal 6 3 9 2" xfId="4719" xr:uid="{D69E9EAA-019B-4FDE-8CEF-21F58B5F6479}"/>
    <cellStyle name="Normal 6 4" xfId="123" xr:uid="{4D1893C6-5123-4AE1-8372-9CA43CD37338}"/>
    <cellStyle name="Normal 6 4 10" xfId="3161" xr:uid="{DF999633-774C-44BA-81FD-9248CDECA379}"/>
    <cellStyle name="Normal 6 4 11" xfId="3162" xr:uid="{F0CE7344-B6BD-4E35-BEAA-1341C010733A}"/>
    <cellStyle name="Normal 6 4 2" xfId="124" xr:uid="{1A97733F-6C07-4F9A-9B36-2A1D7E7953B1}"/>
    <cellStyle name="Normal 6 4 2 2" xfId="125" xr:uid="{FFE986D4-79DD-4C65-85BF-F0C5036DBB37}"/>
    <cellStyle name="Normal 6 4 2 2 2" xfId="331" xr:uid="{C81C238F-BE7E-4CC2-AEEB-66BF49A35605}"/>
    <cellStyle name="Normal 6 4 2 2 2 2" xfId="636" xr:uid="{75C45C83-D01F-4D48-A60C-79B420DD7B37}"/>
    <cellStyle name="Normal 6 4 2 2 2 2 2" xfId="1584" xr:uid="{6DEC4CCD-4DA3-447F-B05B-44ABEA4FDE18}"/>
    <cellStyle name="Normal 6 4 2 2 2 2 2 2" xfId="1585" xr:uid="{B09CA427-3CEC-4B45-8C78-E722554D99FD}"/>
    <cellStyle name="Normal 6 4 2 2 2 2 3" xfId="1586" xr:uid="{1EBB117F-62C3-4AEF-8BDF-33996096D1A2}"/>
    <cellStyle name="Normal 6 4 2 2 2 2 4" xfId="3163" xr:uid="{BB337BD5-8C43-444A-AF03-D0F0A6AADCF2}"/>
    <cellStyle name="Normal 6 4 2 2 2 3" xfId="1587" xr:uid="{C15EE64F-AB9A-4482-B80B-EA9AF42A92D6}"/>
    <cellStyle name="Normal 6 4 2 2 2 3 2" xfId="1588" xr:uid="{09C70CED-5E1C-4EDC-8723-6958271D3901}"/>
    <cellStyle name="Normal 6 4 2 2 2 3 3" xfId="3164" xr:uid="{982A0813-DA00-457E-865E-45C2E664D222}"/>
    <cellStyle name="Normal 6 4 2 2 2 3 4" xfId="3165" xr:uid="{F6DBEAB4-6CF4-4460-919B-57F6B60713BF}"/>
    <cellStyle name="Normal 6 4 2 2 2 4" xfId="1589" xr:uid="{F0153CCE-E67F-41EB-835D-158364CDC330}"/>
    <cellStyle name="Normal 6 4 2 2 2 5" xfId="3166" xr:uid="{939DC721-6377-4B58-BCF2-1C59BD714EDA}"/>
    <cellStyle name="Normal 6 4 2 2 2 6" xfId="3167" xr:uid="{83117BF3-9AF2-45BA-8B51-3C4EF50509C5}"/>
    <cellStyle name="Normal 6 4 2 2 3" xfId="637" xr:uid="{E7A604C2-42EB-4B27-9897-7178DCDBAF94}"/>
    <cellStyle name="Normal 6 4 2 2 3 2" xfId="1590" xr:uid="{E2ADF14E-EC17-4897-AD7B-5B218EE55864}"/>
    <cellStyle name="Normal 6 4 2 2 3 2 2" xfId="1591" xr:uid="{8F1E1DE1-4DCE-4966-BF1F-A0846421A546}"/>
    <cellStyle name="Normal 6 4 2 2 3 2 3" xfId="3168" xr:uid="{E395286B-0A93-41CA-8B73-9295277D2791}"/>
    <cellStyle name="Normal 6 4 2 2 3 2 4" xfId="3169" xr:uid="{C8850DB3-AAAF-4FED-AD17-F6DFA3032A23}"/>
    <cellStyle name="Normal 6 4 2 2 3 3" xfId="1592" xr:uid="{F83CC79B-9B39-4A7A-9061-D29F2B33C365}"/>
    <cellStyle name="Normal 6 4 2 2 3 4" xfId="3170" xr:uid="{8233523F-22D9-4C4D-8AF4-5B2056E3F689}"/>
    <cellStyle name="Normal 6 4 2 2 3 5" xfId="3171" xr:uid="{C3FE8D53-17F4-4D36-9D97-6D3C13B6416A}"/>
    <cellStyle name="Normal 6 4 2 2 4" xfId="1593" xr:uid="{28F8F924-B5A0-41E0-A2F4-44413B46B7BE}"/>
    <cellStyle name="Normal 6 4 2 2 4 2" xfId="1594" xr:uid="{350FC818-FEB2-45CF-9DF3-C4DF6414D306}"/>
    <cellStyle name="Normal 6 4 2 2 4 3" xfId="3172" xr:uid="{3BDB6CB5-864D-4678-B511-C3DACC527AC5}"/>
    <cellStyle name="Normal 6 4 2 2 4 4" xfId="3173" xr:uid="{8B38CB37-D034-48FC-9DB2-3348C5DC6C93}"/>
    <cellStyle name="Normal 6 4 2 2 5" xfId="1595" xr:uid="{EBF9CBA6-E06B-4DE5-8E0C-39AC07FFE19A}"/>
    <cellStyle name="Normal 6 4 2 2 5 2" xfId="3174" xr:uid="{A65CB6EB-44DB-491E-A1A1-9DFCDFDEA9EE}"/>
    <cellStyle name="Normal 6 4 2 2 5 3" xfId="3175" xr:uid="{E7D776F8-6A6E-4589-8795-90EA9C3531DB}"/>
    <cellStyle name="Normal 6 4 2 2 5 4" xfId="3176" xr:uid="{983EFDDE-239B-4A20-A814-0DA898B90324}"/>
    <cellStyle name="Normal 6 4 2 2 6" xfId="3177" xr:uid="{E69C4580-10D3-4517-BDD3-97959B70D2D8}"/>
    <cellStyle name="Normal 6 4 2 2 7" xfId="3178" xr:uid="{4C71A422-A78F-4C28-9AC1-FFDE464AC886}"/>
    <cellStyle name="Normal 6 4 2 2 8" xfId="3179" xr:uid="{14E31D1A-B45F-4D69-858A-5B4ABABC06D9}"/>
    <cellStyle name="Normal 6 4 2 3" xfId="332" xr:uid="{92E7B7BC-A148-40D7-82E2-9694963E2875}"/>
    <cellStyle name="Normal 6 4 2 3 2" xfId="638" xr:uid="{CF57D0E6-5A07-4FFB-85E1-D282132B280C}"/>
    <cellStyle name="Normal 6 4 2 3 2 2" xfId="639" xr:uid="{5B2A34A3-F4AE-4267-A7CD-29B96B946855}"/>
    <cellStyle name="Normal 6 4 2 3 2 2 2" xfId="1596" xr:uid="{B5378B7C-26CB-40AD-98BA-F7568F0C4A7E}"/>
    <cellStyle name="Normal 6 4 2 3 2 2 2 2" xfId="1597" xr:uid="{0DDDAE7F-8C6C-4CB1-A418-FFC7D23A943B}"/>
    <cellStyle name="Normal 6 4 2 3 2 2 3" xfId="1598" xr:uid="{B434E51B-4F9D-47C5-BB53-93B0B6BC10CC}"/>
    <cellStyle name="Normal 6 4 2 3 2 3" xfId="1599" xr:uid="{6FF1499C-4BEA-4504-A945-0B7CDB2984A0}"/>
    <cellStyle name="Normal 6 4 2 3 2 3 2" xfId="1600" xr:uid="{F72B228C-765A-471C-A23F-5BA3C421B3BA}"/>
    <cellStyle name="Normal 6 4 2 3 2 4" xfId="1601" xr:uid="{116E7218-9AED-4AEE-8930-E0B0EDFEDCA0}"/>
    <cellStyle name="Normal 6 4 2 3 3" xfId="640" xr:uid="{B9D08995-832E-4089-8EE2-0E76999E284E}"/>
    <cellStyle name="Normal 6 4 2 3 3 2" xfId="1602" xr:uid="{126DAFAA-339A-4039-895A-9C0882B38391}"/>
    <cellStyle name="Normal 6 4 2 3 3 2 2" xfId="1603" xr:uid="{1340F0DE-7305-4083-A02C-46861FA91FA3}"/>
    <cellStyle name="Normal 6 4 2 3 3 3" xfId="1604" xr:uid="{52B1BDEF-030E-4AFE-B872-EC8549B4FCCE}"/>
    <cellStyle name="Normal 6 4 2 3 3 4" xfId="3180" xr:uid="{E6DB4A39-F2CE-451A-86BC-DC24A331A0ED}"/>
    <cellStyle name="Normal 6 4 2 3 4" xfId="1605" xr:uid="{3B0EA2F9-B2AF-4B27-ADDC-0A5FC71869C6}"/>
    <cellStyle name="Normal 6 4 2 3 4 2" xfId="1606" xr:uid="{4889191C-E69C-4E58-A482-01CD26B08C93}"/>
    <cellStyle name="Normal 6 4 2 3 5" xfId="1607" xr:uid="{192129C0-7AE2-4356-B754-E34F41244630}"/>
    <cellStyle name="Normal 6 4 2 3 6" xfId="3181" xr:uid="{62E4FB17-2F51-454E-995B-68A9259AA77D}"/>
    <cellStyle name="Normal 6 4 2 4" xfId="333" xr:uid="{B277F36C-4072-4E77-B8CD-881D792E71EA}"/>
    <cellStyle name="Normal 6 4 2 4 2" xfId="641" xr:uid="{96FE057B-EB87-4CE9-BBDA-5B1382FFF0B7}"/>
    <cellStyle name="Normal 6 4 2 4 2 2" xfId="1608" xr:uid="{CF2AD1AF-B1BD-4077-AC74-F20C09613180}"/>
    <cellStyle name="Normal 6 4 2 4 2 2 2" xfId="1609" xr:uid="{18B81475-F313-4EB0-9B3E-E1F4F89D8C0D}"/>
    <cellStyle name="Normal 6 4 2 4 2 3" xfId="1610" xr:uid="{A2859795-95D2-4001-89A7-545603151551}"/>
    <cellStyle name="Normal 6 4 2 4 2 4" xfId="3182" xr:uid="{7C7AF781-2CB7-4B9D-B0F6-1BBD264C40C6}"/>
    <cellStyle name="Normal 6 4 2 4 3" xfId="1611" xr:uid="{1303FC88-D3CA-4C87-A509-135F95E4F1C3}"/>
    <cellStyle name="Normal 6 4 2 4 3 2" xfId="1612" xr:uid="{2D50D0CE-5EB7-4EC5-9593-4FF09BECCFAF}"/>
    <cellStyle name="Normal 6 4 2 4 4" xfId="1613" xr:uid="{F5DB7A77-44AA-41B6-85FD-023E69462E10}"/>
    <cellStyle name="Normal 6 4 2 4 5" xfId="3183" xr:uid="{0461FC01-272A-4768-B8BE-4301BA41A6E7}"/>
    <cellStyle name="Normal 6 4 2 5" xfId="334" xr:uid="{681BCF88-6083-43EC-B49B-5FA2611EEE4A}"/>
    <cellStyle name="Normal 6 4 2 5 2" xfId="1614" xr:uid="{87C10FEB-E7D3-47BD-949D-33221CA74EDB}"/>
    <cellStyle name="Normal 6 4 2 5 2 2" xfId="1615" xr:uid="{AB3540B3-484B-4AD8-826C-38E201D3407B}"/>
    <cellStyle name="Normal 6 4 2 5 3" xfId="1616" xr:uid="{910D890B-FEF9-4A21-82A4-AE4A037E8F89}"/>
    <cellStyle name="Normal 6 4 2 5 4" xfId="3184" xr:uid="{8EA54FDF-CDCB-4ECF-B0CF-0BFE246531B5}"/>
    <cellStyle name="Normal 6 4 2 6" xfId="1617" xr:uid="{4A5F3D2F-10AE-453E-B4A8-4C73722538DC}"/>
    <cellStyle name="Normal 6 4 2 6 2" xfId="1618" xr:uid="{9C832253-7C2B-42B8-898C-573EE8DF620C}"/>
    <cellStyle name="Normal 6 4 2 6 3" xfId="3185" xr:uid="{3442533D-6300-42B8-84D7-3A94F362F310}"/>
    <cellStyle name="Normal 6 4 2 6 4" xfId="3186" xr:uid="{284D5F77-1A95-4B94-890E-008C6307DD8A}"/>
    <cellStyle name="Normal 6 4 2 7" xfId="1619" xr:uid="{7EBE537D-656E-4FD6-B4E7-82D7758A08F1}"/>
    <cellStyle name="Normal 6 4 2 8" xfId="3187" xr:uid="{98EC48FD-9AAF-4B08-AAD3-ABBA5F283524}"/>
    <cellStyle name="Normal 6 4 2 9" xfId="3188" xr:uid="{B608589B-A3E8-4FB0-8039-480CE7CE101F}"/>
    <cellStyle name="Normal 6 4 3" xfId="126" xr:uid="{91763B87-CAE0-4411-A9F5-C0D8587EDC7D}"/>
    <cellStyle name="Normal 6 4 3 2" xfId="127" xr:uid="{1DD9F9DD-546B-4CE8-B5CA-28D608DDF922}"/>
    <cellStyle name="Normal 6 4 3 2 2" xfId="642" xr:uid="{E7971A68-F826-4686-9190-795FC66849E7}"/>
    <cellStyle name="Normal 6 4 3 2 2 2" xfId="1620" xr:uid="{F18443ED-E6D2-44AD-8726-6D1E08661586}"/>
    <cellStyle name="Normal 6 4 3 2 2 2 2" xfId="1621" xr:uid="{6E653F8A-E0D3-4787-8B80-CF178C57468A}"/>
    <cellStyle name="Normal 6 4 3 2 2 2 2 2" xfId="4477" xr:uid="{8A84C5F1-A823-4665-BB70-993D30A9EB7F}"/>
    <cellStyle name="Normal 6 4 3 2 2 2 3" xfId="4478" xr:uid="{CFFDA194-18BD-40B8-B10A-1991D860D76D}"/>
    <cellStyle name="Normal 6 4 3 2 2 3" xfId="1622" xr:uid="{BFDC2AF7-9761-43A9-B1C1-CFA8D319F976}"/>
    <cellStyle name="Normal 6 4 3 2 2 3 2" xfId="4479" xr:uid="{4E0B3C3E-EDF6-411C-877F-30AB54703F5C}"/>
    <cellStyle name="Normal 6 4 3 2 2 4" xfId="3189" xr:uid="{5E4E9CF6-0775-4220-80F2-7237990CA46F}"/>
    <cellStyle name="Normal 6 4 3 2 3" xfId="1623" xr:uid="{0FF0AEA1-EB1D-4330-824C-ECD42E3782BF}"/>
    <cellStyle name="Normal 6 4 3 2 3 2" xfId="1624" xr:uid="{10C8DE3E-88F0-4CDE-B28C-64B0E528D975}"/>
    <cellStyle name="Normal 6 4 3 2 3 2 2" xfId="4480" xr:uid="{E68EFFC7-F751-4427-BB5A-71A2CA9D4E9E}"/>
    <cellStyle name="Normal 6 4 3 2 3 3" xfId="3190" xr:uid="{5410CD45-A90D-4057-BB71-A0B051940202}"/>
    <cellStyle name="Normal 6 4 3 2 3 4" xfId="3191" xr:uid="{2AEC22C4-EFF9-44CB-A5CF-8BA232610BC7}"/>
    <cellStyle name="Normal 6 4 3 2 4" xfId="1625" xr:uid="{87DAC8A6-BFA2-44D5-859D-79E0A4E2C1B6}"/>
    <cellStyle name="Normal 6 4 3 2 4 2" xfId="4481" xr:uid="{D6A888A7-F0CB-40A9-A187-A7402536009A}"/>
    <cellStyle name="Normal 6 4 3 2 5" xfId="3192" xr:uid="{92472000-8AC8-4E25-A223-63A8AFA5A498}"/>
    <cellStyle name="Normal 6 4 3 2 6" xfId="3193" xr:uid="{397FBF3D-348E-4DAA-8736-CC8BC5FEE83A}"/>
    <cellStyle name="Normal 6 4 3 3" xfId="335" xr:uid="{C7F2C51B-9F9F-4861-A046-D20CB478AA7A}"/>
    <cellStyle name="Normal 6 4 3 3 2" xfId="1626" xr:uid="{69D644F5-6989-4E99-B511-FEFF72F99E90}"/>
    <cellStyle name="Normal 6 4 3 3 2 2" xfId="1627" xr:uid="{5EBDB1E5-F9BB-4251-AB2A-678E2DFEF33E}"/>
    <cellStyle name="Normal 6 4 3 3 2 2 2" xfId="4482" xr:uid="{5BB02CA4-CD9C-4EC8-9CF2-CE7226268902}"/>
    <cellStyle name="Normal 6 4 3 3 2 3" xfId="3194" xr:uid="{76B7DB07-2544-42DE-9D87-E26E3AD91343}"/>
    <cellStyle name="Normal 6 4 3 3 2 4" xfId="3195" xr:uid="{1866FBD9-A086-4860-96B2-7F04D4913CB8}"/>
    <cellStyle name="Normal 6 4 3 3 3" xfId="1628" xr:uid="{0E35B025-1124-48F3-BCB4-577EE7FC217A}"/>
    <cellStyle name="Normal 6 4 3 3 3 2" xfId="4483" xr:uid="{6CAB38AA-6B98-4097-B3CE-79BBC6391B62}"/>
    <cellStyle name="Normal 6 4 3 3 4" xfId="3196" xr:uid="{2D63D00D-C63F-415F-9213-8B02E5213A2E}"/>
    <cellStyle name="Normal 6 4 3 3 5" xfId="3197" xr:uid="{04570233-98F3-4978-B2EE-EFFEB885C8AE}"/>
    <cellStyle name="Normal 6 4 3 4" xfId="1629" xr:uid="{8111539B-AD5C-4E89-B11F-E89B9339743B}"/>
    <cellStyle name="Normal 6 4 3 4 2" xfId="1630" xr:uid="{343316EB-B9DE-46E7-8436-8F7ACB41DB2E}"/>
    <cellStyle name="Normal 6 4 3 4 2 2" xfId="4484" xr:uid="{A623F8CA-6FD0-4D9C-A9D0-8CD12EEADC03}"/>
    <cellStyle name="Normal 6 4 3 4 3" xfId="3198" xr:uid="{EF07D943-CB90-4AA4-B454-778880DB9C74}"/>
    <cellStyle name="Normal 6 4 3 4 4" xfId="3199" xr:uid="{C7EB6C08-9A01-4A86-9764-E5EDE029D50C}"/>
    <cellStyle name="Normal 6 4 3 5" xfId="1631" xr:uid="{CBEC079C-9145-4363-9E0B-D9C190FCF802}"/>
    <cellStyle name="Normal 6 4 3 5 2" xfId="3200" xr:uid="{4BC36652-F1C0-4741-B5C2-1A4705B2F026}"/>
    <cellStyle name="Normal 6 4 3 5 3" xfId="3201" xr:uid="{E83B0304-2306-4183-8293-9ABC6BC05575}"/>
    <cellStyle name="Normal 6 4 3 5 4" xfId="3202" xr:uid="{49332C27-3B8F-4A66-95F7-02A522E900B4}"/>
    <cellStyle name="Normal 6 4 3 6" xfId="3203" xr:uid="{9C53DB10-DFB0-4576-9BA5-E22942B84A2E}"/>
    <cellStyle name="Normal 6 4 3 7" xfId="3204" xr:uid="{9AAAAEB4-2095-480D-859F-450081591ACF}"/>
    <cellStyle name="Normal 6 4 3 8" xfId="3205" xr:uid="{DFD41FF8-F4D6-4FAC-850B-CA61A6470474}"/>
    <cellStyle name="Normal 6 4 4" xfId="128" xr:uid="{4D70A9B6-CF7C-4ECF-B73C-EF6B6923727D}"/>
    <cellStyle name="Normal 6 4 4 2" xfId="643" xr:uid="{695BEBCF-022F-497D-AB1E-B274BF23FC05}"/>
    <cellStyle name="Normal 6 4 4 2 2" xfId="644" xr:uid="{611F9CE1-C353-4EE5-B5A8-78253707F485}"/>
    <cellStyle name="Normal 6 4 4 2 2 2" xfId="1632" xr:uid="{C05059AE-CEB1-48F1-BB04-2DEB5A0F360C}"/>
    <cellStyle name="Normal 6 4 4 2 2 2 2" xfId="1633" xr:uid="{ACFD4162-7280-4474-942D-1504247B5669}"/>
    <cellStyle name="Normal 6 4 4 2 2 3" xfId="1634" xr:uid="{2C1F4C63-76C0-4690-9C51-953995D40ED3}"/>
    <cellStyle name="Normal 6 4 4 2 2 4" xfId="3206" xr:uid="{1C7A4CED-3FD7-4171-8E65-D205010A9FFF}"/>
    <cellStyle name="Normal 6 4 4 2 3" xfId="1635" xr:uid="{A5983ECB-4A38-4A7E-82BF-B6B80CD73751}"/>
    <cellStyle name="Normal 6 4 4 2 3 2" xfId="1636" xr:uid="{22459D09-4971-4D05-95AD-556A76C6B4F4}"/>
    <cellStyle name="Normal 6 4 4 2 4" xfId="1637" xr:uid="{FCF0ED04-39BB-4610-B54A-71A33399B656}"/>
    <cellStyle name="Normal 6 4 4 2 5" xfId="3207" xr:uid="{BF716DE8-4EB8-4837-BC07-7D2DB5C95253}"/>
    <cellStyle name="Normal 6 4 4 3" xfId="645" xr:uid="{2F42D419-2E57-44B5-A105-C5DDFAD3E804}"/>
    <cellStyle name="Normal 6 4 4 3 2" xfId="1638" xr:uid="{8BCA7997-82B5-495B-B616-7B625E55C0AB}"/>
    <cellStyle name="Normal 6 4 4 3 2 2" xfId="1639" xr:uid="{C1F4A8AB-511D-4937-B2FF-59684E38ACC5}"/>
    <cellStyle name="Normal 6 4 4 3 3" xfId="1640" xr:uid="{12478F28-E5FE-43F2-90D1-38E0ADA3D4D4}"/>
    <cellStyle name="Normal 6 4 4 3 4" xfId="3208" xr:uid="{150A5EDF-1DC8-4CDC-8F0C-13D34DD22447}"/>
    <cellStyle name="Normal 6 4 4 4" xfId="1641" xr:uid="{A117140A-3D04-4B56-A2D4-24E89256A265}"/>
    <cellStyle name="Normal 6 4 4 4 2" xfId="1642" xr:uid="{297B11FE-A293-4E28-86BC-937500162CF1}"/>
    <cellStyle name="Normal 6 4 4 4 3" xfId="3209" xr:uid="{E9ADB0A1-44E7-40D6-A4F3-5F06F38C5568}"/>
    <cellStyle name="Normal 6 4 4 4 4" xfId="3210" xr:uid="{5964622B-F68C-422F-9052-CFE010B4AF1B}"/>
    <cellStyle name="Normal 6 4 4 5" xfId="1643" xr:uid="{38507DC8-B5FB-41E1-9BF3-578E2BD441C9}"/>
    <cellStyle name="Normal 6 4 4 6" xfId="3211" xr:uid="{7114C81D-D2D9-4E2B-B215-EC682136152E}"/>
    <cellStyle name="Normal 6 4 4 7" xfId="3212" xr:uid="{2D46D26D-C7B7-45E4-94CE-AD6777B2157F}"/>
    <cellStyle name="Normal 6 4 5" xfId="336" xr:uid="{7372E045-3342-48C8-AB93-7EFB620DFAD5}"/>
    <cellStyle name="Normal 6 4 5 2" xfId="646" xr:uid="{9A31DF58-01D0-482E-9B85-F6B3D906651F}"/>
    <cellStyle name="Normal 6 4 5 2 2" xfId="1644" xr:uid="{A98977DF-BA13-44E9-A9C5-21E115CD8D6C}"/>
    <cellStyle name="Normal 6 4 5 2 2 2" xfId="1645" xr:uid="{F9C9F785-6DFC-4F46-8AB5-BB94BE4933BF}"/>
    <cellStyle name="Normal 6 4 5 2 3" xfId="1646" xr:uid="{6B72017A-91C0-49BF-B7BE-9BE43559B74D}"/>
    <cellStyle name="Normal 6 4 5 2 4" xfId="3213" xr:uid="{D5D91E73-6254-4937-824F-456C96743993}"/>
    <cellStyle name="Normal 6 4 5 3" xfId="1647" xr:uid="{41E339EA-219C-489D-9A65-4256EE8FB107}"/>
    <cellStyle name="Normal 6 4 5 3 2" xfId="1648" xr:uid="{8B971487-02B9-4295-83AA-F6A63FF0F6B2}"/>
    <cellStyle name="Normal 6 4 5 3 3" xfId="3214" xr:uid="{BF6673A8-290F-454F-8998-E5F31E4D2CD5}"/>
    <cellStyle name="Normal 6 4 5 3 4" xfId="3215" xr:uid="{75710987-1FA4-44B8-9726-3006AFB0EEDF}"/>
    <cellStyle name="Normal 6 4 5 4" xfId="1649" xr:uid="{7ECDCB90-D2A8-42F0-901A-FF68358F71FD}"/>
    <cellStyle name="Normal 6 4 5 5" xfId="3216" xr:uid="{B271E5F8-1514-4EF7-A8E3-3FC65D763648}"/>
    <cellStyle name="Normal 6 4 5 6" xfId="3217" xr:uid="{5A0B0E7E-016B-4F9F-8D4C-81F00927DBB3}"/>
    <cellStyle name="Normal 6 4 6" xfId="337" xr:uid="{EFE684E1-AD7A-4FEB-8468-B81101F3B658}"/>
    <cellStyle name="Normal 6 4 6 2" xfId="1650" xr:uid="{8A000058-2431-46A9-AE57-DE837ADFD543}"/>
    <cellStyle name="Normal 6 4 6 2 2" xfId="1651" xr:uid="{B771C737-F282-490A-8B1A-11F16940DA7C}"/>
    <cellStyle name="Normal 6 4 6 2 3" xfId="3218" xr:uid="{E7079D97-A06D-46A2-AF57-569FA1A11E92}"/>
    <cellStyle name="Normal 6 4 6 2 4" xfId="3219" xr:uid="{70E2C6C9-4A28-44FC-B83E-05A789AD0C59}"/>
    <cellStyle name="Normal 6 4 6 3" xfId="1652" xr:uid="{9060C4CD-82AB-4C88-8F2A-CDFB0C6AD8E6}"/>
    <cellStyle name="Normal 6 4 6 4" xfId="3220" xr:uid="{08384916-A4CB-4793-8828-E7585666AAA0}"/>
    <cellStyle name="Normal 6 4 6 5" xfId="3221" xr:uid="{13F579CA-6AA3-4972-90BE-C8E082407E6A}"/>
    <cellStyle name="Normal 6 4 7" xfId="1653" xr:uid="{7F868575-07EC-4829-82E1-CCB3DC3A4DEC}"/>
    <cellStyle name="Normal 6 4 7 2" xfId="1654" xr:uid="{EC62B087-866B-48CB-A447-C8DB2960960E}"/>
    <cellStyle name="Normal 6 4 7 3" xfId="3222" xr:uid="{54B83DAE-9620-4925-9392-0F82D3294524}"/>
    <cellStyle name="Normal 6 4 7 3 2" xfId="4408" xr:uid="{64AD089F-5019-4C1E-9D91-C75FE3DF4D17}"/>
    <cellStyle name="Normal 6 4 7 3 3" xfId="4686" xr:uid="{5D581FD2-F0B9-4701-A30A-3A425BD616A7}"/>
    <cellStyle name="Normal 6 4 7 4" xfId="3223" xr:uid="{64D6DFDD-C0C8-41A0-ACF3-11BDE347569C}"/>
    <cellStyle name="Normal 6 4 8" xfId="1655" xr:uid="{73CF748F-6955-41FB-B76B-8B62EA5F6451}"/>
    <cellStyle name="Normal 6 4 8 2" xfId="3224" xr:uid="{F0E34D90-5F7C-421B-983F-C859F6029305}"/>
    <cellStyle name="Normal 6 4 8 3" xfId="3225" xr:uid="{97381DA1-6AF2-4A95-A06C-64F44BEEBEB9}"/>
    <cellStyle name="Normal 6 4 8 4" xfId="3226" xr:uid="{9B2B0EA4-12C2-4707-B694-A63879CF7B8A}"/>
    <cellStyle name="Normal 6 4 9" xfId="3227" xr:uid="{B2957033-D57E-4799-8A2D-7CCF30343654}"/>
    <cellStyle name="Normal 6 5" xfId="129" xr:uid="{9F579624-1CFE-41E6-81AE-5A41782F9A7D}"/>
    <cellStyle name="Normal 6 5 10" xfId="3228" xr:uid="{6EA6CBC1-4A55-4E58-ACC3-0D62F026F93A}"/>
    <cellStyle name="Normal 6 5 11" xfId="3229" xr:uid="{664456FE-A8E0-4BC7-A6EC-BEB7A016236E}"/>
    <cellStyle name="Normal 6 5 2" xfId="130" xr:uid="{F8BC7AAA-ABB5-4237-B64E-AF7EAC93544C}"/>
    <cellStyle name="Normal 6 5 2 2" xfId="338" xr:uid="{4E9CE85E-D4D6-4F6E-82F6-E1A469B9E829}"/>
    <cellStyle name="Normal 6 5 2 2 2" xfId="647" xr:uid="{FC8A1A3A-F9C3-44ED-A8A0-3123BF778CFD}"/>
    <cellStyle name="Normal 6 5 2 2 2 2" xfId="648" xr:uid="{611F2712-873C-4622-AD2C-B78DDDBE228C}"/>
    <cellStyle name="Normal 6 5 2 2 2 2 2" xfId="1656" xr:uid="{5C6F81F1-2C1B-407C-9D57-FCEFFBA66C21}"/>
    <cellStyle name="Normal 6 5 2 2 2 2 3" xfId="3230" xr:uid="{B7632392-7B7D-4AAF-AACB-60E9FFF471C8}"/>
    <cellStyle name="Normal 6 5 2 2 2 2 4" xfId="3231" xr:uid="{C177AE3F-1639-47F5-92C6-A3919C8686FD}"/>
    <cellStyle name="Normal 6 5 2 2 2 3" xfId="1657" xr:uid="{F998ACE6-1383-41E4-8E11-ABD66024A8E0}"/>
    <cellStyle name="Normal 6 5 2 2 2 3 2" xfId="3232" xr:uid="{E8BD7E90-51A6-4049-9351-E42C1E75F97F}"/>
    <cellStyle name="Normal 6 5 2 2 2 3 3" xfId="3233" xr:uid="{87AF2687-821D-4D41-A659-0EE54CF8E738}"/>
    <cellStyle name="Normal 6 5 2 2 2 3 4" xfId="3234" xr:uid="{0EE892B9-16B8-482C-8532-F708A71F95E5}"/>
    <cellStyle name="Normal 6 5 2 2 2 4" xfId="3235" xr:uid="{401B804B-B57A-41CB-80E7-E0BA584EB496}"/>
    <cellStyle name="Normal 6 5 2 2 2 5" xfId="3236" xr:uid="{88DC2C7F-A818-48B2-BB13-4AEAC750A984}"/>
    <cellStyle name="Normal 6 5 2 2 2 6" xfId="3237" xr:uid="{8BFF9FF9-8D11-4D47-BE2B-E74E53B4C13B}"/>
    <cellStyle name="Normal 6 5 2 2 3" xfId="649" xr:uid="{8C330ADE-A1E5-479E-9171-7E73E4753AC4}"/>
    <cellStyle name="Normal 6 5 2 2 3 2" xfId="1658" xr:uid="{45C56DFB-5DEC-4F27-850D-65D77ECE6A46}"/>
    <cellStyle name="Normal 6 5 2 2 3 2 2" xfId="3238" xr:uid="{20C7D5D7-ADE7-40D7-A748-DC73755D1BAD}"/>
    <cellStyle name="Normal 6 5 2 2 3 2 3" xfId="3239" xr:uid="{6024719B-E08D-45AE-B286-5C0DBF0A9DF8}"/>
    <cellStyle name="Normal 6 5 2 2 3 2 4" xfId="3240" xr:uid="{9C2C627F-314B-4E53-B52A-E1DC2A408515}"/>
    <cellStyle name="Normal 6 5 2 2 3 3" xfId="3241" xr:uid="{B3B1FC14-6A6F-43BD-B2A0-945F26C42DF2}"/>
    <cellStyle name="Normal 6 5 2 2 3 4" xfId="3242" xr:uid="{90FCC4C9-E645-4506-806B-A74661A9BE23}"/>
    <cellStyle name="Normal 6 5 2 2 3 5" xfId="3243" xr:uid="{C554C5BA-13FE-47D9-80DB-37D74EDA1FA6}"/>
    <cellStyle name="Normal 6 5 2 2 4" xfId="1659" xr:uid="{D074E942-894D-404C-942D-D3A90BF85D93}"/>
    <cellStyle name="Normal 6 5 2 2 4 2" xfId="3244" xr:uid="{6E92EA5F-422B-4EA6-AE71-90A4460A0BFD}"/>
    <cellStyle name="Normal 6 5 2 2 4 3" xfId="3245" xr:uid="{34ED191F-8289-463C-A9FE-AE75EEC2A3D0}"/>
    <cellStyle name="Normal 6 5 2 2 4 4" xfId="3246" xr:uid="{C5B24200-FF64-4F03-893C-BDD03FD37908}"/>
    <cellStyle name="Normal 6 5 2 2 5" xfId="3247" xr:uid="{41504B26-ED87-413C-BB30-69B30E20209C}"/>
    <cellStyle name="Normal 6 5 2 2 5 2" xfId="3248" xr:uid="{A99DD22C-9A11-4DBC-915B-9BD26D28FD9C}"/>
    <cellStyle name="Normal 6 5 2 2 5 3" xfId="3249" xr:uid="{D7688C7F-55D4-4194-A396-DEDA3E2D51C5}"/>
    <cellStyle name="Normal 6 5 2 2 5 4" xfId="3250" xr:uid="{C0C0875F-0EEC-4DD9-8191-39AF4B631886}"/>
    <cellStyle name="Normal 6 5 2 2 6" xfId="3251" xr:uid="{AC0F1D0F-45A2-4846-B65A-76F634059CEA}"/>
    <cellStyle name="Normal 6 5 2 2 7" xfId="3252" xr:uid="{E246BF5B-7194-4CD6-8E9C-54E4BC78F2DB}"/>
    <cellStyle name="Normal 6 5 2 2 8" xfId="3253" xr:uid="{082FC5C4-FC5F-4B9A-8406-F3B057106F76}"/>
    <cellStyle name="Normal 6 5 2 3" xfId="650" xr:uid="{D671385F-9AF2-4B57-8565-C508F55B6CB7}"/>
    <cellStyle name="Normal 6 5 2 3 2" xfId="651" xr:uid="{DAC493FB-47F0-4F35-9968-1E9FFDC8AF8F}"/>
    <cellStyle name="Normal 6 5 2 3 2 2" xfId="652" xr:uid="{3F029A7E-9C8E-4A30-816F-90365992D010}"/>
    <cellStyle name="Normal 6 5 2 3 2 3" xfId="3254" xr:uid="{782EFD64-3B95-4B50-8BE5-EC04A3D23061}"/>
    <cellStyle name="Normal 6 5 2 3 2 4" xfId="3255" xr:uid="{559C5078-BF0C-4B54-AE30-93750124C7C5}"/>
    <cellStyle name="Normal 6 5 2 3 3" xfId="653" xr:uid="{E60877A6-07D0-4039-878F-6F4F157D23BE}"/>
    <cellStyle name="Normal 6 5 2 3 3 2" xfId="3256" xr:uid="{F0739981-784E-4CAB-A102-8CCA14779D8A}"/>
    <cellStyle name="Normal 6 5 2 3 3 3" xfId="3257" xr:uid="{333072E3-2842-4F35-B0C8-8FF422463874}"/>
    <cellStyle name="Normal 6 5 2 3 3 4" xfId="3258" xr:uid="{13F148CD-4CF5-4EB5-B23E-364CB284F5B2}"/>
    <cellStyle name="Normal 6 5 2 3 4" xfId="3259" xr:uid="{447F8FBC-E0BF-4224-B592-47583A6D3F3B}"/>
    <cellStyle name="Normal 6 5 2 3 5" xfId="3260" xr:uid="{D74C7D28-2DC9-4B38-88AD-0C53F1A60AD9}"/>
    <cellStyle name="Normal 6 5 2 3 6" xfId="3261" xr:uid="{93E2A180-11D0-4AA2-AD06-45506E04B65B}"/>
    <cellStyle name="Normal 6 5 2 4" xfId="654" xr:uid="{C67C5F86-0124-4B26-8BF1-3F3DDFFC1CE6}"/>
    <cellStyle name="Normal 6 5 2 4 2" xfId="655" xr:uid="{4E61B1AB-B19C-4D5A-9AB0-2861AC8023AA}"/>
    <cellStyle name="Normal 6 5 2 4 2 2" xfId="3262" xr:uid="{B084EA8E-CF20-4705-B5E2-8C5126DA1DD0}"/>
    <cellStyle name="Normal 6 5 2 4 2 3" xfId="3263" xr:uid="{D815D9A0-7A78-492D-8C3D-7B28AFED863C}"/>
    <cellStyle name="Normal 6 5 2 4 2 4" xfId="3264" xr:uid="{EB282D2E-5618-4813-82AF-5EC8275A7074}"/>
    <cellStyle name="Normal 6 5 2 4 3" xfId="3265" xr:uid="{E4C1F8ED-BF5F-4DA2-B20B-CEBDA84E94D0}"/>
    <cellStyle name="Normal 6 5 2 4 4" xfId="3266" xr:uid="{F7978FA3-05A6-4DF8-BA9B-C5CB155668E9}"/>
    <cellStyle name="Normal 6 5 2 4 5" xfId="3267" xr:uid="{23014128-2846-4811-8377-A74C6481191F}"/>
    <cellStyle name="Normal 6 5 2 5" xfId="656" xr:uid="{7D04DAA7-E01C-4777-B80C-98AF4DE1B62B}"/>
    <cellStyle name="Normal 6 5 2 5 2" xfId="3268" xr:uid="{C3021B60-263D-4111-BF7F-B4E1AF9C3049}"/>
    <cellStyle name="Normal 6 5 2 5 3" xfId="3269" xr:uid="{A0BAC26E-501D-4443-9ED3-936B5EE5C18F}"/>
    <cellStyle name="Normal 6 5 2 5 4" xfId="3270" xr:uid="{4329E6CD-A796-4294-BB19-D16AE5A6594F}"/>
    <cellStyle name="Normal 6 5 2 6" xfId="3271" xr:uid="{CFFEEAB0-2209-4C4A-A25C-2849C46420A7}"/>
    <cellStyle name="Normal 6 5 2 6 2" xfId="3272" xr:uid="{E078D1D9-05FC-47AC-9EB2-15528202ACEC}"/>
    <cellStyle name="Normal 6 5 2 6 3" xfId="3273" xr:uid="{406B19CF-8168-4799-824B-4A409B4A05C6}"/>
    <cellStyle name="Normal 6 5 2 6 4" xfId="3274" xr:uid="{EB9A3EC0-2189-448E-AC5C-14341A868EF5}"/>
    <cellStyle name="Normal 6 5 2 7" xfId="3275" xr:uid="{AB1C4D20-E239-406E-8A17-CE52AD513AC1}"/>
    <cellStyle name="Normal 6 5 2 8" xfId="3276" xr:uid="{DF78EEAA-FEC2-49BE-A263-A2E6DB23A385}"/>
    <cellStyle name="Normal 6 5 2 9" xfId="3277" xr:uid="{0036F59F-D24D-4DE8-9846-7DFF0F941860}"/>
    <cellStyle name="Normal 6 5 3" xfId="339" xr:uid="{AE5A6F59-F40C-48D8-8747-AA84347CE0C1}"/>
    <cellStyle name="Normal 6 5 3 2" xfId="657" xr:uid="{1F195DE0-FA19-4394-B37C-770ACA391FFF}"/>
    <cellStyle name="Normal 6 5 3 2 2" xfId="658" xr:uid="{979FA65C-9C05-4BBC-A83C-A673E285EA3D}"/>
    <cellStyle name="Normal 6 5 3 2 2 2" xfId="1660" xr:uid="{23147711-6F73-4071-81D3-8EA605E2351E}"/>
    <cellStyle name="Normal 6 5 3 2 2 2 2" xfId="1661" xr:uid="{CA4D839C-618E-4C2C-819F-D3CA8C18E2C5}"/>
    <cellStyle name="Normal 6 5 3 2 2 3" xfId="1662" xr:uid="{50B07C5B-B817-4717-B143-68A05C3D65BE}"/>
    <cellStyle name="Normal 6 5 3 2 2 4" xfId="3278" xr:uid="{2FCFA9BC-C95A-4307-854A-7DD086CB467B}"/>
    <cellStyle name="Normal 6 5 3 2 3" xfId="1663" xr:uid="{3D839763-8895-45D8-9F2C-4144BC7C79F1}"/>
    <cellStyle name="Normal 6 5 3 2 3 2" xfId="1664" xr:uid="{25AF336A-682E-4C28-9CCD-F4790443E5AA}"/>
    <cellStyle name="Normal 6 5 3 2 3 3" xfId="3279" xr:uid="{8ABA5DC4-8894-4321-BE45-7CE466BF6877}"/>
    <cellStyle name="Normal 6 5 3 2 3 4" xfId="3280" xr:uid="{F779E37A-FDC4-4FDB-82EA-12B227BA652F}"/>
    <cellStyle name="Normal 6 5 3 2 4" xfId="1665" xr:uid="{94382E4F-661F-4C2D-8930-C7E2BA3AAA32}"/>
    <cellStyle name="Normal 6 5 3 2 5" xfId="3281" xr:uid="{1FD012AC-6119-4511-8E04-1C986AD2B2FB}"/>
    <cellStyle name="Normal 6 5 3 2 6" xfId="3282" xr:uid="{E6B8C577-EA40-4D0E-A089-E8C0A4411FB1}"/>
    <cellStyle name="Normal 6 5 3 3" xfId="659" xr:uid="{C9EDD356-21A6-4A24-8012-02E8AF9750F9}"/>
    <cellStyle name="Normal 6 5 3 3 2" xfId="1666" xr:uid="{726BBE88-5059-4D01-A5A7-AA426717D3FD}"/>
    <cellStyle name="Normal 6 5 3 3 2 2" xfId="1667" xr:uid="{59ECDBF4-AEC1-456D-B057-FF9911C5109F}"/>
    <cellStyle name="Normal 6 5 3 3 2 3" xfId="3283" xr:uid="{C73F3E37-860B-4FB7-99BC-C29625640570}"/>
    <cellStyle name="Normal 6 5 3 3 2 4" xfId="3284" xr:uid="{EC02A241-273B-4FA7-822E-5A456D9C3EFE}"/>
    <cellStyle name="Normal 6 5 3 3 3" xfId="1668" xr:uid="{7924CAAC-9489-4535-AE8F-10E2152DD6BA}"/>
    <cellStyle name="Normal 6 5 3 3 4" xfId="3285" xr:uid="{708042B3-1D23-4BA4-B118-046202E55CD1}"/>
    <cellStyle name="Normal 6 5 3 3 5" xfId="3286" xr:uid="{FD965A07-C66E-421B-A700-E11A5CBA4249}"/>
    <cellStyle name="Normal 6 5 3 4" xfId="1669" xr:uid="{6E18E48F-142A-4071-9553-970E1981E2DE}"/>
    <cellStyle name="Normal 6 5 3 4 2" xfId="1670" xr:uid="{4D929F8F-4F24-4833-ADCE-5B4BEC2B2F44}"/>
    <cellStyle name="Normal 6 5 3 4 3" xfId="3287" xr:uid="{FBB496DF-6BD2-4278-AF3A-D4FF0E5E35E0}"/>
    <cellStyle name="Normal 6 5 3 4 4" xfId="3288" xr:uid="{409BABB7-6479-4F62-89FC-345B9669A8F7}"/>
    <cellStyle name="Normal 6 5 3 5" xfId="1671" xr:uid="{B8FD0322-5FE4-4C65-8228-797E2DA40708}"/>
    <cellStyle name="Normal 6 5 3 5 2" xfId="3289" xr:uid="{6EEF9DF7-4F84-45DF-BDBE-65355F7E9DF8}"/>
    <cellStyle name="Normal 6 5 3 5 3" xfId="3290" xr:uid="{2DED8F62-660E-44B0-AB87-0599DC507D76}"/>
    <cellStyle name="Normal 6 5 3 5 4" xfId="3291" xr:uid="{68675B07-6339-4690-A142-54752B201527}"/>
    <cellStyle name="Normal 6 5 3 6" xfId="3292" xr:uid="{DAD6D76D-06C9-4357-BCD9-F3F725F49F22}"/>
    <cellStyle name="Normal 6 5 3 7" xfId="3293" xr:uid="{D50B5E56-8270-4AEA-8E00-56907DC191A8}"/>
    <cellStyle name="Normal 6 5 3 8" xfId="3294" xr:uid="{489AB03D-E432-4773-8AB2-7F791A589B45}"/>
    <cellStyle name="Normal 6 5 4" xfId="340" xr:uid="{46DC4598-3453-4BFE-A52C-0BA708EF4FA1}"/>
    <cellStyle name="Normal 6 5 4 2" xfId="660" xr:uid="{F771B5C3-D3AC-40A7-9DE6-D6329E78E992}"/>
    <cellStyle name="Normal 6 5 4 2 2" xfId="661" xr:uid="{9F7070D7-5A44-4D69-ABD3-4AE94F0AAEE2}"/>
    <cellStyle name="Normal 6 5 4 2 2 2" xfId="1672" xr:uid="{84F6D22E-E5F0-4EB1-A65F-7AC8E846A8C1}"/>
    <cellStyle name="Normal 6 5 4 2 2 3" xfId="3295" xr:uid="{1E2730EE-9C68-4B89-AEFA-611011CDCD26}"/>
    <cellStyle name="Normal 6 5 4 2 2 4" xfId="3296" xr:uid="{03DCBF2A-165F-4721-A445-D906705713EE}"/>
    <cellStyle name="Normal 6 5 4 2 3" xfId="1673" xr:uid="{A9704FE7-EAA4-4143-BB26-2B446AE190F9}"/>
    <cellStyle name="Normal 6 5 4 2 4" xfId="3297" xr:uid="{D0F9F085-3E23-4859-865F-5CE76809655B}"/>
    <cellStyle name="Normal 6 5 4 2 5" xfId="3298" xr:uid="{7BBD4B1F-5055-4E6C-A8AD-329EC3A05E2F}"/>
    <cellStyle name="Normal 6 5 4 3" xfId="662" xr:uid="{AB929267-D285-430B-B4F7-AF984936DF3F}"/>
    <cellStyle name="Normal 6 5 4 3 2" xfId="1674" xr:uid="{0E0B88E4-33BD-4953-9EB5-09F6AA545E4D}"/>
    <cellStyle name="Normal 6 5 4 3 3" xfId="3299" xr:uid="{1C92C033-E379-47E7-8140-4E31BF75112A}"/>
    <cellStyle name="Normal 6 5 4 3 4" xfId="3300" xr:uid="{92790755-EE0C-42DF-B212-5A5708D18B29}"/>
    <cellStyle name="Normal 6 5 4 4" xfId="1675" xr:uid="{E22C4D98-BCE0-4B90-A96D-D7F728B5F076}"/>
    <cellStyle name="Normal 6 5 4 4 2" xfId="3301" xr:uid="{32645BA3-319D-474B-B129-F3C0F512F49C}"/>
    <cellStyle name="Normal 6 5 4 4 3" xfId="3302" xr:uid="{3026EDE0-EDF5-470E-A60B-580CBD8B037F}"/>
    <cellStyle name="Normal 6 5 4 4 4" xfId="3303" xr:uid="{5E5558B5-F213-4CC1-9D9C-C692A4CE8B2F}"/>
    <cellStyle name="Normal 6 5 4 5" xfId="3304" xr:uid="{F1992C1A-127C-4251-83F9-8AE4B6255B16}"/>
    <cellStyle name="Normal 6 5 4 6" xfId="3305" xr:uid="{A85D6E6F-A4C3-4515-81BC-996DC90D134C}"/>
    <cellStyle name="Normal 6 5 4 7" xfId="3306" xr:uid="{5663D4B5-3CE2-4E15-AB5D-725FF1C375B7}"/>
    <cellStyle name="Normal 6 5 5" xfId="341" xr:uid="{3E842B44-0C43-4B19-B898-F4261FB61C70}"/>
    <cellStyle name="Normal 6 5 5 2" xfId="663" xr:uid="{DCF0BCBC-6C53-4572-9748-68021EC560E3}"/>
    <cellStyle name="Normal 6 5 5 2 2" xfId="1676" xr:uid="{938CF960-0495-417B-B538-0DF813ED8701}"/>
    <cellStyle name="Normal 6 5 5 2 3" xfId="3307" xr:uid="{64E53011-7E9A-417E-8309-99705584983A}"/>
    <cellStyle name="Normal 6 5 5 2 4" xfId="3308" xr:uid="{DF72F252-6D9C-4E8E-B3F4-68CBBFFDEFE1}"/>
    <cellStyle name="Normal 6 5 5 3" xfId="1677" xr:uid="{D57A0403-EA8C-479A-B16D-5162C354CA0F}"/>
    <cellStyle name="Normal 6 5 5 3 2" xfId="3309" xr:uid="{B369B375-4167-44D8-91A3-9280D36FF1FC}"/>
    <cellStyle name="Normal 6 5 5 3 3" xfId="3310" xr:uid="{930B2530-A7EE-402F-ACF4-FD166980BF6F}"/>
    <cellStyle name="Normal 6 5 5 3 4" xfId="3311" xr:uid="{97A70F7F-1EFD-4F9E-AFCF-623D47ECDE6F}"/>
    <cellStyle name="Normal 6 5 5 4" xfId="3312" xr:uid="{CEBF353C-8CFC-4718-808C-0FFF16F67A86}"/>
    <cellStyle name="Normal 6 5 5 5" xfId="3313" xr:uid="{893FA6E0-1E71-4FA2-B48D-ABAB74EC175D}"/>
    <cellStyle name="Normal 6 5 5 6" xfId="3314" xr:uid="{DF9AE8A4-A597-4807-A25A-3E5947F52690}"/>
    <cellStyle name="Normal 6 5 6" xfId="664" xr:uid="{0035AA97-4900-4309-B93A-9BED720CDC09}"/>
    <cellStyle name="Normal 6 5 6 2" xfId="1678" xr:uid="{BAF2BFF8-8F81-48E8-82EE-443A07CBC76B}"/>
    <cellStyle name="Normal 6 5 6 2 2" xfId="3315" xr:uid="{9AC899C4-7992-4422-BFF7-956F18F7B9F5}"/>
    <cellStyle name="Normal 6 5 6 2 3" xfId="3316" xr:uid="{FDFFE081-79D8-4BF3-A074-1CDBDB09DAB2}"/>
    <cellStyle name="Normal 6 5 6 2 4" xfId="3317" xr:uid="{AB30C9A7-FF47-4E7E-BF17-A2DF5B80EB19}"/>
    <cellStyle name="Normal 6 5 6 3" xfId="3318" xr:uid="{ECDBD73B-4AED-4495-8881-9C6050B7E9D8}"/>
    <cellStyle name="Normal 6 5 6 4" xfId="3319" xr:uid="{39AF7276-17B3-4842-9FEA-8A033301A127}"/>
    <cellStyle name="Normal 6 5 6 5" xfId="3320" xr:uid="{6AE69BCB-711B-4E42-9C44-3209C3F3413A}"/>
    <cellStyle name="Normal 6 5 7" xfId="1679" xr:uid="{73898751-8303-4D80-B395-574D857B20EB}"/>
    <cellStyle name="Normal 6 5 7 2" xfId="3321" xr:uid="{DAAD36E4-3EF0-4365-A38B-8D1351C5AEC4}"/>
    <cellStyle name="Normal 6 5 7 3" xfId="3322" xr:uid="{8C18F7FB-5138-48D2-A167-B381C00A82FF}"/>
    <cellStyle name="Normal 6 5 7 4" xfId="3323" xr:uid="{532258B7-726D-48CE-88E0-0E011F6AC34B}"/>
    <cellStyle name="Normal 6 5 8" xfId="3324" xr:uid="{D0FB50D3-E300-4532-BB24-41E25C09C83C}"/>
    <cellStyle name="Normal 6 5 8 2" xfId="3325" xr:uid="{8C36C9B4-385B-40C0-8047-B03955114A1B}"/>
    <cellStyle name="Normal 6 5 8 3" xfId="3326" xr:uid="{0CBDB044-1AF4-48F4-9EA7-2E6D77E9935E}"/>
    <cellStyle name="Normal 6 5 8 4" xfId="3327" xr:uid="{0A1A8918-3FF5-4E00-88D0-67585FD58AB1}"/>
    <cellStyle name="Normal 6 5 9" xfId="3328" xr:uid="{05A7F079-0C56-4265-BBAD-3312387D14D7}"/>
    <cellStyle name="Normal 6 6" xfId="131" xr:uid="{E92B2661-C24E-456E-A49A-BE80CD0ADF5D}"/>
    <cellStyle name="Normal 6 6 2" xfId="132" xr:uid="{54BCC1C5-9357-4D50-8F43-2FEFD77F1A79}"/>
    <cellStyle name="Normal 6 6 2 2" xfId="342" xr:uid="{27114F75-9AFB-48A7-9071-3B03FBCAA199}"/>
    <cellStyle name="Normal 6 6 2 2 2" xfId="665" xr:uid="{122424AB-8F31-414F-AF1B-95177F407847}"/>
    <cellStyle name="Normal 6 6 2 2 2 2" xfId="1680" xr:uid="{E757CF39-0C5B-44B2-8E29-3DCB7BF3677E}"/>
    <cellStyle name="Normal 6 6 2 2 2 3" xfId="3329" xr:uid="{1580438A-6B71-4FA1-9241-F7B9E226FD02}"/>
    <cellStyle name="Normal 6 6 2 2 2 4" xfId="3330" xr:uid="{EBD11B83-0415-49D0-99E5-2D836BF80825}"/>
    <cellStyle name="Normal 6 6 2 2 3" xfId="1681" xr:uid="{EC5BB8A4-403D-4522-A2FD-6544DCE18A51}"/>
    <cellStyle name="Normal 6 6 2 2 3 2" xfId="3331" xr:uid="{CB2C1DD7-2026-4933-8454-7F7C55B7ABE1}"/>
    <cellStyle name="Normal 6 6 2 2 3 3" xfId="3332" xr:uid="{FAAC66CC-DCA0-406A-841E-30738CCBF06E}"/>
    <cellStyle name="Normal 6 6 2 2 3 4" xfId="3333" xr:uid="{2C6D6DDB-DA2E-4DC3-BDA2-58C263B4D7BB}"/>
    <cellStyle name="Normal 6 6 2 2 4" xfId="3334" xr:uid="{6C6CB18C-35C1-40EC-AA02-F1FC79299DC4}"/>
    <cellStyle name="Normal 6 6 2 2 5" xfId="3335" xr:uid="{88B9BDD2-9D63-41E9-A26E-1BB789748146}"/>
    <cellStyle name="Normal 6 6 2 2 6" xfId="3336" xr:uid="{79D39414-90E2-4E8A-884F-6021AC0D859C}"/>
    <cellStyle name="Normal 6 6 2 3" xfId="666" xr:uid="{1BCA0D6D-E56E-4407-9873-44A12DFD0795}"/>
    <cellStyle name="Normal 6 6 2 3 2" xfId="1682" xr:uid="{3F4CFB00-BD5D-451B-AA38-2AD648FB74A1}"/>
    <cellStyle name="Normal 6 6 2 3 2 2" xfId="3337" xr:uid="{E78DD616-4334-490D-B94D-05E149BE812E}"/>
    <cellStyle name="Normal 6 6 2 3 2 3" xfId="3338" xr:uid="{3889E333-5DC2-43D3-842F-F053F6669DF9}"/>
    <cellStyle name="Normal 6 6 2 3 2 4" xfId="3339" xr:uid="{7F016EC1-44E6-42FE-8FCE-F5D9CBA18304}"/>
    <cellStyle name="Normal 6 6 2 3 3" xfId="3340" xr:uid="{CED37468-9812-4A7C-A650-136FDDD341A2}"/>
    <cellStyle name="Normal 6 6 2 3 4" xfId="3341" xr:uid="{64E52BDD-C5A0-42CB-96C5-E120BCDC354F}"/>
    <cellStyle name="Normal 6 6 2 3 5" xfId="3342" xr:uid="{A68C8D12-3A68-4CD7-931D-837D3BC987D8}"/>
    <cellStyle name="Normal 6 6 2 4" xfId="1683" xr:uid="{DD082B66-0188-459C-8F68-A97B989B8FCE}"/>
    <cellStyle name="Normal 6 6 2 4 2" xfId="3343" xr:uid="{8EA3D3E6-3C2F-419C-955A-992616C9EF2D}"/>
    <cellStyle name="Normal 6 6 2 4 3" xfId="3344" xr:uid="{D1043824-9D9E-434C-B558-DE40C96AD643}"/>
    <cellStyle name="Normal 6 6 2 4 4" xfId="3345" xr:uid="{C7623776-BBC0-4D94-B542-8538350870CF}"/>
    <cellStyle name="Normal 6 6 2 5" xfId="3346" xr:uid="{95AE6828-27F6-42A5-9DE2-8A7A658EDA91}"/>
    <cellStyle name="Normal 6 6 2 5 2" xfId="3347" xr:uid="{A4DD56A7-B852-4084-B16F-B397A8BB6155}"/>
    <cellStyle name="Normal 6 6 2 5 3" xfId="3348" xr:uid="{7B18E1C2-3515-453E-AA53-ACB5FA1FB8FE}"/>
    <cellStyle name="Normal 6 6 2 5 4" xfId="3349" xr:uid="{0CE2E808-419B-496A-BE6B-B1D391B3B110}"/>
    <cellStyle name="Normal 6 6 2 6" xfId="3350" xr:uid="{70ECDDD9-B205-4C12-A5F8-5A99E7DBC689}"/>
    <cellStyle name="Normal 6 6 2 7" xfId="3351" xr:uid="{A824917F-C892-4604-9A60-A9CE6A5FBB7A}"/>
    <cellStyle name="Normal 6 6 2 8" xfId="3352" xr:uid="{91F2C57D-B42E-4980-B105-BDC48F77D57C}"/>
    <cellStyle name="Normal 6 6 3" xfId="343" xr:uid="{BB887862-3B33-4ACE-AF5C-33DEA97A8234}"/>
    <cellStyle name="Normal 6 6 3 2" xfId="667" xr:uid="{99E5C972-5FE5-4758-92B8-F3FA9F672134}"/>
    <cellStyle name="Normal 6 6 3 2 2" xfId="668" xr:uid="{5CA7B970-D514-4D91-A39F-5C0293CF13DB}"/>
    <cellStyle name="Normal 6 6 3 2 3" xfId="3353" xr:uid="{9C1E00A3-C229-4246-A17B-2851012B3C58}"/>
    <cellStyle name="Normal 6 6 3 2 4" xfId="3354" xr:uid="{4F5A7EA8-B178-4BD8-B709-7D560D6ED945}"/>
    <cellStyle name="Normal 6 6 3 3" xfId="669" xr:uid="{33FF9D4F-C9D8-4EE2-84B4-A65D16D3F010}"/>
    <cellStyle name="Normal 6 6 3 3 2" xfId="3355" xr:uid="{ABAE8447-6E87-4543-BF80-FF5821D77FBC}"/>
    <cellStyle name="Normal 6 6 3 3 3" xfId="3356" xr:uid="{8360923D-2E79-4765-92E0-BC84742B9857}"/>
    <cellStyle name="Normal 6 6 3 3 4" xfId="3357" xr:uid="{10D482DF-497A-4317-B69C-357EA8E24F46}"/>
    <cellStyle name="Normal 6 6 3 4" xfId="3358" xr:uid="{EA00F5AF-C3C5-4BF3-9F8C-755950771E78}"/>
    <cellStyle name="Normal 6 6 3 5" xfId="3359" xr:uid="{85B7CE47-CE26-463B-AF6C-95FD349E9D19}"/>
    <cellStyle name="Normal 6 6 3 6" xfId="3360" xr:uid="{C2802195-DD38-4A4D-8E38-15D4DC75C144}"/>
    <cellStyle name="Normal 6 6 4" xfId="344" xr:uid="{07C8CA81-E2B7-4BF0-9C19-BE5BCD3A7918}"/>
    <cellStyle name="Normal 6 6 4 2" xfId="670" xr:uid="{33BD8E73-206B-4F00-A399-0BC31B08D204}"/>
    <cellStyle name="Normal 6 6 4 2 2" xfId="3361" xr:uid="{298FC063-03EF-45CE-800C-4DD1A9FB9C76}"/>
    <cellStyle name="Normal 6 6 4 2 3" xfId="3362" xr:uid="{31B73F8A-B036-4510-A8F7-0585A6AEB724}"/>
    <cellStyle name="Normal 6 6 4 2 4" xfId="3363" xr:uid="{A17A4B52-5921-468D-9AC9-0671383E7BE1}"/>
    <cellStyle name="Normal 6 6 4 3" xfId="3364" xr:uid="{52F1C6C5-8EFE-428C-956F-E28F71F17406}"/>
    <cellStyle name="Normal 6 6 4 4" xfId="3365" xr:uid="{85AFB947-31DF-48CE-9B4A-910FEF3019F6}"/>
    <cellStyle name="Normal 6 6 4 5" xfId="3366" xr:uid="{B0A45931-FAE5-4367-9C54-AE30906F772A}"/>
    <cellStyle name="Normal 6 6 5" xfId="671" xr:uid="{AE62471E-3B66-4346-B588-B79B9D423D2B}"/>
    <cellStyle name="Normal 6 6 5 2" xfId="3367" xr:uid="{9E041F11-22BA-49AA-A616-D161E1080FED}"/>
    <cellStyle name="Normal 6 6 5 3" xfId="3368" xr:uid="{C0B8D94F-8E43-46BC-B3A5-A0D04182EC73}"/>
    <cellStyle name="Normal 6 6 5 4" xfId="3369" xr:uid="{59124269-DF15-4BDD-9AD4-BC79EF8E01B4}"/>
    <cellStyle name="Normal 6 6 6" xfId="3370" xr:uid="{089B8DE2-0A07-4C6F-9CB3-FCCCE069BFE7}"/>
    <cellStyle name="Normal 6 6 6 2" xfId="3371" xr:uid="{C88CF103-3BAF-447A-A10F-84739C9BC1DD}"/>
    <cellStyle name="Normal 6 6 6 3" xfId="3372" xr:uid="{8C7D1B3F-6A85-411F-A08E-28A0E5E739C4}"/>
    <cellStyle name="Normal 6 6 6 4" xfId="3373" xr:uid="{1B3E80CD-A030-4165-AC95-6DD2A213B45C}"/>
    <cellStyle name="Normal 6 6 7" xfId="3374" xr:uid="{C5C2C713-49B4-4271-9061-F0E0456B10EB}"/>
    <cellStyle name="Normal 6 6 8" xfId="3375" xr:uid="{BB1C0B6C-2B53-4ADA-AAB0-6EE7E0D4D50B}"/>
    <cellStyle name="Normal 6 6 9" xfId="3376" xr:uid="{9FE02B04-FEF2-4B64-8B96-740C42DB8BC3}"/>
    <cellStyle name="Normal 6 7" xfId="133" xr:uid="{8FEDA666-720B-4C6D-A8FB-58F234EB1103}"/>
    <cellStyle name="Normal 6 7 2" xfId="345" xr:uid="{A3A98504-1EAA-4354-94CE-017E40F6B674}"/>
    <cellStyle name="Normal 6 7 2 2" xfId="672" xr:uid="{665C5198-929B-4307-A3E8-DF4E09981D79}"/>
    <cellStyle name="Normal 6 7 2 2 2" xfId="1684" xr:uid="{2CE69E7C-7D29-4F11-A13A-EF64309706FA}"/>
    <cellStyle name="Normal 6 7 2 2 2 2" xfId="1685" xr:uid="{74E0914C-DEB0-4236-BA6E-FBB2CF5E2C3B}"/>
    <cellStyle name="Normal 6 7 2 2 3" xfId="1686" xr:uid="{EA94DA31-30BD-468B-B3AF-478F28B0E268}"/>
    <cellStyle name="Normal 6 7 2 2 4" xfId="3377" xr:uid="{43A934D2-4FB0-4507-9992-CD0E03895DB7}"/>
    <cellStyle name="Normal 6 7 2 3" xfId="1687" xr:uid="{DE81FF33-6788-46CF-AA2F-5DFF28A02854}"/>
    <cellStyle name="Normal 6 7 2 3 2" xfId="1688" xr:uid="{5832C119-026D-4CA3-8DA1-E1BEAE4E41B9}"/>
    <cellStyle name="Normal 6 7 2 3 3" xfId="3378" xr:uid="{1AEA72B4-60EE-4EA4-AFA0-B06C3F5A2080}"/>
    <cellStyle name="Normal 6 7 2 3 4" xfId="3379" xr:uid="{8D22C979-CFD6-4EDE-8ED6-073FE2154181}"/>
    <cellStyle name="Normal 6 7 2 4" xfId="1689" xr:uid="{201D5690-52DE-4CA4-8972-3D6156911FCC}"/>
    <cellStyle name="Normal 6 7 2 5" xfId="3380" xr:uid="{7C5D7BF4-817E-48A0-AA2F-11A75541CE75}"/>
    <cellStyle name="Normal 6 7 2 6" xfId="3381" xr:uid="{C74A6D12-297F-4DB9-9568-57166D37C78E}"/>
    <cellStyle name="Normal 6 7 3" xfId="673" xr:uid="{C0D6C327-378D-43B0-AA81-CC45AC2957C6}"/>
    <cellStyle name="Normal 6 7 3 2" xfId="1690" xr:uid="{1BB18BE4-0611-4B60-86D5-BF5C6F1C39F8}"/>
    <cellStyle name="Normal 6 7 3 2 2" xfId="1691" xr:uid="{84329AE6-E19A-4230-B620-699EBD595762}"/>
    <cellStyle name="Normal 6 7 3 2 3" xfId="3382" xr:uid="{6155D406-7A74-4C39-BB37-82A48EE5A5FE}"/>
    <cellStyle name="Normal 6 7 3 2 4" xfId="3383" xr:uid="{94BB291D-EA8B-4CD2-8C68-20BBCBD1230B}"/>
    <cellStyle name="Normal 6 7 3 3" xfId="1692" xr:uid="{1DCE16ED-2CBA-4855-B634-55F55BDB3E26}"/>
    <cellStyle name="Normal 6 7 3 4" xfId="3384" xr:uid="{DFAD859A-FA8A-48FD-9787-0990C0C975BD}"/>
    <cellStyle name="Normal 6 7 3 5" xfId="3385" xr:uid="{C62DD2F5-92B0-4CBE-8C78-32AA1836C7AB}"/>
    <cellStyle name="Normal 6 7 4" xfId="1693" xr:uid="{F55F8231-BCD6-4C56-8A68-E306EAE58F27}"/>
    <cellStyle name="Normal 6 7 4 2" xfId="1694" xr:uid="{2C9EE7D3-A8DD-4E2D-93AB-B49CFEB42FDA}"/>
    <cellStyle name="Normal 6 7 4 3" xfId="3386" xr:uid="{08FBAC8B-6CBE-4AB1-A577-1BC0BAF0ABB3}"/>
    <cellStyle name="Normal 6 7 4 4" xfId="3387" xr:uid="{46DE91BD-18AC-48C8-9ED9-7000B89F0648}"/>
    <cellStyle name="Normal 6 7 5" xfId="1695" xr:uid="{28FC5C47-F51F-40D3-96E3-D18F127A6AC3}"/>
    <cellStyle name="Normal 6 7 5 2" xfId="3388" xr:uid="{01E0335D-DBD1-4EF1-8EFF-F2FD429F287D}"/>
    <cellStyle name="Normal 6 7 5 3" xfId="3389" xr:uid="{A33C669C-D548-4FEE-BEE2-41648584B065}"/>
    <cellStyle name="Normal 6 7 5 4" xfId="3390" xr:uid="{477BF98A-53B7-4B50-B65C-3289EA3AC743}"/>
    <cellStyle name="Normal 6 7 6" xfId="3391" xr:uid="{52A3E130-E8A5-494A-9F47-38A0F65D80D0}"/>
    <cellStyle name="Normal 6 7 7" xfId="3392" xr:uid="{D38AC15B-1A03-4F86-88A8-1AC3A2AB76B1}"/>
    <cellStyle name="Normal 6 7 8" xfId="3393" xr:uid="{440933CF-D4C3-4EB1-9B60-71F98C176DC2}"/>
    <cellStyle name="Normal 6 8" xfId="346" xr:uid="{A68F8671-D7A3-40AC-B532-D3AF8DB06574}"/>
    <cellStyle name="Normal 6 8 2" xfId="674" xr:uid="{620A9F47-3BBE-4D79-B5D8-BD737228D90A}"/>
    <cellStyle name="Normal 6 8 2 2" xfId="675" xr:uid="{5A549A4B-50A8-491C-9AD8-1A2A9D9654F6}"/>
    <cellStyle name="Normal 6 8 2 2 2" xfId="1696" xr:uid="{423640EE-8A33-4127-A00C-548918AA4E70}"/>
    <cellStyle name="Normal 6 8 2 2 3" xfId="3394" xr:uid="{23EAD0E6-EE02-44DC-8161-9BAEE234DF0F}"/>
    <cellStyle name="Normal 6 8 2 2 4" xfId="3395" xr:uid="{CFB9E1EA-429F-4D3A-B1CE-AAB4441AB6DD}"/>
    <cellStyle name="Normal 6 8 2 3" xfId="1697" xr:uid="{68BDECD7-9854-4CB4-948D-AAD971DD972D}"/>
    <cellStyle name="Normal 6 8 2 4" xfId="3396" xr:uid="{9A7CCB4B-2E0B-4ED1-BA7F-3C62AB687FF1}"/>
    <cellStyle name="Normal 6 8 2 5" xfId="3397" xr:uid="{3C70BB83-1AA3-453C-93C7-F18D6D7402B0}"/>
    <cellStyle name="Normal 6 8 3" xfId="676" xr:uid="{16600A30-09AF-46DC-966D-BA625A96407C}"/>
    <cellStyle name="Normal 6 8 3 2" xfId="1698" xr:uid="{563F86C5-3A78-41A8-AF12-B06D517DEAF6}"/>
    <cellStyle name="Normal 6 8 3 3" xfId="3398" xr:uid="{5A04B310-751C-49DA-BCE1-17A795562F2F}"/>
    <cellStyle name="Normal 6 8 3 4" xfId="3399" xr:uid="{A98AEF66-C5B6-468C-86D1-701D26321154}"/>
    <cellStyle name="Normal 6 8 4" xfId="1699" xr:uid="{0C07FC58-B389-4761-B4BD-A2810D0905A8}"/>
    <cellStyle name="Normal 6 8 4 2" xfId="3400" xr:uid="{492E9400-C828-43CB-B0DD-6DE0308F65E1}"/>
    <cellStyle name="Normal 6 8 4 3" xfId="3401" xr:uid="{14DE3C99-BB90-44CA-9071-D9D8FF8157B9}"/>
    <cellStyle name="Normal 6 8 4 4" xfId="3402" xr:uid="{825305E4-B847-4D6C-88FF-2C9BC30BD9D0}"/>
    <cellStyle name="Normal 6 8 5" xfId="3403" xr:uid="{62D5777C-E462-41A0-82BA-BA76755FD13D}"/>
    <cellStyle name="Normal 6 8 6" xfId="3404" xr:uid="{C99BF7C1-1BC6-45E2-9B05-DA008E2809E3}"/>
    <cellStyle name="Normal 6 8 7" xfId="3405" xr:uid="{96AD75AA-6616-4ACA-A000-B7BAA6AF08F4}"/>
    <cellStyle name="Normal 6 9" xfId="347" xr:uid="{DFF08B3C-3626-4DF8-B2F8-327CBE4A959C}"/>
    <cellStyle name="Normal 6 9 2" xfId="677" xr:uid="{FA77EACD-3145-4206-A6EC-0FDA26522AF8}"/>
    <cellStyle name="Normal 6 9 2 2" xfId="1700" xr:uid="{5904D798-1AD7-4FD2-91C6-E7DAD5386668}"/>
    <cellStyle name="Normal 6 9 2 3" xfId="3406" xr:uid="{5C47D756-39F6-4D46-BD50-C73DD00A87A5}"/>
    <cellStyle name="Normal 6 9 2 4" xfId="3407" xr:uid="{B288B282-3EAF-4678-94B4-BC9081EBACD3}"/>
    <cellStyle name="Normal 6 9 3" xfId="1701" xr:uid="{078BB171-0716-437E-812D-ABE1C3376A67}"/>
    <cellStyle name="Normal 6 9 3 2" xfId="3408" xr:uid="{8AC6E8AC-1A42-4EC2-9B28-B8053776CDCE}"/>
    <cellStyle name="Normal 6 9 3 3" xfId="3409" xr:uid="{EDBF34C2-62EF-422B-9B18-39E5677EC15C}"/>
    <cellStyle name="Normal 6 9 3 4" xfId="3410" xr:uid="{1929E3AB-E6C1-439D-B99E-04895991A0B5}"/>
    <cellStyle name="Normal 6 9 4" xfId="3411" xr:uid="{4378C3D2-1AD0-4D76-B47F-5CB7E29EC100}"/>
    <cellStyle name="Normal 6 9 5" xfId="3412" xr:uid="{56DD0629-8773-4E9B-AEAE-B3251591E4B6}"/>
    <cellStyle name="Normal 6 9 6" xfId="3413" xr:uid="{E10095AA-D119-4624-8494-D7088EB8EB6A}"/>
    <cellStyle name="Normal 7" xfId="75" xr:uid="{4B5683B6-5F9C-404F-BABE-04B27BD676B8}"/>
    <cellStyle name="Normal 7 10" xfId="1702" xr:uid="{407B6F05-ED38-435E-8480-5B2A0D18C2CA}"/>
    <cellStyle name="Normal 7 10 2" xfId="3414" xr:uid="{0E553B3E-96CF-457C-BD92-9D40370BD2C2}"/>
    <cellStyle name="Normal 7 10 3" xfId="3415" xr:uid="{97EB1F98-62EB-4BC0-9189-B57EA1B26569}"/>
    <cellStyle name="Normal 7 10 4" xfId="3416" xr:uid="{D4DD636B-55B2-4817-ACFF-0B4F854E1C3F}"/>
    <cellStyle name="Normal 7 11" xfId="3417" xr:uid="{612C3B97-169D-4215-9AE6-2CAAA6DEDA68}"/>
    <cellStyle name="Normal 7 11 2" xfId="3418" xr:uid="{0FB24945-A5FD-4EF2-8CEB-26EC7BBE51EF}"/>
    <cellStyle name="Normal 7 11 3" xfId="3419" xr:uid="{48BC6B28-A37F-48E2-A62D-296A91B1CEF6}"/>
    <cellStyle name="Normal 7 11 4" xfId="3420" xr:uid="{0EA09D70-41D2-4E24-A0A6-0CD411B9D6B6}"/>
    <cellStyle name="Normal 7 12" xfId="3421" xr:uid="{3336D1A8-4FFB-4B54-8553-3E888561DEC4}"/>
    <cellStyle name="Normal 7 12 2" xfId="3422" xr:uid="{57FF89CC-7B52-483E-A592-3E9A9AC05CE5}"/>
    <cellStyle name="Normal 7 13" xfId="3423" xr:uid="{9EAA0F3C-612B-4F47-98BE-01E06F4F0603}"/>
    <cellStyle name="Normal 7 14" xfId="3424" xr:uid="{214914D4-830C-4A70-A8F6-6345CC24C9DF}"/>
    <cellStyle name="Normal 7 15" xfId="3425" xr:uid="{B9659852-1CE5-454C-88B2-0FD699463F12}"/>
    <cellStyle name="Normal 7 2" xfId="134" xr:uid="{3564EDA0-8E9E-4A4A-BDAA-260F286E5D31}"/>
    <cellStyle name="Normal 7 2 10" xfId="3426" xr:uid="{FB2FF80B-85C0-4BBA-AC70-3813D22417FC}"/>
    <cellStyle name="Normal 7 2 11" xfId="3427" xr:uid="{C345A510-91A7-4BAF-804D-0AFEFD2BD27F}"/>
    <cellStyle name="Normal 7 2 2" xfId="135" xr:uid="{5A55106D-D906-4116-BE94-FBA2E412902E}"/>
    <cellStyle name="Normal 7 2 2 2" xfId="136" xr:uid="{790FB576-05BB-4FE4-8BFD-9CC997AA1E8D}"/>
    <cellStyle name="Normal 7 2 2 2 2" xfId="348" xr:uid="{06A9C8B3-CE59-426F-8B83-561142563DF8}"/>
    <cellStyle name="Normal 7 2 2 2 2 2" xfId="678" xr:uid="{07BEC063-BABD-4536-96F1-7C1456C817E1}"/>
    <cellStyle name="Normal 7 2 2 2 2 2 2" xfId="679" xr:uid="{04620FD1-A77C-4422-8B02-B0275AB407CC}"/>
    <cellStyle name="Normal 7 2 2 2 2 2 2 2" xfId="1703" xr:uid="{D204DC00-5A64-4ED5-899B-5EBD0019A594}"/>
    <cellStyle name="Normal 7 2 2 2 2 2 2 2 2" xfId="1704" xr:uid="{1F3F195E-82E9-47C4-AFA4-5DA252E5D396}"/>
    <cellStyle name="Normal 7 2 2 2 2 2 2 3" xfId="1705" xr:uid="{EE3B4E57-8F50-4F70-A562-86EE8A05B2CF}"/>
    <cellStyle name="Normal 7 2 2 2 2 2 3" xfId="1706" xr:uid="{7F2FDB23-8356-4A03-850B-5CE382D3CF7E}"/>
    <cellStyle name="Normal 7 2 2 2 2 2 3 2" xfId="1707" xr:uid="{54FF4792-8328-4558-9E7C-F4A3A70C3DEB}"/>
    <cellStyle name="Normal 7 2 2 2 2 2 4" xfId="1708" xr:uid="{D2DA7856-FE0B-4D8D-B6C5-3CAAD064FD84}"/>
    <cellStyle name="Normal 7 2 2 2 2 3" xfId="680" xr:uid="{078445AD-6CA9-4363-94AA-B9DCA9FC455F}"/>
    <cellStyle name="Normal 7 2 2 2 2 3 2" xfId="1709" xr:uid="{CBB08754-1418-48A1-B92A-AD24B632258E}"/>
    <cellStyle name="Normal 7 2 2 2 2 3 2 2" xfId="1710" xr:uid="{F00CDBE1-6180-4A52-A912-DA69EB9810E6}"/>
    <cellStyle name="Normal 7 2 2 2 2 3 3" xfId="1711" xr:uid="{06EE9CB3-20BA-46BA-A9AA-9C16E522FA63}"/>
    <cellStyle name="Normal 7 2 2 2 2 3 4" xfId="3428" xr:uid="{701E1FC7-FFC7-4E07-B924-544C5FECE7F2}"/>
    <cellStyle name="Normal 7 2 2 2 2 4" xfId="1712" xr:uid="{DE6321B7-19C6-4B3A-8ABA-A07B69BD507C}"/>
    <cellStyle name="Normal 7 2 2 2 2 4 2" xfId="1713" xr:uid="{7D07A53F-A7B4-4532-A9EE-E66F3D44C07E}"/>
    <cellStyle name="Normal 7 2 2 2 2 5" xfId="1714" xr:uid="{8ECCFE80-D9B6-466C-B056-A49560CD0911}"/>
    <cellStyle name="Normal 7 2 2 2 2 6" xfId="3429" xr:uid="{DCF7D723-D431-4483-8757-CF518B87E9CE}"/>
    <cellStyle name="Normal 7 2 2 2 3" xfId="349" xr:uid="{13DDD6B6-F4F4-482B-92FD-F11C1DCFC859}"/>
    <cellStyle name="Normal 7 2 2 2 3 2" xfId="681" xr:uid="{E08C4F75-8C53-460C-8B7F-E42EE553787A}"/>
    <cellStyle name="Normal 7 2 2 2 3 2 2" xfId="682" xr:uid="{3B32DCA3-F28A-4A48-96B2-431189087200}"/>
    <cellStyle name="Normal 7 2 2 2 3 2 2 2" xfId="1715" xr:uid="{7171A250-626D-4029-8318-4AA4A64FAD38}"/>
    <cellStyle name="Normal 7 2 2 2 3 2 2 2 2" xfId="1716" xr:uid="{A6511921-52EF-4F26-8F36-517A7D11B973}"/>
    <cellStyle name="Normal 7 2 2 2 3 2 2 3" xfId="1717" xr:uid="{14592C76-81EF-4E31-AFF9-5B963EFC1840}"/>
    <cellStyle name="Normal 7 2 2 2 3 2 3" xfId="1718" xr:uid="{D162E6E0-A6B4-45C1-B283-95797ED1B8E5}"/>
    <cellStyle name="Normal 7 2 2 2 3 2 3 2" xfId="1719" xr:uid="{070654E3-C5EC-470A-95C3-2C17CF1C977F}"/>
    <cellStyle name="Normal 7 2 2 2 3 2 4" xfId="1720" xr:uid="{38B22828-FBC7-4408-8EBE-6A5889C6372B}"/>
    <cellStyle name="Normal 7 2 2 2 3 3" xfId="683" xr:uid="{8D52EFA4-D49A-411D-9AFF-13BE7D9138BA}"/>
    <cellStyle name="Normal 7 2 2 2 3 3 2" xfId="1721" xr:uid="{56F3EBF0-D7E1-4E55-89E5-D6F66E1637B5}"/>
    <cellStyle name="Normal 7 2 2 2 3 3 2 2" xfId="1722" xr:uid="{B570B9A7-730E-49A2-AC30-C23310BB8BBB}"/>
    <cellStyle name="Normal 7 2 2 2 3 3 3" xfId="1723" xr:uid="{453ABB2A-EB90-4436-9335-20DAAF4273A9}"/>
    <cellStyle name="Normal 7 2 2 2 3 4" xfId="1724" xr:uid="{C00D25CF-654D-418A-99F7-741397A63872}"/>
    <cellStyle name="Normal 7 2 2 2 3 4 2" xfId="1725" xr:uid="{A3B42476-E013-483B-A272-E03AA1DFC2EB}"/>
    <cellStyle name="Normal 7 2 2 2 3 5" xfId="1726" xr:uid="{306E121C-33AD-45F9-A2BE-76D84A6ACE29}"/>
    <cellStyle name="Normal 7 2 2 2 4" xfId="684" xr:uid="{D6EB8261-5713-4E39-9790-E4EFF59C04E6}"/>
    <cellStyle name="Normal 7 2 2 2 4 2" xfId="685" xr:uid="{B2687150-F85A-4B5E-975B-F268D944EF7A}"/>
    <cellStyle name="Normal 7 2 2 2 4 2 2" xfId="1727" xr:uid="{5E532ACC-A954-4001-A7C5-A5D14FCFE271}"/>
    <cellStyle name="Normal 7 2 2 2 4 2 2 2" xfId="1728" xr:uid="{B2F7AFB4-79F7-48FF-A3C9-B251AEAF76B2}"/>
    <cellStyle name="Normal 7 2 2 2 4 2 3" xfId="1729" xr:uid="{CEF4D98A-93A2-430E-8728-6FE1641B0812}"/>
    <cellStyle name="Normal 7 2 2 2 4 3" xfId="1730" xr:uid="{2D97A40F-21C0-4E8B-AB33-1B83DAAA9D0D}"/>
    <cellStyle name="Normal 7 2 2 2 4 3 2" xfId="1731" xr:uid="{F5B8E8CD-12C5-49F1-B3ED-28739E8BEDE3}"/>
    <cellStyle name="Normal 7 2 2 2 4 4" xfId="1732" xr:uid="{99FB4DAB-3BEC-436A-870B-699E6B37AFBD}"/>
    <cellStyle name="Normal 7 2 2 2 5" xfId="686" xr:uid="{76FAF7CB-15A4-42A1-9CDF-CDF8EFE72F2B}"/>
    <cellStyle name="Normal 7 2 2 2 5 2" xfId="1733" xr:uid="{3B26EA31-F04E-4C99-88BF-92D1BC633A21}"/>
    <cellStyle name="Normal 7 2 2 2 5 2 2" xfId="1734" xr:uid="{DFEF00D2-C863-4E7D-85CE-AA1077251363}"/>
    <cellStyle name="Normal 7 2 2 2 5 3" xfId="1735" xr:uid="{6FB8A591-C0C7-43BA-B82F-8937E325B6ED}"/>
    <cellStyle name="Normal 7 2 2 2 5 4" xfId="3430" xr:uid="{FF8581C9-755A-4605-8DA6-5DCCA9F468E9}"/>
    <cellStyle name="Normal 7 2 2 2 6" xfId="1736" xr:uid="{2486DE07-81D5-45C9-BBEA-99440FBE0775}"/>
    <cellStyle name="Normal 7 2 2 2 6 2" xfId="1737" xr:uid="{0DDC7196-6757-4988-8971-D2A58E675CF5}"/>
    <cellStyle name="Normal 7 2 2 2 7" xfId="1738" xr:uid="{D3FCFA92-F11B-4D23-8411-14CC51AFFDA6}"/>
    <cellStyle name="Normal 7 2 2 2 8" xfId="3431" xr:uid="{7A4C1A61-50A4-40D2-A656-ECCE7EBB2E6B}"/>
    <cellStyle name="Normal 7 2 2 3" xfId="350" xr:uid="{0CBF0808-0EB8-40D9-9C2F-4A40DC8F9695}"/>
    <cellStyle name="Normal 7 2 2 3 2" xfId="687" xr:uid="{6CA37CE2-4731-4245-8030-1350B04D5DB1}"/>
    <cellStyle name="Normal 7 2 2 3 2 2" xfId="688" xr:uid="{8A644519-BE5A-4AE7-BFBB-7D26F3D92E26}"/>
    <cellStyle name="Normal 7 2 2 3 2 2 2" xfId="1739" xr:uid="{13B80B0F-0C14-4FE7-9676-C0D31B741CA0}"/>
    <cellStyle name="Normal 7 2 2 3 2 2 2 2" xfId="1740" xr:uid="{0177E7B8-8E58-4DA3-BDF5-538E0E0FE638}"/>
    <cellStyle name="Normal 7 2 2 3 2 2 3" xfId="1741" xr:uid="{05792DD1-40C1-446F-8340-C0B527C04153}"/>
    <cellStyle name="Normal 7 2 2 3 2 3" xfId="1742" xr:uid="{62BF4450-9D4B-4BE1-97DB-1D27EC307208}"/>
    <cellStyle name="Normal 7 2 2 3 2 3 2" xfId="1743" xr:uid="{EC7E3FFA-10C0-4470-88E7-0F97FD635523}"/>
    <cellStyle name="Normal 7 2 2 3 2 4" xfId="1744" xr:uid="{0DFEBC1C-C01F-4C9B-ACAD-44617581BC1E}"/>
    <cellStyle name="Normal 7 2 2 3 3" xfId="689" xr:uid="{27A7C797-966B-4140-8BB2-6261F26711E3}"/>
    <cellStyle name="Normal 7 2 2 3 3 2" xfId="1745" xr:uid="{9724CA18-F3E2-4D1E-A0CC-420A79FAA253}"/>
    <cellStyle name="Normal 7 2 2 3 3 2 2" xfId="1746" xr:uid="{544B4C7E-E539-4DBA-A258-B7363A3DF301}"/>
    <cellStyle name="Normal 7 2 2 3 3 3" xfId="1747" xr:uid="{705EFDDD-96A7-4F66-89C6-6C366D941095}"/>
    <cellStyle name="Normal 7 2 2 3 3 4" xfId="3432" xr:uid="{160F2303-3620-413D-97AD-BD6778F7A702}"/>
    <cellStyle name="Normal 7 2 2 3 4" xfId="1748" xr:uid="{0D08CC82-E5E6-4BC4-AFE9-E736821BEB93}"/>
    <cellStyle name="Normal 7 2 2 3 4 2" xfId="1749" xr:uid="{06C1399A-804F-496D-8165-B67037EB5FE8}"/>
    <cellStyle name="Normal 7 2 2 3 5" xfId="1750" xr:uid="{8893EDA2-A607-49A3-B42D-E71436322798}"/>
    <cellStyle name="Normal 7 2 2 3 6" xfId="3433" xr:uid="{46C2BE02-4DFA-4636-BF08-9FAA36436EB3}"/>
    <cellStyle name="Normal 7 2 2 4" xfId="351" xr:uid="{3FA9DAC6-9472-452F-B26F-2D581F778E85}"/>
    <cellStyle name="Normal 7 2 2 4 2" xfId="690" xr:uid="{87AF9A97-408F-43EB-9FAE-0CF2A3630CF0}"/>
    <cellStyle name="Normal 7 2 2 4 2 2" xfId="691" xr:uid="{0B48CD8D-2614-4C5C-983C-97B777E6C463}"/>
    <cellStyle name="Normal 7 2 2 4 2 2 2" xfId="1751" xr:uid="{D5C464AF-30F8-44CF-B1FB-4161E5807013}"/>
    <cellStyle name="Normal 7 2 2 4 2 2 2 2" xfId="1752" xr:uid="{97A1DF61-2723-41A5-B9D2-4C840FB81A3A}"/>
    <cellStyle name="Normal 7 2 2 4 2 2 3" xfId="1753" xr:uid="{E6702771-59CC-4ABE-9678-03715E4A76C4}"/>
    <cellStyle name="Normal 7 2 2 4 2 3" xfId="1754" xr:uid="{F29C151F-AE76-4A68-B5C2-4CBA7EFE77CF}"/>
    <cellStyle name="Normal 7 2 2 4 2 3 2" xfId="1755" xr:uid="{7550A2DB-874B-4604-AC94-592D15BF4364}"/>
    <cellStyle name="Normal 7 2 2 4 2 4" xfId="1756" xr:uid="{5E6D32F9-36A7-4643-BA6B-09B6EA13E71D}"/>
    <cellStyle name="Normal 7 2 2 4 3" xfId="692" xr:uid="{148B34AC-9DAE-43B0-8A52-6C2020001CCC}"/>
    <cellStyle name="Normal 7 2 2 4 3 2" xfId="1757" xr:uid="{9030CC80-ED5E-4E25-9FFF-5C6C732236AD}"/>
    <cellStyle name="Normal 7 2 2 4 3 2 2" xfId="1758" xr:uid="{27624BF1-03F8-4F2D-B9A2-C1C593DA26CE}"/>
    <cellStyle name="Normal 7 2 2 4 3 3" xfId="1759" xr:uid="{0C9E0805-A707-4DEE-B42A-790728751903}"/>
    <cellStyle name="Normal 7 2 2 4 4" xfId="1760" xr:uid="{3D2E8630-B1A1-43DB-935B-B60C6E29AEAB}"/>
    <cellStyle name="Normal 7 2 2 4 4 2" xfId="1761" xr:uid="{E10E9DD4-19F5-4C85-89A9-485DB5E63618}"/>
    <cellStyle name="Normal 7 2 2 4 5" xfId="1762" xr:uid="{D0DD48E6-698D-4C91-B2E0-4D299136CD2C}"/>
    <cellStyle name="Normal 7 2 2 5" xfId="352" xr:uid="{941FEC0D-FD18-4554-9A73-88E550DC6961}"/>
    <cellStyle name="Normal 7 2 2 5 2" xfId="693" xr:uid="{50387F2B-FCA3-4121-A807-FD494BCFA88F}"/>
    <cellStyle name="Normal 7 2 2 5 2 2" xfId="1763" xr:uid="{02B7AB2D-3B82-4FF1-B7B9-CDF5D7E95D66}"/>
    <cellStyle name="Normal 7 2 2 5 2 2 2" xfId="1764" xr:uid="{4821E6F6-1F66-40B3-8049-36B8F5236A98}"/>
    <cellStyle name="Normal 7 2 2 5 2 3" xfId="1765" xr:uid="{51821F81-FE20-4F5C-9F53-C3CE73C87423}"/>
    <cellStyle name="Normal 7 2 2 5 3" xfId="1766" xr:uid="{1B33B6E8-9AA9-4D70-802C-0FDE34533F48}"/>
    <cellStyle name="Normal 7 2 2 5 3 2" xfId="1767" xr:uid="{B5415DA3-E710-4D9E-B9BF-850AD394B13E}"/>
    <cellStyle name="Normal 7 2 2 5 4" xfId="1768" xr:uid="{7C65FC9C-D047-4E50-983D-2B0AB3BA96D7}"/>
    <cellStyle name="Normal 7 2 2 6" xfId="694" xr:uid="{C6831A27-DD93-478B-B284-58EF8238BED0}"/>
    <cellStyle name="Normal 7 2 2 6 2" xfId="1769" xr:uid="{CA18B6B1-0744-4BFD-949F-51A1B09ED1CA}"/>
    <cellStyle name="Normal 7 2 2 6 2 2" xfId="1770" xr:uid="{6922DE92-3572-4209-A324-097E32456F6A}"/>
    <cellStyle name="Normal 7 2 2 6 3" xfId="1771" xr:uid="{D9A945AD-762C-4F26-8D7D-1C8FE321233C}"/>
    <cellStyle name="Normal 7 2 2 6 4" xfId="3434" xr:uid="{D9CE872B-2E55-412F-BFC2-C81ECAAAEA55}"/>
    <cellStyle name="Normal 7 2 2 7" xfId="1772" xr:uid="{3187907F-FC7A-482E-8026-7CF87DA332E0}"/>
    <cellStyle name="Normal 7 2 2 7 2" xfId="1773" xr:uid="{2E6D9775-9E9D-49AF-8713-19381D2F0F53}"/>
    <cellStyle name="Normal 7 2 2 8" xfId="1774" xr:uid="{0D1FFB53-CA82-418D-B9C5-654825CBC76D}"/>
    <cellStyle name="Normal 7 2 2 9" xfId="3435" xr:uid="{208E44CA-0B73-46E0-8640-D097016CDC08}"/>
    <cellStyle name="Normal 7 2 3" xfId="137" xr:uid="{7709ACB4-76D9-4E1B-BACB-5D89D0275C26}"/>
    <cellStyle name="Normal 7 2 3 2" xfId="138" xr:uid="{2360312D-8E31-4211-8C9C-A45FDC21D1DD}"/>
    <cellStyle name="Normal 7 2 3 2 2" xfId="695" xr:uid="{2EE8073A-C8E3-40F2-91EA-72EEE782E991}"/>
    <cellStyle name="Normal 7 2 3 2 2 2" xfId="696" xr:uid="{BE10712A-674F-41C4-A0F5-45BF98825D53}"/>
    <cellStyle name="Normal 7 2 3 2 2 2 2" xfId="1775" xr:uid="{BECDC4B4-59DA-4E90-A36F-E167FE09300A}"/>
    <cellStyle name="Normal 7 2 3 2 2 2 2 2" xfId="1776" xr:uid="{05A01DBE-3B67-4E0C-80FA-0CC2C4CA35F7}"/>
    <cellStyle name="Normal 7 2 3 2 2 2 3" xfId="1777" xr:uid="{BBC8FE7E-84C9-4A9A-B997-3DC146E4E3AA}"/>
    <cellStyle name="Normal 7 2 3 2 2 3" xfId="1778" xr:uid="{F0A147D2-EAA4-49FE-906B-1F12A38060F8}"/>
    <cellStyle name="Normal 7 2 3 2 2 3 2" xfId="1779" xr:uid="{4A161022-8C67-4AC6-83F4-15C2692285D2}"/>
    <cellStyle name="Normal 7 2 3 2 2 4" xfId="1780" xr:uid="{C107EC88-370D-49A3-9B56-258B4BDA7AC7}"/>
    <cellStyle name="Normal 7 2 3 2 3" xfId="697" xr:uid="{BC67BFBD-93A3-4DBC-9B26-E6753277C761}"/>
    <cellStyle name="Normal 7 2 3 2 3 2" xfId="1781" xr:uid="{51D86330-8DC9-4DBC-B420-18EBC74CA25C}"/>
    <cellStyle name="Normal 7 2 3 2 3 2 2" xfId="1782" xr:uid="{E899CC13-B9D3-4063-87B6-9DC9EBABA3A2}"/>
    <cellStyle name="Normal 7 2 3 2 3 3" xfId="1783" xr:uid="{6FC1E6E8-ADBC-4203-939A-E411EE40C892}"/>
    <cellStyle name="Normal 7 2 3 2 3 4" xfId="3436" xr:uid="{31C801F0-153C-4C3C-8D3B-C15B88B98BAE}"/>
    <cellStyle name="Normal 7 2 3 2 4" xfId="1784" xr:uid="{54EE493B-8D21-44F2-831E-4A8517496646}"/>
    <cellStyle name="Normal 7 2 3 2 4 2" xfId="1785" xr:uid="{44257E75-C91C-417E-A055-3CC699EB6DBB}"/>
    <cellStyle name="Normal 7 2 3 2 5" xfId="1786" xr:uid="{183C1BE8-3157-443E-BF4F-38FE400803D3}"/>
    <cellStyle name="Normal 7 2 3 2 6" xfId="3437" xr:uid="{A8769741-355E-497C-85E3-BC1085C7FC49}"/>
    <cellStyle name="Normal 7 2 3 3" xfId="353" xr:uid="{D533BB7F-5882-4C73-AD03-2C5C86C492A2}"/>
    <cellStyle name="Normal 7 2 3 3 2" xfId="698" xr:uid="{A3E3A414-6067-4ED0-AC95-3FDC60BEA663}"/>
    <cellStyle name="Normal 7 2 3 3 2 2" xfId="699" xr:uid="{9B61868A-9861-4669-81F6-746307AAD4B2}"/>
    <cellStyle name="Normal 7 2 3 3 2 2 2" xfId="1787" xr:uid="{4886FBCB-6692-4364-A474-50218F7C3BBA}"/>
    <cellStyle name="Normal 7 2 3 3 2 2 2 2" xfId="1788" xr:uid="{057B8835-20D3-44E4-A90F-4F610F764CDB}"/>
    <cellStyle name="Normal 7 2 3 3 2 2 3" xfId="1789" xr:uid="{7B212A0A-966D-4D47-9FA4-87111337F5B9}"/>
    <cellStyle name="Normal 7 2 3 3 2 3" xfId="1790" xr:uid="{76D1093C-3D39-463B-8170-95E087B4D749}"/>
    <cellStyle name="Normal 7 2 3 3 2 3 2" xfId="1791" xr:uid="{5F301120-08AB-49A7-87AE-45A25AB7E824}"/>
    <cellStyle name="Normal 7 2 3 3 2 4" xfId="1792" xr:uid="{B98BE285-E4BC-44D6-9BED-2954D554BAD9}"/>
    <cellStyle name="Normal 7 2 3 3 3" xfId="700" xr:uid="{7D04FDD6-1AAA-4E51-96FD-84C57E424934}"/>
    <cellStyle name="Normal 7 2 3 3 3 2" xfId="1793" xr:uid="{08C8815E-DB4B-4A82-B47D-B0E1693D7EB0}"/>
    <cellStyle name="Normal 7 2 3 3 3 2 2" xfId="1794" xr:uid="{5F102A6C-7B41-461D-BBEA-F968A604DEE9}"/>
    <cellStyle name="Normal 7 2 3 3 3 3" xfId="1795" xr:uid="{B217FFA9-16A9-415D-9CA5-C72FEA605E5A}"/>
    <cellStyle name="Normal 7 2 3 3 4" xfId="1796" xr:uid="{1EBB215F-4BF7-4824-827F-F47B0F49055E}"/>
    <cellStyle name="Normal 7 2 3 3 4 2" xfId="1797" xr:uid="{1961379E-8085-40DF-A920-4A5CC5631A8B}"/>
    <cellStyle name="Normal 7 2 3 3 5" xfId="1798" xr:uid="{FF148B73-E9E8-4C33-A49F-1DBF547E1F19}"/>
    <cellStyle name="Normal 7 2 3 4" xfId="354" xr:uid="{DD99AD0D-3763-4BD8-B19D-EF7BF41525AA}"/>
    <cellStyle name="Normal 7 2 3 4 2" xfId="701" xr:uid="{ED774737-303E-40DC-BA13-775CFBBF53B7}"/>
    <cellStyle name="Normal 7 2 3 4 2 2" xfId="1799" xr:uid="{F4929EFA-6134-4515-9B04-83137EDEB3C6}"/>
    <cellStyle name="Normal 7 2 3 4 2 2 2" xfId="1800" xr:uid="{0581317F-8777-4592-B1C9-75787463F758}"/>
    <cellStyle name="Normal 7 2 3 4 2 3" xfId="1801" xr:uid="{15C1C8F0-B4DB-4BAA-8521-4C4ABC120640}"/>
    <cellStyle name="Normal 7 2 3 4 3" xfId="1802" xr:uid="{01947446-3B24-408E-B202-BEF24EB229E3}"/>
    <cellStyle name="Normal 7 2 3 4 3 2" xfId="1803" xr:uid="{16841867-2771-4B24-81F4-1FC1FB0A03A1}"/>
    <cellStyle name="Normal 7 2 3 4 4" xfId="1804" xr:uid="{30406ABE-3F1D-4E95-948D-12A4B7A1F47E}"/>
    <cellStyle name="Normal 7 2 3 5" xfId="702" xr:uid="{B4917FF6-64D8-4946-9E45-F435663792DF}"/>
    <cellStyle name="Normal 7 2 3 5 2" xfId="1805" xr:uid="{C91B56AF-E0ED-4CA5-8FE5-C0A31DA4233D}"/>
    <cellStyle name="Normal 7 2 3 5 2 2" xfId="1806" xr:uid="{487FA592-E1EF-47FB-867A-5E0843CF9DA9}"/>
    <cellStyle name="Normal 7 2 3 5 3" xfId="1807" xr:uid="{D32E4B5D-81BA-45A9-90ED-57F44BDF827E}"/>
    <cellStyle name="Normal 7 2 3 5 4" xfId="3438" xr:uid="{6D457DB4-DFBC-4988-8374-CF6351C7A24E}"/>
    <cellStyle name="Normal 7 2 3 6" xfId="1808" xr:uid="{04C4E01B-BA6E-45E0-8B29-9D88C53E468C}"/>
    <cellStyle name="Normal 7 2 3 6 2" xfId="1809" xr:uid="{EC8340D9-9BFF-4217-9F09-17E1D8D6D45B}"/>
    <cellStyle name="Normal 7 2 3 7" xfId="1810" xr:uid="{04E8FAF4-63A9-425A-AF6A-2072F86FCBDD}"/>
    <cellStyle name="Normal 7 2 3 8" xfId="3439" xr:uid="{D5EB5219-BC2D-4B88-BB73-741ACCF033D8}"/>
    <cellStyle name="Normal 7 2 4" xfId="139" xr:uid="{3B8C9097-43D0-451A-8EB3-FE20DC8B4B53}"/>
    <cellStyle name="Normal 7 2 4 2" xfId="449" xr:uid="{A6FDAC63-EE21-4839-BB0C-A799932264B0}"/>
    <cellStyle name="Normal 7 2 4 2 2" xfId="703" xr:uid="{D5A432A8-804F-422A-8B60-BA8ED137F083}"/>
    <cellStyle name="Normal 7 2 4 2 2 2" xfId="1811" xr:uid="{9049CC0E-C145-419A-94B2-AE83161442AD}"/>
    <cellStyle name="Normal 7 2 4 2 2 2 2" xfId="1812" xr:uid="{ADEB3150-DE41-45CF-933D-0F1E98A1890A}"/>
    <cellStyle name="Normal 7 2 4 2 2 3" xfId="1813" xr:uid="{EF1B816C-01CC-4848-B300-1B7B13D556F7}"/>
    <cellStyle name="Normal 7 2 4 2 2 4" xfId="3440" xr:uid="{DE8766A3-78B8-46AE-9B26-8E32650B0541}"/>
    <cellStyle name="Normal 7 2 4 2 3" xfId="1814" xr:uid="{9EF4D894-8C02-47C7-BE4A-730BFD8CDA07}"/>
    <cellStyle name="Normal 7 2 4 2 3 2" xfId="1815" xr:uid="{6EACBF84-8EDC-4636-8A5E-B9014FB9F38C}"/>
    <cellStyle name="Normal 7 2 4 2 4" xfId="1816" xr:uid="{348C7EED-9E79-4D52-8171-86D8078E584C}"/>
    <cellStyle name="Normal 7 2 4 2 5" xfId="3441" xr:uid="{83EAC50E-B4EF-487F-8FA9-780E6E7E4A25}"/>
    <cellStyle name="Normal 7 2 4 3" xfId="704" xr:uid="{A800DC4A-7EF5-42BD-9983-A553768F8D14}"/>
    <cellStyle name="Normal 7 2 4 3 2" xfId="1817" xr:uid="{D34C9638-960A-41EE-8A53-DE82E083C178}"/>
    <cellStyle name="Normal 7 2 4 3 2 2" xfId="1818" xr:uid="{C4D9488C-1178-40BC-A236-23D7DAD6B646}"/>
    <cellStyle name="Normal 7 2 4 3 3" xfId="1819" xr:uid="{6C31BDE3-6906-43B7-8FBA-096A12093041}"/>
    <cellStyle name="Normal 7 2 4 3 4" xfId="3442" xr:uid="{C5DC0A44-6524-4446-8E39-A2E2D8893D1B}"/>
    <cellStyle name="Normal 7 2 4 4" xfId="1820" xr:uid="{49EAE616-7BAD-47E0-96F8-BB0E8107A7EF}"/>
    <cellStyle name="Normal 7 2 4 4 2" xfId="1821" xr:uid="{3779496F-6D92-4479-A940-572615EABDB7}"/>
    <cellStyle name="Normal 7 2 4 4 3" xfId="3443" xr:uid="{DC10EC5E-4626-4EC5-A19D-2B9756A1067C}"/>
    <cellStyle name="Normal 7 2 4 4 4" xfId="3444" xr:uid="{69022A98-2978-4090-9D3F-7DC4A5FA558E}"/>
    <cellStyle name="Normal 7 2 4 5" xfId="1822" xr:uid="{6E315CD5-1174-4AC4-A86D-0B85A866A08F}"/>
    <cellStyle name="Normal 7 2 4 6" xfId="3445" xr:uid="{7EF15218-9E5F-4D5C-A37D-5A5E977B94F1}"/>
    <cellStyle name="Normal 7 2 4 7" xfId="3446" xr:uid="{B6627BD9-08C9-4FF1-8DE2-919A043D7F6A}"/>
    <cellStyle name="Normal 7 2 5" xfId="355" xr:uid="{D1DD8AF1-210D-4221-A880-D073E81352DD}"/>
    <cellStyle name="Normal 7 2 5 2" xfId="705" xr:uid="{FBD90FF9-0E05-4E12-A05A-87AE3B80A759}"/>
    <cellStyle name="Normal 7 2 5 2 2" xfId="706" xr:uid="{293D9447-36EB-4D4F-9658-7A9418DD6B8A}"/>
    <cellStyle name="Normal 7 2 5 2 2 2" xfId="1823" xr:uid="{B3DC0D05-63A5-4A94-BC9F-F77F37D70532}"/>
    <cellStyle name="Normal 7 2 5 2 2 2 2" xfId="1824" xr:uid="{2AC442F3-F954-4FA6-BFB0-5A4780BA57E1}"/>
    <cellStyle name="Normal 7 2 5 2 2 3" xfId="1825" xr:uid="{2E50E2ED-89B1-4134-B2FE-8B0B35611E8F}"/>
    <cellStyle name="Normal 7 2 5 2 3" xfId="1826" xr:uid="{55F6C461-713D-4A79-B954-5A21C3900008}"/>
    <cellStyle name="Normal 7 2 5 2 3 2" xfId="1827" xr:uid="{DCFE8AD1-E037-404C-9810-30896F9822D3}"/>
    <cellStyle name="Normal 7 2 5 2 4" xfId="1828" xr:uid="{38A2F218-61F6-4844-9ACD-8831DA87DCA2}"/>
    <cellStyle name="Normal 7 2 5 3" xfId="707" xr:uid="{DC8A6CFF-EE81-4DDF-80F9-76B550C5F1D7}"/>
    <cellStyle name="Normal 7 2 5 3 2" xfId="1829" xr:uid="{28884894-0EC8-4369-B707-C7398744DDE4}"/>
    <cellStyle name="Normal 7 2 5 3 2 2" xfId="1830" xr:uid="{C6C5924A-7FC8-4C46-9FCB-1EE617D83F66}"/>
    <cellStyle name="Normal 7 2 5 3 3" xfId="1831" xr:uid="{E3E85B86-A3AF-410C-BCD7-74D30B1FEDCE}"/>
    <cellStyle name="Normal 7 2 5 3 4" xfId="3447" xr:uid="{307F8360-3CC7-4C60-AA4A-AF25D3CD2C3A}"/>
    <cellStyle name="Normal 7 2 5 4" xfId="1832" xr:uid="{BCB2CDE4-C59C-4BAB-A77A-F99A8E00441F}"/>
    <cellStyle name="Normal 7 2 5 4 2" xfId="1833" xr:uid="{F2BEDECA-4542-465C-912B-81E497272114}"/>
    <cellStyle name="Normal 7 2 5 5" xfId="1834" xr:uid="{5DFFB42F-F648-46FE-9CE7-E6857B79AF7A}"/>
    <cellStyle name="Normal 7 2 5 6" xfId="3448" xr:uid="{B1B22BB9-063C-4AFC-A187-A9CC33B4B32F}"/>
    <cellStyle name="Normal 7 2 6" xfId="356" xr:uid="{E0E2237A-C3DD-48C9-896A-83430F7FE6C1}"/>
    <cellStyle name="Normal 7 2 6 2" xfId="708" xr:uid="{904559EF-87FA-46E5-B79B-AF7F260332FF}"/>
    <cellStyle name="Normal 7 2 6 2 2" xfId="1835" xr:uid="{98F61969-96E4-4643-939C-DA99A07C841A}"/>
    <cellStyle name="Normal 7 2 6 2 2 2" xfId="1836" xr:uid="{29FB67BC-3E72-4701-ADE2-22E951D4726B}"/>
    <cellStyle name="Normal 7 2 6 2 3" xfId="1837" xr:uid="{E63BA897-F01E-4BBF-B8E8-86AED152197B}"/>
    <cellStyle name="Normal 7 2 6 2 4" xfId="3449" xr:uid="{6461DD6B-8C7C-491F-A549-005229AC13C5}"/>
    <cellStyle name="Normal 7 2 6 3" xfId="1838" xr:uid="{57FA6E13-B5E7-4BBC-B04F-416BDCC27611}"/>
    <cellStyle name="Normal 7 2 6 3 2" xfId="1839" xr:uid="{4C638D06-FC31-4417-AF0F-9B284298E400}"/>
    <cellStyle name="Normal 7 2 6 4" xfId="1840" xr:uid="{CEC188C4-AA34-4078-A67D-E6E0D55BD373}"/>
    <cellStyle name="Normal 7 2 6 5" xfId="3450" xr:uid="{52880A56-F74F-4CB5-B066-9FA940CCFF09}"/>
    <cellStyle name="Normal 7 2 7" xfId="709" xr:uid="{ACF29EDE-76AF-432D-85C3-5DB26A53A7F8}"/>
    <cellStyle name="Normal 7 2 7 2" xfId="1841" xr:uid="{B679CC3D-B9CC-4CCC-AF5C-34EE7F10CBBA}"/>
    <cellStyle name="Normal 7 2 7 2 2" xfId="1842" xr:uid="{E79827C2-05B5-4C1D-8108-34FCA36B1019}"/>
    <cellStyle name="Normal 7 2 7 2 3" xfId="4410" xr:uid="{9E58221D-C69E-4F7F-90A3-D34B0377B9E5}"/>
    <cellStyle name="Normal 7 2 7 3" xfId="1843" xr:uid="{3F4824D5-A9E2-4DAE-B45E-45616B0CDFBC}"/>
    <cellStyle name="Normal 7 2 7 4" xfId="3451" xr:uid="{AEF282AD-5817-46CC-B6C1-6246EB605841}"/>
    <cellStyle name="Normal 7 2 7 4 2" xfId="4580" xr:uid="{8256F146-7EFC-4CB1-9B9A-49F7331C7230}"/>
    <cellStyle name="Normal 7 2 7 4 3" xfId="4687" xr:uid="{C0579683-2AE7-43F6-BAB7-D8022D1A622B}"/>
    <cellStyle name="Normal 7 2 7 4 4" xfId="4609" xr:uid="{07A1F064-5F2B-412E-8183-449863338707}"/>
    <cellStyle name="Normal 7 2 8" xfId="1844" xr:uid="{F1672AB8-31E8-4F00-8788-CCB3AFF1C46C}"/>
    <cellStyle name="Normal 7 2 8 2" xfId="1845" xr:uid="{63F7875F-9BA6-4859-BE8E-4BA9C6735608}"/>
    <cellStyle name="Normal 7 2 8 3" xfId="3452" xr:uid="{D13A724E-6D38-4017-B080-DE9D69B39DE5}"/>
    <cellStyle name="Normal 7 2 8 4" xfId="3453" xr:uid="{81660886-20BA-4E9C-8469-2C5998AF2840}"/>
    <cellStyle name="Normal 7 2 9" xfId="1846" xr:uid="{60870696-7074-439A-97DE-F98061F8A1BE}"/>
    <cellStyle name="Normal 7 3" xfId="140" xr:uid="{3F739F69-570C-4461-A50E-E23ADE783EC0}"/>
    <cellStyle name="Normal 7 3 10" xfId="3454" xr:uid="{20F23F22-DD49-4724-A493-D833EF355863}"/>
    <cellStyle name="Normal 7 3 11" xfId="3455" xr:uid="{92474FFF-00C1-42E0-9378-A9CAFD185546}"/>
    <cellStyle name="Normal 7 3 2" xfId="141" xr:uid="{601B126A-0778-450D-8DF8-674F29CAFC7F}"/>
    <cellStyle name="Normal 7 3 2 2" xfId="142" xr:uid="{916DA4F4-A865-4AE1-9CBE-27782DDAD969}"/>
    <cellStyle name="Normal 7 3 2 2 2" xfId="357" xr:uid="{76BF7196-2EDF-42DE-B122-E5BF40F7D4F4}"/>
    <cellStyle name="Normal 7 3 2 2 2 2" xfId="710" xr:uid="{25C35704-021E-4F42-9D9C-A94308ADA0D2}"/>
    <cellStyle name="Normal 7 3 2 2 2 2 2" xfId="1847" xr:uid="{95B56DF6-EC37-4D66-BF0E-65CEABE6CA84}"/>
    <cellStyle name="Normal 7 3 2 2 2 2 2 2" xfId="1848" xr:uid="{1A53F18B-2AF7-4311-B4B1-73B25300A193}"/>
    <cellStyle name="Normal 7 3 2 2 2 2 3" xfId="1849" xr:uid="{19E35ED1-BF40-4CE1-B5EC-95D33BF5DA3D}"/>
    <cellStyle name="Normal 7 3 2 2 2 2 4" xfId="3456" xr:uid="{6EFAF970-8790-44B9-BF84-E5E460867313}"/>
    <cellStyle name="Normal 7 3 2 2 2 3" xfId="1850" xr:uid="{33A2D93F-1B39-4FF2-92E2-8E6050068A9A}"/>
    <cellStyle name="Normal 7 3 2 2 2 3 2" xfId="1851" xr:uid="{ACCBB1A9-1346-424A-94F7-95F36CC51399}"/>
    <cellStyle name="Normal 7 3 2 2 2 3 3" xfId="3457" xr:uid="{E6EA6405-141A-42F0-89D9-42BA0E263A2E}"/>
    <cellStyle name="Normal 7 3 2 2 2 3 4" xfId="3458" xr:uid="{926E85D0-5850-4929-9535-D9623E0A9783}"/>
    <cellStyle name="Normal 7 3 2 2 2 4" xfId="1852" xr:uid="{D2C650AB-BF84-4FD6-ACF7-95E0B02ACC86}"/>
    <cellStyle name="Normal 7 3 2 2 2 5" xfId="3459" xr:uid="{2AC75834-0BEE-46FC-8D25-53F04D63F91C}"/>
    <cellStyle name="Normal 7 3 2 2 2 6" xfId="3460" xr:uid="{447CABBE-0891-48EE-B05C-1B0C31C825B4}"/>
    <cellStyle name="Normal 7 3 2 2 3" xfId="711" xr:uid="{B2304DE6-BA2E-48C5-87AA-F9E5947A9C83}"/>
    <cellStyle name="Normal 7 3 2 2 3 2" xfId="1853" xr:uid="{6746A943-4184-40AC-A2CA-4C3B6723BC2E}"/>
    <cellStyle name="Normal 7 3 2 2 3 2 2" xfId="1854" xr:uid="{92C6C486-D7B3-4816-BCA8-5DEF8B051BD2}"/>
    <cellStyle name="Normal 7 3 2 2 3 2 3" xfId="3461" xr:uid="{15F5F19E-A331-4320-AC46-7CA2A89772E5}"/>
    <cellStyle name="Normal 7 3 2 2 3 2 4" xfId="3462" xr:uid="{FD1EEAB9-4093-4593-BD76-10593C739D0A}"/>
    <cellStyle name="Normal 7 3 2 2 3 3" xfId="1855" xr:uid="{85EB67D8-D90B-468A-9F9A-0D63EB2A0C3F}"/>
    <cellStyle name="Normal 7 3 2 2 3 4" xfId="3463" xr:uid="{93393CC3-DA80-49FC-95EA-766E38552D6E}"/>
    <cellStyle name="Normal 7 3 2 2 3 5" xfId="3464" xr:uid="{65D1D612-A6BF-41B3-80E0-BADBA6B88099}"/>
    <cellStyle name="Normal 7 3 2 2 4" xfId="1856" xr:uid="{158A7FF1-235F-4608-85A3-640EBDE7054C}"/>
    <cellStyle name="Normal 7 3 2 2 4 2" xfId="1857" xr:uid="{711A94D2-ED25-4C4A-B5AE-56AB707A6C39}"/>
    <cellStyle name="Normal 7 3 2 2 4 3" xfId="3465" xr:uid="{124E7E90-4C57-40F9-871B-ED505FA0763D}"/>
    <cellStyle name="Normal 7 3 2 2 4 4" xfId="3466" xr:uid="{981A1ED4-80FC-4742-BC26-4741D59772AB}"/>
    <cellStyle name="Normal 7 3 2 2 5" xfId="1858" xr:uid="{6549AA73-8308-4D52-B495-1ED85C684736}"/>
    <cellStyle name="Normal 7 3 2 2 5 2" xfId="3467" xr:uid="{348EB280-13FD-4F23-AC68-046B59A013DB}"/>
    <cellStyle name="Normal 7 3 2 2 5 3" xfId="3468" xr:uid="{A0CA1DCF-7C88-48E5-B9F2-9D5F70F220D7}"/>
    <cellStyle name="Normal 7 3 2 2 5 4" xfId="3469" xr:uid="{3E4706C0-D60D-43E9-BDCC-D534D66F11B8}"/>
    <cellStyle name="Normal 7 3 2 2 6" xfId="3470" xr:uid="{A99C0CE6-7380-46D9-B014-9701E6C9D6C5}"/>
    <cellStyle name="Normal 7 3 2 2 7" xfId="3471" xr:uid="{A6B08F1A-1E12-484E-A769-5B5BC5EBA81B}"/>
    <cellStyle name="Normal 7 3 2 2 8" xfId="3472" xr:uid="{C99C7344-685F-4D7E-B85B-C8F6135553AF}"/>
    <cellStyle name="Normal 7 3 2 3" xfId="358" xr:uid="{6C72EB55-2483-4EAD-948D-2D12FDEA4088}"/>
    <cellStyle name="Normal 7 3 2 3 2" xfId="712" xr:uid="{91335CBA-667D-4F71-928D-9B882EED7CB6}"/>
    <cellStyle name="Normal 7 3 2 3 2 2" xfId="713" xr:uid="{A306DB4E-0076-4EB6-8130-11A31BE179D3}"/>
    <cellStyle name="Normal 7 3 2 3 2 2 2" xfId="1859" xr:uid="{6C64A209-1817-44E0-9033-61C9DF4C0D84}"/>
    <cellStyle name="Normal 7 3 2 3 2 2 2 2" xfId="1860" xr:uid="{1CEE9188-3709-45A1-9427-ADC635BDFED2}"/>
    <cellStyle name="Normal 7 3 2 3 2 2 3" xfId="1861" xr:uid="{6D318347-3C36-451E-93FF-5D8601F2476B}"/>
    <cellStyle name="Normal 7 3 2 3 2 3" xfId="1862" xr:uid="{FA013D43-CF3A-4860-872E-2D674AA79AB5}"/>
    <cellStyle name="Normal 7 3 2 3 2 3 2" xfId="1863" xr:uid="{41631DC0-E4B8-418F-9E4D-D72403C7FC8C}"/>
    <cellStyle name="Normal 7 3 2 3 2 4" xfId="1864" xr:uid="{D606EC5B-F461-42D4-B758-E365CBD4EF76}"/>
    <cellStyle name="Normal 7 3 2 3 3" xfId="714" xr:uid="{0B30AF13-ABF0-48B4-ABEE-80845DFC60A7}"/>
    <cellStyle name="Normal 7 3 2 3 3 2" xfId="1865" xr:uid="{43DA5619-19D5-47CA-B8B4-BB431A4303FB}"/>
    <cellStyle name="Normal 7 3 2 3 3 2 2" xfId="1866" xr:uid="{E5214041-0B47-4A34-B26A-2ACEE79056F9}"/>
    <cellStyle name="Normal 7 3 2 3 3 3" xfId="1867" xr:uid="{8BA60753-FA69-401E-837D-BE7C02A5D169}"/>
    <cellStyle name="Normal 7 3 2 3 3 4" xfId="3473" xr:uid="{1CA4BB55-0E9B-4847-920A-D9543ED194BD}"/>
    <cellStyle name="Normal 7 3 2 3 4" xfId="1868" xr:uid="{A22CDC4E-6E8F-4046-80D8-932543C4CB6C}"/>
    <cellStyle name="Normal 7 3 2 3 4 2" xfId="1869" xr:uid="{293D46A8-7564-4549-85D7-F8F8593FC021}"/>
    <cellStyle name="Normal 7 3 2 3 5" xfId="1870" xr:uid="{C8AEB2C5-1A14-42D3-B131-3929864DF491}"/>
    <cellStyle name="Normal 7 3 2 3 6" xfId="3474" xr:uid="{7CCA5DC3-691B-4B5A-8B77-CF91616BFFE5}"/>
    <cellStyle name="Normal 7 3 2 4" xfId="359" xr:uid="{13111D9B-42D9-4D26-B632-FABEF4018472}"/>
    <cellStyle name="Normal 7 3 2 4 2" xfId="715" xr:uid="{2FA95A5A-F31D-4387-9F03-7C7C0470C3BD}"/>
    <cellStyle name="Normal 7 3 2 4 2 2" xfId="1871" xr:uid="{D823FF17-EC2E-427E-84D7-F81B182CB2F2}"/>
    <cellStyle name="Normal 7 3 2 4 2 2 2" xfId="1872" xr:uid="{AEB2AA13-92DC-4188-B712-C4C5D7290682}"/>
    <cellStyle name="Normal 7 3 2 4 2 3" xfId="1873" xr:uid="{35413EAD-FF95-4923-9FCC-6E136B8E2F74}"/>
    <cellStyle name="Normal 7 3 2 4 2 4" xfId="3475" xr:uid="{1F6BFA3A-6FB2-431B-8C45-787F8CBD125D}"/>
    <cellStyle name="Normal 7 3 2 4 3" xfId="1874" xr:uid="{3BA7BA9F-A6B0-4769-B1D5-13C69FC7B0B4}"/>
    <cellStyle name="Normal 7 3 2 4 3 2" xfId="1875" xr:uid="{A0DC5AB4-05D5-448E-AB42-2E43DC90D51D}"/>
    <cellStyle name="Normal 7 3 2 4 4" xfId="1876" xr:uid="{9A8E6BB8-7905-4CFB-B61A-9CAA73959850}"/>
    <cellStyle name="Normal 7 3 2 4 5" xfId="3476" xr:uid="{7A1BA7A9-9BCC-4A18-A3D5-3945377003D8}"/>
    <cellStyle name="Normal 7 3 2 5" xfId="360" xr:uid="{4F1078E6-396A-4170-823D-0E0BF6522C72}"/>
    <cellStyle name="Normal 7 3 2 5 2" xfId="1877" xr:uid="{78032361-AA0D-4D0F-A83A-1A4CD26E05BF}"/>
    <cellStyle name="Normal 7 3 2 5 2 2" xfId="1878" xr:uid="{60A33D82-0E77-4A08-8E82-3C4DC4E4D9EA}"/>
    <cellStyle name="Normal 7 3 2 5 3" xfId="1879" xr:uid="{BECA4E04-87C9-4742-9229-1705FAF5E0E4}"/>
    <cellStyle name="Normal 7 3 2 5 4" xfId="3477" xr:uid="{818B826B-8278-4877-AAC2-EB01725BF158}"/>
    <cellStyle name="Normal 7 3 2 6" xfId="1880" xr:uid="{35DCDA5F-1A46-41E7-A1A4-7DD76F525D16}"/>
    <cellStyle name="Normal 7 3 2 6 2" xfId="1881" xr:uid="{40F83F6C-DB8B-443F-ACFD-E8C55A001B5F}"/>
    <cellStyle name="Normal 7 3 2 6 3" xfId="3478" xr:uid="{43A84FC0-11B3-443B-B9E7-FCEA3CFAC7A9}"/>
    <cellStyle name="Normal 7 3 2 6 4" xfId="3479" xr:uid="{7F32DBEA-962B-4245-9C47-A1DD3FF5B80C}"/>
    <cellStyle name="Normal 7 3 2 7" xfId="1882" xr:uid="{AF7B5D86-6EB7-49EC-8E68-1A1E801CA905}"/>
    <cellStyle name="Normal 7 3 2 8" xfId="3480" xr:uid="{E5B65912-4984-400A-A1EF-DF13EED6A846}"/>
    <cellStyle name="Normal 7 3 2 9" xfId="3481" xr:uid="{59022DB9-0FA6-4CF5-AE6D-AA163232247A}"/>
    <cellStyle name="Normal 7 3 3" xfId="143" xr:uid="{4C33BFD6-4FB7-445D-A733-849FDEEA6256}"/>
    <cellStyle name="Normal 7 3 3 2" xfId="144" xr:uid="{C92E8F0A-3F72-4142-A2B2-AE74E9BE2F9D}"/>
    <cellStyle name="Normal 7 3 3 2 2" xfId="716" xr:uid="{BABD91E6-D2E5-45D0-BFD9-2C772BFED5E4}"/>
    <cellStyle name="Normal 7 3 3 2 2 2" xfId="1883" xr:uid="{5AE8E9F5-F95F-48AB-BE94-2CC2E748DD2C}"/>
    <cellStyle name="Normal 7 3 3 2 2 2 2" xfId="1884" xr:uid="{54FE6EC3-B072-4BCF-8C08-6881F9A3A232}"/>
    <cellStyle name="Normal 7 3 3 2 2 2 2 2" xfId="4485" xr:uid="{76464620-CA8D-4F3F-ACAC-EBE64018D33F}"/>
    <cellStyle name="Normal 7 3 3 2 2 2 3" xfId="4486" xr:uid="{EF70331F-A333-4FFE-A702-8A781E39F417}"/>
    <cellStyle name="Normal 7 3 3 2 2 3" xfId="1885" xr:uid="{9219954F-8284-42EA-9731-675628FCCE53}"/>
    <cellStyle name="Normal 7 3 3 2 2 3 2" xfId="4487" xr:uid="{C208D0E5-084F-49DE-809C-D46C3464E518}"/>
    <cellStyle name="Normal 7 3 3 2 2 4" xfId="3482" xr:uid="{3E6C6254-6D98-415F-9247-004DAA15F425}"/>
    <cellStyle name="Normal 7 3 3 2 3" xfId="1886" xr:uid="{FD020C6C-9A6D-43CC-A610-D65B30E4266C}"/>
    <cellStyle name="Normal 7 3 3 2 3 2" xfId="1887" xr:uid="{8AB08EAA-37E6-4C12-A7B9-7975947C5F0A}"/>
    <cellStyle name="Normal 7 3 3 2 3 2 2" xfId="4488" xr:uid="{55631FA6-19EA-44C8-82BC-6A14529BB55C}"/>
    <cellStyle name="Normal 7 3 3 2 3 3" xfId="3483" xr:uid="{A4C3C0F6-7677-47E2-82ED-F7AB6AD6F4EA}"/>
    <cellStyle name="Normal 7 3 3 2 3 4" xfId="3484" xr:uid="{1D6FE270-1A51-4EEB-8851-64D67EDCB6B7}"/>
    <cellStyle name="Normal 7 3 3 2 4" xfId="1888" xr:uid="{2D56BC9A-B587-4D00-A6D0-3EB089B9E134}"/>
    <cellStyle name="Normal 7 3 3 2 4 2" xfId="4489" xr:uid="{0B9129D2-752D-49FA-8DD0-FCC56C8B0861}"/>
    <cellStyle name="Normal 7 3 3 2 5" xfId="3485" xr:uid="{FB94B251-6B41-4EED-9E54-38027A86C85E}"/>
    <cellStyle name="Normal 7 3 3 2 6" xfId="3486" xr:uid="{152DBF18-FC37-40C6-8FB5-EA9C87AA611A}"/>
    <cellStyle name="Normal 7 3 3 3" xfId="361" xr:uid="{B4F976D1-9DE1-4A32-A3D0-31FBAD18F01C}"/>
    <cellStyle name="Normal 7 3 3 3 2" xfId="1889" xr:uid="{7350B76D-D98E-470F-91ED-B8ED59212FC2}"/>
    <cellStyle name="Normal 7 3 3 3 2 2" xfId="1890" xr:uid="{4E0E7D2A-1EAA-48EA-904B-0164B75F6F03}"/>
    <cellStyle name="Normal 7 3 3 3 2 2 2" xfId="4490" xr:uid="{6D79AA6E-6CA1-4ED0-9E11-F663563A403E}"/>
    <cellStyle name="Normal 7 3 3 3 2 3" xfId="3487" xr:uid="{C66CF070-2829-4112-92E6-2C589AD5DE3B}"/>
    <cellStyle name="Normal 7 3 3 3 2 4" xfId="3488" xr:uid="{C10D3DC3-2A52-4022-873E-EC166BD52A4A}"/>
    <cellStyle name="Normal 7 3 3 3 3" xfId="1891" xr:uid="{6DE4979F-8340-4094-ABF3-5B8DBEAA73A6}"/>
    <cellStyle name="Normal 7 3 3 3 3 2" xfId="4491" xr:uid="{17640430-43F7-4014-BD8C-55642D3A468C}"/>
    <cellStyle name="Normal 7 3 3 3 4" xfId="3489" xr:uid="{15001A64-8717-45D6-9ED1-1A1EEAD82D96}"/>
    <cellStyle name="Normal 7 3 3 3 5" xfId="3490" xr:uid="{2CE4E715-A6B6-477D-9AE9-9AD86B9CD0F1}"/>
    <cellStyle name="Normal 7 3 3 4" xfId="1892" xr:uid="{A40B048E-2263-43B3-90BA-1CDAA383E5F8}"/>
    <cellStyle name="Normal 7 3 3 4 2" xfId="1893" xr:uid="{6BCE5A28-3126-4583-99B4-66DC819959D7}"/>
    <cellStyle name="Normal 7 3 3 4 2 2" xfId="4492" xr:uid="{3E2A5681-D86A-49CA-B586-C7202771DD8D}"/>
    <cellStyle name="Normal 7 3 3 4 3" xfId="3491" xr:uid="{A0AAC6F2-3821-4B95-A6F0-C6BA082931D5}"/>
    <cellStyle name="Normal 7 3 3 4 4" xfId="3492" xr:uid="{96B8AA18-E62F-47F0-92C0-D40E2D47B372}"/>
    <cellStyle name="Normal 7 3 3 5" xfId="1894" xr:uid="{DC1C3B7E-B856-4507-B544-88143BD02EDB}"/>
    <cellStyle name="Normal 7 3 3 5 2" xfId="3493" xr:uid="{0B019E05-6A0F-4373-8D8F-C07B292EEFAA}"/>
    <cellStyle name="Normal 7 3 3 5 3" xfId="3494" xr:uid="{BC767357-14AF-487E-ABF0-5329B327EEF6}"/>
    <cellStyle name="Normal 7 3 3 5 4" xfId="3495" xr:uid="{E2F9B9EC-FFE8-427A-AE49-31B29B8139C9}"/>
    <cellStyle name="Normal 7 3 3 6" xfId="3496" xr:uid="{8DA3C11C-D73E-4B93-804E-12ECB2E4A2CC}"/>
    <cellStyle name="Normal 7 3 3 7" xfId="3497" xr:uid="{5E5F2C27-B31E-42FC-AAAD-EA262212FD73}"/>
    <cellStyle name="Normal 7 3 3 8" xfId="3498" xr:uid="{6171787F-71C0-4517-869F-0EF9495CAC5D}"/>
    <cellStyle name="Normal 7 3 4" xfId="145" xr:uid="{37C43F83-A060-4E9D-9153-A980417FA12B}"/>
    <cellStyle name="Normal 7 3 4 2" xfId="717" xr:uid="{84C0B9F5-572D-4169-89E1-E40C16C1A6A3}"/>
    <cellStyle name="Normal 7 3 4 2 2" xfId="718" xr:uid="{AF6643DF-6C57-45B1-B674-4C0DCCCC76D5}"/>
    <cellStyle name="Normal 7 3 4 2 2 2" xfId="1895" xr:uid="{3CB14886-067C-4E17-836C-AA8940D6D2EB}"/>
    <cellStyle name="Normal 7 3 4 2 2 2 2" xfId="1896" xr:uid="{1920F60E-D9C0-4853-9A38-79BECE90EEB3}"/>
    <cellStyle name="Normal 7 3 4 2 2 3" xfId="1897" xr:uid="{410CFA98-15A4-4270-A6C4-9A14BBDD1928}"/>
    <cellStyle name="Normal 7 3 4 2 2 4" xfId="3499" xr:uid="{2BA74CB8-5116-4DE6-898F-D43D621A735A}"/>
    <cellStyle name="Normal 7 3 4 2 3" xfId="1898" xr:uid="{15D4D845-6A0B-41B4-AF68-380204D76CE3}"/>
    <cellStyle name="Normal 7 3 4 2 3 2" xfId="1899" xr:uid="{0F92CDE9-5962-4E4A-8A0A-85CB1201011E}"/>
    <cellStyle name="Normal 7 3 4 2 4" xfId="1900" xr:uid="{F5C11EE0-7DAF-4D6D-81CD-3A968C338056}"/>
    <cellStyle name="Normal 7 3 4 2 5" xfId="3500" xr:uid="{7988B8E0-C23A-4451-9629-24D4073A6D05}"/>
    <cellStyle name="Normal 7 3 4 3" xfId="719" xr:uid="{6A0C501A-B133-4629-97BD-1D8A81299717}"/>
    <cellStyle name="Normal 7 3 4 3 2" xfId="1901" xr:uid="{AA32E8F1-6402-4FD1-B20C-EC9D05E520B1}"/>
    <cellStyle name="Normal 7 3 4 3 2 2" xfId="1902" xr:uid="{71D19EDB-DEF6-4C22-BEFF-E4D5F71ADF92}"/>
    <cellStyle name="Normal 7 3 4 3 3" xfId="1903" xr:uid="{9E13032D-4F6C-487F-B1D2-8C211D43B34D}"/>
    <cellStyle name="Normal 7 3 4 3 4" xfId="3501" xr:uid="{4EEC90FD-274A-43B3-9ED1-E20830056A11}"/>
    <cellStyle name="Normal 7 3 4 4" xfId="1904" xr:uid="{6091B9D0-5285-403B-9192-E6068A898958}"/>
    <cellStyle name="Normal 7 3 4 4 2" xfId="1905" xr:uid="{5B8D053A-F97B-4582-86E9-A2D3A45797F3}"/>
    <cellStyle name="Normal 7 3 4 4 3" xfId="3502" xr:uid="{CD1C8601-CA28-4A64-8D98-084B64B257A6}"/>
    <cellStyle name="Normal 7 3 4 4 4" xfId="3503" xr:uid="{CA997A32-AD45-4E44-BBEE-3F8DFB6F346A}"/>
    <cellStyle name="Normal 7 3 4 5" xfId="1906" xr:uid="{BAB1CFC0-90B0-4991-807B-60CEB0441745}"/>
    <cellStyle name="Normal 7 3 4 6" xfId="3504" xr:uid="{E6388DD6-C830-433A-BF31-218F3924B217}"/>
    <cellStyle name="Normal 7 3 4 7" xfId="3505" xr:uid="{2C94C316-6158-402E-9032-A85A6F9CF7EB}"/>
    <cellStyle name="Normal 7 3 5" xfId="362" xr:uid="{969869BD-8C6D-4BE8-9DD1-649A11536E2E}"/>
    <cellStyle name="Normal 7 3 5 2" xfId="720" xr:uid="{A233B01D-326C-42EE-9976-B1679E21CFF2}"/>
    <cellStyle name="Normal 7 3 5 2 2" xfId="1907" xr:uid="{0EA98250-0EB2-4A64-9AB8-E16DFDC284CB}"/>
    <cellStyle name="Normal 7 3 5 2 2 2" xfId="1908" xr:uid="{B60A5FF2-8D87-41AD-A949-1819369F61EF}"/>
    <cellStyle name="Normal 7 3 5 2 3" xfId="1909" xr:uid="{D0353B8A-00EC-44BE-8002-84FC9F1D778E}"/>
    <cellStyle name="Normal 7 3 5 2 4" xfId="3506" xr:uid="{F4F4ED3B-5C90-4A49-8AA5-E5E5D4FF84D0}"/>
    <cellStyle name="Normal 7 3 5 3" xfId="1910" xr:uid="{519F04D6-7F4A-4A89-8DB1-42734157B133}"/>
    <cellStyle name="Normal 7 3 5 3 2" xfId="1911" xr:uid="{65A54780-A4BC-4056-9D62-D23526AF625E}"/>
    <cellStyle name="Normal 7 3 5 3 3" xfId="3507" xr:uid="{F7D9CF31-C67A-4C12-8068-762AC009989C}"/>
    <cellStyle name="Normal 7 3 5 3 4" xfId="3508" xr:uid="{2C9BA751-9C8D-4045-8122-61263EB463FD}"/>
    <cellStyle name="Normal 7 3 5 4" xfId="1912" xr:uid="{2CCBA210-8C52-4B3D-9C19-9F26192656B8}"/>
    <cellStyle name="Normal 7 3 5 5" xfId="3509" xr:uid="{A0CC6EEB-CE35-4737-B343-D5C0E09CBF79}"/>
    <cellStyle name="Normal 7 3 5 6" xfId="3510" xr:uid="{FA151F81-7EFD-4F3A-9A27-1B829C7896FF}"/>
    <cellStyle name="Normal 7 3 6" xfId="363" xr:uid="{82B5168A-11FB-4452-8EA5-0939A8082D21}"/>
    <cellStyle name="Normal 7 3 6 2" xfId="1913" xr:uid="{149252EF-43AF-494B-A801-3A114076DB5C}"/>
    <cellStyle name="Normal 7 3 6 2 2" xfId="1914" xr:uid="{C941C55B-0CF4-4EB1-AEC8-11906505874D}"/>
    <cellStyle name="Normal 7 3 6 2 3" xfId="3511" xr:uid="{286E1D08-FDD6-4356-BC19-460BC1CC3999}"/>
    <cellStyle name="Normal 7 3 6 2 4" xfId="3512" xr:uid="{56AF7D58-E3DE-4DFD-B927-6579A15874BB}"/>
    <cellStyle name="Normal 7 3 6 3" xfId="1915" xr:uid="{71B690A7-7A83-4761-8986-27F76979EE68}"/>
    <cellStyle name="Normal 7 3 6 4" xfId="3513" xr:uid="{8CDF3801-5283-496E-8C7D-55A79BFBD1C7}"/>
    <cellStyle name="Normal 7 3 6 5" xfId="3514" xr:uid="{3B046B94-D357-4C4D-A1A0-17D8D2039932}"/>
    <cellStyle name="Normal 7 3 7" xfId="1916" xr:uid="{55A15470-5F1B-4D22-9272-1E509289E366}"/>
    <cellStyle name="Normal 7 3 7 2" xfId="1917" xr:uid="{BC94AB7D-E718-478B-824A-7948B99B64F4}"/>
    <cellStyle name="Normal 7 3 7 3" xfId="3515" xr:uid="{B3AC3A39-8892-4203-A626-3F5CBAFC8CB6}"/>
    <cellStyle name="Normal 7 3 7 4" xfId="3516" xr:uid="{5D67543B-1AC5-4A25-ABC2-B42171EC55A9}"/>
    <cellStyle name="Normal 7 3 8" xfId="1918" xr:uid="{999D981F-0694-4D2E-BA19-219C15D4CC3D}"/>
    <cellStyle name="Normal 7 3 8 2" xfId="3517" xr:uid="{1A6A33C7-1A72-4019-BB97-9F83260CA07E}"/>
    <cellStyle name="Normal 7 3 8 3" xfId="3518" xr:uid="{400075EF-071C-4CE3-9852-514BD455E5D0}"/>
    <cellStyle name="Normal 7 3 8 4" xfId="3519" xr:uid="{9BF43727-9F27-4EB1-A945-7AF76CA3F45A}"/>
    <cellStyle name="Normal 7 3 9" xfId="3520" xr:uid="{3D0815A7-1DD8-47B6-81A3-EC0E8249BF1A}"/>
    <cellStyle name="Normal 7 4" xfId="146" xr:uid="{04C6B56E-AA66-45C7-A2E8-0C8A89D5DC77}"/>
    <cellStyle name="Normal 7 4 10" xfId="3521" xr:uid="{7C09FB9F-138D-4509-B1F0-A470F32B10D8}"/>
    <cellStyle name="Normal 7 4 11" xfId="3522" xr:uid="{1EDD9232-C9D9-4B7B-AA86-FBC09BCF37EE}"/>
    <cellStyle name="Normal 7 4 2" xfId="147" xr:uid="{E5327DFA-151A-43AD-8223-5B25924F0294}"/>
    <cellStyle name="Normal 7 4 2 2" xfId="364" xr:uid="{9E44ACF5-6EA2-4834-86F1-CB9017FB8D25}"/>
    <cellStyle name="Normal 7 4 2 2 2" xfId="721" xr:uid="{706E3582-6E24-4623-846D-36B947787408}"/>
    <cellStyle name="Normal 7 4 2 2 2 2" xfId="722" xr:uid="{C7EFBA07-163F-4E50-B6B2-1D7AF3AC33A1}"/>
    <cellStyle name="Normal 7 4 2 2 2 2 2" xfId="1919" xr:uid="{9EE97629-E81E-4C9F-9583-EF1D45AD0E5D}"/>
    <cellStyle name="Normal 7 4 2 2 2 2 3" xfId="3523" xr:uid="{858BE2E4-F321-415E-88EF-05D3E9AACD34}"/>
    <cellStyle name="Normal 7 4 2 2 2 2 4" xfId="3524" xr:uid="{19893BC9-CDBB-4D28-A270-5ECB5FE8B61F}"/>
    <cellStyle name="Normal 7 4 2 2 2 3" xfId="1920" xr:uid="{CA72E414-26E5-4AD2-AD69-387FC359F2F4}"/>
    <cellStyle name="Normal 7 4 2 2 2 3 2" xfId="3525" xr:uid="{F0133BA5-429C-45A2-A76A-1DEA32E6F564}"/>
    <cellStyle name="Normal 7 4 2 2 2 3 3" xfId="3526" xr:uid="{0B0C041E-DCE5-4B7E-967C-418234EC0F6C}"/>
    <cellStyle name="Normal 7 4 2 2 2 3 4" xfId="3527" xr:uid="{87D205C3-21EA-4A08-AB8B-2578D8661924}"/>
    <cellStyle name="Normal 7 4 2 2 2 4" xfId="3528" xr:uid="{4A997A73-19BD-4350-BFE0-42391A2E5308}"/>
    <cellStyle name="Normal 7 4 2 2 2 5" xfId="3529" xr:uid="{2B2795CC-18DE-4D28-98AB-3087CBEEE38D}"/>
    <cellStyle name="Normal 7 4 2 2 2 6" xfId="3530" xr:uid="{89C22918-6FE6-4037-A9C6-39D1D93D4F3E}"/>
    <cellStyle name="Normal 7 4 2 2 3" xfId="723" xr:uid="{25335D05-DB28-4DFC-A41D-54700C16A10A}"/>
    <cellStyle name="Normal 7 4 2 2 3 2" xfId="1921" xr:uid="{7148F89A-D92E-4B29-8744-3D58287D48B2}"/>
    <cellStyle name="Normal 7 4 2 2 3 2 2" xfId="3531" xr:uid="{C54CC11E-E811-4DAD-B7FE-CA66946EC0FC}"/>
    <cellStyle name="Normal 7 4 2 2 3 2 3" xfId="3532" xr:uid="{ED91108F-9205-47A8-9496-09E1EC9BA2DD}"/>
    <cellStyle name="Normal 7 4 2 2 3 2 4" xfId="3533" xr:uid="{C858FAEF-F227-4343-B193-8332066FDC91}"/>
    <cellStyle name="Normal 7 4 2 2 3 3" xfId="3534" xr:uid="{AA9BD2C4-E8DE-473A-B020-6F16E8F9ADC5}"/>
    <cellStyle name="Normal 7 4 2 2 3 4" xfId="3535" xr:uid="{B2ED0982-5F18-4F9C-AE9F-F7F5DCD986D4}"/>
    <cellStyle name="Normal 7 4 2 2 3 5" xfId="3536" xr:uid="{F874AEF6-43A3-478B-8D3B-F1A94FB6FA5C}"/>
    <cellStyle name="Normal 7 4 2 2 4" xfId="1922" xr:uid="{303AAC0A-0E58-4790-B830-98C2C2C5B438}"/>
    <cellStyle name="Normal 7 4 2 2 4 2" xfId="3537" xr:uid="{F32F0828-F282-4CCF-A0BB-C0A9DDCF8B24}"/>
    <cellStyle name="Normal 7 4 2 2 4 3" xfId="3538" xr:uid="{A17931C1-430F-4D8B-8911-0D1B26682B1E}"/>
    <cellStyle name="Normal 7 4 2 2 4 4" xfId="3539" xr:uid="{08465C05-C8E3-4354-864C-FEAED62FA6FF}"/>
    <cellStyle name="Normal 7 4 2 2 5" xfId="3540" xr:uid="{304ED74E-0A25-476F-846B-CC93DDB8B3F4}"/>
    <cellStyle name="Normal 7 4 2 2 5 2" xfId="3541" xr:uid="{9CECC061-026D-41D4-AE13-713E85DB74CB}"/>
    <cellStyle name="Normal 7 4 2 2 5 3" xfId="3542" xr:uid="{D78D0B48-3C20-4A0A-A659-B52AE9751372}"/>
    <cellStyle name="Normal 7 4 2 2 5 4" xfId="3543" xr:uid="{39ADFB4B-F129-46BB-AD34-887AB8138797}"/>
    <cellStyle name="Normal 7 4 2 2 6" xfId="3544" xr:uid="{DB7F6036-4790-4564-A904-9D16C4D07BD8}"/>
    <cellStyle name="Normal 7 4 2 2 7" xfId="3545" xr:uid="{5EA7300F-82F4-42D7-BEAE-0FD96E9CFCC7}"/>
    <cellStyle name="Normal 7 4 2 2 8" xfId="3546" xr:uid="{5773F604-36A4-4D2D-9B88-6E0B1066B21C}"/>
    <cellStyle name="Normal 7 4 2 3" xfId="724" xr:uid="{B4B452D0-683E-42E9-B5D9-FE165004065E}"/>
    <cellStyle name="Normal 7 4 2 3 2" xfId="725" xr:uid="{EF9998AF-7885-4DCB-B10D-14444717A651}"/>
    <cellStyle name="Normal 7 4 2 3 2 2" xfId="726" xr:uid="{E88C6651-6FE5-4330-9173-F03426B4C93B}"/>
    <cellStyle name="Normal 7 4 2 3 2 3" xfId="3547" xr:uid="{3AD9DD97-D86A-474C-AE8D-1D03BEF28377}"/>
    <cellStyle name="Normal 7 4 2 3 2 4" xfId="3548" xr:uid="{E10934FD-7815-42B5-AB4B-9BF2CAA841CB}"/>
    <cellStyle name="Normal 7 4 2 3 3" xfId="727" xr:uid="{4F494EC9-8C2A-48EE-A7AC-CD70A0EC06B6}"/>
    <cellStyle name="Normal 7 4 2 3 3 2" xfId="3549" xr:uid="{2A9B49E6-0BFA-42DF-9695-565FB38DF434}"/>
    <cellStyle name="Normal 7 4 2 3 3 3" xfId="3550" xr:uid="{31DA920B-C2C3-404D-99E4-AA2CE7102D75}"/>
    <cellStyle name="Normal 7 4 2 3 3 4" xfId="3551" xr:uid="{1F1744C1-C8B3-47C7-83C9-51314CE4E61A}"/>
    <cellStyle name="Normal 7 4 2 3 4" xfId="3552" xr:uid="{EF390D80-40B0-4FED-ACA1-A8A92FFE217C}"/>
    <cellStyle name="Normal 7 4 2 3 5" xfId="3553" xr:uid="{47224D4E-BA96-4349-9E8F-066C775BA884}"/>
    <cellStyle name="Normal 7 4 2 3 6" xfId="3554" xr:uid="{8994E386-E6AE-4AAD-A514-8B678F466551}"/>
    <cellStyle name="Normal 7 4 2 4" xfId="728" xr:uid="{B6B40FC3-0BD6-402D-95B0-C2BD779AA8D6}"/>
    <cellStyle name="Normal 7 4 2 4 2" xfId="729" xr:uid="{DA765CD9-953F-4F74-A4D0-1EB51A5DA6FD}"/>
    <cellStyle name="Normal 7 4 2 4 2 2" xfId="3555" xr:uid="{EF1FF935-BAE2-4FF5-8D2B-BA229B8D3E79}"/>
    <cellStyle name="Normal 7 4 2 4 2 3" xfId="3556" xr:uid="{05977B98-5EC8-424A-AD83-6618AE5F1C7C}"/>
    <cellStyle name="Normal 7 4 2 4 2 4" xfId="3557" xr:uid="{5A81D46A-655D-4E6A-97FB-4D73D18DA63C}"/>
    <cellStyle name="Normal 7 4 2 4 3" xfId="3558" xr:uid="{56B46FEC-5766-4E63-B6F8-ABEC19141140}"/>
    <cellStyle name="Normal 7 4 2 4 4" xfId="3559" xr:uid="{9C21787D-73A2-4058-B281-41E0154E68FB}"/>
    <cellStyle name="Normal 7 4 2 4 5" xfId="3560" xr:uid="{FAEB7F6C-273E-4678-A8B2-E2BF42EA882A}"/>
    <cellStyle name="Normal 7 4 2 5" xfId="730" xr:uid="{179D64D1-1D82-48C1-981C-7BD4EF311968}"/>
    <cellStyle name="Normal 7 4 2 5 2" xfId="3561" xr:uid="{125001EF-CFE2-4A74-B6DF-CC8B44A98F18}"/>
    <cellStyle name="Normal 7 4 2 5 3" xfId="3562" xr:uid="{4CFDA79B-F618-4A01-92C7-C7326577B6E0}"/>
    <cellStyle name="Normal 7 4 2 5 4" xfId="3563" xr:uid="{9EAA137C-52CE-4F7C-81EC-C194204EA038}"/>
    <cellStyle name="Normal 7 4 2 6" xfId="3564" xr:uid="{4F5DC46B-3869-450A-9D0C-AE65980A1DC9}"/>
    <cellStyle name="Normal 7 4 2 6 2" xfId="3565" xr:uid="{5281DFD0-67BD-4264-AB62-B25AAFB04F9B}"/>
    <cellStyle name="Normal 7 4 2 6 3" xfId="3566" xr:uid="{2B1B60A7-ECE4-4A77-9466-D666E0F6CB31}"/>
    <cellStyle name="Normal 7 4 2 6 4" xfId="3567" xr:uid="{8E77981A-EE01-4E96-909E-DA6DC9B40E12}"/>
    <cellStyle name="Normal 7 4 2 7" xfId="3568" xr:uid="{C613E1D2-261C-4B4C-AF82-D2524467989A}"/>
    <cellStyle name="Normal 7 4 2 8" xfId="3569" xr:uid="{8C1F24A8-5A3E-47A4-AD7E-C5E040643F34}"/>
    <cellStyle name="Normal 7 4 2 9" xfId="3570" xr:uid="{DE1A2F75-4229-4CA2-B2BB-2E8C31C008A1}"/>
    <cellStyle name="Normal 7 4 3" xfId="365" xr:uid="{22BDECED-05BF-489A-9275-093354A99FE9}"/>
    <cellStyle name="Normal 7 4 3 2" xfId="731" xr:uid="{2FD7254F-B2CC-4A4F-AE19-C9F19E53302C}"/>
    <cellStyle name="Normal 7 4 3 2 2" xfId="732" xr:uid="{C30C0248-3B0E-4F20-8FF1-CF5106647991}"/>
    <cellStyle name="Normal 7 4 3 2 2 2" xfId="1923" xr:uid="{078E9440-87F6-4847-9C27-5D620CEBE9D7}"/>
    <cellStyle name="Normal 7 4 3 2 2 2 2" xfId="1924" xr:uid="{4C911322-56BD-4385-8442-A6A59E939D55}"/>
    <cellStyle name="Normal 7 4 3 2 2 3" xfId="1925" xr:uid="{EB828843-D983-4EE4-AEDE-C6C29EB17D47}"/>
    <cellStyle name="Normal 7 4 3 2 2 4" xfId="3571" xr:uid="{D8ACCF23-98EA-44BA-B155-C54DB06CF54E}"/>
    <cellStyle name="Normal 7 4 3 2 3" xfId="1926" xr:uid="{CF2C1388-75DE-4B9A-BCD2-3D9ED0470DE5}"/>
    <cellStyle name="Normal 7 4 3 2 3 2" xfId="1927" xr:uid="{51EEBD8C-6D79-4FF2-97EF-3AF0AD9EAA82}"/>
    <cellStyle name="Normal 7 4 3 2 3 3" xfId="3572" xr:uid="{83CCCD47-89CC-476D-8F49-CD6CE412E11B}"/>
    <cellStyle name="Normal 7 4 3 2 3 4" xfId="3573" xr:uid="{9AD28EAE-4216-467C-80DC-4828564EBA82}"/>
    <cellStyle name="Normal 7 4 3 2 4" xfId="1928" xr:uid="{BDC99288-A5F2-41F3-9A33-690999949499}"/>
    <cellStyle name="Normal 7 4 3 2 5" xfId="3574" xr:uid="{28829A42-593D-4456-A81F-EF0236E75D80}"/>
    <cellStyle name="Normal 7 4 3 2 6" xfId="3575" xr:uid="{8EF59E7F-26B4-4EA3-8FF7-67CD7D05EB71}"/>
    <cellStyle name="Normal 7 4 3 3" xfId="733" xr:uid="{56CC3530-EC4E-49F8-A650-648F3C478A72}"/>
    <cellStyle name="Normal 7 4 3 3 2" xfId="1929" xr:uid="{A8A9FDEF-D092-47F9-928B-350B2EE8C3AD}"/>
    <cellStyle name="Normal 7 4 3 3 2 2" xfId="1930" xr:uid="{A24A28E5-EECA-4872-836B-A73D8A336FEB}"/>
    <cellStyle name="Normal 7 4 3 3 2 3" xfId="3576" xr:uid="{B8B01129-7A33-44DD-8A7F-DD223413BCC8}"/>
    <cellStyle name="Normal 7 4 3 3 2 4" xfId="3577" xr:uid="{8CBC4C49-AAD1-402E-A2A2-8E8978B730D2}"/>
    <cellStyle name="Normal 7 4 3 3 3" xfId="1931" xr:uid="{E530F2CF-ED1F-43B4-AF20-455A8A7E8BA1}"/>
    <cellStyle name="Normal 7 4 3 3 4" xfId="3578" xr:uid="{C55628B2-915F-426D-B035-2825E9845390}"/>
    <cellStyle name="Normal 7 4 3 3 5" xfId="3579" xr:uid="{09093E98-CAEE-47DD-8120-25C9C77D9D58}"/>
    <cellStyle name="Normal 7 4 3 4" xfId="1932" xr:uid="{5BA3B91E-8BEE-4FA6-AC5B-68AD6824E198}"/>
    <cellStyle name="Normal 7 4 3 4 2" xfId="1933" xr:uid="{6AEC5237-225E-48C3-879F-D6D8DB5596A8}"/>
    <cellStyle name="Normal 7 4 3 4 3" xfId="3580" xr:uid="{70464FA9-13DB-43DD-96D4-FD8E077D6604}"/>
    <cellStyle name="Normal 7 4 3 4 4" xfId="3581" xr:uid="{8D45B831-D48E-41F6-B197-F49C199C79EB}"/>
    <cellStyle name="Normal 7 4 3 5" xfId="1934" xr:uid="{A9D9049F-61BC-40E3-852E-4C4136F0087C}"/>
    <cellStyle name="Normal 7 4 3 5 2" xfId="3582" xr:uid="{2BB216BB-F68E-4C82-BBAE-38FA4563DCCE}"/>
    <cellStyle name="Normal 7 4 3 5 3" xfId="3583" xr:uid="{EC48A8FC-2423-44F2-A769-816F4D3A6A6A}"/>
    <cellStyle name="Normal 7 4 3 5 4" xfId="3584" xr:uid="{C2489B77-C599-4F97-AD82-728ED1A3FF71}"/>
    <cellStyle name="Normal 7 4 3 6" xfId="3585" xr:uid="{017409D5-1BDC-48E4-8BD1-E57ADCBF012B}"/>
    <cellStyle name="Normal 7 4 3 7" xfId="3586" xr:uid="{1709A825-4288-4BCB-8105-16611FAE3EB7}"/>
    <cellStyle name="Normal 7 4 3 8" xfId="3587" xr:uid="{AA3624B8-AFFC-415E-8D86-12020CCD991B}"/>
    <cellStyle name="Normal 7 4 4" xfId="366" xr:uid="{4733B059-B71A-46A0-BA6D-D745626DC7FE}"/>
    <cellStyle name="Normal 7 4 4 2" xfId="734" xr:uid="{5F677330-50FC-4C91-854C-E705F5BF7A13}"/>
    <cellStyle name="Normal 7 4 4 2 2" xfId="735" xr:uid="{FEE29C98-643D-4122-913C-24DC1D12C6A6}"/>
    <cellStyle name="Normal 7 4 4 2 2 2" xfId="1935" xr:uid="{41EE7AD4-B353-419C-92AD-8E94313561CE}"/>
    <cellStyle name="Normal 7 4 4 2 2 3" xfId="3588" xr:uid="{29D5360A-9EE0-4478-8270-3E81A4C739FC}"/>
    <cellStyle name="Normal 7 4 4 2 2 4" xfId="3589" xr:uid="{7BC0ADDE-3169-4DAF-B04D-6E32435F59DF}"/>
    <cellStyle name="Normal 7 4 4 2 3" xfId="1936" xr:uid="{C950EEE3-416F-4B86-805C-5FC80C11B4D5}"/>
    <cellStyle name="Normal 7 4 4 2 4" xfId="3590" xr:uid="{77A493D3-BEC1-4F7A-8353-862392431506}"/>
    <cellStyle name="Normal 7 4 4 2 5" xfId="3591" xr:uid="{89A9FA5F-A858-47AF-8619-73324AB1AEDB}"/>
    <cellStyle name="Normal 7 4 4 3" xfId="736" xr:uid="{77589E5C-C669-4369-A087-4B9B269B668A}"/>
    <cellStyle name="Normal 7 4 4 3 2" xfId="1937" xr:uid="{AF6CBE80-A5C9-43E2-ACBE-C9ED487C3C43}"/>
    <cellStyle name="Normal 7 4 4 3 3" xfId="3592" xr:uid="{9BCB93E7-69D4-47C9-BB77-B5BA66644ECE}"/>
    <cellStyle name="Normal 7 4 4 3 4" xfId="3593" xr:uid="{BE7F94A5-9749-4183-A8EC-11C45435E5B7}"/>
    <cellStyle name="Normal 7 4 4 4" xfId="1938" xr:uid="{B239BBE2-CE9F-49AF-A69D-2DB5BB28DE16}"/>
    <cellStyle name="Normal 7 4 4 4 2" xfId="3594" xr:uid="{ADF0C978-4486-462E-BAB7-571537FDF343}"/>
    <cellStyle name="Normal 7 4 4 4 3" xfId="3595" xr:uid="{A52FD067-2DB8-4EAF-A850-8CD61DEBCB6D}"/>
    <cellStyle name="Normal 7 4 4 4 4" xfId="3596" xr:uid="{60F5CDF5-26A6-4121-B606-90920D8286D6}"/>
    <cellStyle name="Normal 7 4 4 5" xfId="3597" xr:uid="{D85CD7C6-4637-4415-AD1E-3E4B9CC7B84F}"/>
    <cellStyle name="Normal 7 4 4 6" xfId="3598" xr:uid="{21D860A3-6E60-4CE1-9734-D99FD77F04F0}"/>
    <cellStyle name="Normal 7 4 4 7" xfId="3599" xr:uid="{E6F7C11E-47F4-4E06-94DB-BA4B730E4CD9}"/>
    <cellStyle name="Normal 7 4 5" xfId="367" xr:uid="{4F1B6833-4460-479A-8607-977A29F92900}"/>
    <cellStyle name="Normal 7 4 5 2" xfId="737" xr:uid="{D9A522F3-1D94-4CD0-BD68-324CE314ECF3}"/>
    <cellStyle name="Normal 7 4 5 2 2" xfId="1939" xr:uid="{7A8695C0-560B-4652-8FC1-E1EF026DFF45}"/>
    <cellStyle name="Normal 7 4 5 2 3" xfId="3600" xr:uid="{824D2308-D60A-4605-BE94-365B3E91F0A0}"/>
    <cellStyle name="Normal 7 4 5 2 4" xfId="3601" xr:uid="{E99F00E6-0785-4021-8F02-EFD71D793DD2}"/>
    <cellStyle name="Normal 7 4 5 3" xfId="1940" xr:uid="{135A44F0-9FB4-4177-BA95-4A316EA31049}"/>
    <cellStyle name="Normal 7 4 5 3 2" xfId="3602" xr:uid="{8448279F-087F-4E82-9603-2C81066D903B}"/>
    <cellStyle name="Normal 7 4 5 3 3" xfId="3603" xr:uid="{D3829312-BAE7-4CD6-A8F6-BA24BFD0DC5C}"/>
    <cellStyle name="Normal 7 4 5 3 4" xfId="3604" xr:uid="{B4806A69-FDED-4FF0-9E74-C9914CC22F6C}"/>
    <cellStyle name="Normal 7 4 5 4" xfId="3605" xr:uid="{E1735800-90A6-45FF-9C69-6F9A9C758747}"/>
    <cellStyle name="Normal 7 4 5 5" xfId="3606" xr:uid="{FF10683C-919F-4085-A7AD-A6E3AD5AAC61}"/>
    <cellStyle name="Normal 7 4 5 6" xfId="3607" xr:uid="{4AE69A21-33B4-4441-95C4-E5EC0031788F}"/>
    <cellStyle name="Normal 7 4 6" xfId="738" xr:uid="{3A64935F-8AF8-45B2-B3E8-D2FE5EB3462F}"/>
    <cellStyle name="Normal 7 4 6 2" xfId="1941" xr:uid="{9DA0623C-E281-48E1-ABE9-4CDF333FA21E}"/>
    <cellStyle name="Normal 7 4 6 2 2" xfId="3608" xr:uid="{65665D80-7F69-4808-99FC-E70450C7D9FF}"/>
    <cellStyle name="Normal 7 4 6 2 3" xfId="3609" xr:uid="{0CACD5C7-EC15-41A6-83E7-51EAC38711BE}"/>
    <cellStyle name="Normal 7 4 6 2 4" xfId="3610" xr:uid="{EC0F56A8-5885-45E2-BDE9-CACF8ADC8A1B}"/>
    <cellStyle name="Normal 7 4 6 3" xfId="3611" xr:uid="{9F66E5E4-A939-479D-9A26-7979ACBE9A6C}"/>
    <cellStyle name="Normal 7 4 6 4" xfId="3612" xr:uid="{B9769CB6-3BAB-44AC-929C-E3D0E1C22561}"/>
    <cellStyle name="Normal 7 4 6 5" xfId="3613" xr:uid="{95FB2217-2D4E-4905-8079-B898D9246196}"/>
    <cellStyle name="Normal 7 4 7" xfId="1942" xr:uid="{A23736B1-F50F-4B0A-8150-C07CFA24F1C1}"/>
    <cellStyle name="Normal 7 4 7 2" xfId="3614" xr:uid="{AC713D0F-398E-48ED-8612-0ECE6B57BD54}"/>
    <cellStyle name="Normal 7 4 7 3" xfId="3615" xr:uid="{AB7D5F5B-0EB6-4D03-81E4-EB5471FBA874}"/>
    <cellStyle name="Normal 7 4 7 4" xfId="3616" xr:uid="{0D66A6E7-4D5C-4EA6-9693-06A78F878382}"/>
    <cellStyle name="Normal 7 4 8" xfId="3617" xr:uid="{7AE9145A-E599-49FC-A1BE-EF520F6A842F}"/>
    <cellStyle name="Normal 7 4 8 2" xfId="3618" xr:uid="{2158DE78-59A6-4043-98E0-BECB0C9A4128}"/>
    <cellStyle name="Normal 7 4 8 3" xfId="3619" xr:uid="{7E61BDE9-0D8C-438B-849F-91BCB7D772E2}"/>
    <cellStyle name="Normal 7 4 8 4" xfId="3620" xr:uid="{58F3F7C0-8C16-4E95-86CB-BE369A313DD3}"/>
    <cellStyle name="Normal 7 4 9" xfId="3621" xr:uid="{C8491635-2051-4A98-A825-041CAECD4A01}"/>
    <cellStyle name="Normal 7 5" xfId="148" xr:uid="{429F7444-AF11-4D49-BECA-6CEB51500EB5}"/>
    <cellStyle name="Normal 7 5 2" xfId="149" xr:uid="{BF6D7688-54BE-4642-80C6-C7BCEC465FBF}"/>
    <cellStyle name="Normal 7 5 2 2" xfId="368" xr:uid="{4FA6F2E8-0AFC-4B14-94AD-80E4F07AD9E2}"/>
    <cellStyle name="Normal 7 5 2 2 2" xfId="739" xr:uid="{EBD1C73C-81FF-4604-8AD1-DAF7D59A92A7}"/>
    <cellStyle name="Normal 7 5 2 2 2 2" xfId="1943" xr:uid="{CAB6B363-3563-43DF-BC28-3A3A506EF195}"/>
    <cellStyle name="Normal 7 5 2 2 2 3" xfId="3622" xr:uid="{C47B6C38-C827-4D81-9BA3-C3E49B2949A3}"/>
    <cellStyle name="Normal 7 5 2 2 2 4" xfId="3623" xr:uid="{A242D10F-5263-4454-B485-41C3A35D6A66}"/>
    <cellStyle name="Normal 7 5 2 2 3" xfId="1944" xr:uid="{883C94AD-25BA-4153-8202-C7A7333590E7}"/>
    <cellStyle name="Normal 7 5 2 2 3 2" xfId="3624" xr:uid="{236B85F2-A83E-4D7C-8DF9-2EC352C811B9}"/>
    <cellStyle name="Normal 7 5 2 2 3 3" xfId="3625" xr:uid="{691B0DC4-F80B-4BAA-9138-E1CFB87309ED}"/>
    <cellStyle name="Normal 7 5 2 2 3 4" xfId="3626" xr:uid="{A5BCA30A-0094-4CF7-B2A9-195B4097A1F8}"/>
    <cellStyle name="Normal 7 5 2 2 4" xfId="3627" xr:uid="{E8271DEA-9AFB-4460-B2AA-0895BCDA2184}"/>
    <cellStyle name="Normal 7 5 2 2 5" xfId="3628" xr:uid="{496C5AD6-CB2F-49E2-A96D-EA96C87E567A}"/>
    <cellStyle name="Normal 7 5 2 2 6" xfId="3629" xr:uid="{3991EEE3-9F08-410E-83B2-3DDA6DA6B56D}"/>
    <cellStyle name="Normal 7 5 2 3" xfId="740" xr:uid="{FFD65B8F-FB81-45CB-BA2F-4E3DF2B8E02F}"/>
    <cellStyle name="Normal 7 5 2 3 2" xfId="1945" xr:uid="{4C215934-E5CE-4878-BE3F-31D24AE6CA99}"/>
    <cellStyle name="Normal 7 5 2 3 2 2" xfId="3630" xr:uid="{774BB982-FDBA-46B2-B35C-7112760ECF2F}"/>
    <cellStyle name="Normal 7 5 2 3 2 3" xfId="3631" xr:uid="{2F3E7815-2710-4D65-839E-94616850622B}"/>
    <cellStyle name="Normal 7 5 2 3 2 4" xfId="3632" xr:uid="{E8388B36-CF93-44E9-B6E2-9379ED4E041D}"/>
    <cellStyle name="Normal 7 5 2 3 3" xfId="3633" xr:uid="{6C263BBE-2308-4546-A3CA-E49B60084EAA}"/>
    <cellStyle name="Normal 7 5 2 3 4" xfId="3634" xr:uid="{753897EC-4F85-4AA7-BDD0-2DCA9A235F1A}"/>
    <cellStyle name="Normal 7 5 2 3 5" xfId="3635" xr:uid="{19E8DED3-DFC1-442C-AD73-C06129C7A15D}"/>
    <cellStyle name="Normal 7 5 2 4" xfId="1946" xr:uid="{79D29BD5-45A6-4483-907F-A7ACD1CA79D5}"/>
    <cellStyle name="Normal 7 5 2 4 2" xfId="3636" xr:uid="{91B27AA0-EC04-4575-B14E-D29261F2166A}"/>
    <cellStyle name="Normal 7 5 2 4 3" xfId="3637" xr:uid="{122A5E8E-EDC6-4ABA-A5FF-9B052B25C2AD}"/>
    <cellStyle name="Normal 7 5 2 4 4" xfId="3638" xr:uid="{A59E4687-405F-4CE4-80F6-41BD7518FD38}"/>
    <cellStyle name="Normal 7 5 2 5" xfId="3639" xr:uid="{B7113B2F-176F-4BBA-BDE6-D893DDD15D7C}"/>
    <cellStyle name="Normal 7 5 2 5 2" xfId="3640" xr:uid="{092AD04A-748D-48F6-A5AE-753E56DC620C}"/>
    <cellStyle name="Normal 7 5 2 5 3" xfId="3641" xr:uid="{BDDDB594-6933-4F52-9391-2BFF87AEC426}"/>
    <cellStyle name="Normal 7 5 2 5 4" xfId="3642" xr:uid="{31815F99-1BFD-43A7-A952-A32C4E97BDCB}"/>
    <cellStyle name="Normal 7 5 2 6" xfId="3643" xr:uid="{28362B7E-E1CA-491E-BF70-0DBA268A636D}"/>
    <cellStyle name="Normal 7 5 2 7" xfId="3644" xr:uid="{D13C6A1F-BC8A-4864-8B5B-8D00DC663D99}"/>
    <cellStyle name="Normal 7 5 2 8" xfId="3645" xr:uid="{5411E427-0170-46F1-958E-0CF86095C3E3}"/>
    <cellStyle name="Normal 7 5 3" xfId="369" xr:uid="{ABC912EB-0DF6-4C35-9A73-2352AB1897E8}"/>
    <cellStyle name="Normal 7 5 3 2" xfId="741" xr:uid="{878C5D85-82C9-48ED-9826-B186057BD382}"/>
    <cellStyle name="Normal 7 5 3 2 2" xfId="742" xr:uid="{A6E71948-8F28-4F61-812D-8336608E6B49}"/>
    <cellStyle name="Normal 7 5 3 2 3" xfId="3646" xr:uid="{9942CD53-A19B-4058-829B-11C195D1ADFB}"/>
    <cellStyle name="Normal 7 5 3 2 4" xfId="3647" xr:uid="{C10F4A8D-F67D-4511-95A3-FB374B618FD6}"/>
    <cellStyle name="Normal 7 5 3 3" xfId="743" xr:uid="{68E5197B-1B78-456E-9ACC-B662CE808FC1}"/>
    <cellStyle name="Normal 7 5 3 3 2" xfId="3648" xr:uid="{26B52FC1-A623-46C2-B07C-5180CCB60067}"/>
    <cellStyle name="Normal 7 5 3 3 3" xfId="3649" xr:uid="{4818C900-7665-4769-9ABF-251F3C885520}"/>
    <cellStyle name="Normal 7 5 3 3 4" xfId="3650" xr:uid="{1730519F-1257-4030-947E-8968762E2148}"/>
    <cellStyle name="Normal 7 5 3 4" xfId="3651" xr:uid="{DCF5F98E-25F4-48BC-B742-2717EAAF71E1}"/>
    <cellStyle name="Normal 7 5 3 5" xfId="3652" xr:uid="{88900862-572B-498F-9C18-BE3E855C4DA8}"/>
    <cellStyle name="Normal 7 5 3 6" xfId="3653" xr:uid="{E388BB80-46C9-4553-BF55-22361C7B1687}"/>
    <cellStyle name="Normal 7 5 4" xfId="370" xr:uid="{F274418C-827B-40C4-B54C-6046FE7E5EEA}"/>
    <cellStyle name="Normal 7 5 4 2" xfId="744" xr:uid="{6B26E328-6DA2-4F95-8739-7E506F001862}"/>
    <cellStyle name="Normal 7 5 4 2 2" xfId="3654" xr:uid="{BC2FF6A9-9D14-4F04-903E-550E9414B561}"/>
    <cellStyle name="Normal 7 5 4 2 3" xfId="3655" xr:uid="{D9C40179-DA2E-452E-8BB0-98E337A665A8}"/>
    <cellStyle name="Normal 7 5 4 2 4" xfId="3656" xr:uid="{C4F16D53-61BE-4913-BC92-C2BF6DD275C9}"/>
    <cellStyle name="Normal 7 5 4 3" xfId="3657" xr:uid="{43D67BEB-E39C-4C1F-8E44-F60521E807E9}"/>
    <cellStyle name="Normal 7 5 4 4" xfId="3658" xr:uid="{82834C5B-81D2-473D-B44B-87A046EB8A37}"/>
    <cellStyle name="Normal 7 5 4 5" xfId="3659" xr:uid="{EBA86862-A1D0-422F-9B91-6FBC40C6A5C7}"/>
    <cellStyle name="Normal 7 5 5" xfId="745" xr:uid="{344302A7-67DA-4275-B9D9-40D382FCA4DA}"/>
    <cellStyle name="Normal 7 5 5 2" xfId="3660" xr:uid="{00A25D56-5606-4F80-B6EB-33192FD338F5}"/>
    <cellStyle name="Normal 7 5 5 3" xfId="3661" xr:uid="{0FA0AD45-30E8-4C48-89D6-D592E74D3E7E}"/>
    <cellStyle name="Normal 7 5 5 4" xfId="3662" xr:uid="{DED0FB13-5876-43A2-877F-A50BB74FB10E}"/>
    <cellStyle name="Normal 7 5 6" xfId="3663" xr:uid="{612F21E4-9C20-4EAB-AF0C-DF17B191AB0E}"/>
    <cellStyle name="Normal 7 5 6 2" xfId="3664" xr:uid="{A4C495AF-A938-4DF0-952E-314AAD86A626}"/>
    <cellStyle name="Normal 7 5 6 3" xfId="3665" xr:uid="{9F0E1B14-5E52-45A2-AEA9-D2E481C3CB2C}"/>
    <cellStyle name="Normal 7 5 6 4" xfId="3666" xr:uid="{B78AFC74-BDD9-4F71-962D-6C451EF5DA13}"/>
    <cellStyle name="Normal 7 5 7" xfId="3667" xr:uid="{F01A5C0F-D116-4868-8950-1E3142440DFD}"/>
    <cellStyle name="Normal 7 5 8" xfId="3668" xr:uid="{73E27F84-1581-4A2B-A682-7DB1DE882EA5}"/>
    <cellStyle name="Normal 7 5 9" xfId="3669" xr:uid="{CC9330B1-6729-4206-90C0-B394C5AB5377}"/>
    <cellStyle name="Normal 7 6" xfId="150" xr:uid="{7124653B-349F-42DC-BFF5-8884FD2F1251}"/>
    <cellStyle name="Normal 7 6 2" xfId="371" xr:uid="{6F73C9FC-07FA-43F1-A538-3460DFF914A0}"/>
    <cellStyle name="Normal 7 6 2 2" xfId="746" xr:uid="{1037A58B-BA76-4FAC-A39A-2E144E3BC09D}"/>
    <cellStyle name="Normal 7 6 2 2 2" xfId="1947" xr:uid="{72FFE10B-C634-4739-94D1-F1F32432BAEB}"/>
    <cellStyle name="Normal 7 6 2 2 2 2" xfId="1948" xr:uid="{85748644-5C10-4429-B54B-C0E30656D286}"/>
    <cellStyle name="Normal 7 6 2 2 3" xfId="1949" xr:uid="{EE3A1AD9-1440-44CC-9315-C524F0CEA17E}"/>
    <cellStyle name="Normal 7 6 2 2 4" xfId="3670" xr:uid="{18983DB3-E2C1-48C3-994F-9169AB3C4603}"/>
    <cellStyle name="Normal 7 6 2 3" xfId="1950" xr:uid="{60562444-CED3-4ABB-BA3F-4F73D93B3261}"/>
    <cellStyle name="Normal 7 6 2 3 2" xfId="1951" xr:uid="{BD7EDA55-B699-4313-B4AF-238F359D6F43}"/>
    <cellStyle name="Normal 7 6 2 3 3" xfId="3671" xr:uid="{9ACB0A34-CA7B-4FBC-ADF7-B20F73C86A23}"/>
    <cellStyle name="Normal 7 6 2 3 4" xfId="3672" xr:uid="{B9C4AE0A-303E-4C11-929E-998A301342DE}"/>
    <cellStyle name="Normal 7 6 2 4" xfId="1952" xr:uid="{E608F23E-F9B1-46C6-9410-87A25B6F6FDE}"/>
    <cellStyle name="Normal 7 6 2 5" xfId="3673" xr:uid="{6D85AFEB-E56A-4824-863A-B45DD4C7C03E}"/>
    <cellStyle name="Normal 7 6 2 6" xfId="3674" xr:uid="{B30A133D-8D75-4D13-806B-2D8F70380194}"/>
    <cellStyle name="Normal 7 6 3" xfId="747" xr:uid="{71EEF955-D04E-4118-8A7A-2DBE1DCBF230}"/>
    <cellStyle name="Normal 7 6 3 2" xfId="1953" xr:uid="{11A64113-E9E2-4656-99DD-4169FD478A31}"/>
    <cellStyle name="Normal 7 6 3 2 2" xfId="1954" xr:uid="{9C0B7719-6AD4-4150-A32B-F30B07A4BCDD}"/>
    <cellStyle name="Normal 7 6 3 2 3" xfId="3675" xr:uid="{40D0608C-BDEA-47EE-98CB-76EB44CF9BB5}"/>
    <cellStyle name="Normal 7 6 3 2 4" xfId="3676" xr:uid="{239630B2-1708-4E83-9A9E-CCBC5B5A2BD0}"/>
    <cellStyle name="Normal 7 6 3 3" xfId="1955" xr:uid="{E73EF5F0-75C9-4743-9A34-11AB3DECF44B}"/>
    <cellStyle name="Normal 7 6 3 4" xfId="3677" xr:uid="{992D596F-4AF1-4345-B978-734285A10D59}"/>
    <cellStyle name="Normal 7 6 3 5" xfId="3678" xr:uid="{A3A6EC83-9F89-4515-B0F0-E8711941DE7B}"/>
    <cellStyle name="Normal 7 6 4" xfId="1956" xr:uid="{75C2D17A-3731-4CC2-932B-0830B456D27A}"/>
    <cellStyle name="Normal 7 6 4 2" xfId="1957" xr:uid="{8C264462-4E8C-4E78-97B7-E270582C29CE}"/>
    <cellStyle name="Normal 7 6 4 3" xfId="3679" xr:uid="{21C7E430-F73B-40F1-9664-6DE3D25D60F5}"/>
    <cellStyle name="Normal 7 6 4 4" xfId="3680" xr:uid="{7C54E44B-4C02-4BF6-9739-EB58F5F17D99}"/>
    <cellStyle name="Normal 7 6 5" xfId="1958" xr:uid="{A1E33E9E-C22A-465F-9A6D-6CD5D455633F}"/>
    <cellStyle name="Normal 7 6 5 2" xfId="3681" xr:uid="{ADD96900-71B5-41C4-B95B-AC2E6637AAD7}"/>
    <cellStyle name="Normal 7 6 5 3" xfId="3682" xr:uid="{23D0EB7C-70A8-4BED-83F8-7A660C3DE567}"/>
    <cellStyle name="Normal 7 6 5 4" xfId="3683" xr:uid="{8E61C3AD-CAEA-417E-A4B0-510757763586}"/>
    <cellStyle name="Normal 7 6 6" xfId="3684" xr:uid="{EF203653-C136-4E87-AB9D-2EAC8F5DE1AD}"/>
    <cellStyle name="Normal 7 6 7" xfId="3685" xr:uid="{9540BD4E-AE38-4C99-8C7E-19B099BD2BC7}"/>
    <cellStyle name="Normal 7 6 8" xfId="3686" xr:uid="{45E039DC-314D-4897-B0BE-657178ABBADA}"/>
    <cellStyle name="Normal 7 7" xfId="372" xr:uid="{78C0C272-0D4D-4188-8F6B-C41A22079318}"/>
    <cellStyle name="Normal 7 7 2" xfId="748" xr:uid="{3A854AA0-1641-42C1-8789-07CE35E99061}"/>
    <cellStyle name="Normal 7 7 2 2" xfId="749" xr:uid="{67AD2AE8-87A3-42EB-A910-3D01EAC11D2F}"/>
    <cellStyle name="Normal 7 7 2 2 2" xfId="1959" xr:uid="{A3D544B0-AEDE-4CB8-8BFE-B1B9782D1AEF}"/>
    <cellStyle name="Normal 7 7 2 2 3" xfId="3687" xr:uid="{A57BB9E9-1A95-44BB-B61C-52BB35E75C7D}"/>
    <cellStyle name="Normal 7 7 2 2 4" xfId="3688" xr:uid="{DA234D03-7390-45B6-AA1D-B3D4592B2977}"/>
    <cellStyle name="Normal 7 7 2 3" xfId="1960" xr:uid="{916413FE-105A-4FEF-AF02-6B54EBA4B05D}"/>
    <cellStyle name="Normal 7 7 2 4" xfId="3689" xr:uid="{BBC9FC59-7D5F-4255-B3EA-6C50B9FAA9BC}"/>
    <cellStyle name="Normal 7 7 2 5" xfId="3690" xr:uid="{B6C9A801-7102-4CC9-B870-96582270A09F}"/>
    <cellStyle name="Normal 7 7 3" xfId="750" xr:uid="{1A8B0A18-97FD-4497-8014-77D4C1B94BFC}"/>
    <cellStyle name="Normal 7 7 3 2" xfId="1961" xr:uid="{7C3446CD-77A3-463A-AE24-5B5D80DF053E}"/>
    <cellStyle name="Normal 7 7 3 3" xfId="3691" xr:uid="{118A84A4-8315-47FD-8999-87FD9837F330}"/>
    <cellStyle name="Normal 7 7 3 4" xfId="3692" xr:uid="{8A322D0F-0EF4-4A24-8242-0C3A99AC62E2}"/>
    <cellStyle name="Normal 7 7 4" xfId="1962" xr:uid="{4B63698A-1E47-45C6-A156-B51CB66C3A42}"/>
    <cellStyle name="Normal 7 7 4 2" xfId="3693" xr:uid="{845ED0CA-6FC0-4D67-B394-D8551C2994B5}"/>
    <cellStyle name="Normal 7 7 4 3" xfId="3694" xr:uid="{0EDC2CA9-5859-4B94-96D8-7B893CF57E8F}"/>
    <cellStyle name="Normal 7 7 4 4" xfId="3695" xr:uid="{C1DFA4D5-1F3A-4910-A739-73376EA9F1D6}"/>
    <cellStyle name="Normal 7 7 5" xfId="3696" xr:uid="{4EAD610A-3BD3-4348-8813-AEC181AF6AB1}"/>
    <cellStyle name="Normal 7 7 6" xfId="3697" xr:uid="{4F19829E-A169-488C-ADC2-6C465F3B7A32}"/>
    <cellStyle name="Normal 7 7 7" xfId="3698" xr:uid="{B1CA8FAD-9384-4186-881B-DB77AAACF3E6}"/>
    <cellStyle name="Normal 7 8" xfId="373" xr:uid="{54ABF070-6461-455A-B75D-BF543EA8026A}"/>
    <cellStyle name="Normal 7 8 2" xfId="751" xr:uid="{41ABCAAE-ADD7-453A-BE1E-029B77390040}"/>
    <cellStyle name="Normal 7 8 2 2" xfId="1963" xr:uid="{36294A73-588E-4921-A9E5-F6611CD3EBB5}"/>
    <cellStyle name="Normal 7 8 2 3" xfId="3699" xr:uid="{1CCE63A6-691D-4419-AAEB-2A67679ADD86}"/>
    <cellStyle name="Normal 7 8 2 4" xfId="3700" xr:uid="{52ECB786-56B8-4569-B331-976F5B531B50}"/>
    <cellStyle name="Normal 7 8 3" xfId="1964" xr:uid="{EF1F3C10-7A76-417D-800D-D2A8331799BF}"/>
    <cellStyle name="Normal 7 8 3 2" xfId="3701" xr:uid="{3FEFAF9D-A191-49E6-8A98-B38ACB6CE013}"/>
    <cellStyle name="Normal 7 8 3 3" xfId="3702" xr:uid="{2F312E14-E9DC-403D-B368-2D6CFC7DBFAA}"/>
    <cellStyle name="Normal 7 8 3 4" xfId="3703" xr:uid="{AD67903F-528D-4F89-A469-7FFBC04698EE}"/>
    <cellStyle name="Normal 7 8 4" xfId="3704" xr:uid="{151EB7D2-FAA8-4E4B-B4EA-8AC5929B88C1}"/>
    <cellStyle name="Normal 7 8 5" xfId="3705" xr:uid="{647C51F0-03B2-4FF6-95E4-011B39CAB8E5}"/>
    <cellStyle name="Normal 7 8 6" xfId="3706" xr:uid="{C53A5235-AC92-4C86-ABC0-879FB7524C0F}"/>
    <cellStyle name="Normal 7 9" xfId="374" xr:uid="{16D2C5EE-8EF7-46E0-AEE8-F9E8A48A6BD4}"/>
    <cellStyle name="Normal 7 9 2" xfId="1965" xr:uid="{D41460FC-488F-4B61-9C09-E7EE552AF108}"/>
    <cellStyle name="Normal 7 9 2 2" xfId="3707" xr:uid="{91098BCE-D88C-4B98-9A91-CA0C37F932B4}"/>
    <cellStyle name="Normal 7 9 2 2 2" xfId="4409" xr:uid="{28FD4DA1-E3A4-47C0-972E-6AC67D8D9AC1}"/>
    <cellStyle name="Normal 7 9 2 2 3" xfId="4688" xr:uid="{E71B3127-18DB-47E3-8D88-B04745CE0677}"/>
    <cellStyle name="Normal 7 9 2 3" xfId="3708" xr:uid="{E8D3DE1E-DF0F-46F6-8794-60326389F758}"/>
    <cellStyle name="Normal 7 9 2 4" xfId="3709" xr:uid="{CB80B8F9-62B3-48B9-9085-134FEA6A4ECD}"/>
    <cellStyle name="Normal 7 9 3" xfId="3710" xr:uid="{FC5EB660-DF0F-4A89-A259-C1F7F660F979}"/>
    <cellStyle name="Normal 7 9 3 2" xfId="5347" xr:uid="{16680DC2-48AA-49A7-A4A7-37353A009043}"/>
    <cellStyle name="Normal 7 9 4" xfId="3711" xr:uid="{2896C0A5-C153-44B7-AFFD-0211D183C3AD}"/>
    <cellStyle name="Normal 7 9 4 2" xfId="4579" xr:uid="{71FE2F68-E211-4CFB-8E5C-7AF564FCC6ED}"/>
    <cellStyle name="Normal 7 9 4 3" xfId="4689" xr:uid="{BFDA473D-A555-4A17-94C9-4745F9E0EDB4}"/>
    <cellStyle name="Normal 7 9 4 4" xfId="4608" xr:uid="{AC491717-5483-4010-A197-6186F85B1238}"/>
    <cellStyle name="Normal 7 9 5" xfId="3712" xr:uid="{678F20CD-BF0E-4849-BCBB-AD43148BED99}"/>
    <cellStyle name="Normal 8" xfId="76" xr:uid="{F0958349-F171-406D-8735-09B78CA514FB}"/>
    <cellStyle name="Normal 8 10" xfId="1966" xr:uid="{C74AFB33-D92B-47DC-9BAB-970FE5C3DC29}"/>
    <cellStyle name="Normal 8 10 2" xfId="3713" xr:uid="{4F386466-B5BA-49C9-9417-7AB5E3D1AF6D}"/>
    <cellStyle name="Normal 8 10 3" xfId="3714" xr:uid="{6335FF19-6B11-44FF-B3C3-DC04F4A9911C}"/>
    <cellStyle name="Normal 8 10 4" xfId="3715" xr:uid="{84A07E00-1363-4757-8C8F-0B6C3EC08094}"/>
    <cellStyle name="Normal 8 11" xfId="3716" xr:uid="{644DB63D-8480-4CB0-BA6C-CF7E23B5BA61}"/>
    <cellStyle name="Normal 8 11 2" xfId="3717" xr:uid="{EBC32EB6-7316-4B46-8C3F-8AF03A8945B9}"/>
    <cellStyle name="Normal 8 11 3" xfId="3718" xr:uid="{DCF7B315-AAA7-46F5-A23B-56862E8B8E61}"/>
    <cellStyle name="Normal 8 11 4" xfId="3719" xr:uid="{2574D2AB-6944-4030-8A90-BDAC75637EBC}"/>
    <cellStyle name="Normal 8 12" xfId="3720" xr:uid="{D474D300-7215-4953-84ED-F7AE77C1F4F6}"/>
    <cellStyle name="Normal 8 12 2" xfId="3721" xr:uid="{C94C8E38-738F-4B93-82DC-A432EA2E8486}"/>
    <cellStyle name="Normal 8 13" xfId="3722" xr:uid="{D2890F96-5ED0-48EC-90A5-25BE84E0064A}"/>
    <cellStyle name="Normal 8 14" xfId="3723" xr:uid="{1FE92560-42F4-41B5-BEEB-255528911A6C}"/>
    <cellStyle name="Normal 8 15" xfId="3724" xr:uid="{7F29A1C8-145D-4FC3-9221-6AA9BA78B171}"/>
    <cellStyle name="Normal 8 2" xfId="151" xr:uid="{8DF028AA-485B-475D-80AB-D8C0DE7BE9C1}"/>
    <cellStyle name="Normal 8 2 10" xfId="3725" xr:uid="{18BC6137-63FB-402B-9B4D-70E9D5554AF5}"/>
    <cellStyle name="Normal 8 2 11" xfId="3726" xr:uid="{98C67441-1486-4CA7-BA00-7BA20A01F2FC}"/>
    <cellStyle name="Normal 8 2 2" xfId="152" xr:uid="{EE9C7D47-AE9A-4E8A-AEA6-E3E804ED8097}"/>
    <cellStyle name="Normal 8 2 2 2" xfId="153" xr:uid="{4BA74141-E49E-4DC2-80E8-03640053937D}"/>
    <cellStyle name="Normal 8 2 2 2 2" xfId="375" xr:uid="{3F4EDDF6-EBF8-4ABA-B0AD-A42D9889BFA4}"/>
    <cellStyle name="Normal 8 2 2 2 2 2" xfId="752" xr:uid="{FB47652B-0094-4903-97EA-B078C6680034}"/>
    <cellStyle name="Normal 8 2 2 2 2 2 2" xfId="753" xr:uid="{1C8C4200-10D5-4742-B135-5AB861E1EB68}"/>
    <cellStyle name="Normal 8 2 2 2 2 2 2 2" xfId="1967" xr:uid="{740B7B52-4004-41FC-A293-C5630A67B111}"/>
    <cellStyle name="Normal 8 2 2 2 2 2 2 2 2" xfId="1968" xr:uid="{6A0FF494-01BA-4C50-A38C-87A187CE820D}"/>
    <cellStyle name="Normal 8 2 2 2 2 2 2 3" xfId="1969" xr:uid="{A52F16A0-FEAF-4263-BA9A-079E08692E6D}"/>
    <cellStyle name="Normal 8 2 2 2 2 2 3" xfId="1970" xr:uid="{2FD4AA00-AD2B-44DA-9D4C-EC4FFF23D089}"/>
    <cellStyle name="Normal 8 2 2 2 2 2 3 2" xfId="1971" xr:uid="{CB6471C2-A0F1-422C-8D3C-32EE8BB75218}"/>
    <cellStyle name="Normal 8 2 2 2 2 2 4" xfId="1972" xr:uid="{12C5A6D0-315E-4E17-AE38-9497AC3AF55C}"/>
    <cellStyle name="Normal 8 2 2 2 2 3" xfId="754" xr:uid="{AEEADE0A-A5B9-4DBE-951C-E0A5AFB10E72}"/>
    <cellStyle name="Normal 8 2 2 2 2 3 2" xfId="1973" xr:uid="{F2A73C3E-16AB-433D-B7A7-237C02711204}"/>
    <cellStyle name="Normal 8 2 2 2 2 3 2 2" xfId="1974" xr:uid="{8FC7CA96-8BDB-4005-A056-A7E01C7A4579}"/>
    <cellStyle name="Normal 8 2 2 2 2 3 3" xfId="1975" xr:uid="{5CE2EC0D-67A6-4450-A94E-C48EDCF75728}"/>
    <cellStyle name="Normal 8 2 2 2 2 3 4" xfId="3727" xr:uid="{ED9D48C1-1306-47B3-9CE4-B1ED3C735CA7}"/>
    <cellStyle name="Normal 8 2 2 2 2 4" xfId="1976" xr:uid="{D7A13CEF-4FA7-4E17-A260-C30F5850C7A2}"/>
    <cellStyle name="Normal 8 2 2 2 2 4 2" xfId="1977" xr:uid="{0FDECB4E-C01B-420D-B7CD-DD65FA614B44}"/>
    <cellStyle name="Normal 8 2 2 2 2 5" xfId="1978" xr:uid="{7381CACC-313A-4E2B-9146-8F342117F30C}"/>
    <cellStyle name="Normal 8 2 2 2 2 6" xfId="3728" xr:uid="{62ED539B-564C-4ABE-96C0-5EEBF9888529}"/>
    <cellStyle name="Normal 8 2 2 2 3" xfId="376" xr:uid="{568CDE6C-B5A2-4F27-8570-C101C9E74952}"/>
    <cellStyle name="Normal 8 2 2 2 3 2" xfId="755" xr:uid="{C36EBC63-9631-4CB2-B450-8C03727C45E9}"/>
    <cellStyle name="Normal 8 2 2 2 3 2 2" xfId="756" xr:uid="{B2E2305A-2F6D-4483-ACD5-2947C7B23F76}"/>
    <cellStyle name="Normal 8 2 2 2 3 2 2 2" xfId="1979" xr:uid="{E45F9984-46D1-4348-848F-E9A7248F5BA9}"/>
    <cellStyle name="Normal 8 2 2 2 3 2 2 2 2" xfId="1980" xr:uid="{712ACA6C-71A4-4FF1-87CB-496F3A353C6C}"/>
    <cellStyle name="Normal 8 2 2 2 3 2 2 3" xfId="1981" xr:uid="{D5E21627-BF8B-4F24-A83B-B87B7BFD7C43}"/>
    <cellStyle name="Normal 8 2 2 2 3 2 3" xfId="1982" xr:uid="{E7E3AE54-056D-493A-AC05-175D87DE5C5D}"/>
    <cellStyle name="Normal 8 2 2 2 3 2 3 2" xfId="1983" xr:uid="{CCF7004B-C287-4C59-81FE-3CE44E44B32A}"/>
    <cellStyle name="Normal 8 2 2 2 3 2 4" xfId="1984" xr:uid="{794C3720-1E8F-4AC1-8431-9A1E0C9084CA}"/>
    <cellStyle name="Normal 8 2 2 2 3 3" xfId="757" xr:uid="{ED3F0DD0-0C99-4579-A834-2F9D3877B10A}"/>
    <cellStyle name="Normal 8 2 2 2 3 3 2" xfId="1985" xr:uid="{A33378F0-7628-42AA-A151-93AA3CA69F30}"/>
    <cellStyle name="Normal 8 2 2 2 3 3 2 2" xfId="1986" xr:uid="{4C231FB5-513D-4397-AA50-58DE97E5254E}"/>
    <cellStyle name="Normal 8 2 2 2 3 3 3" xfId="1987" xr:uid="{AEF31535-04BC-4ED9-85A0-39B441105B75}"/>
    <cellStyle name="Normal 8 2 2 2 3 4" xfId="1988" xr:uid="{6C4757FE-3CDC-4F2D-AE09-0F1B1B3D9E3E}"/>
    <cellStyle name="Normal 8 2 2 2 3 4 2" xfId="1989" xr:uid="{E1DAFCC3-8FBA-4917-B7A6-BDF79300B21A}"/>
    <cellStyle name="Normal 8 2 2 2 3 5" xfId="1990" xr:uid="{D05EE7E7-BD8F-4D38-B80A-CB82D04DC19C}"/>
    <cellStyle name="Normal 8 2 2 2 4" xfId="758" xr:uid="{24FBBEDA-AEBA-4270-B0FD-25A266EF5A3C}"/>
    <cellStyle name="Normal 8 2 2 2 4 2" xfId="759" xr:uid="{92139C74-2D7D-42B7-B74C-400F8DAB2EE7}"/>
    <cellStyle name="Normal 8 2 2 2 4 2 2" xfId="1991" xr:uid="{66A26231-3D5B-4C38-99B5-2A103495D659}"/>
    <cellStyle name="Normal 8 2 2 2 4 2 2 2" xfId="1992" xr:uid="{90CDDB66-4ED4-404A-B6BF-46AF55FFC590}"/>
    <cellStyle name="Normal 8 2 2 2 4 2 3" xfId="1993" xr:uid="{393719CE-0174-4250-B4E8-9CF633D23C31}"/>
    <cellStyle name="Normal 8 2 2 2 4 3" xfId="1994" xr:uid="{1686BF17-576E-42A5-8CF5-D00BC8C7D1AE}"/>
    <cellStyle name="Normal 8 2 2 2 4 3 2" xfId="1995" xr:uid="{481812F5-4FA5-478B-AFFC-50CA3CD51C60}"/>
    <cellStyle name="Normal 8 2 2 2 4 4" xfId="1996" xr:uid="{01A6E829-D62A-4078-A8DA-76C924982A57}"/>
    <cellStyle name="Normal 8 2 2 2 5" xfId="760" xr:uid="{B6642566-2927-47C0-9745-B56CD1DA90DB}"/>
    <cellStyle name="Normal 8 2 2 2 5 2" xfId="1997" xr:uid="{028ECF44-304B-4761-995B-8CC79C92572F}"/>
    <cellStyle name="Normal 8 2 2 2 5 2 2" xfId="1998" xr:uid="{FE1057AA-0960-40C5-8118-E233CAD448D7}"/>
    <cellStyle name="Normal 8 2 2 2 5 3" xfId="1999" xr:uid="{192DFB9B-430B-4D24-BC49-E4AAEAA95201}"/>
    <cellStyle name="Normal 8 2 2 2 5 4" xfId="3729" xr:uid="{07854464-65EA-44EC-A23D-8F3EDAAFBE1B}"/>
    <cellStyle name="Normal 8 2 2 2 6" xfId="2000" xr:uid="{68050ED6-F475-4AE8-A4CC-698F817370C0}"/>
    <cellStyle name="Normal 8 2 2 2 6 2" xfId="2001" xr:uid="{CF7D6209-194E-4A0E-B1CD-3D4CD38DFE7B}"/>
    <cellStyle name="Normal 8 2 2 2 7" xfId="2002" xr:uid="{A74D2659-AABA-49B0-8F35-59008939CD71}"/>
    <cellStyle name="Normal 8 2 2 2 8" xfId="3730" xr:uid="{F3AD698F-E5F2-420F-A92B-8BB277B8D28E}"/>
    <cellStyle name="Normal 8 2 2 3" xfId="377" xr:uid="{EF6D7B3F-204A-4CBC-9F25-D504CCC9E06D}"/>
    <cellStyle name="Normal 8 2 2 3 2" xfId="761" xr:uid="{81C55B3E-8D98-410C-988D-372647222357}"/>
    <cellStyle name="Normal 8 2 2 3 2 2" xfId="762" xr:uid="{C9922988-D7F1-42C5-A0DF-3F8D95497A48}"/>
    <cellStyle name="Normal 8 2 2 3 2 2 2" xfId="2003" xr:uid="{2725D6D6-D3FD-496F-BD88-A58769B13019}"/>
    <cellStyle name="Normal 8 2 2 3 2 2 2 2" xfId="2004" xr:uid="{933F0A2C-ACAE-4EEF-B5D0-E1041038D1CA}"/>
    <cellStyle name="Normal 8 2 2 3 2 2 3" xfId="2005" xr:uid="{7A8EF271-E50B-428B-85EB-52052155C9B3}"/>
    <cellStyle name="Normal 8 2 2 3 2 3" xfId="2006" xr:uid="{A7B14E11-2047-42EF-A3DD-2ABC7D4E7968}"/>
    <cellStyle name="Normal 8 2 2 3 2 3 2" xfId="2007" xr:uid="{F2DFFDCF-2C48-444F-B9AA-70FA58C3D747}"/>
    <cellStyle name="Normal 8 2 2 3 2 4" xfId="2008" xr:uid="{BD50EE3F-6EE8-4E37-8506-EB77D0CF1E55}"/>
    <cellStyle name="Normal 8 2 2 3 3" xfId="763" xr:uid="{6F22345C-80F8-4449-B79A-814883606671}"/>
    <cellStyle name="Normal 8 2 2 3 3 2" xfId="2009" xr:uid="{C0F18BAB-CF1F-456A-81DA-1178F7F02B4F}"/>
    <cellStyle name="Normal 8 2 2 3 3 2 2" xfId="2010" xr:uid="{36AC9D24-207E-46FE-BC58-685ED58AB5D5}"/>
    <cellStyle name="Normal 8 2 2 3 3 3" xfId="2011" xr:uid="{1DE95D1C-10D0-4E2C-9E5C-6932458B0DE1}"/>
    <cellStyle name="Normal 8 2 2 3 3 4" xfId="3731" xr:uid="{F3BE3CDA-6C22-44DC-BE25-82277A3362FE}"/>
    <cellStyle name="Normal 8 2 2 3 4" xfId="2012" xr:uid="{3B495E96-EA27-4796-80FD-715BC787EF12}"/>
    <cellStyle name="Normal 8 2 2 3 4 2" xfId="2013" xr:uid="{58D7BF41-0B19-44D6-8A06-1A98EA41DD78}"/>
    <cellStyle name="Normal 8 2 2 3 5" xfId="2014" xr:uid="{2FFB86DB-826A-4AF9-94B8-546C498F3366}"/>
    <cellStyle name="Normal 8 2 2 3 6" xfId="3732" xr:uid="{A8B753A9-FA3F-4C1E-8596-A905AB069D61}"/>
    <cellStyle name="Normal 8 2 2 4" xfId="378" xr:uid="{095C7629-6D02-41F3-8C1C-7D388B69ED9A}"/>
    <cellStyle name="Normal 8 2 2 4 2" xfId="764" xr:uid="{AC9C4C9B-92DE-4404-B934-F6AA0F700983}"/>
    <cellStyle name="Normal 8 2 2 4 2 2" xfId="765" xr:uid="{F3A72669-8E26-4C3C-9153-880C7DB7DBED}"/>
    <cellStyle name="Normal 8 2 2 4 2 2 2" xfId="2015" xr:uid="{107BFF83-ED8B-4C1F-9DC7-01F540812F20}"/>
    <cellStyle name="Normal 8 2 2 4 2 2 2 2" xfId="2016" xr:uid="{3417133F-7D65-42AB-9CBD-7264AA823953}"/>
    <cellStyle name="Normal 8 2 2 4 2 2 3" xfId="2017" xr:uid="{B8B6B91B-DE56-4AC4-8C81-4F9132AF13F9}"/>
    <cellStyle name="Normal 8 2 2 4 2 3" xfId="2018" xr:uid="{4A0D3CD6-8D5E-4E73-8262-56E38D8EA00F}"/>
    <cellStyle name="Normal 8 2 2 4 2 3 2" xfId="2019" xr:uid="{90C64CAC-3274-4C16-9E07-AA63558AB86D}"/>
    <cellStyle name="Normal 8 2 2 4 2 4" xfId="2020" xr:uid="{92E5BB4D-3E5E-4410-8D34-6D142F11DE59}"/>
    <cellStyle name="Normal 8 2 2 4 3" xfId="766" xr:uid="{C64E2A2C-A848-489D-A62E-340CE068E33F}"/>
    <cellStyle name="Normal 8 2 2 4 3 2" xfId="2021" xr:uid="{05938467-EFB3-49A7-8260-C09DCA45C6D5}"/>
    <cellStyle name="Normal 8 2 2 4 3 2 2" xfId="2022" xr:uid="{7441CD9F-2AE6-4F6F-9816-9CBB72FEA96D}"/>
    <cellStyle name="Normal 8 2 2 4 3 3" xfId="2023" xr:uid="{A7177D3E-C3FB-4994-B1D4-46C4FD60A1F8}"/>
    <cellStyle name="Normal 8 2 2 4 4" xfId="2024" xr:uid="{A08C91D4-C946-464F-86AA-520861DEBD2F}"/>
    <cellStyle name="Normal 8 2 2 4 4 2" xfId="2025" xr:uid="{6A6A2312-1F49-4877-8A4A-4010C6F8A571}"/>
    <cellStyle name="Normal 8 2 2 4 5" xfId="2026" xr:uid="{33A7EEC5-B373-4601-8945-93401E97244C}"/>
    <cellStyle name="Normal 8 2 2 5" xfId="379" xr:uid="{E27AA854-3A45-4ABB-B418-779D5B29B62A}"/>
    <cellStyle name="Normal 8 2 2 5 2" xfId="767" xr:uid="{44C909C5-13AE-46D0-8963-73278217BBA7}"/>
    <cellStyle name="Normal 8 2 2 5 2 2" xfId="2027" xr:uid="{A4FD891B-4D3A-4781-B2C4-D116CCBC1046}"/>
    <cellStyle name="Normal 8 2 2 5 2 2 2" xfId="2028" xr:uid="{96E10690-1CE4-4745-BCEF-9DE75FDB8F6E}"/>
    <cellStyle name="Normal 8 2 2 5 2 3" xfId="2029" xr:uid="{F2385F2E-5676-4A6C-B2A3-CE7244E2AB65}"/>
    <cellStyle name="Normal 8 2 2 5 3" xfId="2030" xr:uid="{10690C91-1029-42DA-B784-E9C391421033}"/>
    <cellStyle name="Normal 8 2 2 5 3 2" xfId="2031" xr:uid="{69491DB7-DE30-4EA6-BE70-6BE74E978B1D}"/>
    <cellStyle name="Normal 8 2 2 5 4" xfId="2032" xr:uid="{CD2F30D3-2863-4EFE-A0DD-C1C7BB017455}"/>
    <cellStyle name="Normal 8 2 2 6" xfId="768" xr:uid="{B4EEB3B9-989B-4738-9AB2-A7E2B16B8E69}"/>
    <cellStyle name="Normal 8 2 2 6 2" xfId="2033" xr:uid="{510604DA-A61E-4489-AAC1-EADC879B34EE}"/>
    <cellStyle name="Normal 8 2 2 6 2 2" xfId="2034" xr:uid="{FF98F4AB-E5F4-4300-98D0-7E9859B2AA61}"/>
    <cellStyle name="Normal 8 2 2 6 3" xfId="2035" xr:uid="{49E9DCF2-7584-47FF-BF3E-916673EFB22E}"/>
    <cellStyle name="Normal 8 2 2 6 4" xfId="3733" xr:uid="{CD629A73-7F46-4155-B32D-82BB063D2FDD}"/>
    <cellStyle name="Normal 8 2 2 7" xfId="2036" xr:uid="{CBCED315-BF71-4841-8F70-66A40A35704B}"/>
    <cellStyle name="Normal 8 2 2 7 2" xfId="2037" xr:uid="{60D44F1B-F266-4D14-B8DD-A9A50D393D09}"/>
    <cellStyle name="Normal 8 2 2 8" xfId="2038" xr:uid="{81C7AA89-24B0-4ABC-9186-1420E798F0D5}"/>
    <cellStyle name="Normal 8 2 2 9" xfId="3734" xr:uid="{06CA5E0E-46E2-4283-87D5-E1A9FE22C0CC}"/>
    <cellStyle name="Normal 8 2 3" xfId="154" xr:uid="{49D76E6E-B659-4698-840D-130AECAE6E01}"/>
    <cellStyle name="Normal 8 2 3 2" xfId="155" xr:uid="{1E7B1D6D-065F-468C-BB76-E9BE934433A0}"/>
    <cellStyle name="Normal 8 2 3 2 2" xfId="769" xr:uid="{E66A2B3E-200E-443B-A960-682B3C5A96F7}"/>
    <cellStyle name="Normal 8 2 3 2 2 2" xfId="770" xr:uid="{420B9329-8CF4-43CC-A4E8-B41924D654B7}"/>
    <cellStyle name="Normal 8 2 3 2 2 2 2" xfId="2039" xr:uid="{5B338880-3E84-4408-8195-B466528C0E6A}"/>
    <cellStyle name="Normal 8 2 3 2 2 2 2 2" xfId="2040" xr:uid="{2C1469C9-D822-48B6-A556-279C2E9E3506}"/>
    <cellStyle name="Normal 8 2 3 2 2 2 3" xfId="2041" xr:uid="{0907C576-F2AB-4E8C-93BA-70F10A7F286B}"/>
    <cellStyle name="Normal 8 2 3 2 2 3" xfId="2042" xr:uid="{2C07798F-1293-41AF-A62A-332165BD6A64}"/>
    <cellStyle name="Normal 8 2 3 2 2 3 2" xfId="2043" xr:uid="{EB0EDAAC-6615-436C-ADA7-A5B94D7F29FE}"/>
    <cellStyle name="Normal 8 2 3 2 2 4" xfId="2044" xr:uid="{2FCC2AA3-E609-4DA4-AF57-7974945E5087}"/>
    <cellStyle name="Normal 8 2 3 2 3" xfId="771" xr:uid="{0D327A71-06E8-4CFE-93CB-72DBE71C3BA4}"/>
    <cellStyle name="Normal 8 2 3 2 3 2" xfId="2045" xr:uid="{FB0D3DC5-2EFF-46C5-B0B3-B6E3ECE77981}"/>
    <cellStyle name="Normal 8 2 3 2 3 2 2" xfId="2046" xr:uid="{B5F5580E-1AEA-418B-939A-244BC2A82BFB}"/>
    <cellStyle name="Normal 8 2 3 2 3 3" xfId="2047" xr:uid="{429E6389-EA25-4D43-910E-9E4EEAD9F23E}"/>
    <cellStyle name="Normal 8 2 3 2 3 4" xfId="3735" xr:uid="{7CB87BF3-A413-4303-80E0-DD838811404A}"/>
    <cellStyle name="Normal 8 2 3 2 4" xfId="2048" xr:uid="{9549D8DF-EDB9-483C-85BF-39A539BDBCD1}"/>
    <cellStyle name="Normal 8 2 3 2 4 2" xfId="2049" xr:uid="{8D693713-511F-4AFD-8406-36D814B44A98}"/>
    <cellStyle name="Normal 8 2 3 2 5" xfId="2050" xr:uid="{DDA0EF6D-1C36-46AD-A11C-696459740D66}"/>
    <cellStyle name="Normal 8 2 3 2 6" xfId="3736" xr:uid="{242FF973-A437-424A-B469-EC556CED7B96}"/>
    <cellStyle name="Normal 8 2 3 3" xfId="380" xr:uid="{807C5CDF-E7AC-41FC-BAD1-87FC4D26905D}"/>
    <cellStyle name="Normal 8 2 3 3 2" xfId="772" xr:uid="{8F69B88B-1C56-4586-B5D0-9EAA4CCC1B07}"/>
    <cellStyle name="Normal 8 2 3 3 2 2" xfId="773" xr:uid="{A4B983CF-980F-483D-AAEB-AE49907FB7D8}"/>
    <cellStyle name="Normal 8 2 3 3 2 2 2" xfId="2051" xr:uid="{71FB5226-8845-4379-9CC2-E5E2AABD68FE}"/>
    <cellStyle name="Normal 8 2 3 3 2 2 2 2" xfId="2052" xr:uid="{6379AC47-6D79-4829-ACA4-36565937456D}"/>
    <cellStyle name="Normal 8 2 3 3 2 2 3" xfId="2053" xr:uid="{ED60AADC-A1D3-49BC-BF46-22360A0E4055}"/>
    <cellStyle name="Normal 8 2 3 3 2 3" xfId="2054" xr:uid="{CFC629A5-8089-49A2-AC3D-CB84E4C306B5}"/>
    <cellStyle name="Normal 8 2 3 3 2 3 2" xfId="2055" xr:uid="{C8E71A65-B114-4D29-A41F-B89F4D56B832}"/>
    <cellStyle name="Normal 8 2 3 3 2 4" xfId="2056" xr:uid="{EF2DF862-D4B5-42B5-A03A-B297D810E9FA}"/>
    <cellStyle name="Normal 8 2 3 3 3" xfId="774" xr:uid="{9B33A40E-1E8E-4ABF-8180-38A1AD079DFC}"/>
    <cellStyle name="Normal 8 2 3 3 3 2" xfId="2057" xr:uid="{01688F67-27AF-43D7-9FEA-C097EE4AD2C3}"/>
    <cellStyle name="Normal 8 2 3 3 3 2 2" xfId="2058" xr:uid="{6BE00FAC-565E-4421-8CFC-235A05219078}"/>
    <cellStyle name="Normal 8 2 3 3 3 3" xfId="2059" xr:uid="{955FA999-3BFA-40A7-9266-B1555E7E4AB6}"/>
    <cellStyle name="Normal 8 2 3 3 4" xfId="2060" xr:uid="{1F5BC8C4-CDE6-4353-93AC-E61C23822738}"/>
    <cellStyle name="Normal 8 2 3 3 4 2" xfId="2061" xr:uid="{8C0D475C-DED3-44D0-99EF-A1C3CD190231}"/>
    <cellStyle name="Normal 8 2 3 3 5" xfId="2062" xr:uid="{77164DB7-E5FA-4942-9D81-AFFD0B7D865A}"/>
    <cellStyle name="Normal 8 2 3 4" xfId="381" xr:uid="{41E21921-363A-40D8-9ADA-E00275EF098B}"/>
    <cellStyle name="Normal 8 2 3 4 2" xfId="775" xr:uid="{0C6031A6-8352-4AFE-9E26-2B5B3615AF7D}"/>
    <cellStyle name="Normal 8 2 3 4 2 2" xfId="2063" xr:uid="{7CDE7917-662A-4804-830F-AC1504847543}"/>
    <cellStyle name="Normal 8 2 3 4 2 2 2" xfId="2064" xr:uid="{0BFBF954-1456-4546-8A6D-1C8D023FE9F3}"/>
    <cellStyle name="Normal 8 2 3 4 2 3" xfId="2065" xr:uid="{8EE11B9B-B786-4781-9D97-07CD95050944}"/>
    <cellStyle name="Normal 8 2 3 4 3" xfId="2066" xr:uid="{B429B681-B533-4896-A4F1-32161B582D14}"/>
    <cellStyle name="Normal 8 2 3 4 3 2" xfId="2067" xr:uid="{AFC08D54-3DE6-4CCD-A34D-45C8D9076722}"/>
    <cellStyle name="Normal 8 2 3 4 4" xfId="2068" xr:uid="{92D3E7C1-415B-436D-9BD5-DDBB6B384EC1}"/>
    <cellStyle name="Normal 8 2 3 5" xfId="776" xr:uid="{DCAE4D24-F3BC-4DB2-AD3A-0874CE653CF8}"/>
    <cellStyle name="Normal 8 2 3 5 2" xfId="2069" xr:uid="{16139284-855D-46A9-B9F8-B2D6032B3D7E}"/>
    <cellStyle name="Normal 8 2 3 5 2 2" xfId="2070" xr:uid="{95A87A5B-B12B-4D83-9609-972BA5189DEC}"/>
    <cellStyle name="Normal 8 2 3 5 3" xfId="2071" xr:uid="{CAD9C6C6-0F2C-4A52-B821-F0DA3BA61276}"/>
    <cellStyle name="Normal 8 2 3 5 4" xfId="3737" xr:uid="{A5C8DD77-EB4B-4B7C-9BB3-FE6BAD1DF9B6}"/>
    <cellStyle name="Normal 8 2 3 6" xfId="2072" xr:uid="{EA5FE72A-EB5E-4782-B1AB-890149A1D401}"/>
    <cellStyle name="Normal 8 2 3 6 2" xfId="2073" xr:uid="{2967FCFB-A9BE-4EF5-809C-EFCE4544C631}"/>
    <cellStyle name="Normal 8 2 3 7" xfId="2074" xr:uid="{C28D3AA9-1EE0-420E-A0DC-A31A70DA74D5}"/>
    <cellStyle name="Normal 8 2 3 8" xfId="3738" xr:uid="{ABEA4F58-70D6-44FE-820B-6F7732B71E80}"/>
    <cellStyle name="Normal 8 2 4" xfId="156" xr:uid="{37FDEDAB-6020-44D4-8A46-139154D4D863}"/>
    <cellStyle name="Normal 8 2 4 2" xfId="450" xr:uid="{5CD5E57D-84C2-4146-82AC-A9D8F1605F52}"/>
    <cellStyle name="Normal 8 2 4 2 2" xfId="777" xr:uid="{128968C4-98C2-445B-B435-1CE0A884183A}"/>
    <cellStyle name="Normal 8 2 4 2 2 2" xfId="2075" xr:uid="{03C1FE93-9E18-4D94-8D0F-69F0EA41B425}"/>
    <cellStyle name="Normal 8 2 4 2 2 2 2" xfId="2076" xr:uid="{A8399B29-9E81-45B5-A751-C87C595054F4}"/>
    <cellStyle name="Normal 8 2 4 2 2 3" xfId="2077" xr:uid="{01991B1D-1A75-4BE1-8FDF-86C8004DC4B5}"/>
    <cellStyle name="Normal 8 2 4 2 2 4" xfId="3739" xr:uid="{ABE3504D-E9B4-4754-8704-13DC79F24168}"/>
    <cellStyle name="Normal 8 2 4 2 3" xfId="2078" xr:uid="{3F6AA065-896B-467F-ACAA-72CC50221073}"/>
    <cellStyle name="Normal 8 2 4 2 3 2" xfId="2079" xr:uid="{70A6C43D-40AC-4740-87C7-036BEE54C402}"/>
    <cellStyle name="Normal 8 2 4 2 4" xfId="2080" xr:uid="{DC364B74-5FB0-4907-A040-538A8901595F}"/>
    <cellStyle name="Normal 8 2 4 2 5" xfId="3740" xr:uid="{325CA49E-D89A-4AF2-9936-553B1E235042}"/>
    <cellStyle name="Normal 8 2 4 3" xfId="778" xr:uid="{B12490EA-5AD5-4AEA-9BD3-0EDCF4336317}"/>
    <cellStyle name="Normal 8 2 4 3 2" xfId="2081" xr:uid="{19D81A01-90A1-4EA1-8D18-D8076396FA11}"/>
    <cellStyle name="Normal 8 2 4 3 2 2" xfId="2082" xr:uid="{DD1C3C8C-97FA-4AE5-9DEF-E02456DBEC5D}"/>
    <cellStyle name="Normal 8 2 4 3 3" xfId="2083" xr:uid="{F1D34CCD-5E80-4008-8661-599D56C43BA8}"/>
    <cellStyle name="Normal 8 2 4 3 4" xfId="3741" xr:uid="{617BCC2D-D3C7-4B78-8297-FE7FC7B5D441}"/>
    <cellStyle name="Normal 8 2 4 4" xfId="2084" xr:uid="{7192ED89-6C7B-4CC3-87F4-135646ACC89E}"/>
    <cellStyle name="Normal 8 2 4 4 2" xfId="2085" xr:uid="{833101B9-05A2-4958-A3FD-270648DEE4D7}"/>
    <cellStyle name="Normal 8 2 4 4 3" xfId="3742" xr:uid="{D24282D6-9DE3-456B-AB19-9BD7338DA529}"/>
    <cellStyle name="Normal 8 2 4 4 4" xfId="3743" xr:uid="{BAB88357-CDA4-40FD-8526-5D6E31B9F3CC}"/>
    <cellStyle name="Normal 8 2 4 5" xfId="2086" xr:uid="{5DDC0614-61B0-4D97-9994-BDBAFF09C600}"/>
    <cellStyle name="Normal 8 2 4 6" xfId="3744" xr:uid="{E584FABA-737B-4522-BFDB-3199EEF81B30}"/>
    <cellStyle name="Normal 8 2 4 7" xfId="3745" xr:uid="{F3FB2E69-8ADE-44BE-912D-1D7F09DA61C9}"/>
    <cellStyle name="Normal 8 2 5" xfId="382" xr:uid="{61D768D3-4C7D-4326-A845-40E8F5B26E03}"/>
    <cellStyle name="Normal 8 2 5 2" xfId="779" xr:uid="{B4F64D6F-0658-484D-8680-19E48CC1FB67}"/>
    <cellStyle name="Normal 8 2 5 2 2" xfId="780" xr:uid="{958E76B0-7057-4A11-9AA3-B1CAD0C73B27}"/>
    <cellStyle name="Normal 8 2 5 2 2 2" xfId="2087" xr:uid="{CC950C4F-8B80-4DAE-9AD6-2C6F9BA1152E}"/>
    <cellStyle name="Normal 8 2 5 2 2 2 2" xfId="2088" xr:uid="{5B11309E-29C3-4297-AD58-ECF2E27CBB47}"/>
    <cellStyle name="Normal 8 2 5 2 2 3" xfId="2089" xr:uid="{A08CFC99-3123-4CC1-BCE9-8B9CE2F1F03B}"/>
    <cellStyle name="Normal 8 2 5 2 3" xfId="2090" xr:uid="{E54B23D4-1FF8-4F00-81E5-622725D6D72A}"/>
    <cellStyle name="Normal 8 2 5 2 3 2" xfId="2091" xr:uid="{BF0CB3C6-70CD-4373-B5A3-71EDE0799B5C}"/>
    <cellStyle name="Normal 8 2 5 2 4" xfId="2092" xr:uid="{5C86C1A8-CF03-4021-9F0E-2429B9A22188}"/>
    <cellStyle name="Normal 8 2 5 3" xfId="781" xr:uid="{08B287C3-721D-4194-9A21-7820116953D7}"/>
    <cellStyle name="Normal 8 2 5 3 2" xfId="2093" xr:uid="{5FFD1C6C-9E7F-4787-BE48-34E326877261}"/>
    <cellStyle name="Normal 8 2 5 3 2 2" xfId="2094" xr:uid="{3C49A609-A5F4-4CE1-9A5D-85DD3BD41771}"/>
    <cellStyle name="Normal 8 2 5 3 3" xfId="2095" xr:uid="{DD156D36-F5E8-4920-A0D1-710E165EDAA8}"/>
    <cellStyle name="Normal 8 2 5 3 4" xfId="3746" xr:uid="{B25CBF1F-0D42-400E-B5E8-6BB2D163CC22}"/>
    <cellStyle name="Normal 8 2 5 4" xfId="2096" xr:uid="{29511A59-96A5-4220-95D0-810DA333C95C}"/>
    <cellStyle name="Normal 8 2 5 4 2" xfId="2097" xr:uid="{3507B9FA-89EC-403E-A445-9C3ED42A66EA}"/>
    <cellStyle name="Normal 8 2 5 5" xfId="2098" xr:uid="{20CF4E51-E326-46EE-967A-07A80FE8E051}"/>
    <cellStyle name="Normal 8 2 5 6" xfId="3747" xr:uid="{C5829E2D-5CAE-4E43-B096-044AC465FE1C}"/>
    <cellStyle name="Normal 8 2 6" xfId="383" xr:uid="{33CF19D4-EDA9-4157-BEE8-1C089F1ADC0F}"/>
    <cellStyle name="Normal 8 2 6 2" xfId="782" xr:uid="{D60E614D-3103-4197-8907-4EF7DE76F50E}"/>
    <cellStyle name="Normal 8 2 6 2 2" xfId="2099" xr:uid="{14376A94-89C8-4044-9F64-68745F2BEF33}"/>
    <cellStyle name="Normal 8 2 6 2 2 2" xfId="2100" xr:uid="{92673908-CD95-4D39-9801-738AEA629EF4}"/>
    <cellStyle name="Normal 8 2 6 2 3" xfId="2101" xr:uid="{163FE544-9F46-46E7-881F-174717F331F9}"/>
    <cellStyle name="Normal 8 2 6 2 4" xfId="3748" xr:uid="{AB042E6E-4AE0-4774-9A7F-D823E4A2F5CD}"/>
    <cellStyle name="Normal 8 2 6 3" xfId="2102" xr:uid="{399184BF-1B10-48DF-A7E3-2D2A6BF0DA2C}"/>
    <cellStyle name="Normal 8 2 6 3 2" xfId="2103" xr:uid="{55E1193B-0205-47D9-880D-64863EAADBA9}"/>
    <cellStyle name="Normal 8 2 6 4" xfId="2104" xr:uid="{0CDB99A6-A406-4D0F-AF6E-BD6495DAE6FC}"/>
    <cellStyle name="Normal 8 2 6 5" xfId="3749" xr:uid="{15DFB303-E9B7-4734-B902-650211893F45}"/>
    <cellStyle name="Normal 8 2 7" xfId="783" xr:uid="{13FD5436-6F00-463F-B45D-4384463E043A}"/>
    <cellStyle name="Normal 8 2 7 2" xfId="2105" xr:uid="{90550BBA-C804-46AB-8251-825C3B1EF423}"/>
    <cellStyle name="Normal 8 2 7 2 2" xfId="2106" xr:uid="{310BB02F-F754-4E1C-A388-DAD675F213B2}"/>
    <cellStyle name="Normal 8 2 7 3" xfId="2107" xr:uid="{C138CDBB-A665-4232-9ADD-679EBB4A0A62}"/>
    <cellStyle name="Normal 8 2 7 4" xfId="3750" xr:uid="{FE161606-AD77-460C-B594-354D865434B6}"/>
    <cellStyle name="Normal 8 2 8" xfId="2108" xr:uid="{05C553C4-F483-49D2-9011-7E59EAE26D6A}"/>
    <cellStyle name="Normal 8 2 8 2" xfId="2109" xr:uid="{92EEE6EF-34C0-4BCB-A0F1-4A73B012A1F6}"/>
    <cellStyle name="Normal 8 2 8 3" xfId="3751" xr:uid="{4BBB4EEC-1E7A-4B30-9119-0063B5E28FA2}"/>
    <cellStyle name="Normal 8 2 8 4" xfId="3752" xr:uid="{CF59F098-6655-42A0-9B1A-DF47F584DDEE}"/>
    <cellStyle name="Normal 8 2 9" xfId="2110" xr:uid="{7C63D48B-C29A-4FC8-BAAC-62F3D124607A}"/>
    <cellStyle name="Normal 8 3" xfId="157" xr:uid="{9EA20B87-4A7A-4A19-A606-1331D4497C4F}"/>
    <cellStyle name="Normal 8 3 10" xfId="3753" xr:uid="{7D4B5E1A-EDD0-4F43-9731-0C97ED7F1602}"/>
    <cellStyle name="Normal 8 3 11" xfId="3754" xr:uid="{50FDC2B7-C514-445C-A688-DC466A7043DF}"/>
    <cellStyle name="Normal 8 3 2" xfId="158" xr:uid="{2967F9E7-828D-4FB1-AFBF-34540E3DB720}"/>
    <cellStyle name="Normal 8 3 2 2" xfId="159" xr:uid="{0F8A8DA7-F956-4FF5-AFC6-19F5B84BDF01}"/>
    <cellStyle name="Normal 8 3 2 2 2" xfId="384" xr:uid="{928E996A-04DD-4E5D-A47F-5991D4BE2474}"/>
    <cellStyle name="Normal 8 3 2 2 2 2" xfId="784" xr:uid="{93CD90F4-C909-4B72-96E0-2347A302E59E}"/>
    <cellStyle name="Normal 8 3 2 2 2 2 2" xfId="2111" xr:uid="{69BBE037-219D-4AC4-B255-8751E6B4B231}"/>
    <cellStyle name="Normal 8 3 2 2 2 2 2 2" xfId="2112" xr:uid="{64664D6A-527C-449C-B3FF-9ACEB16E084E}"/>
    <cellStyle name="Normal 8 3 2 2 2 2 3" xfId="2113" xr:uid="{E99DA2DB-C401-4DFA-A9B5-A02267249C78}"/>
    <cellStyle name="Normal 8 3 2 2 2 2 4" xfId="3755" xr:uid="{A3ACC97E-ADD3-4D41-80DC-473ABB39FE34}"/>
    <cellStyle name="Normal 8 3 2 2 2 3" xfId="2114" xr:uid="{DE1630C8-1101-4E1A-AA31-C236BAC5039F}"/>
    <cellStyle name="Normal 8 3 2 2 2 3 2" xfId="2115" xr:uid="{B6106CE4-3D2F-4F93-933D-EE64A82E9C06}"/>
    <cellStyle name="Normal 8 3 2 2 2 3 3" xfId="3756" xr:uid="{441776BA-92CA-4111-A3DE-6EC6C4C755EB}"/>
    <cellStyle name="Normal 8 3 2 2 2 3 4" xfId="3757" xr:uid="{86FC0307-FFCA-4B99-9E9B-EDDCD3ABACF0}"/>
    <cellStyle name="Normal 8 3 2 2 2 4" xfId="2116" xr:uid="{202DA437-DDC4-486C-96B5-DFF21311F393}"/>
    <cellStyle name="Normal 8 3 2 2 2 5" xfId="3758" xr:uid="{90E95698-CD57-41B9-A2F3-FF71606B5A25}"/>
    <cellStyle name="Normal 8 3 2 2 2 6" xfId="3759" xr:uid="{7ECF6921-6CE7-4C6F-A8AA-087C0840FC4D}"/>
    <cellStyle name="Normal 8 3 2 2 3" xfId="785" xr:uid="{B929E056-82C0-44A1-B5AB-F90057F331BD}"/>
    <cellStyle name="Normal 8 3 2 2 3 2" xfId="2117" xr:uid="{580D5263-2D07-4A9A-BB1C-2BB43229E7E2}"/>
    <cellStyle name="Normal 8 3 2 2 3 2 2" xfId="2118" xr:uid="{DB7C7717-D13E-4FBC-AB77-A2C65DF25827}"/>
    <cellStyle name="Normal 8 3 2 2 3 2 3" xfId="3760" xr:uid="{E9D99148-99FD-44D5-A91C-DBC26873A7B9}"/>
    <cellStyle name="Normal 8 3 2 2 3 2 4" xfId="3761" xr:uid="{B590F498-B2EC-4792-97CE-DE50F6FE917D}"/>
    <cellStyle name="Normal 8 3 2 2 3 3" xfId="2119" xr:uid="{1ABAC6C3-5BFC-45C6-9148-34743E671496}"/>
    <cellStyle name="Normal 8 3 2 2 3 4" xfId="3762" xr:uid="{73669997-963B-4384-B686-6107F63FD890}"/>
    <cellStyle name="Normal 8 3 2 2 3 5" xfId="3763" xr:uid="{E4A8071A-7A70-4231-A73B-A5AEB4AC3F72}"/>
    <cellStyle name="Normal 8 3 2 2 4" xfId="2120" xr:uid="{03E5B1FE-B17A-4D37-A117-C180DCCB49AA}"/>
    <cellStyle name="Normal 8 3 2 2 4 2" xfId="2121" xr:uid="{ED6E99B7-D550-4218-A828-0A53406FBB64}"/>
    <cellStyle name="Normal 8 3 2 2 4 3" xfId="3764" xr:uid="{6709D3DD-4286-4F21-A02D-E19BC3969128}"/>
    <cellStyle name="Normal 8 3 2 2 4 4" xfId="3765" xr:uid="{504A5EC0-D41B-4953-BA55-7608583892BD}"/>
    <cellStyle name="Normal 8 3 2 2 5" xfId="2122" xr:uid="{066EDBA2-FFB2-496C-B459-67AE4C0540B7}"/>
    <cellStyle name="Normal 8 3 2 2 5 2" xfId="3766" xr:uid="{3519B9FA-02A6-4726-99A8-31E3E4F2460D}"/>
    <cellStyle name="Normal 8 3 2 2 5 3" xfId="3767" xr:uid="{A35AE1A4-4D40-44D2-AF7D-63B3B5A7EED4}"/>
    <cellStyle name="Normal 8 3 2 2 5 4" xfId="3768" xr:uid="{F94017E8-1D05-4077-A641-9E08FF13E660}"/>
    <cellStyle name="Normal 8 3 2 2 6" xfId="3769" xr:uid="{86CBCC44-CE78-44E1-A17C-01B1BE635821}"/>
    <cellStyle name="Normal 8 3 2 2 7" xfId="3770" xr:uid="{D30DAC69-9AAE-4ABC-9604-62B23467CE60}"/>
    <cellStyle name="Normal 8 3 2 2 8" xfId="3771" xr:uid="{41C6D116-DE55-4CB6-BC7C-162AB402058F}"/>
    <cellStyle name="Normal 8 3 2 3" xfId="385" xr:uid="{C07D390D-CA9E-43BB-8566-4DD9837B32B7}"/>
    <cellStyle name="Normal 8 3 2 3 2" xfId="786" xr:uid="{EB911D95-EDBC-4732-883E-1DD5FE4103FE}"/>
    <cellStyle name="Normal 8 3 2 3 2 2" xfId="787" xr:uid="{0D05CC8B-6150-4244-A9D6-B8B733571A34}"/>
    <cellStyle name="Normal 8 3 2 3 2 2 2" xfId="2123" xr:uid="{A3EB16C0-4639-44C7-9CF5-6B6B51FFE9FD}"/>
    <cellStyle name="Normal 8 3 2 3 2 2 2 2" xfId="2124" xr:uid="{A8EF5E5D-AB44-4C1C-BCDC-BA56D246B93E}"/>
    <cellStyle name="Normal 8 3 2 3 2 2 3" xfId="2125" xr:uid="{A7B81211-09C6-4A7D-BD7D-68370235EE75}"/>
    <cellStyle name="Normal 8 3 2 3 2 3" xfId="2126" xr:uid="{DD6A7722-8924-426D-9C53-5F1DB323B48A}"/>
    <cellStyle name="Normal 8 3 2 3 2 3 2" xfId="2127" xr:uid="{9BB3F442-1B06-4EC9-9ED6-02C9A81922FD}"/>
    <cellStyle name="Normal 8 3 2 3 2 4" xfId="2128" xr:uid="{607D498F-44E8-4069-86AD-D8175536A8E8}"/>
    <cellStyle name="Normal 8 3 2 3 3" xfId="788" xr:uid="{B02F4211-4B35-4A9B-97D1-3564A2130669}"/>
    <cellStyle name="Normal 8 3 2 3 3 2" xfId="2129" xr:uid="{47AE6130-ACF5-4B98-AC69-AB410CC0FC0C}"/>
    <cellStyle name="Normal 8 3 2 3 3 2 2" xfId="2130" xr:uid="{BA40F7F2-5EF5-47AE-98BF-9D90F8495D60}"/>
    <cellStyle name="Normal 8 3 2 3 3 3" xfId="2131" xr:uid="{A14FA3DC-833B-4DCE-A446-18F323F6FFE8}"/>
    <cellStyle name="Normal 8 3 2 3 3 4" xfId="3772" xr:uid="{B6CA7AB2-4E5B-4F0B-AD43-887CBEA10B5A}"/>
    <cellStyle name="Normal 8 3 2 3 4" xfId="2132" xr:uid="{310D57F6-D20A-4ED9-8381-E8AD5440BF1C}"/>
    <cellStyle name="Normal 8 3 2 3 4 2" xfId="2133" xr:uid="{AE7EA709-BFA6-45E0-8F41-FC684D93AFE4}"/>
    <cellStyle name="Normal 8 3 2 3 5" xfId="2134" xr:uid="{8B6BC9C4-C899-47F9-9494-7FB85ABACEA2}"/>
    <cellStyle name="Normal 8 3 2 3 6" xfId="3773" xr:uid="{7A729B9B-74AD-46D4-B46E-FADD1BFD15C1}"/>
    <cellStyle name="Normal 8 3 2 4" xfId="386" xr:uid="{A5E1BDD9-3351-4088-961E-25D665583908}"/>
    <cellStyle name="Normal 8 3 2 4 2" xfId="789" xr:uid="{FF9DF08A-4A70-45CC-B627-55781216A426}"/>
    <cellStyle name="Normal 8 3 2 4 2 2" xfId="2135" xr:uid="{1AEE8FA6-CC6B-4F62-A115-8DCEB42DBD8D}"/>
    <cellStyle name="Normal 8 3 2 4 2 2 2" xfId="2136" xr:uid="{69A26D40-1091-43C5-990B-EBA66FD731DD}"/>
    <cellStyle name="Normal 8 3 2 4 2 3" xfId="2137" xr:uid="{3EF3759D-A7EE-4725-BCD2-86A7ACF4C680}"/>
    <cellStyle name="Normal 8 3 2 4 2 4" xfId="3774" xr:uid="{39746768-E8F2-404F-ADB9-169CDD94ABE5}"/>
    <cellStyle name="Normal 8 3 2 4 3" xfId="2138" xr:uid="{136608F9-BAF4-4049-BA7F-B67ED66BAEF8}"/>
    <cellStyle name="Normal 8 3 2 4 3 2" xfId="2139" xr:uid="{603D8F34-43F2-4651-A9A4-975A8642476C}"/>
    <cellStyle name="Normal 8 3 2 4 4" xfId="2140" xr:uid="{77CBC6B3-BB62-48CB-A01B-18066C1990EB}"/>
    <cellStyle name="Normal 8 3 2 4 5" xfId="3775" xr:uid="{C5376F42-FA46-40C4-BA1D-84896CB4302B}"/>
    <cellStyle name="Normal 8 3 2 5" xfId="387" xr:uid="{D78015AF-7063-4D94-9BB0-C123D8B25B03}"/>
    <cellStyle name="Normal 8 3 2 5 2" xfId="2141" xr:uid="{577F2481-DC7A-4C39-B3E8-A6B1B438C12B}"/>
    <cellStyle name="Normal 8 3 2 5 2 2" xfId="2142" xr:uid="{ED7B0DB8-9133-439F-A035-67913017BC8A}"/>
    <cellStyle name="Normal 8 3 2 5 3" xfId="2143" xr:uid="{84DE91BA-531F-4352-9A3C-4D706F9E7738}"/>
    <cellStyle name="Normal 8 3 2 5 4" xfId="3776" xr:uid="{052EF43F-36BF-4AA3-A8E2-4E19B06C07A3}"/>
    <cellStyle name="Normal 8 3 2 6" xfId="2144" xr:uid="{08ADBE7E-A759-4B65-B224-B476A3BBAC69}"/>
    <cellStyle name="Normal 8 3 2 6 2" xfId="2145" xr:uid="{D93681AE-E28C-401B-B00B-EC9F61327F03}"/>
    <cellStyle name="Normal 8 3 2 6 3" xfId="3777" xr:uid="{06D75ECC-8487-4A50-A4FE-F1843CA03BA7}"/>
    <cellStyle name="Normal 8 3 2 6 4" xfId="3778" xr:uid="{E09F4950-F16F-47B3-94EB-79F9C1BCED78}"/>
    <cellStyle name="Normal 8 3 2 7" xfId="2146" xr:uid="{39C8D376-977C-43C7-9BB6-CE550BA7C7AD}"/>
    <cellStyle name="Normal 8 3 2 8" xfId="3779" xr:uid="{2624C549-D0A2-4171-8155-ADE2FEC2CD0D}"/>
    <cellStyle name="Normal 8 3 2 9" xfId="3780" xr:uid="{01603894-F58A-48AC-A9F8-8695CA3D37D4}"/>
    <cellStyle name="Normal 8 3 3" xfId="160" xr:uid="{00746C3F-C728-4A40-9950-3166BB9B9DB1}"/>
    <cellStyle name="Normal 8 3 3 2" xfId="161" xr:uid="{5123F8AF-53A7-4850-9701-3D1B66D8E5B9}"/>
    <cellStyle name="Normal 8 3 3 2 2" xfId="790" xr:uid="{7E78687D-5847-442E-938B-EDCF639C3A75}"/>
    <cellStyle name="Normal 8 3 3 2 2 2" xfId="2147" xr:uid="{1922D220-103A-444D-943C-9E511A1A5D9B}"/>
    <cellStyle name="Normal 8 3 3 2 2 2 2" xfId="2148" xr:uid="{69887AB9-1A3F-4133-AE5E-701B3938D308}"/>
    <cellStyle name="Normal 8 3 3 2 2 2 2 2" xfId="4493" xr:uid="{9FBCFBAC-CF0D-44E9-8B6D-E9BC3EE414CC}"/>
    <cellStyle name="Normal 8 3 3 2 2 2 3" xfId="4494" xr:uid="{E75E4CC2-3F8F-4D26-B7BC-9E0ACBA7638B}"/>
    <cellStyle name="Normal 8 3 3 2 2 3" xfId="2149" xr:uid="{6053D236-0ECC-4C69-AA7D-E21C56AECE47}"/>
    <cellStyle name="Normal 8 3 3 2 2 3 2" xfId="4495" xr:uid="{64623A05-FE6A-41E3-9822-312520EB186F}"/>
    <cellStyle name="Normal 8 3 3 2 2 4" xfId="3781" xr:uid="{765C5158-B6CB-4E3F-A83A-6D1D78616DC3}"/>
    <cellStyle name="Normal 8 3 3 2 3" xfId="2150" xr:uid="{05102C54-0269-4B94-B20F-5587344C2256}"/>
    <cellStyle name="Normal 8 3 3 2 3 2" xfId="2151" xr:uid="{5A17372D-08A0-4C2F-84B5-3497DF5271CF}"/>
    <cellStyle name="Normal 8 3 3 2 3 2 2" xfId="4496" xr:uid="{A5E1B570-5482-4F50-B695-F642FFBAF9AF}"/>
    <cellStyle name="Normal 8 3 3 2 3 3" xfId="3782" xr:uid="{7834CF48-9A67-4515-B198-C9C84AC11FF4}"/>
    <cellStyle name="Normal 8 3 3 2 3 4" xfId="3783" xr:uid="{67D603A7-759E-472A-A20D-E53671BD7D63}"/>
    <cellStyle name="Normal 8 3 3 2 4" xfId="2152" xr:uid="{C8FBFAEA-23BF-4F31-88D4-B77C1FB8C2AC}"/>
    <cellStyle name="Normal 8 3 3 2 4 2" xfId="4497" xr:uid="{0C633998-ED26-4C50-BBA0-01A38DB356D6}"/>
    <cellStyle name="Normal 8 3 3 2 5" xfId="3784" xr:uid="{691B4684-B4C8-436E-9FE4-80973145BEB4}"/>
    <cellStyle name="Normal 8 3 3 2 6" xfId="3785" xr:uid="{3B034779-3B6D-4E78-AA6B-AFAC4854E92E}"/>
    <cellStyle name="Normal 8 3 3 3" xfId="388" xr:uid="{F8D287DC-F0F0-4B5A-B57C-6B24804D3C18}"/>
    <cellStyle name="Normal 8 3 3 3 2" xfId="2153" xr:uid="{67C377C9-1A25-4456-B514-34DC4B9DC7DA}"/>
    <cellStyle name="Normal 8 3 3 3 2 2" xfId="2154" xr:uid="{24750DA4-0291-43BA-ACC9-6092F9F8E015}"/>
    <cellStyle name="Normal 8 3 3 3 2 2 2" xfId="4498" xr:uid="{A3EB0619-AC43-484C-A69F-32F2B0E88F88}"/>
    <cellStyle name="Normal 8 3 3 3 2 3" xfId="3786" xr:uid="{851A8F43-F734-48C0-90CA-B80A13E93890}"/>
    <cellStyle name="Normal 8 3 3 3 2 4" xfId="3787" xr:uid="{DB352035-E2C6-41E5-954F-39289C3CC79C}"/>
    <cellStyle name="Normal 8 3 3 3 3" xfId="2155" xr:uid="{EE01CA4C-7567-4D4F-8671-4AD1C447BF11}"/>
    <cellStyle name="Normal 8 3 3 3 3 2" xfId="4499" xr:uid="{E1E82C6C-8362-45EB-9F10-5C4415CC157D}"/>
    <cellStyle name="Normal 8 3 3 3 4" xfId="3788" xr:uid="{604CB52B-7E68-4E86-B837-232769EE0A5F}"/>
    <cellStyle name="Normal 8 3 3 3 5" xfId="3789" xr:uid="{43E617A2-6BA8-4A08-86BD-1FC7C204CA2A}"/>
    <cellStyle name="Normal 8 3 3 4" xfId="2156" xr:uid="{D25D92DA-D3E6-4848-8541-6A2AF0C11C1D}"/>
    <cellStyle name="Normal 8 3 3 4 2" xfId="2157" xr:uid="{75D23B4D-1BA0-4D23-86EF-9A49612BE735}"/>
    <cellStyle name="Normal 8 3 3 4 2 2" xfId="4500" xr:uid="{2C77E637-7837-461F-86AC-EF8BD67C90D7}"/>
    <cellStyle name="Normal 8 3 3 4 3" xfId="3790" xr:uid="{66D9ADB5-6F3A-43CD-B517-93F5456AD980}"/>
    <cellStyle name="Normal 8 3 3 4 4" xfId="3791" xr:uid="{1B62498A-DD88-401A-8D68-0B9E3C499E3F}"/>
    <cellStyle name="Normal 8 3 3 5" xfId="2158" xr:uid="{1F0F9571-E30D-4865-80DA-AE61E7405A6E}"/>
    <cellStyle name="Normal 8 3 3 5 2" xfId="3792" xr:uid="{9B29B9A3-7EC9-4FB4-92B3-28236744F6C5}"/>
    <cellStyle name="Normal 8 3 3 5 3" xfId="3793" xr:uid="{87AA21AA-9509-4699-B8B7-87C83E62999C}"/>
    <cellStyle name="Normal 8 3 3 5 4" xfId="3794" xr:uid="{57F2A9F6-499E-452A-B395-66C112BBC855}"/>
    <cellStyle name="Normal 8 3 3 6" xfId="3795" xr:uid="{783D037B-26ED-4FB0-B15F-FAA9FF309DD9}"/>
    <cellStyle name="Normal 8 3 3 7" xfId="3796" xr:uid="{5012D9FA-6778-4AE8-80C0-F2B8315869FD}"/>
    <cellStyle name="Normal 8 3 3 8" xfId="3797" xr:uid="{8DEDD796-F37E-47AE-8B11-7E6E79EFD06B}"/>
    <cellStyle name="Normal 8 3 4" xfId="162" xr:uid="{B7A4F807-6EC2-4FD6-ABC8-7F18949ABB07}"/>
    <cellStyle name="Normal 8 3 4 2" xfId="791" xr:uid="{190D8BCF-A8C0-47A1-A98A-11DC3D29B9C3}"/>
    <cellStyle name="Normal 8 3 4 2 2" xfId="792" xr:uid="{CA4B48C1-FEBD-4EEF-B723-83AB75419084}"/>
    <cellStyle name="Normal 8 3 4 2 2 2" xfId="2159" xr:uid="{9E660640-41F1-4BDF-8ED6-8AB3BC341D01}"/>
    <cellStyle name="Normal 8 3 4 2 2 2 2" xfId="2160" xr:uid="{D2B5A340-3A58-4628-967B-F818FD2F3ECC}"/>
    <cellStyle name="Normal 8 3 4 2 2 3" xfId="2161" xr:uid="{F570F685-0693-400D-AE4B-351693618860}"/>
    <cellStyle name="Normal 8 3 4 2 2 4" xfId="3798" xr:uid="{CA15CBF1-B446-4078-9779-F6B1BCB9D847}"/>
    <cellStyle name="Normal 8 3 4 2 3" xfId="2162" xr:uid="{770CD798-BB2E-413C-9A7C-38B28BB99269}"/>
    <cellStyle name="Normal 8 3 4 2 3 2" xfId="2163" xr:uid="{725772DF-0447-40F8-94BC-CAFC10169E99}"/>
    <cellStyle name="Normal 8 3 4 2 4" xfId="2164" xr:uid="{BCC0D8D5-0413-43B8-B23A-50EB52C9DCD3}"/>
    <cellStyle name="Normal 8 3 4 2 5" xfId="3799" xr:uid="{CAEBA9F8-EB02-4958-B94E-E524084A7EFC}"/>
    <cellStyle name="Normal 8 3 4 3" xfId="793" xr:uid="{43803940-B38D-4FFF-B819-B81A0B2C9A9C}"/>
    <cellStyle name="Normal 8 3 4 3 2" xfId="2165" xr:uid="{9468B14A-1289-4445-8DF8-EF38E11CF6F6}"/>
    <cellStyle name="Normal 8 3 4 3 2 2" xfId="2166" xr:uid="{1290F9F0-F3B1-4F1C-A0C3-5EC34E7BEC98}"/>
    <cellStyle name="Normal 8 3 4 3 3" xfId="2167" xr:uid="{370B33D9-D27C-4C68-91BA-FFC2EC1505AD}"/>
    <cellStyle name="Normal 8 3 4 3 4" xfId="3800" xr:uid="{97EFBE3E-B653-4532-BBDA-3357BD60EAED}"/>
    <cellStyle name="Normal 8 3 4 4" xfId="2168" xr:uid="{E87F7D17-C523-4A7A-AA40-7CBBA0F346B9}"/>
    <cellStyle name="Normal 8 3 4 4 2" xfId="2169" xr:uid="{29040B10-607D-4CE4-9323-45A07E5F2072}"/>
    <cellStyle name="Normal 8 3 4 4 3" xfId="3801" xr:uid="{7B2EA31A-5DD4-4AC4-992E-2E3ED2F6FE30}"/>
    <cellStyle name="Normal 8 3 4 4 4" xfId="3802" xr:uid="{A4B20A64-EFDB-43F8-8BB2-935D2022CBCF}"/>
    <cellStyle name="Normal 8 3 4 5" xfId="2170" xr:uid="{D37208C7-4336-4C12-9A23-A5F57DB88670}"/>
    <cellStyle name="Normal 8 3 4 6" xfId="3803" xr:uid="{46948880-DB2F-4EC8-8196-2F013785C2DA}"/>
    <cellStyle name="Normal 8 3 4 7" xfId="3804" xr:uid="{1D103ED1-DEDF-40E8-B80F-76BC472F7E74}"/>
    <cellStyle name="Normal 8 3 5" xfId="389" xr:uid="{B2390913-A949-45D8-A562-82BAF6326F77}"/>
    <cellStyle name="Normal 8 3 5 2" xfId="794" xr:uid="{AE9DEFC1-77B8-4197-B7A1-20AA854D1327}"/>
    <cellStyle name="Normal 8 3 5 2 2" xfId="2171" xr:uid="{AC12E54B-4E97-4B9E-85DC-D02325426D67}"/>
    <cellStyle name="Normal 8 3 5 2 2 2" xfId="2172" xr:uid="{B7A024E0-2B4D-4F5E-B1B5-CE61347226C7}"/>
    <cellStyle name="Normal 8 3 5 2 3" xfId="2173" xr:uid="{BFAF1492-9586-4F99-8D7C-AE42B01939B1}"/>
    <cellStyle name="Normal 8 3 5 2 4" xfId="3805" xr:uid="{D330C2EB-A278-4769-9B15-5BCEC7B3B0EE}"/>
    <cellStyle name="Normal 8 3 5 3" xfId="2174" xr:uid="{33C9A5DD-DF15-4010-9FE8-FA19AA6E26F6}"/>
    <cellStyle name="Normal 8 3 5 3 2" xfId="2175" xr:uid="{F8C7BD52-3738-499F-88AB-85933232D3D0}"/>
    <cellStyle name="Normal 8 3 5 3 3" xfId="3806" xr:uid="{BFE82F80-DE5F-4208-B086-EF60ABF5ADB7}"/>
    <cellStyle name="Normal 8 3 5 3 4" xfId="3807" xr:uid="{7FAED9C1-CFB9-4686-A2A6-B1C501388A44}"/>
    <cellStyle name="Normal 8 3 5 4" xfId="2176" xr:uid="{FD175843-0129-4F3C-97E2-2C57FEB068A8}"/>
    <cellStyle name="Normal 8 3 5 5" xfId="3808" xr:uid="{AAC0A710-2764-4CB6-8BAC-DA909074B72C}"/>
    <cellStyle name="Normal 8 3 5 6" xfId="3809" xr:uid="{E9433915-6CCA-46CC-89B8-87E828581678}"/>
    <cellStyle name="Normal 8 3 6" xfId="390" xr:uid="{5CBC665D-0BB1-4087-B121-82FC1AC6BDCA}"/>
    <cellStyle name="Normal 8 3 6 2" xfId="2177" xr:uid="{EADF3A7B-7D57-4E0D-99F8-4E58DC86F19B}"/>
    <cellStyle name="Normal 8 3 6 2 2" xfId="2178" xr:uid="{2EA435ED-4F8D-410F-B672-DAD7E955426E}"/>
    <cellStyle name="Normal 8 3 6 2 3" xfId="3810" xr:uid="{58FC6712-5A39-4390-8922-D607B36BBE85}"/>
    <cellStyle name="Normal 8 3 6 2 4" xfId="3811" xr:uid="{964BE2AD-2BDD-477C-935E-C20DBF13CD39}"/>
    <cellStyle name="Normal 8 3 6 3" xfId="2179" xr:uid="{C41EEBAB-7669-440F-81B9-6B337CD16D99}"/>
    <cellStyle name="Normal 8 3 6 4" xfId="3812" xr:uid="{93FFF266-2AA5-43E2-9B57-3BC6BBDEA3F5}"/>
    <cellStyle name="Normal 8 3 6 5" xfId="3813" xr:uid="{D6F003F8-4C05-4400-99A7-DD124B15F811}"/>
    <cellStyle name="Normal 8 3 7" xfId="2180" xr:uid="{CF2B055D-3E1B-4F39-9293-6BAB138F05BC}"/>
    <cellStyle name="Normal 8 3 7 2" xfId="2181" xr:uid="{044795E4-E57C-4E7D-8007-FCAB86F7EB08}"/>
    <cellStyle name="Normal 8 3 7 3" xfId="3814" xr:uid="{2472C096-2114-48B5-8FBF-670FE8EE08E7}"/>
    <cellStyle name="Normal 8 3 7 4" xfId="3815" xr:uid="{66CE2FA5-E2DA-4B0F-A9CB-80CBDEFC36CA}"/>
    <cellStyle name="Normal 8 3 8" xfId="2182" xr:uid="{FCA4BE33-E4EE-4039-AA44-DB363A60891F}"/>
    <cellStyle name="Normal 8 3 8 2" xfId="3816" xr:uid="{31B169BB-31EA-4ECE-B7E6-D4FF7AAFB3CA}"/>
    <cellStyle name="Normal 8 3 8 3" xfId="3817" xr:uid="{F39ED262-7972-4E15-B307-901C5E000C52}"/>
    <cellStyle name="Normal 8 3 8 4" xfId="3818" xr:uid="{17EFF833-DA4F-442C-8B98-F6945115366C}"/>
    <cellStyle name="Normal 8 3 9" xfId="3819" xr:uid="{44D792F5-B569-4856-AA1A-B80FF6B3C85C}"/>
    <cellStyle name="Normal 8 4" xfId="163" xr:uid="{9B0DCBF5-D6BD-4B4F-91E3-412D8A2E1BC1}"/>
    <cellStyle name="Normal 8 4 10" xfId="3820" xr:uid="{DBD129E4-E09B-4BBB-8B1F-527344185D6C}"/>
    <cellStyle name="Normal 8 4 11" xfId="3821" xr:uid="{DE88F8B2-EFCA-4D82-BBC0-6806EBD1E957}"/>
    <cellStyle name="Normal 8 4 2" xfId="164" xr:uid="{53B1CAD5-8E12-4F5C-A155-59B6FEC47DC4}"/>
    <cellStyle name="Normal 8 4 2 2" xfId="391" xr:uid="{BC7DB766-F6EE-49F8-A468-C2C88D4971BB}"/>
    <cellStyle name="Normal 8 4 2 2 2" xfId="795" xr:uid="{6C09AAA8-BF8F-4594-9D3C-6855285EE10B}"/>
    <cellStyle name="Normal 8 4 2 2 2 2" xfId="796" xr:uid="{3CB8D8C4-6D70-49D0-B9DF-7A9FA3C3F168}"/>
    <cellStyle name="Normal 8 4 2 2 2 2 2" xfId="2183" xr:uid="{94D39DE2-5CA6-4F7F-8DA9-18D582EB5BDF}"/>
    <cellStyle name="Normal 8 4 2 2 2 2 3" xfId="3822" xr:uid="{30F18429-E241-47F7-891F-5CE441EB14EC}"/>
    <cellStyle name="Normal 8 4 2 2 2 2 4" xfId="3823" xr:uid="{8B16D01C-9948-4CB5-BB4D-D221A0BA0B99}"/>
    <cellStyle name="Normal 8 4 2 2 2 3" xfId="2184" xr:uid="{2EDAD634-304F-4882-BDE1-1804311BAF48}"/>
    <cellStyle name="Normal 8 4 2 2 2 3 2" xfId="3824" xr:uid="{02F4F190-FF95-465D-8A0E-4CF9E413DFB3}"/>
    <cellStyle name="Normal 8 4 2 2 2 3 3" xfId="3825" xr:uid="{2AFC0A35-D8AD-4F54-B545-089F890B53C0}"/>
    <cellStyle name="Normal 8 4 2 2 2 3 4" xfId="3826" xr:uid="{E118DEA1-938C-477C-86CF-02392E3AA38A}"/>
    <cellStyle name="Normal 8 4 2 2 2 4" xfId="3827" xr:uid="{2882EAA9-937C-43B0-B0B2-FC4F59417E90}"/>
    <cellStyle name="Normal 8 4 2 2 2 5" xfId="3828" xr:uid="{0BE69D7C-AF03-4DF7-81E7-7F5773AF299E}"/>
    <cellStyle name="Normal 8 4 2 2 2 6" xfId="3829" xr:uid="{DA7150EE-60C8-4C73-8063-F91D818CC312}"/>
    <cellStyle name="Normal 8 4 2 2 3" xfId="797" xr:uid="{0DEBD6C6-A77E-48E5-AC87-DB45D62C674C}"/>
    <cellStyle name="Normal 8 4 2 2 3 2" xfId="2185" xr:uid="{A3AC484C-E41E-46A6-BBD6-C5E25FE0A561}"/>
    <cellStyle name="Normal 8 4 2 2 3 2 2" xfId="3830" xr:uid="{3A527CC1-EC7A-4AEA-8769-66F6C2C04E34}"/>
    <cellStyle name="Normal 8 4 2 2 3 2 3" xfId="3831" xr:uid="{865CB21B-A5E2-44ED-A8EF-5EE6EAE33617}"/>
    <cellStyle name="Normal 8 4 2 2 3 2 4" xfId="3832" xr:uid="{30BD6A04-AF91-4C34-A6B7-3BCA5DE2D6C4}"/>
    <cellStyle name="Normal 8 4 2 2 3 3" xfId="3833" xr:uid="{7F761880-9F7B-4564-851E-279B2F18B087}"/>
    <cellStyle name="Normal 8 4 2 2 3 4" xfId="3834" xr:uid="{548F03C4-AAE3-4156-A314-4363C1197183}"/>
    <cellStyle name="Normal 8 4 2 2 3 5" xfId="3835" xr:uid="{3DC79E89-25B4-4FD0-AB7F-F587C9C7A115}"/>
    <cellStyle name="Normal 8 4 2 2 4" xfId="2186" xr:uid="{34BB4BFE-B08A-4EB2-BAEF-052BDF9F157B}"/>
    <cellStyle name="Normal 8 4 2 2 4 2" xfId="3836" xr:uid="{0E371CB9-6E03-43E5-AA96-6091EBA5BF5C}"/>
    <cellStyle name="Normal 8 4 2 2 4 3" xfId="3837" xr:uid="{BCAF5BD5-4323-41AA-8B84-2617D3EBEEA0}"/>
    <cellStyle name="Normal 8 4 2 2 4 4" xfId="3838" xr:uid="{BE87ED6D-92C5-4F6E-930C-EBE2E95422BF}"/>
    <cellStyle name="Normal 8 4 2 2 5" xfId="3839" xr:uid="{4FE6DB29-3D99-40DF-8BD9-8EC4119D242A}"/>
    <cellStyle name="Normal 8 4 2 2 5 2" xfId="3840" xr:uid="{E8A71BD9-5F93-4446-82B1-3F46B1AAF399}"/>
    <cellStyle name="Normal 8 4 2 2 5 3" xfId="3841" xr:uid="{D5C958B4-6DB2-46DB-89F4-1B25AC70F34B}"/>
    <cellStyle name="Normal 8 4 2 2 5 4" xfId="3842" xr:uid="{4311F0F9-CD0C-4F4A-B8A4-8C940A8E404E}"/>
    <cellStyle name="Normal 8 4 2 2 6" xfId="3843" xr:uid="{027503CA-209E-4244-9989-4112F66E8294}"/>
    <cellStyle name="Normal 8 4 2 2 7" xfId="3844" xr:uid="{C65117EB-5656-4432-9C85-03384C295DB1}"/>
    <cellStyle name="Normal 8 4 2 2 8" xfId="3845" xr:uid="{7750AFBA-36B3-4158-B21A-886EEAB2822C}"/>
    <cellStyle name="Normal 8 4 2 3" xfId="798" xr:uid="{814DF0A7-3346-4524-B73F-9814E49E74E8}"/>
    <cellStyle name="Normal 8 4 2 3 2" xfId="799" xr:uid="{0DB3B0CC-714C-41B1-8DF5-718F56F3DB33}"/>
    <cellStyle name="Normal 8 4 2 3 2 2" xfId="800" xr:uid="{AE730290-77F5-4059-992F-437FABADAC73}"/>
    <cellStyle name="Normal 8 4 2 3 2 3" xfId="3846" xr:uid="{54604BCE-929F-4474-B80D-832EB95A62AB}"/>
    <cellStyle name="Normal 8 4 2 3 2 4" xfId="3847" xr:uid="{DD3294A8-EC47-4A54-87AE-806F3B24AE99}"/>
    <cellStyle name="Normal 8 4 2 3 3" xfId="801" xr:uid="{7765BF19-C5D6-49ED-A87D-B26E3940024D}"/>
    <cellStyle name="Normal 8 4 2 3 3 2" xfId="3848" xr:uid="{7E45CE06-3F7A-4BAF-9B83-ED333BA9795A}"/>
    <cellStyle name="Normal 8 4 2 3 3 3" xfId="3849" xr:uid="{6CFB1091-EE40-44BD-A974-8444AB0894A8}"/>
    <cellStyle name="Normal 8 4 2 3 3 4" xfId="3850" xr:uid="{F361DFAE-1EFA-4FE2-B6E4-D2812EDE9DBF}"/>
    <cellStyle name="Normal 8 4 2 3 4" xfId="3851" xr:uid="{593955DE-EF55-4120-8D07-600990CB272A}"/>
    <cellStyle name="Normal 8 4 2 3 5" xfId="3852" xr:uid="{35512DFF-6768-4CFE-95AB-EAEC5E9E03E9}"/>
    <cellStyle name="Normal 8 4 2 3 6" xfId="3853" xr:uid="{7806C2C8-73FB-41B4-ACC2-3A5DE9DFF483}"/>
    <cellStyle name="Normal 8 4 2 4" xfId="802" xr:uid="{4DCF1BF4-A446-42DB-8979-1829281FC02F}"/>
    <cellStyle name="Normal 8 4 2 4 2" xfId="803" xr:uid="{683DF1D6-DA3B-4059-BB7A-51D5884EA210}"/>
    <cellStyle name="Normal 8 4 2 4 2 2" xfId="3854" xr:uid="{988AAA5C-35BA-4A51-A902-857B38F76B1A}"/>
    <cellStyle name="Normal 8 4 2 4 2 3" xfId="3855" xr:uid="{6E1F6B39-ADD2-422E-A8B1-20C126437C67}"/>
    <cellStyle name="Normal 8 4 2 4 2 4" xfId="3856" xr:uid="{917D42D4-241F-48EB-9ED5-0A7F37AD1A18}"/>
    <cellStyle name="Normal 8 4 2 4 3" xfId="3857" xr:uid="{1DBF8FE2-FDDE-4476-B35B-6ED0D6440702}"/>
    <cellStyle name="Normal 8 4 2 4 4" xfId="3858" xr:uid="{9E1D9327-0D0A-4C98-B676-48B4E8AA2D2D}"/>
    <cellStyle name="Normal 8 4 2 4 5" xfId="3859" xr:uid="{9EC904BF-549D-4945-A641-7BF2324C6E00}"/>
    <cellStyle name="Normal 8 4 2 5" xfId="804" xr:uid="{36B03E6C-63E2-483E-9E57-CFD352BD6FF5}"/>
    <cellStyle name="Normal 8 4 2 5 2" xfId="3860" xr:uid="{FF492E33-7CFB-4360-BEE8-84AB132C3BDC}"/>
    <cellStyle name="Normal 8 4 2 5 3" xfId="3861" xr:uid="{F7EDF511-8DFF-417D-A099-BFC10476620A}"/>
    <cellStyle name="Normal 8 4 2 5 4" xfId="3862" xr:uid="{05FE62D1-3C37-4D1A-9FF7-F051A3C18DBB}"/>
    <cellStyle name="Normal 8 4 2 6" xfId="3863" xr:uid="{DFECEAF3-F925-442C-A07D-00E1C9EE5B11}"/>
    <cellStyle name="Normal 8 4 2 6 2" xfId="3864" xr:uid="{23830583-577C-48EB-8A3E-347137559F66}"/>
    <cellStyle name="Normal 8 4 2 6 3" xfId="3865" xr:uid="{32136649-162C-413E-B58A-6D9E87F0F834}"/>
    <cellStyle name="Normal 8 4 2 6 4" xfId="3866" xr:uid="{066F42B4-2A0D-4995-BB6F-C1F453585E2A}"/>
    <cellStyle name="Normal 8 4 2 7" xfId="3867" xr:uid="{CF8A190C-2A5D-4D63-B0EF-CF7E6F909C25}"/>
    <cellStyle name="Normal 8 4 2 8" xfId="3868" xr:uid="{6BB3F585-1BB8-4A59-AD6E-BD34246E2D97}"/>
    <cellStyle name="Normal 8 4 2 9" xfId="3869" xr:uid="{9A38030A-5DCF-443C-A860-97BB4518DA0D}"/>
    <cellStyle name="Normal 8 4 3" xfId="392" xr:uid="{75A82365-3D2B-4359-8B1A-1C89BF074B38}"/>
    <cellStyle name="Normal 8 4 3 2" xfId="805" xr:uid="{09732507-0324-4D82-B9D3-129EA1D58344}"/>
    <cellStyle name="Normal 8 4 3 2 2" xfId="806" xr:uid="{79041095-6FE9-45E1-8779-334A9B7CADD2}"/>
    <cellStyle name="Normal 8 4 3 2 2 2" xfId="2187" xr:uid="{41CB2047-9B7E-413C-85B4-DB08A47A1703}"/>
    <cellStyle name="Normal 8 4 3 2 2 2 2" xfId="2188" xr:uid="{B1B2CFAD-0E89-4FBB-862A-D4C8E12462C9}"/>
    <cellStyle name="Normal 8 4 3 2 2 3" xfId="2189" xr:uid="{ED40665C-38B7-40A9-91C0-80E7CB1C7839}"/>
    <cellStyle name="Normal 8 4 3 2 2 4" xfId="3870" xr:uid="{F0AEB655-F80D-427C-92CC-084D54AC723E}"/>
    <cellStyle name="Normal 8 4 3 2 3" xfId="2190" xr:uid="{4C5F3A9D-8692-4CF6-AEE9-52618F3E40E2}"/>
    <cellStyle name="Normal 8 4 3 2 3 2" xfId="2191" xr:uid="{13B6D1BB-21EF-4056-9BD7-CC9188003E88}"/>
    <cellStyle name="Normal 8 4 3 2 3 3" xfId="3871" xr:uid="{B7DD1A3E-8A4E-4526-BA50-4F5E77C5CD72}"/>
    <cellStyle name="Normal 8 4 3 2 3 4" xfId="3872" xr:uid="{F4B8F2F8-C8C0-4359-A980-867F5AC74EBF}"/>
    <cellStyle name="Normal 8 4 3 2 4" xfId="2192" xr:uid="{A7F756D2-80FB-4358-8B93-862474B5D9B3}"/>
    <cellStyle name="Normal 8 4 3 2 5" xfId="3873" xr:uid="{EDE1BCF3-ACCA-4543-AD7B-C8C96DCA48CF}"/>
    <cellStyle name="Normal 8 4 3 2 6" xfId="3874" xr:uid="{CBC04385-25E3-4B7E-8153-45752873F2FD}"/>
    <cellStyle name="Normal 8 4 3 3" xfId="807" xr:uid="{66381898-5E86-4628-A2E2-17CB1B1DD50B}"/>
    <cellStyle name="Normal 8 4 3 3 2" xfId="2193" xr:uid="{3DB19286-AF33-43FA-8AA9-60820EDD83BE}"/>
    <cellStyle name="Normal 8 4 3 3 2 2" xfId="2194" xr:uid="{6CDDCC3B-82D9-4E33-AC16-B5C2F2CFCCD7}"/>
    <cellStyle name="Normal 8 4 3 3 2 3" xfId="3875" xr:uid="{E5DE93F5-ECE2-4EEA-8C1D-70DAF212ECED}"/>
    <cellStyle name="Normal 8 4 3 3 2 4" xfId="3876" xr:uid="{B02D20F0-A706-4B72-84C2-52A8C9D56FC2}"/>
    <cellStyle name="Normal 8 4 3 3 3" xfId="2195" xr:uid="{C61865FF-FEA2-474D-9DA6-6DFC5B706353}"/>
    <cellStyle name="Normal 8 4 3 3 4" xfId="3877" xr:uid="{30DA8A64-F339-479C-899E-F2FBED737AA7}"/>
    <cellStyle name="Normal 8 4 3 3 5" xfId="3878" xr:uid="{71B70721-A295-444C-B5BC-C923C423261B}"/>
    <cellStyle name="Normal 8 4 3 4" xfId="2196" xr:uid="{8D990BCA-E967-41CE-9BBC-3CE3895B7A77}"/>
    <cellStyle name="Normal 8 4 3 4 2" xfId="2197" xr:uid="{4A9994E9-048A-41F2-9B7E-167F1F303D1A}"/>
    <cellStyle name="Normal 8 4 3 4 3" xfId="3879" xr:uid="{395C2689-56D6-458E-AA46-22423BCBD2F0}"/>
    <cellStyle name="Normal 8 4 3 4 4" xfId="3880" xr:uid="{DAA57F23-3456-4809-A51D-FA84B8650BCB}"/>
    <cellStyle name="Normal 8 4 3 5" xfId="2198" xr:uid="{A0C589B6-C5F7-4C83-B700-754BE140C0C1}"/>
    <cellStyle name="Normal 8 4 3 5 2" xfId="3881" xr:uid="{8A89D7C6-2191-4823-AD70-15F48710DD8A}"/>
    <cellStyle name="Normal 8 4 3 5 3" xfId="3882" xr:uid="{F740B5BF-DDB4-467B-8F45-DB56EA79071D}"/>
    <cellStyle name="Normal 8 4 3 5 4" xfId="3883" xr:uid="{0CA68E56-43A8-46D1-ABC7-F7D74EF4CF94}"/>
    <cellStyle name="Normal 8 4 3 6" xfId="3884" xr:uid="{36049E8B-690A-4481-AA19-83C7FC7ED0D4}"/>
    <cellStyle name="Normal 8 4 3 7" xfId="3885" xr:uid="{6008C31E-498B-461C-87D6-922CBDA62153}"/>
    <cellStyle name="Normal 8 4 3 8" xfId="3886" xr:uid="{4774A8DE-7E4F-413A-A5A9-244CB52A2D7E}"/>
    <cellStyle name="Normal 8 4 4" xfId="393" xr:uid="{8265C46E-F8D7-4F70-82A7-E719F6A65380}"/>
    <cellStyle name="Normal 8 4 4 2" xfId="808" xr:uid="{C7DBF662-2CBE-4FFC-8046-92C98669B2A9}"/>
    <cellStyle name="Normal 8 4 4 2 2" xfId="809" xr:uid="{F48187E1-AC0B-41F1-AE3B-C8A7A988E364}"/>
    <cellStyle name="Normal 8 4 4 2 2 2" xfId="2199" xr:uid="{C799521C-50D0-4FF7-92D3-FB20D6D5F751}"/>
    <cellStyle name="Normal 8 4 4 2 2 3" xfId="3887" xr:uid="{03B5CB37-3F25-423D-ABB4-BAC251569A4A}"/>
    <cellStyle name="Normal 8 4 4 2 2 4" xfId="3888" xr:uid="{235AAC8B-FEA6-4D9A-8EEC-4EE17BE95C42}"/>
    <cellStyle name="Normal 8 4 4 2 3" xfId="2200" xr:uid="{CD34C198-9D08-49C8-B9E1-3DA0F14A9EE1}"/>
    <cellStyle name="Normal 8 4 4 2 4" xfId="3889" xr:uid="{959A5CDD-178A-44AD-BB3A-ED3339C5BDCC}"/>
    <cellStyle name="Normal 8 4 4 2 5" xfId="3890" xr:uid="{033F2E15-094D-43BE-9671-F849DD8F5EA0}"/>
    <cellStyle name="Normal 8 4 4 3" xfId="810" xr:uid="{91BB2FD3-F652-4DF4-B9CA-ECF30A01D631}"/>
    <cellStyle name="Normal 8 4 4 3 2" xfId="2201" xr:uid="{459F3412-176C-4E19-89AF-8F7177671783}"/>
    <cellStyle name="Normal 8 4 4 3 3" xfId="3891" xr:uid="{3CE18483-B3AC-4724-8EE6-0BC379D357E2}"/>
    <cellStyle name="Normal 8 4 4 3 4" xfId="3892" xr:uid="{28A4592D-9216-44C0-B038-BC19D210B624}"/>
    <cellStyle name="Normal 8 4 4 4" xfId="2202" xr:uid="{C5A2A917-4EAC-4C15-8FBC-75F06266532B}"/>
    <cellStyle name="Normal 8 4 4 4 2" xfId="3893" xr:uid="{212E6744-B770-4E82-A71A-450BBAEEF50F}"/>
    <cellStyle name="Normal 8 4 4 4 3" xfId="3894" xr:uid="{197ADBBB-AD94-426F-A794-2F0BC9E5603B}"/>
    <cellStyle name="Normal 8 4 4 4 4" xfId="3895" xr:uid="{78F1B47F-F822-4453-A866-41E90F03E864}"/>
    <cellStyle name="Normal 8 4 4 5" xfId="3896" xr:uid="{B2E8415C-EDCB-4A80-A500-991FE826D331}"/>
    <cellStyle name="Normal 8 4 4 6" xfId="3897" xr:uid="{F82CF09E-61B0-49BD-9064-62B3A10A72C5}"/>
    <cellStyle name="Normal 8 4 4 7" xfId="3898" xr:uid="{E5200E43-3ABB-4938-8C6E-949A6EB1B0C2}"/>
    <cellStyle name="Normal 8 4 5" xfId="394" xr:uid="{DB9A025A-5A21-45C4-B353-9087C822944B}"/>
    <cellStyle name="Normal 8 4 5 2" xfId="811" xr:uid="{4C53E45B-C329-4A0D-955E-D1BEAAB95998}"/>
    <cellStyle name="Normal 8 4 5 2 2" xfId="2203" xr:uid="{56CDBC6D-0EC7-4DCB-9AE2-074C93CD1A00}"/>
    <cellStyle name="Normal 8 4 5 2 3" xfId="3899" xr:uid="{515EF60F-9DD3-4364-9DB1-62AD40DA7E6C}"/>
    <cellStyle name="Normal 8 4 5 2 4" xfId="3900" xr:uid="{001BD5F5-880F-40F7-9A71-47553DA32FE7}"/>
    <cellStyle name="Normal 8 4 5 3" xfId="2204" xr:uid="{E53E0214-2F85-4982-BAB4-73A999D4CDE8}"/>
    <cellStyle name="Normal 8 4 5 3 2" xfId="3901" xr:uid="{20663D1B-7E7B-42AF-AECF-F5E43BAE7C99}"/>
    <cellStyle name="Normal 8 4 5 3 3" xfId="3902" xr:uid="{CDE0F9E1-CF85-475E-9E0F-520576864415}"/>
    <cellStyle name="Normal 8 4 5 3 4" xfId="3903" xr:uid="{0D2E0112-96A2-476F-8546-9E8BBDFDE54B}"/>
    <cellStyle name="Normal 8 4 5 4" xfId="3904" xr:uid="{E16D54C6-1A36-4639-8ACA-F735DD80933A}"/>
    <cellStyle name="Normal 8 4 5 5" xfId="3905" xr:uid="{FFCDA89C-65E1-499D-AB6B-014C92730AAD}"/>
    <cellStyle name="Normal 8 4 5 6" xfId="3906" xr:uid="{85C3F6FD-8C1C-4F65-8161-5E290A364ABF}"/>
    <cellStyle name="Normal 8 4 6" xfId="812" xr:uid="{1A3D8B84-5046-4668-8C66-230766788F69}"/>
    <cellStyle name="Normal 8 4 6 2" xfId="2205" xr:uid="{81CAAB00-38C0-4E55-91B2-A1872D767D55}"/>
    <cellStyle name="Normal 8 4 6 2 2" xfId="3907" xr:uid="{9CE3C168-EEE8-45B5-A36B-1F54AC85E7FD}"/>
    <cellStyle name="Normal 8 4 6 2 3" xfId="3908" xr:uid="{EFFAD5C9-213F-4B25-B94D-14D8B6FD4819}"/>
    <cellStyle name="Normal 8 4 6 2 4" xfId="3909" xr:uid="{21D4DDD5-8E47-4563-88B8-28AC8E6D228F}"/>
    <cellStyle name="Normal 8 4 6 3" xfId="3910" xr:uid="{0A395FB3-F076-4D77-A213-BFEE1B8466B4}"/>
    <cellStyle name="Normal 8 4 6 4" xfId="3911" xr:uid="{154BFDA3-FC6E-4405-B9D2-1015835B0A81}"/>
    <cellStyle name="Normal 8 4 6 5" xfId="3912" xr:uid="{32795769-AF9A-49BD-957A-7AED1C3B9A04}"/>
    <cellStyle name="Normal 8 4 7" xfId="2206" xr:uid="{53EBDE73-1DB8-46B6-A522-84C2FB8B7531}"/>
    <cellStyle name="Normal 8 4 7 2" xfId="3913" xr:uid="{37A4A21D-19AF-472F-86B2-683015E0D57B}"/>
    <cellStyle name="Normal 8 4 7 3" xfId="3914" xr:uid="{BF063341-15D9-4C98-BDBC-63A9576F052C}"/>
    <cellStyle name="Normal 8 4 7 4" xfId="3915" xr:uid="{1F42AFE0-650D-44BD-9D0A-3C0C960C0E88}"/>
    <cellStyle name="Normal 8 4 8" xfId="3916" xr:uid="{C254F7F7-EC05-4660-925C-642C640BF6F7}"/>
    <cellStyle name="Normal 8 4 8 2" xfId="3917" xr:uid="{EF0864B9-AFE6-4DB7-984E-18B6613CF844}"/>
    <cellStyle name="Normal 8 4 8 3" xfId="3918" xr:uid="{6F193D5A-D3C4-48D1-8D9B-EA2D049D7ED5}"/>
    <cellStyle name="Normal 8 4 8 4" xfId="3919" xr:uid="{D92F6132-FD54-4485-B7BE-8A312D647D7C}"/>
    <cellStyle name="Normal 8 4 9" xfId="3920" xr:uid="{FF518CB1-7047-449A-BFA0-54F4885DD9B9}"/>
    <cellStyle name="Normal 8 5" xfId="165" xr:uid="{1232F0DE-295F-459E-AE1E-B7DD6AD7B17C}"/>
    <cellStyle name="Normal 8 5 2" xfId="166" xr:uid="{B969BFBE-771A-472F-B645-3CA971195573}"/>
    <cellStyle name="Normal 8 5 2 2" xfId="395" xr:uid="{BED374E5-6750-4067-94CE-3F5E2F3549D7}"/>
    <cellStyle name="Normal 8 5 2 2 2" xfId="813" xr:uid="{0AF008BA-CDB4-4FEE-A4FB-23022406AF70}"/>
    <cellStyle name="Normal 8 5 2 2 2 2" xfId="2207" xr:uid="{29520A51-1266-4995-8986-8F6A443AB3DC}"/>
    <cellStyle name="Normal 8 5 2 2 2 3" xfId="3921" xr:uid="{01CF7F79-9960-43B3-9510-0319B69A4DE4}"/>
    <cellStyle name="Normal 8 5 2 2 2 4" xfId="3922" xr:uid="{AE2E543C-02D0-4E32-859F-02E98E4FD121}"/>
    <cellStyle name="Normal 8 5 2 2 3" xfId="2208" xr:uid="{CA6E5245-3F66-42E4-B903-771FCF91C4E4}"/>
    <cellStyle name="Normal 8 5 2 2 3 2" xfId="3923" xr:uid="{600B11CC-9339-4C51-835D-9F74142A9919}"/>
    <cellStyle name="Normal 8 5 2 2 3 3" xfId="3924" xr:uid="{49F80CE0-E7BD-41BD-ACE9-ECBB2266661C}"/>
    <cellStyle name="Normal 8 5 2 2 3 4" xfId="3925" xr:uid="{E4A0F6BA-AEEF-4645-971F-88A01B4382D4}"/>
    <cellStyle name="Normal 8 5 2 2 4" xfId="3926" xr:uid="{3AC749CB-5F53-4882-ADA0-763691818234}"/>
    <cellStyle name="Normal 8 5 2 2 5" xfId="3927" xr:uid="{35FA0513-B7FC-4FC3-9209-6DA5AC37DAFD}"/>
    <cellStyle name="Normal 8 5 2 2 6" xfId="3928" xr:uid="{2B69A08F-3EC9-4D5C-8EA9-309398E6378F}"/>
    <cellStyle name="Normal 8 5 2 3" xfId="814" xr:uid="{4D1EA1A7-9340-406A-AFBE-915AE0E5D9A7}"/>
    <cellStyle name="Normal 8 5 2 3 2" xfId="2209" xr:uid="{C9C26802-53AE-4D13-A9F7-E694B6A09E43}"/>
    <cellStyle name="Normal 8 5 2 3 2 2" xfId="3929" xr:uid="{45EB68B2-F4F6-4E22-9D02-ADF0C2AF0D75}"/>
    <cellStyle name="Normal 8 5 2 3 2 3" xfId="3930" xr:uid="{877D214A-FDBD-4F4A-B5FF-FF463352CB20}"/>
    <cellStyle name="Normal 8 5 2 3 2 4" xfId="3931" xr:uid="{64A60BE4-D63F-4270-9F68-FA278622A343}"/>
    <cellStyle name="Normal 8 5 2 3 3" xfId="3932" xr:uid="{0EF02A26-2574-4D60-9A5C-DB1967D9AA94}"/>
    <cellStyle name="Normal 8 5 2 3 4" xfId="3933" xr:uid="{706248AA-B504-4E21-9266-91E0A15D4627}"/>
    <cellStyle name="Normal 8 5 2 3 5" xfId="3934" xr:uid="{C5E33761-3571-4633-94B9-688F75A7AAD2}"/>
    <cellStyle name="Normal 8 5 2 4" xfId="2210" xr:uid="{5AD24722-C803-46BA-BDCB-485AE3057F2F}"/>
    <cellStyle name="Normal 8 5 2 4 2" xfId="3935" xr:uid="{26C0D2BE-30E5-46CA-AF0B-79DBA4254E8D}"/>
    <cellStyle name="Normal 8 5 2 4 3" xfId="3936" xr:uid="{E0703090-2A9E-481E-840D-1A0958D92F6B}"/>
    <cellStyle name="Normal 8 5 2 4 4" xfId="3937" xr:uid="{468AEC79-0E10-4899-82B9-5EE940C4E411}"/>
    <cellStyle name="Normal 8 5 2 5" xfId="3938" xr:uid="{69313310-CC74-4FEC-85A2-9721B51881FF}"/>
    <cellStyle name="Normal 8 5 2 5 2" xfId="3939" xr:uid="{A82DF382-3925-4406-AED5-566FC7ADFD94}"/>
    <cellStyle name="Normal 8 5 2 5 3" xfId="3940" xr:uid="{B67AA314-9EA2-4559-B8F7-13CD4DA77D33}"/>
    <cellStyle name="Normal 8 5 2 5 4" xfId="3941" xr:uid="{BB206697-BB1C-4CCF-BFD8-52D8FA5B32A1}"/>
    <cellStyle name="Normal 8 5 2 6" xfId="3942" xr:uid="{81D2D128-F266-4E28-9FB5-DC60F4E34AFC}"/>
    <cellStyle name="Normal 8 5 2 7" xfId="3943" xr:uid="{C8A6FB88-2A15-495C-BC09-4619F889DF63}"/>
    <cellStyle name="Normal 8 5 2 8" xfId="3944" xr:uid="{C3E1D417-32EA-47E4-A842-415D5F1B9ED1}"/>
    <cellStyle name="Normal 8 5 3" xfId="396" xr:uid="{7662C972-3567-46E4-A244-67D639CDA1B6}"/>
    <cellStyle name="Normal 8 5 3 2" xfId="815" xr:uid="{227F9A89-35F6-4D90-9240-8A7C430FC298}"/>
    <cellStyle name="Normal 8 5 3 2 2" xfId="816" xr:uid="{C289C09E-A66C-4852-B8AE-1672A05BF3DD}"/>
    <cellStyle name="Normal 8 5 3 2 3" xfId="3945" xr:uid="{25570097-3E1E-47B4-8F60-BFAD883D0B7F}"/>
    <cellStyle name="Normal 8 5 3 2 4" xfId="3946" xr:uid="{A07CCE08-B242-4F51-B1BE-845B96746081}"/>
    <cellStyle name="Normal 8 5 3 3" xfId="817" xr:uid="{0AE59EAE-495A-43A8-88DB-9E163F8846DC}"/>
    <cellStyle name="Normal 8 5 3 3 2" xfId="3947" xr:uid="{2A13846F-E9B5-4762-B012-626373235B66}"/>
    <cellStyle name="Normal 8 5 3 3 3" xfId="3948" xr:uid="{84D60ECB-4FB2-49CA-A192-5BA7D66D3532}"/>
    <cellStyle name="Normal 8 5 3 3 4" xfId="3949" xr:uid="{E48F0DA4-C704-4068-8F8A-97A0DCB7277C}"/>
    <cellStyle name="Normal 8 5 3 4" xfId="3950" xr:uid="{99C4F757-EF53-4475-B57D-95D9E6449939}"/>
    <cellStyle name="Normal 8 5 3 5" xfId="3951" xr:uid="{542E4539-E4A4-4B61-A3EC-04CE87B12D5C}"/>
    <cellStyle name="Normal 8 5 3 6" xfId="3952" xr:uid="{972362E1-E526-4BDB-904F-9F05E5E0AC2C}"/>
    <cellStyle name="Normal 8 5 4" xfId="397" xr:uid="{CE8D02F8-B205-4A42-989A-660CE3E834F1}"/>
    <cellStyle name="Normal 8 5 4 2" xfId="818" xr:uid="{064329CE-11D9-4D21-96E1-F0481FD67618}"/>
    <cellStyle name="Normal 8 5 4 2 2" xfId="3953" xr:uid="{A3F01304-8D03-45A5-895C-F85F0D7C117C}"/>
    <cellStyle name="Normal 8 5 4 2 3" xfId="3954" xr:uid="{0F743779-3C41-461E-9BC8-CD9653F972D8}"/>
    <cellStyle name="Normal 8 5 4 2 4" xfId="3955" xr:uid="{15A22C75-00CA-4D16-8C7F-F3A4DBE524EA}"/>
    <cellStyle name="Normal 8 5 4 3" xfId="3956" xr:uid="{3F8DEF17-D77F-4273-A381-D85AD78A71C1}"/>
    <cellStyle name="Normal 8 5 4 4" xfId="3957" xr:uid="{8F453F21-E8A8-4A9E-B968-642FA9537950}"/>
    <cellStyle name="Normal 8 5 4 5" xfId="3958" xr:uid="{4E415E32-4901-4795-A3B1-56ED4D6F8129}"/>
    <cellStyle name="Normal 8 5 5" xfId="819" xr:uid="{774EE00C-89E9-4F24-8D5E-D89F86E3C30D}"/>
    <cellStyle name="Normal 8 5 5 2" xfId="3959" xr:uid="{213FECC8-3431-4A7F-9907-AB7CE316290B}"/>
    <cellStyle name="Normal 8 5 5 3" xfId="3960" xr:uid="{1D500ACD-379E-480B-8DE1-8A31DC1988C4}"/>
    <cellStyle name="Normal 8 5 5 4" xfId="3961" xr:uid="{CCD0FEB4-45B7-4296-87C2-17444897F503}"/>
    <cellStyle name="Normal 8 5 6" xfId="3962" xr:uid="{58F80C3E-A94C-48E2-8AC5-3CABA76D5C09}"/>
    <cellStyle name="Normal 8 5 6 2" xfId="3963" xr:uid="{3BA98D50-7946-4082-83A3-D28F8036002C}"/>
    <cellStyle name="Normal 8 5 6 3" xfId="3964" xr:uid="{65591992-4A73-4C9A-BD1E-858671F2965E}"/>
    <cellStyle name="Normal 8 5 6 4" xfId="3965" xr:uid="{A37BF4AA-79F3-4AD6-BDEB-64CB3E245D35}"/>
    <cellStyle name="Normal 8 5 7" xfId="3966" xr:uid="{BF9A2692-E440-4C95-8B75-85516D0D865A}"/>
    <cellStyle name="Normal 8 5 8" xfId="3967" xr:uid="{9A8D5EEE-A304-4641-A9FC-8570A5563CE6}"/>
    <cellStyle name="Normal 8 5 9" xfId="3968" xr:uid="{DCDC9CD1-EACF-41F8-8BE6-0BC3BF69BABD}"/>
    <cellStyle name="Normal 8 6" xfId="167" xr:uid="{35D9AFD4-925E-4FF1-ABEB-7D998626FD05}"/>
    <cellStyle name="Normal 8 6 2" xfId="398" xr:uid="{73A5346F-401E-406F-B567-2CE7B30E6CDE}"/>
    <cellStyle name="Normal 8 6 2 2" xfId="820" xr:uid="{0DEE75B3-4B49-4ED9-A183-3010A52A7FB2}"/>
    <cellStyle name="Normal 8 6 2 2 2" xfId="2211" xr:uid="{2B218136-22C9-49A7-8544-B051720E98F1}"/>
    <cellStyle name="Normal 8 6 2 2 2 2" xfId="2212" xr:uid="{5FA17CC0-D493-47FE-9AE7-9A79379CCE68}"/>
    <cellStyle name="Normal 8 6 2 2 3" xfId="2213" xr:uid="{DC76D6EB-A47D-44F4-870B-35866BBF0289}"/>
    <cellStyle name="Normal 8 6 2 2 4" xfId="3969" xr:uid="{4F80ECF0-0EA5-4F39-BBCE-7DC6880DAA8E}"/>
    <cellStyle name="Normal 8 6 2 3" xfId="2214" xr:uid="{17320FC0-7838-4B96-89FA-A4D25D5328EE}"/>
    <cellStyle name="Normal 8 6 2 3 2" xfId="2215" xr:uid="{CDBBB024-6C8A-4938-9B9B-791BE06D3AE6}"/>
    <cellStyle name="Normal 8 6 2 3 3" xfId="3970" xr:uid="{E3110B7C-2C38-4514-9D25-F7496992AFA9}"/>
    <cellStyle name="Normal 8 6 2 3 4" xfId="3971" xr:uid="{3335A5F3-C8A8-4124-88B5-F49D35BE55E5}"/>
    <cellStyle name="Normal 8 6 2 4" xfId="2216" xr:uid="{5AEC6E9C-22BA-4DCF-B18E-3B17592BF0AA}"/>
    <cellStyle name="Normal 8 6 2 5" xfId="3972" xr:uid="{1B97E921-19DC-4B50-AD86-BF79FDD158E5}"/>
    <cellStyle name="Normal 8 6 2 6" xfId="3973" xr:uid="{F9626E69-D265-4089-9F22-50E20282C723}"/>
    <cellStyle name="Normal 8 6 3" xfId="821" xr:uid="{C572C55E-0AE0-4F5B-8D70-8CD800B7B809}"/>
    <cellStyle name="Normal 8 6 3 2" xfId="2217" xr:uid="{012DF1C6-CC07-4EBF-BD05-6F0573A50930}"/>
    <cellStyle name="Normal 8 6 3 2 2" xfId="2218" xr:uid="{3B7BDF0B-CDB7-4305-A242-57CABE2DAB32}"/>
    <cellStyle name="Normal 8 6 3 2 3" xfId="3974" xr:uid="{80079792-41C4-463B-8FE7-1EE9C6B218DA}"/>
    <cellStyle name="Normal 8 6 3 2 4" xfId="3975" xr:uid="{9779516D-F9ED-4A00-9964-39FC45117692}"/>
    <cellStyle name="Normal 8 6 3 3" xfId="2219" xr:uid="{A16211A4-34AB-418F-8190-B5ECF1D2E58B}"/>
    <cellStyle name="Normal 8 6 3 4" xfId="3976" xr:uid="{5F5DB134-DC42-46E9-A0AF-D5E94025FB0D}"/>
    <cellStyle name="Normal 8 6 3 5" xfId="3977" xr:uid="{3B94C236-D293-4602-ACD1-FE2C8D39038C}"/>
    <cellStyle name="Normal 8 6 4" xfId="2220" xr:uid="{171AFD64-1E39-470D-992A-CBFC54E7FB6E}"/>
    <cellStyle name="Normal 8 6 4 2" xfId="2221" xr:uid="{DA0114BD-C18B-4662-B07F-9D2D40AFDFED}"/>
    <cellStyle name="Normal 8 6 4 3" xfId="3978" xr:uid="{76E2AAB2-007B-44B4-A79D-8C71FE7ACEFA}"/>
    <cellStyle name="Normal 8 6 4 4" xfId="3979" xr:uid="{2B665D63-72E4-4600-87CE-B7788A77C89B}"/>
    <cellStyle name="Normal 8 6 5" xfId="2222" xr:uid="{61D13E92-0087-4B23-9423-F712376DA7A8}"/>
    <cellStyle name="Normal 8 6 5 2" xfId="3980" xr:uid="{414B1B69-C195-449D-8089-4AE5BE3132E5}"/>
    <cellStyle name="Normal 8 6 5 3" xfId="3981" xr:uid="{9DCB1405-DA89-4BE7-BA7C-03B741743C32}"/>
    <cellStyle name="Normal 8 6 5 4" xfId="3982" xr:uid="{D1E80208-EFF9-48D5-9286-93D78599317D}"/>
    <cellStyle name="Normal 8 6 6" xfId="3983" xr:uid="{446E5C78-95F9-4C66-8961-32A60BA27BF6}"/>
    <cellStyle name="Normal 8 6 7" xfId="3984" xr:uid="{00AD153F-2CC4-4BC5-9831-37C0A92B618C}"/>
    <cellStyle name="Normal 8 6 8" xfId="3985" xr:uid="{CC103D60-3A26-469A-815A-2C3EF3134298}"/>
    <cellStyle name="Normal 8 7" xfId="399" xr:uid="{BE738D96-6784-4DCE-9FFA-1F2B8DFB8224}"/>
    <cellStyle name="Normal 8 7 2" xfId="822" xr:uid="{07F297A5-6D2C-4384-B2EF-CBF131983CE3}"/>
    <cellStyle name="Normal 8 7 2 2" xfId="823" xr:uid="{5E4E6C9F-EA1B-4C45-95A7-630FF6A1EE75}"/>
    <cellStyle name="Normal 8 7 2 2 2" xfId="2223" xr:uid="{AED9F7C3-E4B3-4C6C-ABDA-32B1A1CCC7EE}"/>
    <cellStyle name="Normal 8 7 2 2 3" xfId="3986" xr:uid="{257FEB47-C8D9-458B-9E4D-C91BB844809C}"/>
    <cellStyle name="Normal 8 7 2 2 4" xfId="3987" xr:uid="{9630441D-FFC0-4B8E-BAAE-A8EBDDC90FFB}"/>
    <cellStyle name="Normal 8 7 2 3" xfId="2224" xr:uid="{C52BA325-21B8-453E-8780-E9FF788C1B4C}"/>
    <cellStyle name="Normal 8 7 2 4" xfId="3988" xr:uid="{42D22DE8-497E-4AA4-9ACD-E8C0AA8D9BC0}"/>
    <cellStyle name="Normal 8 7 2 5" xfId="3989" xr:uid="{3291C00B-2F4E-4A43-B66C-FCDCE1528C91}"/>
    <cellStyle name="Normal 8 7 3" xfId="824" xr:uid="{735AD72E-C0D5-4B92-AD85-1424865B21EE}"/>
    <cellStyle name="Normal 8 7 3 2" xfId="2225" xr:uid="{D08AE8F8-1D25-4F28-8809-3B0EDF31E7CA}"/>
    <cellStyle name="Normal 8 7 3 3" xfId="3990" xr:uid="{E55393E4-C85D-431C-A3ED-AA1A9CEE837E}"/>
    <cellStyle name="Normal 8 7 3 4" xfId="3991" xr:uid="{F72DB0AE-B035-4F5D-8D18-EFABC47013B9}"/>
    <cellStyle name="Normal 8 7 4" xfId="2226" xr:uid="{E2690CE5-F353-45F1-89E3-6DF665622AC0}"/>
    <cellStyle name="Normal 8 7 4 2" xfId="3992" xr:uid="{B96CE7F6-28AA-4AF1-B058-9C448555B8A7}"/>
    <cellStyle name="Normal 8 7 4 3" xfId="3993" xr:uid="{82E69F65-72D9-4EA7-8149-235E6763D6B6}"/>
    <cellStyle name="Normal 8 7 4 4" xfId="3994" xr:uid="{2355D72D-C4B0-426E-A7E6-C54020964A75}"/>
    <cellStyle name="Normal 8 7 5" xfId="3995" xr:uid="{8CFD712E-0D3D-4AD0-869C-6544740A528C}"/>
    <cellStyle name="Normal 8 7 6" xfId="3996" xr:uid="{F37090AB-DB3D-4801-AB31-1C5F82F6C2E6}"/>
    <cellStyle name="Normal 8 7 7" xfId="3997" xr:uid="{1D700740-CA3D-4BD7-9B59-9C8DD5770E9F}"/>
    <cellStyle name="Normal 8 8" xfId="400" xr:uid="{54A621EC-45CA-405D-9A39-A85A86E066DA}"/>
    <cellStyle name="Normal 8 8 2" xfId="825" xr:uid="{457EACB0-E3BD-4721-8F63-029B3FC830F7}"/>
    <cellStyle name="Normal 8 8 2 2" xfId="2227" xr:uid="{644F2A95-5272-4FC5-BF49-BBAB1B40D55A}"/>
    <cellStyle name="Normal 8 8 2 3" xfId="3998" xr:uid="{6F2BD96A-611E-4C66-ABF2-C8031B7D447A}"/>
    <cellStyle name="Normal 8 8 2 4" xfId="3999" xr:uid="{F409A839-8AE6-4D01-B017-FCBDF52E4DAC}"/>
    <cellStyle name="Normal 8 8 3" xfId="2228" xr:uid="{ED3D62EB-8F99-4D68-8255-3C207F60379C}"/>
    <cellStyle name="Normal 8 8 3 2" xfId="4000" xr:uid="{F8663524-FCFB-4140-9A6B-68E88486CA90}"/>
    <cellStyle name="Normal 8 8 3 3" xfId="4001" xr:uid="{3FB4A739-91FF-4DF8-A273-91A6291FE40A}"/>
    <cellStyle name="Normal 8 8 3 4" xfId="4002" xr:uid="{735E534D-2D2F-4540-9F29-3721C991323C}"/>
    <cellStyle name="Normal 8 8 4" xfId="4003" xr:uid="{731E1B31-8EBC-4932-977C-40EEEFB3C290}"/>
    <cellStyle name="Normal 8 8 5" xfId="4004" xr:uid="{F6926394-C9ED-4483-87BF-D2FF4E6D50F7}"/>
    <cellStyle name="Normal 8 8 6" xfId="4005" xr:uid="{808D0828-55F4-485A-9A2D-98E4321CAB12}"/>
    <cellStyle name="Normal 8 9" xfId="401" xr:uid="{F83B5037-447D-4905-930B-94E5B46E0EDE}"/>
    <cellStyle name="Normal 8 9 2" xfId="2229" xr:uid="{3692B0C1-CA2F-4D7E-8ACF-1E2790AE722D}"/>
    <cellStyle name="Normal 8 9 2 2" xfId="4006" xr:uid="{643490BF-FA6B-4F68-8DE6-7AC4EA4EC701}"/>
    <cellStyle name="Normal 8 9 2 2 2" xfId="4411" xr:uid="{594E3D0E-1525-427E-A306-44DFED0AC7F7}"/>
    <cellStyle name="Normal 8 9 2 2 3" xfId="4690" xr:uid="{FC4BCF5F-DA23-4622-A2E7-09ACD09603BE}"/>
    <cellStyle name="Normal 8 9 2 3" xfId="4007" xr:uid="{C63B3385-391C-46E6-86B2-D31D6EBC10E5}"/>
    <cellStyle name="Normal 8 9 2 4" xfId="4008" xr:uid="{BD25FD1A-6BDF-43D1-82EA-61B387D6A9C1}"/>
    <cellStyle name="Normal 8 9 3" xfId="4009" xr:uid="{48999784-9BA1-48CD-BB63-B4A405775508}"/>
    <cellStyle name="Normal 8 9 3 2" xfId="5348" xr:uid="{084EFB8B-F118-42A2-A04E-91CC7CDA1E71}"/>
    <cellStyle name="Normal 8 9 4" xfId="4010" xr:uid="{B5CEEA5C-262F-4989-A93E-379CC24C96CB}"/>
    <cellStyle name="Normal 8 9 4 2" xfId="4581" xr:uid="{1E06DFD7-84B0-4C7B-98CA-D9B314B21362}"/>
    <cellStyle name="Normal 8 9 4 3" xfId="4691" xr:uid="{034A994E-618E-4FAD-8B33-9B98C6FF19DA}"/>
    <cellStyle name="Normal 8 9 4 4" xfId="4610" xr:uid="{F4123418-31C1-4A7E-9FDF-D5F220C9CA11}"/>
    <cellStyle name="Normal 8 9 5" xfId="4011" xr:uid="{C262D795-6B6F-4110-8778-7EAE4652EB6F}"/>
    <cellStyle name="Normal 9" xfId="77" xr:uid="{0D92C7BA-6FCC-4C7B-A2DD-1B07D57F60A2}"/>
    <cellStyle name="Normal 9 10" xfId="402" xr:uid="{BA2487A8-EC15-4506-B9DD-417E1D9C32D0}"/>
    <cellStyle name="Normal 9 10 2" xfId="2230" xr:uid="{FCFA7708-316A-4B48-BE5B-176B317277EC}"/>
    <cellStyle name="Normal 9 10 2 2" xfId="4012" xr:uid="{25CDD572-B0A1-4A5B-B775-E33E4FFEA959}"/>
    <cellStyle name="Normal 9 10 2 3" xfId="4013" xr:uid="{F3F70A0F-2DEA-4617-BDCF-FD349BF21890}"/>
    <cellStyle name="Normal 9 10 2 4" xfId="4014" xr:uid="{1A0972CA-857C-4249-BF43-F7460A6415AB}"/>
    <cellStyle name="Normal 9 10 3" xfId="4015" xr:uid="{C2089C4E-81A1-4F7F-B386-5DB88A17A4FE}"/>
    <cellStyle name="Normal 9 10 4" xfId="4016" xr:uid="{D65B7865-2E57-4DF7-A0CD-C47E837F49AD}"/>
    <cellStyle name="Normal 9 10 5" xfId="4017" xr:uid="{A4DDD055-1A95-412A-B054-A98C56F3066A}"/>
    <cellStyle name="Normal 9 11" xfId="2231" xr:uid="{7BCAE3EC-C834-469F-9421-1119A2F04D32}"/>
    <cellStyle name="Normal 9 11 2" xfId="4018" xr:uid="{85331ED7-FC9F-4409-814F-54FA79BE938C}"/>
    <cellStyle name="Normal 9 11 3" xfId="4019" xr:uid="{DC624887-C550-4C06-942D-FA6F6A4138EA}"/>
    <cellStyle name="Normal 9 11 4" xfId="4020" xr:uid="{6CB3342D-B234-40CA-BB6F-EFBF7BB29196}"/>
    <cellStyle name="Normal 9 12" xfId="4021" xr:uid="{B1C0DE8E-5F5F-4473-86A8-5BFB2119604E}"/>
    <cellStyle name="Normal 9 12 2" xfId="4022" xr:uid="{28EDBE28-76B5-4671-BBA3-57994941D60B}"/>
    <cellStyle name="Normal 9 12 3" xfId="4023" xr:uid="{F4AFCC67-2DE7-46CC-836A-49546C3E6995}"/>
    <cellStyle name="Normal 9 12 4" xfId="4024" xr:uid="{905F1EB1-AD64-4BB9-AC69-6A2471E5308B}"/>
    <cellStyle name="Normal 9 13" xfId="4025" xr:uid="{871C7F37-3767-4969-B129-CDB1D973035F}"/>
    <cellStyle name="Normal 9 13 2" xfId="4026" xr:uid="{59C6780E-C9E3-48C7-8A14-3AE7C3BF0E9A}"/>
    <cellStyle name="Normal 9 14" xfId="4027" xr:uid="{A4AF4274-BA70-48F5-B0D7-579D6D4067FA}"/>
    <cellStyle name="Normal 9 15" xfId="4028" xr:uid="{F77DEC19-3716-4DB8-9E89-1BC441CB82EA}"/>
    <cellStyle name="Normal 9 16" xfId="4029" xr:uid="{5AE166D4-0E1A-4B40-ACC6-BC66CCF197D6}"/>
    <cellStyle name="Normal 9 2" xfId="78" xr:uid="{5627808E-AB88-45E0-B558-D45AF57885FC}"/>
    <cellStyle name="Normal 9 2 2" xfId="403" xr:uid="{91DBCA6F-EEA7-4D01-A35B-6715528E7E35}"/>
    <cellStyle name="Normal 9 2 2 2" xfId="4673" xr:uid="{C5472399-D669-42D2-8D82-3ECD379A8EDA}"/>
    <cellStyle name="Normal 9 2 3" xfId="4562" xr:uid="{298760A1-D8AB-45D8-843E-6D7E0D06E4A0}"/>
    <cellStyle name="Normal 9 3" xfId="168" xr:uid="{60BC5FCE-744B-4687-8AE5-52402CF4AD45}"/>
    <cellStyle name="Normal 9 3 10" xfId="4030" xr:uid="{0D504A9B-AD9B-49F3-B205-DB7F5AAE3019}"/>
    <cellStyle name="Normal 9 3 11" xfId="4031" xr:uid="{66C57AE5-D7A6-459B-8A52-FA8912A879E6}"/>
    <cellStyle name="Normal 9 3 2" xfId="169" xr:uid="{CE80C3EE-5114-4A42-BD51-2EE42D654D0A}"/>
    <cellStyle name="Normal 9 3 2 2" xfId="170" xr:uid="{9FFA5F77-A53E-4EFD-80A4-37B8348777D8}"/>
    <cellStyle name="Normal 9 3 2 2 2" xfId="404" xr:uid="{AC35D23B-D469-4A92-A82A-73EDB81DD0F0}"/>
    <cellStyle name="Normal 9 3 2 2 2 2" xfId="826" xr:uid="{48CA7A40-9359-4713-8096-55E65C8458EB}"/>
    <cellStyle name="Normal 9 3 2 2 2 2 2" xfId="827" xr:uid="{8D2EEF62-0F9E-4BF0-BDB3-D91078E63313}"/>
    <cellStyle name="Normal 9 3 2 2 2 2 2 2" xfId="2232" xr:uid="{362344D5-DCD8-4356-80F9-512AF640E84B}"/>
    <cellStyle name="Normal 9 3 2 2 2 2 2 2 2" xfId="2233" xr:uid="{594D5E82-7F2F-4B79-A7E6-780390403A03}"/>
    <cellStyle name="Normal 9 3 2 2 2 2 2 3" xfId="2234" xr:uid="{F7BCC35D-C513-4650-8E4B-29AD5ADBE390}"/>
    <cellStyle name="Normal 9 3 2 2 2 2 3" xfId="2235" xr:uid="{0F649D84-9CF8-4DB6-8F10-F362DDC0BE8E}"/>
    <cellStyle name="Normal 9 3 2 2 2 2 3 2" xfId="2236" xr:uid="{DBCE7DF8-67ED-4BD7-9A04-ED91DE93C7EE}"/>
    <cellStyle name="Normal 9 3 2 2 2 2 4" xfId="2237" xr:uid="{ED97AE1A-2B60-4020-B562-AB4B14EC0207}"/>
    <cellStyle name="Normal 9 3 2 2 2 3" xfId="828" xr:uid="{DA140B02-B755-488B-BC12-BD280A3F0C2D}"/>
    <cellStyle name="Normal 9 3 2 2 2 3 2" xfId="2238" xr:uid="{A8D60765-5BED-4094-8A3A-2BDA809598E8}"/>
    <cellStyle name="Normal 9 3 2 2 2 3 2 2" xfId="2239" xr:uid="{D010B543-3556-437F-8AEC-855F269430B4}"/>
    <cellStyle name="Normal 9 3 2 2 2 3 3" xfId="2240" xr:uid="{F9819E33-C14C-4947-9CC4-A4F14A95E4E0}"/>
    <cellStyle name="Normal 9 3 2 2 2 3 4" xfId="4032" xr:uid="{A16610B1-0DFA-41E3-BE6B-C4362E2C473E}"/>
    <cellStyle name="Normal 9 3 2 2 2 4" xfId="2241" xr:uid="{A87E0AA4-06AE-46C0-9A5B-229BA7D6FC2B}"/>
    <cellStyle name="Normal 9 3 2 2 2 4 2" xfId="2242" xr:uid="{3B4E1122-2C4F-4270-A131-0E749432E849}"/>
    <cellStyle name="Normal 9 3 2 2 2 5" xfId="2243" xr:uid="{B2052FA3-D0A0-4988-95E4-538ACDBE0C58}"/>
    <cellStyle name="Normal 9 3 2 2 2 6" xfId="4033" xr:uid="{F815CB07-6C29-4151-8CF7-C73C0DDDA658}"/>
    <cellStyle name="Normal 9 3 2 2 3" xfId="405" xr:uid="{9FF3C76E-BF37-40F2-990E-CC7247950B43}"/>
    <cellStyle name="Normal 9 3 2 2 3 2" xfId="829" xr:uid="{3422CC88-3DA4-4684-B0FB-AB6B18B56D5E}"/>
    <cellStyle name="Normal 9 3 2 2 3 2 2" xfId="830" xr:uid="{090C9492-58D3-4A02-B372-4DA53562C471}"/>
    <cellStyle name="Normal 9 3 2 2 3 2 2 2" xfId="2244" xr:uid="{6B1CF585-3015-4054-B61E-E9D3ABE1C9C8}"/>
    <cellStyle name="Normal 9 3 2 2 3 2 2 2 2" xfId="2245" xr:uid="{B98B60A1-EC99-4CF1-B86D-9E0D4F96A5AE}"/>
    <cellStyle name="Normal 9 3 2 2 3 2 2 3" xfId="2246" xr:uid="{2ABD5183-4653-466A-8CC4-A220982898DE}"/>
    <cellStyle name="Normal 9 3 2 2 3 2 3" xfId="2247" xr:uid="{CDDADFE2-7307-4E77-95CE-11224EA00F9C}"/>
    <cellStyle name="Normal 9 3 2 2 3 2 3 2" xfId="2248" xr:uid="{BBDC5C91-B406-49B6-BBEE-89FBD49DC853}"/>
    <cellStyle name="Normal 9 3 2 2 3 2 4" xfId="2249" xr:uid="{DB7393D1-43A7-4B4A-902A-5164750C3923}"/>
    <cellStyle name="Normal 9 3 2 2 3 3" xfId="831" xr:uid="{E1E91EFB-628B-487B-AE36-97A42A4F9301}"/>
    <cellStyle name="Normal 9 3 2 2 3 3 2" xfId="2250" xr:uid="{1D772AEE-F924-438A-B5DB-BBED39CF547A}"/>
    <cellStyle name="Normal 9 3 2 2 3 3 2 2" xfId="2251" xr:uid="{B83E5CDB-5B5E-40BE-BC7B-C66E4EBAFC68}"/>
    <cellStyle name="Normal 9 3 2 2 3 3 3" xfId="2252" xr:uid="{8D765D47-D372-4675-A4A0-707AAEB07911}"/>
    <cellStyle name="Normal 9 3 2 2 3 4" xfId="2253" xr:uid="{B52F166F-DADB-4DFA-BB6B-0E6D20189DD5}"/>
    <cellStyle name="Normal 9 3 2 2 3 4 2" xfId="2254" xr:uid="{732FB7DC-17D5-4262-8B52-769755A9AE98}"/>
    <cellStyle name="Normal 9 3 2 2 3 5" xfId="2255" xr:uid="{A6B8035A-6021-4C7D-A302-41533C070810}"/>
    <cellStyle name="Normal 9 3 2 2 4" xfId="832" xr:uid="{5AE79DE6-C23D-4B6B-BE00-1F313BEDF96B}"/>
    <cellStyle name="Normal 9 3 2 2 4 2" xfId="833" xr:uid="{DBE9673F-1F6C-43F0-B632-951D1CD6FE6C}"/>
    <cellStyle name="Normal 9 3 2 2 4 2 2" xfId="2256" xr:uid="{CA9DF25E-C0B0-4FF3-9010-D7F243F78059}"/>
    <cellStyle name="Normal 9 3 2 2 4 2 2 2" xfId="2257" xr:uid="{39480A99-045C-411F-9D7C-097F89B0F79F}"/>
    <cellStyle name="Normal 9 3 2 2 4 2 3" xfId="2258" xr:uid="{42C05B30-7405-4D01-91EC-431E040AB4E7}"/>
    <cellStyle name="Normal 9 3 2 2 4 3" xfId="2259" xr:uid="{7A81F57F-2022-44EE-B3BA-C19CD215E2B8}"/>
    <cellStyle name="Normal 9 3 2 2 4 3 2" xfId="2260" xr:uid="{65F5ABAD-C3A8-421B-B0A1-5D66BC765DC6}"/>
    <cellStyle name="Normal 9 3 2 2 4 4" xfId="2261" xr:uid="{CC3F0DB3-93AB-46A9-9CC1-EA99C8A2BA72}"/>
    <cellStyle name="Normal 9 3 2 2 5" xfId="834" xr:uid="{1CAA1568-D8B6-4E80-8D99-98B8953A91CB}"/>
    <cellStyle name="Normal 9 3 2 2 5 2" xfId="2262" xr:uid="{F1986220-AFED-440A-B372-0EE880A020E6}"/>
    <cellStyle name="Normal 9 3 2 2 5 2 2" xfId="2263" xr:uid="{EB72D7BD-6BAD-404C-8B9F-70F49BDBD652}"/>
    <cellStyle name="Normal 9 3 2 2 5 3" xfId="2264" xr:uid="{373B5AB9-D206-42A8-8E8E-6761E24F1B8D}"/>
    <cellStyle name="Normal 9 3 2 2 5 4" xfId="4034" xr:uid="{99595A30-DE66-4382-93AC-E66278CD86E2}"/>
    <cellStyle name="Normal 9 3 2 2 6" xfId="2265" xr:uid="{92356F9D-BFE2-4AED-A2F9-590D219CDEA7}"/>
    <cellStyle name="Normal 9 3 2 2 6 2" xfId="2266" xr:uid="{2A3A537F-01C3-435B-8BFB-FC24BF600E55}"/>
    <cellStyle name="Normal 9 3 2 2 7" xfId="2267" xr:uid="{0C918D41-8766-4EB7-B184-9F1A0B166D71}"/>
    <cellStyle name="Normal 9 3 2 2 8" xfId="4035" xr:uid="{C143C21A-6DCD-4D38-9DDE-E38BE59BE535}"/>
    <cellStyle name="Normal 9 3 2 3" xfId="406" xr:uid="{720F3500-042A-4418-A0F2-2F00862D3E4B}"/>
    <cellStyle name="Normal 9 3 2 3 2" xfId="835" xr:uid="{BDC9C219-4FF9-4F97-AC6C-885BA99091A7}"/>
    <cellStyle name="Normal 9 3 2 3 2 2" xfId="836" xr:uid="{AB71341D-BD7B-460A-B642-94B8C29515E6}"/>
    <cellStyle name="Normal 9 3 2 3 2 2 2" xfId="2268" xr:uid="{DA9E8D2D-6F99-433E-B6C4-B4B03B49CB51}"/>
    <cellStyle name="Normal 9 3 2 3 2 2 2 2" xfId="2269" xr:uid="{98680B28-61D8-4AA2-8B98-3689B789F6AA}"/>
    <cellStyle name="Normal 9 3 2 3 2 2 3" xfId="2270" xr:uid="{C24F0C46-738F-4BF5-8A0E-46632FBEC68C}"/>
    <cellStyle name="Normal 9 3 2 3 2 3" xfId="2271" xr:uid="{E1A83608-848F-4496-A57F-4035B540024C}"/>
    <cellStyle name="Normal 9 3 2 3 2 3 2" xfId="2272" xr:uid="{2ABA2172-ABD1-47D3-BC5E-37A358E92F8A}"/>
    <cellStyle name="Normal 9 3 2 3 2 4" xfId="2273" xr:uid="{EF616BD6-FD57-4F9D-8760-12E1ACDF780D}"/>
    <cellStyle name="Normal 9 3 2 3 3" xfId="837" xr:uid="{242A4068-B8C7-42FF-A854-B5D1D6770AC6}"/>
    <cellStyle name="Normal 9 3 2 3 3 2" xfId="2274" xr:uid="{A008F774-AE88-4A5F-B08C-70D42AE7EDB7}"/>
    <cellStyle name="Normal 9 3 2 3 3 2 2" xfId="2275" xr:uid="{E872FC6F-1198-48A8-9D6E-8C6BBEA1A5FA}"/>
    <cellStyle name="Normal 9 3 2 3 3 3" xfId="2276" xr:uid="{4F33D5D2-500F-4A99-91C9-25B2ABF17DCD}"/>
    <cellStyle name="Normal 9 3 2 3 3 4" xfId="4036" xr:uid="{7382110C-E3DE-4EAF-951F-1D0E5FB8CD2E}"/>
    <cellStyle name="Normal 9 3 2 3 4" xfId="2277" xr:uid="{7E020BF0-726A-45B9-9DB2-F3B9021ECCA8}"/>
    <cellStyle name="Normal 9 3 2 3 4 2" xfId="2278" xr:uid="{5E94E95B-8C12-43FB-8B06-D5F8761AC980}"/>
    <cellStyle name="Normal 9 3 2 3 5" xfId="2279" xr:uid="{79B779ED-18AB-4793-B5DF-ED13E0AE6CE6}"/>
    <cellStyle name="Normal 9 3 2 3 6" xfId="4037" xr:uid="{E0B414A7-10F8-4AA3-9033-9FCD5FB244E8}"/>
    <cellStyle name="Normal 9 3 2 4" xfId="407" xr:uid="{E148B90C-B6A1-418A-AE2F-7497323DEC92}"/>
    <cellStyle name="Normal 9 3 2 4 2" xfId="838" xr:uid="{7089B6F8-1B5C-4963-953B-7EDECF59C3E4}"/>
    <cellStyle name="Normal 9 3 2 4 2 2" xfId="839" xr:uid="{96787AE5-F98E-43EF-A36C-EA3F226D7ACF}"/>
    <cellStyle name="Normal 9 3 2 4 2 2 2" xfId="2280" xr:uid="{B3110D6B-76A3-4472-935F-E1630069CFA2}"/>
    <cellStyle name="Normal 9 3 2 4 2 2 2 2" xfId="2281" xr:uid="{C1E570A3-029B-4618-BF3F-E90E5B6A181B}"/>
    <cellStyle name="Normal 9 3 2 4 2 2 3" xfId="2282" xr:uid="{C004A2B7-D7F1-44E4-BEB8-43A7B9F91040}"/>
    <cellStyle name="Normal 9 3 2 4 2 3" xfId="2283" xr:uid="{AFF765DF-FB2B-4CAA-90D2-07B3C1F63ACC}"/>
    <cellStyle name="Normal 9 3 2 4 2 3 2" xfId="2284" xr:uid="{9BC7A248-434E-4D2B-AD17-954B9AB4A62F}"/>
    <cellStyle name="Normal 9 3 2 4 2 4" xfId="2285" xr:uid="{1AB5B4AD-69BD-4458-B453-74E33CE0DCD2}"/>
    <cellStyle name="Normal 9 3 2 4 3" xfId="840" xr:uid="{E862B1C0-8AAF-4948-9ECC-D4CFC0E565D8}"/>
    <cellStyle name="Normal 9 3 2 4 3 2" xfId="2286" xr:uid="{995CB7AB-56C2-4BC9-B6EB-3A82AD19754D}"/>
    <cellStyle name="Normal 9 3 2 4 3 2 2" xfId="2287" xr:uid="{C3D37841-2ABF-4091-AB27-BC61DC616924}"/>
    <cellStyle name="Normal 9 3 2 4 3 3" xfId="2288" xr:uid="{6575D4A1-D0F2-49F0-B292-2C595586F6E3}"/>
    <cellStyle name="Normal 9 3 2 4 4" xfId="2289" xr:uid="{8DD20B61-6727-475C-8655-6968161CC8E7}"/>
    <cellStyle name="Normal 9 3 2 4 4 2" xfId="2290" xr:uid="{B9B71E85-E8CE-4857-8E38-AA7B2BA477CA}"/>
    <cellStyle name="Normal 9 3 2 4 5" xfId="2291" xr:uid="{4611E00A-D14F-4B39-A91D-0097107E0783}"/>
    <cellStyle name="Normal 9 3 2 5" xfId="408" xr:uid="{9C4D4E22-ED97-4A26-BECA-05E5B18C195C}"/>
    <cellStyle name="Normal 9 3 2 5 2" xfId="841" xr:uid="{20F7508E-BF3A-445A-9ED2-008F60522AAA}"/>
    <cellStyle name="Normal 9 3 2 5 2 2" xfId="2292" xr:uid="{38FAFE95-A335-413A-99C7-E3D3067509D9}"/>
    <cellStyle name="Normal 9 3 2 5 2 2 2" xfId="2293" xr:uid="{149D7D08-86C7-4A8B-8601-F87659EAD798}"/>
    <cellStyle name="Normal 9 3 2 5 2 3" xfId="2294" xr:uid="{A28BA306-E50C-4BF9-8D8B-EFF6DEE0C4A2}"/>
    <cellStyle name="Normal 9 3 2 5 3" xfId="2295" xr:uid="{3D513DED-F710-48C6-960E-F7CF0D67C6CA}"/>
    <cellStyle name="Normal 9 3 2 5 3 2" xfId="2296" xr:uid="{D5E5C2ED-7A8A-4E34-8455-B7640894A8C8}"/>
    <cellStyle name="Normal 9 3 2 5 4" xfId="2297" xr:uid="{FC07D17B-E871-45C1-AE5C-1C36CDF80EB2}"/>
    <cellStyle name="Normal 9 3 2 6" xfId="842" xr:uid="{705769FA-2FC0-4035-8385-8644C8409480}"/>
    <cellStyle name="Normal 9 3 2 6 2" xfId="2298" xr:uid="{1EC978E7-36A4-4542-89A5-312548C79D73}"/>
    <cellStyle name="Normal 9 3 2 6 2 2" xfId="2299" xr:uid="{B6E8422A-5A8E-400C-8372-80AD4F52C2E6}"/>
    <cellStyle name="Normal 9 3 2 6 3" xfId="2300" xr:uid="{C2134B0F-AA68-4D9C-8E2D-3DB1A2EA6CDD}"/>
    <cellStyle name="Normal 9 3 2 6 4" xfId="4038" xr:uid="{7A134CCB-B668-4707-9D76-E3041A0453A2}"/>
    <cellStyle name="Normal 9 3 2 7" xfId="2301" xr:uid="{CCA4AA82-F6B8-425A-BBDB-559E93480636}"/>
    <cellStyle name="Normal 9 3 2 7 2" xfId="2302" xr:uid="{7527BAE9-F0D3-43FB-B9DA-EEEF950AD934}"/>
    <cellStyle name="Normal 9 3 2 8" xfId="2303" xr:uid="{70E3E9F4-AA89-4943-85FC-9BFDEF738937}"/>
    <cellStyle name="Normal 9 3 2 9" xfId="4039" xr:uid="{682434D9-431A-476A-9718-FCFB6D525778}"/>
    <cellStyle name="Normal 9 3 3" xfId="171" xr:uid="{1BDD4BF0-6741-4ECF-B50F-2C56636CA647}"/>
    <cellStyle name="Normal 9 3 3 2" xfId="172" xr:uid="{12E5719D-6ABD-468F-8894-B07461CD2F6A}"/>
    <cellStyle name="Normal 9 3 3 2 2" xfId="843" xr:uid="{C6710BC1-C6D2-46B1-A435-C2DE2BFC0BCE}"/>
    <cellStyle name="Normal 9 3 3 2 2 2" xfId="844" xr:uid="{CE829948-3FA3-4EE1-B975-54FF92FACF9F}"/>
    <cellStyle name="Normal 9 3 3 2 2 2 2" xfId="2304" xr:uid="{72D4F1E6-3AAB-4287-A775-185F7E0CE461}"/>
    <cellStyle name="Normal 9 3 3 2 2 2 2 2" xfId="2305" xr:uid="{2A1BC9A8-2866-4B67-8803-53EC49267BEC}"/>
    <cellStyle name="Normal 9 3 3 2 2 2 3" xfId="2306" xr:uid="{2C6342A5-A90F-494E-9400-A62E15CCA428}"/>
    <cellStyle name="Normal 9 3 3 2 2 3" xfId="2307" xr:uid="{4BD51F0A-B6B4-4D66-9865-747943E5D589}"/>
    <cellStyle name="Normal 9 3 3 2 2 3 2" xfId="2308" xr:uid="{7E0F750B-08F1-4AED-A883-C1CC1643A434}"/>
    <cellStyle name="Normal 9 3 3 2 2 4" xfId="2309" xr:uid="{9AE0C487-8C68-48AC-B254-C4C5CB010551}"/>
    <cellStyle name="Normal 9 3 3 2 3" xfId="845" xr:uid="{658B9D97-1A7A-4AB3-B0D1-E9B73DEF9758}"/>
    <cellStyle name="Normal 9 3 3 2 3 2" xfId="2310" xr:uid="{F6755CDA-386E-4D33-A01A-479FA1F41188}"/>
    <cellStyle name="Normal 9 3 3 2 3 2 2" xfId="2311" xr:uid="{87FBEB39-3A15-4B47-B53C-7D09B6EC59FE}"/>
    <cellStyle name="Normal 9 3 3 2 3 3" xfId="2312" xr:uid="{3B9676A2-93AE-4ED3-B91C-7B68E21BB912}"/>
    <cellStyle name="Normal 9 3 3 2 3 4" xfId="4040" xr:uid="{1A7D91F8-0E1C-43ED-9AF7-3D54D5A6436B}"/>
    <cellStyle name="Normal 9 3 3 2 4" xfId="2313" xr:uid="{F4EA8D53-8A1F-4753-AB52-321A5B0ADD37}"/>
    <cellStyle name="Normal 9 3 3 2 4 2" xfId="2314" xr:uid="{8FD6BE00-548D-4A98-AD7D-3FBA1B9E68FB}"/>
    <cellStyle name="Normal 9 3 3 2 5" xfId="2315" xr:uid="{CEB06E85-E4D9-46A8-85B4-07BC7746D849}"/>
    <cellStyle name="Normal 9 3 3 2 6" xfId="4041" xr:uid="{09A974A3-AB9F-498D-B1BE-69BE934E2689}"/>
    <cellStyle name="Normal 9 3 3 3" xfId="409" xr:uid="{D8BFB7C3-39A4-4A55-B25A-AC1511611F3C}"/>
    <cellStyle name="Normal 9 3 3 3 2" xfId="846" xr:uid="{2EBF2646-E765-47CB-902A-9E1601E7AF18}"/>
    <cellStyle name="Normal 9 3 3 3 2 2" xfId="847" xr:uid="{D54A186E-88A2-4C21-A558-96E406B81514}"/>
    <cellStyle name="Normal 9 3 3 3 2 2 2" xfId="2316" xr:uid="{65AC31A8-85C8-4228-B3D0-5E4F45425773}"/>
    <cellStyle name="Normal 9 3 3 3 2 2 2 2" xfId="2317" xr:uid="{20FC5AEF-277C-47DD-AE68-BED63C764372}"/>
    <cellStyle name="Normal 9 3 3 3 2 2 2 2 2" xfId="4766" xr:uid="{E648A9B1-3EDF-437A-B5FA-B49E5EC02A9D}"/>
    <cellStyle name="Normal 9 3 3 3 2 2 3" xfId="2318" xr:uid="{20BC1930-32CE-4A65-AAA9-1BEBA536684F}"/>
    <cellStyle name="Normal 9 3 3 3 2 2 3 2" xfId="4767" xr:uid="{E80DF139-D2B1-4F3B-A614-D5FE105659D4}"/>
    <cellStyle name="Normal 9 3 3 3 2 3" xfId="2319" xr:uid="{81A4B64E-894E-479B-AC9F-7A572F49041E}"/>
    <cellStyle name="Normal 9 3 3 3 2 3 2" xfId="2320" xr:uid="{15581CE1-D514-4FA7-BCBB-1B40006A3D03}"/>
    <cellStyle name="Normal 9 3 3 3 2 3 2 2" xfId="4769" xr:uid="{5DD15CDD-557D-4C58-9847-EF6AFC7DFF29}"/>
    <cellStyle name="Normal 9 3 3 3 2 3 3" xfId="4768" xr:uid="{6DAF9C33-3966-44C6-BB37-A8BA74C5DC12}"/>
    <cellStyle name="Normal 9 3 3 3 2 4" xfId="2321" xr:uid="{B1C524B9-5394-4059-9E55-0A0993D5C748}"/>
    <cellStyle name="Normal 9 3 3 3 2 4 2" xfId="4770" xr:uid="{908E0CC9-D74C-4449-AA1F-6440BF2DA7F3}"/>
    <cellStyle name="Normal 9 3 3 3 3" xfId="848" xr:uid="{B4F103B2-4BCA-4C1B-9596-7B9FD39F0F14}"/>
    <cellStyle name="Normal 9 3 3 3 3 2" xfId="2322" xr:uid="{36BA6B5A-7963-4590-B6C6-8BCBBD32DA9F}"/>
    <cellStyle name="Normal 9 3 3 3 3 2 2" xfId="2323" xr:uid="{4672B779-B438-40F4-9AA6-3CF2948A2F20}"/>
    <cellStyle name="Normal 9 3 3 3 3 2 2 2" xfId="4773" xr:uid="{5AA93B30-6CAC-4064-A7FB-F6A17546C236}"/>
    <cellStyle name="Normal 9 3 3 3 3 2 3" xfId="4772" xr:uid="{D6028DA4-0060-4809-97A8-DCE3792081F0}"/>
    <cellStyle name="Normal 9 3 3 3 3 3" xfId="2324" xr:uid="{D47C93FC-3DFC-4A18-8CE8-4AEA6DD99DDD}"/>
    <cellStyle name="Normal 9 3 3 3 3 3 2" xfId="4774" xr:uid="{B7401F28-B6B3-437C-B89D-292D9707F53C}"/>
    <cellStyle name="Normal 9 3 3 3 3 4" xfId="4771" xr:uid="{3BA60607-AE5E-4BDC-87D5-D0835E354416}"/>
    <cellStyle name="Normal 9 3 3 3 4" xfId="2325" xr:uid="{C38A7D45-7F13-48C1-8844-6CAEE0A4000C}"/>
    <cellStyle name="Normal 9 3 3 3 4 2" xfId="2326" xr:uid="{79102CC6-557E-4917-9021-C72095FABD8B}"/>
    <cellStyle name="Normal 9 3 3 3 4 2 2" xfId="4776" xr:uid="{72623DC8-7569-40CD-9EB9-88C120AB9F0A}"/>
    <cellStyle name="Normal 9 3 3 3 4 3" xfId="4775" xr:uid="{AF477F70-306F-4451-B1F8-3A2FF128B323}"/>
    <cellStyle name="Normal 9 3 3 3 5" xfId="2327" xr:uid="{3948B296-EAF5-4D03-98EB-DDCEDE97E2B1}"/>
    <cellStyle name="Normal 9 3 3 3 5 2" xfId="4777" xr:uid="{22C993A9-6FE7-4534-BC05-6DD042051A47}"/>
    <cellStyle name="Normal 9 3 3 4" xfId="410" xr:uid="{A5068592-A010-42FC-9786-3282ACBC4148}"/>
    <cellStyle name="Normal 9 3 3 4 2" xfId="849" xr:uid="{A887C7B9-16F1-4D1E-BB90-C88A47288D9F}"/>
    <cellStyle name="Normal 9 3 3 4 2 2" xfId="2328" xr:uid="{5E11794F-EF73-4963-B883-AC0C53473365}"/>
    <cellStyle name="Normal 9 3 3 4 2 2 2" xfId="2329" xr:uid="{C2B728D7-B639-4BFA-A194-821CA14A9FEC}"/>
    <cellStyle name="Normal 9 3 3 4 2 2 2 2" xfId="4781" xr:uid="{0561BD2D-8870-4AED-B6BB-A6203DDFAE93}"/>
    <cellStyle name="Normal 9 3 3 4 2 2 3" xfId="4780" xr:uid="{9682733A-83A3-40D0-8624-0AC5F1D2C780}"/>
    <cellStyle name="Normal 9 3 3 4 2 3" xfId="2330" xr:uid="{A38F2CE3-88A6-4487-9844-70A801C36904}"/>
    <cellStyle name="Normal 9 3 3 4 2 3 2" xfId="4782" xr:uid="{60DAB433-A570-485A-828D-F8D445BE9621}"/>
    <cellStyle name="Normal 9 3 3 4 2 4" xfId="4779" xr:uid="{9728CC48-D9BA-47E1-9E17-8801DE8A94E1}"/>
    <cellStyle name="Normal 9 3 3 4 3" xfId="2331" xr:uid="{D7940029-A644-4509-9E41-9EE6980B2702}"/>
    <cellStyle name="Normal 9 3 3 4 3 2" xfId="2332" xr:uid="{E97B43D4-5A1E-40D6-8B36-40AF8BA19E5E}"/>
    <cellStyle name="Normal 9 3 3 4 3 2 2" xfId="4784" xr:uid="{9CCEE329-AA4E-48ED-B57F-72F52FDB87DE}"/>
    <cellStyle name="Normal 9 3 3 4 3 3" xfId="4783" xr:uid="{FF6595B2-34CE-4E56-A2DE-82FA2E643B54}"/>
    <cellStyle name="Normal 9 3 3 4 4" xfId="2333" xr:uid="{2687D37A-7848-43F9-B67C-75D7F982C638}"/>
    <cellStyle name="Normal 9 3 3 4 4 2" xfId="4785" xr:uid="{B3A82F29-0D17-45FD-B03F-FB03A56762CA}"/>
    <cellStyle name="Normal 9 3 3 4 5" xfId="4778" xr:uid="{48FE2BB3-C886-4B76-ABB7-6CDBBED8F387}"/>
    <cellStyle name="Normal 9 3 3 5" xfId="850" xr:uid="{FBF55E34-C003-4A8D-868B-A9035AFF458E}"/>
    <cellStyle name="Normal 9 3 3 5 2" xfId="2334" xr:uid="{54FA1F01-E85D-428F-9019-DB2F23119135}"/>
    <cellStyle name="Normal 9 3 3 5 2 2" xfId="2335" xr:uid="{CBFE6ADF-7A3B-4175-BDAC-1EAFAB99013F}"/>
    <cellStyle name="Normal 9 3 3 5 2 2 2" xfId="4788" xr:uid="{426E85ED-094E-49C9-8657-F7D1E7D40990}"/>
    <cellStyle name="Normal 9 3 3 5 2 3" xfId="4787" xr:uid="{EEF72E6B-8EBA-4BD0-A73B-B17C846F0012}"/>
    <cellStyle name="Normal 9 3 3 5 3" xfId="2336" xr:uid="{B3792CE8-3359-443E-A87F-1B00F72145FA}"/>
    <cellStyle name="Normal 9 3 3 5 3 2" xfId="4789" xr:uid="{E5116B4C-D5B4-41CB-9D8E-1E92E079E51D}"/>
    <cellStyle name="Normal 9 3 3 5 4" xfId="4042" xr:uid="{E634FD03-8D84-4048-80EB-291D2437C7CE}"/>
    <cellStyle name="Normal 9 3 3 5 4 2" xfId="4790" xr:uid="{1FEF4312-7966-4D7B-8215-B601AD0E456B}"/>
    <cellStyle name="Normal 9 3 3 5 5" xfId="4786" xr:uid="{A3F92431-2666-41CE-86CE-69DA27839BA9}"/>
    <cellStyle name="Normal 9 3 3 6" xfId="2337" xr:uid="{EE724D4E-BAF0-4DDD-9973-0D084CC0D417}"/>
    <cellStyle name="Normal 9 3 3 6 2" xfId="2338" xr:uid="{F18EC35A-FA55-4AF1-AE04-A291EACABA7F}"/>
    <cellStyle name="Normal 9 3 3 6 2 2" xfId="4792" xr:uid="{E3E1887B-14F3-4CBA-BF83-44E1FEB19CAE}"/>
    <cellStyle name="Normal 9 3 3 6 3" xfId="4791" xr:uid="{7CC241CD-D7C6-42C2-9B1D-858000E5A4E9}"/>
    <cellStyle name="Normal 9 3 3 7" xfId="2339" xr:uid="{3A94086F-D412-484F-9BB4-EF259FB8B484}"/>
    <cellStyle name="Normal 9 3 3 7 2" xfId="4793" xr:uid="{08F5B71E-B70E-4C94-ADB3-0C30008174BF}"/>
    <cellStyle name="Normal 9 3 3 8" xfId="4043" xr:uid="{D56BB18E-92D5-4013-A12D-FBF4FCA282B0}"/>
    <cellStyle name="Normal 9 3 3 8 2" xfId="4794" xr:uid="{1FB6D0DC-3E04-48BD-A8BA-6569B25C344D}"/>
    <cellStyle name="Normal 9 3 4" xfId="173" xr:uid="{70990A32-7C07-44E5-A545-4FEBEBC8E10E}"/>
    <cellStyle name="Normal 9 3 4 2" xfId="451" xr:uid="{41B50B4B-E3D7-428B-B56C-1281941153A6}"/>
    <cellStyle name="Normal 9 3 4 2 2" xfId="851" xr:uid="{C4E0E409-84DF-454D-9CBE-D1988F0B188F}"/>
    <cellStyle name="Normal 9 3 4 2 2 2" xfId="2340" xr:uid="{CF1F3690-935E-44FA-AE6A-A3BA9AB01471}"/>
    <cellStyle name="Normal 9 3 4 2 2 2 2" xfId="2341" xr:uid="{75946CA6-4BC1-4760-BA13-546F13F4B65B}"/>
    <cellStyle name="Normal 9 3 4 2 2 2 2 2" xfId="4799" xr:uid="{EB57980D-D491-4B2A-A068-BA1F0B03C9E7}"/>
    <cellStyle name="Normal 9 3 4 2 2 2 3" xfId="4798" xr:uid="{AC4E7EA9-C588-4545-9649-6A9E9ECB1020}"/>
    <cellStyle name="Normal 9 3 4 2 2 3" xfId="2342" xr:uid="{05F440BC-4A46-4189-87B0-43F7D79575BF}"/>
    <cellStyle name="Normal 9 3 4 2 2 3 2" xfId="4800" xr:uid="{6BA3D44F-A218-431B-B24F-549E97D05200}"/>
    <cellStyle name="Normal 9 3 4 2 2 4" xfId="4044" xr:uid="{1B3168ED-094E-4DBB-9312-4738E5418646}"/>
    <cellStyle name="Normal 9 3 4 2 2 4 2" xfId="4801" xr:uid="{704B1051-CDF7-42E5-9AB0-D65F0D048F37}"/>
    <cellStyle name="Normal 9 3 4 2 2 5" xfId="4797" xr:uid="{FDC407D1-F9BC-4295-B18F-1B90AF9C4B84}"/>
    <cellStyle name="Normal 9 3 4 2 3" xfId="2343" xr:uid="{94E15B33-657E-47DA-A355-32C7DDFEA0F0}"/>
    <cellStyle name="Normal 9 3 4 2 3 2" xfId="2344" xr:uid="{A96C9BA8-741F-4276-8CEB-7D5CDE31E459}"/>
    <cellStyle name="Normal 9 3 4 2 3 2 2" xfId="4803" xr:uid="{2CB2249B-7997-489F-B378-09A6842A8BB0}"/>
    <cellStyle name="Normal 9 3 4 2 3 3" xfId="4802" xr:uid="{036E3934-2769-496F-B858-A8F3A76B44DF}"/>
    <cellStyle name="Normal 9 3 4 2 4" xfId="2345" xr:uid="{130075E6-A59D-44EC-BB6C-CB820923C8D4}"/>
    <cellStyle name="Normal 9 3 4 2 4 2" xfId="4804" xr:uid="{377D6864-E452-48F5-8FC4-A3A6C83F9479}"/>
    <cellStyle name="Normal 9 3 4 2 5" xfId="4045" xr:uid="{C6ACFB61-84AD-452A-B8AE-0001C3DC9E53}"/>
    <cellStyle name="Normal 9 3 4 2 5 2" xfId="4805" xr:uid="{0E163C10-8191-4FED-94AE-493E1BD7237F}"/>
    <cellStyle name="Normal 9 3 4 2 6" xfId="4796" xr:uid="{71B6EC84-A0A4-41AD-A68F-4B9CDF6F8224}"/>
    <cellStyle name="Normal 9 3 4 3" xfId="852" xr:uid="{79D3A4C8-2CC6-4767-8BF7-00640ED55A1D}"/>
    <cellStyle name="Normal 9 3 4 3 2" xfId="2346" xr:uid="{B73AD93B-B778-4BE3-A040-1790FDFE9C1B}"/>
    <cellStyle name="Normal 9 3 4 3 2 2" xfId="2347" xr:uid="{1B44BEBC-CCDA-4A5F-94AA-D706E3B19BA4}"/>
    <cellStyle name="Normal 9 3 4 3 2 2 2" xfId="4808" xr:uid="{B1769E31-FE4B-48CA-9D6E-080A4CE1C446}"/>
    <cellStyle name="Normal 9 3 4 3 2 3" xfId="4807" xr:uid="{547E3FF4-EC74-4646-8428-198583F45CAC}"/>
    <cellStyle name="Normal 9 3 4 3 3" xfId="2348" xr:uid="{0EA70FDD-AF3E-4F47-A87A-16BA7601F4FA}"/>
    <cellStyle name="Normal 9 3 4 3 3 2" xfId="4809" xr:uid="{C6886FFA-65CC-4745-9321-F683B8AEFA31}"/>
    <cellStyle name="Normal 9 3 4 3 4" xfId="4046" xr:uid="{36CF6524-2337-470B-B93C-CC436538D66D}"/>
    <cellStyle name="Normal 9 3 4 3 4 2" xfId="4810" xr:uid="{F4F4D7D3-75EB-45EF-85BE-6BD57843AFDF}"/>
    <cellStyle name="Normal 9 3 4 3 5" xfId="4806" xr:uid="{89DFC9F7-F9EB-4139-AFD4-D6A3FAF9AF4F}"/>
    <cellStyle name="Normal 9 3 4 4" xfId="2349" xr:uid="{6D8AC42C-DD7E-457D-AC93-0AA3E6AC35E3}"/>
    <cellStyle name="Normal 9 3 4 4 2" xfId="2350" xr:uid="{992A02FD-114A-402A-A2B4-08CF69A1539F}"/>
    <cellStyle name="Normal 9 3 4 4 2 2" xfId="4812" xr:uid="{D89AC2C9-2D10-48CB-AC10-C2E00D0CA7A0}"/>
    <cellStyle name="Normal 9 3 4 4 3" xfId="4047" xr:uid="{30C6F45B-B8D9-4A36-9596-1BCE36C7679D}"/>
    <cellStyle name="Normal 9 3 4 4 3 2" xfId="4813" xr:uid="{42222D0B-FFA8-4449-82E1-86A5CF258D52}"/>
    <cellStyle name="Normal 9 3 4 4 4" xfId="4048" xr:uid="{44CE4BAE-C5F2-4C00-A7ED-39301690424C}"/>
    <cellStyle name="Normal 9 3 4 4 4 2" xfId="4814" xr:uid="{3F20F170-22F9-4DC4-B9ED-1B9C683E3B31}"/>
    <cellStyle name="Normal 9 3 4 4 5" xfId="4811" xr:uid="{6D6F8D1D-7416-4862-9491-31FC335BFBBA}"/>
    <cellStyle name="Normal 9 3 4 5" xfId="2351" xr:uid="{E9665050-A4A0-4911-AC05-0E8A0968E5F8}"/>
    <cellStyle name="Normal 9 3 4 5 2" xfId="4815" xr:uid="{E2AC7070-1DFD-435E-99C5-4B078C7073B2}"/>
    <cellStyle name="Normal 9 3 4 6" xfId="4049" xr:uid="{9E91A7AF-DB2C-4B3A-8FC8-3C90ADA93529}"/>
    <cellStyle name="Normal 9 3 4 6 2" xfId="4816" xr:uid="{86CD0353-EA01-4862-89AE-C4543677CB25}"/>
    <cellStyle name="Normal 9 3 4 7" xfId="4050" xr:uid="{3DCFFF22-C504-4877-9195-917F9A51AC0A}"/>
    <cellStyle name="Normal 9 3 4 7 2" xfId="4817" xr:uid="{9B5CC45F-8CC1-4FBF-BFCC-E6B68761E2F1}"/>
    <cellStyle name="Normal 9 3 4 8" xfId="4795" xr:uid="{F4CC0AC6-0FBA-419E-AC6B-37C9FB9C7D91}"/>
    <cellStyle name="Normal 9 3 5" xfId="411" xr:uid="{F4A27C5E-E259-4DF2-9BBA-8714626C83CF}"/>
    <cellStyle name="Normal 9 3 5 2" xfId="853" xr:uid="{0449981F-08AB-46F8-BE58-E82751BC784C}"/>
    <cellStyle name="Normal 9 3 5 2 2" xfId="854" xr:uid="{67A22BA2-A3DD-4164-A436-6556448DB3E6}"/>
    <cellStyle name="Normal 9 3 5 2 2 2" xfId="2352" xr:uid="{9F1596D1-314B-4A57-8C0E-04DDE8DA1D0E}"/>
    <cellStyle name="Normal 9 3 5 2 2 2 2" xfId="2353" xr:uid="{E0D4E5AD-0102-4788-B4F7-D9B611ACAA79}"/>
    <cellStyle name="Normal 9 3 5 2 2 2 2 2" xfId="4822" xr:uid="{484E4906-FF2E-4B51-958E-B5CFCDFDE271}"/>
    <cellStyle name="Normal 9 3 5 2 2 2 3" xfId="4821" xr:uid="{CC745692-CECA-4615-9FDB-DABB896DE027}"/>
    <cellStyle name="Normal 9 3 5 2 2 3" xfId="2354" xr:uid="{D68F32DA-D969-4CC4-B5B6-37C4552C50AE}"/>
    <cellStyle name="Normal 9 3 5 2 2 3 2" xfId="4823" xr:uid="{89C97274-3F26-4233-9BDF-1DC007167B54}"/>
    <cellStyle name="Normal 9 3 5 2 2 4" xfId="4820" xr:uid="{2868DB29-93B6-4676-A15E-F6C0B8499747}"/>
    <cellStyle name="Normal 9 3 5 2 3" xfId="2355" xr:uid="{F85614F8-284F-4551-9747-ED9C8B48F35E}"/>
    <cellStyle name="Normal 9 3 5 2 3 2" xfId="2356" xr:uid="{78F77425-D418-4371-95A5-9C19DD7A8808}"/>
    <cellStyle name="Normal 9 3 5 2 3 2 2" xfId="4825" xr:uid="{CF70D5C5-FF87-401C-B439-1AC96678353E}"/>
    <cellStyle name="Normal 9 3 5 2 3 3" xfId="4824" xr:uid="{C95E7ABE-57A8-49FD-A794-FCD2276CEC94}"/>
    <cellStyle name="Normal 9 3 5 2 4" xfId="2357" xr:uid="{408AA733-6A1E-47C1-A9B3-6AB817A4DB5F}"/>
    <cellStyle name="Normal 9 3 5 2 4 2" xfId="4826" xr:uid="{F4C8EF9F-8BB7-4260-940F-A519A7F0E959}"/>
    <cellStyle name="Normal 9 3 5 2 5" xfId="4819" xr:uid="{4AE2EB82-A8BC-4AB4-8EE5-4C80895362F2}"/>
    <cellStyle name="Normal 9 3 5 3" xfId="855" xr:uid="{D1561ADA-0273-4B21-962A-B25FFFB93163}"/>
    <cellStyle name="Normal 9 3 5 3 2" xfId="2358" xr:uid="{7FC0AC90-4853-4044-BAFE-1DFF16E8E9B6}"/>
    <cellStyle name="Normal 9 3 5 3 2 2" xfId="2359" xr:uid="{F47A18FF-ABB0-40D9-B801-8D61F240280D}"/>
    <cellStyle name="Normal 9 3 5 3 2 2 2" xfId="4829" xr:uid="{C4043C50-6AE4-402A-95F0-60ED5F2F0EC9}"/>
    <cellStyle name="Normal 9 3 5 3 2 3" xfId="4828" xr:uid="{89233E91-AE81-4A35-AB23-3720C6F6732F}"/>
    <cellStyle name="Normal 9 3 5 3 3" xfId="2360" xr:uid="{47E101AF-1238-4AF6-AA37-7E24B22BA080}"/>
    <cellStyle name="Normal 9 3 5 3 3 2" xfId="4830" xr:uid="{767F8A16-A3AC-48C0-A651-2392E3874966}"/>
    <cellStyle name="Normal 9 3 5 3 4" xfId="4051" xr:uid="{11CDD61E-25A7-496F-A1F4-1F7F279103CE}"/>
    <cellStyle name="Normal 9 3 5 3 4 2" xfId="4831" xr:uid="{488B3BD8-851F-493E-AF07-9573E0F22631}"/>
    <cellStyle name="Normal 9 3 5 3 5" xfId="4827" xr:uid="{6FBB42D2-4A7A-438F-A280-023824825E86}"/>
    <cellStyle name="Normal 9 3 5 4" xfId="2361" xr:uid="{036C90AE-140C-4F2D-A132-E37C2A731527}"/>
    <cellStyle name="Normal 9 3 5 4 2" xfId="2362" xr:uid="{DE96ACB6-7279-480E-94A5-0235A5A1131D}"/>
    <cellStyle name="Normal 9 3 5 4 2 2" xfId="4833" xr:uid="{59300BFE-E66C-40CA-9EF7-00E7DA9D1659}"/>
    <cellStyle name="Normal 9 3 5 4 3" xfId="4832" xr:uid="{63863B91-849B-4D7A-B471-595D6510F9F1}"/>
    <cellStyle name="Normal 9 3 5 5" xfId="2363" xr:uid="{0BB89DE5-0E4D-40F6-B8AD-48E89C0C3AD1}"/>
    <cellStyle name="Normal 9 3 5 5 2" xfId="4834" xr:uid="{F2F8BE49-438C-47A3-98E1-15DA43A998DF}"/>
    <cellStyle name="Normal 9 3 5 6" xfId="4052" xr:uid="{E59128CA-8845-497F-A282-8A4FD5421369}"/>
    <cellStyle name="Normal 9 3 5 6 2" xfId="4835" xr:uid="{23D20BFE-9E3F-4D4A-B12A-F0F07C414EF6}"/>
    <cellStyle name="Normal 9 3 5 7" xfId="4818" xr:uid="{11654CE9-EC6C-437E-99C8-4B9D9A63A5EE}"/>
    <cellStyle name="Normal 9 3 6" xfId="412" xr:uid="{9D3D11DA-FE9C-46CB-98E0-56C5DFDD617D}"/>
    <cellStyle name="Normal 9 3 6 2" xfId="856" xr:uid="{DA09BC2D-292D-402C-AED1-7820A1AB4C4E}"/>
    <cellStyle name="Normal 9 3 6 2 2" xfId="2364" xr:uid="{B8F96349-876D-4990-BE9D-E0CE6F1D2189}"/>
    <cellStyle name="Normal 9 3 6 2 2 2" xfId="2365" xr:uid="{57F6DBD9-8BC1-4AB0-A650-5797A6EB9666}"/>
    <cellStyle name="Normal 9 3 6 2 2 2 2" xfId="4839" xr:uid="{4677C1C8-69B8-42CC-ACE4-B88F2A6B50B3}"/>
    <cellStyle name="Normal 9 3 6 2 2 3" xfId="4838" xr:uid="{D8C9A7FE-2818-4394-A014-663ED464C28D}"/>
    <cellStyle name="Normal 9 3 6 2 3" xfId="2366" xr:uid="{4B923804-EB37-464D-B3EB-CE6049064BB0}"/>
    <cellStyle name="Normal 9 3 6 2 3 2" xfId="4840" xr:uid="{ECCD067E-D315-4445-A449-0478DF508155}"/>
    <cellStyle name="Normal 9 3 6 2 4" xfId="4053" xr:uid="{4978E387-1271-4A76-B663-83D002BD486B}"/>
    <cellStyle name="Normal 9 3 6 2 4 2" xfId="4841" xr:uid="{478DCF4A-E3CE-4F49-A4BF-6DF0302B1F33}"/>
    <cellStyle name="Normal 9 3 6 2 5" xfId="4837" xr:uid="{2AAB1D17-BB43-470A-966E-78FAEE3E7DD3}"/>
    <cellStyle name="Normal 9 3 6 3" xfId="2367" xr:uid="{A70ABF41-112D-42B4-BE59-E618A744CB84}"/>
    <cellStyle name="Normal 9 3 6 3 2" xfId="2368" xr:uid="{3259543B-1CAF-4537-A38A-FEA5196A84A2}"/>
    <cellStyle name="Normal 9 3 6 3 2 2" xfId="4843" xr:uid="{43F707C5-DA27-40DC-8EE8-DD29361C8048}"/>
    <cellStyle name="Normal 9 3 6 3 3" xfId="4842" xr:uid="{9E92CE1F-A4B2-4B89-ACD6-7E33E2EFCE1B}"/>
    <cellStyle name="Normal 9 3 6 4" xfId="2369" xr:uid="{F746E6A8-659A-4494-B755-6CEDA1C27FF9}"/>
    <cellStyle name="Normal 9 3 6 4 2" xfId="4844" xr:uid="{1E58CF41-5366-4281-8DFF-B8600E3B5ED3}"/>
    <cellStyle name="Normal 9 3 6 5" xfId="4054" xr:uid="{A38F04D9-D7D9-4D95-9E30-D1D0CFFE11AB}"/>
    <cellStyle name="Normal 9 3 6 5 2" xfId="4845" xr:uid="{6184BE71-51F0-49F3-824C-441F45289AA7}"/>
    <cellStyle name="Normal 9 3 6 6" xfId="4836" xr:uid="{3BABF6A7-E7C0-4382-A95E-5836E0C0C634}"/>
    <cellStyle name="Normal 9 3 7" xfId="857" xr:uid="{CB9DEB81-F4BA-45D0-AF07-D64834F41708}"/>
    <cellStyle name="Normal 9 3 7 2" xfId="2370" xr:uid="{0B970DCE-1417-49BC-AAD4-46488B00302D}"/>
    <cellStyle name="Normal 9 3 7 2 2" xfId="2371" xr:uid="{E2433CEE-4E1F-4D36-AA80-909DEB581FF4}"/>
    <cellStyle name="Normal 9 3 7 2 2 2" xfId="4848" xr:uid="{7D184056-C62C-4341-99AC-0BB11CC94ED0}"/>
    <cellStyle name="Normal 9 3 7 2 3" xfId="4847" xr:uid="{1B17971F-7860-4A11-BF6D-8FAE97C3F0C0}"/>
    <cellStyle name="Normal 9 3 7 3" xfId="2372" xr:uid="{4CF6570E-1C04-48F7-8762-BD3E3D0EC3FA}"/>
    <cellStyle name="Normal 9 3 7 3 2" xfId="4849" xr:uid="{226209B8-26CA-4280-91A6-CB6EF6C48A87}"/>
    <cellStyle name="Normal 9 3 7 4" xfId="4055" xr:uid="{4E3944C3-0694-47DA-B17B-9EC504957860}"/>
    <cellStyle name="Normal 9 3 7 4 2" xfId="4850" xr:uid="{973714CE-4772-474D-B731-EAA996C3E761}"/>
    <cellStyle name="Normal 9 3 7 5" xfId="4846" xr:uid="{ED616CF7-0460-4B6B-BFCC-EB21CEFA46A1}"/>
    <cellStyle name="Normal 9 3 8" xfId="2373" xr:uid="{A3ECC19C-E857-43F2-B77B-63C4D85AA784}"/>
    <cellStyle name="Normal 9 3 8 2" xfId="2374" xr:uid="{06C96BA1-527F-4BA4-9754-D64B4DD7F33B}"/>
    <cellStyle name="Normal 9 3 8 2 2" xfId="4852" xr:uid="{B73463B0-1BC1-484C-B2EC-3D45B6ADEFA3}"/>
    <cellStyle name="Normal 9 3 8 3" xfId="4056" xr:uid="{883BE1DB-C7CC-4AFB-9228-62AD2D2C26C8}"/>
    <cellStyle name="Normal 9 3 8 3 2" xfId="4853" xr:uid="{015E684E-8106-4AF1-BB12-B023238D75E2}"/>
    <cellStyle name="Normal 9 3 8 4" xfId="4057" xr:uid="{B07D9DCE-8E70-4C16-9103-3BA227D2C387}"/>
    <cellStyle name="Normal 9 3 8 4 2" xfId="4854" xr:uid="{65D1CD2E-16E0-4D99-B8AA-D17E62C205F1}"/>
    <cellStyle name="Normal 9 3 8 5" xfId="4851" xr:uid="{3E7B7D20-4932-4068-B223-26BEF686F08C}"/>
    <cellStyle name="Normal 9 3 9" xfId="2375" xr:uid="{209E1710-BB08-4CFD-AF92-0C445A0975CC}"/>
    <cellStyle name="Normal 9 3 9 2" xfId="4855" xr:uid="{EEA8298B-A749-4CD9-8A87-2A74E0092AE3}"/>
    <cellStyle name="Normal 9 4" xfId="174" xr:uid="{7EA738E0-BE88-4733-81A0-D1F8EA9C6E6C}"/>
    <cellStyle name="Normal 9 4 10" xfId="4058" xr:uid="{1D0953BA-A4BE-4C23-A240-76E48F0C383C}"/>
    <cellStyle name="Normal 9 4 10 2" xfId="4857" xr:uid="{DC8C9B87-8BB9-4D70-8154-B82BCC7F7EC4}"/>
    <cellStyle name="Normal 9 4 11" xfId="4059" xr:uid="{FDC77715-304F-47F7-ABF1-8DFF9D37C4C7}"/>
    <cellStyle name="Normal 9 4 11 2" xfId="4858" xr:uid="{0A3818B5-92BD-4259-92B1-6F32FBDC2CAC}"/>
    <cellStyle name="Normal 9 4 12" xfId="4856" xr:uid="{4EAA1D22-A899-40F4-B431-392D53175189}"/>
    <cellStyle name="Normal 9 4 2" xfId="175" xr:uid="{00BDA083-421E-41D0-85F9-6A66EC94BA11}"/>
    <cellStyle name="Normal 9 4 2 10" xfId="4859" xr:uid="{B27352A4-1E30-4E48-82AF-13E93189AECB}"/>
    <cellStyle name="Normal 9 4 2 2" xfId="176" xr:uid="{0BDEB35A-3A72-49C7-BC79-C5F357C55890}"/>
    <cellStyle name="Normal 9 4 2 2 2" xfId="413" xr:uid="{B5955E8D-D4DB-44DF-BD99-E4E31E65D142}"/>
    <cellStyle name="Normal 9 4 2 2 2 2" xfId="858" xr:uid="{7134C4FF-0D2D-4F91-8A1D-9EF50D7B04D1}"/>
    <cellStyle name="Normal 9 4 2 2 2 2 2" xfId="2376" xr:uid="{0EFA1BB4-6365-4099-8622-66B8526A3041}"/>
    <cellStyle name="Normal 9 4 2 2 2 2 2 2" xfId="2377" xr:uid="{4B4BC235-46F8-417B-88D9-7A8885CFCB75}"/>
    <cellStyle name="Normal 9 4 2 2 2 2 2 2 2" xfId="4864" xr:uid="{4FD40827-7C41-41CE-A8F9-5B492B7FC38A}"/>
    <cellStyle name="Normal 9 4 2 2 2 2 2 3" xfId="4863" xr:uid="{D965AFDF-60B2-4F95-B46C-7D1616D54DB6}"/>
    <cellStyle name="Normal 9 4 2 2 2 2 3" xfId="2378" xr:uid="{2FC261C0-C1EB-4149-BA64-2DACEF432DA2}"/>
    <cellStyle name="Normal 9 4 2 2 2 2 3 2" xfId="4865" xr:uid="{6CD82C94-A3AE-49F2-8235-78C523B4B130}"/>
    <cellStyle name="Normal 9 4 2 2 2 2 4" xfId="4060" xr:uid="{7472F732-A44A-4990-800C-66D07A395DE6}"/>
    <cellStyle name="Normal 9 4 2 2 2 2 4 2" xfId="4866" xr:uid="{66292C65-BB37-44DB-B5E6-EE35B4563912}"/>
    <cellStyle name="Normal 9 4 2 2 2 2 5" xfId="4862" xr:uid="{76C46B4A-34C9-4F86-9941-386B87B23150}"/>
    <cellStyle name="Normal 9 4 2 2 2 3" xfId="2379" xr:uid="{293C9528-5B56-402F-873D-C7E3B7F17B71}"/>
    <cellStyle name="Normal 9 4 2 2 2 3 2" xfId="2380" xr:uid="{F2B2EB57-3A0D-424D-82D9-517520A557EB}"/>
    <cellStyle name="Normal 9 4 2 2 2 3 2 2" xfId="4868" xr:uid="{0A6F8B5E-001F-435F-83EA-B4389C03DF4D}"/>
    <cellStyle name="Normal 9 4 2 2 2 3 3" xfId="4061" xr:uid="{6A9D4B00-094E-4810-AB0B-F0E006756466}"/>
    <cellStyle name="Normal 9 4 2 2 2 3 3 2" xfId="4869" xr:uid="{207213FB-1DD7-4611-87EE-71BD384E43A5}"/>
    <cellStyle name="Normal 9 4 2 2 2 3 4" xfId="4062" xr:uid="{35978641-EB2E-4FAB-A3D1-EC121F77394D}"/>
    <cellStyle name="Normal 9 4 2 2 2 3 4 2" xfId="4870" xr:uid="{0383B514-1639-4C9C-8EB6-67BE01477E97}"/>
    <cellStyle name="Normal 9 4 2 2 2 3 5" xfId="4867" xr:uid="{FCB3B9B7-769B-4F29-BC7E-1E6C2639D9F2}"/>
    <cellStyle name="Normal 9 4 2 2 2 4" xfId="2381" xr:uid="{706F67EA-B117-43DA-8C14-128009B4891D}"/>
    <cellStyle name="Normal 9 4 2 2 2 4 2" xfId="4871" xr:uid="{9207AF42-EA6D-4743-A9F3-1A149EE753FE}"/>
    <cellStyle name="Normal 9 4 2 2 2 5" xfId="4063" xr:uid="{2D0A0FA5-5CE2-4E53-8619-FE4FC1E3340C}"/>
    <cellStyle name="Normal 9 4 2 2 2 5 2" xfId="4872" xr:uid="{2B641778-3B7E-49C6-9D5F-16559B20DE79}"/>
    <cellStyle name="Normal 9 4 2 2 2 6" xfId="4064" xr:uid="{5DD34D81-919E-4182-A418-F227A2973059}"/>
    <cellStyle name="Normal 9 4 2 2 2 6 2" xfId="4873" xr:uid="{E63ACE8D-0BA0-4A8D-AB2C-0430DE5A67B9}"/>
    <cellStyle name="Normal 9 4 2 2 2 7" xfId="4861" xr:uid="{AAEF3E3F-6EBC-4607-B2EC-8B21E9B5E338}"/>
    <cellStyle name="Normal 9 4 2 2 3" xfId="859" xr:uid="{67FAB209-D728-4D10-B5DF-D046CB3BABCF}"/>
    <cellStyle name="Normal 9 4 2 2 3 2" xfId="2382" xr:uid="{CE97C42C-8737-4527-9BD4-CACF72CDD4D6}"/>
    <cellStyle name="Normal 9 4 2 2 3 2 2" xfId="2383" xr:uid="{902AFF07-32BD-4069-A5CC-A7EB46097292}"/>
    <cellStyle name="Normal 9 4 2 2 3 2 2 2" xfId="4876" xr:uid="{B63B9629-7889-4D15-B1CE-99E5EAD8D33E}"/>
    <cellStyle name="Normal 9 4 2 2 3 2 3" xfId="4065" xr:uid="{23835B23-70E2-416B-8F17-9FF45D98B2F0}"/>
    <cellStyle name="Normal 9 4 2 2 3 2 3 2" xfId="4877" xr:uid="{E7AE153B-843E-411D-B144-49864AF73D68}"/>
    <cellStyle name="Normal 9 4 2 2 3 2 4" xfId="4066" xr:uid="{4454648F-EF6B-469D-93DB-07FE58737860}"/>
    <cellStyle name="Normal 9 4 2 2 3 2 4 2" xfId="4878" xr:uid="{F3D86B24-36B3-447D-8D27-CF64FB8F62AA}"/>
    <cellStyle name="Normal 9 4 2 2 3 2 5" xfId="4875" xr:uid="{67647F6C-B52B-4E72-A517-A2B20D887656}"/>
    <cellStyle name="Normal 9 4 2 2 3 3" xfId="2384" xr:uid="{D2514578-8F98-40A6-B3DC-07B458F6A054}"/>
    <cellStyle name="Normal 9 4 2 2 3 3 2" xfId="4879" xr:uid="{A2E8047E-F3F0-4CE3-900A-5688B78ABB73}"/>
    <cellStyle name="Normal 9 4 2 2 3 4" xfId="4067" xr:uid="{10E01CE7-50FF-4F44-8732-2E4B952E64F5}"/>
    <cellStyle name="Normal 9 4 2 2 3 4 2" xfId="4880" xr:uid="{C198DCE1-0B04-4A26-9162-28DB675B187B}"/>
    <cellStyle name="Normal 9 4 2 2 3 5" xfId="4068" xr:uid="{073F8226-A105-4685-93E1-E6BD083CEA57}"/>
    <cellStyle name="Normal 9 4 2 2 3 5 2" xfId="4881" xr:uid="{F53A5A7E-39B0-41E2-929B-7017E28983AD}"/>
    <cellStyle name="Normal 9 4 2 2 3 6" xfId="4874" xr:uid="{73EACDC7-4467-4730-8562-DD12AB7E9B34}"/>
    <cellStyle name="Normal 9 4 2 2 4" xfId="2385" xr:uid="{EE27BE2B-0CDF-446F-A2AF-DF140C1DF6D6}"/>
    <cellStyle name="Normal 9 4 2 2 4 2" xfId="2386" xr:uid="{EC1EC6DA-73AC-4908-AABD-71C5068B05BA}"/>
    <cellStyle name="Normal 9 4 2 2 4 2 2" xfId="4883" xr:uid="{275B3814-01AC-4853-9856-FAEA5A8DA489}"/>
    <cellStyle name="Normal 9 4 2 2 4 3" xfId="4069" xr:uid="{47364FF4-6DCF-4E2B-A93B-B31D1A6E8051}"/>
    <cellStyle name="Normal 9 4 2 2 4 3 2" xfId="4884" xr:uid="{A02B53A0-F403-46EC-82CE-3CCE9698FD42}"/>
    <cellStyle name="Normal 9 4 2 2 4 4" xfId="4070" xr:uid="{FDDA31B6-DA4A-4BDE-B330-A336C11ECA87}"/>
    <cellStyle name="Normal 9 4 2 2 4 4 2" xfId="4885" xr:uid="{690FB2AF-4237-42C7-BFAE-86D979B06C10}"/>
    <cellStyle name="Normal 9 4 2 2 4 5" xfId="4882" xr:uid="{795DCDD5-C208-4072-8832-E38EFCF11C3B}"/>
    <cellStyle name="Normal 9 4 2 2 5" xfId="2387" xr:uid="{8EA04A6D-F7E5-4C89-9413-0159D42F62EE}"/>
    <cellStyle name="Normal 9 4 2 2 5 2" xfId="4071" xr:uid="{5CCAABED-EADA-43E8-AAD1-3B98058749A5}"/>
    <cellStyle name="Normal 9 4 2 2 5 2 2" xfId="4887" xr:uid="{97C331D8-5879-4D30-8FF5-CAF6023A2A35}"/>
    <cellStyle name="Normal 9 4 2 2 5 3" xfId="4072" xr:uid="{75C2139A-6E00-436B-BB62-8459CB86F117}"/>
    <cellStyle name="Normal 9 4 2 2 5 3 2" xfId="4888" xr:uid="{6022952A-B4A8-4431-AB3E-2C0487265A30}"/>
    <cellStyle name="Normal 9 4 2 2 5 4" xfId="4073" xr:uid="{081DE753-EE9E-46E7-85CE-06E0EAB56B54}"/>
    <cellStyle name="Normal 9 4 2 2 5 4 2" xfId="4889" xr:uid="{63FE542C-8EA1-47EE-9B24-CA704F074FC1}"/>
    <cellStyle name="Normal 9 4 2 2 5 5" xfId="4886" xr:uid="{CFEC2251-FDE3-4C72-9A49-9D39B339C0C5}"/>
    <cellStyle name="Normal 9 4 2 2 6" xfId="4074" xr:uid="{060E3CA0-484C-4489-8D08-8D55BCF7927E}"/>
    <cellStyle name="Normal 9 4 2 2 6 2" xfId="4890" xr:uid="{4E176F8F-CAEE-4CD9-8892-365DF3CFD640}"/>
    <cellStyle name="Normal 9 4 2 2 7" xfId="4075" xr:uid="{94E62A65-67F0-4D2A-A4B7-D28E15E83C03}"/>
    <cellStyle name="Normal 9 4 2 2 7 2" xfId="4891" xr:uid="{661CBBFE-188A-4460-87AB-EF58D9045AA9}"/>
    <cellStyle name="Normal 9 4 2 2 8" xfId="4076" xr:uid="{9F52EAD4-4130-42A9-9A6F-C6581143AEA0}"/>
    <cellStyle name="Normal 9 4 2 2 8 2" xfId="4892" xr:uid="{D20B71C6-1501-436C-AE52-EA5657C8ED3F}"/>
    <cellStyle name="Normal 9 4 2 2 9" xfId="4860" xr:uid="{07D1CAA7-AF8B-4CCA-8BBD-5F60B3A7B157}"/>
    <cellStyle name="Normal 9 4 2 3" xfId="414" xr:uid="{413B0FD4-0A47-459E-BC87-A1465D16CB2F}"/>
    <cellStyle name="Normal 9 4 2 3 2" xfId="860" xr:uid="{359C1860-1B13-4ED4-A89E-8E239CA30853}"/>
    <cellStyle name="Normal 9 4 2 3 2 2" xfId="861" xr:uid="{B19D464D-CFC0-49AC-A805-16FFEA5FB305}"/>
    <cellStyle name="Normal 9 4 2 3 2 2 2" xfId="2388" xr:uid="{26561830-F775-415E-8A8A-4D9E287DA3B4}"/>
    <cellStyle name="Normal 9 4 2 3 2 2 2 2" xfId="2389" xr:uid="{E7B31120-D0BD-4294-83B6-CDE8D58E459C}"/>
    <cellStyle name="Normal 9 4 2 3 2 2 2 2 2" xfId="4897" xr:uid="{ABDA8E43-7367-432C-A9B8-89D734388391}"/>
    <cellStyle name="Normal 9 4 2 3 2 2 2 3" xfId="4896" xr:uid="{4EC5C86F-3319-4720-A1A4-86B16F0938C0}"/>
    <cellStyle name="Normal 9 4 2 3 2 2 3" xfId="2390" xr:uid="{48F07153-B19F-4EF8-A447-7BD320306956}"/>
    <cellStyle name="Normal 9 4 2 3 2 2 3 2" xfId="4898" xr:uid="{6E315B5A-82EE-4293-8852-63F6FC53BF71}"/>
    <cellStyle name="Normal 9 4 2 3 2 2 4" xfId="4895" xr:uid="{3CB4633B-AD0F-4ED2-9393-10F3F31FDFB1}"/>
    <cellStyle name="Normal 9 4 2 3 2 3" xfId="2391" xr:uid="{C313EF40-C580-4B93-A22C-44A0AA5609ED}"/>
    <cellStyle name="Normal 9 4 2 3 2 3 2" xfId="2392" xr:uid="{09AEE6F5-F4F1-4BC2-A20C-A3D18B3B07C0}"/>
    <cellStyle name="Normal 9 4 2 3 2 3 2 2" xfId="4900" xr:uid="{E40FAA34-08BD-47F8-AC15-BB01803B2765}"/>
    <cellStyle name="Normal 9 4 2 3 2 3 3" xfId="4899" xr:uid="{873742EB-FC4E-42B7-995D-3D718B6D995D}"/>
    <cellStyle name="Normal 9 4 2 3 2 4" xfId="2393" xr:uid="{4EF7EB73-8D89-4B61-89DB-6F4653ED783C}"/>
    <cellStyle name="Normal 9 4 2 3 2 4 2" xfId="4901" xr:uid="{63B94695-D3E1-491D-BCDA-3C7236624002}"/>
    <cellStyle name="Normal 9 4 2 3 2 5" xfId="4894" xr:uid="{374189B3-9966-4CC6-849C-CFD062C8ED82}"/>
    <cellStyle name="Normal 9 4 2 3 3" xfId="862" xr:uid="{B9915C1C-2662-4073-9F33-D4D111A9612B}"/>
    <cellStyle name="Normal 9 4 2 3 3 2" xfId="2394" xr:uid="{947D1E2B-4E30-4E88-8887-875673CD6C9E}"/>
    <cellStyle name="Normal 9 4 2 3 3 2 2" xfId="2395" xr:uid="{D461F19E-FAB7-4F2D-8BDF-6A6572632309}"/>
    <cellStyle name="Normal 9 4 2 3 3 2 2 2" xfId="4904" xr:uid="{EA700E8B-2C5D-425F-A397-AB307D0C550E}"/>
    <cellStyle name="Normal 9 4 2 3 3 2 3" xfId="4903" xr:uid="{543FA3F3-B017-42E4-9801-DDCA5D19EE48}"/>
    <cellStyle name="Normal 9 4 2 3 3 3" xfId="2396" xr:uid="{AF347C43-E1F5-45E6-9136-F3F35AB581DB}"/>
    <cellStyle name="Normal 9 4 2 3 3 3 2" xfId="4905" xr:uid="{9E4516B3-F2CC-4D8D-9D0F-0A54D809F672}"/>
    <cellStyle name="Normal 9 4 2 3 3 4" xfId="4077" xr:uid="{4E847327-EA98-4898-B054-A83ABA56A30E}"/>
    <cellStyle name="Normal 9 4 2 3 3 4 2" xfId="4906" xr:uid="{22F379EE-0522-49CF-96BC-4AA78C3B558E}"/>
    <cellStyle name="Normal 9 4 2 3 3 5" xfId="4902" xr:uid="{13E3D700-1986-4283-AF64-682E5B857325}"/>
    <cellStyle name="Normal 9 4 2 3 4" xfId="2397" xr:uid="{2D835581-4D5F-43C5-9F80-9E35A577D71A}"/>
    <cellStyle name="Normal 9 4 2 3 4 2" xfId="2398" xr:uid="{47EAD8AD-0C1F-4323-A0D4-99124B44FD9C}"/>
    <cellStyle name="Normal 9 4 2 3 4 2 2" xfId="4908" xr:uid="{808108DB-B2C4-4BB0-BB03-CD6DFD85E4A2}"/>
    <cellStyle name="Normal 9 4 2 3 4 3" xfId="4907" xr:uid="{FFA19E28-9C63-4F2C-9E90-4DB41CDA0834}"/>
    <cellStyle name="Normal 9 4 2 3 5" xfId="2399" xr:uid="{038B0A8B-7C59-44E0-B44E-6A21E9B7FBC4}"/>
    <cellStyle name="Normal 9 4 2 3 5 2" xfId="4909" xr:uid="{0D53EBF6-7A44-4BD1-A3D1-974EE5500ECC}"/>
    <cellStyle name="Normal 9 4 2 3 6" xfId="4078" xr:uid="{13DA22E2-ECBA-4AFD-B10F-00CFA19D83A7}"/>
    <cellStyle name="Normal 9 4 2 3 6 2" xfId="4910" xr:uid="{9329811D-73A8-4A31-9C55-6E9540ED1ADF}"/>
    <cellStyle name="Normal 9 4 2 3 7" xfId="4893" xr:uid="{B9C225F7-732C-4998-832C-9B2A0D4A6A92}"/>
    <cellStyle name="Normal 9 4 2 4" xfId="415" xr:uid="{98750CF7-D870-4E02-9001-C716992C3DB8}"/>
    <cellStyle name="Normal 9 4 2 4 2" xfId="863" xr:uid="{92FE9F7C-8436-4AC1-983A-817EF716B944}"/>
    <cellStyle name="Normal 9 4 2 4 2 2" xfId="2400" xr:uid="{E2F052F5-71DF-4150-B777-A999AA8E5FB0}"/>
    <cellStyle name="Normal 9 4 2 4 2 2 2" xfId="2401" xr:uid="{BDD698E6-A204-4178-ADFB-5F192E8C0C75}"/>
    <cellStyle name="Normal 9 4 2 4 2 2 2 2" xfId="4914" xr:uid="{276935FD-CFB1-4FD6-8518-AEB2E8CB2FB0}"/>
    <cellStyle name="Normal 9 4 2 4 2 2 3" xfId="4913" xr:uid="{71636881-D471-44EA-975F-5EFD2949A813}"/>
    <cellStyle name="Normal 9 4 2 4 2 3" xfId="2402" xr:uid="{6671FF31-BC9B-4F58-B84C-C894C2C3D92B}"/>
    <cellStyle name="Normal 9 4 2 4 2 3 2" xfId="4915" xr:uid="{6DC34476-1966-4221-B013-B09714D33244}"/>
    <cellStyle name="Normal 9 4 2 4 2 4" xfId="4079" xr:uid="{3B29F2EF-2F45-4CEE-AB84-F9694486B2EF}"/>
    <cellStyle name="Normal 9 4 2 4 2 4 2" xfId="4916" xr:uid="{BF28E61F-BF7C-4C97-93E1-64963A6874C7}"/>
    <cellStyle name="Normal 9 4 2 4 2 5" xfId="4912" xr:uid="{B9366184-6AFF-4C30-8FB2-648AD5B1EB43}"/>
    <cellStyle name="Normal 9 4 2 4 3" xfId="2403" xr:uid="{C011F104-011B-4BF4-BFA8-46297A44925A}"/>
    <cellStyle name="Normal 9 4 2 4 3 2" xfId="2404" xr:uid="{EAD68AF9-CD08-4647-8F01-2A84E81755EF}"/>
    <cellStyle name="Normal 9 4 2 4 3 2 2" xfId="4918" xr:uid="{DB2EC49F-6E6E-4D92-98C3-4CD733B861C6}"/>
    <cellStyle name="Normal 9 4 2 4 3 3" xfId="4917" xr:uid="{52D3530F-A73E-462F-ABA6-71355A9D33B4}"/>
    <cellStyle name="Normal 9 4 2 4 4" xfId="2405" xr:uid="{CD4D90E0-8E91-4DC4-852D-3249A29455CB}"/>
    <cellStyle name="Normal 9 4 2 4 4 2" xfId="4919" xr:uid="{B20153E1-7166-46F1-9CCD-9F283C8E3698}"/>
    <cellStyle name="Normal 9 4 2 4 5" xfId="4080" xr:uid="{5D543442-92C3-4BF4-9E88-82902C5BCF7C}"/>
    <cellStyle name="Normal 9 4 2 4 5 2" xfId="4920" xr:uid="{9716FB04-F543-4CB9-B051-270E12305CD7}"/>
    <cellStyle name="Normal 9 4 2 4 6" xfId="4911" xr:uid="{B17DECAD-B1B6-43F0-A25C-1AB02A0FB734}"/>
    <cellStyle name="Normal 9 4 2 5" xfId="416" xr:uid="{C30FAC89-2CA7-4333-9F6F-D84F189E7770}"/>
    <cellStyle name="Normal 9 4 2 5 2" xfId="2406" xr:uid="{EADF300B-C7C1-44FB-8F11-A4C5EC3C375D}"/>
    <cellStyle name="Normal 9 4 2 5 2 2" xfId="2407" xr:uid="{FC85B689-71D8-43DA-9F57-912B5ABC202E}"/>
    <cellStyle name="Normal 9 4 2 5 2 2 2" xfId="4923" xr:uid="{65AA00D1-8D1A-4E59-BD43-A1BACB10AA47}"/>
    <cellStyle name="Normal 9 4 2 5 2 3" xfId="4922" xr:uid="{F72D450F-FAF6-4D2D-9D01-7807B5596424}"/>
    <cellStyle name="Normal 9 4 2 5 3" xfId="2408" xr:uid="{51DC783B-E66F-46ED-8D09-5571CF6AE26E}"/>
    <cellStyle name="Normal 9 4 2 5 3 2" xfId="4924" xr:uid="{959641F2-E848-447C-9DEB-CD53F00D12EA}"/>
    <cellStyle name="Normal 9 4 2 5 4" xfId="4081" xr:uid="{7F607BF7-796C-4252-BD92-68768FFE540A}"/>
    <cellStyle name="Normal 9 4 2 5 4 2" xfId="4925" xr:uid="{8F9EEF67-2BC5-457C-9537-9FACC2338CE4}"/>
    <cellStyle name="Normal 9 4 2 5 5" xfId="4921" xr:uid="{27437258-E635-4893-93FF-059F5574FEB0}"/>
    <cellStyle name="Normal 9 4 2 6" xfId="2409" xr:uid="{98171ABD-9166-4E4E-AE03-33262A28BC3A}"/>
    <cellStyle name="Normal 9 4 2 6 2" xfId="2410" xr:uid="{1D8E1331-B23A-4978-BBC5-C6B8293CEF08}"/>
    <cellStyle name="Normal 9 4 2 6 2 2" xfId="4927" xr:uid="{979D50BF-5934-4E71-8882-3D06981FAC05}"/>
    <cellStyle name="Normal 9 4 2 6 3" xfId="4082" xr:uid="{1895879F-902B-4333-8EC4-5101E9D995CC}"/>
    <cellStyle name="Normal 9 4 2 6 3 2" xfId="4928" xr:uid="{51C51B44-3B36-4016-87D4-E2E4004D3703}"/>
    <cellStyle name="Normal 9 4 2 6 4" xfId="4083" xr:uid="{61BB3421-C57B-4C67-9DFB-16D0F086EEB9}"/>
    <cellStyle name="Normal 9 4 2 6 4 2" xfId="4929" xr:uid="{1C78D559-2F9D-4963-A138-1FBD6B58E2E7}"/>
    <cellStyle name="Normal 9 4 2 6 5" xfId="4926" xr:uid="{48C32183-23C3-4FF9-A424-7144FF9C0B21}"/>
    <cellStyle name="Normal 9 4 2 7" xfId="2411" xr:uid="{4F480C20-E194-42D8-98F0-574C47FC6336}"/>
    <cellStyle name="Normal 9 4 2 7 2" xfId="4930" xr:uid="{6D893D8A-B361-4864-8C06-458E031FB1E5}"/>
    <cellStyle name="Normal 9 4 2 8" xfId="4084" xr:uid="{1597F202-8B05-401E-9B18-F7874A143F94}"/>
    <cellStyle name="Normal 9 4 2 8 2" xfId="4931" xr:uid="{9AE06884-7A3F-461A-AC4B-26C60BD36255}"/>
    <cellStyle name="Normal 9 4 2 9" xfId="4085" xr:uid="{9CC9DFAE-956B-437D-8CA1-17DAEAB3D3BB}"/>
    <cellStyle name="Normal 9 4 2 9 2" xfId="4932" xr:uid="{40ABD4E5-6E3C-42C8-AF63-E6DFF2722DE2}"/>
    <cellStyle name="Normal 9 4 3" xfId="177" xr:uid="{1E2F08E0-68B2-4B44-B01C-7E28DFDBCAD4}"/>
    <cellStyle name="Normal 9 4 3 2" xfId="178" xr:uid="{52DDCB45-B7AD-41DA-80CF-2D4A439AEE8A}"/>
    <cellStyle name="Normal 9 4 3 2 2" xfId="864" xr:uid="{00B585D9-391B-4CE0-82E3-F7A77B09B9B3}"/>
    <cellStyle name="Normal 9 4 3 2 2 2" xfId="2412" xr:uid="{368F8706-8977-4FB0-8C3C-801598FF678C}"/>
    <cellStyle name="Normal 9 4 3 2 2 2 2" xfId="2413" xr:uid="{7F6E0C0E-07D4-461B-B019-B5850FCB2671}"/>
    <cellStyle name="Normal 9 4 3 2 2 2 2 2" xfId="4501" xr:uid="{51A39956-A7DC-4BB4-8580-2207E521A7E1}"/>
    <cellStyle name="Normal 9 4 3 2 2 2 2 2 2" xfId="5308" xr:uid="{1F4F2EFF-F920-4D65-A460-5DF2DEAE6806}"/>
    <cellStyle name="Normal 9 4 3 2 2 2 2 2 3" xfId="4937" xr:uid="{86B955FF-96A0-4FB1-A203-8C3CFBF1B92B}"/>
    <cellStyle name="Normal 9 4 3 2 2 2 3" xfId="4502" xr:uid="{115506D5-30EA-4BBC-A2E1-4E743B1EB810}"/>
    <cellStyle name="Normal 9 4 3 2 2 2 3 2" xfId="5309" xr:uid="{776EFF0F-D765-4834-86F9-7C649AC25834}"/>
    <cellStyle name="Normal 9 4 3 2 2 2 3 3" xfId="4936" xr:uid="{BA5B3F22-B7B0-4F87-ABAE-4494E2FAEC52}"/>
    <cellStyle name="Normal 9 4 3 2 2 3" xfId="2414" xr:uid="{D67B16E5-E85B-4D48-A64A-536644113ADD}"/>
    <cellStyle name="Normal 9 4 3 2 2 3 2" xfId="4503" xr:uid="{7F5BBC5E-1A31-4DCB-8139-9E195855BBEB}"/>
    <cellStyle name="Normal 9 4 3 2 2 3 2 2" xfId="5310" xr:uid="{9B4965DA-703E-4D21-8276-102DF688D18C}"/>
    <cellStyle name="Normal 9 4 3 2 2 3 2 3" xfId="4938" xr:uid="{FD76B685-7447-4DB7-A6DA-39198D046580}"/>
    <cellStyle name="Normal 9 4 3 2 2 4" xfId="4086" xr:uid="{3C63E57E-D336-4CA1-AC6B-78B98D6ACF74}"/>
    <cellStyle name="Normal 9 4 3 2 2 4 2" xfId="4939" xr:uid="{172A26A6-7018-4C00-98D0-494A06A99DE8}"/>
    <cellStyle name="Normal 9 4 3 2 2 5" xfId="4935" xr:uid="{9008A5B5-8816-424F-92D5-11BE067D5008}"/>
    <cellStyle name="Normal 9 4 3 2 3" xfId="2415" xr:uid="{45A105DE-0E25-475D-8BD3-DE1101330A86}"/>
    <cellStyle name="Normal 9 4 3 2 3 2" xfId="2416" xr:uid="{0D47915D-5A80-4C3C-9776-249CB4BEB385}"/>
    <cellStyle name="Normal 9 4 3 2 3 2 2" xfId="4504" xr:uid="{E9177A7C-4131-453A-A17A-D05817E0668C}"/>
    <cellStyle name="Normal 9 4 3 2 3 2 2 2" xfId="5311" xr:uid="{ED461329-2F35-4D21-95E3-B10F7257B5ED}"/>
    <cellStyle name="Normal 9 4 3 2 3 2 2 3" xfId="4941" xr:uid="{7FE71A04-810D-4EB4-9398-09BFC9862C9C}"/>
    <cellStyle name="Normal 9 4 3 2 3 3" xfId="4087" xr:uid="{244E9320-BB71-4D60-A83C-F494852CA707}"/>
    <cellStyle name="Normal 9 4 3 2 3 3 2" xfId="4942" xr:uid="{90EB38EA-F440-4043-8FBB-C2CEBA0F677D}"/>
    <cellStyle name="Normal 9 4 3 2 3 4" xfId="4088" xr:uid="{E745BDB3-ACD2-49B4-B758-5817305DD90B}"/>
    <cellStyle name="Normal 9 4 3 2 3 4 2" xfId="4943" xr:uid="{FBD2DE2F-0BB9-43E3-AFC4-0C8A65076524}"/>
    <cellStyle name="Normal 9 4 3 2 3 5" xfId="4940" xr:uid="{C052EFC3-C875-45D2-96B8-48659552CC3F}"/>
    <cellStyle name="Normal 9 4 3 2 4" xfId="2417" xr:uid="{AAFE33A2-AE31-4D84-8BC2-1FDAF6B6DA86}"/>
    <cellStyle name="Normal 9 4 3 2 4 2" xfId="4505" xr:uid="{FAB6E6F4-44B1-4A6A-BED6-038047B9A75E}"/>
    <cellStyle name="Normal 9 4 3 2 4 2 2" xfId="5312" xr:uid="{5EFD8D0A-EC12-40CF-BA82-78B318552110}"/>
    <cellStyle name="Normal 9 4 3 2 4 2 3" xfId="4944" xr:uid="{C7F049F8-50B7-4EDC-BDDD-07F7BE7DB72D}"/>
    <cellStyle name="Normal 9 4 3 2 5" xfId="4089" xr:uid="{9A5108F3-946B-4686-9940-5CECA674CEFD}"/>
    <cellStyle name="Normal 9 4 3 2 5 2" xfId="4945" xr:uid="{50BA2667-F4ED-4D09-B735-E323839614F5}"/>
    <cellStyle name="Normal 9 4 3 2 6" xfId="4090" xr:uid="{F32EF642-B50E-4ABC-8352-9A51C2540B66}"/>
    <cellStyle name="Normal 9 4 3 2 6 2" xfId="4946" xr:uid="{FF971A74-D714-4FB0-A3AC-D55DD0BDC48E}"/>
    <cellStyle name="Normal 9 4 3 2 7" xfId="4934" xr:uid="{D35D61F0-5D45-425C-8059-059980E16155}"/>
    <cellStyle name="Normal 9 4 3 3" xfId="417" xr:uid="{034D3E4C-985C-4225-A1D1-91EA1EC1372E}"/>
    <cellStyle name="Normal 9 4 3 3 2" xfId="2418" xr:uid="{B406C774-5D2B-44FB-9B9B-66BC1FCE6DD2}"/>
    <cellStyle name="Normal 9 4 3 3 2 2" xfId="2419" xr:uid="{BBFDA8C4-3374-48FA-B3CC-59887AA8F48E}"/>
    <cellStyle name="Normal 9 4 3 3 2 2 2" xfId="4506" xr:uid="{AF68F5E4-4675-48CA-9B0D-AF1B33258165}"/>
    <cellStyle name="Normal 9 4 3 3 2 2 2 2" xfId="5313" xr:uid="{A9258B30-279A-4C6D-9DBF-6DD8B7137D63}"/>
    <cellStyle name="Normal 9 4 3 3 2 2 2 3" xfId="4949" xr:uid="{D5FA6D99-F4A2-4961-9AB1-F61AF47329C8}"/>
    <cellStyle name="Normal 9 4 3 3 2 3" xfId="4091" xr:uid="{897AFDCC-8174-432C-A573-5993D157811E}"/>
    <cellStyle name="Normal 9 4 3 3 2 3 2" xfId="4950" xr:uid="{9FF7C05B-CE26-4D32-AF1A-75B4ED5FFB93}"/>
    <cellStyle name="Normal 9 4 3 3 2 4" xfId="4092" xr:uid="{475A1BEC-EDB1-4BFC-AEBC-6CD3210EA6BB}"/>
    <cellStyle name="Normal 9 4 3 3 2 4 2" xfId="4951" xr:uid="{8FC34AAC-8A36-4F63-9E9B-2DC7EC83D0CD}"/>
    <cellStyle name="Normal 9 4 3 3 2 5" xfId="4948" xr:uid="{97EE98A8-1619-4B40-94F8-E1FE0BFB78C0}"/>
    <cellStyle name="Normal 9 4 3 3 3" xfId="2420" xr:uid="{528665F1-FD10-4E30-A806-B63A724ABCA4}"/>
    <cellStyle name="Normal 9 4 3 3 3 2" xfId="4507" xr:uid="{A652FBDF-4775-4039-AD66-C8327CE3F1B2}"/>
    <cellStyle name="Normal 9 4 3 3 3 2 2" xfId="5314" xr:uid="{14E314A8-8A51-4E6C-8705-F31721E3C70B}"/>
    <cellStyle name="Normal 9 4 3 3 3 2 3" xfId="4952" xr:uid="{7385B2E0-65DF-43CC-868C-8CB5A85212EA}"/>
    <cellStyle name="Normal 9 4 3 3 4" xfId="4093" xr:uid="{D72DD5AF-80F7-4F26-879F-29946C83988D}"/>
    <cellStyle name="Normal 9 4 3 3 4 2" xfId="4953" xr:uid="{AC81016A-66BC-43A9-811F-D091929A2525}"/>
    <cellStyle name="Normal 9 4 3 3 5" xfId="4094" xr:uid="{BB8CDCAD-E5E4-4201-AA77-F77BC9EC6DBE}"/>
    <cellStyle name="Normal 9 4 3 3 5 2" xfId="4954" xr:uid="{51C4AFD7-85CE-4997-9AD2-E170287F7470}"/>
    <cellStyle name="Normal 9 4 3 3 6" xfId="4947" xr:uid="{FD24AF53-5AFE-4305-957E-391DE892180E}"/>
    <cellStyle name="Normal 9 4 3 4" xfId="2421" xr:uid="{B0EE1A81-FC2E-4D7D-94DE-F34FB3D40C29}"/>
    <cellStyle name="Normal 9 4 3 4 2" xfId="2422" xr:uid="{1494A779-C74B-4FD4-8188-A5F65DF8648B}"/>
    <cellStyle name="Normal 9 4 3 4 2 2" xfId="4508" xr:uid="{B7755E76-9FC1-4426-90D5-44C6DA4F9640}"/>
    <cellStyle name="Normal 9 4 3 4 2 2 2" xfId="5315" xr:uid="{5B7C67B8-1A9E-4699-B671-0D0FF04342DF}"/>
    <cellStyle name="Normal 9 4 3 4 2 2 3" xfId="4956" xr:uid="{83842497-518B-45E6-BACC-C745CFCC48E0}"/>
    <cellStyle name="Normal 9 4 3 4 3" xfId="4095" xr:uid="{30B150A9-6EA2-4D59-8BC8-DC9A053E51B0}"/>
    <cellStyle name="Normal 9 4 3 4 3 2" xfId="4957" xr:uid="{196FFD30-D176-4464-8283-20050060F9A4}"/>
    <cellStyle name="Normal 9 4 3 4 4" xfId="4096" xr:uid="{1EA0D6AA-E8D5-4E92-82C3-0B2836F4661D}"/>
    <cellStyle name="Normal 9 4 3 4 4 2" xfId="4958" xr:uid="{D93F0DB5-FE9D-465D-A896-5AB39F1507C9}"/>
    <cellStyle name="Normal 9 4 3 4 5" xfId="4955" xr:uid="{0ABEBBCA-21A7-42B9-89C7-42099843B532}"/>
    <cellStyle name="Normal 9 4 3 5" xfId="2423" xr:uid="{D9AE64A7-8EB7-4373-BB7D-357C521A307A}"/>
    <cellStyle name="Normal 9 4 3 5 2" xfId="4097" xr:uid="{6D072E17-2F2F-457C-A323-D5910A3680F9}"/>
    <cellStyle name="Normal 9 4 3 5 2 2" xfId="4960" xr:uid="{F9D1E7FB-E682-4847-AAE4-4F8FC9BDC8BD}"/>
    <cellStyle name="Normal 9 4 3 5 3" xfId="4098" xr:uid="{284FBCC2-A323-4948-8765-842F93E44DCC}"/>
    <cellStyle name="Normal 9 4 3 5 3 2" xfId="4961" xr:uid="{84E7E2C9-37B3-45D5-BF8F-C2D811431AFD}"/>
    <cellStyle name="Normal 9 4 3 5 4" xfId="4099" xr:uid="{AA88868E-3CEE-4DC9-BCFD-EB89A98DDC5C}"/>
    <cellStyle name="Normal 9 4 3 5 4 2" xfId="4962" xr:uid="{AD9B8B22-BFD2-43CE-A8E6-9026E96B35FF}"/>
    <cellStyle name="Normal 9 4 3 5 5" xfId="4959" xr:uid="{DEF48DE2-DD5D-41F1-84DE-1F463A1D3CAA}"/>
    <cellStyle name="Normal 9 4 3 6" xfId="4100" xr:uid="{EC46D04E-56C5-4A22-9B5A-2C8E6041DFE1}"/>
    <cellStyle name="Normal 9 4 3 6 2" xfId="4963" xr:uid="{D0422DA6-ACA0-4C41-BE7C-3E94796AD9AF}"/>
    <cellStyle name="Normal 9 4 3 7" xfId="4101" xr:uid="{C47D0D40-812F-46CA-92AA-AC1B00869489}"/>
    <cellStyle name="Normal 9 4 3 7 2" xfId="4964" xr:uid="{7216B85D-E3DA-42F9-A42A-9240E442E611}"/>
    <cellStyle name="Normal 9 4 3 8" xfId="4102" xr:uid="{6FCF355D-7111-464A-9531-AD21BF2457DC}"/>
    <cellStyle name="Normal 9 4 3 8 2" xfId="4965" xr:uid="{A00E6FEF-026D-49D8-AE03-85C5B0B54765}"/>
    <cellStyle name="Normal 9 4 3 9" xfId="4933" xr:uid="{F6D69FFC-A619-4491-B290-C240A513E164}"/>
    <cellStyle name="Normal 9 4 4" xfId="179" xr:uid="{739DF1E4-2228-48E9-87EB-2F498CCB67C4}"/>
    <cellStyle name="Normal 9 4 4 2" xfId="865" xr:uid="{A5C4C036-AB58-40F0-9B21-742DBCD75652}"/>
    <cellStyle name="Normal 9 4 4 2 2" xfId="866" xr:uid="{8DF47754-1C7A-4C70-A7A5-5F7B8EF3E20A}"/>
    <cellStyle name="Normal 9 4 4 2 2 2" xfId="2424" xr:uid="{FD5C075A-0CCC-4BEB-8331-EFC1F9520F60}"/>
    <cellStyle name="Normal 9 4 4 2 2 2 2" xfId="2425" xr:uid="{0FBA1B7B-4B90-4EC9-B945-83DCFF363B3C}"/>
    <cellStyle name="Normal 9 4 4 2 2 2 2 2" xfId="4970" xr:uid="{29BB0BDC-AA2E-42B3-AA31-5AD21860BDED}"/>
    <cellStyle name="Normal 9 4 4 2 2 2 3" xfId="4969" xr:uid="{10F62F1C-4F86-40C1-9347-8730DBD41001}"/>
    <cellStyle name="Normal 9 4 4 2 2 3" xfId="2426" xr:uid="{E8140EBA-E1E3-494B-A9B8-8E486776485E}"/>
    <cellStyle name="Normal 9 4 4 2 2 3 2" xfId="4971" xr:uid="{C313DC0B-C121-442F-8A3B-B38BB0B54956}"/>
    <cellStyle name="Normal 9 4 4 2 2 4" xfId="4103" xr:uid="{03AAB404-61F2-4F27-8848-EF2CA597ADBC}"/>
    <cellStyle name="Normal 9 4 4 2 2 4 2" xfId="4972" xr:uid="{44F0381F-8D4A-45F3-A8DB-284A369F85D8}"/>
    <cellStyle name="Normal 9 4 4 2 2 5" xfId="4968" xr:uid="{BF9ED7B7-CBE5-49EB-904E-320CEE0AF31A}"/>
    <cellStyle name="Normal 9 4 4 2 3" xfId="2427" xr:uid="{826D4333-9C2A-402D-A863-02878F62D79C}"/>
    <cellStyle name="Normal 9 4 4 2 3 2" xfId="2428" xr:uid="{6FC2A0A0-2B95-483C-BC08-BA374F79BC4A}"/>
    <cellStyle name="Normal 9 4 4 2 3 2 2" xfId="4974" xr:uid="{AA818097-99C0-4EFA-BCED-105FCDB6933B}"/>
    <cellStyle name="Normal 9 4 4 2 3 3" xfId="4973" xr:uid="{2D78BF42-E8A0-4016-844A-6FBA93BEADE0}"/>
    <cellStyle name="Normal 9 4 4 2 4" xfId="2429" xr:uid="{3D08FCF0-69D0-4231-BC9F-EA568A8A551A}"/>
    <cellStyle name="Normal 9 4 4 2 4 2" xfId="4975" xr:uid="{96924E50-E444-41C2-AFC8-28307363AED8}"/>
    <cellStyle name="Normal 9 4 4 2 5" xfId="4104" xr:uid="{9E3CA72B-E854-45A3-9C35-C86F5BD8186F}"/>
    <cellStyle name="Normal 9 4 4 2 5 2" xfId="4976" xr:uid="{D4015130-9627-4051-81F0-6155712D7175}"/>
    <cellStyle name="Normal 9 4 4 2 6" xfId="4967" xr:uid="{BFCBBF39-C44D-473A-882C-1ECE1610AD36}"/>
    <cellStyle name="Normal 9 4 4 3" xfId="867" xr:uid="{255F7EFE-E077-4EA8-AB39-3597A1C68E49}"/>
    <cellStyle name="Normal 9 4 4 3 2" xfId="2430" xr:uid="{ECCC3F96-1837-4B86-9DC6-7C12381801ED}"/>
    <cellStyle name="Normal 9 4 4 3 2 2" xfId="2431" xr:uid="{7721146E-C48B-4913-8A8C-B43BB2246840}"/>
    <cellStyle name="Normal 9 4 4 3 2 2 2" xfId="4979" xr:uid="{9D3F4155-672D-40B8-BAAE-9F041526AA7B}"/>
    <cellStyle name="Normal 9 4 4 3 2 3" xfId="4978" xr:uid="{9BE0968D-06DA-4B54-BC51-B7B92310D184}"/>
    <cellStyle name="Normal 9 4 4 3 3" xfId="2432" xr:uid="{56210292-E4B8-4747-950F-B5E6767DE534}"/>
    <cellStyle name="Normal 9 4 4 3 3 2" xfId="4980" xr:uid="{5BEB66F7-D8C1-4F50-B023-EBB6C440269F}"/>
    <cellStyle name="Normal 9 4 4 3 4" xfId="4105" xr:uid="{150ADEAC-E90F-4B67-AD01-BC54238FCFFC}"/>
    <cellStyle name="Normal 9 4 4 3 4 2" xfId="4981" xr:uid="{E2030C4B-E476-44B3-9106-39B3DBFC71CB}"/>
    <cellStyle name="Normal 9 4 4 3 5" xfId="4977" xr:uid="{11D83D8D-E721-42B9-B3BE-5637E07C1DF7}"/>
    <cellStyle name="Normal 9 4 4 4" xfId="2433" xr:uid="{F49D0DC3-2CD6-4981-B8F7-F2E5272E2D64}"/>
    <cellStyle name="Normal 9 4 4 4 2" xfId="2434" xr:uid="{DDFEAA2C-5130-4E12-9FCB-F90D31BFD969}"/>
    <cellStyle name="Normal 9 4 4 4 2 2" xfId="4983" xr:uid="{CA3FC735-DFD5-4FFC-A3F2-6251203E72B5}"/>
    <cellStyle name="Normal 9 4 4 4 3" xfId="4106" xr:uid="{CA99E763-49F0-45AC-966F-2F7DCC6BBAA7}"/>
    <cellStyle name="Normal 9 4 4 4 3 2" xfId="4984" xr:uid="{C0D530AD-C1B6-430C-A089-9D938C1E8084}"/>
    <cellStyle name="Normal 9 4 4 4 4" xfId="4107" xr:uid="{AF68CA15-F538-40E0-AB3D-7A4588FFDD3B}"/>
    <cellStyle name="Normal 9 4 4 4 4 2" xfId="4985" xr:uid="{83FDAD56-3051-48D4-8F6F-7805096CE290}"/>
    <cellStyle name="Normal 9 4 4 4 5" xfId="4982" xr:uid="{E9D9B4B0-B01F-46D0-9B43-8B9E77FFDAA2}"/>
    <cellStyle name="Normal 9 4 4 5" xfId="2435" xr:uid="{57C32F56-8F81-440B-BE30-F22DA4FDF7C7}"/>
    <cellStyle name="Normal 9 4 4 5 2" xfId="4986" xr:uid="{4B089504-1BD2-4593-9619-5A2A4D4E3F05}"/>
    <cellStyle name="Normal 9 4 4 6" xfId="4108" xr:uid="{4916308A-AA35-4764-B368-B0E3945AE23D}"/>
    <cellStyle name="Normal 9 4 4 6 2" xfId="4987" xr:uid="{1896CA12-AD32-4C06-B6F0-878399E989B2}"/>
    <cellStyle name="Normal 9 4 4 7" xfId="4109" xr:uid="{32A92F7D-D53A-47CF-AC14-7B531847ED43}"/>
    <cellStyle name="Normal 9 4 4 7 2" xfId="4988" xr:uid="{425C6C85-F327-4E02-B426-E10A9D8E5B98}"/>
    <cellStyle name="Normal 9 4 4 8" xfId="4966" xr:uid="{A4D95120-8020-4EC0-A40A-42BC49111D8C}"/>
    <cellStyle name="Normal 9 4 5" xfId="418" xr:uid="{40016B85-ADB7-466A-882D-684819D812AF}"/>
    <cellStyle name="Normal 9 4 5 2" xfId="868" xr:uid="{9069B02A-DE4A-438C-946D-AD3EF19FF6B2}"/>
    <cellStyle name="Normal 9 4 5 2 2" xfId="2436" xr:uid="{9EEFACEE-44E5-4709-9C90-6EB4C0CCF19C}"/>
    <cellStyle name="Normal 9 4 5 2 2 2" xfId="2437" xr:uid="{0EDAA409-7577-4BC9-BEE4-AA04C822B4C9}"/>
    <cellStyle name="Normal 9 4 5 2 2 2 2" xfId="4992" xr:uid="{6C1674B2-3AD8-4271-A393-30362CE3221F}"/>
    <cellStyle name="Normal 9 4 5 2 2 3" xfId="4991" xr:uid="{C500CA1F-E246-4D1D-BA1A-2B0338D8B245}"/>
    <cellStyle name="Normal 9 4 5 2 3" xfId="2438" xr:uid="{24DA630B-B930-4ADD-B80D-17744BF6B324}"/>
    <cellStyle name="Normal 9 4 5 2 3 2" xfId="4993" xr:uid="{3C7AED7D-313B-4C34-B097-4F26866B4FF4}"/>
    <cellStyle name="Normal 9 4 5 2 4" xfId="4110" xr:uid="{8634739F-F548-45B8-AA43-4B972C8BE9EA}"/>
    <cellStyle name="Normal 9 4 5 2 4 2" xfId="4994" xr:uid="{35E2775A-A99C-427E-9572-FC666C25F725}"/>
    <cellStyle name="Normal 9 4 5 2 5" xfId="4990" xr:uid="{CDD0B60C-39BC-471B-8206-E16F87B65D12}"/>
    <cellStyle name="Normal 9 4 5 3" xfId="2439" xr:uid="{D0458850-FD5C-450A-B56C-0232C04D61B4}"/>
    <cellStyle name="Normal 9 4 5 3 2" xfId="2440" xr:uid="{3E4573D7-2D21-4FCD-A898-6BA987C42C02}"/>
    <cellStyle name="Normal 9 4 5 3 2 2" xfId="4996" xr:uid="{3A486148-7238-49C8-AF8B-A908B9C87972}"/>
    <cellStyle name="Normal 9 4 5 3 3" xfId="4111" xr:uid="{5E30110B-BCD6-438E-9A74-E47AE8663EF9}"/>
    <cellStyle name="Normal 9 4 5 3 3 2" xfId="4997" xr:uid="{731735C5-D3E2-451D-94D2-9D9F3FAE583D}"/>
    <cellStyle name="Normal 9 4 5 3 4" xfId="4112" xr:uid="{7F2E3926-92FE-4FCE-91D1-984C9E862E8E}"/>
    <cellStyle name="Normal 9 4 5 3 4 2" xfId="4998" xr:uid="{E35925B6-4A94-46B8-9968-D0BB6662F111}"/>
    <cellStyle name="Normal 9 4 5 3 5" xfId="4995" xr:uid="{2AE0B769-B4A6-45D2-8EAB-1C69EF998B70}"/>
    <cellStyle name="Normal 9 4 5 4" xfId="2441" xr:uid="{78F51137-B767-4FD8-ACDC-185DB095F97B}"/>
    <cellStyle name="Normal 9 4 5 4 2" xfId="4999" xr:uid="{2FFAC391-FEF0-4DA3-8B82-6B46179BEF44}"/>
    <cellStyle name="Normal 9 4 5 5" xfId="4113" xr:uid="{21A5B05A-10C1-4B6C-BBA5-92569E8F6E5D}"/>
    <cellStyle name="Normal 9 4 5 5 2" xfId="5000" xr:uid="{7FBC69A2-611E-49A0-9DCD-4F9A9D1867CD}"/>
    <cellStyle name="Normal 9 4 5 6" xfId="4114" xr:uid="{20C571F3-E6F6-4C19-9D21-DD462C666868}"/>
    <cellStyle name="Normal 9 4 5 6 2" xfId="5001" xr:uid="{20AD29AC-33D5-49C9-AE55-81BF9B0DC0D1}"/>
    <cellStyle name="Normal 9 4 5 7" xfId="4989" xr:uid="{0DF9866C-7836-4753-ADA6-0E0BFA721E4A}"/>
    <cellStyle name="Normal 9 4 6" xfId="419" xr:uid="{C5F3E2A7-1CEE-44E0-A3E0-8C447A678985}"/>
    <cellStyle name="Normal 9 4 6 2" xfId="2442" xr:uid="{4B3E6B77-3551-4E0F-B2E9-9FCF70AF1360}"/>
    <cellStyle name="Normal 9 4 6 2 2" xfId="2443" xr:uid="{9B8A6A12-AC89-43F0-8399-7B6D26A54C57}"/>
    <cellStyle name="Normal 9 4 6 2 2 2" xfId="5004" xr:uid="{32D44370-8C48-4985-9095-BD7931878621}"/>
    <cellStyle name="Normal 9 4 6 2 3" xfId="4115" xr:uid="{D55780EE-248C-4610-841E-32EDCBD53E19}"/>
    <cellStyle name="Normal 9 4 6 2 3 2" xfId="5005" xr:uid="{03CBB7B6-F7EF-4088-8ED9-5203865C94A9}"/>
    <cellStyle name="Normal 9 4 6 2 4" xfId="4116" xr:uid="{F3384D1F-48F1-4673-8042-BCACE94FE4F8}"/>
    <cellStyle name="Normal 9 4 6 2 4 2" xfId="5006" xr:uid="{1927F0DF-8259-4865-B527-F0A308615216}"/>
    <cellStyle name="Normal 9 4 6 2 5" xfId="5003" xr:uid="{282B494E-B184-4CFD-B4CD-D9FC0B28D1FA}"/>
    <cellStyle name="Normal 9 4 6 3" xfId="2444" xr:uid="{E57AF844-B148-44EE-944F-C4D8CCA410DD}"/>
    <cellStyle name="Normal 9 4 6 3 2" xfId="5007" xr:uid="{6CA1260A-4C06-49C7-8564-5D919B0C922E}"/>
    <cellStyle name="Normal 9 4 6 4" xfId="4117" xr:uid="{996D30C9-2201-4DED-897C-638AC1F9F768}"/>
    <cellStyle name="Normal 9 4 6 4 2" xfId="5008" xr:uid="{22905A9E-29F3-459D-8333-018558A1F236}"/>
    <cellStyle name="Normal 9 4 6 5" xfId="4118" xr:uid="{53131B70-B202-4A2A-B3FF-D6047C30A905}"/>
    <cellStyle name="Normal 9 4 6 5 2" xfId="5009" xr:uid="{B9980A30-68A6-4203-8338-E805248675AE}"/>
    <cellStyle name="Normal 9 4 6 6" xfId="5002" xr:uid="{E7A6C0FD-F5A6-42E7-A828-F11D5B2C9351}"/>
    <cellStyle name="Normal 9 4 7" xfId="2445" xr:uid="{11969400-EE45-4175-AB7F-1AC6D5F2FC7E}"/>
    <cellStyle name="Normal 9 4 7 2" xfId="2446" xr:uid="{196812E0-D360-49C0-B8B6-FDA11B7682B3}"/>
    <cellStyle name="Normal 9 4 7 2 2" xfId="5011" xr:uid="{C68B207F-E39D-42AA-AC8F-EA9CD548FFB6}"/>
    <cellStyle name="Normal 9 4 7 3" xfId="4119" xr:uid="{ED04DD07-1793-46D1-9D6C-6E299DB16B86}"/>
    <cellStyle name="Normal 9 4 7 3 2" xfId="5012" xr:uid="{115BD0A6-783D-48B8-AB0F-C67C24FA8B01}"/>
    <cellStyle name="Normal 9 4 7 4" xfId="4120" xr:uid="{C7AD2C41-8FCC-4D9D-BF35-4E4D8DC0B137}"/>
    <cellStyle name="Normal 9 4 7 4 2" xfId="5013" xr:uid="{76E00715-DAB7-4703-AE69-5BFD8FB59E1B}"/>
    <cellStyle name="Normal 9 4 7 5" xfId="5010" xr:uid="{B6EDE33C-D6A6-427A-B529-FE197451E593}"/>
    <cellStyle name="Normal 9 4 8" xfId="2447" xr:uid="{719041BD-E691-4432-8056-7857D7921EB5}"/>
    <cellStyle name="Normal 9 4 8 2" xfId="4121" xr:uid="{BA0C61B1-E412-4FE8-9F44-3CAEE5D172AF}"/>
    <cellStyle name="Normal 9 4 8 2 2" xfId="5015" xr:uid="{D3F6B370-B8DF-4547-BDD6-7685563F5387}"/>
    <cellStyle name="Normal 9 4 8 3" xfId="4122" xr:uid="{328F4F96-A70F-463A-897D-010AA2364120}"/>
    <cellStyle name="Normal 9 4 8 3 2" xfId="5016" xr:uid="{8B36A70A-EB07-4D6E-ACA7-4A831D25F68F}"/>
    <cellStyle name="Normal 9 4 8 4" xfId="4123" xr:uid="{0D528388-7158-44C9-87AD-0F3A16D6BA0B}"/>
    <cellStyle name="Normal 9 4 8 4 2" xfId="5017" xr:uid="{866BF615-B3A4-4D91-9C54-5DD42A9E5AD2}"/>
    <cellStyle name="Normal 9 4 8 5" xfId="5014" xr:uid="{B668DF80-7DB9-4357-9991-E01B8B4BC6A7}"/>
    <cellStyle name="Normal 9 4 9" xfId="4124" xr:uid="{B34A0BDC-2488-42F6-92BC-BE22543F582B}"/>
    <cellStyle name="Normal 9 4 9 2" xfId="5018" xr:uid="{40496E3A-54C5-4865-84A3-8B7D7098CF58}"/>
    <cellStyle name="Normal 9 5" xfId="180" xr:uid="{2FED9A35-DC89-4D92-A52F-1122D0A41E8C}"/>
    <cellStyle name="Normal 9 5 10" xfId="4125" xr:uid="{6E44D5E9-4EA0-4012-A2D0-0F0EA7067599}"/>
    <cellStyle name="Normal 9 5 10 2" xfId="5020" xr:uid="{CA5C2DAD-2A84-4BD3-8E86-77A54F724528}"/>
    <cellStyle name="Normal 9 5 11" xfId="4126" xr:uid="{263D0CC9-C5D5-447B-AB1C-D11773EE5D47}"/>
    <cellStyle name="Normal 9 5 11 2" xfId="5021" xr:uid="{13F73D50-8977-4531-B699-7100F1BDC581}"/>
    <cellStyle name="Normal 9 5 12" xfId="5019" xr:uid="{9323A049-B9F6-497F-A410-6729A9B6C669}"/>
    <cellStyle name="Normal 9 5 2" xfId="181" xr:uid="{53C4FEE8-AE59-4117-A00C-97180F4C1039}"/>
    <cellStyle name="Normal 9 5 2 10" xfId="5022" xr:uid="{C099D6FF-80DE-499F-BA44-2CCC58C77D60}"/>
    <cellStyle name="Normal 9 5 2 2" xfId="420" xr:uid="{08237B3A-EA3E-4937-84D2-C50F804029BA}"/>
    <cellStyle name="Normal 9 5 2 2 2" xfId="869" xr:uid="{73D33CDC-8D3E-4C58-959A-3FB208C78744}"/>
    <cellStyle name="Normal 9 5 2 2 2 2" xfId="870" xr:uid="{077C6E1C-3D33-499F-B7A1-DD9B4FF4EEC3}"/>
    <cellStyle name="Normal 9 5 2 2 2 2 2" xfId="2448" xr:uid="{EAF1801D-4252-4204-A963-BB468F46B992}"/>
    <cellStyle name="Normal 9 5 2 2 2 2 2 2" xfId="5026" xr:uid="{4EFDABE4-B858-4679-B6B4-3FFB9223FF0A}"/>
    <cellStyle name="Normal 9 5 2 2 2 2 3" xfId="4127" xr:uid="{487D62A4-1107-4F7D-8316-2EB358297AAA}"/>
    <cellStyle name="Normal 9 5 2 2 2 2 3 2" xfId="5027" xr:uid="{3A49BDBF-4335-4D85-9EF2-69F935A99854}"/>
    <cellStyle name="Normal 9 5 2 2 2 2 4" xfId="4128" xr:uid="{D45336CD-9CEA-4058-8685-0615ACDE33AE}"/>
    <cellStyle name="Normal 9 5 2 2 2 2 4 2" xfId="5028" xr:uid="{9B008B10-730D-4EA7-A2A2-F07E6510D2C5}"/>
    <cellStyle name="Normal 9 5 2 2 2 2 5" xfId="5025" xr:uid="{763F406F-1DC3-4670-A159-747C14925F5D}"/>
    <cellStyle name="Normal 9 5 2 2 2 3" xfId="2449" xr:uid="{DE5D9131-A1F5-49D4-AC71-8DD44067A49E}"/>
    <cellStyle name="Normal 9 5 2 2 2 3 2" xfId="4129" xr:uid="{7F086E77-3B68-4144-A409-304C556BB819}"/>
    <cellStyle name="Normal 9 5 2 2 2 3 2 2" xfId="5030" xr:uid="{DCFFA33F-81B1-4C98-B929-4D65ACF447F9}"/>
    <cellStyle name="Normal 9 5 2 2 2 3 3" xfId="4130" xr:uid="{4CCAB34A-2365-44F6-B112-0E70FD20EC0E}"/>
    <cellStyle name="Normal 9 5 2 2 2 3 3 2" xfId="5031" xr:uid="{6500B664-7E1D-43D3-90E2-6D86134AA9E3}"/>
    <cellStyle name="Normal 9 5 2 2 2 3 4" xfId="4131" xr:uid="{76BEA298-9BE4-4989-9E88-B5C85B489580}"/>
    <cellStyle name="Normal 9 5 2 2 2 3 4 2" xfId="5032" xr:uid="{09953A12-E67A-410D-BEDA-44CDB73184E2}"/>
    <cellStyle name="Normal 9 5 2 2 2 3 5" xfId="5029" xr:uid="{EA6883C1-399E-4BBE-B6EB-22D667CDE96E}"/>
    <cellStyle name="Normal 9 5 2 2 2 4" xfId="4132" xr:uid="{365FF0DF-B5F1-4B18-B33E-A7DF0F71C1B6}"/>
    <cellStyle name="Normal 9 5 2 2 2 4 2" xfId="5033" xr:uid="{584AB318-2E23-448A-97D7-B9E3CCDFC1D8}"/>
    <cellStyle name="Normal 9 5 2 2 2 5" xfId="4133" xr:uid="{CD98A789-1A1C-4EA3-82E8-4D0F3ABF734E}"/>
    <cellStyle name="Normal 9 5 2 2 2 5 2" xfId="5034" xr:uid="{B0339218-76FE-4B36-8DDA-1731697360C0}"/>
    <cellStyle name="Normal 9 5 2 2 2 6" xfId="4134" xr:uid="{C0803D8E-BC47-4E0F-938A-84B469FB14BD}"/>
    <cellStyle name="Normal 9 5 2 2 2 6 2" xfId="5035" xr:uid="{EDB386AE-4886-4D4B-AEF6-2F50C414B247}"/>
    <cellStyle name="Normal 9 5 2 2 2 7" xfId="5024" xr:uid="{089252AB-8858-47D3-BE10-5000034B027E}"/>
    <cellStyle name="Normal 9 5 2 2 3" xfId="871" xr:uid="{C5836EA4-3A0E-42DB-9C0B-E1CE3707420B}"/>
    <cellStyle name="Normal 9 5 2 2 3 2" xfId="2450" xr:uid="{3CE21912-1D07-4F2F-89C2-7BC89DB1CDB5}"/>
    <cellStyle name="Normal 9 5 2 2 3 2 2" xfId="4135" xr:uid="{3EA96D99-CE15-4EA7-AFF7-39D0C52B9005}"/>
    <cellStyle name="Normal 9 5 2 2 3 2 2 2" xfId="5038" xr:uid="{8A341403-A0BE-43D6-B70F-499A358CBBC4}"/>
    <cellStyle name="Normal 9 5 2 2 3 2 3" xfId="4136" xr:uid="{04BFC533-C290-4A53-8376-1F42F2C9188C}"/>
    <cellStyle name="Normal 9 5 2 2 3 2 3 2" xfId="5039" xr:uid="{417F4D6B-8A56-4105-9764-48AE44FA53FF}"/>
    <cellStyle name="Normal 9 5 2 2 3 2 4" xfId="4137" xr:uid="{0E668801-E7C0-4177-B2FA-5B13F3E3FF09}"/>
    <cellStyle name="Normal 9 5 2 2 3 2 4 2" xfId="5040" xr:uid="{800769B4-AF4B-43AE-B6C3-791A77D1A2CA}"/>
    <cellStyle name="Normal 9 5 2 2 3 2 5" xfId="5037" xr:uid="{819E6A4C-4119-4547-9631-98CF2BA79427}"/>
    <cellStyle name="Normal 9 5 2 2 3 3" xfId="4138" xr:uid="{44E1343D-65A0-430D-8F98-75EA53F86DC2}"/>
    <cellStyle name="Normal 9 5 2 2 3 3 2" xfId="5041" xr:uid="{A3ECE8F0-E571-4730-9CBB-201A2B6D126C}"/>
    <cellStyle name="Normal 9 5 2 2 3 4" xfId="4139" xr:uid="{71178038-13DB-4F96-BDAE-2E7475AA4168}"/>
    <cellStyle name="Normal 9 5 2 2 3 4 2" xfId="5042" xr:uid="{BB61C2EE-36F0-4017-A332-E459BA837EB4}"/>
    <cellStyle name="Normal 9 5 2 2 3 5" xfId="4140" xr:uid="{3691E215-86F6-4EA8-82C1-52BBF40C8571}"/>
    <cellStyle name="Normal 9 5 2 2 3 5 2" xfId="5043" xr:uid="{2ACE53D9-A60E-4C89-BCD0-B1C1F837821B}"/>
    <cellStyle name="Normal 9 5 2 2 3 6" xfId="5036" xr:uid="{39F93435-8D85-41D9-B64D-67F0137B424C}"/>
    <cellStyle name="Normal 9 5 2 2 4" xfId="2451" xr:uid="{FAC70F30-E197-4D7F-92D1-7D5973BBAB62}"/>
    <cellStyle name="Normal 9 5 2 2 4 2" xfId="4141" xr:uid="{AB09324E-AE23-4337-AE9A-69FF06E84D98}"/>
    <cellStyle name="Normal 9 5 2 2 4 2 2" xfId="5045" xr:uid="{FAA3C3F2-3793-4C1A-BDDE-964FE7C50A44}"/>
    <cellStyle name="Normal 9 5 2 2 4 3" xfId="4142" xr:uid="{1E23CB09-52ED-4DD3-BC4A-BDE1FBEA6FC3}"/>
    <cellStyle name="Normal 9 5 2 2 4 3 2" xfId="5046" xr:uid="{5290B659-3CE4-42A9-A06F-1AFB5EDFDD71}"/>
    <cellStyle name="Normal 9 5 2 2 4 4" xfId="4143" xr:uid="{B7289641-196F-47F8-BCF1-C9F5DE6C8BA5}"/>
    <cellStyle name="Normal 9 5 2 2 4 4 2" xfId="5047" xr:uid="{18D088C3-43B9-4CC9-8BD2-63F2BCA37E0F}"/>
    <cellStyle name="Normal 9 5 2 2 4 5" xfId="5044" xr:uid="{A4D08454-43FD-4186-B1E7-FBAB68946012}"/>
    <cellStyle name="Normal 9 5 2 2 5" xfId="4144" xr:uid="{C69E2F3E-8C68-475E-92D1-1A76A05C77F2}"/>
    <cellStyle name="Normal 9 5 2 2 5 2" xfId="4145" xr:uid="{D54EE1D5-5C7A-45AC-8509-6E8E4E766B40}"/>
    <cellStyle name="Normal 9 5 2 2 5 2 2" xfId="5049" xr:uid="{D454F3DE-5DE4-4F92-9A4C-C0CD386F71E4}"/>
    <cellStyle name="Normal 9 5 2 2 5 3" xfId="4146" xr:uid="{4B6A4C11-AF91-41A6-8321-767AA9BA9779}"/>
    <cellStyle name="Normal 9 5 2 2 5 3 2" xfId="5050" xr:uid="{26E6A6F9-3BF6-41C8-B2AE-956DBF1E66F1}"/>
    <cellStyle name="Normal 9 5 2 2 5 4" xfId="4147" xr:uid="{D12465C2-F82F-400B-A3B0-0CD00D52953D}"/>
    <cellStyle name="Normal 9 5 2 2 5 4 2" xfId="5051" xr:uid="{8295DDAB-67D2-45F2-B01D-B327B95849A1}"/>
    <cellStyle name="Normal 9 5 2 2 5 5" xfId="5048" xr:uid="{5405F1E9-EE58-42AE-86F1-E55CE7111E73}"/>
    <cellStyle name="Normal 9 5 2 2 6" xfId="4148" xr:uid="{808592C9-6CFF-4C46-A298-E48C4B9F2F6D}"/>
    <cellStyle name="Normal 9 5 2 2 6 2" xfId="5052" xr:uid="{359497E0-B972-4037-B8D8-44F984641284}"/>
    <cellStyle name="Normal 9 5 2 2 7" xfId="4149" xr:uid="{8F8CF9D8-9138-49E5-9DB2-C2C6B0847630}"/>
    <cellStyle name="Normal 9 5 2 2 7 2" xfId="5053" xr:uid="{E3C1AC3F-5F92-42EE-8D82-9E234063F980}"/>
    <cellStyle name="Normal 9 5 2 2 8" xfId="4150" xr:uid="{634A9102-ADCB-4162-BCAF-B9F3B07AC88D}"/>
    <cellStyle name="Normal 9 5 2 2 8 2" xfId="5054" xr:uid="{6E9E4EA2-69A5-4503-9D53-C511FAB22FA9}"/>
    <cellStyle name="Normal 9 5 2 2 9" xfId="5023" xr:uid="{51B530C6-ACE0-437B-A2E4-7CB8AEABC623}"/>
    <cellStyle name="Normal 9 5 2 3" xfId="872" xr:uid="{C1E6876F-E4DF-465A-9F07-1081DF81097C}"/>
    <cellStyle name="Normal 9 5 2 3 2" xfId="873" xr:uid="{215EABDC-0FAE-4D24-AC7F-8A1283CBCF8D}"/>
    <cellStyle name="Normal 9 5 2 3 2 2" xfId="874" xr:uid="{1F0E22DF-AFF6-4BCA-B7DA-6C725D2E1FDB}"/>
    <cellStyle name="Normal 9 5 2 3 2 2 2" xfId="5057" xr:uid="{9BE5E33C-C345-4EA6-AC9F-D04ABBD5A2EC}"/>
    <cellStyle name="Normal 9 5 2 3 2 3" xfId="4151" xr:uid="{36E48401-3642-46D9-90D7-309A9FFCA458}"/>
    <cellStyle name="Normal 9 5 2 3 2 3 2" xfId="5058" xr:uid="{F06D3EB3-FB91-4BC5-BB74-F12402B31984}"/>
    <cellStyle name="Normal 9 5 2 3 2 4" xfId="4152" xr:uid="{845694BF-66A5-458F-B773-7BF3B961888D}"/>
    <cellStyle name="Normal 9 5 2 3 2 4 2" xfId="5059" xr:uid="{95AC4022-1058-4F62-8B92-096FF1D0F842}"/>
    <cellStyle name="Normal 9 5 2 3 2 5" xfId="5056" xr:uid="{E4B904C2-6318-48FF-98CF-9F2E6DC2C88C}"/>
    <cellStyle name="Normal 9 5 2 3 3" xfId="875" xr:uid="{2313DF20-7EED-45A6-BCA2-A58A1FC64371}"/>
    <cellStyle name="Normal 9 5 2 3 3 2" xfId="4153" xr:uid="{0309503D-462A-427B-8CEC-EB89671E53A3}"/>
    <cellStyle name="Normal 9 5 2 3 3 2 2" xfId="5061" xr:uid="{CDC706E1-D213-415D-8FDD-305562D09935}"/>
    <cellStyle name="Normal 9 5 2 3 3 3" xfId="4154" xr:uid="{E403CA53-438F-43F1-B539-918410F1249B}"/>
    <cellStyle name="Normal 9 5 2 3 3 3 2" xfId="5062" xr:uid="{2D406882-1525-4B65-8C9E-2BE52A1377EA}"/>
    <cellStyle name="Normal 9 5 2 3 3 4" xfId="4155" xr:uid="{30D98301-868C-4C0B-80F0-FBD4A9531312}"/>
    <cellStyle name="Normal 9 5 2 3 3 4 2" xfId="5063" xr:uid="{D5727BEA-5BDF-4F4A-98C6-66F0B690E163}"/>
    <cellStyle name="Normal 9 5 2 3 3 5" xfId="5060" xr:uid="{05990415-1350-42F4-94AF-871C0DFE5761}"/>
    <cellStyle name="Normal 9 5 2 3 4" xfId="4156" xr:uid="{8323C526-4422-4766-AB79-0F5B9E02E877}"/>
    <cellStyle name="Normal 9 5 2 3 4 2" xfId="5064" xr:uid="{389260DD-50AC-4059-81A4-388CF6244FFC}"/>
    <cellStyle name="Normal 9 5 2 3 5" xfId="4157" xr:uid="{98E0DDB4-BEE8-41D7-AFBD-93A836E3E45C}"/>
    <cellStyle name="Normal 9 5 2 3 5 2" xfId="5065" xr:uid="{8342136D-E18C-4B28-BF5A-9131FA3DBD1B}"/>
    <cellStyle name="Normal 9 5 2 3 6" xfId="4158" xr:uid="{DB8C0BE3-0D9A-4101-B8B1-832729597761}"/>
    <cellStyle name="Normal 9 5 2 3 6 2" xfId="5066" xr:uid="{2F6C990B-B0A8-4AED-BE0B-D04361B0BE58}"/>
    <cellStyle name="Normal 9 5 2 3 7" xfId="5055" xr:uid="{0C3CBFEB-2E44-43EB-9263-5BA1B318EB70}"/>
    <cellStyle name="Normal 9 5 2 4" xfId="876" xr:uid="{7C42DE19-B45A-49A1-AE9C-329E0D638A5C}"/>
    <cellStyle name="Normal 9 5 2 4 2" xfId="877" xr:uid="{53BD296D-C5CC-43EB-8AE1-C2DF0E726ACF}"/>
    <cellStyle name="Normal 9 5 2 4 2 2" xfId="4159" xr:uid="{8BA3C491-9250-43CB-869B-01094A83C2B7}"/>
    <cellStyle name="Normal 9 5 2 4 2 2 2" xfId="5069" xr:uid="{53EFF2DF-B772-4A77-8597-632AD9B7F54F}"/>
    <cellStyle name="Normal 9 5 2 4 2 3" xfId="4160" xr:uid="{E67EEFC2-AAAA-461A-ABAB-AE4E0D9612E0}"/>
    <cellStyle name="Normal 9 5 2 4 2 3 2" xfId="5070" xr:uid="{52DA4BEB-CF2D-47AD-BF52-61CD7949B923}"/>
    <cellStyle name="Normal 9 5 2 4 2 4" xfId="4161" xr:uid="{89D56BC0-85C5-4F28-AFD7-812566E00DD1}"/>
    <cellStyle name="Normal 9 5 2 4 2 4 2" xfId="5071" xr:uid="{CFFFBEAA-08C0-4867-85C1-CE520A1B9965}"/>
    <cellStyle name="Normal 9 5 2 4 2 5" xfId="5068" xr:uid="{06126A8A-7329-4736-BF58-0B13216C142C}"/>
    <cellStyle name="Normal 9 5 2 4 3" xfId="4162" xr:uid="{392674F9-D88A-4858-B5E1-CCCB1D7626A9}"/>
    <cellStyle name="Normal 9 5 2 4 3 2" xfId="5072" xr:uid="{CEBB7876-CEBD-4AD3-947C-332AA2DAB94F}"/>
    <cellStyle name="Normal 9 5 2 4 4" xfId="4163" xr:uid="{8FEDC28F-6E10-48C6-98EE-8108B37AC6F3}"/>
    <cellStyle name="Normal 9 5 2 4 4 2" xfId="5073" xr:uid="{C56BA56A-95FD-4143-8B2D-A63CD94EC997}"/>
    <cellStyle name="Normal 9 5 2 4 5" xfId="4164" xr:uid="{250855F5-2AE4-4BCD-AE54-2EA1FF2BAB88}"/>
    <cellStyle name="Normal 9 5 2 4 5 2" xfId="5074" xr:uid="{1E9235A0-C8E4-4536-9773-C2C65456AE71}"/>
    <cellStyle name="Normal 9 5 2 4 6" xfId="5067" xr:uid="{D6C465A4-11D5-46CB-A642-5EF876DFA1F2}"/>
    <cellStyle name="Normal 9 5 2 5" xfId="878" xr:uid="{E6E326F8-A572-4B09-AFBD-847021ADAD25}"/>
    <cellStyle name="Normal 9 5 2 5 2" xfId="4165" xr:uid="{ED9E7C08-D386-429A-9EBE-A829176C78D6}"/>
    <cellStyle name="Normal 9 5 2 5 2 2" xfId="5076" xr:uid="{AD243201-4DF2-442D-B5AD-DCA815795916}"/>
    <cellStyle name="Normal 9 5 2 5 3" xfId="4166" xr:uid="{6E704362-3423-43D1-A29F-29B301294E55}"/>
    <cellStyle name="Normal 9 5 2 5 3 2" xfId="5077" xr:uid="{47A53AAF-EC5B-4573-BDAC-E6734F58F6E1}"/>
    <cellStyle name="Normal 9 5 2 5 4" xfId="4167" xr:uid="{47279A52-D096-4E59-9B95-74D7EED7921C}"/>
    <cellStyle name="Normal 9 5 2 5 4 2" xfId="5078" xr:uid="{12AFAA08-0EF9-455C-9EEB-10938D87DBD3}"/>
    <cellStyle name="Normal 9 5 2 5 5" xfId="5075" xr:uid="{6E0F14DB-DC04-4102-8186-3431850BC07F}"/>
    <cellStyle name="Normal 9 5 2 6" xfId="4168" xr:uid="{0B1CCDFF-5444-439B-A926-3E820E9946D5}"/>
    <cellStyle name="Normal 9 5 2 6 2" xfId="4169" xr:uid="{0A54D362-C787-414D-8EE0-49787E323B08}"/>
    <cellStyle name="Normal 9 5 2 6 2 2" xfId="5080" xr:uid="{E83528A5-3086-481C-9C96-6AFE04459B74}"/>
    <cellStyle name="Normal 9 5 2 6 3" xfId="4170" xr:uid="{91EF3781-3479-430A-ACBD-0368CC3EBBD8}"/>
    <cellStyle name="Normal 9 5 2 6 3 2" xfId="5081" xr:uid="{F1E78631-A529-45C9-9089-3B315BB090EC}"/>
    <cellStyle name="Normal 9 5 2 6 4" xfId="4171" xr:uid="{8CF89761-5E56-4F76-91BD-B9643D1C4E3D}"/>
    <cellStyle name="Normal 9 5 2 6 4 2" xfId="5082" xr:uid="{DF95D050-C80C-4B84-9C2A-0EAA8DC0B0E7}"/>
    <cellStyle name="Normal 9 5 2 6 5" xfId="5079" xr:uid="{DE9B37FD-304D-4FEE-AC96-6594451CE696}"/>
    <cellStyle name="Normal 9 5 2 7" xfId="4172" xr:uid="{050B4FD0-0299-4AC4-9A4A-2D066DFEC949}"/>
    <cellStyle name="Normal 9 5 2 7 2" xfId="5083" xr:uid="{0D292536-3215-4D94-8095-4F8F662F9952}"/>
    <cellStyle name="Normal 9 5 2 8" xfId="4173" xr:uid="{EE71E579-BC77-4031-A83D-6448F04D84D7}"/>
    <cellStyle name="Normal 9 5 2 8 2" xfId="5084" xr:uid="{8CF35FB9-0EFE-43E5-907B-45941C86C228}"/>
    <cellStyle name="Normal 9 5 2 9" xfId="4174" xr:uid="{90AA889C-D336-4A47-809D-5A0176762BB7}"/>
    <cellStyle name="Normal 9 5 2 9 2" xfId="5085" xr:uid="{5C487695-9484-4F5F-81C6-BE5834389B53}"/>
    <cellStyle name="Normal 9 5 3" xfId="421" xr:uid="{78277BA4-B1C3-4A66-9E87-362DAC393DFE}"/>
    <cellStyle name="Normal 9 5 3 2" xfId="879" xr:uid="{A9471EBC-DB91-4297-A998-9E98507EC18B}"/>
    <cellStyle name="Normal 9 5 3 2 2" xfId="880" xr:uid="{4A4CE58C-54DE-4BF3-9867-948B613A99ED}"/>
    <cellStyle name="Normal 9 5 3 2 2 2" xfId="2452" xr:uid="{F87CA4E7-1A4F-42CA-9B83-C84367C6A044}"/>
    <cellStyle name="Normal 9 5 3 2 2 2 2" xfId="2453" xr:uid="{73E8E05F-D123-4F98-B27F-C8290A2ACB15}"/>
    <cellStyle name="Normal 9 5 3 2 2 2 2 2" xfId="5090" xr:uid="{B34A0E32-7236-4761-9E29-3BA7E309CBC0}"/>
    <cellStyle name="Normal 9 5 3 2 2 2 3" xfId="5089" xr:uid="{826DB549-293E-4538-94F7-CE43276C73FD}"/>
    <cellStyle name="Normal 9 5 3 2 2 3" xfId="2454" xr:uid="{2C1270A4-E077-4CC2-95EC-B2E1428EFCE1}"/>
    <cellStyle name="Normal 9 5 3 2 2 3 2" xfId="5091" xr:uid="{C3FB023C-74F0-4D08-84CD-B3F38233DEA5}"/>
    <cellStyle name="Normal 9 5 3 2 2 4" xfId="4175" xr:uid="{7D6CFE0D-F48A-47D7-BA14-FE988E8140A8}"/>
    <cellStyle name="Normal 9 5 3 2 2 4 2" xfId="5092" xr:uid="{EAC66213-0F0F-4BEC-A841-73A2560CC637}"/>
    <cellStyle name="Normal 9 5 3 2 2 5" xfId="5088" xr:uid="{E34D1519-7FA2-43F1-AF1D-CD30542CDCD1}"/>
    <cellStyle name="Normal 9 5 3 2 3" xfId="2455" xr:uid="{9C5F9C42-0CA5-44F9-AE2C-D3A091CA5AC5}"/>
    <cellStyle name="Normal 9 5 3 2 3 2" xfId="2456" xr:uid="{38782722-E942-410E-B569-80FC0343CD57}"/>
    <cellStyle name="Normal 9 5 3 2 3 2 2" xfId="5094" xr:uid="{F0F08CE8-7DA4-4315-8A5A-21734E8AFE6B}"/>
    <cellStyle name="Normal 9 5 3 2 3 3" xfId="4176" xr:uid="{8D93ED3E-3730-4B08-B99D-F10DABEBF6D7}"/>
    <cellStyle name="Normal 9 5 3 2 3 3 2" xfId="5095" xr:uid="{70A24256-BE50-4541-8392-952586946EED}"/>
    <cellStyle name="Normal 9 5 3 2 3 4" xfId="4177" xr:uid="{49AD6F01-6CF7-4FDD-B5CD-C745CF4CC2C1}"/>
    <cellStyle name="Normal 9 5 3 2 3 4 2" xfId="5096" xr:uid="{73C9880B-2FE7-41C8-98C8-FFAE861361F3}"/>
    <cellStyle name="Normal 9 5 3 2 3 5" xfId="5093" xr:uid="{190F2492-871B-4B92-B2A8-8835F518982B}"/>
    <cellStyle name="Normal 9 5 3 2 4" xfId="2457" xr:uid="{BD157715-C9D8-4C68-931E-9A46FDCFAC31}"/>
    <cellStyle name="Normal 9 5 3 2 4 2" xfId="5097" xr:uid="{CC4EAB3A-A5BF-4854-BAEC-4468DA805669}"/>
    <cellStyle name="Normal 9 5 3 2 5" xfId="4178" xr:uid="{4374D9FA-EB97-43B2-A5F2-618F0333B982}"/>
    <cellStyle name="Normal 9 5 3 2 5 2" xfId="5098" xr:uid="{5B306607-731F-481C-8C32-3D517E6CA7B8}"/>
    <cellStyle name="Normal 9 5 3 2 6" xfId="4179" xr:uid="{3198C5E3-F8F5-496A-9F12-251727903423}"/>
    <cellStyle name="Normal 9 5 3 2 6 2" xfId="5099" xr:uid="{924EC9EE-AD7F-4EBC-816C-E24A04EF47B4}"/>
    <cellStyle name="Normal 9 5 3 2 7" xfId="5087" xr:uid="{629E881C-17E9-42A7-88F5-98CCE25825E0}"/>
    <cellStyle name="Normal 9 5 3 3" xfId="881" xr:uid="{37938B0D-D12B-4D51-A9CC-C0E833CAEC9C}"/>
    <cellStyle name="Normal 9 5 3 3 2" xfId="2458" xr:uid="{934D096A-57CA-4A54-BB81-1330F9AB681B}"/>
    <cellStyle name="Normal 9 5 3 3 2 2" xfId="2459" xr:uid="{C0B41373-D32B-4FEB-9D4E-C1D55ED7BADC}"/>
    <cellStyle name="Normal 9 5 3 3 2 2 2" xfId="5102" xr:uid="{641F379B-03EC-491C-93B6-CD52B42607A2}"/>
    <cellStyle name="Normal 9 5 3 3 2 3" xfId="4180" xr:uid="{498DE512-B761-4653-B414-62F64995A776}"/>
    <cellStyle name="Normal 9 5 3 3 2 3 2" xfId="5103" xr:uid="{24C22542-A702-484D-9464-5155894AC02B}"/>
    <cellStyle name="Normal 9 5 3 3 2 4" xfId="4181" xr:uid="{DCCFDA06-42C3-423B-B4AF-3086AC5C13DD}"/>
    <cellStyle name="Normal 9 5 3 3 2 4 2" xfId="5104" xr:uid="{DA688374-1B42-412D-AFE4-462DBE0E1C4C}"/>
    <cellStyle name="Normal 9 5 3 3 2 5" xfId="5101" xr:uid="{5FEA7F1D-7B1C-4A82-8BDE-F25DB547CBEF}"/>
    <cellStyle name="Normal 9 5 3 3 3" xfId="2460" xr:uid="{E95C26B3-6F9E-4ED6-A3F1-326351CC361F}"/>
    <cellStyle name="Normal 9 5 3 3 3 2" xfId="5105" xr:uid="{76885643-94FF-440F-9F21-BE71F3C0D738}"/>
    <cellStyle name="Normal 9 5 3 3 4" xfId="4182" xr:uid="{3650560F-34A2-4DCD-8A9F-84992926DCCA}"/>
    <cellStyle name="Normal 9 5 3 3 4 2" xfId="5106" xr:uid="{DAC35BD5-5DF6-4FB9-BA8D-AEE1E37E6E50}"/>
    <cellStyle name="Normal 9 5 3 3 5" xfId="4183" xr:uid="{859284A1-4462-49CC-93BE-CA40536E8E70}"/>
    <cellStyle name="Normal 9 5 3 3 5 2" xfId="5107" xr:uid="{9A87E67E-82A6-46AA-9621-746541696088}"/>
    <cellStyle name="Normal 9 5 3 3 6" xfId="5100" xr:uid="{482F8402-22A1-4A3C-B5F8-542E8DA027E2}"/>
    <cellStyle name="Normal 9 5 3 4" xfId="2461" xr:uid="{67D7DE8E-9A68-4F2C-8BE6-A93EA84A1AEA}"/>
    <cellStyle name="Normal 9 5 3 4 2" xfId="2462" xr:uid="{556D873A-F172-4FAD-9677-BEB0004A8D07}"/>
    <cellStyle name="Normal 9 5 3 4 2 2" xfId="5109" xr:uid="{C84082B5-2CC9-468E-B01C-188711E741A1}"/>
    <cellStyle name="Normal 9 5 3 4 3" xfId="4184" xr:uid="{52343FAA-FD12-4594-9120-6D43BE9D5252}"/>
    <cellStyle name="Normal 9 5 3 4 3 2" xfId="5110" xr:uid="{9AC80AD2-7BFA-43A0-B96A-4F2E5F4443AD}"/>
    <cellStyle name="Normal 9 5 3 4 4" xfId="4185" xr:uid="{F7572FC3-8A39-4375-BEC2-41F77E045C4C}"/>
    <cellStyle name="Normal 9 5 3 4 4 2" xfId="5111" xr:uid="{5B8D39B4-DF85-4491-93CD-8A9C5D629E7F}"/>
    <cellStyle name="Normal 9 5 3 4 5" xfId="5108" xr:uid="{3C327947-0459-4DAB-8806-9BA03BB66D8B}"/>
    <cellStyle name="Normal 9 5 3 5" xfId="2463" xr:uid="{93CBCAC2-EDBC-4224-9BFC-130988916B80}"/>
    <cellStyle name="Normal 9 5 3 5 2" xfId="4186" xr:uid="{025FE175-5932-4AAF-938B-310BE14ACB5D}"/>
    <cellStyle name="Normal 9 5 3 5 2 2" xfId="5113" xr:uid="{E4FEB7DF-166A-4BC1-AFBE-CF2538AC853A}"/>
    <cellStyle name="Normal 9 5 3 5 3" xfId="4187" xr:uid="{DD179D08-4C5F-4EB1-8764-977BBBB4CD47}"/>
    <cellStyle name="Normal 9 5 3 5 3 2" xfId="5114" xr:uid="{FA707A28-AE86-45A3-87F1-2D31181164B1}"/>
    <cellStyle name="Normal 9 5 3 5 4" xfId="4188" xr:uid="{0D4ECE5C-4459-46A8-A10E-3706DBB02B6A}"/>
    <cellStyle name="Normal 9 5 3 5 4 2" xfId="5115" xr:uid="{6EB7C565-1CD5-4722-AB6D-FB29B2EEE1F7}"/>
    <cellStyle name="Normal 9 5 3 5 5" xfId="5112" xr:uid="{4E66CFD0-F756-4743-81CD-4FB7EE82911B}"/>
    <cellStyle name="Normal 9 5 3 6" xfId="4189" xr:uid="{B58AAA80-2E64-4FEC-B2DF-892720E830AE}"/>
    <cellStyle name="Normal 9 5 3 6 2" xfId="5116" xr:uid="{F59C6F41-923B-4E68-A90A-BF93066FEE60}"/>
    <cellStyle name="Normal 9 5 3 7" xfId="4190" xr:uid="{D6C8CA4D-8543-446F-B745-3B925D96DB06}"/>
    <cellStyle name="Normal 9 5 3 7 2" xfId="5117" xr:uid="{0D36FE05-4328-4FCE-94DF-54A7B515C110}"/>
    <cellStyle name="Normal 9 5 3 8" xfId="4191" xr:uid="{2D6AC69C-829B-4D81-B2CB-695F60E8CE95}"/>
    <cellStyle name="Normal 9 5 3 8 2" xfId="5118" xr:uid="{56F93FCA-C638-46C8-9009-A4DDBC527E58}"/>
    <cellStyle name="Normal 9 5 3 9" xfId="5086" xr:uid="{8A206F55-35D5-4FA5-8553-5A5672C180CA}"/>
    <cellStyle name="Normal 9 5 4" xfId="422" xr:uid="{1FC5E999-581C-48F9-B56F-7B39EE97005A}"/>
    <cellStyle name="Normal 9 5 4 2" xfId="882" xr:uid="{48DFC6A5-F3F1-40D4-BA18-CBB5FA51F49E}"/>
    <cellStyle name="Normal 9 5 4 2 2" xfId="883" xr:uid="{ED46677A-B66E-42D9-807C-5BF356E729F5}"/>
    <cellStyle name="Normal 9 5 4 2 2 2" xfId="2464" xr:uid="{381BDCA0-3D06-4138-A50B-18411413FB30}"/>
    <cellStyle name="Normal 9 5 4 2 2 2 2" xfId="5122" xr:uid="{EBACBC9F-0051-4FF7-867E-32939350DCA0}"/>
    <cellStyle name="Normal 9 5 4 2 2 3" xfId="4192" xr:uid="{2248875E-FAAE-4778-971D-E2F2284800E9}"/>
    <cellStyle name="Normal 9 5 4 2 2 3 2" xfId="5123" xr:uid="{1153B5A1-AD88-42B2-B065-00AA6C726F36}"/>
    <cellStyle name="Normal 9 5 4 2 2 4" xfId="4193" xr:uid="{C7DE3272-ABD2-4E8B-8D9A-EAAF3DB308A1}"/>
    <cellStyle name="Normal 9 5 4 2 2 4 2" xfId="5124" xr:uid="{7A5A72B8-92D7-4391-AC77-F6831181DB36}"/>
    <cellStyle name="Normal 9 5 4 2 2 5" xfId="5121" xr:uid="{8CA1336D-9C1C-45C9-A27A-A0C4D472394A}"/>
    <cellStyle name="Normal 9 5 4 2 3" xfId="2465" xr:uid="{894FCDD7-F897-47C2-96CE-CA5DB50AA65F}"/>
    <cellStyle name="Normal 9 5 4 2 3 2" xfId="5125" xr:uid="{C73E56D4-2B11-4802-A463-922C40E0DB0F}"/>
    <cellStyle name="Normal 9 5 4 2 4" xfId="4194" xr:uid="{8A8EF9D2-D6E8-4B9A-9C9A-2C697F8694CC}"/>
    <cellStyle name="Normal 9 5 4 2 4 2" xfId="5126" xr:uid="{6CC91647-E5EF-4291-A596-84997C038028}"/>
    <cellStyle name="Normal 9 5 4 2 5" xfId="4195" xr:uid="{04EBD82F-C453-4FC2-BF01-1D053C87D7EB}"/>
    <cellStyle name="Normal 9 5 4 2 5 2" xfId="5127" xr:uid="{D5CDE847-18DD-40B5-A071-EA2B34FCF377}"/>
    <cellStyle name="Normal 9 5 4 2 6" xfId="5120" xr:uid="{F89315CA-D7EB-4411-9C60-51B3CA390838}"/>
    <cellStyle name="Normal 9 5 4 3" xfId="884" xr:uid="{69088B09-47AF-458D-9E69-7D2D2CF6BE24}"/>
    <cellStyle name="Normal 9 5 4 3 2" xfId="2466" xr:uid="{CC184A8F-011E-4C4D-AF4A-6C1BD9BD2482}"/>
    <cellStyle name="Normal 9 5 4 3 2 2" xfId="5129" xr:uid="{8A83DCE8-1B1B-4EF4-82D0-D244825371C4}"/>
    <cellStyle name="Normal 9 5 4 3 3" xfId="4196" xr:uid="{0CDC3498-C858-4555-8D26-3D741E098EA3}"/>
    <cellStyle name="Normal 9 5 4 3 3 2" xfId="5130" xr:uid="{031B90B9-C8CC-45FA-AFAA-3EE5BE423C7B}"/>
    <cellStyle name="Normal 9 5 4 3 4" xfId="4197" xr:uid="{CFFC12E1-709B-4AED-A590-8DC2E34B454C}"/>
    <cellStyle name="Normal 9 5 4 3 4 2" xfId="5131" xr:uid="{5578B07A-81D5-4105-B279-9DC6797FD71E}"/>
    <cellStyle name="Normal 9 5 4 3 5" xfId="5128" xr:uid="{63C05762-720A-4B68-BC90-DF5FD286A27D}"/>
    <cellStyle name="Normal 9 5 4 4" xfId="2467" xr:uid="{584B38E3-2EAF-4DCC-A54A-C24F5EA88756}"/>
    <cellStyle name="Normal 9 5 4 4 2" xfId="4198" xr:uid="{6388957D-83A6-47BD-BF25-9F4FA4FF536E}"/>
    <cellStyle name="Normal 9 5 4 4 2 2" xfId="5133" xr:uid="{FC728C44-3BE5-4FCE-B57B-E1C2ED053FC9}"/>
    <cellStyle name="Normal 9 5 4 4 3" xfId="4199" xr:uid="{A95A783C-2524-42A5-9749-93F3FFDB2126}"/>
    <cellStyle name="Normal 9 5 4 4 3 2" xfId="5134" xr:uid="{E24F7017-44C1-497F-A560-A18DF65D65BC}"/>
    <cellStyle name="Normal 9 5 4 4 4" xfId="4200" xr:uid="{6C561BE7-3EA8-4997-815A-04887B8FED9B}"/>
    <cellStyle name="Normal 9 5 4 4 4 2" xfId="5135" xr:uid="{930179EB-3604-47DE-8522-5855C748D1D6}"/>
    <cellStyle name="Normal 9 5 4 4 5" xfId="5132" xr:uid="{D19A2209-5A5D-454C-9D07-10340B7B4E59}"/>
    <cellStyle name="Normal 9 5 4 5" xfId="4201" xr:uid="{116B0A9E-EE52-4DD9-A54B-62453B04B2BC}"/>
    <cellStyle name="Normal 9 5 4 5 2" xfId="5136" xr:uid="{24EE1277-F856-4A71-8448-DD51D965F6B6}"/>
    <cellStyle name="Normal 9 5 4 6" xfId="4202" xr:uid="{BB787447-B76C-411D-A86A-49B323F00B22}"/>
    <cellStyle name="Normal 9 5 4 6 2" xfId="5137" xr:uid="{C0FAD474-F195-46F1-A328-84762EB21FEE}"/>
    <cellStyle name="Normal 9 5 4 7" xfId="4203" xr:uid="{F2981979-0F08-47A1-B363-3954B4627B74}"/>
    <cellStyle name="Normal 9 5 4 7 2" xfId="5138" xr:uid="{B2F9D4CF-FDC3-45EB-96A3-E4AA4DB04028}"/>
    <cellStyle name="Normal 9 5 4 8" xfId="5119" xr:uid="{320078AF-F11D-4BB7-A547-F836F8B36FE8}"/>
    <cellStyle name="Normal 9 5 5" xfId="423" xr:uid="{95AFC0AD-DF2F-4948-81FD-D16F12019FC4}"/>
    <cellStyle name="Normal 9 5 5 2" xfId="885" xr:uid="{86704C0C-EBB6-4BB2-AF8C-17B8B226C1A3}"/>
    <cellStyle name="Normal 9 5 5 2 2" xfId="2468" xr:uid="{71524F63-696B-4C6A-B83C-7371895E8DDE}"/>
    <cellStyle name="Normal 9 5 5 2 2 2" xfId="5141" xr:uid="{4E74B0A9-0B6E-4D89-9DDC-223EC8D1846B}"/>
    <cellStyle name="Normal 9 5 5 2 3" xfId="4204" xr:uid="{0FF3D1B5-2799-4FE7-82DB-64D6F26A9F5D}"/>
    <cellStyle name="Normal 9 5 5 2 3 2" xfId="5142" xr:uid="{A2DD5ADC-C028-4AD9-9C84-73088FAC8949}"/>
    <cellStyle name="Normal 9 5 5 2 4" xfId="4205" xr:uid="{EFE5FE83-BCB6-43A4-A70E-3037B8BC5A62}"/>
    <cellStyle name="Normal 9 5 5 2 4 2" xfId="5143" xr:uid="{88EC9E31-FABB-4DA4-B02A-A3B62E3AEA96}"/>
    <cellStyle name="Normal 9 5 5 2 5" xfId="5140" xr:uid="{3426BE2D-EDDC-4643-80E5-1E5F0BF67769}"/>
    <cellStyle name="Normal 9 5 5 3" xfId="2469" xr:uid="{0BA0D145-4AB0-42A8-8803-BF121A17A5F5}"/>
    <cellStyle name="Normal 9 5 5 3 2" xfId="4206" xr:uid="{B3DC1C94-F6B8-42F3-8BC3-A2F1828FBA39}"/>
    <cellStyle name="Normal 9 5 5 3 2 2" xfId="5145" xr:uid="{5625BCAC-15F3-4D43-BCE8-712D43F5616B}"/>
    <cellStyle name="Normal 9 5 5 3 3" xfId="4207" xr:uid="{DCF031B6-8DAC-435D-B1B3-A00FD69B1978}"/>
    <cellStyle name="Normal 9 5 5 3 3 2" xfId="5146" xr:uid="{C60F0D9A-ED61-469B-A012-C08DC05DE787}"/>
    <cellStyle name="Normal 9 5 5 3 4" xfId="4208" xr:uid="{041A2F0E-2BB4-48CD-AA34-4E698209A21F}"/>
    <cellStyle name="Normal 9 5 5 3 4 2" xfId="5147" xr:uid="{022D6B53-AF09-4B23-AE69-702F6BA69F91}"/>
    <cellStyle name="Normal 9 5 5 3 5" xfId="5144" xr:uid="{B3BBBD60-F1BE-4349-9854-01F223DB4656}"/>
    <cellStyle name="Normal 9 5 5 4" xfId="4209" xr:uid="{2C4310C1-A6A5-46DF-BAA4-BEF811653403}"/>
    <cellStyle name="Normal 9 5 5 4 2" xfId="5148" xr:uid="{8A7584E5-A58E-49ED-8CFC-773E670D6709}"/>
    <cellStyle name="Normal 9 5 5 5" xfId="4210" xr:uid="{90DD9DDA-99FE-4FA4-8F99-72ABD97EEC37}"/>
    <cellStyle name="Normal 9 5 5 5 2" xfId="5149" xr:uid="{9FCC0F7C-CB9A-4DFF-A5EB-23CBB8E0AF17}"/>
    <cellStyle name="Normal 9 5 5 6" xfId="4211" xr:uid="{7272D9C7-6578-496F-822A-B2924FA82B24}"/>
    <cellStyle name="Normal 9 5 5 6 2" xfId="5150" xr:uid="{2FE72673-13A8-4151-9BDB-E4B589087042}"/>
    <cellStyle name="Normal 9 5 5 7" xfId="5139" xr:uid="{D4189CBA-EDA4-47ED-A652-1B0A5EB726E0}"/>
    <cellStyle name="Normal 9 5 6" xfId="886" xr:uid="{BF7014CB-D910-4960-976C-DF3B15730078}"/>
    <cellStyle name="Normal 9 5 6 2" xfId="2470" xr:uid="{55476F00-9118-4D9C-A88A-D1B81ACA39A0}"/>
    <cellStyle name="Normal 9 5 6 2 2" xfId="4212" xr:uid="{9FEC9B03-0DC8-4107-9F6C-258500A177CC}"/>
    <cellStyle name="Normal 9 5 6 2 2 2" xfId="5153" xr:uid="{7407A6E0-A932-45CC-BFC2-DA1FFC2C72E4}"/>
    <cellStyle name="Normal 9 5 6 2 3" xfId="4213" xr:uid="{FDF90881-C185-496C-A9C2-3AA370EF3027}"/>
    <cellStyle name="Normal 9 5 6 2 3 2" xfId="5154" xr:uid="{8C2A41E1-A4A3-48F7-8322-7950F2FD43C0}"/>
    <cellStyle name="Normal 9 5 6 2 4" xfId="4214" xr:uid="{88FD2217-3B56-41F7-8A1B-60F2A9A2EA85}"/>
    <cellStyle name="Normal 9 5 6 2 4 2" xfId="5155" xr:uid="{4A44C3FB-F15E-4F5F-99B0-31F1D04D219F}"/>
    <cellStyle name="Normal 9 5 6 2 5" xfId="5152" xr:uid="{1165DBF8-FF11-447B-A850-003515545EE7}"/>
    <cellStyle name="Normal 9 5 6 3" xfId="4215" xr:uid="{8099D906-6C5D-4201-8E68-A56611F1A3A7}"/>
    <cellStyle name="Normal 9 5 6 3 2" xfId="5156" xr:uid="{5A3AA7DC-E8B8-42E0-81A8-EC571B4ED83D}"/>
    <cellStyle name="Normal 9 5 6 4" xfId="4216" xr:uid="{77729512-65FB-4E0A-B392-982B5E8201DA}"/>
    <cellStyle name="Normal 9 5 6 4 2" xfId="5157" xr:uid="{E6245C9F-5659-490B-90C7-1FC6A7E6FC2E}"/>
    <cellStyle name="Normal 9 5 6 5" xfId="4217" xr:uid="{289FD630-79B2-4381-A40A-8CB1F1B3BD0D}"/>
    <cellStyle name="Normal 9 5 6 5 2" xfId="5158" xr:uid="{A1064409-2E59-4816-A0D2-69ADB8AC403F}"/>
    <cellStyle name="Normal 9 5 6 6" xfId="5151" xr:uid="{00EB19D8-3EC4-435A-A908-189EB97D0F88}"/>
    <cellStyle name="Normal 9 5 7" xfId="2471" xr:uid="{EDBC5CB9-9127-4397-9644-701E43FA190F}"/>
    <cellStyle name="Normal 9 5 7 2" xfId="4218" xr:uid="{C9F5F0C4-9A63-4CBD-AF83-F286072E653F}"/>
    <cellStyle name="Normal 9 5 7 2 2" xfId="5160" xr:uid="{BF3E3035-510B-415F-AB27-EEC0191F9B8A}"/>
    <cellStyle name="Normal 9 5 7 3" xfId="4219" xr:uid="{53615CA3-D210-4C40-AC50-13E274C5B6E4}"/>
    <cellStyle name="Normal 9 5 7 3 2" xfId="5161" xr:uid="{40319E67-4886-4BE1-AFDB-9CF9E75D90F5}"/>
    <cellStyle name="Normal 9 5 7 4" xfId="4220" xr:uid="{D6AE0C96-12C5-476A-9059-3443B6F122E6}"/>
    <cellStyle name="Normal 9 5 7 4 2" xfId="5162" xr:uid="{C6E779A3-937F-4F10-B7C1-138623F76704}"/>
    <cellStyle name="Normal 9 5 7 5" xfId="5159" xr:uid="{FDFF3B62-13EF-4E8A-BC7E-5832481F8A89}"/>
    <cellStyle name="Normal 9 5 8" xfId="4221" xr:uid="{072C4B22-CF90-4188-B96E-C684903A99AF}"/>
    <cellStyle name="Normal 9 5 8 2" xfId="4222" xr:uid="{85F9789A-F30E-44DA-B1D7-B2E4DC7451BC}"/>
    <cellStyle name="Normal 9 5 8 2 2" xfId="5164" xr:uid="{D454D65F-2A61-43EA-8FD7-7CFA71EC19BE}"/>
    <cellStyle name="Normal 9 5 8 3" xfId="4223" xr:uid="{14D600A1-D266-40F3-BE78-922CC11FAC1E}"/>
    <cellStyle name="Normal 9 5 8 3 2" xfId="5165" xr:uid="{BADB8B22-5290-46C1-AC0D-090F20F0F13F}"/>
    <cellStyle name="Normal 9 5 8 4" xfId="4224" xr:uid="{794E5E38-41CB-4455-A30C-5724870C17CC}"/>
    <cellStyle name="Normal 9 5 8 4 2" xfId="5166" xr:uid="{240A8B9E-F0FF-4986-A059-AA1BF2946AE8}"/>
    <cellStyle name="Normal 9 5 8 5" xfId="5163" xr:uid="{47D5396B-7BA4-4291-B7FD-730C7988F49A}"/>
    <cellStyle name="Normal 9 5 9" xfId="4225" xr:uid="{E5A54444-8FDB-41A9-AC77-CFAF83E99288}"/>
    <cellStyle name="Normal 9 5 9 2" xfId="5167" xr:uid="{B089407E-8B52-4550-A9B6-86811331AF83}"/>
    <cellStyle name="Normal 9 6" xfId="182" xr:uid="{37DA12B6-C421-4FFB-A7EA-1A4DE7DC59D4}"/>
    <cellStyle name="Normal 9 6 10" xfId="5168" xr:uid="{AD5CD9DA-1DE6-4ACF-B21D-D8530F6FA06D}"/>
    <cellStyle name="Normal 9 6 2" xfId="183" xr:uid="{18F67038-FCC4-479E-B778-E6F12A7A1573}"/>
    <cellStyle name="Normal 9 6 2 2" xfId="424" xr:uid="{A11009DE-5EA1-4F31-88A3-2526E04A1196}"/>
    <cellStyle name="Normal 9 6 2 2 2" xfId="887" xr:uid="{CFF3124B-6120-4548-AA3F-1A5A7E48E6DF}"/>
    <cellStyle name="Normal 9 6 2 2 2 2" xfId="2472" xr:uid="{18EC98D6-684B-4DDB-9BB0-8C9F7C65BD9F}"/>
    <cellStyle name="Normal 9 6 2 2 2 2 2" xfId="5172" xr:uid="{58ED2FC2-DC0C-4350-8322-672357EB58E8}"/>
    <cellStyle name="Normal 9 6 2 2 2 3" xfId="4226" xr:uid="{5F4FD0FE-7F88-449A-B7B4-6B521DE68C31}"/>
    <cellStyle name="Normal 9 6 2 2 2 3 2" xfId="5173" xr:uid="{DEBE3727-B9E8-4D66-8B72-D84B644B677C}"/>
    <cellStyle name="Normal 9 6 2 2 2 4" xfId="4227" xr:uid="{A1E81C2A-4C80-4A8C-B823-4529DA0C76AB}"/>
    <cellStyle name="Normal 9 6 2 2 2 4 2" xfId="5174" xr:uid="{C5C831A1-7C2A-499C-9A77-C872190A6D85}"/>
    <cellStyle name="Normal 9 6 2 2 2 5" xfId="5171" xr:uid="{EEF5C2B0-69CF-47A4-A927-6FFDC6EEA3B4}"/>
    <cellStyle name="Normal 9 6 2 2 3" xfId="2473" xr:uid="{C467FB4C-AEDF-497B-A2EF-C5E9EBB2485D}"/>
    <cellStyle name="Normal 9 6 2 2 3 2" xfId="4228" xr:uid="{40D38BD5-210B-43C4-8257-4726AE2C1262}"/>
    <cellStyle name="Normal 9 6 2 2 3 2 2" xfId="5176" xr:uid="{EBF55C63-E34B-4888-AA08-04A206339C98}"/>
    <cellStyle name="Normal 9 6 2 2 3 3" xfId="4229" xr:uid="{D0A67350-3CDF-4F60-AE92-0902FB9258E5}"/>
    <cellStyle name="Normal 9 6 2 2 3 3 2" xfId="5177" xr:uid="{98876704-510D-4EEB-AAA5-8F90ED9E181A}"/>
    <cellStyle name="Normal 9 6 2 2 3 4" xfId="4230" xr:uid="{490DA07F-AF21-4DCC-B097-05EA4CF46B5E}"/>
    <cellStyle name="Normal 9 6 2 2 3 4 2" xfId="5178" xr:uid="{ED5D7078-068D-46A6-98FC-B9313FEB9282}"/>
    <cellStyle name="Normal 9 6 2 2 3 5" xfId="5175" xr:uid="{DE4763C9-58B2-45C0-9B63-F61568A54711}"/>
    <cellStyle name="Normal 9 6 2 2 4" xfId="4231" xr:uid="{53EE5970-1ECF-4B14-B19A-5D83BD461FAA}"/>
    <cellStyle name="Normal 9 6 2 2 4 2" xfId="5179" xr:uid="{E288316D-78F7-472B-9F49-2F0FA0E06E92}"/>
    <cellStyle name="Normal 9 6 2 2 5" xfId="4232" xr:uid="{DD1835A9-154C-4816-8BC2-B5184382E6C8}"/>
    <cellStyle name="Normal 9 6 2 2 5 2" xfId="5180" xr:uid="{9D458DD1-D41C-43B4-A58F-5803876A3B70}"/>
    <cellStyle name="Normal 9 6 2 2 6" xfId="4233" xr:uid="{82DD5FB1-53CD-4CD2-8448-77ACBCD126FB}"/>
    <cellStyle name="Normal 9 6 2 2 6 2" xfId="5181" xr:uid="{EAD5F954-A25C-4907-958D-4A2BFA6E426E}"/>
    <cellStyle name="Normal 9 6 2 2 7" xfId="5170" xr:uid="{3D3325B5-F0F3-4F5F-B48F-1632B099CDDF}"/>
    <cellStyle name="Normal 9 6 2 3" xfId="888" xr:uid="{63E2F413-F6F2-44BE-BD30-5A2B32B9F2CF}"/>
    <cellStyle name="Normal 9 6 2 3 2" xfId="2474" xr:uid="{1A0E0BD8-C44A-420E-9027-9E43277EE55D}"/>
    <cellStyle name="Normal 9 6 2 3 2 2" xfId="4234" xr:uid="{A7C083C7-E54A-4CB8-8FEE-415250585155}"/>
    <cellStyle name="Normal 9 6 2 3 2 2 2" xfId="5184" xr:uid="{27538A5A-1FF7-4D36-B98F-4EE8C9F37370}"/>
    <cellStyle name="Normal 9 6 2 3 2 3" xfId="4235" xr:uid="{C6079A79-7C94-44C1-B0C3-94CD7CAA0608}"/>
    <cellStyle name="Normal 9 6 2 3 2 3 2" xfId="5185" xr:uid="{4A196866-73D0-485C-BF0A-3F74D7E504D6}"/>
    <cellStyle name="Normal 9 6 2 3 2 4" xfId="4236" xr:uid="{255ACBED-105D-4920-9138-C5569F2EC77A}"/>
    <cellStyle name="Normal 9 6 2 3 2 4 2" xfId="5186" xr:uid="{037B7470-74E2-42FD-A5F2-6F4878BB1625}"/>
    <cellStyle name="Normal 9 6 2 3 2 5" xfId="5183" xr:uid="{3055B549-542A-4BEE-B0BA-3FF51477C30A}"/>
    <cellStyle name="Normal 9 6 2 3 3" xfId="4237" xr:uid="{8245BCBE-9873-48B6-B755-085B2B07B794}"/>
    <cellStyle name="Normal 9 6 2 3 3 2" xfId="5187" xr:uid="{25A31060-7F6E-49AF-A245-103F23CB5DD3}"/>
    <cellStyle name="Normal 9 6 2 3 4" xfId="4238" xr:uid="{D5A77566-07CF-4618-BE0D-A72B2E1F8238}"/>
    <cellStyle name="Normal 9 6 2 3 4 2" xfId="5188" xr:uid="{DB88969E-0163-43FB-8A95-6CEA39686C26}"/>
    <cellStyle name="Normal 9 6 2 3 5" xfId="4239" xr:uid="{49D8D9CE-02E4-41AB-AA49-66C8465BC071}"/>
    <cellStyle name="Normal 9 6 2 3 5 2" xfId="5189" xr:uid="{9A69CEE1-2BCE-4A34-8E37-7FA841C8E296}"/>
    <cellStyle name="Normal 9 6 2 3 6" xfId="5182" xr:uid="{43AAAD3C-D30C-4022-BAC1-18BF05A05B0E}"/>
    <cellStyle name="Normal 9 6 2 4" xfId="2475" xr:uid="{FFFAFE91-807E-4E67-95AE-11D694B0522A}"/>
    <cellStyle name="Normal 9 6 2 4 2" xfId="4240" xr:uid="{BFB644C1-4F94-4A3B-B9C0-94A99415B473}"/>
    <cellStyle name="Normal 9 6 2 4 2 2" xfId="5191" xr:uid="{2A12420A-CB63-4986-B628-ED601BA1D136}"/>
    <cellStyle name="Normal 9 6 2 4 3" xfId="4241" xr:uid="{8654CA1B-2DB7-4EEE-A6E4-D7B74B23DD90}"/>
    <cellStyle name="Normal 9 6 2 4 3 2" xfId="5192" xr:uid="{E5E9B956-C0A2-42B9-8CAC-FA31A863A8CC}"/>
    <cellStyle name="Normal 9 6 2 4 4" xfId="4242" xr:uid="{ADC8A590-06D3-42CD-B180-681E01B90D43}"/>
    <cellStyle name="Normal 9 6 2 4 4 2" xfId="5193" xr:uid="{684CBC2D-1506-41D7-9E0D-8DA28FBB0D32}"/>
    <cellStyle name="Normal 9 6 2 4 5" xfId="5190" xr:uid="{6106D389-D3BC-47AA-B5E6-7F0DDD4ACC51}"/>
    <cellStyle name="Normal 9 6 2 5" xfId="4243" xr:uid="{28BD3489-26D6-438B-9C16-99880612F152}"/>
    <cellStyle name="Normal 9 6 2 5 2" xfId="4244" xr:uid="{506A56E6-A9E9-41F7-AB0F-1BB117221171}"/>
    <cellStyle name="Normal 9 6 2 5 2 2" xfId="5195" xr:uid="{EC2D4052-834B-432A-8A2D-233138B0EC6A}"/>
    <cellStyle name="Normal 9 6 2 5 3" xfId="4245" xr:uid="{C7915E85-E21C-4F1B-966F-A35655228711}"/>
    <cellStyle name="Normal 9 6 2 5 3 2" xfId="5196" xr:uid="{5A478B60-D42F-4601-BE76-450E504EC924}"/>
    <cellStyle name="Normal 9 6 2 5 4" xfId="4246" xr:uid="{E6466078-D545-480F-BB81-094EE435A268}"/>
    <cellStyle name="Normal 9 6 2 5 4 2" xfId="5197" xr:uid="{904BB1FD-5CF1-465A-880F-77D4DA9452F0}"/>
    <cellStyle name="Normal 9 6 2 5 5" xfId="5194" xr:uid="{77C9F7FD-2E51-47C0-BD4C-6F676877638F}"/>
    <cellStyle name="Normal 9 6 2 6" xfId="4247" xr:uid="{1B2F5204-AFBB-42F4-BB01-9A95F74F557C}"/>
    <cellStyle name="Normal 9 6 2 6 2" xfId="5198" xr:uid="{AEB02FAF-32B1-4DC4-BC91-95B2A420BA09}"/>
    <cellStyle name="Normal 9 6 2 7" xfId="4248" xr:uid="{3FD6DE24-C1A1-4582-9181-7557857F9D5B}"/>
    <cellStyle name="Normal 9 6 2 7 2" xfId="5199" xr:uid="{D452D015-50E0-4D42-BBEB-D40FB8D2CBD8}"/>
    <cellStyle name="Normal 9 6 2 8" xfId="4249" xr:uid="{8B0FF567-009A-4DE5-A32C-83F5773773E4}"/>
    <cellStyle name="Normal 9 6 2 8 2" xfId="5200" xr:uid="{01608ECB-B4A5-4F62-B6EB-1CAEEE820464}"/>
    <cellStyle name="Normal 9 6 2 9" xfId="5169" xr:uid="{BFFFDE87-7AF0-4199-BA4B-D0F9EE3A436D}"/>
    <cellStyle name="Normal 9 6 3" xfId="425" xr:uid="{AA320D4E-787B-484D-947C-98BF5ACBB144}"/>
    <cellStyle name="Normal 9 6 3 2" xfId="889" xr:uid="{013B41FB-D1EC-4140-B17C-B5786CFE3A7C}"/>
    <cellStyle name="Normal 9 6 3 2 2" xfId="890" xr:uid="{4919E810-8718-485D-95E8-896DD0E51AA3}"/>
    <cellStyle name="Normal 9 6 3 2 2 2" xfId="5203" xr:uid="{89AC4CD8-1A05-44B3-B778-4AD2619A9198}"/>
    <cellStyle name="Normal 9 6 3 2 3" xfId="4250" xr:uid="{FEB3F3AF-D303-4548-9AD6-31066DF37F4F}"/>
    <cellStyle name="Normal 9 6 3 2 3 2" xfId="5204" xr:uid="{F5050E31-FCA2-425C-B29E-3C5FCC6ADEAD}"/>
    <cellStyle name="Normal 9 6 3 2 4" xfId="4251" xr:uid="{1DB21093-6B35-4085-A43B-803DC2664730}"/>
    <cellStyle name="Normal 9 6 3 2 4 2" xfId="5205" xr:uid="{5E6A24B0-5FAD-401E-A287-0AF9E729FC8A}"/>
    <cellStyle name="Normal 9 6 3 2 5" xfId="5202" xr:uid="{C0B4E1BA-453D-4A78-BB00-2D31F4E584C4}"/>
    <cellStyle name="Normal 9 6 3 3" xfId="891" xr:uid="{705CEC22-0F42-4952-AE40-4F8C5DDC069E}"/>
    <cellStyle name="Normal 9 6 3 3 2" xfId="4252" xr:uid="{6C24A2AD-57DA-4BC9-A737-9141A0DDB275}"/>
    <cellStyle name="Normal 9 6 3 3 2 2" xfId="5207" xr:uid="{71997F3A-C7C6-41F0-9FA1-85DCDF0D9BE8}"/>
    <cellStyle name="Normal 9 6 3 3 3" xfId="4253" xr:uid="{8BA09A26-9261-4522-83AF-DD94A2BECFC3}"/>
    <cellStyle name="Normal 9 6 3 3 3 2" xfId="5208" xr:uid="{F4B2AB7C-3E90-48D1-A34E-E64A9C74985D}"/>
    <cellStyle name="Normal 9 6 3 3 4" xfId="4254" xr:uid="{7744C73B-0D18-40DC-ABE5-98171953FB74}"/>
    <cellStyle name="Normal 9 6 3 3 4 2" xfId="5209" xr:uid="{AE4EAAC2-3471-4CC5-B20B-26C6B8358419}"/>
    <cellStyle name="Normal 9 6 3 3 5" xfId="5206" xr:uid="{8B2F7743-C425-44DC-B967-1C6CA8CD4D19}"/>
    <cellStyle name="Normal 9 6 3 4" xfId="4255" xr:uid="{6CE50205-AB5D-4DC3-ACAB-97156BD484DB}"/>
    <cellStyle name="Normal 9 6 3 4 2" xfId="5210" xr:uid="{D9A3F525-DA2D-47A7-8FA5-4FDBB883604D}"/>
    <cellStyle name="Normal 9 6 3 5" xfId="4256" xr:uid="{CA28C985-F9E6-4F22-9CD1-6E18A574FC37}"/>
    <cellStyle name="Normal 9 6 3 5 2" xfId="5211" xr:uid="{F4871DCB-A1B8-4902-81DC-E7DBBA0954AF}"/>
    <cellStyle name="Normal 9 6 3 6" xfId="4257" xr:uid="{3BC8D7EF-CE1F-4D7D-AC3A-CA6422A61848}"/>
    <cellStyle name="Normal 9 6 3 6 2" xfId="5212" xr:uid="{4156BF85-8F5C-4B4B-BAA7-C0FBB24AB65B}"/>
    <cellStyle name="Normal 9 6 3 7" xfId="5201" xr:uid="{1E51B33B-AEE0-43B1-8CCE-B4ED5E59C981}"/>
    <cellStyle name="Normal 9 6 4" xfId="426" xr:uid="{C18A259B-3F2F-4200-8D33-D7CFBF62EA08}"/>
    <cellStyle name="Normal 9 6 4 2" xfId="892" xr:uid="{8D096052-8CC2-45FF-8A1A-D4ABBDB2645B}"/>
    <cellStyle name="Normal 9 6 4 2 2" xfId="4258" xr:uid="{336F7EF5-A6E5-4B3E-9D08-A82FFF8F5AC4}"/>
    <cellStyle name="Normal 9 6 4 2 2 2" xfId="5215" xr:uid="{2251C24F-5890-4B35-BA66-270E15C36B1F}"/>
    <cellStyle name="Normal 9 6 4 2 3" xfId="4259" xr:uid="{C195F197-2784-4196-B8F4-5D05C4C62905}"/>
    <cellStyle name="Normal 9 6 4 2 3 2" xfId="5216" xr:uid="{53DF337A-F946-467E-A124-AAA33F17C181}"/>
    <cellStyle name="Normal 9 6 4 2 4" xfId="4260" xr:uid="{47C4C7C0-AF99-476E-B6A3-F1BD61101AEE}"/>
    <cellStyle name="Normal 9 6 4 2 4 2" xfId="5217" xr:uid="{B909AE4D-D387-4012-8677-532DE4E9B789}"/>
    <cellStyle name="Normal 9 6 4 2 5" xfId="5214" xr:uid="{574C7FB3-0BDF-4C78-9E85-3ACC226A9282}"/>
    <cellStyle name="Normal 9 6 4 3" xfId="4261" xr:uid="{75B95782-FE25-4E68-8916-ADB761460D18}"/>
    <cellStyle name="Normal 9 6 4 3 2" xfId="5218" xr:uid="{CA668138-28B0-4A4A-8BED-71051C2D52A8}"/>
    <cellStyle name="Normal 9 6 4 4" xfId="4262" xr:uid="{609ED9D0-DD98-4C10-A7AA-D969A04ED7F0}"/>
    <cellStyle name="Normal 9 6 4 4 2" xfId="5219" xr:uid="{72FA7D06-8510-4657-A59C-14C212535317}"/>
    <cellStyle name="Normal 9 6 4 5" xfId="4263" xr:uid="{FEF822B9-E1CC-453B-91B7-FDF49E8A5524}"/>
    <cellStyle name="Normal 9 6 4 5 2" xfId="5220" xr:uid="{9BC490AD-C748-4815-8036-2A25036C79E6}"/>
    <cellStyle name="Normal 9 6 4 6" xfId="5213" xr:uid="{B4D8734C-4230-4DC4-9257-E2AC1554300C}"/>
    <cellStyle name="Normal 9 6 5" xfId="893" xr:uid="{6A852E66-8414-4842-A235-2B2B32B7F48A}"/>
    <cellStyle name="Normal 9 6 5 2" xfId="4264" xr:uid="{7284BACF-943E-4D5C-8D13-780C3491E6D2}"/>
    <cellStyle name="Normal 9 6 5 2 2" xfId="5222" xr:uid="{C80F6892-8C54-402D-88F8-E5D4D35AC21B}"/>
    <cellStyle name="Normal 9 6 5 3" xfId="4265" xr:uid="{A1A542F1-C342-4198-979D-480BF4FF5990}"/>
    <cellStyle name="Normal 9 6 5 3 2" xfId="5223" xr:uid="{3A935482-9CB4-432C-AEBB-285F66440284}"/>
    <cellStyle name="Normal 9 6 5 4" xfId="4266" xr:uid="{9941177B-38D9-4FC2-A2DE-708BBC340D96}"/>
    <cellStyle name="Normal 9 6 5 4 2" xfId="5224" xr:uid="{6733E0D2-D1EE-485A-B57D-79515ED17EDD}"/>
    <cellStyle name="Normal 9 6 5 5" xfId="5221" xr:uid="{039A669B-08AC-4A22-BE81-8CF7C10C1316}"/>
    <cellStyle name="Normal 9 6 6" xfId="4267" xr:uid="{FECAEB52-6E61-4C2E-A9AE-B8C179D35C67}"/>
    <cellStyle name="Normal 9 6 6 2" xfId="4268" xr:uid="{CD8800AE-C350-4B1E-AB5E-413988C10A61}"/>
    <cellStyle name="Normal 9 6 6 2 2" xfId="5226" xr:uid="{BF869C2F-6A2F-4BBA-9A7D-E563501DC09D}"/>
    <cellStyle name="Normal 9 6 6 3" xfId="4269" xr:uid="{399F7826-AC2D-4497-BB15-D831DCE55BC4}"/>
    <cellStyle name="Normal 9 6 6 3 2" xfId="5227" xr:uid="{AA866CE8-5CBC-46DA-89E2-508BA8EC6486}"/>
    <cellStyle name="Normal 9 6 6 4" xfId="4270" xr:uid="{09E8DF46-ED5B-4B30-8E28-F57F092782A7}"/>
    <cellStyle name="Normal 9 6 6 4 2" xfId="5228" xr:uid="{0ADCD886-6BE8-4814-B15F-1123F437D2FB}"/>
    <cellStyle name="Normal 9 6 6 5" xfId="5225" xr:uid="{F8A0C0F4-DA27-4197-8670-55DD70D19D9A}"/>
    <cellStyle name="Normal 9 6 7" xfId="4271" xr:uid="{7F673BCB-043C-4549-A38B-2160678F5886}"/>
    <cellStyle name="Normal 9 6 7 2" xfId="5229" xr:uid="{26454472-C9A2-464C-AE4F-041AA7BA24E9}"/>
    <cellStyle name="Normal 9 6 8" xfId="4272" xr:uid="{D2688F62-8665-466A-AA78-10708AF88987}"/>
    <cellStyle name="Normal 9 6 8 2" xfId="5230" xr:uid="{7F4B3053-663E-40FA-BE8F-B871B4C18D61}"/>
    <cellStyle name="Normal 9 6 9" xfId="4273" xr:uid="{E1771491-C5FC-4025-8F0F-DE41C2F2214A}"/>
    <cellStyle name="Normal 9 6 9 2" xfId="5231" xr:uid="{D863F1E0-28EB-41EA-A22F-1E8F449B4D14}"/>
    <cellStyle name="Normal 9 7" xfId="184" xr:uid="{FB3BC464-0D51-4D53-B719-5F9AA5DB9703}"/>
    <cellStyle name="Normal 9 7 2" xfId="427" xr:uid="{D6CB5EA9-30C9-477B-B668-8EA2F26128C5}"/>
    <cellStyle name="Normal 9 7 2 2" xfId="894" xr:uid="{76D51673-1020-4370-BE6D-60C93C2669AE}"/>
    <cellStyle name="Normal 9 7 2 2 2" xfId="2476" xr:uid="{BC6D0D49-E91C-4D27-A232-F228D178FB1E}"/>
    <cellStyle name="Normal 9 7 2 2 2 2" xfId="2477" xr:uid="{A058760D-0AFA-4DE4-8AE0-3FA08EEAFF69}"/>
    <cellStyle name="Normal 9 7 2 2 2 2 2" xfId="5236" xr:uid="{45ECF3C8-0225-40FC-9FDA-98A534DB074C}"/>
    <cellStyle name="Normal 9 7 2 2 2 3" xfId="5235" xr:uid="{6D6158B2-0FD1-4E6F-9C9C-4CE1D7013040}"/>
    <cellStyle name="Normal 9 7 2 2 3" xfId="2478" xr:uid="{BF4841A4-90E2-4C35-A077-27D3738FD558}"/>
    <cellStyle name="Normal 9 7 2 2 3 2" xfId="5237" xr:uid="{6062C037-5172-4DB8-84B9-23C0BB3C83BB}"/>
    <cellStyle name="Normal 9 7 2 2 4" xfId="4274" xr:uid="{CDD83240-6C2D-49D7-85E1-C24A1EA2FA1B}"/>
    <cellStyle name="Normal 9 7 2 2 4 2" xfId="5238" xr:uid="{7004B12B-50CA-4D74-9854-54B00E6B7835}"/>
    <cellStyle name="Normal 9 7 2 2 5" xfId="5234" xr:uid="{E60DC4F7-4C49-47F2-85E5-E3A78FD5CC65}"/>
    <cellStyle name="Normal 9 7 2 3" xfId="2479" xr:uid="{70BE4277-DFA1-4DEE-9C25-12E01142ADA2}"/>
    <cellStyle name="Normal 9 7 2 3 2" xfId="2480" xr:uid="{674BC4E4-A80B-4635-8FA3-5BB772FEBA43}"/>
    <cellStyle name="Normal 9 7 2 3 2 2" xfId="5240" xr:uid="{75857F0F-B49B-401F-86E9-D8ABC9E812E6}"/>
    <cellStyle name="Normal 9 7 2 3 3" xfId="4275" xr:uid="{BEACFAE8-2B6E-43EE-B0C8-B87CD467392F}"/>
    <cellStyle name="Normal 9 7 2 3 3 2" xfId="5241" xr:uid="{ECEB2F1F-FE50-41BE-BA79-32A4C64E1180}"/>
    <cellStyle name="Normal 9 7 2 3 4" xfId="4276" xr:uid="{3263BACD-681C-45D1-A0E2-F3475A5E7474}"/>
    <cellStyle name="Normal 9 7 2 3 4 2" xfId="5242" xr:uid="{0C5D37AA-71D7-4BB7-A62C-9E3407E03357}"/>
    <cellStyle name="Normal 9 7 2 3 5" xfId="5239" xr:uid="{E988B479-3FE5-44EC-9B7D-330FE73E0BA7}"/>
    <cellStyle name="Normal 9 7 2 4" xfId="2481" xr:uid="{22CE2C6C-2BCF-42D8-8F5C-C03381C64F7A}"/>
    <cellStyle name="Normal 9 7 2 4 2" xfId="5243" xr:uid="{E2D2524B-816D-42B8-B975-A0DA9853A856}"/>
    <cellStyle name="Normal 9 7 2 5" xfId="4277" xr:uid="{47123A7C-FF45-4776-9BD9-F0D0441607CA}"/>
    <cellStyle name="Normal 9 7 2 5 2" xfId="5244" xr:uid="{A773B7C4-67F9-486A-BA10-352FC5988222}"/>
    <cellStyle name="Normal 9 7 2 6" xfId="4278" xr:uid="{A2D6B78D-31DD-463A-9093-C9A16C05F4F9}"/>
    <cellStyle name="Normal 9 7 2 6 2" xfId="5245" xr:uid="{08B96E22-A944-48D5-8AF8-1DC900D11D25}"/>
    <cellStyle name="Normal 9 7 2 7" xfId="5233" xr:uid="{02AAA818-B9F9-4327-86CE-637FC93C03C6}"/>
    <cellStyle name="Normal 9 7 3" xfId="895" xr:uid="{C979AD4A-BDD9-4D68-A804-29BE9BC86E4A}"/>
    <cellStyle name="Normal 9 7 3 2" xfId="2482" xr:uid="{2FACFDCE-ECEB-4023-9D11-EEA1529213F7}"/>
    <cellStyle name="Normal 9 7 3 2 2" xfId="2483" xr:uid="{B785CAB0-8F2E-4CBE-84EA-CCA66DF6381E}"/>
    <cellStyle name="Normal 9 7 3 2 2 2" xfId="5248" xr:uid="{FEF0D37A-E99F-4451-A0F9-986753C4721E}"/>
    <cellStyle name="Normal 9 7 3 2 3" xfId="4279" xr:uid="{5A0D0D9A-787F-400E-B832-D5D8DE32334C}"/>
    <cellStyle name="Normal 9 7 3 2 3 2" xfId="5249" xr:uid="{24BDF1CB-3074-4FB0-94A4-D973680C3F87}"/>
    <cellStyle name="Normal 9 7 3 2 4" xfId="4280" xr:uid="{BF4EA9B5-DBE6-4032-B733-8556CEBF90F0}"/>
    <cellStyle name="Normal 9 7 3 2 4 2" xfId="5250" xr:uid="{6BB1FA22-B0B9-4A9E-87C4-F3B9E011BA19}"/>
    <cellStyle name="Normal 9 7 3 2 5" xfId="5247" xr:uid="{B10C03B6-E1B0-4DC1-B8C2-3FC1479DA347}"/>
    <cellStyle name="Normal 9 7 3 3" xfId="2484" xr:uid="{74A8DA1F-DA4C-4D45-A8CA-8BB8B52D72A9}"/>
    <cellStyle name="Normal 9 7 3 3 2" xfId="5251" xr:uid="{572C11C6-DFFB-4714-B20B-4F76F6487657}"/>
    <cellStyle name="Normal 9 7 3 4" xfId="4281" xr:uid="{B0DAC9FD-E9A2-4B73-93CE-F781E1008975}"/>
    <cellStyle name="Normal 9 7 3 4 2" xfId="5252" xr:uid="{2BDBFDCC-CC41-4C3C-BA04-A0543669B1A7}"/>
    <cellStyle name="Normal 9 7 3 5" xfId="4282" xr:uid="{E99433DC-0719-4441-9E72-7CFD4DF90C30}"/>
    <cellStyle name="Normal 9 7 3 5 2" xfId="5253" xr:uid="{79B1599C-2FF7-4780-B092-A2AC5A1C39EB}"/>
    <cellStyle name="Normal 9 7 3 6" xfId="5246" xr:uid="{00379985-32BF-4519-9BC3-4FB392D9D4FF}"/>
    <cellStyle name="Normal 9 7 4" xfId="2485" xr:uid="{E44F7135-6A89-4AF8-B1E3-FCD47EC733CA}"/>
    <cellStyle name="Normal 9 7 4 2" xfId="2486" xr:uid="{6121D858-3DBF-42A5-B33A-02367FBCF8D1}"/>
    <cellStyle name="Normal 9 7 4 2 2" xfId="5255" xr:uid="{A9BBBFA6-B838-4920-93F4-099DDC3FBB7D}"/>
    <cellStyle name="Normal 9 7 4 3" xfId="4283" xr:uid="{A4D77A90-9BC8-4A9C-A5E0-1A42B5CB3F11}"/>
    <cellStyle name="Normal 9 7 4 3 2" xfId="5256" xr:uid="{66B74F26-58F7-43BF-94F6-AD5ABD910BC8}"/>
    <cellStyle name="Normal 9 7 4 4" xfId="4284" xr:uid="{8D09B662-64B0-44DD-B35E-C021F94B397A}"/>
    <cellStyle name="Normal 9 7 4 4 2" xfId="5257" xr:uid="{E6534B9E-73A7-454B-853B-E84B7AB093BD}"/>
    <cellStyle name="Normal 9 7 4 5" xfId="5254" xr:uid="{71E8851E-9E0F-400B-AE8E-389C4F7723D9}"/>
    <cellStyle name="Normal 9 7 5" xfId="2487" xr:uid="{EE5F7A0D-BC3D-4671-AFD8-FC45D7426292}"/>
    <cellStyle name="Normal 9 7 5 2" xfId="4285" xr:uid="{FEECFB50-0256-4AA7-94AF-5F40EB70EAAF}"/>
    <cellStyle name="Normal 9 7 5 2 2" xfId="5259" xr:uid="{39248E74-7F3F-45F8-B997-7AB8D7717E69}"/>
    <cellStyle name="Normal 9 7 5 3" xfId="4286" xr:uid="{EE573667-B3AA-4065-808A-006263BEBF2C}"/>
    <cellStyle name="Normal 9 7 5 3 2" xfId="5260" xr:uid="{E90A8034-8A35-4BA2-BEC9-5F1A5A25CB59}"/>
    <cellStyle name="Normal 9 7 5 4" xfId="4287" xr:uid="{907882DD-DA9F-4D59-9DBC-190B32E5FE83}"/>
    <cellStyle name="Normal 9 7 5 4 2" xfId="5261" xr:uid="{52FB35F7-1715-49FA-A710-EBF1833E057D}"/>
    <cellStyle name="Normal 9 7 5 5" xfId="5258" xr:uid="{0C404F2E-FBF6-4589-9ECF-7A8CE0039CA0}"/>
    <cellStyle name="Normal 9 7 6" xfId="4288" xr:uid="{3F88709C-ABB2-4300-8F21-9F1CD77F52AC}"/>
    <cellStyle name="Normal 9 7 6 2" xfId="5262" xr:uid="{5DFDB570-1E63-4A5F-BB8B-7AE6E975BA68}"/>
    <cellStyle name="Normal 9 7 7" xfId="4289" xr:uid="{105AA0DE-0AE4-49AC-B59C-1545DF395CAD}"/>
    <cellStyle name="Normal 9 7 7 2" xfId="5263" xr:uid="{4FC19A7C-90E8-4059-A354-370207D46E5D}"/>
    <cellStyle name="Normal 9 7 8" xfId="4290" xr:uid="{3AC3E621-8189-4DBE-AE7D-EDF2C0379925}"/>
    <cellStyle name="Normal 9 7 8 2" xfId="5264" xr:uid="{01657B16-47CB-4A76-BC99-EFAD6F7F50B4}"/>
    <cellStyle name="Normal 9 7 9" xfId="5232" xr:uid="{64E7F451-E2FA-45BD-B20B-37D4ABE9682E}"/>
    <cellStyle name="Normal 9 8" xfId="428" xr:uid="{E0CB8A71-7E3F-44E9-915C-D7FE06AF47C9}"/>
    <cellStyle name="Normal 9 8 2" xfId="896" xr:uid="{16147E21-F73F-4321-93FF-690E883B9BBD}"/>
    <cellStyle name="Normal 9 8 2 2" xfId="897" xr:uid="{26B50389-1E80-48EF-A97F-3A23427CF78D}"/>
    <cellStyle name="Normal 9 8 2 2 2" xfId="2488" xr:uid="{E50B901A-0879-43B3-8468-34179FE32C4D}"/>
    <cellStyle name="Normal 9 8 2 2 2 2" xfId="5268" xr:uid="{2626A69E-69C1-4F04-8983-6F14EE2D68A6}"/>
    <cellStyle name="Normal 9 8 2 2 3" xfId="4291" xr:uid="{28D92E7A-F587-4651-B129-A7BE91EA4F52}"/>
    <cellStyle name="Normal 9 8 2 2 3 2" xfId="5269" xr:uid="{BF71B147-75F6-4D13-A8A9-2C2367AC3906}"/>
    <cellStyle name="Normal 9 8 2 2 4" xfId="4292" xr:uid="{3662C159-5958-4D0E-9933-6D0AF9E219EC}"/>
    <cellStyle name="Normal 9 8 2 2 4 2" xfId="5270" xr:uid="{A7BC398E-B55E-46A6-97EA-3ABD6CDBAF10}"/>
    <cellStyle name="Normal 9 8 2 2 5" xfId="5267" xr:uid="{8E0A0142-C6D2-4A89-82B6-1A105B8B614E}"/>
    <cellStyle name="Normal 9 8 2 3" xfId="2489" xr:uid="{8B4E6274-2EC7-4C88-83C0-1CBE15B7CEFF}"/>
    <cellStyle name="Normal 9 8 2 3 2" xfId="5271" xr:uid="{A45BC998-A634-4E29-92FB-ED450689DD74}"/>
    <cellStyle name="Normal 9 8 2 4" xfId="4293" xr:uid="{9F97D8A3-5206-4887-8992-389224FCAE6E}"/>
    <cellStyle name="Normal 9 8 2 4 2" xfId="5272" xr:uid="{7368BDDB-EB55-47EB-AC3C-3C1B8CBB96AC}"/>
    <cellStyle name="Normal 9 8 2 5" xfId="4294" xr:uid="{4580EEE7-295E-4A8F-AA00-837E37995288}"/>
    <cellStyle name="Normal 9 8 2 5 2" xfId="5273" xr:uid="{81635E1C-11AA-44CB-BFF4-6329E8A6939B}"/>
    <cellStyle name="Normal 9 8 2 6" xfId="5266" xr:uid="{95562FD3-CD0A-4F90-B53B-A3213D1ACCC7}"/>
    <cellStyle name="Normal 9 8 3" xfId="898" xr:uid="{244A5B3D-CC35-4ECE-B4FA-E2277508BE16}"/>
    <cellStyle name="Normal 9 8 3 2" xfId="2490" xr:uid="{03EEBC7C-10E5-47E9-987D-3B202F4E70BF}"/>
    <cellStyle name="Normal 9 8 3 2 2" xfId="5275" xr:uid="{2AAC8BF3-FF10-4F8D-8A9C-4A5BB86A04B3}"/>
    <cellStyle name="Normal 9 8 3 3" xfId="4295" xr:uid="{5C632E47-B0DD-4141-AB02-881FF474B619}"/>
    <cellStyle name="Normal 9 8 3 3 2" xfId="5276" xr:uid="{4CB63859-28C4-4BBD-8850-9A75217CA1D5}"/>
    <cellStyle name="Normal 9 8 3 4" xfId="4296" xr:uid="{82609D2A-78EA-4819-8AF2-38C2C686DE3E}"/>
    <cellStyle name="Normal 9 8 3 4 2" xfId="5277" xr:uid="{A1BC151B-B1BF-48EB-AAA8-264C4D256721}"/>
    <cellStyle name="Normal 9 8 3 5" xfId="5274" xr:uid="{F317FC7C-676E-417E-A835-CBC213F19C8D}"/>
    <cellStyle name="Normal 9 8 4" xfId="2491" xr:uid="{C7514CAE-6E2D-46D6-BFDC-8A30BCEAC4CA}"/>
    <cellStyle name="Normal 9 8 4 2" xfId="4297" xr:uid="{472BB2FE-C342-4FF8-AF30-1B9340D08A68}"/>
    <cellStyle name="Normal 9 8 4 2 2" xfId="5279" xr:uid="{A6726023-90D9-4AA6-93A3-6E762C32C34E}"/>
    <cellStyle name="Normal 9 8 4 3" xfId="4298" xr:uid="{C8B5FE88-7032-4B1B-B9AC-EEBCD6005A8D}"/>
    <cellStyle name="Normal 9 8 4 3 2" xfId="5280" xr:uid="{342184E5-961A-4456-B2B1-87B29E578389}"/>
    <cellStyle name="Normal 9 8 4 4" xfId="4299" xr:uid="{2B3D08BD-17E7-421B-9821-DDE90884A8D7}"/>
    <cellStyle name="Normal 9 8 4 4 2" xfId="5281" xr:uid="{46639D22-D82A-4A4F-B4A0-5C2417DB21A9}"/>
    <cellStyle name="Normal 9 8 4 5" xfId="5278" xr:uid="{83009941-C35F-4108-95EF-F2588984C5A9}"/>
    <cellStyle name="Normal 9 8 5" xfId="4300" xr:uid="{754B0867-8736-4F23-906D-FCB2698841B2}"/>
    <cellStyle name="Normal 9 8 5 2" xfId="5282" xr:uid="{FF36827C-D24A-4610-B834-C7EE79638F87}"/>
    <cellStyle name="Normal 9 8 6" xfId="4301" xr:uid="{0744B902-FF0D-4025-B0A9-8193A4558E58}"/>
    <cellStyle name="Normal 9 8 6 2" xfId="5283" xr:uid="{089758CE-C8D9-49DA-8E49-5F29E37D425A}"/>
    <cellStyle name="Normal 9 8 7" xfId="4302" xr:uid="{6BE19819-6956-4FD1-8F68-F459C9684E12}"/>
    <cellStyle name="Normal 9 8 7 2" xfId="5284" xr:uid="{C5ECFEF6-3CB6-4F0A-B60F-191027118992}"/>
    <cellStyle name="Normal 9 8 8" xfId="5265" xr:uid="{5C6E3609-8DA2-4191-ADA6-33AE3B5FD79E}"/>
    <cellStyle name="Normal 9 9" xfId="429" xr:uid="{DE75D5D1-E7D5-4B7E-9936-A9B8EAAA61EA}"/>
    <cellStyle name="Normal 9 9 2" xfId="899" xr:uid="{E5D37940-318D-423F-BFFA-801238D9DEE6}"/>
    <cellStyle name="Normal 9 9 2 2" xfId="2492" xr:uid="{81E90155-109E-4B90-A665-276712C73594}"/>
    <cellStyle name="Normal 9 9 2 2 2" xfId="5287" xr:uid="{711559A5-51D8-4CB8-8A49-E5E94832D8BF}"/>
    <cellStyle name="Normal 9 9 2 3" xfId="4303" xr:uid="{86248522-3C83-43AE-8007-CA101C171F79}"/>
    <cellStyle name="Normal 9 9 2 3 2" xfId="5288" xr:uid="{521F4D47-D318-4E7C-A06C-3DEF965EF14D}"/>
    <cellStyle name="Normal 9 9 2 4" xfId="4304" xr:uid="{0DE4352D-7129-46C1-868C-334F01BEE7F8}"/>
    <cellStyle name="Normal 9 9 2 4 2" xfId="5289" xr:uid="{5D9FBB32-3E7A-4AD6-B8AA-10BEF0C6AA4A}"/>
    <cellStyle name="Normal 9 9 2 5" xfId="5286" xr:uid="{FBBDCC13-EF03-4F78-A2A7-6F1D54313D49}"/>
    <cellStyle name="Normal 9 9 3" xfId="2493" xr:uid="{25B3D909-CEE3-40D4-99BB-8CAA0995363B}"/>
    <cellStyle name="Normal 9 9 3 2" xfId="4305" xr:uid="{565FA2EC-A7CD-40E2-AC59-0325FF3B1928}"/>
    <cellStyle name="Normal 9 9 3 2 2" xfId="5291" xr:uid="{60577A3A-61CC-4014-9E40-655A41F5C9D5}"/>
    <cellStyle name="Normal 9 9 3 3" xfId="4306" xr:uid="{FE5A3C6E-048D-4DD5-A53A-DFB379D2D589}"/>
    <cellStyle name="Normal 9 9 3 3 2" xfId="5292" xr:uid="{05416BEB-E659-4148-BA61-6415A8A0E30B}"/>
    <cellStyle name="Normal 9 9 3 4" xfId="4307" xr:uid="{0E4C02A2-5FFC-46D7-8988-CE832FD6D9D5}"/>
    <cellStyle name="Normal 9 9 3 4 2" xfId="5293" xr:uid="{E9A62102-C736-4C3E-B042-AF513D088C10}"/>
    <cellStyle name="Normal 9 9 3 5" xfId="5290" xr:uid="{2B11AB5D-B39F-4717-B030-14E3D3B6C5A4}"/>
    <cellStyle name="Normal 9 9 4" xfId="4308" xr:uid="{7D11D980-5905-470F-AC3A-610FFBCFE661}"/>
    <cellStyle name="Normal 9 9 4 2" xfId="5294" xr:uid="{8009E54F-2B20-48EC-BEAA-F7FB0B06CC08}"/>
    <cellStyle name="Normal 9 9 5" xfId="4309" xr:uid="{03E3BA4E-EC5A-410E-9C2B-23D644E35F0C}"/>
    <cellStyle name="Normal 9 9 5 2" xfId="5295" xr:uid="{E978BBFA-306E-4E38-A7B8-42114F698C9A}"/>
    <cellStyle name="Normal 9 9 6" xfId="4310" xr:uid="{0122BE3A-4E6B-487E-BA7F-16B91B95E668}"/>
    <cellStyle name="Normal 9 9 6 2" xfId="5296" xr:uid="{EE972B2E-9E5B-4E69-A63E-BF3D1D438687}"/>
    <cellStyle name="Normal 9 9 7" xfId="5285" xr:uid="{1FD988C3-134F-4792-AB40-71BFD04B6F1C}"/>
    <cellStyle name="Percent 2" xfId="79" xr:uid="{750081A1-93E2-4099-B6D5-52DA3EB8C718}"/>
    <cellStyle name="Percent 2 2" xfId="5297" xr:uid="{7F0195A6-1BF8-42BE-B98C-36AC922CE755}"/>
    <cellStyle name="Гиперссылка 2" xfId="4" xr:uid="{49BAA0F8-B3D3-41B5-87DD-435502328B29}"/>
    <cellStyle name="Гиперссылка 2 2" xfId="5298" xr:uid="{A258DA19-30D8-4171-B72A-F989869B1780}"/>
    <cellStyle name="Обычный 2" xfId="1" xr:uid="{A3CD5D5E-4502-4158-8112-08CDD679ACF5}"/>
    <cellStyle name="Обычный 2 2" xfId="5" xr:uid="{D19F253E-EE9B-4476-9D91-2EE3A6D7A3DC}"/>
    <cellStyle name="Обычный 2 2 2" xfId="5300" xr:uid="{6F1EDE7B-2C79-4A79-914C-177573CC8247}"/>
    <cellStyle name="Обычный 2 3" xfId="5299" xr:uid="{6232AF94-0B77-4A39-8FD7-3DDE893A11CB}"/>
    <cellStyle name="常规_Sheet1_1" xfId="4412" xr:uid="{FC52B353-ED10-4038-B6F9-E586C0D6581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newserver3\Share_folder\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R10" sqref="R9:R10"/>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3" t="s">
        <v>2</v>
      </c>
      <c r="C8" s="94"/>
      <c r="D8" s="94"/>
      <c r="E8" s="94"/>
      <c r="F8" s="94"/>
      <c r="G8" s="95"/>
    </row>
    <row r="9" spans="2:7" ht="14.25">
      <c r="B9" s="15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0"/>
  <sheetViews>
    <sheetView tabSelected="1" topLeftCell="A119" zoomScale="90" zoomScaleNormal="90" workbookViewId="0">
      <selection activeCell="I147" sqref="I14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720</v>
      </c>
      <c r="C10" s="132"/>
      <c r="D10" s="132"/>
      <c r="E10" s="132"/>
      <c r="F10" s="127"/>
      <c r="G10" s="128"/>
      <c r="H10" s="128" t="s">
        <v>720</v>
      </c>
      <c r="I10" s="132"/>
      <c r="J10" s="156">
        <v>52517</v>
      </c>
      <c r="K10" s="127"/>
    </row>
    <row r="11" spans="1:11">
      <c r="A11" s="126"/>
      <c r="B11" s="126" t="s">
        <v>721</v>
      </c>
      <c r="C11" s="132"/>
      <c r="D11" s="132"/>
      <c r="E11" s="132"/>
      <c r="F11" s="127"/>
      <c r="G11" s="128"/>
      <c r="H11" s="128" t="s">
        <v>721</v>
      </c>
      <c r="I11" s="132"/>
      <c r="J11" s="157"/>
      <c r="K11" s="127"/>
    </row>
    <row r="12" spans="1:11">
      <c r="A12" s="126"/>
      <c r="B12" s="126" t="s">
        <v>722</v>
      </c>
      <c r="C12" s="132"/>
      <c r="D12" s="132"/>
      <c r="E12" s="132"/>
      <c r="F12" s="127"/>
      <c r="G12" s="128"/>
      <c r="H12" s="128" t="s">
        <v>722</v>
      </c>
      <c r="I12" s="132"/>
      <c r="J12" s="132"/>
      <c r="K12" s="127"/>
    </row>
    <row r="13" spans="1:11">
      <c r="A13" s="126"/>
      <c r="B13" s="126" t="s">
        <v>906</v>
      </c>
      <c r="C13" s="132"/>
      <c r="D13" s="132"/>
      <c r="E13" s="132"/>
      <c r="F13" s="127"/>
      <c r="G13" s="128"/>
      <c r="H13" s="128" t="s">
        <v>906</v>
      </c>
      <c r="I13" s="132"/>
      <c r="J13" s="111" t="s">
        <v>16</v>
      </c>
      <c r="K13" s="127"/>
    </row>
    <row r="14" spans="1:11" ht="15" customHeight="1">
      <c r="A14" s="126"/>
      <c r="B14" s="126" t="s">
        <v>724</v>
      </c>
      <c r="C14" s="132"/>
      <c r="D14" s="132"/>
      <c r="E14" s="132"/>
      <c r="F14" s="127"/>
      <c r="G14" s="128"/>
      <c r="H14" s="128" t="s">
        <v>724</v>
      </c>
      <c r="I14" s="132"/>
      <c r="J14" s="158">
        <v>45270</v>
      </c>
      <c r="K14" s="127"/>
    </row>
    <row r="15" spans="1:11" ht="15" customHeight="1">
      <c r="A15" s="126"/>
      <c r="B15" s="6" t="s">
        <v>11</v>
      </c>
      <c r="C15" s="7"/>
      <c r="D15" s="7"/>
      <c r="E15" s="7"/>
      <c r="F15" s="8"/>
      <c r="G15" s="128"/>
      <c r="H15" s="9" t="s">
        <v>11</v>
      </c>
      <c r="I15" s="132"/>
      <c r="J15" s="159"/>
      <c r="K15" s="127"/>
    </row>
    <row r="16" spans="1:11" ht="15" customHeight="1">
      <c r="A16" s="126"/>
      <c r="B16" s="132"/>
      <c r="C16" s="132"/>
      <c r="D16" s="132"/>
      <c r="E16" s="132"/>
      <c r="F16" s="132"/>
      <c r="G16" s="132"/>
      <c r="H16" s="132"/>
      <c r="I16" s="135" t="s">
        <v>147</v>
      </c>
      <c r="J16" s="141">
        <v>41056</v>
      </c>
      <c r="K16" s="127"/>
    </row>
    <row r="17" spans="1:11">
      <c r="A17" s="126"/>
      <c r="B17" s="132" t="s">
        <v>725</v>
      </c>
      <c r="C17" s="132"/>
      <c r="D17" s="132"/>
      <c r="E17" s="132"/>
      <c r="F17" s="132"/>
      <c r="G17" s="132"/>
      <c r="H17" s="132"/>
      <c r="I17" s="135" t="s">
        <v>148</v>
      </c>
      <c r="J17" s="141" t="s">
        <v>786</v>
      </c>
      <c r="K17" s="127"/>
    </row>
    <row r="18" spans="1:11" ht="18">
      <c r="A18" s="126"/>
      <c r="B18" s="132" t="s">
        <v>726</v>
      </c>
      <c r="C18" s="132"/>
      <c r="D18" s="132"/>
      <c r="E18" s="132"/>
      <c r="F18" s="132"/>
      <c r="G18" s="132"/>
      <c r="H18" s="132"/>
      <c r="I18" s="134" t="s">
        <v>264</v>
      </c>
      <c r="J18" s="116" t="s">
        <v>173</v>
      </c>
      <c r="K18" s="127"/>
    </row>
    <row r="19" spans="1:11">
      <c r="A19" s="126"/>
      <c r="B19" s="132"/>
      <c r="C19" s="132"/>
      <c r="D19" s="132"/>
      <c r="E19" s="132"/>
      <c r="F19" s="132"/>
      <c r="G19" s="132"/>
      <c r="H19" s="132"/>
      <c r="I19" s="132"/>
      <c r="J19" s="132"/>
      <c r="K19" s="127"/>
    </row>
    <row r="20" spans="1:11">
      <c r="A20" s="126"/>
      <c r="B20" s="112" t="s">
        <v>204</v>
      </c>
      <c r="C20" s="112" t="s">
        <v>205</v>
      </c>
      <c r="D20" s="129" t="s">
        <v>797</v>
      </c>
      <c r="E20" s="129" t="s">
        <v>206</v>
      </c>
      <c r="F20" s="160" t="s">
        <v>207</v>
      </c>
      <c r="G20" s="161"/>
      <c r="H20" s="112" t="s">
        <v>174</v>
      </c>
      <c r="I20" s="112" t="s">
        <v>208</v>
      </c>
      <c r="J20" s="112" t="s">
        <v>26</v>
      </c>
      <c r="K20" s="127"/>
    </row>
    <row r="21" spans="1:11">
      <c r="A21" s="126"/>
      <c r="B21" s="117"/>
      <c r="C21" s="117"/>
      <c r="D21" s="118"/>
      <c r="E21" s="118"/>
      <c r="F21" s="162"/>
      <c r="G21" s="163"/>
      <c r="H21" s="117" t="s">
        <v>146</v>
      </c>
      <c r="I21" s="117"/>
      <c r="J21" s="117"/>
      <c r="K21" s="127"/>
    </row>
    <row r="22" spans="1:11" ht="24">
      <c r="A22" s="126"/>
      <c r="B22" s="119">
        <v>10</v>
      </c>
      <c r="C22" s="10" t="s">
        <v>668</v>
      </c>
      <c r="D22" s="130" t="s">
        <v>798</v>
      </c>
      <c r="E22" s="130" t="s">
        <v>28</v>
      </c>
      <c r="F22" s="154" t="s">
        <v>112</v>
      </c>
      <c r="G22" s="155"/>
      <c r="H22" s="11" t="s">
        <v>716</v>
      </c>
      <c r="I22" s="14">
        <v>1.47</v>
      </c>
      <c r="J22" s="121">
        <f t="shared" ref="J22:J53" si="0">I22*B22</f>
        <v>14.7</v>
      </c>
      <c r="K22" s="127"/>
    </row>
    <row r="23" spans="1:11" ht="24">
      <c r="A23" s="126"/>
      <c r="B23" s="119">
        <v>6</v>
      </c>
      <c r="C23" s="10" t="s">
        <v>668</v>
      </c>
      <c r="D23" s="130" t="s">
        <v>799</v>
      </c>
      <c r="E23" s="130" t="s">
        <v>28</v>
      </c>
      <c r="F23" s="154" t="s">
        <v>216</v>
      </c>
      <c r="G23" s="155"/>
      <c r="H23" s="11" t="s">
        <v>716</v>
      </c>
      <c r="I23" s="14">
        <v>1.47</v>
      </c>
      <c r="J23" s="121">
        <f t="shared" si="0"/>
        <v>8.82</v>
      </c>
      <c r="K23" s="127"/>
    </row>
    <row r="24" spans="1:11" ht="24">
      <c r="A24" s="126"/>
      <c r="B24" s="119">
        <v>4</v>
      </c>
      <c r="C24" s="10" t="s">
        <v>668</v>
      </c>
      <c r="D24" s="130" t="s">
        <v>800</v>
      </c>
      <c r="E24" s="130" t="s">
        <v>28</v>
      </c>
      <c r="F24" s="154" t="s">
        <v>218</v>
      </c>
      <c r="G24" s="155"/>
      <c r="H24" s="11" t="s">
        <v>716</v>
      </c>
      <c r="I24" s="14">
        <v>1.47</v>
      </c>
      <c r="J24" s="121">
        <f t="shared" si="0"/>
        <v>5.88</v>
      </c>
      <c r="K24" s="127"/>
    </row>
    <row r="25" spans="1:11" ht="24">
      <c r="A25" s="126"/>
      <c r="B25" s="119">
        <v>4</v>
      </c>
      <c r="C25" s="10" t="s">
        <v>668</v>
      </c>
      <c r="D25" s="130" t="s">
        <v>801</v>
      </c>
      <c r="E25" s="130" t="s">
        <v>28</v>
      </c>
      <c r="F25" s="154" t="s">
        <v>219</v>
      </c>
      <c r="G25" s="155"/>
      <c r="H25" s="11" t="s">
        <v>716</v>
      </c>
      <c r="I25" s="14">
        <v>1.47</v>
      </c>
      <c r="J25" s="121">
        <f t="shared" si="0"/>
        <v>5.88</v>
      </c>
      <c r="K25" s="127"/>
    </row>
    <row r="26" spans="1:11" ht="24">
      <c r="A26" s="126"/>
      <c r="B26" s="119">
        <v>4</v>
      </c>
      <c r="C26" s="10" t="s">
        <v>668</v>
      </c>
      <c r="D26" s="130" t="s">
        <v>802</v>
      </c>
      <c r="E26" s="130" t="s">
        <v>28</v>
      </c>
      <c r="F26" s="154" t="s">
        <v>269</v>
      </c>
      <c r="G26" s="155"/>
      <c r="H26" s="11" t="s">
        <v>716</v>
      </c>
      <c r="I26" s="14">
        <v>1.47</v>
      </c>
      <c r="J26" s="121">
        <f t="shared" si="0"/>
        <v>5.88</v>
      </c>
      <c r="K26" s="127"/>
    </row>
    <row r="27" spans="1:11" ht="24">
      <c r="A27" s="126"/>
      <c r="B27" s="119">
        <v>4</v>
      </c>
      <c r="C27" s="10" t="s">
        <v>668</v>
      </c>
      <c r="D27" s="130" t="s">
        <v>803</v>
      </c>
      <c r="E27" s="130" t="s">
        <v>28</v>
      </c>
      <c r="F27" s="154" t="s">
        <v>220</v>
      </c>
      <c r="G27" s="155"/>
      <c r="H27" s="11" t="s">
        <v>716</v>
      </c>
      <c r="I27" s="14">
        <v>1.47</v>
      </c>
      <c r="J27" s="121">
        <f t="shared" si="0"/>
        <v>5.88</v>
      </c>
      <c r="K27" s="127"/>
    </row>
    <row r="28" spans="1:11" ht="24">
      <c r="A28" s="126"/>
      <c r="B28" s="119">
        <v>4</v>
      </c>
      <c r="C28" s="10" t="s">
        <v>668</v>
      </c>
      <c r="D28" s="130" t="s">
        <v>804</v>
      </c>
      <c r="E28" s="130" t="s">
        <v>28</v>
      </c>
      <c r="F28" s="154" t="s">
        <v>271</v>
      </c>
      <c r="G28" s="155"/>
      <c r="H28" s="11" t="s">
        <v>716</v>
      </c>
      <c r="I28" s="14">
        <v>1.47</v>
      </c>
      <c r="J28" s="121">
        <f t="shared" si="0"/>
        <v>5.88</v>
      </c>
      <c r="K28" s="127"/>
    </row>
    <row r="29" spans="1:11" ht="24">
      <c r="A29" s="126"/>
      <c r="B29" s="119">
        <v>4</v>
      </c>
      <c r="C29" s="10" t="s">
        <v>668</v>
      </c>
      <c r="D29" s="130" t="s">
        <v>805</v>
      </c>
      <c r="E29" s="130" t="s">
        <v>28</v>
      </c>
      <c r="F29" s="154" t="s">
        <v>272</v>
      </c>
      <c r="G29" s="155"/>
      <c r="H29" s="11" t="s">
        <v>716</v>
      </c>
      <c r="I29" s="14">
        <v>1.47</v>
      </c>
      <c r="J29" s="121">
        <f t="shared" si="0"/>
        <v>5.88</v>
      </c>
      <c r="K29" s="127"/>
    </row>
    <row r="30" spans="1:11" ht="24">
      <c r="A30" s="126"/>
      <c r="B30" s="119">
        <v>4</v>
      </c>
      <c r="C30" s="10" t="s">
        <v>668</v>
      </c>
      <c r="D30" s="130" t="s">
        <v>806</v>
      </c>
      <c r="E30" s="130" t="s">
        <v>28</v>
      </c>
      <c r="F30" s="154" t="s">
        <v>273</v>
      </c>
      <c r="G30" s="155"/>
      <c r="H30" s="11" t="s">
        <v>716</v>
      </c>
      <c r="I30" s="14">
        <v>1.47</v>
      </c>
      <c r="J30" s="121">
        <f t="shared" si="0"/>
        <v>5.88</v>
      </c>
      <c r="K30" s="127"/>
    </row>
    <row r="31" spans="1:11" ht="24">
      <c r="A31" s="126"/>
      <c r="B31" s="119">
        <v>2</v>
      </c>
      <c r="C31" s="10" t="s">
        <v>668</v>
      </c>
      <c r="D31" s="130" t="s">
        <v>807</v>
      </c>
      <c r="E31" s="130" t="s">
        <v>28</v>
      </c>
      <c r="F31" s="154" t="s">
        <v>274</v>
      </c>
      <c r="G31" s="155"/>
      <c r="H31" s="11" t="s">
        <v>716</v>
      </c>
      <c r="I31" s="14">
        <v>1.47</v>
      </c>
      <c r="J31" s="121">
        <f t="shared" si="0"/>
        <v>2.94</v>
      </c>
      <c r="K31" s="127"/>
    </row>
    <row r="32" spans="1:11" ht="24">
      <c r="A32" s="126"/>
      <c r="B32" s="119">
        <v>2</v>
      </c>
      <c r="C32" s="10" t="s">
        <v>668</v>
      </c>
      <c r="D32" s="130" t="s">
        <v>808</v>
      </c>
      <c r="E32" s="130" t="s">
        <v>28</v>
      </c>
      <c r="F32" s="154" t="s">
        <v>275</v>
      </c>
      <c r="G32" s="155"/>
      <c r="H32" s="11" t="s">
        <v>716</v>
      </c>
      <c r="I32" s="14">
        <v>1.47</v>
      </c>
      <c r="J32" s="121">
        <f t="shared" si="0"/>
        <v>2.94</v>
      </c>
      <c r="K32" s="127"/>
    </row>
    <row r="33" spans="1:11" ht="24">
      <c r="A33" s="126"/>
      <c r="B33" s="119">
        <v>2</v>
      </c>
      <c r="C33" s="10" t="s">
        <v>668</v>
      </c>
      <c r="D33" s="130" t="s">
        <v>809</v>
      </c>
      <c r="E33" s="130" t="s">
        <v>28</v>
      </c>
      <c r="F33" s="154" t="s">
        <v>276</v>
      </c>
      <c r="G33" s="155"/>
      <c r="H33" s="11" t="s">
        <v>716</v>
      </c>
      <c r="I33" s="14">
        <v>1.47</v>
      </c>
      <c r="J33" s="121">
        <f t="shared" si="0"/>
        <v>2.94</v>
      </c>
      <c r="K33" s="127"/>
    </row>
    <row r="34" spans="1:11" ht="24">
      <c r="A34" s="126"/>
      <c r="B34" s="119">
        <v>2</v>
      </c>
      <c r="C34" s="10" t="s">
        <v>668</v>
      </c>
      <c r="D34" s="130" t="s">
        <v>810</v>
      </c>
      <c r="E34" s="130" t="s">
        <v>28</v>
      </c>
      <c r="F34" s="154" t="s">
        <v>317</v>
      </c>
      <c r="G34" s="155"/>
      <c r="H34" s="11" t="s">
        <v>716</v>
      </c>
      <c r="I34" s="14">
        <v>1.47</v>
      </c>
      <c r="J34" s="121">
        <f t="shared" si="0"/>
        <v>2.94</v>
      </c>
      <c r="K34" s="127"/>
    </row>
    <row r="35" spans="1:11" ht="24">
      <c r="A35" s="126"/>
      <c r="B35" s="119">
        <v>10</v>
      </c>
      <c r="C35" s="10" t="s">
        <v>668</v>
      </c>
      <c r="D35" s="130" t="s">
        <v>811</v>
      </c>
      <c r="E35" s="130" t="s">
        <v>30</v>
      </c>
      <c r="F35" s="154" t="s">
        <v>112</v>
      </c>
      <c r="G35" s="155"/>
      <c r="H35" s="11" t="s">
        <v>716</v>
      </c>
      <c r="I35" s="14">
        <v>1.47</v>
      </c>
      <c r="J35" s="121">
        <f t="shared" si="0"/>
        <v>14.7</v>
      </c>
      <c r="K35" s="127"/>
    </row>
    <row r="36" spans="1:11" ht="24">
      <c r="A36" s="126"/>
      <c r="B36" s="119">
        <v>6</v>
      </c>
      <c r="C36" s="10" t="s">
        <v>668</v>
      </c>
      <c r="D36" s="130" t="s">
        <v>812</v>
      </c>
      <c r="E36" s="130" t="s">
        <v>30</v>
      </c>
      <c r="F36" s="154" t="s">
        <v>216</v>
      </c>
      <c r="G36" s="155"/>
      <c r="H36" s="11" t="s">
        <v>716</v>
      </c>
      <c r="I36" s="14">
        <v>1.47</v>
      </c>
      <c r="J36" s="121">
        <f t="shared" si="0"/>
        <v>8.82</v>
      </c>
      <c r="K36" s="127"/>
    </row>
    <row r="37" spans="1:11" ht="24">
      <c r="A37" s="126"/>
      <c r="B37" s="119">
        <v>4</v>
      </c>
      <c r="C37" s="10" t="s">
        <v>668</v>
      </c>
      <c r="D37" s="130" t="s">
        <v>813</v>
      </c>
      <c r="E37" s="130" t="s">
        <v>30</v>
      </c>
      <c r="F37" s="154" t="s">
        <v>218</v>
      </c>
      <c r="G37" s="155"/>
      <c r="H37" s="11" t="s">
        <v>716</v>
      </c>
      <c r="I37" s="14">
        <v>1.47</v>
      </c>
      <c r="J37" s="121">
        <f t="shared" si="0"/>
        <v>5.88</v>
      </c>
      <c r="K37" s="127"/>
    </row>
    <row r="38" spans="1:11" ht="24">
      <c r="A38" s="126"/>
      <c r="B38" s="119">
        <v>4</v>
      </c>
      <c r="C38" s="10" t="s">
        <v>668</v>
      </c>
      <c r="D38" s="130" t="s">
        <v>814</v>
      </c>
      <c r="E38" s="130" t="s">
        <v>30</v>
      </c>
      <c r="F38" s="154" t="s">
        <v>219</v>
      </c>
      <c r="G38" s="155"/>
      <c r="H38" s="11" t="s">
        <v>716</v>
      </c>
      <c r="I38" s="14">
        <v>1.47</v>
      </c>
      <c r="J38" s="121">
        <f t="shared" si="0"/>
        <v>5.88</v>
      </c>
      <c r="K38" s="127"/>
    </row>
    <row r="39" spans="1:11" ht="24">
      <c r="A39" s="126"/>
      <c r="B39" s="119">
        <v>4</v>
      </c>
      <c r="C39" s="10" t="s">
        <v>668</v>
      </c>
      <c r="D39" s="130" t="s">
        <v>815</v>
      </c>
      <c r="E39" s="130" t="s">
        <v>30</v>
      </c>
      <c r="F39" s="154" t="s">
        <v>269</v>
      </c>
      <c r="G39" s="155"/>
      <c r="H39" s="11" t="s">
        <v>716</v>
      </c>
      <c r="I39" s="14">
        <v>1.47</v>
      </c>
      <c r="J39" s="121">
        <f t="shared" si="0"/>
        <v>5.88</v>
      </c>
      <c r="K39" s="127"/>
    </row>
    <row r="40" spans="1:11" ht="24">
      <c r="A40" s="126"/>
      <c r="B40" s="119">
        <v>4</v>
      </c>
      <c r="C40" s="10" t="s">
        <v>668</v>
      </c>
      <c r="D40" s="130" t="s">
        <v>816</v>
      </c>
      <c r="E40" s="130" t="s">
        <v>30</v>
      </c>
      <c r="F40" s="154" t="s">
        <v>220</v>
      </c>
      <c r="G40" s="155"/>
      <c r="H40" s="11" t="s">
        <v>716</v>
      </c>
      <c r="I40" s="14">
        <v>1.47</v>
      </c>
      <c r="J40" s="121">
        <f t="shared" si="0"/>
        <v>5.88</v>
      </c>
      <c r="K40" s="127"/>
    </row>
    <row r="41" spans="1:11" ht="24">
      <c r="A41" s="126"/>
      <c r="B41" s="119">
        <v>4</v>
      </c>
      <c r="C41" s="10" t="s">
        <v>668</v>
      </c>
      <c r="D41" s="130" t="s">
        <v>817</v>
      </c>
      <c r="E41" s="130" t="s">
        <v>30</v>
      </c>
      <c r="F41" s="154" t="s">
        <v>271</v>
      </c>
      <c r="G41" s="155"/>
      <c r="H41" s="11" t="s">
        <v>716</v>
      </c>
      <c r="I41" s="14">
        <v>1.47</v>
      </c>
      <c r="J41" s="121">
        <f t="shared" si="0"/>
        <v>5.88</v>
      </c>
      <c r="K41" s="127"/>
    </row>
    <row r="42" spans="1:11" ht="24">
      <c r="A42" s="126"/>
      <c r="B42" s="119">
        <v>4</v>
      </c>
      <c r="C42" s="10" t="s">
        <v>668</v>
      </c>
      <c r="D42" s="130" t="s">
        <v>818</v>
      </c>
      <c r="E42" s="130" t="s">
        <v>30</v>
      </c>
      <c r="F42" s="154" t="s">
        <v>272</v>
      </c>
      <c r="G42" s="155"/>
      <c r="H42" s="11" t="s">
        <v>716</v>
      </c>
      <c r="I42" s="14">
        <v>1.47</v>
      </c>
      <c r="J42" s="121">
        <f t="shared" si="0"/>
        <v>5.88</v>
      </c>
      <c r="K42" s="127"/>
    </row>
    <row r="43" spans="1:11" ht="24">
      <c r="A43" s="126"/>
      <c r="B43" s="119">
        <v>4</v>
      </c>
      <c r="C43" s="10" t="s">
        <v>668</v>
      </c>
      <c r="D43" s="130" t="s">
        <v>819</v>
      </c>
      <c r="E43" s="130" t="s">
        <v>30</v>
      </c>
      <c r="F43" s="154" t="s">
        <v>273</v>
      </c>
      <c r="G43" s="155"/>
      <c r="H43" s="11" t="s">
        <v>716</v>
      </c>
      <c r="I43" s="14">
        <v>1.47</v>
      </c>
      <c r="J43" s="121">
        <f t="shared" si="0"/>
        <v>5.88</v>
      </c>
      <c r="K43" s="127"/>
    </row>
    <row r="44" spans="1:11" ht="24">
      <c r="A44" s="126"/>
      <c r="B44" s="119">
        <v>4</v>
      </c>
      <c r="C44" s="10" t="s">
        <v>668</v>
      </c>
      <c r="D44" s="130" t="s">
        <v>820</v>
      </c>
      <c r="E44" s="130" t="s">
        <v>30</v>
      </c>
      <c r="F44" s="154" t="s">
        <v>274</v>
      </c>
      <c r="G44" s="155"/>
      <c r="H44" s="11" t="s">
        <v>716</v>
      </c>
      <c r="I44" s="14">
        <v>1.47</v>
      </c>
      <c r="J44" s="121">
        <f t="shared" si="0"/>
        <v>5.88</v>
      </c>
      <c r="K44" s="127"/>
    </row>
    <row r="45" spans="1:11" ht="24">
      <c r="A45" s="126"/>
      <c r="B45" s="119">
        <v>4</v>
      </c>
      <c r="C45" s="10" t="s">
        <v>668</v>
      </c>
      <c r="D45" s="130" t="s">
        <v>821</v>
      </c>
      <c r="E45" s="130" t="s">
        <v>30</v>
      </c>
      <c r="F45" s="154" t="s">
        <v>275</v>
      </c>
      <c r="G45" s="155"/>
      <c r="H45" s="11" t="s">
        <v>716</v>
      </c>
      <c r="I45" s="14">
        <v>1.47</v>
      </c>
      <c r="J45" s="121">
        <f t="shared" si="0"/>
        <v>5.88</v>
      </c>
      <c r="K45" s="127"/>
    </row>
    <row r="46" spans="1:11" ht="24">
      <c r="A46" s="126"/>
      <c r="B46" s="119">
        <v>4</v>
      </c>
      <c r="C46" s="10" t="s">
        <v>668</v>
      </c>
      <c r="D46" s="130" t="s">
        <v>822</v>
      </c>
      <c r="E46" s="130" t="s">
        <v>30</v>
      </c>
      <c r="F46" s="154" t="s">
        <v>276</v>
      </c>
      <c r="G46" s="155"/>
      <c r="H46" s="11" t="s">
        <v>716</v>
      </c>
      <c r="I46" s="14">
        <v>1.47</v>
      </c>
      <c r="J46" s="121">
        <f t="shared" si="0"/>
        <v>5.88</v>
      </c>
      <c r="K46" s="127"/>
    </row>
    <row r="47" spans="1:11" ht="24">
      <c r="A47" s="126"/>
      <c r="B47" s="119">
        <v>4</v>
      </c>
      <c r="C47" s="10" t="s">
        <v>668</v>
      </c>
      <c r="D47" s="130" t="s">
        <v>823</v>
      </c>
      <c r="E47" s="130" t="s">
        <v>30</v>
      </c>
      <c r="F47" s="154" t="s">
        <v>317</v>
      </c>
      <c r="G47" s="155"/>
      <c r="H47" s="11" t="s">
        <v>716</v>
      </c>
      <c r="I47" s="14">
        <v>1.47</v>
      </c>
      <c r="J47" s="121">
        <f t="shared" si="0"/>
        <v>5.88</v>
      </c>
      <c r="K47" s="127"/>
    </row>
    <row r="48" spans="1:11" ht="24">
      <c r="A48" s="126"/>
      <c r="B48" s="119">
        <v>20</v>
      </c>
      <c r="C48" s="10" t="s">
        <v>668</v>
      </c>
      <c r="D48" s="130" t="s">
        <v>824</v>
      </c>
      <c r="E48" s="130" t="s">
        <v>32</v>
      </c>
      <c r="F48" s="154" t="s">
        <v>112</v>
      </c>
      <c r="G48" s="155"/>
      <c r="H48" s="11" t="s">
        <v>716</v>
      </c>
      <c r="I48" s="14">
        <v>1.47</v>
      </c>
      <c r="J48" s="121">
        <f t="shared" si="0"/>
        <v>29.4</v>
      </c>
      <c r="K48" s="127"/>
    </row>
    <row r="49" spans="1:11" ht="36">
      <c r="A49" s="126"/>
      <c r="B49" s="119">
        <v>10</v>
      </c>
      <c r="C49" s="10" t="s">
        <v>727</v>
      </c>
      <c r="D49" s="130" t="s">
        <v>825</v>
      </c>
      <c r="E49" s="130" t="s">
        <v>717</v>
      </c>
      <c r="F49" s="154"/>
      <c r="G49" s="155"/>
      <c r="H49" s="11" t="s">
        <v>784</v>
      </c>
      <c r="I49" s="14">
        <v>2.21</v>
      </c>
      <c r="J49" s="121">
        <f t="shared" si="0"/>
        <v>22.1</v>
      </c>
      <c r="K49" s="127"/>
    </row>
    <row r="50" spans="1:11" ht="24">
      <c r="A50" s="126"/>
      <c r="B50" s="119">
        <v>10</v>
      </c>
      <c r="C50" s="10" t="s">
        <v>728</v>
      </c>
      <c r="D50" s="130" t="s">
        <v>826</v>
      </c>
      <c r="E50" s="130" t="s">
        <v>112</v>
      </c>
      <c r="F50" s="154"/>
      <c r="G50" s="155"/>
      <c r="H50" s="11" t="s">
        <v>729</v>
      </c>
      <c r="I50" s="14">
        <v>0.84</v>
      </c>
      <c r="J50" s="121">
        <f t="shared" si="0"/>
        <v>8.4</v>
      </c>
      <c r="K50" s="127"/>
    </row>
    <row r="51" spans="1:11" ht="24">
      <c r="A51" s="126"/>
      <c r="B51" s="119">
        <v>10</v>
      </c>
      <c r="C51" s="10" t="s">
        <v>730</v>
      </c>
      <c r="D51" s="130" t="s">
        <v>827</v>
      </c>
      <c r="E51" s="130" t="s">
        <v>112</v>
      </c>
      <c r="F51" s="154"/>
      <c r="G51" s="155"/>
      <c r="H51" s="11" t="s">
        <v>731</v>
      </c>
      <c r="I51" s="14">
        <v>0.93</v>
      </c>
      <c r="J51" s="121">
        <f t="shared" si="0"/>
        <v>9.3000000000000007</v>
      </c>
      <c r="K51" s="127"/>
    </row>
    <row r="52" spans="1:11" ht="24">
      <c r="A52" s="126"/>
      <c r="B52" s="119">
        <v>10</v>
      </c>
      <c r="C52" s="10" t="s">
        <v>730</v>
      </c>
      <c r="D52" s="130" t="s">
        <v>828</v>
      </c>
      <c r="E52" s="130" t="s">
        <v>216</v>
      </c>
      <c r="F52" s="154"/>
      <c r="G52" s="155"/>
      <c r="H52" s="11" t="s">
        <v>731</v>
      </c>
      <c r="I52" s="14">
        <v>0.93</v>
      </c>
      <c r="J52" s="121">
        <f t="shared" si="0"/>
        <v>9.3000000000000007</v>
      </c>
      <c r="K52" s="127"/>
    </row>
    <row r="53" spans="1:11" ht="24">
      <c r="A53" s="126"/>
      <c r="B53" s="119">
        <v>6</v>
      </c>
      <c r="C53" s="10" t="s">
        <v>730</v>
      </c>
      <c r="D53" s="130" t="s">
        <v>829</v>
      </c>
      <c r="E53" s="130" t="s">
        <v>218</v>
      </c>
      <c r="F53" s="154"/>
      <c r="G53" s="155"/>
      <c r="H53" s="11" t="s">
        <v>731</v>
      </c>
      <c r="I53" s="14">
        <v>0.93</v>
      </c>
      <c r="J53" s="121">
        <f t="shared" si="0"/>
        <v>5.58</v>
      </c>
      <c r="K53" s="127"/>
    </row>
    <row r="54" spans="1:11" ht="24">
      <c r="A54" s="126"/>
      <c r="B54" s="119">
        <v>4</v>
      </c>
      <c r="C54" s="10" t="s">
        <v>730</v>
      </c>
      <c r="D54" s="130" t="s">
        <v>830</v>
      </c>
      <c r="E54" s="130" t="s">
        <v>219</v>
      </c>
      <c r="F54" s="154"/>
      <c r="G54" s="155"/>
      <c r="H54" s="11" t="s">
        <v>731</v>
      </c>
      <c r="I54" s="14">
        <v>0.93</v>
      </c>
      <c r="J54" s="121">
        <f t="shared" ref="J54:J85" si="1">I54*B54</f>
        <v>3.72</v>
      </c>
      <c r="K54" s="127"/>
    </row>
    <row r="55" spans="1:11" ht="24">
      <c r="A55" s="126"/>
      <c r="B55" s="119">
        <v>4</v>
      </c>
      <c r="C55" s="10" t="s">
        <v>730</v>
      </c>
      <c r="D55" s="130" t="s">
        <v>831</v>
      </c>
      <c r="E55" s="130" t="s">
        <v>269</v>
      </c>
      <c r="F55" s="154"/>
      <c r="G55" s="155"/>
      <c r="H55" s="11" t="s">
        <v>731</v>
      </c>
      <c r="I55" s="14">
        <v>0.93</v>
      </c>
      <c r="J55" s="121">
        <f t="shared" si="1"/>
        <v>3.72</v>
      </c>
      <c r="K55" s="127"/>
    </row>
    <row r="56" spans="1:11" ht="24">
      <c r="A56" s="126"/>
      <c r="B56" s="119">
        <v>4</v>
      </c>
      <c r="C56" s="10" t="s">
        <v>730</v>
      </c>
      <c r="D56" s="130" t="s">
        <v>832</v>
      </c>
      <c r="E56" s="130" t="s">
        <v>271</v>
      </c>
      <c r="F56" s="154"/>
      <c r="G56" s="155"/>
      <c r="H56" s="11" t="s">
        <v>731</v>
      </c>
      <c r="I56" s="14">
        <v>0.93</v>
      </c>
      <c r="J56" s="121">
        <f t="shared" si="1"/>
        <v>3.72</v>
      </c>
      <c r="K56" s="127"/>
    </row>
    <row r="57" spans="1:11" ht="24">
      <c r="A57" s="126"/>
      <c r="B57" s="119">
        <v>4</v>
      </c>
      <c r="C57" s="10" t="s">
        <v>730</v>
      </c>
      <c r="D57" s="130" t="s">
        <v>833</v>
      </c>
      <c r="E57" s="130" t="s">
        <v>274</v>
      </c>
      <c r="F57" s="154"/>
      <c r="G57" s="155"/>
      <c r="H57" s="11" t="s">
        <v>731</v>
      </c>
      <c r="I57" s="14">
        <v>0.93</v>
      </c>
      <c r="J57" s="121">
        <f t="shared" si="1"/>
        <v>3.72</v>
      </c>
      <c r="K57" s="127"/>
    </row>
    <row r="58" spans="1:11" ht="24">
      <c r="A58" s="126"/>
      <c r="B58" s="119">
        <v>6</v>
      </c>
      <c r="C58" s="10" t="s">
        <v>730</v>
      </c>
      <c r="D58" s="130" t="s">
        <v>834</v>
      </c>
      <c r="E58" s="130" t="s">
        <v>275</v>
      </c>
      <c r="F58" s="154"/>
      <c r="G58" s="155"/>
      <c r="H58" s="11" t="s">
        <v>731</v>
      </c>
      <c r="I58" s="14">
        <v>0.93</v>
      </c>
      <c r="J58" s="121">
        <f t="shared" si="1"/>
        <v>5.58</v>
      </c>
      <c r="K58" s="127"/>
    </row>
    <row r="59" spans="1:11" ht="24">
      <c r="A59" s="126"/>
      <c r="B59" s="119">
        <v>10</v>
      </c>
      <c r="C59" s="10" t="s">
        <v>573</v>
      </c>
      <c r="D59" s="130" t="s">
        <v>835</v>
      </c>
      <c r="E59" s="130" t="s">
        <v>112</v>
      </c>
      <c r="F59" s="154"/>
      <c r="G59" s="155"/>
      <c r="H59" s="11" t="s">
        <v>732</v>
      </c>
      <c r="I59" s="14">
        <v>1.01</v>
      </c>
      <c r="J59" s="121">
        <f t="shared" si="1"/>
        <v>10.1</v>
      </c>
      <c r="K59" s="127"/>
    </row>
    <row r="60" spans="1:11" ht="24">
      <c r="A60" s="126"/>
      <c r="B60" s="119">
        <v>10</v>
      </c>
      <c r="C60" s="10" t="s">
        <v>573</v>
      </c>
      <c r="D60" s="130" t="s">
        <v>836</v>
      </c>
      <c r="E60" s="130" t="s">
        <v>216</v>
      </c>
      <c r="F60" s="154"/>
      <c r="G60" s="155"/>
      <c r="H60" s="11" t="s">
        <v>732</v>
      </c>
      <c r="I60" s="14">
        <v>1.01</v>
      </c>
      <c r="J60" s="121">
        <f t="shared" si="1"/>
        <v>10.1</v>
      </c>
      <c r="K60" s="127"/>
    </row>
    <row r="61" spans="1:11" ht="24">
      <c r="A61" s="126"/>
      <c r="B61" s="119">
        <v>4</v>
      </c>
      <c r="C61" s="10" t="s">
        <v>573</v>
      </c>
      <c r="D61" s="130" t="s">
        <v>837</v>
      </c>
      <c r="E61" s="130" t="s">
        <v>219</v>
      </c>
      <c r="F61" s="154"/>
      <c r="G61" s="155"/>
      <c r="H61" s="11" t="s">
        <v>732</v>
      </c>
      <c r="I61" s="14">
        <v>1.01</v>
      </c>
      <c r="J61" s="121">
        <f t="shared" si="1"/>
        <v>4.04</v>
      </c>
      <c r="K61" s="127"/>
    </row>
    <row r="62" spans="1:11" ht="24">
      <c r="A62" s="126"/>
      <c r="B62" s="119">
        <v>6</v>
      </c>
      <c r="C62" s="10" t="s">
        <v>733</v>
      </c>
      <c r="D62" s="130" t="s">
        <v>838</v>
      </c>
      <c r="E62" s="130" t="s">
        <v>28</v>
      </c>
      <c r="F62" s="154" t="s">
        <v>278</v>
      </c>
      <c r="G62" s="155"/>
      <c r="H62" s="11" t="s">
        <v>734</v>
      </c>
      <c r="I62" s="14">
        <v>1.01</v>
      </c>
      <c r="J62" s="121">
        <f t="shared" si="1"/>
        <v>6.0600000000000005</v>
      </c>
      <c r="K62" s="127"/>
    </row>
    <row r="63" spans="1:11" ht="24">
      <c r="A63" s="126"/>
      <c r="B63" s="119">
        <v>6</v>
      </c>
      <c r="C63" s="10" t="s">
        <v>733</v>
      </c>
      <c r="D63" s="130" t="s">
        <v>839</v>
      </c>
      <c r="E63" s="130" t="s">
        <v>31</v>
      </c>
      <c r="F63" s="154" t="s">
        <v>278</v>
      </c>
      <c r="G63" s="155"/>
      <c r="H63" s="11" t="s">
        <v>734</v>
      </c>
      <c r="I63" s="14">
        <v>1.01</v>
      </c>
      <c r="J63" s="121">
        <f t="shared" si="1"/>
        <v>6.0600000000000005</v>
      </c>
      <c r="K63" s="127"/>
    </row>
    <row r="64" spans="1:11" ht="24">
      <c r="A64" s="126"/>
      <c r="B64" s="119">
        <v>10</v>
      </c>
      <c r="C64" s="10" t="s">
        <v>735</v>
      </c>
      <c r="D64" s="130" t="s">
        <v>840</v>
      </c>
      <c r="E64" s="130"/>
      <c r="F64" s="154"/>
      <c r="G64" s="155"/>
      <c r="H64" s="11" t="s">
        <v>736</v>
      </c>
      <c r="I64" s="14">
        <v>0.33</v>
      </c>
      <c r="J64" s="121">
        <f t="shared" si="1"/>
        <v>3.3000000000000003</v>
      </c>
      <c r="K64" s="127"/>
    </row>
    <row r="65" spans="1:11" ht="24">
      <c r="A65" s="126"/>
      <c r="B65" s="119">
        <v>50</v>
      </c>
      <c r="C65" s="10" t="s">
        <v>718</v>
      </c>
      <c r="D65" s="130" t="s">
        <v>841</v>
      </c>
      <c r="E65" s="130" t="s">
        <v>112</v>
      </c>
      <c r="F65" s="154"/>
      <c r="G65" s="155"/>
      <c r="H65" s="11" t="s">
        <v>719</v>
      </c>
      <c r="I65" s="14">
        <v>0.41</v>
      </c>
      <c r="J65" s="121">
        <f t="shared" si="1"/>
        <v>20.5</v>
      </c>
      <c r="K65" s="127"/>
    </row>
    <row r="66" spans="1:11" ht="24">
      <c r="A66" s="126"/>
      <c r="B66" s="119">
        <v>10</v>
      </c>
      <c r="C66" s="10" t="s">
        <v>718</v>
      </c>
      <c r="D66" s="130" t="s">
        <v>842</v>
      </c>
      <c r="E66" s="130" t="s">
        <v>219</v>
      </c>
      <c r="F66" s="154"/>
      <c r="G66" s="155"/>
      <c r="H66" s="11" t="s">
        <v>719</v>
      </c>
      <c r="I66" s="14">
        <v>0.41</v>
      </c>
      <c r="J66" s="121">
        <f t="shared" si="1"/>
        <v>4.0999999999999996</v>
      </c>
      <c r="K66" s="127"/>
    </row>
    <row r="67" spans="1:11" ht="24">
      <c r="A67" s="126"/>
      <c r="B67" s="119">
        <v>6</v>
      </c>
      <c r="C67" s="10" t="s">
        <v>718</v>
      </c>
      <c r="D67" s="130" t="s">
        <v>843</v>
      </c>
      <c r="E67" s="130" t="s">
        <v>271</v>
      </c>
      <c r="F67" s="154"/>
      <c r="G67" s="155"/>
      <c r="H67" s="11" t="s">
        <v>719</v>
      </c>
      <c r="I67" s="14">
        <v>0.41</v>
      </c>
      <c r="J67" s="121">
        <f t="shared" si="1"/>
        <v>2.46</v>
      </c>
      <c r="K67" s="127"/>
    </row>
    <row r="68" spans="1:11" ht="24">
      <c r="A68" s="126"/>
      <c r="B68" s="119">
        <v>10</v>
      </c>
      <c r="C68" s="10" t="s">
        <v>718</v>
      </c>
      <c r="D68" s="130" t="s">
        <v>844</v>
      </c>
      <c r="E68" s="130" t="s">
        <v>272</v>
      </c>
      <c r="F68" s="154"/>
      <c r="G68" s="155"/>
      <c r="H68" s="11" t="s">
        <v>719</v>
      </c>
      <c r="I68" s="14">
        <v>0.41</v>
      </c>
      <c r="J68" s="121">
        <f t="shared" si="1"/>
        <v>4.0999999999999996</v>
      </c>
      <c r="K68" s="127"/>
    </row>
    <row r="69" spans="1:11" ht="24">
      <c r="A69" s="126"/>
      <c r="B69" s="119">
        <v>10</v>
      </c>
      <c r="C69" s="10" t="s">
        <v>718</v>
      </c>
      <c r="D69" s="130" t="s">
        <v>845</v>
      </c>
      <c r="E69" s="130" t="s">
        <v>274</v>
      </c>
      <c r="F69" s="154"/>
      <c r="G69" s="155"/>
      <c r="H69" s="11" t="s">
        <v>719</v>
      </c>
      <c r="I69" s="14">
        <v>0.41</v>
      </c>
      <c r="J69" s="121">
        <f t="shared" si="1"/>
        <v>4.0999999999999996</v>
      </c>
      <c r="K69" s="127"/>
    </row>
    <row r="70" spans="1:11" ht="24">
      <c r="A70" s="126"/>
      <c r="B70" s="119">
        <v>6</v>
      </c>
      <c r="C70" s="10" t="s">
        <v>718</v>
      </c>
      <c r="D70" s="130" t="s">
        <v>846</v>
      </c>
      <c r="E70" s="130" t="s">
        <v>275</v>
      </c>
      <c r="F70" s="154"/>
      <c r="G70" s="155"/>
      <c r="H70" s="11" t="s">
        <v>719</v>
      </c>
      <c r="I70" s="14">
        <v>0.41</v>
      </c>
      <c r="J70" s="121">
        <f t="shared" si="1"/>
        <v>2.46</v>
      </c>
      <c r="K70" s="127"/>
    </row>
    <row r="71" spans="1:11" ht="24">
      <c r="A71" s="126"/>
      <c r="B71" s="119">
        <v>6</v>
      </c>
      <c r="C71" s="10" t="s">
        <v>718</v>
      </c>
      <c r="D71" s="130" t="s">
        <v>847</v>
      </c>
      <c r="E71" s="130" t="s">
        <v>276</v>
      </c>
      <c r="F71" s="154"/>
      <c r="G71" s="155"/>
      <c r="H71" s="11" t="s">
        <v>719</v>
      </c>
      <c r="I71" s="14">
        <v>0.41</v>
      </c>
      <c r="J71" s="121">
        <f t="shared" si="1"/>
        <v>2.46</v>
      </c>
      <c r="K71" s="127"/>
    </row>
    <row r="72" spans="1:11" ht="24">
      <c r="A72" s="126"/>
      <c r="B72" s="119">
        <v>6</v>
      </c>
      <c r="C72" s="10" t="s">
        <v>111</v>
      </c>
      <c r="D72" s="130" t="s">
        <v>848</v>
      </c>
      <c r="E72" s="130" t="s">
        <v>112</v>
      </c>
      <c r="F72" s="154"/>
      <c r="G72" s="155"/>
      <c r="H72" s="11" t="s">
        <v>737</v>
      </c>
      <c r="I72" s="14">
        <v>1.1299999999999999</v>
      </c>
      <c r="J72" s="121">
        <f t="shared" si="1"/>
        <v>6.7799999999999994</v>
      </c>
      <c r="K72" s="127"/>
    </row>
    <row r="73" spans="1:11" ht="24">
      <c r="A73" s="126"/>
      <c r="B73" s="119">
        <v>4</v>
      </c>
      <c r="C73" s="10" t="s">
        <v>111</v>
      </c>
      <c r="D73" s="130" t="s">
        <v>849</v>
      </c>
      <c r="E73" s="130" t="s">
        <v>216</v>
      </c>
      <c r="F73" s="154"/>
      <c r="G73" s="155"/>
      <c r="H73" s="11" t="s">
        <v>737</v>
      </c>
      <c r="I73" s="14">
        <v>1.1299999999999999</v>
      </c>
      <c r="J73" s="121">
        <f t="shared" si="1"/>
        <v>4.5199999999999996</v>
      </c>
      <c r="K73" s="127"/>
    </row>
    <row r="74" spans="1:11" ht="24">
      <c r="A74" s="126"/>
      <c r="B74" s="119">
        <v>4</v>
      </c>
      <c r="C74" s="10" t="s">
        <v>111</v>
      </c>
      <c r="D74" s="130" t="s">
        <v>850</v>
      </c>
      <c r="E74" s="130" t="s">
        <v>219</v>
      </c>
      <c r="F74" s="154"/>
      <c r="G74" s="155"/>
      <c r="H74" s="11" t="s">
        <v>737</v>
      </c>
      <c r="I74" s="14">
        <v>1.1299999999999999</v>
      </c>
      <c r="J74" s="121">
        <f t="shared" si="1"/>
        <v>4.5199999999999996</v>
      </c>
      <c r="K74" s="127"/>
    </row>
    <row r="75" spans="1:11" ht="24">
      <c r="A75" s="126"/>
      <c r="B75" s="119">
        <v>4</v>
      </c>
      <c r="C75" s="10" t="s">
        <v>111</v>
      </c>
      <c r="D75" s="130" t="s">
        <v>851</v>
      </c>
      <c r="E75" s="130" t="s">
        <v>269</v>
      </c>
      <c r="F75" s="154"/>
      <c r="G75" s="155"/>
      <c r="H75" s="11" t="s">
        <v>737</v>
      </c>
      <c r="I75" s="14">
        <v>1.1299999999999999</v>
      </c>
      <c r="J75" s="121">
        <f t="shared" si="1"/>
        <v>4.5199999999999996</v>
      </c>
      <c r="K75" s="127"/>
    </row>
    <row r="76" spans="1:11" ht="24">
      <c r="A76" s="126"/>
      <c r="B76" s="119">
        <v>4</v>
      </c>
      <c r="C76" s="10" t="s">
        <v>111</v>
      </c>
      <c r="D76" s="130" t="s">
        <v>852</v>
      </c>
      <c r="E76" s="130" t="s">
        <v>220</v>
      </c>
      <c r="F76" s="154"/>
      <c r="G76" s="155"/>
      <c r="H76" s="11" t="s">
        <v>737</v>
      </c>
      <c r="I76" s="14">
        <v>1.1299999999999999</v>
      </c>
      <c r="J76" s="121">
        <f t="shared" si="1"/>
        <v>4.5199999999999996</v>
      </c>
      <c r="K76" s="127"/>
    </row>
    <row r="77" spans="1:11" ht="24">
      <c r="A77" s="126"/>
      <c r="B77" s="119">
        <v>4</v>
      </c>
      <c r="C77" s="10" t="s">
        <v>111</v>
      </c>
      <c r="D77" s="130" t="s">
        <v>853</v>
      </c>
      <c r="E77" s="130" t="s">
        <v>272</v>
      </c>
      <c r="F77" s="154"/>
      <c r="G77" s="155"/>
      <c r="H77" s="11" t="s">
        <v>737</v>
      </c>
      <c r="I77" s="14">
        <v>1.1299999999999999</v>
      </c>
      <c r="J77" s="121">
        <f t="shared" si="1"/>
        <v>4.5199999999999996</v>
      </c>
      <c r="K77" s="127"/>
    </row>
    <row r="78" spans="1:11" ht="24">
      <c r="A78" s="126"/>
      <c r="B78" s="119">
        <v>4</v>
      </c>
      <c r="C78" s="10" t="s">
        <v>111</v>
      </c>
      <c r="D78" s="130" t="s">
        <v>854</v>
      </c>
      <c r="E78" s="130" t="s">
        <v>273</v>
      </c>
      <c r="F78" s="154"/>
      <c r="G78" s="155"/>
      <c r="H78" s="11" t="s">
        <v>737</v>
      </c>
      <c r="I78" s="14">
        <v>1.1299999999999999</v>
      </c>
      <c r="J78" s="121">
        <f t="shared" si="1"/>
        <v>4.5199999999999996</v>
      </c>
      <c r="K78" s="127"/>
    </row>
    <row r="79" spans="1:11" ht="24">
      <c r="A79" s="126"/>
      <c r="B79" s="119">
        <v>2</v>
      </c>
      <c r="C79" s="10" t="s">
        <v>111</v>
      </c>
      <c r="D79" s="130" t="s">
        <v>855</v>
      </c>
      <c r="E79" s="130" t="s">
        <v>275</v>
      </c>
      <c r="F79" s="154"/>
      <c r="G79" s="155"/>
      <c r="H79" s="11" t="s">
        <v>737</v>
      </c>
      <c r="I79" s="14">
        <v>1.1299999999999999</v>
      </c>
      <c r="J79" s="121">
        <f t="shared" si="1"/>
        <v>2.2599999999999998</v>
      </c>
      <c r="K79" s="127"/>
    </row>
    <row r="80" spans="1:11" ht="24">
      <c r="A80" s="126"/>
      <c r="B80" s="119">
        <v>10</v>
      </c>
      <c r="C80" s="10" t="s">
        <v>631</v>
      </c>
      <c r="D80" s="130" t="s">
        <v>856</v>
      </c>
      <c r="E80" s="130" t="s">
        <v>279</v>
      </c>
      <c r="F80" s="154"/>
      <c r="G80" s="155"/>
      <c r="H80" s="11" t="s">
        <v>738</v>
      </c>
      <c r="I80" s="14">
        <v>0.67</v>
      </c>
      <c r="J80" s="121">
        <f t="shared" si="1"/>
        <v>6.7</v>
      </c>
      <c r="K80" s="127"/>
    </row>
    <row r="81" spans="1:11" ht="24">
      <c r="A81" s="126"/>
      <c r="B81" s="119">
        <v>10</v>
      </c>
      <c r="C81" s="10" t="s">
        <v>631</v>
      </c>
      <c r="D81" s="130" t="s">
        <v>857</v>
      </c>
      <c r="E81" s="130" t="s">
        <v>278</v>
      </c>
      <c r="F81" s="154"/>
      <c r="G81" s="155"/>
      <c r="H81" s="11" t="s">
        <v>738</v>
      </c>
      <c r="I81" s="14">
        <v>0.67</v>
      </c>
      <c r="J81" s="121">
        <f t="shared" si="1"/>
        <v>6.7</v>
      </c>
      <c r="K81" s="127"/>
    </row>
    <row r="82" spans="1:11" ht="24">
      <c r="A82" s="126"/>
      <c r="B82" s="119">
        <v>100</v>
      </c>
      <c r="C82" s="10" t="s">
        <v>127</v>
      </c>
      <c r="D82" s="130" t="s">
        <v>858</v>
      </c>
      <c r="E82" s="130" t="s">
        <v>245</v>
      </c>
      <c r="F82" s="154"/>
      <c r="G82" s="155"/>
      <c r="H82" s="11" t="s">
        <v>739</v>
      </c>
      <c r="I82" s="14">
        <v>1.01</v>
      </c>
      <c r="J82" s="121">
        <f t="shared" si="1"/>
        <v>101</v>
      </c>
      <c r="K82" s="127"/>
    </row>
    <row r="83" spans="1:11" ht="24">
      <c r="A83" s="126"/>
      <c r="B83" s="119">
        <v>6</v>
      </c>
      <c r="C83" s="10" t="s">
        <v>127</v>
      </c>
      <c r="D83" s="130" t="s">
        <v>859</v>
      </c>
      <c r="E83" s="130" t="s">
        <v>740</v>
      </c>
      <c r="F83" s="154"/>
      <c r="G83" s="155"/>
      <c r="H83" s="11" t="s">
        <v>739</v>
      </c>
      <c r="I83" s="14">
        <v>1.01</v>
      </c>
      <c r="J83" s="121">
        <f t="shared" si="1"/>
        <v>6.0600000000000005</v>
      </c>
      <c r="K83" s="127"/>
    </row>
    <row r="84" spans="1:11" ht="24">
      <c r="A84" s="126"/>
      <c r="B84" s="119">
        <v>20</v>
      </c>
      <c r="C84" s="10" t="s">
        <v>741</v>
      </c>
      <c r="D84" s="130" t="s">
        <v>860</v>
      </c>
      <c r="E84" s="130" t="s">
        <v>245</v>
      </c>
      <c r="F84" s="154"/>
      <c r="G84" s="155"/>
      <c r="H84" s="11" t="s">
        <v>742</v>
      </c>
      <c r="I84" s="14">
        <v>1.7</v>
      </c>
      <c r="J84" s="121">
        <f t="shared" si="1"/>
        <v>34</v>
      </c>
      <c r="K84" s="127"/>
    </row>
    <row r="85" spans="1:11" ht="24">
      <c r="A85" s="126"/>
      <c r="B85" s="119">
        <v>50</v>
      </c>
      <c r="C85" s="10" t="s">
        <v>743</v>
      </c>
      <c r="D85" s="130" t="s">
        <v>861</v>
      </c>
      <c r="E85" s="130" t="s">
        <v>245</v>
      </c>
      <c r="F85" s="154"/>
      <c r="G85" s="155"/>
      <c r="H85" s="11" t="s">
        <v>744</v>
      </c>
      <c r="I85" s="14">
        <v>1.61</v>
      </c>
      <c r="J85" s="121">
        <f t="shared" si="1"/>
        <v>80.5</v>
      </c>
      <c r="K85" s="127"/>
    </row>
    <row r="86" spans="1:11">
      <c r="A86" s="126"/>
      <c r="B86" s="119">
        <v>50</v>
      </c>
      <c r="C86" s="10" t="s">
        <v>479</v>
      </c>
      <c r="D86" s="130" t="s">
        <v>862</v>
      </c>
      <c r="E86" s="130" t="s">
        <v>657</v>
      </c>
      <c r="F86" s="154" t="s">
        <v>278</v>
      </c>
      <c r="G86" s="155"/>
      <c r="H86" s="11" t="s">
        <v>481</v>
      </c>
      <c r="I86" s="14">
        <v>3.84</v>
      </c>
      <c r="J86" s="121">
        <f t="shared" ref="J86:J117" si="2">I86*B86</f>
        <v>192</v>
      </c>
      <c r="K86" s="127"/>
    </row>
    <row r="87" spans="1:11">
      <c r="A87" s="126"/>
      <c r="B87" s="119">
        <v>100</v>
      </c>
      <c r="C87" s="10" t="s">
        <v>479</v>
      </c>
      <c r="D87" s="130" t="s">
        <v>863</v>
      </c>
      <c r="E87" s="130" t="s">
        <v>72</v>
      </c>
      <c r="F87" s="154" t="s">
        <v>278</v>
      </c>
      <c r="G87" s="155"/>
      <c r="H87" s="11" t="s">
        <v>481</v>
      </c>
      <c r="I87" s="14">
        <v>3.84</v>
      </c>
      <c r="J87" s="121">
        <f t="shared" si="2"/>
        <v>384</v>
      </c>
      <c r="K87" s="127"/>
    </row>
    <row r="88" spans="1:11">
      <c r="A88" s="126"/>
      <c r="B88" s="119">
        <v>10</v>
      </c>
      <c r="C88" s="10" t="s">
        <v>479</v>
      </c>
      <c r="D88" s="130" t="s">
        <v>864</v>
      </c>
      <c r="E88" s="130" t="s">
        <v>95</v>
      </c>
      <c r="F88" s="154" t="s">
        <v>278</v>
      </c>
      <c r="G88" s="155"/>
      <c r="H88" s="11" t="s">
        <v>481</v>
      </c>
      <c r="I88" s="14">
        <v>3.84</v>
      </c>
      <c r="J88" s="121">
        <f t="shared" si="2"/>
        <v>38.4</v>
      </c>
      <c r="K88" s="127"/>
    </row>
    <row r="89" spans="1:11">
      <c r="A89" s="126"/>
      <c r="B89" s="119">
        <v>10</v>
      </c>
      <c r="C89" s="10" t="s">
        <v>479</v>
      </c>
      <c r="D89" s="130" t="s">
        <v>865</v>
      </c>
      <c r="E89" s="130" t="s">
        <v>32</v>
      </c>
      <c r="F89" s="154" t="s">
        <v>278</v>
      </c>
      <c r="G89" s="155"/>
      <c r="H89" s="11" t="s">
        <v>481</v>
      </c>
      <c r="I89" s="14">
        <v>3.84</v>
      </c>
      <c r="J89" s="121">
        <f t="shared" si="2"/>
        <v>38.4</v>
      </c>
      <c r="K89" s="127"/>
    </row>
    <row r="90" spans="1:11">
      <c r="A90" s="126"/>
      <c r="B90" s="119">
        <v>100</v>
      </c>
      <c r="C90" s="10" t="s">
        <v>479</v>
      </c>
      <c r="D90" s="130" t="s">
        <v>866</v>
      </c>
      <c r="E90" s="130" t="s">
        <v>300</v>
      </c>
      <c r="F90" s="154" t="s">
        <v>278</v>
      </c>
      <c r="G90" s="155"/>
      <c r="H90" s="11" t="s">
        <v>481</v>
      </c>
      <c r="I90" s="14">
        <v>3.84</v>
      </c>
      <c r="J90" s="121">
        <f t="shared" si="2"/>
        <v>384</v>
      </c>
      <c r="K90" s="127"/>
    </row>
    <row r="91" spans="1:11">
      <c r="A91" s="126"/>
      <c r="B91" s="119">
        <v>30</v>
      </c>
      <c r="C91" s="10" t="s">
        <v>479</v>
      </c>
      <c r="D91" s="130" t="s">
        <v>867</v>
      </c>
      <c r="E91" s="130" t="s">
        <v>320</v>
      </c>
      <c r="F91" s="154" t="s">
        <v>278</v>
      </c>
      <c r="G91" s="155"/>
      <c r="H91" s="11" t="s">
        <v>481</v>
      </c>
      <c r="I91" s="14">
        <v>3.84</v>
      </c>
      <c r="J91" s="121">
        <f t="shared" si="2"/>
        <v>115.19999999999999</v>
      </c>
      <c r="K91" s="127"/>
    </row>
    <row r="92" spans="1:11" ht="36">
      <c r="A92" s="126"/>
      <c r="B92" s="119">
        <v>1</v>
      </c>
      <c r="C92" s="10" t="s">
        <v>745</v>
      </c>
      <c r="D92" s="130" t="s">
        <v>868</v>
      </c>
      <c r="E92" s="130" t="s">
        <v>746</v>
      </c>
      <c r="F92" s="154"/>
      <c r="G92" s="155"/>
      <c r="H92" s="11" t="s">
        <v>747</v>
      </c>
      <c r="I92" s="14">
        <v>17.8</v>
      </c>
      <c r="J92" s="121">
        <f t="shared" si="2"/>
        <v>17.8</v>
      </c>
      <c r="K92" s="127"/>
    </row>
    <row r="93" spans="1:11" ht="36">
      <c r="A93" s="126"/>
      <c r="B93" s="119">
        <v>2</v>
      </c>
      <c r="C93" s="10" t="s">
        <v>748</v>
      </c>
      <c r="D93" s="130" t="s">
        <v>869</v>
      </c>
      <c r="E93" s="130" t="s">
        <v>245</v>
      </c>
      <c r="F93" s="154" t="s">
        <v>30</v>
      </c>
      <c r="G93" s="155"/>
      <c r="H93" s="11" t="s">
        <v>749</v>
      </c>
      <c r="I93" s="14">
        <v>10.78</v>
      </c>
      <c r="J93" s="121">
        <f t="shared" si="2"/>
        <v>21.56</v>
      </c>
      <c r="K93" s="127"/>
    </row>
    <row r="94" spans="1:11" ht="60">
      <c r="A94" s="126"/>
      <c r="B94" s="119">
        <v>1</v>
      </c>
      <c r="C94" s="10" t="s">
        <v>750</v>
      </c>
      <c r="D94" s="130" t="s">
        <v>870</v>
      </c>
      <c r="E94" s="130" t="s">
        <v>210</v>
      </c>
      <c r="F94" s="154" t="s">
        <v>751</v>
      </c>
      <c r="G94" s="155"/>
      <c r="H94" s="11" t="s">
        <v>752</v>
      </c>
      <c r="I94" s="14">
        <v>342.62</v>
      </c>
      <c r="J94" s="121">
        <f t="shared" si="2"/>
        <v>342.62</v>
      </c>
      <c r="K94" s="127"/>
    </row>
    <row r="95" spans="1:11" ht="36">
      <c r="A95" s="126"/>
      <c r="B95" s="119">
        <v>2</v>
      </c>
      <c r="C95" s="10" t="s">
        <v>753</v>
      </c>
      <c r="D95" s="130" t="s">
        <v>871</v>
      </c>
      <c r="E95" s="130" t="s">
        <v>657</v>
      </c>
      <c r="F95" s="154" t="s">
        <v>754</v>
      </c>
      <c r="G95" s="155"/>
      <c r="H95" s="11" t="s">
        <v>755</v>
      </c>
      <c r="I95" s="14">
        <v>6.84</v>
      </c>
      <c r="J95" s="121">
        <f t="shared" si="2"/>
        <v>13.68</v>
      </c>
      <c r="K95" s="127"/>
    </row>
    <row r="96" spans="1:11" ht="36">
      <c r="A96" s="126"/>
      <c r="B96" s="119">
        <v>3</v>
      </c>
      <c r="C96" s="10" t="s">
        <v>753</v>
      </c>
      <c r="D96" s="130" t="s">
        <v>872</v>
      </c>
      <c r="E96" s="130" t="s">
        <v>72</v>
      </c>
      <c r="F96" s="154" t="s">
        <v>754</v>
      </c>
      <c r="G96" s="155"/>
      <c r="H96" s="11" t="s">
        <v>755</v>
      </c>
      <c r="I96" s="14">
        <v>6.84</v>
      </c>
      <c r="J96" s="121">
        <f t="shared" si="2"/>
        <v>20.52</v>
      </c>
      <c r="K96" s="127"/>
    </row>
    <row r="97" spans="1:11" ht="36">
      <c r="A97" s="126"/>
      <c r="B97" s="119">
        <v>1</v>
      </c>
      <c r="C97" s="10" t="s">
        <v>756</v>
      </c>
      <c r="D97" s="130" t="s">
        <v>873</v>
      </c>
      <c r="E97" s="130" t="s">
        <v>245</v>
      </c>
      <c r="F97" s="154" t="s">
        <v>32</v>
      </c>
      <c r="G97" s="155"/>
      <c r="H97" s="11" t="s">
        <v>757</v>
      </c>
      <c r="I97" s="14">
        <v>11.56</v>
      </c>
      <c r="J97" s="121">
        <f t="shared" si="2"/>
        <v>11.56</v>
      </c>
      <c r="K97" s="127"/>
    </row>
    <row r="98" spans="1:11" ht="36">
      <c r="A98" s="126"/>
      <c r="B98" s="119">
        <v>1</v>
      </c>
      <c r="C98" s="10" t="s">
        <v>756</v>
      </c>
      <c r="D98" s="130" t="s">
        <v>874</v>
      </c>
      <c r="E98" s="130" t="s">
        <v>754</v>
      </c>
      <c r="F98" s="154" t="s">
        <v>32</v>
      </c>
      <c r="G98" s="155"/>
      <c r="H98" s="11" t="s">
        <v>757</v>
      </c>
      <c r="I98" s="14">
        <v>11.56</v>
      </c>
      <c r="J98" s="121">
        <f t="shared" si="2"/>
        <v>11.56</v>
      </c>
      <c r="K98" s="127"/>
    </row>
    <row r="99" spans="1:11" ht="36">
      <c r="A99" s="126"/>
      <c r="B99" s="119">
        <v>2</v>
      </c>
      <c r="C99" s="10" t="s">
        <v>758</v>
      </c>
      <c r="D99" s="130" t="s">
        <v>875</v>
      </c>
      <c r="E99" s="130" t="s">
        <v>28</v>
      </c>
      <c r="F99" s="154" t="s">
        <v>245</v>
      </c>
      <c r="G99" s="155"/>
      <c r="H99" s="11" t="s">
        <v>759</v>
      </c>
      <c r="I99" s="14">
        <v>11.38</v>
      </c>
      <c r="J99" s="121">
        <f t="shared" si="2"/>
        <v>22.76</v>
      </c>
      <c r="K99" s="127"/>
    </row>
    <row r="100" spans="1:11" ht="36">
      <c r="A100" s="126"/>
      <c r="B100" s="119">
        <v>2</v>
      </c>
      <c r="C100" s="10" t="s">
        <v>758</v>
      </c>
      <c r="D100" s="130" t="s">
        <v>876</v>
      </c>
      <c r="E100" s="130" t="s">
        <v>657</v>
      </c>
      <c r="F100" s="154" t="s">
        <v>245</v>
      </c>
      <c r="G100" s="155"/>
      <c r="H100" s="11" t="s">
        <v>759</v>
      </c>
      <c r="I100" s="14">
        <v>11.38</v>
      </c>
      <c r="J100" s="121">
        <f t="shared" si="2"/>
        <v>22.76</v>
      </c>
      <c r="K100" s="127"/>
    </row>
    <row r="101" spans="1:11" ht="36">
      <c r="A101" s="126"/>
      <c r="B101" s="119">
        <v>4</v>
      </c>
      <c r="C101" s="10" t="s">
        <v>760</v>
      </c>
      <c r="D101" s="130" t="s">
        <v>877</v>
      </c>
      <c r="E101" s="130" t="s">
        <v>245</v>
      </c>
      <c r="F101" s="154" t="s">
        <v>28</v>
      </c>
      <c r="G101" s="155"/>
      <c r="H101" s="11" t="s">
        <v>761</v>
      </c>
      <c r="I101" s="14">
        <v>5.91</v>
      </c>
      <c r="J101" s="121">
        <f t="shared" si="2"/>
        <v>23.64</v>
      </c>
      <c r="K101" s="127"/>
    </row>
    <row r="102" spans="1:11" ht="36">
      <c r="A102" s="126"/>
      <c r="B102" s="119">
        <v>2</v>
      </c>
      <c r="C102" s="10" t="s">
        <v>760</v>
      </c>
      <c r="D102" s="130" t="s">
        <v>878</v>
      </c>
      <c r="E102" s="130" t="s">
        <v>245</v>
      </c>
      <c r="F102" s="154" t="s">
        <v>30</v>
      </c>
      <c r="G102" s="155"/>
      <c r="H102" s="11" t="s">
        <v>761</v>
      </c>
      <c r="I102" s="14">
        <v>5.91</v>
      </c>
      <c r="J102" s="121">
        <f t="shared" si="2"/>
        <v>11.82</v>
      </c>
      <c r="K102" s="127"/>
    </row>
    <row r="103" spans="1:11" ht="36">
      <c r="A103" s="126"/>
      <c r="B103" s="119">
        <v>3</v>
      </c>
      <c r="C103" s="10" t="s">
        <v>760</v>
      </c>
      <c r="D103" s="130" t="s">
        <v>879</v>
      </c>
      <c r="E103" s="130" t="s">
        <v>245</v>
      </c>
      <c r="F103" s="154" t="s">
        <v>31</v>
      </c>
      <c r="G103" s="155"/>
      <c r="H103" s="11" t="s">
        <v>761</v>
      </c>
      <c r="I103" s="14">
        <v>5.91</v>
      </c>
      <c r="J103" s="121">
        <f t="shared" si="2"/>
        <v>17.73</v>
      </c>
      <c r="K103" s="127"/>
    </row>
    <row r="104" spans="1:11" ht="36">
      <c r="A104" s="126"/>
      <c r="B104" s="119">
        <v>3</v>
      </c>
      <c r="C104" s="10" t="s">
        <v>760</v>
      </c>
      <c r="D104" s="130" t="s">
        <v>880</v>
      </c>
      <c r="E104" s="130" t="s">
        <v>245</v>
      </c>
      <c r="F104" s="154" t="s">
        <v>32</v>
      </c>
      <c r="G104" s="155"/>
      <c r="H104" s="11" t="s">
        <v>761</v>
      </c>
      <c r="I104" s="14">
        <v>5.91</v>
      </c>
      <c r="J104" s="121">
        <f t="shared" si="2"/>
        <v>17.73</v>
      </c>
      <c r="K104" s="127"/>
    </row>
    <row r="105" spans="1:11" ht="36">
      <c r="A105" s="126"/>
      <c r="B105" s="119">
        <v>1</v>
      </c>
      <c r="C105" s="10" t="s">
        <v>760</v>
      </c>
      <c r="D105" s="130" t="s">
        <v>881</v>
      </c>
      <c r="E105" s="130" t="s">
        <v>754</v>
      </c>
      <c r="F105" s="154" t="s">
        <v>28</v>
      </c>
      <c r="G105" s="155"/>
      <c r="H105" s="11" t="s">
        <v>761</v>
      </c>
      <c r="I105" s="14">
        <v>5.91</v>
      </c>
      <c r="J105" s="121">
        <f t="shared" si="2"/>
        <v>5.91</v>
      </c>
      <c r="K105" s="127"/>
    </row>
    <row r="106" spans="1:11" ht="36">
      <c r="A106" s="126"/>
      <c r="B106" s="119">
        <v>2</v>
      </c>
      <c r="C106" s="10" t="s">
        <v>760</v>
      </c>
      <c r="D106" s="130" t="s">
        <v>882</v>
      </c>
      <c r="E106" s="130" t="s">
        <v>754</v>
      </c>
      <c r="F106" s="154" t="s">
        <v>32</v>
      </c>
      <c r="G106" s="155"/>
      <c r="H106" s="11" t="s">
        <v>761</v>
      </c>
      <c r="I106" s="14">
        <v>5.91</v>
      </c>
      <c r="J106" s="121">
        <f t="shared" si="2"/>
        <v>11.82</v>
      </c>
      <c r="K106" s="127"/>
    </row>
    <row r="107" spans="1:11" ht="36">
      <c r="A107" s="126"/>
      <c r="B107" s="119">
        <v>4</v>
      </c>
      <c r="C107" s="10" t="s">
        <v>760</v>
      </c>
      <c r="D107" s="130" t="s">
        <v>883</v>
      </c>
      <c r="E107" s="130" t="s">
        <v>657</v>
      </c>
      <c r="F107" s="154" t="s">
        <v>245</v>
      </c>
      <c r="G107" s="155"/>
      <c r="H107" s="11" t="s">
        <v>761</v>
      </c>
      <c r="I107" s="14">
        <v>5.91</v>
      </c>
      <c r="J107" s="121">
        <f t="shared" si="2"/>
        <v>23.64</v>
      </c>
      <c r="K107" s="127"/>
    </row>
    <row r="108" spans="1:11" ht="36">
      <c r="A108" s="126"/>
      <c r="B108" s="119">
        <v>4</v>
      </c>
      <c r="C108" s="10" t="s">
        <v>760</v>
      </c>
      <c r="D108" s="130" t="s">
        <v>884</v>
      </c>
      <c r="E108" s="130" t="s">
        <v>72</v>
      </c>
      <c r="F108" s="154" t="s">
        <v>245</v>
      </c>
      <c r="G108" s="155"/>
      <c r="H108" s="11" t="s">
        <v>761</v>
      </c>
      <c r="I108" s="14">
        <v>5.91</v>
      </c>
      <c r="J108" s="121">
        <f t="shared" si="2"/>
        <v>23.64</v>
      </c>
      <c r="K108" s="127"/>
    </row>
    <row r="109" spans="1:11" ht="24">
      <c r="A109" s="126"/>
      <c r="B109" s="119">
        <v>10</v>
      </c>
      <c r="C109" s="10" t="s">
        <v>322</v>
      </c>
      <c r="D109" s="130" t="s">
        <v>885</v>
      </c>
      <c r="E109" s="130" t="s">
        <v>762</v>
      </c>
      <c r="F109" s="154"/>
      <c r="G109" s="155"/>
      <c r="H109" s="11" t="s">
        <v>763</v>
      </c>
      <c r="I109" s="14">
        <v>1.35</v>
      </c>
      <c r="J109" s="121">
        <f t="shared" si="2"/>
        <v>13.5</v>
      </c>
      <c r="K109" s="127"/>
    </row>
    <row r="110" spans="1:11" ht="48">
      <c r="A110" s="126"/>
      <c r="B110" s="119">
        <v>2</v>
      </c>
      <c r="C110" s="10" t="s">
        <v>764</v>
      </c>
      <c r="D110" s="130" t="s">
        <v>886</v>
      </c>
      <c r="E110" s="130" t="s">
        <v>245</v>
      </c>
      <c r="F110" s="154" t="s">
        <v>30</v>
      </c>
      <c r="G110" s="155"/>
      <c r="H110" s="11" t="s">
        <v>765</v>
      </c>
      <c r="I110" s="14">
        <v>20.37</v>
      </c>
      <c r="J110" s="121">
        <f t="shared" si="2"/>
        <v>40.74</v>
      </c>
      <c r="K110" s="127"/>
    </row>
    <row r="111" spans="1:11" ht="36">
      <c r="A111" s="126"/>
      <c r="B111" s="119">
        <v>1</v>
      </c>
      <c r="C111" s="10" t="s">
        <v>766</v>
      </c>
      <c r="D111" s="130" t="s">
        <v>887</v>
      </c>
      <c r="E111" s="130" t="s">
        <v>279</v>
      </c>
      <c r="F111" s="154" t="s">
        <v>28</v>
      </c>
      <c r="G111" s="155"/>
      <c r="H111" s="11" t="s">
        <v>767</v>
      </c>
      <c r="I111" s="14">
        <v>12.57</v>
      </c>
      <c r="J111" s="121">
        <f t="shared" si="2"/>
        <v>12.57</v>
      </c>
      <c r="K111" s="127"/>
    </row>
    <row r="112" spans="1:11" ht="36">
      <c r="A112" s="126"/>
      <c r="B112" s="119">
        <v>1</v>
      </c>
      <c r="C112" s="10" t="s">
        <v>766</v>
      </c>
      <c r="D112" s="130" t="s">
        <v>888</v>
      </c>
      <c r="E112" s="130" t="s">
        <v>279</v>
      </c>
      <c r="F112" s="154" t="s">
        <v>30</v>
      </c>
      <c r="G112" s="155"/>
      <c r="H112" s="11" t="s">
        <v>767</v>
      </c>
      <c r="I112" s="14">
        <v>12.57</v>
      </c>
      <c r="J112" s="121">
        <f t="shared" si="2"/>
        <v>12.57</v>
      </c>
      <c r="K112" s="127"/>
    </row>
    <row r="113" spans="1:11" ht="36">
      <c r="A113" s="126"/>
      <c r="B113" s="119">
        <v>1</v>
      </c>
      <c r="C113" s="10" t="s">
        <v>766</v>
      </c>
      <c r="D113" s="130" t="s">
        <v>889</v>
      </c>
      <c r="E113" s="130" t="s">
        <v>279</v>
      </c>
      <c r="F113" s="154" t="s">
        <v>31</v>
      </c>
      <c r="G113" s="155"/>
      <c r="H113" s="11" t="s">
        <v>767</v>
      </c>
      <c r="I113" s="14">
        <v>12.57</v>
      </c>
      <c r="J113" s="121">
        <f t="shared" si="2"/>
        <v>12.57</v>
      </c>
      <c r="K113" s="127"/>
    </row>
    <row r="114" spans="1:11" ht="36">
      <c r="A114" s="126"/>
      <c r="B114" s="119">
        <v>2</v>
      </c>
      <c r="C114" s="10" t="s">
        <v>766</v>
      </c>
      <c r="D114" s="130" t="s">
        <v>890</v>
      </c>
      <c r="E114" s="130" t="s">
        <v>279</v>
      </c>
      <c r="F114" s="154" t="s">
        <v>32</v>
      </c>
      <c r="G114" s="155"/>
      <c r="H114" s="11" t="s">
        <v>767</v>
      </c>
      <c r="I114" s="14">
        <v>12.57</v>
      </c>
      <c r="J114" s="121">
        <f t="shared" si="2"/>
        <v>25.14</v>
      </c>
      <c r="K114" s="127"/>
    </row>
    <row r="115" spans="1:11" ht="36">
      <c r="A115" s="126"/>
      <c r="B115" s="119">
        <v>4</v>
      </c>
      <c r="C115" s="10" t="s">
        <v>766</v>
      </c>
      <c r="D115" s="130" t="s">
        <v>891</v>
      </c>
      <c r="E115" s="130" t="s">
        <v>278</v>
      </c>
      <c r="F115" s="154" t="s">
        <v>30</v>
      </c>
      <c r="G115" s="155"/>
      <c r="H115" s="11" t="s">
        <v>767</v>
      </c>
      <c r="I115" s="14">
        <v>12.57</v>
      </c>
      <c r="J115" s="121">
        <f t="shared" si="2"/>
        <v>50.28</v>
      </c>
      <c r="K115" s="127"/>
    </row>
    <row r="116" spans="1:11" ht="36">
      <c r="A116" s="126"/>
      <c r="B116" s="149">
        <v>0</v>
      </c>
      <c r="C116" s="145" t="s">
        <v>766</v>
      </c>
      <c r="D116" s="142" t="s">
        <v>892</v>
      </c>
      <c r="E116" s="142" t="s">
        <v>278</v>
      </c>
      <c r="F116" s="164" t="s">
        <v>31</v>
      </c>
      <c r="G116" s="165"/>
      <c r="H116" s="143" t="s">
        <v>767</v>
      </c>
      <c r="I116" s="150">
        <v>12.57</v>
      </c>
      <c r="J116" s="147">
        <f t="shared" si="2"/>
        <v>0</v>
      </c>
      <c r="K116" s="127"/>
    </row>
    <row r="117" spans="1:11" ht="36">
      <c r="A117" s="126"/>
      <c r="B117" s="119">
        <v>2</v>
      </c>
      <c r="C117" s="10" t="s">
        <v>766</v>
      </c>
      <c r="D117" s="130" t="s">
        <v>893</v>
      </c>
      <c r="E117" s="130" t="s">
        <v>278</v>
      </c>
      <c r="F117" s="154" t="s">
        <v>32</v>
      </c>
      <c r="G117" s="155"/>
      <c r="H117" s="11" t="s">
        <v>767</v>
      </c>
      <c r="I117" s="14">
        <v>12.57</v>
      </c>
      <c r="J117" s="121">
        <f t="shared" si="2"/>
        <v>25.14</v>
      </c>
      <c r="K117" s="127"/>
    </row>
    <row r="118" spans="1:11" ht="36">
      <c r="A118" s="126"/>
      <c r="B118" s="119">
        <v>2</v>
      </c>
      <c r="C118" s="10" t="s">
        <v>766</v>
      </c>
      <c r="D118" s="130" t="s">
        <v>894</v>
      </c>
      <c r="E118" s="130" t="s">
        <v>768</v>
      </c>
      <c r="F118" s="154" t="s">
        <v>28</v>
      </c>
      <c r="G118" s="155"/>
      <c r="H118" s="11" t="s">
        <v>767</v>
      </c>
      <c r="I118" s="14">
        <v>12.57</v>
      </c>
      <c r="J118" s="121">
        <f t="shared" ref="J118:J129" si="3">I118*B118</f>
        <v>25.14</v>
      </c>
      <c r="K118" s="127"/>
    </row>
    <row r="119" spans="1:11" ht="36">
      <c r="A119" s="126"/>
      <c r="B119" s="119">
        <v>1</v>
      </c>
      <c r="C119" s="10" t="s">
        <v>766</v>
      </c>
      <c r="D119" s="130" t="s">
        <v>895</v>
      </c>
      <c r="E119" s="130" t="s">
        <v>768</v>
      </c>
      <c r="F119" s="154" t="s">
        <v>32</v>
      </c>
      <c r="G119" s="155"/>
      <c r="H119" s="11" t="s">
        <v>767</v>
      </c>
      <c r="I119" s="14">
        <v>12.57</v>
      </c>
      <c r="J119" s="121">
        <f t="shared" si="3"/>
        <v>12.57</v>
      </c>
      <c r="K119" s="127"/>
    </row>
    <row r="120" spans="1:11" ht="36">
      <c r="A120" s="126"/>
      <c r="B120" s="119">
        <v>2</v>
      </c>
      <c r="C120" s="10" t="s">
        <v>769</v>
      </c>
      <c r="D120" s="130" t="s">
        <v>896</v>
      </c>
      <c r="E120" s="130" t="s">
        <v>279</v>
      </c>
      <c r="F120" s="154" t="s">
        <v>32</v>
      </c>
      <c r="G120" s="155"/>
      <c r="H120" s="11" t="s">
        <v>770</v>
      </c>
      <c r="I120" s="14">
        <v>13.43</v>
      </c>
      <c r="J120" s="121">
        <f t="shared" si="3"/>
        <v>26.86</v>
      </c>
      <c r="K120" s="127"/>
    </row>
    <row r="121" spans="1:11" ht="36">
      <c r="A121" s="126"/>
      <c r="B121" s="119">
        <v>4</v>
      </c>
      <c r="C121" s="10" t="s">
        <v>769</v>
      </c>
      <c r="D121" s="130" t="s">
        <v>897</v>
      </c>
      <c r="E121" s="130" t="s">
        <v>278</v>
      </c>
      <c r="F121" s="154" t="s">
        <v>30</v>
      </c>
      <c r="G121" s="155"/>
      <c r="H121" s="11" t="s">
        <v>770</v>
      </c>
      <c r="I121" s="14">
        <v>13.43</v>
      </c>
      <c r="J121" s="121">
        <f t="shared" si="3"/>
        <v>53.72</v>
      </c>
      <c r="K121" s="127"/>
    </row>
    <row r="122" spans="1:11" ht="36">
      <c r="A122" s="126"/>
      <c r="B122" s="149">
        <v>0</v>
      </c>
      <c r="C122" s="145" t="s">
        <v>769</v>
      </c>
      <c r="D122" s="142" t="s">
        <v>898</v>
      </c>
      <c r="E122" s="142" t="s">
        <v>278</v>
      </c>
      <c r="F122" s="164" t="s">
        <v>31</v>
      </c>
      <c r="G122" s="165"/>
      <c r="H122" s="143" t="s">
        <v>770</v>
      </c>
      <c r="I122" s="150">
        <v>13.43</v>
      </c>
      <c r="J122" s="147">
        <f t="shared" si="3"/>
        <v>0</v>
      </c>
      <c r="K122" s="127"/>
    </row>
    <row r="123" spans="1:11" ht="36">
      <c r="A123" s="126"/>
      <c r="B123" s="119">
        <v>2</v>
      </c>
      <c r="C123" s="10" t="s">
        <v>769</v>
      </c>
      <c r="D123" s="130" t="s">
        <v>899</v>
      </c>
      <c r="E123" s="130" t="s">
        <v>278</v>
      </c>
      <c r="F123" s="154" t="s">
        <v>32</v>
      </c>
      <c r="G123" s="155"/>
      <c r="H123" s="11" t="s">
        <v>770</v>
      </c>
      <c r="I123" s="14">
        <v>13.43</v>
      </c>
      <c r="J123" s="121">
        <f t="shared" si="3"/>
        <v>26.86</v>
      </c>
      <c r="K123" s="127"/>
    </row>
    <row r="124" spans="1:11" ht="36">
      <c r="A124" s="126"/>
      <c r="B124" s="119">
        <v>1</v>
      </c>
      <c r="C124" s="10" t="s">
        <v>769</v>
      </c>
      <c r="D124" s="130" t="s">
        <v>900</v>
      </c>
      <c r="E124" s="130" t="s">
        <v>768</v>
      </c>
      <c r="F124" s="154" t="s">
        <v>28</v>
      </c>
      <c r="G124" s="155"/>
      <c r="H124" s="11" t="s">
        <v>770</v>
      </c>
      <c r="I124" s="14">
        <v>13.43</v>
      </c>
      <c r="J124" s="121">
        <f t="shared" si="3"/>
        <v>13.43</v>
      </c>
      <c r="K124" s="127"/>
    </row>
    <row r="125" spans="1:11" ht="36">
      <c r="A125" s="126"/>
      <c r="B125" s="119">
        <v>2</v>
      </c>
      <c r="C125" s="10" t="s">
        <v>769</v>
      </c>
      <c r="D125" s="130" t="s">
        <v>901</v>
      </c>
      <c r="E125" s="130" t="s">
        <v>768</v>
      </c>
      <c r="F125" s="154" t="s">
        <v>32</v>
      </c>
      <c r="G125" s="155"/>
      <c r="H125" s="11" t="s">
        <v>770</v>
      </c>
      <c r="I125" s="14">
        <v>13.43</v>
      </c>
      <c r="J125" s="121">
        <f t="shared" si="3"/>
        <v>26.86</v>
      </c>
      <c r="K125" s="127"/>
    </row>
    <row r="126" spans="1:11" ht="24">
      <c r="A126" s="126"/>
      <c r="B126" s="119">
        <v>5</v>
      </c>
      <c r="C126" s="10" t="s">
        <v>771</v>
      </c>
      <c r="D126" s="130" t="s">
        <v>902</v>
      </c>
      <c r="E126" s="130" t="s">
        <v>112</v>
      </c>
      <c r="F126" s="154"/>
      <c r="G126" s="155"/>
      <c r="H126" s="11" t="s">
        <v>772</v>
      </c>
      <c r="I126" s="14">
        <v>6.34</v>
      </c>
      <c r="J126" s="121">
        <f t="shared" si="3"/>
        <v>31.7</v>
      </c>
      <c r="K126" s="127"/>
    </row>
    <row r="127" spans="1:11" ht="24">
      <c r="A127" s="126"/>
      <c r="B127" s="119">
        <v>5</v>
      </c>
      <c r="C127" s="10" t="s">
        <v>773</v>
      </c>
      <c r="D127" s="130" t="s">
        <v>903</v>
      </c>
      <c r="E127" s="130" t="s">
        <v>112</v>
      </c>
      <c r="F127" s="154"/>
      <c r="G127" s="155"/>
      <c r="H127" s="11" t="s">
        <v>774</v>
      </c>
      <c r="I127" s="14">
        <v>4.1100000000000003</v>
      </c>
      <c r="J127" s="121">
        <f t="shared" si="3"/>
        <v>20.55</v>
      </c>
      <c r="K127" s="127"/>
    </row>
    <row r="128" spans="1:11" ht="36">
      <c r="A128" s="126"/>
      <c r="B128" s="119">
        <v>4</v>
      </c>
      <c r="C128" s="10" t="s">
        <v>775</v>
      </c>
      <c r="D128" s="130" t="s">
        <v>904</v>
      </c>
      <c r="E128" s="130" t="s">
        <v>776</v>
      </c>
      <c r="F128" s="154"/>
      <c r="G128" s="155"/>
      <c r="H128" s="11" t="s">
        <v>777</v>
      </c>
      <c r="I128" s="14">
        <v>9.06</v>
      </c>
      <c r="J128" s="121">
        <f t="shared" si="3"/>
        <v>36.24</v>
      </c>
      <c r="K128" s="127"/>
    </row>
    <row r="129" spans="1:11" ht="36">
      <c r="A129" s="126"/>
      <c r="B129" s="120">
        <v>6</v>
      </c>
      <c r="C129" s="12" t="s">
        <v>775</v>
      </c>
      <c r="D129" s="131" t="s">
        <v>905</v>
      </c>
      <c r="E129" s="131" t="s">
        <v>717</v>
      </c>
      <c r="F129" s="166"/>
      <c r="G129" s="167"/>
      <c r="H129" s="13" t="s">
        <v>777</v>
      </c>
      <c r="I129" s="15">
        <v>9.06</v>
      </c>
      <c r="J129" s="122">
        <f t="shared" si="3"/>
        <v>54.36</v>
      </c>
      <c r="K129" s="127"/>
    </row>
    <row r="130" spans="1:11">
      <c r="A130" s="126"/>
      <c r="B130" s="138"/>
      <c r="C130" s="138"/>
      <c r="D130" s="138"/>
      <c r="E130" s="138"/>
      <c r="F130" s="138"/>
      <c r="G130" s="138"/>
      <c r="H130" s="138"/>
      <c r="I130" s="139" t="s">
        <v>261</v>
      </c>
      <c r="J130" s="140">
        <f>SUM(J22:J129)</f>
        <v>2913.69</v>
      </c>
      <c r="K130" s="127"/>
    </row>
    <row r="131" spans="1:11">
      <c r="A131" s="126"/>
      <c r="B131" s="138"/>
      <c r="C131" s="138"/>
      <c r="D131" s="138"/>
      <c r="E131" s="138"/>
      <c r="F131" s="138"/>
      <c r="G131" s="138"/>
      <c r="H131" s="138"/>
      <c r="I131" s="139" t="s">
        <v>787</v>
      </c>
      <c r="J131" s="140">
        <v>17.809999999999999</v>
      </c>
      <c r="K131" s="127"/>
    </row>
    <row r="132" spans="1:11">
      <c r="A132" s="126"/>
      <c r="B132" s="138"/>
      <c r="C132" s="138"/>
      <c r="D132" s="138"/>
      <c r="E132" s="138"/>
      <c r="F132" s="138"/>
      <c r="G132" s="138"/>
      <c r="H132" s="138"/>
      <c r="I132" s="139" t="s">
        <v>788</v>
      </c>
      <c r="J132" s="140">
        <f>-J130*40%</f>
        <v>-1165.4760000000001</v>
      </c>
      <c r="K132" s="127"/>
    </row>
    <row r="133" spans="1:11">
      <c r="A133" s="126"/>
      <c r="B133" s="138"/>
      <c r="C133" s="138"/>
      <c r="D133" s="138"/>
      <c r="E133" s="138"/>
      <c r="F133" s="138"/>
      <c r="G133" s="138"/>
      <c r="H133" s="138"/>
      <c r="I133" s="139" t="s">
        <v>263</v>
      </c>
      <c r="J133" s="140">
        <f>SUM(J130:J132)</f>
        <v>1766.0239999999999</v>
      </c>
      <c r="K133" s="127"/>
    </row>
    <row r="134" spans="1:11">
      <c r="A134" s="126"/>
      <c r="B134" s="138"/>
      <c r="C134" s="138"/>
      <c r="D134" s="138"/>
      <c r="E134" s="138"/>
      <c r="F134" s="138"/>
      <c r="G134" s="138"/>
      <c r="H134" s="138"/>
      <c r="I134" s="139" t="s">
        <v>793</v>
      </c>
      <c r="J134" s="140">
        <v>302.42</v>
      </c>
      <c r="K134" s="127"/>
    </row>
    <row r="135" spans="1:11" hidden="1" outlineLevel="1">
      <c r="A135" s="126"/>
      <c r="B135" s="138"/>
      <c r="C135" s="138"/>
      <c r="D135" s="138"/>
      <c r="E135" s="138"/>
      <c r="F135" s="138"/>
      <c r="G135" s="138"/>
      <c r="H135" s="138"/>
      <c r="I135" s="139" t="s">
        <v>789</v>
      </c>
      <c r="J135" s="140">
        <v>0</v>
      </c>
      <c r="K135" s="127"/>
    </row>
    <row r="136" spans="1:11" collapsed="1">
      <c r="A136" s="126"/>
      <c r="B136" s="138"/>
      <c r="C136" s="138"/>
      <c r="D136" s="138"/>
      <c r="E136" s="138"/>
      <c r="F136" s="138"/>
      <c r="G136" s="138"/>
      <c r="H136" s="138"/>
      <c r="I136" s="139" t="s">
        <v>908</v>
      </c>
      <c r="J136" s="140">
        <f>SUM(J133:J134)</f>
        <v>2068.444</v>
      </c>
      <c r="K136" s="127"/>
    </row>
    <row r="137" spans="1:11">
      <c r="A137" s="6"/>
      <c r="B137" s="7"/>
      <c r="C137" s="7"/>
      <c r="D137" s="7"/>
      <c r="E137" s="7"/>
      <c r="F137" s="7"/>
      <c r="G137" s="7"/>
      <c r="H137" s="148" t="s">
        <v>795</v>
      </c>
      <c r="I137" s="7"/>
      <c r="J137" s="7"/>
      <c r="K137" s="8"/>
    </row>
    <row r="139" spans="1:11">
      <c r="H139" s="152" t="s">
        <v>790</v>
      </c>
      <c r="I139" s="144">
        <v>2866.81</v>
      </c>
    </row>
    <row r="140" spans="1:11">
      <c r="H140" s="152" t="s">
        <v>791</v>
      </c>
      <c r="I140" s="144">
        <f>I139-J136</f>
        <v>798.36599999999999</v>
      </c>
    </row>
    <row r="142" spans="1:11">
      <c r="H142" s="1" t="s">
        <v>785</v>
      </c>
      <c r="I142" s="103">
        <f>'Tax Invoice'!E14</f>
        <v>21.35</v>
      </c>
    </row>
    <row r="143" spans="1:11">
      <c r="H143" s="1" t="s">
        <v>711</v>
      </c>
      <c r="I143" s="103">
        <f>'Tax Invoice'!M11</f>
        <v>35.17</v>
      </c>
    </row>
    <row r="144" spans="1:11">
      <c r="H144" s="1" t="s">
        <v>714</v>
      </c>
      <c r="I144" s="103">
        <f>I146/I143</f>
        <v>1072.0674552175149</v>
      </c>
    </row>
    <row r="145" spans="5:9">
      <c r="H145" s="1" t="s">
        <v>715</v>
      </c>
      <c r="I145" s="103">
        <f>I147/I143</f>
        <v>1072.0674552175149</v>
      </c>
    </row>
    <row r="146" spans="5:9">
      <c r="H146" s="1" t="s">
        <v>712</v>
      </c>
      <c r="I146" s="103">
        <f>J133*I142</f>
        <v>37704.612399999998</v>
      </c>
    </row>
    <row r="147" spans="5:9">
      <c r="H147" s="1" t="s">
        <v>713</v>
      </c>
      <c r="I147" s="103">
        <f>J133*I142</f>
        <v>37704.612399999998</v>
      </c>
    </row>
    <row r="149" spans="5:9" ht="15">
      <c r="E149"/>
    </row>
    <row r="150" spans="5:9">
      <c r="H150" s="151" t="s">
        <v>794</v>
      </c>
    </row>
  </sheetData>
  <mergeCells count="112">
    <mergeCell ref="F128:G128"/>
    <mergeCell ref="F129:G129"/>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46:G46"/>
    <mergeCell ref="F47:G47"/>
    <mergeCell ref="F48:G48"/>
    <mergeCell ref="F49:G49"/>
    <mergeCell ref="F50:G50"/>
    <mergeCell ref="F51:G51"/>
    <mergeCell ref="F52:G52"/>
    <mergeCell ref="F37:G37"/>
    <mergeCell ref="F38:G38"/>
    <mergeCell ref="F39:G39"/>
    <mergeCell ref="F40:G40"/>
    <mergeCell ref="F41:G41"/>
    <mergeCell ref="F42:G42"/>
    <mergeCell ref="F43:G43"/>
    <mergeCell ref="F44:G44"/>
    <mergeCell ref="F45:G45"/>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2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975</v>
      </c>
      <c r="O1" t="s">
        <v>149</v>
      </c>
      <c r="T1" t="s">
        <v>261</v>
      </c>
      <c r="U1">
        <v>3017.69</v>
      </c>
    </row>
    <row r="2" spans="1:21" ht="15.75">
      <c r="A2" s="126"/>
      <c r="B2" s="136" t="s">
        <v>139</v>
      </c>
      <c r="C2" s="132"/>
      <c r="D2" s="132"/>
      <c r="E2" s="132"/>
      <c r="F2" s="132"/>
      <c r="G2" s="132"/>
      <c r="H2" s="132"/>
      <c r="I2" s="137" t="s">
        <v>145</v>
      </c>
      <c r="J2" s="127"/>
      <c r="T2" t="s">
        <v>190</v>
      </c>
      <c r="U2">
        <v>150.88</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3168.57</v>
      </c>
    </row>
    <row r="5" spans="1:21">
      <c r="A5" s="126"/>
      <c r="B5" s="133" t="s">
        <v>142</v>
      </c>
      <c r="C5" s="132"/>
      <c r="D5" s="132"/>
      <c r="E5" s="132"/>
      <c r="F5" s="132"/>
      <c r="G5" s="132"/>
      <c r="H5" s="132"/>
      <c r="I5" s="132"/>
      <c r="J5" s="127"/>
      <c r="S5" t="s">
        <v>783</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720</v>
      </c>
      <c r="C10" s="132"/>
      <c r="D10" s="132"/>
      <c r="E10" s="127"/>
      <c r="F10" s="128"/>
      <c r="G10" s="128" t="s">
        <v>720</v>
      </c>
      <c r="H10" s="132"/>
      <c r="I10" s="156"/>
      <c r="J10" s="127"/>
    </row>
    <row r="11" spans="1:21">
      <c r="A11" s="126"/>
      <c r="B11" s="126" t="s">
        <v>721</v>
      </c>
      <c r="C11" s="132"/>
      <c r="D11" s="132"/>
      <c r="E11" s="127"/>
      <c r="F11" s="128"/>
      <c r="G11" s="128" t="s">
        <v>721</v>
      </c>
      <c r="H11" s="132"/>
      <c r="I11" s="157"/>
      <c r="J11" s="127"/>
    </row>
    <row r="12" spans="1:21">
      <c r="A12" s="126"/>
      <c r="B12" s="126" t="s">
        <v>722</v>
      </c>
      <c r="C12" s="132"/>
      <c r="D12" s="132"/>
      <c r="E12" s="127"/>
      <c r="F12" s="128"/>
      <c r="G12" s="128" t="s">
        <v>722</v>
      </c>
      <c r="H12" s="132"/>
      <c r="I12" s="132"/>
      <c r="J12" s="127"/>
    </row>
    <row r="13" spans="1:21">
      <c r="A13" s="126"/>
      <c r="B13" s="126" t="s">
        <v>723</v>
      </c>
      <c r="C13" s="132"/>
      <c r="D13" s="132"/>
      <c r="E13" s="127"/>
      <c r="F13" s="128"/>
      <c r="G13" s="128" t="s">
        <v>723</v>
      </c>
      <c r="H13" s="132"/>
      <c r="I13" s="111" t="s">
        <v>16</v>
      </c>
      <c r="J13" s="127"/>
    </row>
    <row r="14" spans="1:21">
      <c r="A14" s="126"/>
      <c r="B14" s="126" t="s">
        <v>724</v>
      </c>
      <c r="C14" s="132"/>
      <c r="D14" s="132"/>
      <c r="E14" s="127"/>
      <c r="F14" s="128"/>
      <c r="G14" s="128" t="s">
        <v>724</v>
      </c>
      <c r="H14" s="132"/>
      <c r="I14" s="158">
        <v>45270</v>
      </c>
      <c r="J14" s="127"/>
    </row>
    <row r="15" spans="1:21">
      <c r="A15" s="126"/>
      <c r="B15" s="6" t="s">
        <v>11</v>
      </c>
      <c r="C15" s="7"/>
      <c r="D15" s="7"/>
      <c r="E15" s="8"/>
      <c r="F15" s="128"/>
      <c r="G15" s="9" t="s">
        <v>11</v>
      </c>
      <c r="H15" s="132"/>
      <c r="I15" s="159"/>
      <c r="J15" s="127"/>
    </row>
    <row r="16" spans="1:21">
      <c r="A16" s="126"/>
      <c r="B16" s="132"/>
      <c r="C16" s="132"/>
      <c r="D16" s="132"/>
      <c r="E16" s="132"/>
      <c r="F16" s="132"/>
      <c r="G16" s="132"/>
      <c r="H16" s="135" t="s">
        <v>147</v>
      </c>
      <c r="I16" s="141">
        <v>41056</v>
      </c>
      <c r="J16" s="127"/>
    </row>
    <row r="17" spans="1:16">
      <c r="A17" s="126"/>
      <c r="B17" s="132" t="s">
        <v>725</v>
      </c>
      <c r="C17" s="132"/>
      <c r="D17" s="132"/>
      <c r="E17" s="132"/>
      <c r="F17" s="132"/>
      <c r="G17" s="132"/>
      <c r="H17" s="135" t="s">
        <v>148</v>
      </c>
      <c r="I17" s="141"/>
      <c r="J17" s="127"/>
    </row>
    <row r="18" spans="1:16" ht="18">
      <c r="A18" s="126"/>
      <c r="B18" s="132" t="s">
        <v>726</v>
      </c>
      <c r="C18" s="132"/>
      <c r="D18" s="132"/>
      <c r="E18" s="132"/>
      <c r="F18" s="132"/>
      <c r="G18" s="132"/>
      <c r="H18" s="134" t="s">
        <v>264</v>
      </c>
      <c r="I18" s="116" t="s">
        <v>173</v>
      </c>
      <c r="J18" s="127"/>
    </row>
    <row r="19" spans="1:16">
      <c r="A19" s="126"/>
      <c r="B19" s="132"/>
      <c r="C19" s="132"/>
      <c r="D19" s="132"/>
      <c r="E19" s="132"/>
      <c r="F19" s="132"/>
      <c r="G19" s="132"/>
      <c r="H19" s="132"/>
      <c r="I19" s="132"/>
      <c r="J19" s="127"/>
      <c r="P19">
        <v>45270</v>
      </c>
    </row>
    <row r="20" spans="1:16">
      <c r="A20" s="126"/>
      <c r="B20" s="112" t="s">
        <v>204</v>
      </c>
      <c r="C20" s="112" t="s">
        <v>205</v>
      </c>
      <c r="D20" s="129" t="s">
        <v>206</v>
      </c>
      <c r="E20" s="160" t="s">
        <v>207</v>
      </c>
      <c r="F20" s="161"/>
      <c r="G20" s="112" t="s">
        <v>174</v>
      </c>
      <c r="H20" s="112" t="s">
        <v>208</v>
      </c>
      <c r="I20" s="112" t="s">
        <v>26</v>
      </c>
      <c r="J20" s="127"/>
    </row>
    <row r="21" spans="1:16">
      <c r="A21" s="126"/>
      <c r="B21" s="117"/>
      <c r="C21" s="117"/>
      <c r="D21" s="118"/>
      <c r="E21" s="162"/>
      <c r="F21" s="163"/>
      <c r="G21" s="117" t="s">
        <v>146</v>
      </c>
      <c r="H21" s="117"/>
      <c r="I21" s="117"/>
      <c r="J21" s="127"/>
    </row>
    <row r="22" spans="1:16" ht="192">
      <c r="A22" s="126"/>
      <c r="B22" s="119">
        <v>10</v>
      </c>
      <c r="C22" s="10" t="s">
        <v>668</v>
      </c>
      <c r="D22" s="130" t="s">
        <v>28</v>
      </c>
      <c r="E22" s="154" t="s">
        <v>112</v>
      </c>
      <c r="F22" s="155"/>
      <c r="G22" s="11" t="s">
        <v>716</v>
      </c>
      <c r="H22" s="14">
        <v>1.47</v>
      </c>
      <c r="I22" s="121">
        <f t="shared" ref="I22:I53" si="0">H22*B22</f>
        <v>14.7</v>
      </c>
      <c r="J22" s="127"/>
    </row>
    <row r="23" spans="1:16" ht="192">
      <c r="A23" s="126"/>
      <c r="B23" s="119">
        <v>6</v>
      </c>
      <c r="C23" s="10" t="s">
        <v>668</v>
      </c>
      <c r="D23" s="130" t="s">
        <v>28</v>
      </c>
      <c r="E23" s="154" t="s">
        <v>216</v>
      </c>
      <c r="F23" s="155"/>
      <c r="G23" s="11" t="s">
        <v>716</v>
      </c>
      <c r="H23" s="14">
        <v>1.47</v>
      </c>
      <c r="I23" s="121">
        <f t="shared" si="0"/>
        <v>8.82</v>
      </c>
      <c r="J23" s="127"/>
    </row>
    <row r="24" spans="1:16" ht="192">
      <c r="A24" s="126"/>
      <c r="B24" s="119">
        <v>4</v>
      </c>
      <c r="C24" s="10" t="s">
        <v>668</v>
      </c>
      <c r="D24" s="130" t="s">
        <v>28</v>
      </c>
      <c r="E24" s="154" t="s">
        <v>218</v>
      </c>
      <c r="F24" s="155"/>
      <c r="G24" s="11" t="s">
        <v>716</v>
      </c>
      <c r="H24" s="14">
        <v>1.47</v>
      </c>
      <c r="I24" s="121">
        <f t="shared" si="0"/>
        <v>5.88</v>
      </c>
      <c r="J24" s="127"/>
    </row>
    <row r="25" spans="1:16" ht="192">
      <c r="A25" s="126"/>
      <c r="B25" s="119">
        <v>4</v>
      </c>
      <c r="C25" s="10" t="s">
        <v>668</v>
      </c>
      <c r="D25" s="130" t="s">
        <v>28</v>
      </c>
      <c r="E25" s="154" t="s">
        <v>219</v>
      </c>
      <c r="F25" s="155"/>
      <c r="G25" s="11" t="s">
        <v>716</v>
      </c>
      <c r="H25" s="14">
        <v>1.47</v>
      </c>
      <c r="I25" s="121">
        <f t="shared" si="0"/>
        <v>5.88</v>
      </c>
      <c r="J25" s="127"/>
    </row>
    <row r="26" spans="1:16" ht="192">
      <c r="A26" s="126"/>
      <c r="B26" s="119">
        <v>4</v>
      </c>
      <c r="C26" s="10" t="s">
        <v>668</v>
      </c>
      <c r="D26" s="130" t="s">
        <v>28</v>
      </c>
      <c r="E26" s="154" t="s">
        <v>269</v>
      </c>
      <c r="F26" s="155"/>
      <c r="G26" s="11" t="s">
        <v>716</v>
      </c>
      <c r="H26" s="14">
        <v>1.47</v>
      </c>
      <c r="I26" s="121">
        <f t="shared" si="0"/>
        <v>5.88</v>
      </c>
      <c r="J26" s="127"/>
    </row>
    <row r="27" spans="1:16" ht="192">
      <c r="A27" s="126"/>
      <c r="B27" s="119">
        <v>4</v>
      </c>
      <c r="C27" s="10" t="s">
        <v>668</v>
      </c>
      <c r="D27" s="130" t="s">
        <v>28</v>
      </c>
      <c r="E27" s="154" t="s">
        <v>220</v>
      </c>
      <c r="F27" s="155"/>
      <c r="G27" s="11" t="s">
        <v>716</v>
      </c>
      <c r="H27" s="14">
        <v>1.47</v>
      </c>
      <c r="I27" s="121">
        <f t="shared" si="0"/>
        <v>5.88</v>
      </c>
      <c r="J27" s="127"/>
    </row>
    <row r="28" spans="1:16" ht="192">
      <c r="A28" s="126"/>
      <c r="B28" s="119">
        <v>4</v>
      </c>
      <c r="C28" s="10" t="s">
        <v>668</v>
      </c>
      <c r="D28" s="130" t="s">
        <v>28</v>
      </c>
      <c r="E28" s="154" t="s">
        <v>271</v>
      </c>
      <c r="F28" s="155"/>
      <c r="G28" s="11" t="s">
        <v>716</v>
      </c>
      <c r="H28" s="14">
        <v>1.47</v>
      </c>
      <c r="I28" s="121">
        <f t="shared" si="0"/>
        <v>5.88</v>
      </c>
      <c r="J28" s="127"/>
    </row>
    <row r="29" spans="1:16" ht="192">
      <c r="A29" s="126"/>
      <c r="B29" s="119">
        <v>4</v>
      </c>
      <c r="C29" s="10" t="s">
        <v>668</v>
      </c>
      <c r="D29" s="130" t="s">
        <v>28</v>
      </c>
      <c r="E29" s="154" t="s">
        <v>272</v>
      </c>
      <c r="F29" s="155"/>
      <c r="G29" s="11" t="s">
        <v>716</v>
      </c>
      <c r="H29" s="14">
        <v>1.47</v>
      </c>
      <c r="I29" s="121">
        <f t="shared" si="0"/>
        <v>5.88</v>
      </c>
      <c r="J29" s="127"/>
    </row>
    <row r="30" spans="1:16" ht="192">
      <c r="A30" s="126"/>
      <c r="B30" s="119">
        <v>4</v>
      </c>
      <c r="C30" s="10" t="s">
        <v>668</v>
      </c>
      <c r="D30" s="130" t="s">
        <v>28</v>
      </c>
      <c r="E30" s="154" t="s">
        <v>273</v>
      </c>
      <c r="F30" s="155"/>
      <c r="G30" s="11" t="s">
        <v>716</v>
      </c>
      <c r="H30" s="14">
        <v>1.47</v>
      </c>
      <c r="I30" s="121">
        <f t="shared" si="0"/>
        <v>5.88</v>
      </c>
      <c r="J30" s="127"/>
    </row>
    <row r="31" spans="1:16" ht="192">
      <c r="A31" s="126"/>
      <c r="B31" s="119">
        <v>2</v>
      </c>
      <c r="C31" s="10" t="s">
        <v>668</v>
      </c>
      <c r="D31" s="130" t="s">
        <v>28</v>
      </c>
      <c r="E31" s="154" t="s">
        <v>274</v>
      </c>
      <c r="F31" s="155"/>
      <c r="G31" s="11" t="s">
        <v>716</v>
      </c>
      <c r="H31" s="14">
        <v>1.47</v>
      </c>
      <c r="I31" s="121">
        <f t="shared" si="0"/>
        <v>2.94</v>
      </c>
      <c r="J31" s="127"/>
    </row>
    <row r="32" spans="1:16" ht="192">
      <c r="A32" s="126"/>
      <c r="B32" s="119">
        <v>2</v>
      </c>
      <c r="C32" s="10" t="s">
        <v>668</v>
      </c>
      <c r="D32" s="130" t="s">
        <v>28</v>
      </c>
      <c r="E32" s="154" t="s">
        <v>275</v>
      </c>
      <c r="F32" s="155"/>
      <c r="G32" s="11" t="s">
        <v>716</v>
      </c>
      <c r="H32" s="14">
        <v>1.47</v>
      </c>
      <c r="I32" s="121">
        <f t="shared" si="0"/>
        <v>2.94</v>
      </c>
      <c r="J32" s="127"/>
    </row>
    <row r="33" spans="1:10" ht="192">
      <c r="A33" s="126"/>
      <c r="B33" s="119">
        <v>2</v>
      </c>
      <c r="C33" s="10" t="s">
        <v>668</v>
      </c>
      <c r="D33" s="130" t="s">
        <v>28</v>
      </c>
      <c r="E33" s="154" t="s">
        <v>276</v>
      </c>
      <c r="F33" s="155"/>
      <c r="G33" s="11" t="s">
        <v>716</v>
      </c>
      <c r="H33" s="14">
        <v>1.47</v>
      </c>
      <c r="I33" s="121">
        <f t="shared" si="0"/>
        <v>2.94</v>
      </c>
      <c r="J33" s="127"/>
    </row>
    <row r="34" spans="1:10" ht="192">
      <c r="A34" s="126"/>
      <c r="B34" s="119">
        <v>2</v>
      </c>
      <c r="C34" s="10" t="s">
        <v>668</v>
      </c>
      <c r="D34" s="130" t="s">
        <v>28</v>
      </c>
      <c r="E34" s="154" t="s">
        <v>317</v>
      </c>
      <c r="F34" s="155"/>
      <c r="G34" s="11" t="s">
        <v>716</v>
      </c>
      <c r="H34" s="14">
        <v>1.47</v>
      </c>
      <c r="I34" s="121">
        <f t="shared" si="0"/>
        <v>2.94</v>
      </c>
      <c r="J34" s="127"/>
    </row>
    <row r="35" spans="1:10" ht="192">
      <c r="A35" s="126"/>
      <c r="B35" s="119">
        <v>10</v>
      </c>
      <c r="C35" s="10" t="s">
        <v>668</v>
      </c>
      <c r="D35" s="130" t="s">
        <v>30</v>
      </c>
      <c r="E35" s="154" t="s">
        <v>112</v>
      </c>
      <c r="F35" s="155"/>
      <c r="G35" s="11" t="s">
        <v>716</v>
      </c>
      <c r="H35" s="14">
        <v>1.47</v>
      </c>
      <c r="I35" s="121">
        <f t="shared" si="0"/>
        <v>14.7</v>
      </c>
      <c r="J35" s="127"/>
    </row>
    <row r="36" spans="1:10" ht="192">
      <c r="A36" s="126"/>
      <c r="B36" s="119">
        <v>6</v>
      </c>
      <c r="C36" s="10" t="s">
        <v>668</v>
      </c>
      <c r="D36" s="130" t="s">
        <v>30</v>
      </c>
      <c r="E36" s="154" t="s">
        <v>216</v>
      </c>
      <c r="F36" s="155"/>
      <c r="G36" s="11" t="s">
        <v>716</v>
      </c>
      <c r="H36" s="14">
        <v>1.47</v>
      </c>
      <c r="I36" s="121">
        <f t="shared" si="0"/>
        <v>8.82</v>
      </c>
      <c r="J36" s="127"/>
    </row>
    <row r="37" spans="1:10" ht="192">
      <c r="A37" s="126"/>
      <c r="B37" s="119">
        <v>4</v>
      </c>
      <c r="C37" s="10" t="s">
        <v>668</v>
      </c>
      <c r="D37" s="130" t="s">
        <v>30</v>
      </c>
      <c r="E37" s="154" t="s">
        <v>218</v>
      </c>
      <c r="F37" s="155"/>
      <c r="G37" s="11" t="s">
        <v>716</v>
      </c>
      <c r="H37" s="14">
        <v>1.47</v>
      </c>
      <c r="I37" s="121">
        <f t="shared" si="0"/>
        <v>5.88</v>
      </c>
      <c r="J37" s="127"/>
    </row>
    <row r="38" spans="1:10" ht="192">
      <c r="A38" s="126"/>
      <c r="B38" s="119">
        <v>4</v>
      </c>
      <c r="C38" s="10" t="s">
        <v>668</v>
      </c>
      <c r="D38" s="130" t="s">
        <v>30</v>
      </c>
      <c r="E38" s="154" t="s">
        <v>219</v>
      </c>
      <c r="F38" s="155"/>
      <c r="G38" s="11" t="s">
        <v>716</v>
      </c>
      <c r="H38" s="14">
        <v>1.47</v>
      </c>
      <c r="I38" s="121">
        <f t="shared" si="0"/>
        <v>5.88</v>
      </c>
      <c r="J38" s="127"/>
    </row>
    <row r="39" spans="1:10" ht="192">
      <c r="A39" s="126"/>
      <c r="B39" s="119">
        <v>4</v>
      </c>
      <c r="C39" s="10" t="s">
        <v>668</v>
      </c>
      <c r="D39" s="130" t="s">
        <v>30</v>
      </c>
      <c r="E39" s="154" t="s">
        <v>269</v>
      </c>
      <c r="F39" s="155"/>
      <c r="G39" s="11" t="s">
        <v>716</v>
      </c>
      <c r="H39" s="14">
        <v>1.47</v>
      </c>
      <c r="I39" s="121">
        <f t="shared" si="0"/>
        <v>5.88</v>
      </c>
      <c r="J39" s="127"/>
    </row>
    <row r="40" spans="1:10" ht="192">
      <c r="A40" s="126"/>
      <c r="B40" s="119">
        <v>4</v>
      </c>
      <c r="C40" s="10" t="s">
        <v>668</v>
      </c>
      <c r="D40" s="130" t="s">
        <v>30</v>
      </c>
      <c r="E40" s="154" t="s">
        <v>220</v>
      </c>
      <c r="F40" s="155"/>
      <c r="G40" s="11" t="s">
        <v>716</v>
      </c>
      <c r="H40" s="14">
        <v>1.47</v>
      </c>
      <c r="I40" s="121">
        <f t="shared" si="0"/>
        <v>5.88</v>
      </c>
      <c r="J40" s="127"/>
    </row>
    <row r="41" spans="1:10" ht="192">
      <c r="A41" s="126"/>
      <c r="B41" s="119">
        <v>4</v>
      </c>
      <c r="C41" s="10" t="s">
        <v>668</v>
      </c>
      <c r="D41" s="130" t="s">
        <v>30</v>
      </c>
      <c r="E41" s="154" t="s">
        <v>271</v>
      </c>
      <c r="F41" s="155"/>
      <c r="G41" s="11" t="s">
        <v>716</v>
      </c>
      <c r="H41" s="14">
        <v>1.47</v>
      </c>
      <c r="I41" s="121">
        <f t="shared" si="0"/>
        <v>5.88</v>
      </c>
      <c r="J41" s="127"/>
    </row>
    <row r="42" spans="1:10" ht="192">
      <c r="A42" s="126"/>
      <c r="B42" s="119">
        <v>4</v>
      </c>
      <c r="C42" s="10" t="s">
        <v>668</v>
      </c>
      <c r="D42" s="130" t="s">
        <v>30</v>
      </c>
      <c r="E42" s="154" t="s">
        <v>272</v>
      </c>
      <c r="F42" s="155"/>
      <c r="G42" s="11" t="s">
        <v>716</v>
      </c>
      <c r="H42" s="14">
        <v>1.47</v>
      </c>
      <c r="I42" s="121">
        <f t="shared" si="0"/>
        <v>5.88</v>
      </c>
      <c r="J42" s="127"/>
    </row>
    <row r="43" spans="1:10" ht="192">
      <c r="A43" s="126"/>
      <c r="B43" s="119">
        <v>4</v>
      </c>
      <c r="C43" s="10" t="s">
        <v>668</v>
      </c>
      <c r="D43" s="130" t="s">
        <v>30</v>
      </c>
      <c r="E43" s="154" t="s">
        <v>273</v>
      </c>
      <c r="F43" s="155"/>
      <c r="G43" s="11" t="s">
        <v>716</v>
      </c>
      <c r="H43" s="14">
        <v>1.47</v>
      </c>
      <c r="I43" s="121">
        <f t="shared" si="0"/>
        <v>5.88</v>
      </c>
      <c r="J43" s="127"/>
    </row>
    <row r="44" spans="1:10" ht="192">
      <c r="A44" s="126"/>
      <c r="B44" s="119">
        <v>4</v>
      </c>
      <c r="C44" s="10" t="s">
        <v>668</v>
      </c>
      <c r="D44" s="130" t="s">
        <v>30</v>
      </c>
      <c r="E44" s="154" t="s">
        <v>274</v>
      </c>
      <c r="F44" s="155"/>
      <c r="G44" s="11" t="s">
        <v>716</v>
      </c>
      <c r="H44" s="14">
        <v>1.47</v>
      </c>
      <c r="I44" s="121">
        <f t="shared" si="0"/>
        <v>5.88</v>
      </c>
      <c r="J44" s="127"/>
    </row>
    <row r="45" spans="1:10" ht="192">
      <c r="A45" s="126"/>
      <c r="B45" s="119">
        <v>4</v>
      </c>
      <c r="C45" s="10" t="s">
        <v>668</v>
      </c>
      <c r="D45" s="130" t="s">
        <v>30</v>
      </c>
      <c r="E45" s="154" t="s">
        <v>275</v>
      </c>
      <c r="F45" s="155"/>
      <c r="G45" s="11" t="s">
        <v>716</v>
      </c>
      <c r="H45" s="14">
        <v>1.47</v>
      </c>
      <c r="I45" s="121">
        <f t="shared" si="0"/>
        <v>5.88</v>
      </c>
      <c r="J45" s="127"/>
    </row>
    <row r="46" spans="1:10" ht="192">
      <c r="A46" s="126"/>
      <c r="B46" s="119">
        <v>4</v>
      </c>
      <c r="C46" s="10" t="s">
        <v>668</v>
      </c>
      <c r="D46" s="130" t="s">
        <v>30</v>
      </c>
      <c r="E46" s="154" t="s">
        <v>276</v>
      </c>
      <c r="F46" s="155"/>
      <c r="G46" s="11" t="s">
        <v>716</v>
      </c>
      <c r="H46" s="14">
        <v>1.47</v>
      </c>
      <c r="I46" s="121">
        <f t="shared" si="0"/>
        <v>5.88</v>
      </c>
      <c r="J46" s="127"/>
    </row>
    <row r="47" spans="1:10" ht="192">
      <c r="A47" s="126"/>
      <c r="B47" s="119">
        <v>4</v>
      </c>
      <c r="C47" s="10" t="s">
        <v>668</v>
      </c>
      <c r="D47" s="130" t="s">
        <v>30</v>
      </c>
      <c r="E47" s="154" t="s">
        <v>317</v>
      </c>
      <c r="F47" s="155"/>
      <c r="G47" s="11" t="s">
        <v>716</v>
      </c>
      <c r="H47" s="14">
        <v>1.47</v>
      </c>
      <c r="I47" s="121">
        <f t="shared" si="0"/>
        <v>5.88</v>
      </c>
      <c r="J47" s="127"/>
    </row>
    <row r="48" spans="1:10" ht="192">
      <c r="A48" s="126"/>
      <c r="B48" s="119">
        <v>20</v>
      </c>
      <c r="C48" s="10" t="s">
        <v>668</v>
      </c>
      <c r="D48" s="130" t="s">
        <v>32</v>
      </c>
      <c r="E48" s="154" t="s">
        <v>112</v>
      </c>
      <c r="F48" s="155"/>
      <c r="G48" s="11" t="s">
        <v>716</v>
      </c>
      <c r="H48" s="14">
        <v>1.47</v>
      </c>
      <c r="I48" s="121">
        <f t="shared" si="0"/>
        <v>29.4</v>
      </c>
      <c r="J48" s="127"/>
    </row>
    <row r="49" spans="1:10" ht="192">
      <c r="A49" s="126"/>
      <c r="B49" s="119">
        <v>10</v>
      </c>
      <c r="C49" s="10" t="s">
        <v>727</v>
      </c>
      <c r="D49" s="130" t="s">
        <v>717</v>
      </c>
      <c r="E49" s="154"/>
      <c r="F49" s="155"/>
      <c r="G49" s="11" t="s">
        <v>784</v>
      </c>
      <c r="H49" s="14">
        <v>2.21</v>
      </c>
      <c r="I49" s="121">
        <f t="shared" si="0"/>
        <v>22.1</v>
      </c>
      <c r="J49" s="127"/>
    </row>
    <row r="50" spans="1:10" ht="192">
      <c r="A50" s="126"/>
      <c r="B50" s="119">
        <v>10</v>
      </c>
      <c r="C50" s="10" t="s">
        <v>728</v>
      </c>
      <c r="D50" s="130" t="s">
        <v>112</v>
      </c>
      <c r="E50" s="154"/>
      <c r="F50" s="155"/>
      <c r="G50" s="11" t="s">
        <v>729</v>
      </c>
      <c r="H50" s="14">
        <v>0.84</v>
      </c>
      <c r="I50" s="121">
        <f t="shared" si="0"/>
        <v>8.4</v>
      </c>
      <c r="J50" s="127"/>
    </row>
    <row r="51" spans="1:10" ht="192">
      <c r="A51" s="126"/>
      <c r="B51" s="119">
        <v>10</v>
      </c>
      <c r="C51" s="10" t="s">
        <v>730</v>
      </c>
      <c r="D51" s="130" t="s">
        <v>112</v>
      </c>
      <c r="E51" s="154"/>
      <c r="F51" s="155"/>
      <c r="G51" s="11" t="s">
        <v>731</v>
      </c>
      <c r="H51" s="14">
        <v>0.93</v>
      </c>
      <c r="I51" s="121">
        <f t="shared" si="0"/>
        <v>9.3000000000000007</v>
      </c>
      <c r="J51" s="127"/>
    </row>
    <row r="52" spans="1:10" ht="192">
      <c r="A52" s="126"/>
      <c r="B52" s="119">
        <v>10</v>
      </c>
      <c r="C52" s="10" t="s">
        <v>730</v>
      </c>
      <c r="D52" s="130" t="s">
        <v>216</v>
      </c>
      <c r="E52" s="154"/>
      <c r="F52" s="155"/>
      <c r="G52" s="11" t="s">
        <v>731</v>
      </c>
      <c r="H52" s="14">
        <v>0.93</v>
      </c>
      <c r="I52" s="121">
        <f t="shared" si="0"/>
        <v>9.3000000000000007</v>
      </c>
      <c r="J52" s="127"/>
    </row>
    <row r="53" spans="1:10" ht="192">
      <c r="A53" s="126"/>
      <c r="B53" s="119">
        <v>6</v>
      </c>
      <c r="C53" s="10" t="s">
        <v>730</v>
      </c>
      <c r="D53" s="130" t="s">
        <v>218</v>
      </c>
      <c r="E53" s="154"/>
      <c r="F53" s="155"/>
      <c r="G53" s="11" t="s">
        <v>731</v>
      </c>
      <c r="H53" s="14">
        <v>0.93</v>
      </c>
      <c r="I53" s="121">
        <f t="shared" si="0"/>
        <v>5.58</v>
      </c>
      <c r="J53" s="127"/>
    </row>
    <row r="54" spans="1:10" ht="192">
      <c r="A54" s="126"/>
      <c r="B54" s="119">
        <v>4</v>
      </c>
      <c r="C54" s="10" t="s">
        <v>730</v>
      </c>
      <c r="D54" s="130" t="s">
        <v>219</v>
      </c>
      <c r="E54" s="154"/>
      <c r="F54" s="155"/>
      <c r="G54" s="11" t="s">
        <v>731</v>
      </c>
      <c r="H54" s="14">
        <v>0.93</v>
      </c>
      <c r="I54" s="121">
        <f t="shared" ref="I54:I85" si="1">H54*B54</f>
        <v>3.72</v>
      </c>
      <c r="J54" s="127"/>
    </row>
    <row r="55" spans="1:10" ht="192">
      <c r="A55" s="126"/>
      <c r="B55" s="119">
        <v>4</v>
      </c>
      <c r="C55" s="10" t="s">
        <v>730</v>
      </c>
      <c r="D55" s="130" t="s">
        <v>269</v>
      </c>
      <c r="E55" s="154"/>
      <c r="F55" s="155"/>
      <c r="G55" s="11" t="s">
        <v>731</v>
      </c>
      <c r="H55" s="14">
        <v>0.93</v>
      </c>
      <c r="I55" s="121">
        <f t="shared" si="1"/>
        <v>3.72</v>
      </c>
      <c r="J55" s="127"/>
    </row>
    <row r="56" spans="1:10" ht="192">
      <c r="A56" s="126"/>
      <c r="B56" s="119">
        <v>4</v>
      </c>
      <c r="C56" s="10" t="s">
        <v>730</v>
      </c>
      <c r="D56" s="130" t="s">
        <v>271</v>
      </c>
      <c r="E56" s="154"/>
      <c r="F56" s="155"/>
      <c r="G56" s="11" t="s">
        <v>731</v>
      </c>
      <c r="H56" s="14">
        <v>0.93</v>
      </c>
      <c r="I56" s="121">
        <f t="shared" si="1"/>
        <v>3.72</v>
      </c>
      <c r="J56" s="127"/>
    </row>
    <row r="57" spans="1:10" ht="192">
      <c r="A57" s="126"/>
      <c r="B57" s="119">
        <v>4</v>
      </c>
      <c r="C57" s="10" t="s">
        <v>730</v>
      </c>
      <c r="D57" s="130" t="s">
        <v>274</v>
      </c>
      <c r="E57" s="154"/>
      <c r="F57" s="155"/>
      <c r="G57" s="11" t="s">
        <v>731</v>
      </c>
      <c r="H57" s="14">
        <v>0.93</v>
      </c>
      <c r="I57" s="121">
        <f t="shared" si="1"/>
        <v>3.72</v>
      </c>
      <c r="J57" s="127"/>
    </row>
    <row r="58" spans="1:10" ht="192">
      <c r="A58" s="126"/>
      <c r="B58" s="119">
        <v>6</v>
      </c>
      <c r="C58" s="10" t="s">
        <v>730</v>
      </c>
      <c r="D58" s="130" t="s">
        <v>275</v>
      </c>
      <c r="E58" s="154"/>
      <c r="F58" s="155"/>
      <c r="G58" s="11" t="s">
        <v>731</v>
      </c>
      <c r="H58" s="14">
        <v>0.93</v>
      </c>
      <c r="I58" s="121">
        <f t="shared" si="1"/>
        <v>5.58</v>
      </c>
      <c r="J58" s="127"/>
    </row>
    <row r="59" spans="1:10" ht="192">
      <c r="A59" s="126"/>
      <c r="B59" s="119">
        <v>10</v>
      </c>
      <c r="C59" s="10" t="s">
        <v>573</v>
      </c>
      <c r="D59" s="130" t="s">
        <v>112</v>
      </c>
      <c r="E59" s="154"/>
      <c r="F59" s="155"/>
      <c r="G59" s="11" t="s">
        <v>732</v>
      </c>
      <c r="H59" s="14">
        <v>1.01</v>
      </c>
      <c r="I59" s="121">
        <f t="shared" si="1"/>
        <v>10.1</v>
      </c>
      <c r="J59" s="127"/>
    </row>
    <row r="60" spans="1:10" ht="192">
      <c r="A60" s="126"/>
      <c r="B60" s="119">
        <v>10</v>
      </c>
      <c r="C60" s="10" t="s">
        <v>573</v>
      </c>
      <c r="D60" s="130" t="s">
        <v>216</v>
      </c>
      <c r="E60" s="154"/>
      <c r="F60" s="155"/>
      <c r="G60" s="11" t="s">
        <v>732</v>
      </c>
      <c r="H60" s="14">
        <v>1.01</v>
      </c>
      <c r="I60" s="121">
        <f t="shared" si="1"/>
        <v>10.1</v>
      </c>
      <c r="J60" s="127"/>
    </row>
    <row r="61" spans="1:10" ht="192">
      <c r="A61" s="126"/>
      <c r="B61" s="119">
        <v>4</v>
      </c>
      <c r="C61" s="10" t="s">
        <v>573</v>
      </c>
      <c r="D61" s="130" t="s">
        <v>219</v>
      </c>
      <c r="E61" s="154"/>
      <c r="F61" s="155"/>
      <c r="G61" s="11" t="s">
        <v>732</v>
      </c>
      <c r="H61" s="14">
        <v>1.01</v>
      </c>
      <c r="I61" s="121">
        <f t="shared" si="1"/>
        <v>4.04</v>
      </c>
      <c r="J61" s="127"/>
    </row>
    <row r="62" spans="1:10" ht="120">
      <c r="A62" s="126"/>
      <c r="B62" s="119">
        <v>6</v>
      </c>
      <c r="C62" s="10" t="s">
        <v>733</v>
      </c>
      <c r="D62" s="130" t="s">
        <v>28</v>
      </c>
      <c r="E62" s="154" t="s">
        <v>278</v>
      </c>
      <c r="F62" s="155"/>
      <c r="G62" s="11" t="s">
        <v>734</v>
      </c>
      <c r="H62" s="14">
        <v>1.01</v>
      </c>
      <c r="I62" s="121">
        <f t="shared" si="1"/>
        <v>6.0600000000000005</v>
      </c>
      <c r="J62" s="127"/>
    </row>
    <row r="63" spans="1:10" ht="120">
      <c r="A63" s="126"/>
      <c r="B63" s="119">
        <v>6</v>
      </c>
      <c r="C63" s="10" t="s">
        <v>733</v>
      </c>
      <c r="D63" s="130" t="s">
        <v>31</v>
      </c>
      <c r="E63" s="154" t="s">
        <v>278</v>
      </c>
      <c r="F63" s="155"/>
      <c r="G63" s="11" t="s">
        <v>734</v>
      </c>
      <c r="H63" s="14">
        <v>1.01</v>
      </c>
      <c r="I63" s="121">
        <f t="shared" si="1"/>
        <v>6.0600000000000005</v>
      </c>
      <c r="J63" s="127"/>
    </row>
    <row r="64" spans="1:10" ht="132">
      <c r="A64" s="126"/>
      <c r="B64" s="119">
        <v>10</v>
      </c>
      <c r="C64" s="10" t="s">
        <v>735</v>
      </c>
      <c r="D64" s="130"/>
      <c r="E64" s="154"/>
      <c r="F64" s="155"/>
      <c r="G64" s="11" t="s">
        <v>736</v>
      </c>
      <c r="H64" s="14">
        <v>0.33</v>
      </c>
      <c r="I64" s="121">
        <f t="shared" si="1"/>
        <v>3.3000000000000003</v>
      </c>
      <c r="J64" s="127"/>
    </row>
    <row r="65" spans="1:10" ht="120">
      <c r="A65" s="126"/>
      <c r="B65" s="119">
        <v>50</v>
      </c>
      <c r="C65" s="10" t="s">
        <v>718</v>
      </c>
      <c r="D65" s="130" t="s">
        <v>112</v>
      </c>
      <c r="E65" s="154"/>
      <c r="F65" s="155"/>
      <c r="G65" s="11" t="s">
        <v>719</v>
      </c>
      <c r="H65" s="14">
        <v>0.41</v>
      </c>
      <c r="I65" s="121">
        <f t="shared" si="1"/>
        <v>20.5</v>
      </c>
      <c r="J65" s="127"/>
    </row>
    <row r="66" spans="1:10" ht="120">
      <c r="A66" s="126"/>
      <c r="B66" s="119">
        <v>10</v>
      </c>
      <c r="C66" s="10" t="s">
        <v>718</v>
      </c>
      <c r="D66" s="130" t="s">
        <v>219</v>
      </c>
      <c r="E66" s="154"/>
      <c r="F66" s="155"/>
      <c r="G66" s="11" t="s">
        <v>719</v>
      </c>
      <c r="H66" s="14">
        <v>0.41</v>
      </c>
      <c r="I66" s="121">
        <f t="shared" si="1"/>
        <v>4.0999999999999996</v>
      </c>
      <c r="J66" s="127"/>
    </row>
    <row r="67" spans="1:10" ht="120">
      <c r="A67" s="126"/>
      <c r="B67" s="119">
        <v>6</v>
      </c>
      <c r="C67" s="10" t="s">
        <v>718</v>
      </c>
      <c r="D67" s="130" t="s">
        <v>271</v>
      </c>
      <c r="E67" s="154"/>
      <c r="F67" s="155"/>
      <c r="G67" s="11" t="s">
        <v>719</v>
      </c>
      <c r="H67" s="14">
        <v>0.41</v>
      </c>
      <c r="I67" s="121">
        <f t="shared" si="1"/>
        <v>2.46</v>
      </c>
      <c r="J67" s="127"/>
    </row>
    <row r="68" spans="1:10" ht="120">
      <c r="A68" s="126"/>
      <c r="B68" s="119">
        <v>10</v>
      </c>
      <c r="C68" s="10" t="s">
        <v>718</v>
      </c>
      <c r="D68" s="130" t="s">
        <v>272</v>
      </c>
      <c r="E68" s="154"/>
      <c r="F68" s="155"/>
      <c r="G68" s="11" t="s">
        <v>719</v>
      </c>
      <c r="H68" s="14">
        <v>0.41</v>
      </c>
      <c r="I68" s="121">
        <f t="shared" si="1"/>
        <v>4.0999999999999996</v>
      </c>
      <c r="J68" s="127"/>
    </row>
    <row r="69" spans="1:10" ht="120">
      <c r="A69" s="126"/>
      <c r="B69" s="119">
        <v>10</v>
      </c>
      <c r="C69" s="10" t="s">
        <v>718</v>
      </c>
      <c r="D69" s="130" t="s">
        <v>274</v>
      </c>
      <c r="E69" s="154"/>
      <c r="F69" s="155"/>
      <c r="G69" s="11" t="s">
        <v>719</v>
      </c>
      <c r="H69" s="14">
        <v>0.41</v>
      </c>
      <c r="I69" s="121">
        <f t="shared" si="1"/>
        <v>4.0999999999999996</v>
      </c>
      <c r="J69" s="127"/>
    </row>
    <row r="70" spans="1:10" ht="120">
      <c r="A70" s="126"/>
      <c r="B70" s="119">
        <v>6</v>
      </c>
      <c r="C70" s="10" t="s">
        <v>718</v>
      </c>
      <c r="D70" s="130" t="s">
        <v>275</v>
      </c>
      <c r="E70" s="154"/>
      <c r="F70" s="155"/>
      <c r="G70" s="11" t="s">
        <v>719</v>
      </c>
      <c r="H70" s="14">
        <v>0.41</v>
      </c>
      <c r="I70" s="121">
        <f t="shared" si="1"/>
        <v>2.46</v>
      </c>
      <c r="J70" s="127"/>
    </row>
    <row r="71" spans="1:10" ht="120">
      <c r="A71" s="126"/>
      <c r="B71" s="119">
        <v>6</v>
      </c>
      <c r="C71" s="10" t="s">
        <v>718</v>
      </c>
      <c r="D71" s="130" t="s">
        <v>276</v>
      </c>
      <c r="E71" s="154"/>
      <c r="F71" s="155"/>
      <c r="G71" s="11" t="s">
        <v>719</v>
      </c>
      <c r="H71" s="14">
        <v>0.41</v>
      </c>
      <c r="I71" s="121">
        <f t="shared" si="1"/>
        <v>2.46</v>
      </c>
      <c r="J71" s="127"/>
    </row>
    <row r="72" spans="1:10" ht="168">
      <c r="A72" s="126"/>
      <c r="B72" s="119">
        <v>6</v>
      </c>
      <c r="C72" s="10" t="s">
        <v>111</v>
      </c>
      <c r="D72" s="130" t="s">
        <v>112</v>
      </c>
      <c r="E72" s="154"/>
      <c r="F72" s="155"/>
      <c r="G72" s="11" t="s">
        <v>737</v>
      </c>
      <c r="H72" s="14">
        <v>1.1299999999999999</v>
      </c>
      <c r="I72" s="121">
        <f t="shared" si="1"/>
        <v>6.7799999999999994</v>
      </c>
      <c r="J72" s="127"/>
    </row>
    <row r="73" spans="1:10" ht="168">
      <c r="A73" s="126"/>
      <c r="B73" s="119">
        <v>4</v>
      </c>
      <c r="C73" s="10" t="s">
        <v>111</v>
      </c>
      <c r="D73" s="130" t="s">
        <v>216</v>
      </c>
      <c r="E73" s="154"/>
      <c r="F73" s="155"/>
      <c r="G73" s="11" t="s">
        <v>737</v>
      </c>
      <c r="H73" s="14">
        <v>1.1299999999999999</v>
      </c>
      <c r="I73" s="121">
        <f t="shared" si="1"/>
        <v>4.5199999999999996</v>
      </c>
      <c r="J73" s="127"/>
    </row>
    <row r="74" spans="1:10" ht="168">
      <c r="A74" s="126"/>
      <c r="B74" s="119">
        <v>4</v>
      </c>
      <c r="C74" s="10" t="s">
        <v>111</v>
      </c>
      <c r="D74" s="130" t="s">
        <v>219</v>
      </c>
      <c r="E74" s="154"/>
      <c r="F74" s="155"/>
      <c r="G74" s="11" t="s">
        <v>737</v>
      </c>
      <c r="H74" s="14">
        <v>1.1299999999999999</v>
      </c>
      <c r="I74" s="121">
        <f t="shared" si="1"/>
        <v>4.5199999999999996</v>
      </c>
      <c r="J74" s="127"/>
    </row>
    <row r="75" spans="1:10" ht="168">
      <c r="A75" s="126"/>
      <c r="B75" s="119">
        <v>4</v>
      </c>
      <c r="C75" s="10" t="s">
        <v>111</v>
      </c>
      <c r="D75" s="130" t="s">
        <v>269</v>
      </c>
      <c r="E75" s="154"/>
      <c r="F75" s="155"/>
      <c r="G75" s="11" t="s">
        <v>737</v>
      </c>
      <c r="H75" s="14">
        <v>1.1299999999999999</v>
      </c>
      <c r="I75" s="121">
        <f t="shared" si="1"/>
        <v>4.5199999999999996</v>
      </c>
      <c r="J75" s="127"/>
    </row>
    <row r="76" spans="1:10" ht="168">
      <c r="A76" s="126"/>
      <c r="B76" s="119">
        <v>4</v>
      </c>
      <c r="C76" s="10" t="s">
        <v>111</v>
      </c>
      <c r="D76" s="130" t="s">
        <v>220</v>
      </c>
      <c r="E76" s="154"/>
      <c r="F76" s="155"/>
      <c r="G76" s="11" t="s">
        <v>737</v>
      </c>
      <c r="H76" s="14">
        <v>1.1299999999999999</v>
      </c>
      <c r="I76" s="121">
        <f t="shared" si="1"/>
        <v>4.5199999999999996</v>
      </c>
      <c r="J76" s="127"/>
    </row>
    <row r="77" spans="1:10" ht="168">
      <c r="A77" s="126"/>
      <c r="B77" s="119">
        <v>4</v>
      </c>
      <c r="C77" s="10" t="s">
        <v>111</v>
      </c>
      <c r="D77" s="130" t="s">
        <v>272</v>
      </c>
      <c r="E77" s="154"/>
      <c r="F77" s="155"/>
      <c r="G77" s="11" t="s">
        <v>737</v>
      </c>
      <c r="H77" s="14">
        <v>1.1299999999999999</v>
      </c>
      <c r="I77" s="121">
        <f t="shared" si="1"/>
        <v>4.5199999999999996</v>
      </c>
      <c r="J77" s="127"/>
    </row>
    <row r="78" spans="1:10" ht="168">
      <c r="A78" s="126"/>
      <c r="B78" s="119">
        <v>4</v>
      </c>
      <c r="C78" s="10" t="s">
        <v>111</v>
      </c>
      <c r="D78" s="130" t="s">
        <v>273</v>
      </c>
      <c r="E78" s="154"/>
      <c r="F78" s="155"/>
      <c r="G78" s="11" t="s">
        <v>737</v>
      </c>
      <c r="H78" s="14">
        <v>1.1299999999999999</v>
      </c>
      <c r="I78" s="121">
        <f t="shared" si="1"/>
        <v>4.5199999999999996</v>
      </c>
      <c r="J78" s="127"/>
    </row>
    <row r="79" spans="1:10" ht="168">
      <c r="A79" s="126"/>
      <c r="B79" s="119">
        <v>2</v>
      </c>
      <c r="C79" s="10" t="s">
        <v>111</v>
      </c>
      <c r="D79" s="130" t="s">
        <v>275</v>
      </c>
      <c r="E79" s="154"/>
      <c r="F79" s="155"/>
      <c r="G79" s="11" t="s">
        <v>737</v>
      </c>
      <c r="H79" s="14">
        <v>1.1299999999999999</v>
      </c>
      <c r="I79" s="121">
        <f t="shared" si="1"/>
        <v>2.2599999999999998</v>
      </c>
      <c r="J79" s="127"/>
    </row>
    <row r="80" spans="1:10" ht="108">
      <c r="A80" s="126"/>
      <c r="B80" s="119">
        <v>10</v>
      </c>
      <c r="C80" s="10" t="s">
        <v>631</v>
      </c>
      <c r="D80" s="130" t="s">
        <v>279</v>
      </c>
      <c r="E80" s="154"/>
      <c r="F80" s="155"/>
      <c r="G80" s="11" t="s">
        <v>738</v>
      </c>
      <c r="H80" s="14">
        <v>0.67</v>
      </c>
      <c r="I80" s="121">
        <f t="shared" si="1"/>
        <v>6.7</v>
      </c>
      <c r="J80" s="127"/>
    </row>
    <row r="81" spans="1:10" ht="108">
      <c r="A81" s="126"/>
      <c r="B81" s="119">
        <v>10</v>
      </c>
      <c r="C81" s="10" t="s">
        <v>631</v>
      </c>
      <c r="D81" s="130" t="s">
        <v>278</v>
      </c>
      <c r="E81" s="154"/>
      <c r="F81" s="155"/>
      <c r="G81" s="11" t="s">
        <v>738</v>
      </c>
      <c r="H81" s="14">
        <v>0.67</v>
      </c>
      <c r="I81" s="121">
        <f t="shared" si="1"/>
        <v>6.7</v>
      </c>
      <c r="J81" s="127"/>
    </row>
    <row r="82" spans="1:10" ht="132">
      <c r="A82" s="126"/>
      <c r="B82" s="119">
        <v>100</v>
      </c>
      <c r="C82" s="10" t="s">
        <v>127</v>
      </c>
      <c r="D82" s="130" t="s">
        <v>245</v>
      </c>
      <c r="E82" s="154"/>
      <c r="F82" s="155"/>
      <c r="G82" s="11" t="s">
        <v>739</v>
      </c>
      <c r="H82" s="14">
        <v>1.01</v>
      </c>
      <c r="I82" s="121">
        <f t="shared" si="1"/>
        <v>101</v>
      </c>
      <c r="J82" s="127"/>
    </row>
    <row r="83" spans="1:10" ht="132">
      <c r="A83" s="126"/>
      <c r="B83" s="119">
        <v>6</v>
      </c>
      <c r="C83" s="10" t="s">
        <v>127</v>
      </c>
      <c r="D83" s="130" t="s">
        <v>740</v>
      </c>
      <c r="E83" s="154"/>
      <c r="F83" s="155"/>
      <c r="G83" s="11" t="s">
        <v>739</v>
      </c>
      <c r="H83" s="14">
        <v>1.01</v>
      </c>
      <c r="I83" s="121">
        <f t="shared" si="1"/>
        <v>6.0600000000000005</v>
      </c>
      <c r="J83" s="127"/>
    </row>
    <row r="84" spans="1:10" ht="168">
      <c r="A84" s="126"/>
      <c r="B84" s="119">
        <v>20</v>
      </c>
      <c r="C84" s="10" t="s">
        <v>741</v>
      </c>
      <c r="D84" s="130" t="s">
        <v>245</v>
      </c>
      <c r="E84" s="154"/>
      <c r="F84" s="155"/>
      <c r="G84" s="11" t="s">
        <v>742</v>
      </c>
      <c r="H84" s="14">
        <v>1.7</v>
      </c>
      <c r="I84" s="121">
        <f t="shared" si="1"/>
        <v>34</v>
      </c>
      <c r="J84" s="127"/>
    </row>
    <row r="85" spans="1:10" ht="156">
      <c r="A85" s="126"/>
      <c r="B85" s="119">
        <v>50</v>
      </c>
      <c r="C85" s="10" t="s">
        <v>743</v>
      </c>
      <c r="D85" s="130" t="s">
        <v>245</v>
      </c>
      <c r="E85" s="154"/>
      <c r="F85" s="155"/>
      <c r="G85" s="11" t="s">
        <v>744</v>
      </c>
      <c r="H85" s="14">
        <v>1.61</v>
      </c>
      <c r="I85" s="121">
        <f t="shared" si="1"/>
        <v>80.5</v>
      </c>
      <c r="J85" s="127"/>
    </row>
    <row r="86" spans="1:10" ht="96">
      <c r="A86" s="126"/>
      <c r="B86" s="119">
        <v>50</v>
      </c>
      <c r="C86" s="10" t="s">
        <v>479</v>
      </c>
      <c r="D86" s="130" t="s">
        <v>657</v>
      </c>
      <c r="E86" s="154" t="s">
        <v>278</v>
      </c>
      <c r="F86" s="155"/>
      <c r="G86" s="11" t="s">
        <v>481</v>
      </c>
      <c r="H86" s="14">
        <v>3.84</v>
      </c>
      <c r="I86" s="121">
        <f t="shared" ref="I86:I117" si="2">H86*B86</f>
        <v>192</v>
      </c>
      <c r="J86" s="127"/>
    </row>
    <row r="87" spans="1:10" ht="96">
      <c r="A87" s="126"/>
      <c r="B87" s="119">
        <v>100</v>
      </c>
      <c r="C87" s="10" t="s">
        <v>479</v>
      </c>
      <c r="D87" s="130" t="s">
        <v>72</v>
      </c>
      <c r="E87" s="154" t="s">
        <v>278</v>
      </c>
      <c r="F87" s="155"/>
      <c r="G87" s="11" t="s">
        <v>481</v>
      </c>
      <c r="H87" s="14">
        <v>3.84</v>
      </c>
      <c r="I87" s="121">
        <f t="shared" si="2"/>
        <v>384</v>
      </c>
      <c r="J87" s="127"/>
    </row>
    <row r="88" spans="1:10" ht="96">
      <c r="A88" s="126"/>
      <c r="B88" s="119">
        <v>10</v>
      </c>
      <c r="C88" s="10" t="s">
        <v>479</v>
      </c>
      <c r="D88" s="130" t="s">
        <v>95</v>
      </c>
      <c r="E88" s="154" t="s">
        <v>278</v>
      </c>
      <c r="F88" s="155"/>
      <c r="G88" s="11" t="s">
        <v>481</v>
      </c>
      <c r="H88" s="14">
        <v>3.84</v>
      </c>
      <c r="I88" s="121">
        <f t="shared" si="2"/>
        <v>38.4</v>
      </c>
      <c r="J88" s="127"/>
    </row>
    <row r="89" spans="1:10" ht="96">
      <c r="A89" s="126"/>
      <c r="B89" s="119">
        <v>10</v>
      </c>
      <c r="C89" s="10" t="s">
        <v>479</v>
      </c>
      <c r="D89" s="130" t="s">
        <v>32</v>
      </c>
      <c r="E89" s="154" t="s">
        <v>278</v>
      </c>
      <c r="F89" s="155"/>
      <c r="G89" s="11" t="s">
        <v>481</v>
      </c>
      <c r="H89" s="14">
        <v>3.84</v>
      </c>
      <c r="I89" s="121">
        <f t="shared" si="2"/>
        <v>38.4</v>
      </c>
      <c r="J89" s="127"/>
    </row>
    <row r="90" spans="1:10" ht="96">
      <c r="A90" s="126"/>
      <c r="B90" s="119">
        <v>100</v>
      </c>
      <c r="C90" s="10" t="s">
        <v>479</v>
      </c>
      <c r="D90" s="130" t="s">
        <v>300</v>
      </c>
      <c r="E90" s="154" t="s">
        <v>278</v>
      </c>
      <c r="F90" s="155"/>
      <c r="G90" s="11" t="s">
        <v>481</v>
      </c>
      <c r="H90" s="14">
        <v>3.84</v>
      </c>
      <c r="I90" s="121">
        <f t="shared" si="2"/>
        <v>384</v>
      </c>
      <c r="J90" s="127"/>
    </row>
    <row r="91" spans="1:10" ht="96">
      <c r="A91" s="126"/>
      <c r="B91" s="119">
        <v>30</v>
      </c>
      <c r="C91" s="10" t="s">
        <v>479</v>
      </c>
      <c r="D91" s="130" t="s">
        <v>320</v>
      </c>
      <c r="E91" s="154" t="s">
        <v>278</v>
      </c>
      <c r="F91" s="155"/>
      <c r="G91" s="11" t="s">
        <v>481</v>
      </c>
      <c r="H91" s="14">
        <v>3.84</v>
      </c>
      <c r="I91" s="121">
        <f t="shared" si="2"/>
        <v>115.19999999999999</v>
      </c>
      <c r="J91" s="127"/>
    </row>
    <row r="92" spans="1:10" ht="288">
      <c r="A92" s="126"/>
      <c r="B92" s="119">
        <v>1</v>
      </c>
      <c r="C92" s="10" t="s">
        <v>745</v>
      </c>
      <c r="D92" s="130" t="s">
        <v>746</v>
      </c>
      <c r="E92" s="154"/>
      <c r="F92" s="155"/>
      <c r="G92" s="11" t="s">
        <v>747</v>
      </c>
      <c r="H92" s="14">
        <v>17.8</v>
      </c>
      <c r="I92" s="121">
        <f t="shared" si="2"/>
        <v>17.8</v>
      </c>
      <c r="J92" s="127"/>
    </row>
    <row r="93" spans="1:10" ht="240">
      <c r="A93" s="126"/>
      <c r="B93" s="119">
        <v>2</v>
      </c>
      <c r="C93" s="10" t="s">
        <v>748</v>
      </c>
      <c r="D93" s="130" t="s">
        <v>245</v>
      </c>
      <c r="E93" s="154" t="s">
        <v>30</v>
      </c>
      <c r="F93" s="155"/>
      <c r="G93" s="11" t="s">
        <v>749</v>
      </c>
      <c r="H93" s="14">
        <v>10.78</v>
      </c>
      <c r="I93" s="121">
        <f t="shared" si="2"/>
        <v>21.56</v>
      </c>
      <c r="J93" s="127"/>
    </row>
    <row r="94" spans="1:10" ht="409.5">
      <c r="A94" s="126"/>
      <c r="B94" s="119">
        <v>1</v>
      </c>
      <c r="C94" s="10" t="s">
        <v>750</v>
      </c>
      <c r="D94" s="130" t="s">
        <v>210</v>
      </c>
      <c r="E94" s="154" t="s">
        <v>751</v>
      </c>
      <c r="F94" s="155"/>
      <c r="G94" s="11" t="s">
        <v>752</v>
      </c>
      <c r="H94" s="14">
        <v>342.62</v>
      </c>
      <c r="I94" s="121">
        <f t="shared" si="2"/>
        <v>342.62</v>
      </c>
      <c r="J94" s="127"/>
    </row>
    <row r="95" spans="1:10" ht="216">
      <c r="A95" s="126"/>
      <c r="B95" s="119">
        <v>2</v>
      </c>
      <c r="C95" s="10" t="s">
        <v>753</v>
      </c>
      <c r="D95" s="130" t="s">
        <v>657</v>
      </c>
      <c r="E95" s="154" t="s">
        <v>754</v>
      </c>
      <c r="F95" s="155"/>
      <c r="G95" s="11" t="s">
        <v>755</v>
      </c>
      <c r="H95" s="14">
        <v>6.84</v>
      </c>
      <c r="I95" s="121">
        <f t="shared" si="2"/>
        <v>13.68</v>
      </c>
      <c r="J95" s="127"/>
    </row>
    <row r="96" spans="1:10" ht="216">
      <c r="A96" s="126"/>
      <c r="B96" s="119">
        <v>3</v>
      </c>
      <c r="C96" s="10" t="s">
        <v>753</v>
      </c>
      <c r="D96" s="130" t="s">
        <v>72</v>
      </c>
      <c r="E96" s="154" t="s">
        <v>754</v>
      </c>
      <c r="F96" s="155"/>
      <c r="G96" s="11" t="s">
        <v>755</v>
      </c>
      <c r="H96" s="14">
        <v>6.84</v>
      </c>
      <c r="I96" s="121">
        <f t="shared" si="2"/>
        <v>20.52</v>
      </c>
      <c r="J96" s="127"/>
    </row>
    <row r="97" spans="1:10" ht="216">
      <c r="A97" s="126"/>
      <c r="B97" s="119">
        <v>1</v>
      </c>
      <c r="C97" s="10" t="s">
        <v>756</v>
      </c>
      <c r="D97" s="130" t="s">
        <v>245</v>
      </c>
      <c r="E97" s="154" t="s">
        <v>32</v>
      </c>
      <c r="F97" s="155"/>
      <c r="G97" s="11" t="s">
        <v>757</v>
      </c>
      <c r="H97" s="14">
        <v>11.56</v>
      </c>
      <c r="I97" s="121">
        <f t="shared" si="2"/>
        <v>11.56</v>
      </c>
      <c r="J97" s="127"/>
    </row>
    <row r="98" spans="1:10" ht="216">
      <c r="A98" s="126"/>
      <c r="B98" s="119">
        <v>1</v>
      </c>
      <c r="C98" s="10" t="s">
        <v>756</v>
      </c>
      <c r="D98" s="130" t="s">
        <v>754</v>
      </c>
      <c r="E98" s="154" t="s">
        <v>32</v>
      </c>
      <c r="F98" s="155"/>
      <c r="G98" s="11" t="s">
        <v>757</v>
      </c>
      <c r="H98" s="14">
        <v>11.56</v>
      </c>
      <c r="I98" s="121">
        <f t="shared" si="2"/>
        <v>11.56</v>
      </c>
      <c r="J98" s="127"/>
    </row>
    <row r="99" spans="1:10" ht="216">
      <c r="A99" s="126"/>
      <c r="B99" s="119">
        <v>2</v>
      </c>
      <c r="C99" s="10" t="s">
        <v>758</v>
      </c>
      <c r="D99" s="130" t="s">
        <v>28</v>
      </c>
      <c r="E99" s="154" t="s">
        <v>245</v>
      </c>
      <c r="F99" s="155"/>
      <c r="G99" s="11" t="s">
        <v>759</v>
      </c>
      <c r="H99" s="14">
        <v>11.38</v>
      </c>
      <c r="I99" s="121">
        <f t="shared" si="2"/>
        <v>22.76</v>
      </c>
      <c r="J99" s="127"/>
    </row>
    <row r="100" spans="1:10" ht="216">
      <c r="A100" s="126"/>
      <c r="B100" s="119">
        <v>2</v>
      </c>
      <c r="C100" s="10" t="s">
        <v>758</v>
      </c>
      <c r="D100" s="130" t="s">
        <v>657</v>
      </c>
      <c r="E100" s="154" t="s">
        <v>245</v>
      </c>
      <c r="F100" s="155"/>
      <c r="G100" s="11" t="s">
        <v>759</v>
      </c>
      <c r="H100" s="14">
        <v>11.38</v>
      </c>
      <c r="I100" s="121">
        <f t="shared" si="2"/>
        <v>22.76</v>
      </c>
      <c r="J100" s="127"/>
    </row>
    <row r="101" spans="1:10" ht="216">
      <c r="A101" s="126"/>
      <c r="B101" s="119">
        <v>4</v>
      </c>
      <c r="C101" s="10" t="s">
        <v>760</v>
      </c>
      <c r="D101" s="130" t="s">
        <v>245</v>
      </c>
      <c r="E101" s="154" t="s">
        <v>28</v>
      </c>
      <c r="F101" s="155"/>
      <c r="G101" s="11" t="s">
        <v>761</v>
      </c>
      <c r="H101" s="14">
        <v>5.91</v>
      </c>
      <c r="I101" s="121">
        <f t="shared" si="2"/>
        <v>23.64</v>
      </c>
      <c r="J101" s="127"/>
    </row>
    <row r="102" spans="1:10" ht="216">
      <c r="A102" s="126"/>
      <c r="B102" s="119">
        <v>2</v>
      </c>
      <c r="C102" s="10" t="s">
        <v>760</v>
      </c>
      <c r="D102" s="130" t="s">
        <v>245</v>
      </c>
      <c r="E102" s="154" t="s">
        <v>30</v>
      </c>
      <c r="F102" s="155"/>
      <c r="G102" s="11" t="s">
        <v>761</v>
      </c>
      <c r="H102" s="14">
        <v>5.91</v>
      </c>
      <c r="I102" s="121">
        <f t="shared" si="2"/>
        <v>11.82</v>
      </c>
      <c r="J102" s="127"/>
    </row>
    <row r="103" spans="1:10" ht="216">
      <c r="A103" s="126"/>
      <c r="B103" s="119">
        <v>3</v>
      </c>
      <c r="C103" s="10" t="s">
        <v>760</v>
      </c>
      <c r="D103" s="130" t="s">
        <v>245</v>
      </c>
      <c r="E103" s="154" t="s">
        <v>31</v>
      </c>
      <c r="F103" s="155"/>
      <c r="G103" s="11" t="s">
        <v>761</v>
      </c>
      <c r="H103" s="14">
        <v>5.91</v>
      </c>
      <c r="I103" s="121">
        <f t="shared" si="2"/>
        <v>17.73</v>
      </c>
      <c r="J103" s="127"/>
    </row>
    <row r="104" spans="1:10" ht="216">
      <c r="A104" s="126"/>
      <c r="B104" s="119">
        <v>3</v>
      </c>
      <c r="C104" s="10" t="s">
        <v>760</v>
      </c>
      <c r="D104" s="130" t="s">
        <v>245</v>
      </c>
      <c r="E104" s="154" t="s">
        <v>32</v>
      </c>
      <c r="F104" s="155"/>
      <c r="G104" s="11" t="s">
        <v>761</v>
      </c>
      <c r="H104" s="14">
        <v>5.91</v>
      </c>
      <c r="I104" s="121">
        <f t="shared" si="2"/>
        <v>17.73</v>
      </c>
      <c r="J104" s="127"/>
    </row>
    <row r="105" spans="1:10" ht="216">
      <c r="A105" s="126"/>
      <c r="B105" s="119">
        <v>1</v>
      </c>
      <c r="C105" s="10" t="s">
        <v>760</v>
      </c>
      <c r="D105" s="130" t="s">
        <v>754</v>
      </c>
      <c r="E105" s="154" t="s">
        <v>28</v>
      </c>
      <c r="F105" s="155"/>
      <c r="G105" s="11" t="s">
        <v>761</v>
      </c>
      <c r="H105" s="14">
        <v>5.91</v>
      </c>
      <c r="I105" s="121">
        <f t="shared" si="2"/>
        <v>5.91</v>
      </c>
      <c r="J105" s="127"/>
    </row>
    <row r="106" spans="1:10" ht="216">
      <c r="A106" s="126"/>
      <c r="B106" s="119">
        <v>2</v>
      </c>
      <c r="C106" s="10" t="s">
        <v>760</v>
      </c>
      <c r="D106" s="130" t="s">
        <v>754</v>
      </c>
      <c r="E106" s="154" t="s">
        <v>32</v>
      </c>
      <c r="F106" s="155"/>
      <c r="G106" s="11" t="s">
        <v>761</v>
      </c>
      <c r="H106" s="14">
        <v>5.91</v>
      </c>
      <c r="I106" s="121">
        <f t="shared" si="2"/>
        <v>11.82</v>
      </c>
      <c r="J106" s="127"/>
    </row>
    <row r="107" spans="1:10" ht="216">
      <c r="A107" s="126"/>
      <c r="B107" s="119">
        <v>4</v>
      </c>
      <c r="C107" s="10" t="s">
        <v>760</v>
      </c>
      <c r="D107" s="130" t="s">
        <v>657</v>
      </c>
      <c r="E107" s="154" t="s">
        <v>245</v>
      </c>
      <c r="F107" s="155"/>
      <c r="G107" s="11" t="s">
        <v>761</v>
      </c>
      <c r="H107" s="14">
        <v>5.91</v>
      </c>
      <c r="I107" s="121">
        <f t="shared" si="2"/>
        <v>23.64</v>
      </c>
      <c r="J107" s="127"/>
    </row>
    <row r="108" spans="1:10" ht="216">
      <c r="A108" s="126"/>
      <c r="B108" s="119">
        <v>4</v>
      </c>
      <c r="C108" s="10" t="s">
        <v>760</v>
      </c>
      <c r="D108" s="130" t="s">
        <v>72</v>
      </c>
      <c r="E108" s="154" t="s">
        <v>245</v>
      </c>
      <c r="F108" s="155"/>
      <c r="G108" s="11" t="s">
        <v>761</v>
      </c>
      <c r="H108" s="14">
        <v>5.91</v>
      </c>
      <c r="I108" s="121">
        <f t="shared" si="2"/>
        <v>23.64</v>
      </c>
      <c r="J108" s="127"/>
    </row>
    <row r="109" spans="1:10" ht="132">
      <c r="A109" s="126"/>
      <c r="B109" s="119">
        <v>10</v>
      </c>
      <c r="C109" s="10" t="s">
        <v>322</v>
      </c>
      <c r="D109" s="130" t="s">
        <v>762</v>
      </c>
      <c r="E109" s="154"/>
      <c r="F109" s="155"/>
      <c r="G109" s="11" t="s">
        <v>763</v>
      </c>
      <c r="H109" s="14">
        <v>1.35</v>
      </c>
      <c r="I109" s="121">
        <f t="shared" si="2"/>
        <v>13.5</v>
      </c>
      <c r="J109" s="127"/>
    </row>
    <row r="110" spans="1:10" ht="288">
      <c r="A110" s="126"/>
      <c r="B110" s="119">
        <v>2</v>
      </c>
      <c r="C110" s="10" t="s">
        <v>764</v>
      </c>
      <c r="D110" s="130" t="s">
        <v>245</v>
      </c>
      <c r="E110" s="154" t="s">
        <v>30</v>
      </c>
      <c r="F110" s="155"/>
      <c r="G110" s="11" t="s">
        <v>765</v>
      </c>
      <c r="H110" s="14">
        <v>20.37</v>
      </c>
      <c r="I110" s="121">
        <f t="shared" si="2"/>
        <v>40.74</v>
      </c>
      <c r="J110" s="127"/>
    </row>
    <row r="111" spans="1:10" ht="240">
      <c r="A111" s="126"/>
      <c r="B111" s="119">
        <v>1</v>
      </c>
      <c r="C111" s="10" t="s">
        <v>766</v>
      </c>
      <c r="D111" s="130" t="s">
        <v>279</v>
      </c>
      <c r="E111" s="154" t="s">
        <v>28</v>
      </c>
      <c r="F111" s="155"/>
      <c r="G111" s="11" t="s">
        <v>767</v>
      </c>
      <c r="H111" s="14">
        <v>12.57</v>
      </c>
      <c r="I111" s="121">
        <f t="shared" si="2"/>
        <v>12.57</v>
      </c>
      <c r="J111" s="127"/>
    </row>
    <row r="112" spans="1:10" ht="240">
      <c r="A112" s="126"/>
      <c r="B112" s="119">
        <v>1</v>
      </c>
      <c r="C112" s="10" t="s">
        <v>766</v>
      </c>
      <c r="D112" s="130" t="s">
        <v>279</v>
      </c>
      <c r="E112" s="154" t="s">
        <v>30</v>
      </c>
      <c r="F112" s="155"/>
      <c r="G112" s="11" t="s">
        <v>767</v>
      </c>
      <c r="H112" s="14">
        <v>12.57</v>
      </c>
      <c r="I112" s="121">
        <f t="shared" si="2"/>
        <v>12.57</v>
      </c>
      <c r="J112" s="127"/>
    </row>
    <row r="113" spans="1:10" ht="240">
      <c r="A113" s="126"/>
      <c r="B113" s="119">
        <v>1</v>
      </c>
      <c r="C113" s="10" t="s">
        <v>766</v>
      </c>
      <c r="D113" s="130" t="s">
        <v>279</v>
      </c>
      <c r="E113" s="154" t="s">
        <v>31</v>
      </c>
      <c r="F113" s="155"/>
      <c r="G113" s="11" t="s">
        <v>767</v>
      </c>
      <c r="H113" s="14">
        <v>12.57</v>
      </c>
      <c r="I113" s="121">
        <f t="shared" si="2"/>
        <v>12.57</v>
      </c>
      <c r="J113" s="127"/>
    </row>
    <row r="114" spans="1:10" ht="240">
      <c r="A114" s="126"/>
      <c r="B114" s="119">
        <v>2</v>
      </c>
      <c r="C114" s="10" t="s">
        <v>766</v>
      </c>
      <c r="D114" s="130" t="s">
        <v>279</v>
      </c>
      <c r="E114" s="154" t="s">
        <v>32</v>
      </c>
      <c r="F114" s="155"/>
      <c r="G114" s="11" t="s">
        <v>767</v>
      </c>
      <c r="H114" s="14">
        <v>12.57</v>
      </c>
      <c r="I114" s="121">
        <f t="shared" si="2"/>
        <v>25.14</v>
      </c>
      <c r="J114" s="127"/>
    </row>
    <row r="115" spans="1:10" ht="240">
      <c r="A115" s="126"/>
      <c r="B115" s="119">
        <v>4</v>
      </c>
      <c r="C115" s="10" t="s">
        <v>766</v>
      </c>
      <c r="D115" s="130" t="s">
        <v>278</v>
      </c>
      <c r="E115" s="154" t="s">
        <v>30</v>
      </c>
      <c r="F115" s="155"/>
      <c r="G115" s="11" t="s">
        <v>767</v>
      </c>
      <c r="H115" s="14">
        <v>12.57</v>
      </c>
      <c r="I115" s="121">
        <f t="shared" si="2"/>
        <v>50.28</v>
      </c>
      <c r="J115" s="127"/>
    </row>
    <row r="116" spans="1:10" ht="240">
      <c r="A116" s="126"/>
      <c r="B116" s="119">
        <v>4</v>
      </c>
      <c r="C116" s="10" t="s">
        <v>766</v>
      </c>
      <c r="D116" s="130" t="s">
        <v>278</v>
      </c>
      <c r="E116" s="154" t="s">
        <v>31</v>
      </c>
      <c r="F116" s="155"/>
      <c r="G116" s="11" t="s">
        <v>767</v>
      </c>
      <c r="H116" s="14">
        <v>12.57</v>
      </c>
      <c r="I116" s="121">
        <f t="shared" si="2"/>
        <v>50.28</v>
      </c>
      <c r="J116" s="127"/>
    </row>
    <row r="117" spans="1:10" ht="240">
      <c r="A117" s="126"/>
      <c r="B117" s="119">
        <v>2</v>
      </c>
      <c r="C117" s="10" t="s">
        <v>766</v>
      </c>
      <c r="D117" s="130" t="s">
        <v>278</v>
      </c>
      <c r="E117" s="154" t="s">
        <v>32</v>
      </c>
      <c r="F117" s="155"/>
      <c r="G117" s="11" t="s">
        <v>767</v>
      </c>
      <c r="H117" s="14">
        <v>12.57</v>
      </c>
      <c r="I117" s="121">
        <f t="shared" si="2"/>
        <v>25.14</v>
      </c>
      <c r="J117" s="127"/>
    </row>
    <row r="118" spans="1:10" ht="240">
      <c r="A118" s="126"/>
      <c r="B118" s="119">
        <v>2</v>
      </c>
      <c r="C118" s="10" t="s">
        <v>766</v>
      </c>
      <c r="D118" s="130" t="s">
        <v>768</v>
      </c>
      <c r="E118" s="154" t="s">
        <v>28</v>
      </c>
      <c r="F118" s="155"/>
      <c r="G118" s="11" t="s">
        <v>767</v>
      </c>
      <c r="H118" s="14">
        <v>12.57</v>
      </c>
      <c r="I118" s="121">
        <f t="shared" ref="I118:I129" si="3">H118*B118</f>
        <v>25.14</v>
      </c>
      <c r="J118" s="127"/>
    </row>
    <row r="119" spans="1:10" ht="240">
      <c r="A119" s="126"/>
      <c r="B119" s="119">
        <v>1</v>
      </c>
      <c r="C119" s="10" t="s">
        <v>766</v>
      </c>
      <c r="D119" s="130" t="s">
        <v>768</v>
      </c>
      <c r="E119" s="154" t="s">
        <v>32</v>
      </c>
      <c r="F119" s="155"/>
      <c r="G119" s="11" t="s">
        <v>767</v>
      </c>
      <c r="H119" s="14">
        <v>12.57</v>
      </c>
      <c r="I119" s="121">
        <f t="shared" si="3"/>
        <v>12.57</v>
      </c>
      <c r="J119" s="127"/>
    </row>
    <row r="120" spans="1:10" ht="204">
      <c r="A120" s="126"/>
      <c r="B120" s="119">
        <v>2</v>
      </c>
      <c r="C120" s="10" t="s">
        <v>769</v>
      </c>
      <c r="D120" s="130" t="s">
        <v>279</v>
      </c>
      <c r="E120" s="154" t="s">
        <v>32</v>
      </c>
      <c r="F120" s="155"/>
      <c r="G120" s="11" t="s">
        <v>770</v>
      </c>
      <c r="H120" s="14">
        <v>13.43</v>
      </c>
      <c r="I120" s="121">
        <f t="shared" si="3"/>
        <v>26.86</v>
      </c>
      <c r="J120" s="127"/>
    </row>
    <row r="121" spans="1:10" ht="204">
      <c r="A121" s="126"/>
      <c r="B121" s="119">
        <v>4</v>
      </c>
      <c r="C121" s="10" t="s">
        <v>769</v>
      </c>
      <c r="D121" s="130" t="s">
        <v>278</v>
      </c>
      <c r="E121" s="154" t="s">
        <v>30</v>
      </c>
      <c r="F121" s="155"/>
      <c r="G121" s="11" t="s">
        <v>770</v>
      </c>
      <c r="H121" s="14">
        <v>13.43</v>
      </c>
      <c r="I121" s="121">
        <f t="shared" si="3"/>
        <v>53.72</v>
      </c>
      <c r="J121" s="127"/>
    </row>
    <row r="122" spans="1:10" ht="204">
      <c r="A122" s="126"/>
      <c r="B122" s="119">
        <v>4</v>
      </c>
      <c r="C122" s="10" t="s">
        <v>769</v>
      </c>
      <c r="D122" s="130" t="s">
        <v>278</v>
      </c>
      <c r="E122" s="154" t="s">
        <v>31</v>
      </c>
      <c r="F122" s="155"/>
      <c r="G122" s="11" t="s">
        <v>770</v>
      </c>
      <c r="H122" s="14">
        <v>13.43</v>
      </c>
      <c r="I122" s="121">
        <f t="shared" si="3"/>
        <v>53.72</v>
      </c>
      <c r="J122" s="127"/>
    </row>
    <row r="123" spans="1:10" ht="204">
      <c r="A123" s="126"/>
      <c r="B123" s="119">
        <v>2</v>
      </c>
      <c r="C123" s="10" t="s">
        <v>769</v>
      </c>
      <c r="D123" s="130" t="s">
        <v>278</v>
      </c>
      <c r="E123" s="154" t="s">
        <v>32</v>
      </c>
      <c r="F123" s="155"/>
      <c r="G123" s="11" t="s">
        <v>770</v>
      </c>
      <c r="H123" s="14">
        <v>13.43</v>
      </c>
      <c r="I123" s="121">
        <f t="shared" si="3"/>
        <v>26.86</v>
      </c>
      <c r="J123" s="127"/>
    </row>
    <row r="124" spans="1:10" ht="204">
      <c r="A124" s="126"/>
      <c r="B124" s="119">
        <v>1</v>
      </c>
      <c r="C124" s="10" t="s">
        <v>769</v>
      </c>
      <c r="D124" s="130" t="s">
        <v>768</v>
      </c>
      <c r="E124" s="154" t="s">
        <v>28</v>
      </c>
      <c r="F124" s="155"/>
      <c r="G124" s="11" t="s">
        <v>770</v>
      </c>
      <c r="H124" s="14">
        <v>13.43</v>
      </c>
      <c r="I124" s="121">
        <f t="shared" si="3"/>
        <v>13.43</v>
      </c>
      <c r="J124" s="127"/>
    </row>
    <row r="125" spans="1:10" ht="204">
      <c r="A125" s="126"/>
      <c r="B125" s="119">
        <v>2</v>
      </c>
      <c r="C125" s="10" t="s">
        <v>769</v>
      </c>
      <c r="D125" s="130" t="s">
        <v>768</v>
      </c>
      <c r="E125" s="154" t="s">
        <v>32</v>
      </c>
      <c r="F125" s="155"/>
      <c r="G125" s="11" t="s">
        <v>770</v>
      </c>
      <c r="H125" s="14">
        <v>13.43</v>
      </c>
      <c r="I125" s="121">
        <f t="shared" si="3"/>
        <v>26.86</v>
      </c>
      <c r="J125" s="127"/>
    </row>
    <row r="126" spans="1:10" ht="156">
      <c r="A126" s="126"/>
      <c r="B126" s="119">
        <v>5</v>
      </c>
      <c r="C126" s="10" t="s">
        <v>771</v>
      </c>
      <c r="D126" s="130" t="s">
        <v>112</v>
      </c>
      <c r="E126" s="154"/>
      <c r="F126" s="155"/>
      <c r="G126" s="11" t="s">
        <v>772</v>
      </c>
      <c r="H126" s="14">
        <v>6.34</v>
      </c>
      <c r="I126" s="121">
        <f t="shared" si="3"/>
        <v>31.7</v>
      </c>
      <c r="J126" s="127"/>
    </row>
    <row r="127" spans="1:10" ht="168">
      <c r="A127" s="126"/>
      <c r="B127" s="119">
        <v>5</v>
      </c>
      <c r="C127" s="10" t="s">
        <v>773</v>
      </c>
      <c r="D127" s="130" t="s">
        <v>112</v>
      </c>
      <c r="E127" s="154"/>
      <c r="F127" s="155"/>
      <c r="G127" s="11" t="s">
        <v>774</v>
      </c>
      <c r="H127" s="14">
        <v>4.1100000000000003</v>
      </c>
      <c r="I127" s="121">
        <f t="shared" si="3"/>
        <v>20.55</v>
      </c>
      <c r="J127" s="127"/>
    </row>
    <row r="128" spans="1:10" ht="156">
      <c r="A128" s="126"/>
      <c r="B128" s="119">
        <v>4</v>
      </c>
      <c r="C128" s="10" t="s">
        <v>775</v>
      </c>
      <c r="D128" s="130" t="s">
        <v>776</v>
      </c>
      <c r="E128" s="154"/>
      <c r="F128" s="155"/>
      <c r="G128" s="11" t="s">
        <v>777</v>
      </c>
      <c r="H128" s="14">
        <v>9.06</v>
      </c>
      <c r="I128" s="121">
        <f t="shared" si="3"/>
        <v>36.24</v>
      </c>
      <c r="J128" s="127"/>
    </row>
    <row r="129" spans="1:10" ht="156">
      <c r="A129" s="126"/>
      <c r="B129" s="120">
        <v>6</v>
      </c>
      <c r="C129" s="12" t="s">
        <v>775</v>
      </c>
      <c r="D129" s="131" t="s">
        <v>717</v>
      </c>
      <c r="E129" s="166"/>
      <c r="F129" s="167"/>
      <c r="G129" s="13" t="s">
        <v>777</v>
      </c>
      <c r="H129" s="15">
        <v>9.06</v>
      </c>
      <c r="I129" s="122">
        <f t="shared" si="3"/>
        <v>54.36</v>
      </c>
      <c r="J129" s="127"/>
    </row>
  </sheetData>
  <mergeCells count="112">
    <mergeCell ref="E128:F128"/>
    <mergeCell ref="E129:F129"/>
    <mergeCell ref="E123:F123"/>
    <mergeCell ref="E124:F124"/>
    <mergeCell ref="E125:F125"/>
    <mergeCell ref="E126:F126"/>
    <mergeCell ref="E127:F127"/>
    <mergeCell ref="E118:F118"/>
    <mergeCell ref="E119:F119"/>
    <mergeCell ref="E120:F120"/>
    <mergeCell ref="E121:F121"/>
    <mergeCell ref="E122:F122"/>
    <mergeCell ref="E113:F113"/>
    <mergeCell ref="E114:F114"/>
    <mergeCell ref="E115:F115"/>
    <mergeCell ref="E116:F116"/>
    <mergeCell ref="E117:F117"/>
    <mergeCell ref="E108:F108"/>
    <mergeCell ref="E109:F109"/>
    <mergeCell ref="E110:F110"/>
    <mergeCell ref="E111:F111"/>
    <mergeCell ref="E112:F112"/>
    <mergeCell ref="E103:F103"/>
    <mergeCell ref="E104:F104"/>
    <mergeCell ref="E105:F105"/>
    <mergeCell ref="E106:F106"/>
    <mergeCell ref="E107:F107"/>
    <mergeCell ref="E98:F98"/>
    <mergeCell ref="E99:F99"/>
    <mergeCell ref="E100:F100"/>
    <mergeCell ref="E101:F101"/>
    <mergeCell ref="E102:F102"/>
    <mergeCell ref="E93:F93"/>
    <mergeCell ref="E94:F94"/>
    <mergeCell ref="E95:F95"/>
    <mergeCell ref="E96:F96"/>
    <mergeCell ref="E97:F97"/>
    <mergeCell ref="E88:F88"/>
    <mergeCell ref="E89:F89"/>
    <mergeCell ref="E90:F90"/>
    <mergeCell ref="E91:F91"/>
    <mergeCell ref="E92:F92"/>
    <mergeCell ref="E83:F83"/>
    <mergeCell ref="E84:F84"/>
    <mergeCell ref="E85:F85"/>
    <mergeCell ref="E86:F86"/>
    <mergeCell ref="E87:F87"/>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23:F23"/>
    <mergeCell ref="E24:F24"/>
    <mergeCell ref="E25:F25"/>
    <mergeCell ref="E26:F26"/>
    <mergeCell ref="E27:F27"/>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I10:I11"/>
    <mergeCell ref="I14:I15"/>
    <mergeCell ref="E20:F20"/>
    <mergeCell ref="E21:F21"/>
    <mergeCell ref="E22:F22"/>
    <mergeCell ref="E28:F28"/>
    <mergeCell ref="E29:F29"/>
    <mergeCell ref="E30:F30"/>
    <mergeCell ref="E31:F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0.3</v>
      </c>
      <c r="O1" t="s">
        <v>187</v>
      </c>
    </row>
    <row r="2" spans="1:15" ht="15.75" customHeight="1">
      <c r="A2" s="126"/>
      <c r="B2" s="136" t="s">
        <v>139</v>
      </c>
      <c r="C2" s="132"/>
      <c r="D2" s="132"/>
      <c r="E2" s="132"/>
      <c r="F2" s="132"/>
      <c r="G2" s="132"/>
      <c r="H2" s="132"/>
      <c r="I2" s="132"/>
      <c r="J2" s="132"/>
      <c r="K2" s="137" t="s">
        <v>145</v>
      </c>
      <c r="L2" s="127"/>
      <c r="N2">
        <v>3017.69</v>
      </c>
      <c r="O2" t="s">
        <v>188</v>
      </c>
    </row>
    <row r="3" spans="1:15" ht="12.75" customHeight="1">
      <c r="A3" s="126"/>
      <c r="B3" s="133" t="s">
        <v>140</v>
      </c>
      <c r="C3" s="132"/>
      <c r="D3" s="132"/>
      <c r="E3" s="132"/>
      <c r="F3" s="132"/>
      <c r="G3" s="132"/>
      <c r="H3" s="132"/>
      <c r="I3" s="132"/>
      <c r="J3" s="132"/>
      <c r="K3" s="132"/>
      <c r="L3" s="127"/>
      <c r="N3">
        <v>3017.69</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720</v>
      </c>
      <c r="C10" s="132"/>
      <c r="D10" s="132"/>
      <c r="E10" s="132"/>
      <c r="F10" s="127"/>
      <c r="G10" s="128"/>
      <c r="H10" s="128" t="s">
        <v>720</v>
      </c>
      <c r="I10" s="132"/>
      <c r="J10" s="132"/>
      <c r="K10" s="156">
        <f>IF(Invoice!J10&lt;&gt;"",Invoice!J10,"")</f>
        <v>52517</v>
      </c>
      <c r="L10" s="127"/>
    </row>
    <row r="11" spans="1:15" ht="12.75" customHeight="1">
      <c r="A11" s="126"/>
      <c r="B11" s="126" t="s">
        <v>721</v>
      </c>
      <c r="C11" s="132"/>
      <c r="D11" s="132"/>
      <c r="E11" s="132"/>
      <c r="F11" s="127"/>
      <c r="G11" s="128"/>
      <c r="H11" s="128" t="s">
        <v>721</v>
      </c>
      <c r="I11" s="132"/>
      <c r="J11" s="132"/>
      <c r="K11" s="157"/>
      <c r="L11" s="127"/>
    </row>
    <row r="12" spans="1:15" ht="12.75" customHeight="1">
      <c r="A12" s="126"/>
      <c r="B12" s="126" t="s">
        <v>722</v>
      </c>
      <c r="C12" s="132"/>
      <c r="D12" s="132"/>
      <c r="E12" s="132"/>
      <c r="F12" s="127"/>
      <c r="G12" s="128"/>
      <c r="H12" s="128" t="s">
        <v>722</v>
      </c>
      <c r="I12" s="132"/>
      <c r="J12" s="132"/>
      <c r="K12" s="132"/>
      <c r="L12" s="127"/>
    </row>
    <row r="13" spans="1:15" ht="12.75" customHeight="1">
      <c r="A13" s="126"/>
      <c r="B13" s="126" t="s">
        <v>906</v>
      </c>
      <c r="C13" s="132"/>
      <c r="D13" s="132"/>
      <c r="E13" s="132"/>
      <c r="F13" s="127"/>
      <c r="G13" s="128"/>
      <c r="H13" s="128" t="s">
        <v>906</v>
      </c>
      <c r="I13" s="132"/>
      <c r="J13" s="132"/>
      <c r="K13" s="111" t="s">
        <v>16</v>
      </c>
      <c r="L13" s="127"/>
    </row>
    <row r="14" spans="1:15" ht="15" customHeight="1">
      <c r="A14" s="126"/>
      <c r="B14" s="126" t="s">
        <v>724</v>
      </c>
      <c r="C14" s="132"/>
      <c r="D14" s="132"/>
      <c r="E14" s="132"/>
      <c r="F14" s="127"/>
      <c r="G14" s="128"/>
      <c r="H14" s="128" t="s">
        <v>724</v>
      </c>
      <c r="I14" s="132"/>
      <c r="J14" s="132"/>
      <c r="K14" s="158">
        <f>Invoice!J14</f>
        <v>45270</v>
      </c>
      <c r="L14" s="127"/>
    </row>
    <row r="15" spans="1:15" ht="15" customHeight="1">
      <c r="A15" s="126"/>
      <c r="B15" s="6" t="s">
        <v>11</v>
      </c>
      <c r="C15" s="7"/>
      <c r="D15" s="7"/>
      <c r="E15" s="7"/>
      <c r="F15" s="8"/>
      <c r="G15" s="128"/>
      <c r="H15" s="9" t="s">
        <v>11</v>
      </c>
      <c r="I15" s="132"/>
      <c r="J15" s="132"/>
      <c r="K15" s="159"/>
      <c r="L15" s="127"/>
    </row>
    <row r="16" spans="1:15" ht="15" customHeight="1">
      <c r="A16" s="126"/>
      <c r="B16" s="132"/>
      <c r="C16" s="132"/>
      <c r="D16" s="132"/>
      <c r="E16" s="132"/>
      <c r="F16" s="132"/>
      <c r="G16" s="132"/>
      <c r="H16" s="132"/>
      <c r="I16" s="135" t="s">
        <v>147</v>
      </c>
      <c r="J16" s="135" t="s">
        <v>147</v>
      </c>
      <c r="K16" s="141">
        <v>41056</v>
      </c>
      <c r="L16" s="127"/>
    </row>
    <row r="17" spans="1:12" ht="12.75" customHeight="1">
      <c r="A17" s="126"/>
      <c r="B17" s="132" t="s">
        <v>725</v>
      </c>
      <c r="C17" s="132"/>
      <c r="D17" s="132"/>
      <c r="E17" s="132"/>
      <c r="F17" s="132"/>
      <c r="G17" s="132"/>
      <c r="H17" s="132"/>
      <c r="I17" s="135" t="s">
        <v>148</v>
      </c>
      <c r="J17" s="135" t="s">
        <v>148</v>
      </c>
      <c r="K17" s="141" t="str">
        <f>IF(Invoice!J17&lt;&gt;"",Invoice!J17,"")</f>
        <v>Didi</v>
      </c>
      <c r="L17" s="127"/>
    </row>
    <row r="18" spans="1:12" ht="18" customHeight="1">
      <c r="A18" s="126"/>
      <c r="B18" s="132" t="s">
        <v>726</v>
      </c>
      <c r="C18" s="132"/>
      <c r="D18" s="132"/>
      <c r="E18" s="132"/>
      <c r="F18" s="132"/>
      <c r="G18" s="132"/>
      <c r="H18" s="132"/>
      <c r="I18" s="134" t="s">
        <v>264</v>
      </c>
      <c r="J18" s="134" t="s">
        <v>264</v>
      </c>
      <c r="K18" s="116" t="s">
        <v>173</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0" t="s">
        <v>207</v>
      </c>
      <c r="G20" s="161"/>
      <c r="H20" s="112" t="s">
        <v>174</v>
      </c>
      <c r="I20" s="112" t="s">
        <v>208</v>
      </c>
      <c r="J20" s="112" t="s">
        <v>208</v>
      </c>
      <c r="K20" s="112" t="s">
        <v>26</v>
      </c>
      <c r="L20" s="127"/>
    </row>
    <row r="21" spans="1:12" ht="12.75" customHeight="1">
      <c r="A21" s="126"/>
      <c r="B21" s="117"/>
      <c r="C21" s="117"/>
      <c r="D21" s="117"/>
      <c r="E21" s="118"/>
      <c r="F21" s="162"/>
      <c r="G21" s="163"/>
      <c r="H21" s="117" t="s">
        <v>146</v>
      </c>
      <c r="I21" s="117"/>
      <c r="J21" s="117"/>
      <c r="K21" s="117"/>
      <c r="L21" s="127"/>
    </row>
    <row r="22" spans="1:12" ht="24" customHeight="1">
      <c r="A22" s="126"/>
      <c r="B22" s="119">
        <f>'Tax Invoice'!D18</f>
        <v>10</v>
      </c>
      <c r="C22" s="10" t="s">
        <v>668</v>
      </c>
      <c r="D22" s="10" t="s">
        <v>668</v>
      </c>
      <c r="E22" s="130" t="s">
        <v>28</v>
      </c>
      <c r="F22" s="154" t="s">
        <v>112</v>
      </c>
      <c r="G22" s="155"/>
      <c r="H22" s="11" t="s">
        <v>716</v>
      </c>
      <c r="I22" s="14">
        <f t="shared" ref="I22:I53" si="0">ROUNDUP(J22*$N$1,2)</f>
        <v>0.45</v>
      </c>
      <c r="J22" s="14">
        <v>1.47</v>
      </c>
      <c r="K22" s="121">
        <f t="shared" ref="K22:K53" si="1">I22*B22</f>
        <v>4.5</v>
      </c>
      <c r="L22" s="127"/>
    </row>
    <row r="23" spans="1:12" ht="24" customHeight="1">
      <c r="A23" s="126"/>
      <c r="B23" s="119">
        <f>'Tax Invoice'!D19</f>
        <v>6</v>
      </c>
      <c r="C23" s="10" t="s">
        <v>668</v>
      </c>
      <c r="D23" s="10" t="s">
        <v>668</v>
      </c>
      <c r="E23" s="130" t="s">
        <v>28</v>
      </c>
      <c r="F23" s="154" t="s">
        <v>216</v>
      </c>
      <c r="G23" s="155"/>
      <c r="H23" s="11" t="s">
        <v>716</v>
      </c>
      <c r="I23" s="14">
        <f t="shared" si="0"/>
        <v>0.45</v>
      </c>
      <c r="J23" s="14">
        <v>1.47</v>
      </c>
      <c r="K23" s="121">
        <f t="shared" si="1"/>
        <v>2.7</v>
      </c>
      <c r="L23" s="127"/>
    </row>
    <row r="24" spans="1:12" ht="24" customHeight="1">
      <c r="A24" s="126"/>
      <c r="B24" s="119">
        <f>'Tax Invoice'!D20</f>
        <v>4</v>
      </c>
      <c r="C24" s="10" t="s">
        <v>668</v>
      </c>
      <c r="D24" s="10" t="s">
        <v>668</v>
      </c>
      <c r="E24" s="130" t="s">
        <v>28</v>
      </c>
      <c r="F24" s="154" t="s">
        <v>218</v>
      </c>
      <c r="G24" s="155"/>
      <c r="H24" s="11" t="s">
        <v>716</v>
      </c>
      <c r="I24" s="14">
        <f t="shared" si="0"/>
        <v>0.45</v>
      </c>
      <c r="J24" s="14">
        <v>1.47</v>
      </c>
      <c r="K24" s="121">
        <f t="shared" si="1"/>
        <v>1.8</v>
      </c>
      <c r="L24" s="127"/>
    </row>
    <row r="25" spans="1:12" ht="24" customHeight="1">
      <c r="A25" s="126"/>
      <c r="B25" s="119">
        <f>'Tax Invoice'!D21</f>
        <v>4</v>
      </c>
      <c r="C25" s="10" t="s">
        <v>668</v>
      </c>
      <c r="D25" s="10" t="s">
        <v>668</v>
      </c>
      <c r="E25" s="130" t="s">
        <v>28</v>
      </c>
      <c r="F25" s="154" t="s">
        <v>219</v>
      </c>
      <c r="G25" s="155"/>
      <c r="H25" s="11" t="s">
        <v>716</v>
      </c>
      <c r="I25" s="14">
        <f t="shared" si="0"/>
        <v>0.45</v>
      </c>
      <c r="J25" s="14">
        <v>1.47</v>
      </c>
      <c r="K25" s="121">
        <f t="shared" si="1"/>
        <v>1.8</v>
      </c>
      <c r="L25" s="127"/>
    </row>
    <row r="26" spans="1:12" ht="24" customHeight="1">
      <c r="A26" s="126"/>
      <c r="B26" s="119">
        <f>'Tax Invoice'!D22</f>
        <v>4</v>
      </c>
      <c r="C26" s="10" t="s">
        <v>668</v>
      </c>
      <c r="D26" s="10" t="s">
        <v>668</v>
      </c>
      <c r="E26" s="130" t="s">
        <v>28</v>
      </c>
      <c r="F26" s="154" t="s">
        <v>269</v>
      </c>
      <c r="G26" s="155"/>
      <c r="H26" s="11" t="s">
        <v>716</v>
      </c>
      <c r="I26" s="14">
        <f t="shared" si="0"/>
        <v>0.45</v>
      </c>
      <c r="J26" s="14">
        <v>1.47</v>
      </c>
      <c r="K26" s="121">
        <f t="shared" si="1"/>
        <v>1.8</v>
      </c>
      <c r="L26" s="127"/>
    </row>
    <row r="27" spans="1:12" ht="24" customHeight="1">
      <c r="A27" s="126"/>
      <c r="B27" s="119">
        <f>'Tax Invoice'!D23</f>
        <v>4</v>
      </c>
      <c r="C27" s="10" t="s">
        <v>668</v>
      </c>
      <c r="D27" s="10" t="s">
        <v>668</v>
      </c>
      <c r="E27" s="130" t="s">
        <v>28</v>
      </c>
      <c r="F27" s="154" t="s">
        <v>220</v>
      </c>
      <c r="G27" s="155"/>
      <c r="H27" s="11" t="s">
        <v>716</v>
      </c>
      <c r="I27" s="14">
        <f t="shared" si="0"/>
        <v>0.45</v>
      </c>
      <c r="J27" s="14">
        <v>1.47</v>
      </c>
      <c r="K27" s="121">
        <f t="shared" si="1"/>
        <v>1.8</v>
      </c>
      <c r="L27" s="127"/>
    </row>
    <row r="28" spans="1:12" ht="24" customHeight="1">
      <c r="A28" s="126"/>
      <c r="B28" s="119">
        <f>'Tax Invoice'!D24</f>
        <v>4</v>
      </c>
      <c r="C28" s="10" t="s">
        <v>668</v>
      </c>
      <c r="D28" s="10" t="s">
        <v>668</v>
      </c>
      <c r="E28" s="130" t="s">
        <v>28</v>
      </c>
      <c r="F28" s="154" t="s">
        <v>271</v>
      </c>
      <c r="G28" s="155"/>
      <c r="H28" s="11" t="s">
        <v>716</v>
      </c>
      <c r="I28" s="14">
        <f t="shared" si="0"/>
        <v>0.45</v>
      </c>
      <c r="J28" s="14">
        <v>1.47</v>
      </c>
      <c r="K28" s="121">
        <f t="shared" si="1"/>
        <v>1.8</v>
      </c>
      <c r="L28" s="127"/>
    </row>
    <row r="29" spans="1:12" ht="24" customHeight="1">
      <c r="A29" s="126"/>
      <c r="B29" s="119">
        <f>'Tax Invoice'!D25</f>
        <v>4</v>
      </c>
      <c r="C29" s="10" t="s">
        <v>668</v>
      </c>
      <c r="D29" s="10" t="s">
        <v>668</v>
      </c>
      <c r="E29" s="130" t="s">
        <v>28</v>
      </c>
      <c r="F29" s="154" t="s">
        <v>272</v>
      </c>
      <c r="G29" s="155"/>
      <c r="H29" s="11" t="s">
        <v>716</v>
      </c>
      <c r="I29" s="14">
        <f t="shared" si="0"/>
        <v>0.45</v>
      </c>
      <c r="J29" s="14">
        <v>1.47</v>
      </c>
      <c r="K29" s="121">
        <f t="shared" si="1"/>
        <v>1.8</v>
      </c>
      <c r="L29" s="127"/>
    </row>
    <row r="30" spans="1:12" ht="24" customHeight="1">
      <c r="A30" s="126"/>
      <c r="B30" s="119">
        <f>'Tax Invoice'!D26</f>
        <v>4</v>
      </c>
      <c r="C30" s="10" t="s">
        <v>668</v>
      </c>
      <c r="D30" s="10" t="s">
        <v>668</v>
      </c>
      <c r="E30" s="130" t="s">
        <v>28</v>
      </c>
      <c r="F30" s="154" t="s">
        <v>273</v>
      </c>
      <c r="G30" s="155"/>
      <c r="H30" s="11" t="s">
        <v>716</v>
      </c>
      <c r="I30" s="14">
        <f t="shared" si="0"/>
        <v>0.45</v>
      </c>
      <c r="J30" s="14">
        <v>1.47</v>
      </c>
      <c r="K30" s="121">
        <f t="shared" si="1"/>
        <v>1.8</v>
      </c>
      <c r="L30" s="127"/>
    </row>
    <row r="31" spans="1:12" ht="24" customHeight="1">
      <c r="A31" s="126"/>
      <c r="B31" s="119">
        <f>'Tax Invoice'!D27</f>
        <v>2</v>
      </c>
      <c r="C31" s="10" t="s">
        <v>668</v>
      </c>
      <c r="D31" s="10" t="s">
        <v>668</v>
      </c>
      <c r="E31" s="130" t="s">
        <v>28</v>
      </c>
      <c r="F31" s="154" t="s">
        <v>274</v>
      </c>
      <c r="G31" s="155"/>
      <c r="H31" s="11" t="s">
        <v>716</v>
      </c>
      <c r="I31" s="14">
        <f t="shared" si="0"/>
        <v>0.45</v>
      </c>
      <c r="J31" s="14">
        <v>1.47</v>
      </c>
      <c r="K31" s="121">
        <f t="shared" si="1"/>
        <v>0.9</v>
      </c>
      <c r="L31" s="127"/>
    </row>
    <row r="32" spans="1:12" ht="24" customHeight="1">
      <c r="A32" s="126"/>
      <c r="B32" s="119">
        <f>'Tax Invoice'!D28</f>
        <v>2</v>
      </c>
      <c r="C32" s="10" t="s">
        <v>668</v>
      </c>
      <c r="D32" s="10" t="s">
        <v>668</v>
      </c>
      <c r="E32" s="130" t="s">
        <v>28</v>
      </c>
      <c r="F32" s="154" t="s">
        <v>275</v>
      </c>
      <c r="G32" s="155"/>
      <c r="H32" s="11" t="s">
        <v>716</v>
      </c>
      <c r="I32" s="14">
        <f t="shared" si="0"/>
        <v>0.45</v>
      </c>
      <c r="J32" s="14">
        <v>1.47</v>
      </c>
      <c r="K32" s="121">
        <f t="shared" si="1"/>
        <v>0.9</v>
      </c>
      <c r="L32" s="127"/>
    </row>
    <row r="33" spans="1:12" ht="24" customHeight="1">
      <c r="A33" s="126"/>
      <c r="B33" s="119">
        <f>'Tax Invoice'!D29</f>
        <v>2</v>
      </c>
      <c r="C33" s="10" t="s">
        <v>668</v>
      </c>
      <c r="D33" s="10" t="s">
        <v>668</v>
      </c>
      <c r="E33" s="130" t="s">
        <v>28</v>
      </c>
      <c r="F33" s="154" t="s">
        <v>276</v>
      </c>
      <c r="G33" s="155"/>
      <c r="H33" s="11" t="s">
        <v>716</v>
      </c>
      <c r="I33" s="14">
        <f t="shared" si="0"/>
        <v>0.45</v>
      </c>
      <c r="J33" s="14">
        <v>1.47</v>
      </c>
      <c r="K33" s="121">
        <f t="shared" si="1"/>
        <v>0.9</v>
      </c>
      <c r="L33" s="127"/>
    </row>
    <row r="34" spans="1:12" ht="24" customHeight="1">
      <c r="A34" s="126"/>
      <c r="B34" s="119">
        <f>'Tax Invoice'!D30</f>
        <v>2</v>
      </c>
      <c r="C34" s="10" t="s">
        <v>668</v>
      </c>
      <c r="D34" s="10" t="s">
        <v>668</v>
      </c>
      <c r="E34" s="130" t="s">
        <v>28</v>
      </c>
      <c r="F34" s="154" t="s">
        <v>317</v>
      </c>
      <c r="G34" s="155"/>
      <c r="H34" s="11" t="s">
        <v>716</v>
      </c>
      <c r="I34" s="14">
        <f t="shared" si="0"/>
        <v>0.45</v>
      </c>
      <c r="J34" s="14">
        <v>1.47</v>
      </c>
      <c r="K34" s="121">
        <f t="shared" si="1"/>
        <v>0.9</v>
      </c>
      <c r="L34" s="127"/>
    </row>
    <row r="35" spans="1:12" ht="24" customHeight="1">
      <c r="A35" s="126"/>
      <c r="B35" s="119">
        <f>'Tax Invoice'!D31</f>
        <v>10</v>
      </c>
      <c r="C35" s="10" t="s">
        <v>668</v>
      </c>
      <c r="D35" s="10" t="s">
        <v>668</v>
      </c>
      <c r="E35" s="130" t="s">
        <v>30</v>
      </c>
      <c r="F35" s="154" t="s">
        <v>112</v>
      </c>
      <c r="G35" s="155"/>
      <c r="H35" s="11" t="s">
        <v>716</v>
      </c>
      <c r="I35" s="14">
        <f t="shared" si="0"/>
        <v>0.45</v>
      </c>
      <c r="J35" s="14">
        <v>1.47</v>
      </c>
      <c r="K35" s="121">
        <f t="shared" si="1"/>
        <v>4.5</v>
      </c>
      <c r="L35" s="127"/>
    </row>
    <row r="36" spans="1:12" ht="24" customHeight="1">
      <c r="A36" s="126"/>
      <c r="B36" s="119">
        <f>'Tax Invoice'!D32</f>
        <v>6</v>
      </c>
      <c r="C36" s="10" t="s">
        <v>668</v>
      </c>
      <c r="D36" s="10" t="s">
        <v>668</v>
      </c>
      <c r="E36" s="130" t="s">
        <v>30</v>
      </c>
      <c r="F36" s="154" t="s">
        <v>216</v>
      </c>
      <c r="G36" s="155"/>
      <c r="H36" s="11" t="s">
        <v>716</v>
      </c>
      <c r="I36" s="14">
        <f t="shared" si="0"/>
        <v>0.45</v>
      </c>
      <c r="J36" s="14">
        <v>1.47</v>
      </c>
      <c r="K36" s="121">
        <f t="shared" si="1"/>
        <v>2.7</v>
      </c>
      <c r="L36" s="127"/>
    </row>
    <row r="37" spans="1:12" ht="24" customHeight="1">
      <c r="A37" s="126"/>
      <c r="B37" s="119">
        <f>'Tax Invoice'!D33</f>
        <v>4</v>
      </c>
      <c r="C37" s="10" t="s">
        <v>668</v>
      </c>
      <c r="D37" s="10" t="s">
        <v>668</v>
      </c>
      <c r="E37" s="130" t="s">
        <v>30</v>
      </c>
      <c r="F37" s="154" t="s">
        <v>218</v>
      </c>
      <c r="G37" s="155"/>
      <c r="H37" s="11" t="s">
        <v>716</v>
      </c>
      <c r="I37" s="14">
        <f t="shared" si="0"/>
        <v>0.45</v>
      </c>
      <c r="J37" s="14">
        <v>1.47</v>
      </c>
      <c r="K37" s="121">
        <f t="shared" si="1"/>
        <v>1.8</v>
      </c>
      <c r="L37" s="127"/>
    </row>
    <row r="38" spans="1:12" ht="24" customHeight="1">
      <c r="A38" s="126"/>
      <c r="B38" s="119">
        <f>'Tax Invoice'!D34</f>
        <v>4</v>
      </c>
      <c r="C38" s="10" t="s">
        <v>668</v>
      </c>
      <c r="D38" s="10" t="s">
        <v>668</v>
      </c>
      <c r="E38" s="130" t="s">
        <v>30</v>
      </c>
      <c r="F38" s="154" t="s">
        <v>219</v>
      </c>
      <c r="G38" s="155"/>
      <c r="H38" s="11" t="s">
        <v>716</v>
      </c>
      <c r="I38" s="14">
        <f t="shared" si="0"/>
        <v>0.45</v>
      </c>
      <c r="J38" s="14">
        <v>1.47</v>
      </c>
      <c r="K38" s="121">
        <f t="shared" si="1"/>
        <v>1.8</v>
      </c>
      <c r="L38" s="127"/>
    </row>
    <row r="39" spans="1:12" ht="24" customHeight="1">
      <c r="A39" s="126"/>
      <c r="B39" s="119">
        <f>'Tax Invoice'!D35</f>
        <v>4</v>
      </c>
      <c r="C39" s="10" t="s">
        <v>668</v>
      </c>
      <c r="D39" s="10" t="s">
        <v>668</v>
      </c>
      <c r="E39" s="130" t="s">
        <v>30</v>
      </c>
      <c r="F39" s="154" t="s">
        <v>269</v>
      </c>
      <c r="G39" s="155"/>
      <c r="H39" s="11" t="s">
        <v>716</v>
      </c>
      <c r="I39" s="14">
        <f t="shared" si="0"/>
        <v>0.45</v>
      </c>
      <c r="J39" s="14">
        <v>1.47</v>
      </c>
      <c r="K39" s="121">
        <f t="shared" si="1"/>
        <v>1.8</v>
      </c>
      <c r="L39" s="127"/>
    </row>
    <row r="40" spans="1:12" ht="24" customHeight="1">
      <c r="A40" s="126"/>
      <c r="B40" s="119">
        <f>'Tax Invoice'!D36</f>
        <v>4</v>
      </c>
      <c r="C40" s="10" t="s">
        <v>668</v>
      </c>
      <c r="D40" s="10" t="s">
        <v>668</v>
      </c>
      <c r="E40" s="130" t="s">
        <v>30</v>
      </c>
      <c r="F40" s="154" t="s">
        <v>220</v>
      </c>
      <c r="G40" s="155"/>
      <c r="H40" s="11" t="s">
        <v>716</v>
      </c>
      <c r="I40" s="14">
        <f t="shared" si="0"/>
        <v>0.45</v>
      </c>
      <c r="J40" s="14">
        <v>1.47</v>
      </c>
      <c r="K40" s="121">
        <f t="shared" si="1"/>
        <v>1.8</v>
      </c>
      <c r="L40" s="127"/>
    </row>
    <row r="41" spans="1:12" ht="24" customHeight="1">
      <c r="A41" s="126"/>
      <c r="B41" s="119">
        <f>'Tax Invoice'!D37</f>
        <v>4</v>
      </c>
      <c r="C41" s="10" t="s">
        <v>668</v>
      </c>
      <c r="D41" s="10" t="s">
        <v>668</v>
      </c>
      <c r="E41" s="130" t="s">
        <v>30</v>
      </c>
      <c r="F41" s="154" t="s">
        <v>271</v>
      </c>
      <c r="G41" s="155"/>
      <c r="H41" s="11" t="s">
        <v>716</v>
      </c>
      <c r="I41" s="14">
        <f t="shared" si="0"/>
        <v>0.45</v>
      </c>
      <c r="J41" s="14">
        <v>1.47</v>
      </c>
      <c r="K41" s="121">
        <f t="shared" si="1"/>
        <v>1.8</v>
      </c>
      <c r="L41" s="127"/>
    </row>
    <row r="42" spans="1:12" ht="24" customHeight="1">
      <c r="A42" s="126"/>
      <c r="B42" s="119">
        <f>'Tax Invoice'!D38</f>
        <v>4</v>
      </c>
      <c r="C42" s="10" t="s">
        <v>668</v>
      </c>
      <c r="D42" s="10" t="s">
        <v>668</v>
      </c>
      <c r="E42" s="130" t="s">
        <v>30</v>
      </c>
      <c r="F42" s="154" t="s">
        <v>272</v>
      </c>
      <c r="G42" s="155"/>
      <c r="H42" s="11" t="s">
        <v>716</v>
      </c>
      <c r="I42" s="14">
        <f t="shared" si="0"/>
        <v>0.45</v>
      </c>
      <c r="J42" s="14">
        <v>1.47</v>
      </c>
      <c r="K42" s="121">
        <f t="shared" si="1"/>
        <v>1.8</v>
      </c>
      <c r="L42" s="127"/>
    </row>
    <row r="43" spans="1:12" ht="24" customHeight="1">
      <c r="A43" s="126"/>
      <c r="B43" s="119">
        <f>'Tax Invoice'!D39</f>
        <v>4</v>
      </c>
      <c r="C43" s="10" t="s">
        <v>668</v>
      </c>
      <c r="D43" s="10" t="s">
        <v>668</v>
      </c>
      <c r="E43" s="130" t="s">
        <v>30</v>
      </c>
      <c r="F43" s="154" t="s">
        <v>273</v>
      </c>
      <c r="G43" s="155"/>
      <c r="H43" s="11" t="s">
        <v>716</v>
      </c>
      <c r="I43" s="14">
        <f t="shared" si="0"/>
        <v>0.45</v>
      </c>
      <c r="J43" s="14">
        <v>1.47</v>
      </c>
      <c r="K43" s="121">
        <f t="shared" si="1"/>
        <v>1.8</v>
      </c>
      <c r="L43" s="127"/>
    </row>
    <row r="44" spans="1:12" ht="24" customHeight="1">
      <c r="A44" s="126"/>
      <c r="B44" s="119">
        <f>'Tax Invoice'!D40</f>
        <v>4</v>
      </c>
      <c r="C44" s="10" t="s">
        <v>668</v>
      </c>
      <c r="D44" s="10" t="s">
        <v>668</v>
      </c>
      <c r="E44" s="130" t="s">
        <v>30</v>
      </c>
      <c r="F44" s="154" t="s">
        <v>274</v>
      </c>
      <c r="G44" s="155"/>
      <c r="H44" s="11" t="s">
        <v>716</v>
      </c>
      <c r="I44" s="14">
        <f t="shared" si="0"/>
        <v>0.45</v>
      </c>
      <c r="J44" s="14">
        <v>1.47</v>
      </c>
      <c r="K44" s="121">
        <f t="shared" si="1"/>
        <v>1.8</v>
      </c>
      <c r="L44" s="127"/>
    </row>
    <row r="45" spans="1:12" ht="24" customHeight="1">
      <c r="A45" s="126"/>
      <c r="B45" s="119">
        <f>'Tax Invoice'!D41</f>
        <v>4</v>
      </c>
      <c r="C45" s="10" t="s">
        <v>668</v>
      </c>
      <c r="D45" s="10" t="s">
        <v>668</v>
      </c>
      <c r="E45" s="130" t="s">
        <v>30</v>
      </c>
      <c r="F45" s="154" t="s">
        <v>275</v>
      </c>
      <c r="G45" s="155"/>
      <c r="H45" s="11" t="s">
        <v>716</v>
      </c>
      <c r="I45" s="14">
        <f t="shared" si="0"/>
        <v>0.45</v>
      </c>
      <c r="J45" s="14">
        <v>1.47</v>
      </c>
      <c r="K45" s="121">
        <f t="shared" si="1"/>
        <v>1.8</v>
      </c>
      <c r="L45" s="127"/>
    </row>
    <row r="46" spans="1:12" ht="24" customHeight="1">
      <c r="A46" s="126"/>
      <c r="B46" s="119">
        <f>'Tax Invoice'!D42</f>
        <v>4</v>
      </c>
      <c r="C46" s="10" t="s">
        <v>668</v>
      </c>
      <c r="D46" s="10" t="s">
        <v>668</v>
      </c>
      <c r="E46" s="130" t="s">
        <v>30</v>
      </c>
      <c r="F46" s="154" t="s">
        <v>276</v>
      </c>
      <c r="G46" s="155"/>
      <c r="H46" s="11" t="s">
        <v>716</v>
      </c>
      <c r="I46" s="14">
        <f t="shared" si="0"/>
        <v>0.45</v>
      </c>
      <c r="J46" s="14">
        <v>1.47</v>
      </c>
      <c r="K46" s="121">
        <f t="shared" si="1"/>
        <v>1.8</v>
      </c>
      <c r="L46" s="127"/>
    </row>
    <row r="47" spans="1:12" ht="24" customHeight="1">
      <c r="A47" s="126"/>
      <c r="B47" s="119">
        <f>'Tax Invoice'!D43</f>
        <v>4</v>
      </c>
      <c r="C47" s="10" t="s">
        <v>668</v>
      </c>
      <c r="D47" s="10" t="s">
        <v>668</v>
      </c>
      <c r="E47" s="130" t="s">
        <v>30</v>
      </c>
      <c r="F47" s="154" t="s">
        <v>317</v>
      </c>
      <c r="G47" s="155"/>
      <c r="H47" s="11" t="s">
        <v>716</v>
      </c>
      <c r="I47" s="14">
        <f t="shared" si="0"/>
        <v>0.45</v>
      </c>
      <c r="J47" s="14">
        <v>1.47</v>
      </c>
      <c r="K47" s="121">
        <f t="shared" si="1"/>
        <v>1.8</v>
      </c>
      <c r="L47" s="127"/>
    </row>
    <row r="48" spans="1:12" ht="24" customHeight="1">
      <c r="A48" s="126"/>
      <c r="B48" s="119">
        <f>'Tax Invoice'!D44</f>
        <v>20</v>
      </c>
      <c r="C48" s="10" t="s">
        <v>668</v>
      </c>
      <c r="D48" s="10" t="s">
        <v>668</v>
      </c>
      <c r="E48" s="130" t="s">
        <v>32</v>
      </c>
      <c r="F48" s="154" t="s">
        <v>112</v>
      </c>
      <c r="G48" s="155"/>
      <c r="H48" s="11" t="s">
        <v>716</v>
      </c>
      <c r="I48" s="14">
        <f t="shared" si="0"/>
        <v>0.45</v>
      </c>
      <c r="J48" s="14">
        <v>1.47</v>
      </c>
      <c r="K48" s="121">
        <f t="shared" si="1"/>
        <v>9</v>
      </c>
      <c r="L48" s="127"/>
    </row>
    <row r="49" spans="1:12" ht="36" customHeight="1">
      <c r="A49" s="126"/>
      <c r="B49" s="119">
        <f>'Tax Invoice'!D45</f>
        <v>10</v>
      </c>
      <c r="C49" s="10" t="s">
        <v>727</v>
      </c>
      <c r="D49" s="10" t="s">
        <v>727</v>
      </c>
      <c r="E49" s="130" t="s">
        <v>717</v>
      </c>
      <c r="F49" s="154"/>
      <c r="G49" s="155"/>
      <c r="H49" s="11" t="s">
        <v>784</v>
      </c>
      <c r="I49" s="14">
        <f t="shared" si="0"/>
        <v>0.67</v>
      </c>
      <c r="J49" s="14">
        <v>2.21</v>
      </c>
      <c r="K49" s="121">
        <f t="shared" si="1"/>
        <v>6.7</v>
      </c>
      <c r="L49" s="127"/>
    </row>
    <row r="50" spans="1:12" ht="24" customHeight="1">
      <c r="A50" s="126"/>
      <c r="B50" s="119">
        <f>'Tax Invoice'!D46</f>
        <v>10</v>
      </c>
      <c r="C50" s="10" t="s">
        <v>728</v>
      </c>
      <c r="D50" s="10" t="s">
        <v>728</v>
      </c>
      <c r="E50" s="130" t="s">
        <v>112</v>
      </c>
      <c r="F50" s="154"/>
      <c r="G50" s="155"/>
      <c r="H50" s="11" t="s">
        <v>729</v>
      </c>
      <c r="I50" s="14">
        <f t="shared" si="0"/>
        <v>0.26</v>
      </c>
      <c r="J50" s="14">
        <v>0.84</v>
      </c>
      <c r="K50" s="121">
        <f t="shared" si="1"/>
        <v>2.6</v>
      </c>
      <c r="L50" s="127"/>
    </row>
    <row r="51" spans="1:12" ht="24" customHeight="1">
      <c r="A51" s="126"/>
      <c r="B51" s="119">
        <f>'Tax Invoice'!D47</f>
        <v>10</v>
      </c>
      <c r="C51" s="10" t="s">
        <v>730</v>
      </c>
      <c r="D51" s="10" t="s">
        <v>730</v>
      </c>
      <c r="E51" s="130" t="s">
        <v>112</v>
      </c>
      <c r="F51" s="154"/>
      <c r="G51" s="155"/>
      <c r="H51" s="11" t="s">
        <v>731</v>
      </c>
      <c r="I51" s="14">
        <f t="shared" si="0"/>
        <v>0.28000000000000003</v>
      </c>
      <c r="J51" s="14">
        <v>0.93</v>
      </c>
      <c r="K51" s="121">
        <f t="shared" si="1"/>
        <v>2.8000000000000003</v>
      </c>
      <c r="L51" s="127"/>
    </row>
    <row r="52" spans="1:12" ht="24" customHeight="1">
      <c r="A52" s="126"/>
      <c r="B52" s="119">
        <f>'Tax Invoice'!D48</f>
        <v>10</v>
      </c>
      <c r="C52" s="10" t="s">
        <v>730</v>
      </c>
      <c r="D52" s="10" t="s">
        <v>730</v>
      </c>
      <c r="E52" s="130" t="s">
        <v>216</v>
      </c>
      <c r="F52" s="154"/>
      <c r="G52" s="155"/>
      <c r="H52" s="11" t="s">
        <v>731</v>
      </c>
      <c r="I52" s="14">
        <f t="shared" si="0"/>
        <v>0.28000000000000003</v>
      </c>
      <c r="J52" s="14">
        <v>0.93</v>
      </c>
      <c r="K52" s="121">
        <f t="shared" si="1"/>
        <v>2.8000000000000003</v>
      </c>
      <c r="L52" s="127"/>
    </row>
    <row r="53" spans="1:12" ht="24" customHeight="1">
      <c r="A53" s="126"/>
      <c r="B53" s="119">
        <f>'Tax Invoice'!D49</f>
        <v>6</v>
      </c>
      <c r="C53" s="10" t="s">
        <v>730</v>
      </c>
      <c r="D53" s="10" t="s">
        <v>730</v>
      </c>
      <c r="E53" s="130" t="s">
        <v>218</v>
      </c>
      <c r="F53" s="154"/>
      <c r="G53" s="155"/>
      <c r="H53" s="11" t="s">
        <v>731</v>
      </c>
      <c r="I53" s="14">
        <f t="shared" si="0"/>
        <v>0.28000000000000003</v>
      </c>
      <c r="J53" s="14">
        <v>0.93</v>
      </c>
      <c r="K53" s="121">
        <f t="shared" si="1"/>
        <v>1.6800000000000002</v>
      </c>
      <c r="L53" s="127"/>
    </row>
    <row r="54" spans="1:12" ht="24" customHeight="1">
      <c r="A54" s="126"/>
      <c r="B54" s="119">
        <f>'Tax Invoice'!D50</f>
        <v>4</v>
      </c>
      <c r="C54" s="10" t="s">
        <v>730</v>
      </c>
      <c r="D54" s="10" t="s">
        <v>730</v>
      </c>
      <c r="E54" s="130" t="s">
        <v>219</v>
      </c>
      <c r="F54" s="154"/>
      <c r="G54" s="155"/>
      <c r="H54" s="11" t="s">
        <v>731</v>
      </c>
      <c r="I54" s="14">
        <f t="shared" ref="I54:I85" si="2">ROUNDUP(J54*$N$1,2)</f>
        <v>0.28000000000000003</v>
      </c>
      <c r="J54" s="14">
        <v>0.93</v>
      </c>
      <c r="K54" s="121">
        <f t="shared" ref="K54:K85" si="3">I54*B54</f>
        <v>1.1200000000000001</v>
      </c>
      <c r="L54" s="127"/>
    </row>
    <row r="55" spans="1:12" ht="24" customHeight="1">
      <c r="A55" s="126"/>
      <c r="B55" s="119">
        <f>'Tax Invoice'!D51</f>
        <v>4</v>
      </c>
      <c r="C55" s="10" t="s">
        <v>730</v>
      </c>
      <c r="D55" s="10" t="s">
        <v>730</v>
      </c>
      <c r="E55" s="130" t="s">
        <v>269</v>
      </c>
      <c r="F55" s="154"/>
      <c r="G55" s="155"/>
      <c r="H55" s="11" t="s">
        <v>731</v>
      </c>
      <c r="I55" s="14">
        <f t="shared" si="2"/>
        <v>0.28000000000000003</v>
      </c>
      <c r="J55" s="14">
        <v>0.93</v>
      </c>
      <c r="K55" s="121">
        <f t="shared" si="3"/>
        <v>1.1200000000000001</v>
      </c>
      <c r="L55" s="127"/>
    </row>
    <row r="56" spans="1:12" ht="24" customHeight="1">
      <c r="A56" s="126"/>
      <c r="B56" s="119">
        <f>'Tax Invoice'!D52</f>
        <v>4</v>
      </c>
      <c r="C56" s="10" t="s">
        <v>730</v>
      </c>
      <c r="D56" s="10" t="s">
        <v>730</v>
      </c>
      <c r="E56" s="130" t="s">
        <v>271</v>
      </c>
      <c r="F56" s="154"/>
      <c r="G56" s="155"/>
      <c r="H56" s="11" t="s">
        <v>731</v>
      </c>
      <c r="I56" s="14">
        <f t="shared" si="2"/>
        <v>0.28000000000000003</v>
      </c>
      <c r="J56" s="14">
        <v>0.93</v>
      </c>
      <c r="K56" s="121">
        <f t="shared" si="3"/>
        <v>1.1200000000000001</v>
      </c>
      <c r="L56" s="127"/>
    </row>
    <row r="57" spans="1:12" ht="24" customHeight="1">
      <c r="A57" s="126"/>
      <c r="B57" s="119">
        <f>'Tax Invoice'!D53</f>
        <v>4</v>
      </c>
      <c r="C57" s="10" t="s">
        <v>730</v>
      </c>
      <c r="D57" s="10" t="s">
        <v>730</v>
      </c>
      <c r="E57" s="130" t="s">
        <v>274</v>
      </c>
      <c r="F57" s="154"/>
      <c r="G57" s="155"/>
      <c r="H57" s="11" t="s">
        <v>731</v>
      </c>
      <c r="I57" s="14">
        <f t="shared" si="2"/>
        <v>0.28000000000000003</v>
      </c>
      <c r="J57" s="14">
        <v>0.93</v>
      </c>
      <c r="K57" s="121">
        <f t="shared" si="3"/>
        <v>1.1200000000000001</v>
      </c>
      <c r="L57" s="127"/>
    </row>
    <row r="58" spans="1:12" ht="24" customHeight="1">
      <c r="A58" s="126"/>
      <c r="B58" s="119">
        <f>'Tax Invoice'!D54</f>
        <v>6</v>
      </c>
      <c r="C58" s="10" t="s">
        <v>730</v>
      </c>
      <c r="D58" s="10" t="s">
        <v>730</v>
      </c>
      <c r="E58" s="130" t="s">
        <v>275</v>
      </c>
      <c r="F58" s="154"/>
      <c r="G58" s="155"/>
      <c r="H58" s="11" t="s">
        <v>731</v>
      </c>
      <c r="I58" s="14">
        <f t="shared" si="2"/>
        <v>0.28000000000000003</v>
      </c>
      <c r="J58" s="14">
        <v>0.93</v>
      </c>
      <c r="K58" s="121">
        <f t="shared" si="3"/>
        <v>1.6800000000000002</v>
      </c>
      <c r="L58" s="127"/>
    </row>
    <row r="59" spans="1:12" ht="24" customHeight="1">
      <c r="A59" s="126"/>
      <c r="B59" s="119">
        <f>'Tax Invoice'!D55</f>
        <v>10</v>
      </c>
      <c r="C59" s="10" t="s">
        <v>573</v>
      </c>
      <c r="D59" s="10" t="s">
        <v>573</v>
      </c>
      <c r="E59" s="130" t="s">
        <v>112</v>
      </c>
      <c r="F59" s="154"/>
      <c r="G59" s="155"/>
      <c r="H59" s="11" t="s">
        <v>732</v>
      </c>
      <c r="I59" s="14">
        <f t="shared" si="2"/>
        <v>0.31</v>
      </c>
      <c r="J59" s="14">
        <v>1.01</v>
      </c>
      <c r="K59" s="121">
        <f t="shared" si="3"/>
        <v>3.1</v>
      </c>
      <c r="L59" s="127"/>
    </row>
    <row r="60" spans="1:12" ht="24" customHeight="1">
      <c r="A60" s="126"/>
      <c r="B60" s="119">
        <f>'Tax Invoice'!D56</f>
        <v>10</v>
      </c>
      <c r="C60" s="10" t="s">
        <v>573</v>
      </c>
      <c r="D60" s="10" t="s">
        <v>573</v>
      </c>
      <c r="E60" s="130" t="s">
        <v>216</v>
      </c>
      <c r="F60" s="154"/>
      <c r="G60" s="155"/>
      <c r="H60" s="11" t="s">
        <v>732</v>
      </c>
      <c r="I60" s="14">
        <f t="shared" si="2"/>
        <v>0.31</v>
      </c>
      <c r="J60" s="14">
        <v>1.01</v>
      </c>
      <c r="K60" s="121">
        <f t="shared" si="3"/>
        <v>3.1</v>
      </c>
      <c r="L60" s="127"/>
    </row>
    <row r="61" spans="1:12" ht="24" customHeight="1">
      <c r="A61" s="126"/>
      <c r="B61" s="119">
        <f>'Tax Invoice'!D57</f>
        <v>4</v>
      </c>
      <c r="C61" s="10" t="s">
        <v>573</v>
      </c>
      <c r="D61" s="10" t="s">
        <v>573</v>
      </c>
      <c r="E61" s="130" t="s">
        <v>219</v>
      </c>
      <c r="F61" s="154"/>
      <c r="G61" s="155"/>
      <c r="H61" s="11" t="s">
        <v>732</v>
      </c>
      <c r="I61" s="14">
        <f t="shared" si="2"/>
        <v>0.31</v>
      </c>
      <c r="J61" s="14">
        <v>1.01</v>
      </c>
      <c r="K61" s="121">
        <f t="shared" si="3"/>
        <v>1.24</v>
      </c>
      <c r="L61" s="127"/>
    </row>
    <row r="62" spans="1:12" ht="24" customHeight="1">
      <c r="A62" s="126"/>
      <c r="B62" s="119">
        <f>'Tax Invoice'!D58</f>
        <v>6</v>
      </c>
      <c r="C62" s="10" t="s">
        <v>733</v>
      </c>
      <c r="D62" s="10" t="s">
        <v>733</v>
      </c>
      <c r="E62" s="130" t="s">
        <v>28</v>
      </c>
      <c r="F62" s="154" t="s">
        <v>278</v>
      </c>
      <c r="G62" s="155"/>
      <c r="H62" s="11" t="s">
        <v>734</v>
      </c>
      <c r="I62" s="14">
        <f t="shared" si="2"/>
        <v>0.31</v>
      </c>
      <c r="J62" s="14">
        <v>1.01</v>
      </c>
      <c r="K62" s="121">
        <f t="shared" si="3"/>
        <v>1.8599999999999999</v>
      </c>
      <c r="L62" s="127"/>
    </row>
    <row r="63" spans="1:12" ht="24" customHeight="1">
      <c r="A63" s="126"/>
      <c r="B63" s="119">
        <f>'Tax Invoice'!D59</f>
        <v>6</v>
      </c>
      <c r="C63" s="10" t="s">
        <v>733</v>
      </c>
      <c r="D63" s="10" t="s">
        <v>733</v>
      </c>
      <c r="E63" s="130" t="s">
        <v>31</v>
      </c>
      <c r="F63" s="154" t="s">
        <v>278</v>
      </c>
      <c r="G63" s="155"/>
      <c r="H63" s="11" t="s">
        <v>734</v>
      </c>
      <c r="I63" s="14">
        <f t="shared" si="2"/>
        <v>0.31</v>
      </c>
      <c r="J63" s="14">
        <v>1.01</v>
      </c>
      <c r="K63" s="121">
        <f t="shared" si="3"/>
        <v>1.8599999999999999</v>
      </c>
      <c r="L63" s="127"/>
    </row>
    <row r="64" spans="1:12" ht="24" customHeight="1">
      <c r="A64" s="126"/>
      <c r="B64" s="119">
        <f>'Tax Invoice'!D60</f>
        <v>10</v>
      </c>
      <c r="C64" s="10" t="s">
        <v>735</v>
      </c>
      <c r="D64" s="10" t="s">
        <v>735</v>
      </c>
      <c r="E64" s="130"/>
      <c r="F64" s="154"/>
      <c r="G64" s="155"/>
      <c r="H64" s="11" t="s">
        <v>736</v>
      </c>
      <c r="I64" s="14">
        <f t="shared" si="2"/>
        <v>9.9999999999999992E-2</v>
      </c>
      <c r="J64" s="14">
        <v>0.33</v>
      </c>
      <c r="K64" s="121">
        <f t="shared" si="3"/>
        <v>0.99999999999999989</v>
      </c>
      <c r="L64" s="127"/>
    </row>
    <row r="65" spans="1:12" ht="24" customHeight="1">
      <c r="A65" s="126"/>
      <c r="B65" s="119">
        <f>'Tax Invoice'!D61</f>
        <v>50</v>
      </c>
      <c r="C65" s="10" t="s">
        <v>718</v>
      </c>
      <c r="D65" s="10" t="s">
        <v>718</v>
      </c>
      <c r="E65" s="130" t="s">
        <v>112</v>
      </c>
      <c r="F65" s="154"/>
      <c r="G65" s="155"/>
      <c r="H65" s="11" t="s">
        <v>719</v>
      </c>
      <c r="I65" s="14">
        <f t="shared" si="2"/>
        <v>0.13</v>
      </c>
      <c r="J65" s="14">
        <v>0.41</v>
      </c>
      <c r="K65" s="121">
        <f t="shared" si="3"/>
        <v>6.5</v>
      </c>
      <c r="L65" s="127"/>
    </row>
    <row r="66" spans="1:12" ht="24" customHeight="1">
      <c r="A66" s="126"/>
      <c r="B66" s="119">
        <f>'Tax Invoice'!D62</f>
        <v>10</v>
      </c>
      <c r="C66" s="10" t="s">
        <v>718</v>
      </c>
      <c r="D66" s="10" t="s">
        <v>718</v>
      </c>
      <c r="E66" s="130" t="s">
        <v>219</v>
      </c>
      <c r="F66" s="154"/>
      <c r="G66" s="155"/>
      <c r="H66" s="11" t="s">
        <v>719</v>
      </c>
      <c r="I66" s="14">
        <f t="shared" si="2"/>
        <v>0.13</v>
      </c>
      <c r="J66" s="14">
        <v>0.41</v>
      </c>
      <c r="K66" s="121">
        <f t="shared" si="3"/>
        <v>1.3</v>
      </c>
      <c r="L66" s="127"/>
    </row>
    <row r="67" spans="1:12" ht="24" customHeight="1">
      <c r="A67" s="126"/>
      <c r="B67" s="119">
        <f>'Tax Invoice'!D63</f>
        <v>6</v>
      </c>
      <c r="C67" s="10" t="s">
        <v>718</v>
      </c>
      <c r="D67" s="10" t="s">
        <v>718</v>
      </c>
      <c r="E67" s="130" t="s">
        <v>271</v>
      </c>
      <c r="F67" s="154"/>
      <c r="G67" s="155"/>
      <c r="H67" s="11" t="s">
        <v>719</v>
      </c>
      <c r="I67" s="14">
        <f t="shared" si="2"/>
        <v>0.13</v>
      </c>
      <c r="J67" s="14">
        <v>0.41</v>
      </c>
      <c r="K67" s="121">
        <f t="shared" si="3"/>
        <v>0.78</v>
      </c>
      <c r="L67" s="127"/>
    </row>
    <row r="68" spans="1:12" ht="24" customHeight="1">
      <c r="A68" s="126"/>
      <c r="B68" s="119">
        <f>'Tax Invoice'!D64</f>
        <v>10</v>
      </c>
      <c r="C68" s="10" t="s">
        <v>718</v>
      </c>
      <c r="D68" s="10" t="s">
        <v>718</v>
      </c>
      <c r="E68" s="130" t="s">
        <v>272</v>
      </c>
      <c r="F68" s="154"/>
      <c r="G68" s="155"/>
      <c r="H68" s="11" t="s">
        <v>719</v>
      </c>
      <c r="I68" s="14">
        <f t="shared" si="2"/>
        <v>0.13</v>
      </c>
      <c r="J68" s="14">
        <v>0.41</v>
      </c>
      <c r="K68" s="121">
        <f t="shared" si="3"/>
        <v>1.3</v>
      </c>
      <c r="L68" s="127"/>
    </row>
    <row r="69" spans="1:12" ht="24" customHeight="1">
      <c r="A69" s="126"/>
      <c r="B69" s="119">
        <f>'Tax Invoice'!D65</f>
        <v>10</v>
      </c>
      <c r="C69" s="10" t="s">
        <v>718</v>
      </c>
      <c r="D69" s="10" t="s">
        <v>718</v>
      </c>
      <c r="E69" s="130" t="s">
        <v>274</v>
      </c>
      <c r="F69" s="154"/>
      <c r="G69" s="155"/>
      <c r="H69" s="11" t="s">
        <v>719</v>
      </c>
      <c r="I69" s="14">
        <f t="shared" si="2"/>
        <v>0.13</v>
      </c>
      <c r="J69" s="14">
        <v>0.41</v>
      </c>
      <c r="K69" s="121">
        <f t="shared" si="3"/>
        <v>1.3</v>
      </c>
      <c r="L69" s="127"/>
    </row>
    <row r="70" spans="1:12" ht="24" customHeight="1">
      <c r="A70" s="126"/>
      <c r="B70" s="119">
        <f>'Tax Invoice'!D66</f>
        <v>6</v>
      </c>
      <c r="C70" s="10" t="s">
        <v>718</v>
      </c>
      <c r="D70" s="10" t="s">
        <v>718</v>
      </c>
      <c r="E70" s="130" t="s">
        <v>275</v>
      </c>
      <c r="F70" s="154"/>
      <c r="G70" s="155"/>
      <c r="H70" s="11" t="s">
        <v>719</v>
      </c>
      <c r="I70" s="14">
        <f t="shared" si="2"/>
        <v>0.13</v>
      </c>
      <c r="J70" s="14">
        <v>0.41</v>
      </c>
      <c r="K70" s="121">
        <f t="shared" si="3"/>
        <v>0.78</v>
      </c>
      <c r="L70" s="127"/>
    </row>
    <row r="71" spans="1:12" ht="24" customHeight="1">
      <c r="A71" s="126"/>
      <c r="B71" s="119">
        <f>'Tax Invoice'!D67</f>
        <v>6</v>
      </c>
      <c r="C71" s="10" t="s">
        <v>718</v>
      </c>
      <c r="D71" s="10" t="s">
        <v>718</v>
      </c>
      <c r="E71" s="130" t="s">
        <v>276</v>
      </c>
      <c r="F71" s="154"/>
      <c r="G71" s="155"/>
      <c r="H71" s="11" t="s">
        <v>719</v>
      </c>
      <c r="I71" s="14">
        <f t="shared" si="2"/>
        <v>0.13</v>
      </c>
      <c r="J71" s="14">
        <v>0.41</v>
      </c>
      <c r="K71" s="121">
        <f t="shared" si="3"/>
        <v>0.78</v>
      </c>
      <c r="L71" s="127"/>
    </row>
    <row r="72" spans="1:12" ht="24" customHeight="1">
      <c r="A72" s="126"/>
      <c r="B72" s="119">
        <f>'Tax Invoice'!D68</f>
        <v>6</v>
      </c>
      <c r="C72" s="10" t="s">
        <v>111</v>
      </c>
      <c r="D72" s="10" t="s">
        <v>111</v>
      </c>
      <c r="E72" s="130" t="s">
        <v>112</v>
      </c>
      <c r="F72" s="154"/>
      <c r="G72" s="155"/>
      <c r="H72" s="11" t="s">
        <v>737</v>
      </c>
      <c r="I72" s="14">
        <f t="shared" si="2"/>
        <v>0.34</v>
      </c>
      <c r="J72" s="14">
        <v>1.1299999999999999</v>
      </c>
      <c r="K72" s="121">
        <f t="shared" si="3"/>
        <v>2.04</v>
      </c>
      <c r="L72" s="127"/>
    </row>
    <row r="73" spans="1:12" ht="24" customHeight="1">
      <c r="A73" s="126"/>
      <c r="B73" s="119">
        <f>'Tax Invoice'!D69</f>
        <v>4</v>
      </c>
      <c r="C73" s="10" t="s">
        <v>111</v>
      </c>
      <c r="D73" s="10" t="s">
        <v>111</v>
      </c>
      <c r="E73" s="130" t="s">
        <v>216</v>
      </c>
      <c r="F73" s="154"/>
      <c r="G73" s="155"/>
      <c r="H73" s="11" t="s">
        <v>737</v>
      </c>
      <c r="I73" s="14">
        <f t="shared" si="2"/>
        <v>0.34</v>
      </c>
      <c r="J73" s="14">
        <v>1.1299999999999999</v>
      </c>
      <c r="K73" s="121">
        <f t="shared" si="3"/>
        <v>1.36</v>
      </c>
      <c r="L73" s="127"/>
    </row>
    <row r="74" spans="1:12" ht="24" customHeight="1">
      <c r="A74" s="126"/>
      <c r="B74" s="119">
        <f>'Tax Invoice'!D70</f>
        <v>4</v>
      </c>
      <c r="C74" s="10" t="s">
        <v>111</v>
      </c>
      <c r="D74" s="10" t="s">
        <v>111</v>
      </c>
      <c r="E74" s="130" t="s">
        <v>219</v>
      </c>
      <c r="F74" s="154"/>
      <c r="G74" s="155"/>
      <c r="H74" s="11" t="s">
        <v>737</v>
      </c>
      <c r="I74" s="14">
        <f t="shared" si="2"/>
        <v>0.34</v>
      </c>
      <c r="J74" s="14">
        <v>1.1299999999999999</v>
      </c>
      <c r="K74" s="121">
        <f t="shared" si="3"/>
        <v>1.36</v>
      </c>
      <c r="L74" s="127"/>
    </row>
    <row r="75" spans="1:12" ht="24" customHeight="1">
      <c r="A75" s="126"/>
      <c r="B75" s="119">
        <f>'Tax Invoice'!D71</f>
        <v>4</v>
      </c>
      <c r="C75" s="10" t="s">
        <v>111</v>
      </c>
      <c r="D75" s="10" t="s">
        <v>111</v>
      </c>
      <c r="E75" s="130" t="s">
        <v>269</v>
      </c>
      <c r="F75" s="154"/>
      <c r="G75" s="155"/>
      <c r="H75" s="11" t="s">
        <v>737</v>
      </c>
      <c r="I75" s="14">
        <f t="shared" si="2"/>
        <v>0.34</v>
      </c>
      <c r="J75" s="14">
        <v>1.1299999999999999</v>
      </c>
      <c r="K75" s="121">
        <f t="shared" si="3"/>
        <v>1.36</v>
      </c>
      <c r="L75" s="127"/>
    </row>
    <row r="76" spans="1:12" ht="24" customHeight="1">
      <c r="A76" s="126"/>
      <c r="B76" s="119">
        <f>'Tax Invoice'!D72</f>
        <v>4</v>
      </c>
      <c r="C76" s="10" t="s">
        <v>111</v>
      </c>
      <c r="D76" s="10" t="s">
        <v>111</v>
      </c>
      <c r="E76" s="130" t="s">
        <v>220</v>
      </c>
      <c r="F76" s="154"/>
      <c r="G76" s="155"/>
      <c r="H76" s="11" t="s">
        <v>737</v>
      </c>
      <c r="I76" s="14">
        <f t="shared" si="2"/>
        <v>0.34</v>
      </c>
      <c r="J76" s="14">
        <v>1.1299999999999999</v>
      </c>
      <c r="K76" s="121">
        <f t="shared" si="3"/>
        <v>1.36</v>
      </c>
      <c r="L76" s="127"/>
    </row>
    <row r="77" spans="1:12" ht="24" customHeight="1">
      <c r="A77" s="126"/>
      <c r="B77" s="119">
        <f>'Tax Invoice'!D73</f>
        <v>4</v>
      </c>
      <c r="C77" s="10" t="s">
        <v>111</v>
      </c>
      <c r="D77" s="10" t="s">
        <v>111</v>
      </c>
      <c r="E77" s="130" t="s">
        <v>272</v>
      </c>
      <c r="F77" s="154"/>
      <c r="G77" s="155"/>
      <c r="H77" s="11" t="s">
        <v>737</v>
      </c>
      <c r="I77" s="14">
        <f t="shared" si="2"/>
        <v>0.34</v>
      </c>
      <c r="J77" s="14">
        <v>1.1299999999999999</v>
      </c>
      <c r="K77" s="121">
        <f t="shared" si="3"/>
        <v>1.36</v>
      </c>
      <c r="L77" s="127"/>
    </row>
    <row r="78" spans="1:12" ht="24" customHeight="1">
      <c r="A78" s="126"/>
      <c r="B78" s="119">
        <f>'Tax Invoice'!D74</f>
        <v>4</v>
      </c>
      <c r="C78" s="10" t="s">
        <v>111</v>
      </c>
      <c r="D78" s="10" t="s">
        <v>111</v>
      </c>
      <c r="E78" s="130" t="s">
        <v>273</v>
      </c>
      <c r="F78" s="154"/>
      <c r="G78" s="155"/>
      <c r="H78" s="11" t="s">
        <v>737</v>
      </c>
      <c r="I78" s="14">
        <f t="shared" si="2"/>
        <v>0.34</v>
      </c>
      <c r="J78" s="14">
        <v>1.1299999999999999</v>
      </c>
      <c r="K78" s="121">
        <f t="shared" si="3"/>
        <v>1.36</v>
      </c>
      <c r="L78" s="127"/>
    </row>
    <row r="79" spans="1:12" ht="24" customHeight="1">
      <c r="A79" s="126"/>
      <c r="B79" s="119">
        <f>'Tax Invoice'!D75</f>
        <v>2</v>
      </c>
      <c r="C79" s="10" t="s">
        <v>111</v>
      </c>
      <c r="D79" s="10" t="s">
        <v>111</v>
      </c>
      <c r="E79" s="130" t="s">
        <v>275</v>
      </c>
      <c r="F79" s="154"/>
      <c r="G79" s="155"/>
      <c r="H79" s="11" t="s">
        <v>737</v>
      </c>
      <c r="I79" s="14">
        <f t="shared" si="2"/>
        <v>0.34</v>
      </c>
      <c r="J79" s="14">
        <v>1.1299999999999999</v>
      </c>
      <c r="K79" s="121">
        <f t="shared" si="3"/>
        <v>0.68</v>
      </c>
      <c r="L79" s="127"/>
    </row>
    <row r="80" spans="1:12" ht="24" customHeight="1">
      <c r="A80" s="126"/>
      <c r="B80" s="119">
        <f>'Tax Invoice'!D76</f>
        <v>10</v>
      </c>
      <c r="C80" s="10" t="s">
        <v>631</v>
      </c>
      <c r="D80" s="10" t="s">
        <v>631</v>
      </c>
      <c r="E80" s="130" t="s">
        <v>279</v>
      </c>
      <c r="F80" s="154"/>
      <c r="G80" s="155"/>
      <c r="H80" s="11" t="s">
        <v>738</v>
      </c>
      <c r="I80" s="14">
        <f t="shared" si="2"/>
        <v>0.21000000000000002</v>
      </c>
      <c r="J80" s="14">
        <v>0.67</v>
      </c>
      <c r="K80" s="121">
        <f t="shared" si="3"/>
        <v>2.1</v>
      </c>
      <c r="L80" s="127"/>
    </row>
    <row r="81" spans="1:12" ht="24" customHeight="1">
      <c r="A81" s="126"/>
      <c r="B81" s="119">
        <f>'Tax Invoice'!D77</f>
        <v>10</v>
      </c>
      <c r="C81" s="10" t="s">
        <v>631</v>
      </c>
      <c r="D81" s="10" t="s">
        <v>631</v>
      </c>
      <c r="E81" s="130" t="s">
        <v>278</v>
      </c>
      <c r="F81" s="154"/>
      <c r="G81" s="155"/>
      <c r="H81" s="11" t="s">
        <v>738</v>
      </c>
      <c r="I81" s="14">
        <f t="shared" si="2"/>
        <v>0.21000000000000002</v>
      </c>
      <c r="J81" s="14">
        <v>0.67</v>
      </c>
      <c r="K81" s="121">
        <f t="shared" si="3"/>
        <v>2.1</v>
      </c>
      <c r="L81" s="127"/>
    </row>
    <row r="82" spans="1:12" ht="24" customHeight="1">
      <c r="A82" s="126"/>
      <c r="B82" s="119">
        <f>'Tax Invoice'!D78</f>
        <v>100</v>
      </c>
      <c r="C82" s="10" t="s">
        <v>127</v>
      </c>
      <c r="D82" s="10" t="s">
        <v>127</v>
      </c>
      <c r="E82" s="130" t="s">
        <v>245</v>
      </c>
      <c r="F82" s="154"/>
      <c r="G82" s="155"/>
      <c r="H82" s="11" t="s">
        <v>739</v>
      </c>
      <c r="I82" s="14">
        <f t="shared" si="2"/>
        <v>0.31</v>
      </c>
      <c r="J82" s="14">
        <v>1.01</v>
      </c>
      <c r="K82" s="121">
        <f t="shared" si="3"/>
        <v>31</v>
      </c>
      <c r="L82" s="127"/>
    </row>
    <row r="83" spans="1:12" ht="24" customHeight="1">
      <c r="A83" s="126"/>
      <c r="B83" s="119">
        <f>'Tax Invoice'!D79</f>
        <v>6</v>
      </c>
      <c r="C83" s="10" t="s">
        <v>127</v>
      </c>
      <c r="D83" s="10" t="s">
        <v>127</v>
      </c>
      <c r="E83" s="130" t="s">
        <v>740</v>
      </c>
      <c r="F83" s="154"/>
      <c r="G83" s="155"/>
      <c r="H83" s="11" t="s">
        <v>739</v>
      </c>
      <c r="I83" s="14">
        <f t="shared" si="2"/>
        <v>0.31</v>
      </c>
      <c r="J83" s="14">
        <v>1.01</v>
      </c>
      <c r="K83" s="121">
        <f t="shared" si="3"/>
        <v>1.8599999999999999</v>
      </c>
      <c r="L83" s="127"/>
    </row>
    <row r="84" spans="1:12" ht="24" customHeight="1">
      <c r="A84" s="126"/>
      <c r="B84" s="119">
        <f>'Tax Invoice'!D80</f>
        <v>20</v>
      </c>
      <c r="C84" s="10" t="s">
        <v>741</v>
      </c>
      <c r="D84" s="10" t="s">
        <v>741</v>
      </c>
      <c r="E84" s="130" t="s">
        <v>245</v>
      </c>
      <c r="F84" s="154"/>
      <c r="G84" s="155"/>
      <c r="H84" s="11" t="s">
        <v>742</v>
      </c>
      <c r="I84" s="14">
        <f t="shared" si="2"/>
        <v>0.51</v>
      </c>
      <c r="J84" s="14">
        <v>1.7</v>
      </c>
      <c r="K84" s="121">
        <f t="shared" si="3"/>
        <v>10.199999999999999</v>
      </c>
      <c r="L84" s="127"/>
    </row>
    <row r="85" spans="1:12" ht="24" customHeight="1">
      <c r="A85" s="126"/>
      <c r="B85" s="119">
        <f>'Tax Invoice'!D81</f>
        <v>50</v>
      </c>
      <c r="C85" s="10" t="s">
        <v>743</v>
      </c>
      <c r="D85" s="10" t="s">
        <v>743</v>
      </c>
      <c r="E85" s="130" t="s">
        <v>245</v>
      </c>
      <c r="F85" s="154"/>
      <c r="G85" s="155"/>
      <c r="H85" s="11" t="s">
        <v>744</v>
      </c>
      <c r="I85" s="14">
        <f t="shared" si="2"/>
        <v>0.49</v>
      </c>
      <c r="J85" s="14">
        <v>1.61</v>
      </c>
      <c r="K85" s="121">
        <f t="shared" si="3"/>
        <v>24.5</v>
      </c>
      <c r="L85" s="127"/>
    </row>
    <row r="86" spans="1:12" ht="12.75" customHeight="1">
      <c r="A86" s="126"/>
      <c r="B86" s="119">
        <f>'Tax Invoice'!D82</f>
        <v>50</v>
      </c>
      <c r="C86" s="10" t="s">
        <v>479</v>
      </c>
      <c r="D86" s="10" t="s">
        <v>479</v>
      </c>
      <c r="E86" s="130" t="s">
        <v>657</v>
      </c>
      <c r="F86" s="154" t="s">
        <v>278</v>
      </c>
      <c r="G86" s="155"/>
      <c r="H86" s="11" t="s">
        <v>481</v>
      </c>
      <c r="I86" s="14">
        <f t="shared" ref="I86:I117" si="4">ROUNDUP(J86*$N$1,2)</f>
        <v>1.1599999999999999</v>
      </c>
      <c r="J86" s="14">
        <v>3.84</v>
      </c>
      <c r="K86" s="121">
        <f t="shared" ref="K86:K117" si="5">I86*B86</f>
        <v>57.999999999999993</v>
      </c>
      <c r="L86" s="127"/>
    </row>
    <row r="87" spans="1:12" ht="12.75" customHeight="1">
      <c r="A87" s="126"/>
      <c r="B87" s="119">
        <f>'Tax Invoice'!D83</f>
        <v>100</v>
      </c>
      <c r="C87" s="10" t="s">
        <v>479</v>
      </c>
      <c r="D87" s="10" t="s">
        <v>479</v>
      </c>
      <c r="E87" s="130" t="s">
        <v>72</v>
      </c>
      <c r="F87" s="154" t="s">
        <v>278</v>
      </c>
      <c r="G87" s="155"/>
      <c r="H87" s="11" t="s">
        <v>481</v>
      </c>
      <c r="I87" s="14">
        <f t="shared" si="4"/>
        <v>1.1599999999999999</v>
      </c>
      <c r="J87" s="14">
        <v>3.84</v>
      </c>
      <c r="K87" s="121">
        <f t="shared" si="5"/>
        <v>115.99999999999999</v>
      </c>
      <c r="L87" s="127"/>
    </row>
    <row r="88" spans="1:12" ht="12.75" customHeight="1">
      <c r="A88" s="126"/>
      <c r="B88" s="119">
        <f>'Tax Invoice'!D84</f>
        <v>10</v>
      </c>
      <c r="C88" s="10" t="s">
        <v>479</v>
      </c>
      <c r="D88" s="10" t="s">
        <v>479</v>
      </c>
      <c r="E88" s="130" t="s">
        <v>95</v>
      </c>
      <c r="F88" s="154" t="s">
        <v>278</v>
      </c>
      <c r="G88" s="155"/>
      <c r="H88" s="11" t="s">
        <v>481</v>
      </c>
      <c r="I88" s="14">
        <f t="shared" si="4"/>
        <v>1.1599999999999999</v>
      </c>
      <c r="J88" s="14">
        <v>3.84</v>
      </c>
      <c r="K88" s="121">
        <f t="shared" si="5"/>
        <v>11.6</v>
      </c>
      <c r="L88" s="127"/>
    </row>
    <row r="89" spans="1:12" ht="12.75" customHeight="1">
      <c r="A89" s="126"/>
      <c r="B89" s="119">
        <f>'Tax Invoice'!D85</f>
        <v>10</v>
      </c>
      <c r="C89" s="10" t="s">
        <v>479</v>
      </c>
      <c r="D89" s="10" t="s">
        <v>479</v>
      </c>
      <c r="E89" s="130" t="s">
        <v>32</v>
      </c>
      <c r="F89" s="154" t="s">
        <v>278</v>
      </c>
      <c r="G89" s="155"/>
      <c r="H89" s="11" t="s">
        <v>481</v>
      </c>
      <c r="I89" s="14">
        <f t="shared" si="4"/>
        <v>1.1599999999999999</v>
      </c>
      <c r="J89" s="14">
        <v>3.84</v>
      </c>
      <c r="K89" s="121">
        <f t="shared" si="5"/>
        <v>11.6</v>
      </c>
      <c r="L89" s="127"/>
    </row>
    <row r="90" spans="1:12" ht="12.75" customHeight="1">
      <c r="A90" s="126"/>
      <c r="B90" s="119">
        <f>'Tax Invoice'!D86</f>
        <v>100</v>
      </c>
      <c r="C90" s="10" t="s">
        <v>479</v>
      </c>
      <c r="D90" s="10" t="s">
        <v>479</v>
      </c>
      <c r="E90" s="130" t="s">
        <v>300</v>
      </c>
      <c r="F90" s="154" t="s">
        <v>278</v>
      </c>
      <c r="G90" s="155"/>
      <c r="H90" s="11" t="s">
        <v>481</v>
      </c>
      <c r="I90" s="14">
        <f t="shared" si="4"/>
        <v>1.1599999999999999</v>
      </c>
      <c r="J90" s="14">
        <v>3.84</v>
      </c>
      <c r="K90" s="121">
        <f t="shared" si="5"/>
        <v>115.99999999999999</v>
      </c>
      <c r="L90" s="127"/>
    </row>
    <row r="91" spans="1:12" ht="12.75" customHeight="1">
      <c r="A91" s="126"/>
      <c r="B91" s="119">
        <f>'Tax Invoice'!D87</f>
        <v>30</v>
      </c>
      <c r="C91" s="10" t="s">
        <v>479</v>
      </c>
      <c r="D91" s="10" t="s">
        <v>479</v>
      </c>
      <c r="E91" s="130" t="s">
        <v>320</v>
      </c>
      <c r="F91" s="154" t="s">
        <v>278</v>
      </c>
      <c r="G91" s="155"/>
      <c r="H91" s="11" t="s">
        <v>481</v>
      </c>
      <c r="I91" s="14">
        <f t="shared" si="4"/>
        <v>1.1599999999999999</v>
      </c>
      <c r="J91" s="14">
        <v>3.84</v>
      </c>
      <c r="K91" s="121">
        <f t="shared" si="5"/>
        <v>34.799999999999997</v>
      </c>
      <c r="L91" s="127"/>
    </row>
    <row r="92" spans="1:12" ht="36" customHeight="1">
      <c r="A92" s="126"/>
      <c r="B92" s="119">
        <f>'Tax Invoice'!D88</f>
        <v>1</v>
      </c>
      <c r="C92" s="10" t="s">
        <v>745</v>
      </c>
      <c r="D92" s="10" t="s">
        <v>778</v>
      </c>
      <c r="E92" s="130" t="s">
        <v>746</v>
      </c>
      <c r="F92" s="154"/>
      <c r="G92" s="155"/>
      <c r="H92" s="11" t="s">
        <v>747</v>
      </c>
      <c r="I92" s="14">
        <f t="shared" si="4"/>
        <v>5.34</v>
      </c>
      <c r="J92" s="14">
        <v>17.8</v>
      </c>
      <c r="K92" s="121">
        <f t="shared" si="5"/>
        <v>5.34</v>
      </c>
      <c r="L92" s="127"/>
    </row>
    <row r="93" spans="1:12" ht="36" customHeight="1">
      <c r="A93" s="126"/>
      <c r="B93" s="119">
        <f>'Tax Invoice'!D89</f>
        <v>2</v>
      </c>
      <c r="C93" s="10" t="s">
        <v>748</v>
      </c>
      <c r="D93" s="10" t="s">
        <v>779</v>
      </c>
      <c r="E93" s="130" t="s">
        <v>245</v>
      </c>
      <c r="F93" s="154" t="s">
        <v>30</v>
      </c>
      <c r="G93" s="155"/>
      <c r="H93" s="11" t="s">
        <v>749</v>
      </c>
      <c r="I93" s="14">
        <f t="shared" si="4"/>
        <v>3.2399999999999998</v>
      </c>
      <c r="J93" s="14">
        <v>10.78</v>
      </c>
      <c r="K93" s="121">
        <f t="shared" si="5"/>
        <v>6.4799999999999995</v>
      </c>
      <c r="L93" s="127"/>
    </row>
    <row r="94" spans="1:12" ht="60" customHeight="1">
      <c r="A94" s="126"/>
      <c r="B94" s="119">
        <f>'Tax Invoice'!D90</f>
        <v>1</v>
      </c>
      <c r="C94" s="10" t="s">
        <v>750</v>
      </c>
      <c r="D94" s="10" t="s">
        <v>780</v>
      </c>
      <c r="E94" s="130" t="s">
        <v>210</v>
      </c>
      <c r="F94" s="154" t="s">
        <v>751</v>
      </c>
      <c r="G94" s="155"/>
      <c r="H94" s="11" t="s">
        <v>752</v>
      </c>
      <c r="I94" s="14">
        <f t="shared" si="4"/>
        <v>102.79</v>
      </c>
      <c r="J94" s="14">
        <v>342.62</v>
      </c>
      <c r="K94" s="121">
        <f t="shared" si="5"/>
        <v>102.79</v>
      </c>
      <c r="L94" s="127"/>
    </row>
    <row r="95" spans="1:12" ht="36" customHeight="1">
      <c r="A95" s="126"/>
      <c r="B95" s="119">
        <f>'Tax Invoice'!D91</f>
        <v>2</v>
      </c>
      <c r="C95" s="10" t="s">
        <v>753</v>
      </c>
      <c r="D95" s="10" t="s">
        <v>753</v>
      </c>
      <c r="E95" s="130" t="s">
        <v>657</v>
      </c>
      <c r="F95" s="154" t="s">
        <v>754</v>
      </c>
      <c r="G95" s="155"/>
      <c r="H95" s="11" t="s">
        <v>755</v>
      </c>
      <c r="I95" s="14">
        <f t="shared" si="4"/>
        <v>2.0599999999999996</v>
      </c>
      <c r="J95" s="14">
        <v>6.84</v>
      </c>
      <c r="K95" s="121">
        <f t="shared" si="5"/>
        <v>4.1199999999999992</v>
      </c>
      <c r="L95" s="127"/>
    </row>
    <row r="96" spans="1:12" ht="36" customHeight="1">
      <c r="A96" s="126"/>
      <c r="B96" s="119">
        <f>'Tax Invoice'!D92</f>
        <v>3</v>
      </c>
      <c r="C96" s="10" t="s">
        <v>753</v>
      </c>
      <c r="D96" s="10" t="s">
        <v>753</v>
      </c>
      <c r="E96" s="130" t="s">
        <v>72</v>
      </c>
      <c r="F96" s="154" t="s">
        <v>754</v>
      </c>
      <c r="G96" s="155"/>
      <c r="H96" s="11" t="s">
        <v>755</v>
      </c>
      <c r="I96" s="14">
        <f t="shared" si="4"/>
        <v>2.0599999999999996</v>
      </c>
      <c r="J96" s="14">
        <v>6.84</v>
      </c>
      <c r="K96" s="121">
        <f t="shared" si="5"/>
        <v>6.1799999999999988</v>
      </c>
      <c r="L96" s="127"/>
    </row>
    <row r="97" spans="1:12" ht="36" customHeight="1">
      <c r="A97" s="126"/>
      <c r="B97" s="119">
        <f>'Tax Invoice'!D93</f>
        <v>1</v>
      </c>
      <c r="C97" s="10" t="s">
        <v>756</v>
      </c>
      <c r="D97" s="10" t="s">
        <v>756</v>
      </c>
      <c r="E97" s="130" t="s">
        <v>245</v>
      </c>
      <c r="F97" s="154" t="s">
        <v>32</v>
      </c>
      <c r="G97" s="155"/>
      <c r="H97" s="11" t="s">
        <v>757</v>
      </c>
      <c r="I97" s="14">
        <f t="shared" si="4"/>
        <v>3.4699999999999998</v>
      </c>
      <c r="J97" s="14">
        <v>11.56</v>
      </c>
      <c r="K97" s="121">
        <f t="shared" si="5"/>
        <v>3.4699999999999998</v>
      </c>
      <c r="L97" s="127"/>
    </row>
    <row r="98" spans="1:12" ht="36" customHeight="1">
      <c r="A98" s="126"/>
      <c r="B98" s="119">
        <f>'Tax Invoice'!D94</f>
        <v>1</v>
      </c>
      <c r="C98" s="10" t="s">
        <v>756</v>
      </c>
      <c r="D98" s="10" t="s">
        <v>756</v>
      </c>
      <c r="E98" s="130" t="s">
        <v>754</v>
      </c>
      <c r="F98" s="154" t="s">
        <v>32</v>
      </c>
      <c r="G98" s="155"/>
      <c r="H98" s="11" t="s">
        <v>757</v>
      </c>
      <c r="I98" s="14">
        <f t="shared" si="4"/>
        <v>3.4699999999999998</v>
      </c>
      <c r="J98" s="14">
        <v>11.56</v>
      </c>
      <c r="K98" s="121">
        <f t="shared" si="5"/>
        <v>3.4699999999999998</v>
      </c>
      <c r="L98" s="127"/>
    </row>
    <row r="99" spans="1:12" ht="36" customHeight="1">
      <c r="A99" s="126"/>
      <c r="B99" s="119">
        <f>'Tax Invoice'!D95</f>
        <v>2</v>
      </c>
      <c r="C99" s="10" t="s">
        <v>758</v>
      </c>
      <c r="D99" s="10" t="s">
        <v>758</v>
      </c>
      <c r="E99" s="130" t="s">
        <v>28</v>
      </c>
      <c r="F99" s="154" t="s">
        <v>245</v>
      </c>
      <c r="G99" s="155"/>
      <c r="H99" s="11" t="s">
        <v>759</v>
      </c>
      <c r="I99" s="14">
        <f t="shared" si="4"/>
        <v>3.42</v>
      </c>
      <c r="J99" s="14">
        <v>11.38</v>
      </c>
      <c r="K99" s="121">
        <f t="shared" si="5"/>
        <v>6.84</v>
      </c>
      <c r="L99" s="127"/>
    </row>
    <row r="100" spans="1:12" ht="36" customHeight="1">
      <c r="A100" s="126"/>
      <c r="B100" s="119">
        <f>'Tax Invoice'!D96</f>
        <v>2</v>
      </c>
      <c r="C100" s="10" t="s">
        <v>758</v>
      </c>
      <c r="D100" s="10" t="s">
        <v>758</v>
      </c>
      <c r="E100" s="130" t="s">
        <v>657</v>
      </c>
      <c r="F100" s="154" t="s">
        <v>245</v>
      </c>
      <c r="G100" s="155"/>
      <c r="H100" s="11" t="s">
        <v>759</v>
      </c>
      <c r="I100" s="14">
        <f t="shared" si="4"/>
        <v>3.42</v>
      </c>
      <c r="J100" s="14">
        <v>11.38</v>
      </c>
      <c r="K100" s="121">
        <f t="shared" si="5"/>
        <v>6.84</v>
      </c>
      <c r="L100" s="127"/>
    </row>
    <row r="101" spans="1:12" ht="36" customHeight="1">
      <c r="A101" s="126"/>
      <c r="B101" s="119">
        <f>'Tax Invoice'!D97</f>
        <v>4</v>
      </c>
      <c r="C101" s="10" t="s">
        <v>760</v>
      </c>
      <c r="D101" s="10" t="s">
        <v>760</v>
      </c>
      <c r="E101" s="130" t="s">
        <v>245</v>
      </c>
      <c r="F101" s="154" t="s">
        <v>28</v>
      </c>
      <c r="G101" s="155"/>
      <c r="H101" s="11" t="s">
        <v>761</v>
      </c>
      <c r="I101" s="14">
        <f t="shared" si="4"/>
        <v>1.78</v>
      </c>
      <c r="J101" s="14">
        <v>5.91</v>
      </c>
      <c r="K101" s="121">
        <f t="shared" si="5"/>
        <v>7.12</v>
      </c>
      <c r="L101" s="127"/>
    </row>
    <row r="102" spans="1:12" ht="36" customHeight="1">
      <c r="A102" s="126"/>
      <c r="B102" s="119">
        <f>'Tax Invoice'!D98</f>
        <v>2</v>
      </c>
      <c r="C102" s="10" t="s">
        <v>760</v>
      </c>
      <c r="D102" s="10" t="s">
        <v>760</v>
      </c>
      <c r="E102" s="130" t="s">
        <v>245</v>
      </c>
      <c r="F102" s="154" t="s">
        <v>30</v>
      </c>
      <c r="G102" s="155"/>
      <c r="H102" s="11" t="s">
        <v>761</v>
      </c>
      <c r="I102" s="14">
        <f t="shared" si="4"/>
        <v>1.78</v>
      </c>
      <c r="J102" s="14">
        <v>5.91</v>
      </c>
      <c r="K102" s="121">
        <f t="shared" si="5"/>
        <v>3.56</v>
      </c>
      <c r="L102" s="127"/>
    </row>
    <row r="103" spans="1:12" ht="36" customHeight="1">
      <c r="A103" s="126"/>
      <c r="B103" s="119">
        <f>'Tax Invoice'!D99</f>
        <v>3</v>
      </c>
      <c r="C103" s="10" t="s">
        <v>760</v>
      </c>
      <c r="D103" s="10" t="s">
        <v>760</v>
      </c>
      <c r="E103" s="130" t="s">
        <v>245</v>
      </c>
      <c r="F103" s="154" t="s">
        <v>31</v>
      </c>
      <c r="G103" s="155"/>
      <c r="H103" s="11" t="s">
        <v>761</v>
      </c>
      <c r="I103" s="14">
        <f t="shared" si="4"/>
        <v>1.78</v>
      </c>
      <c r="J103" s="14">
        <v>5.91</v>
      </c>
      <c r="K103" s="121">
        <f t="shared" si="5"/>
        <v>5.34</v>
      </c>
      <c r="L103" s="127"/>
    </row>
    <row r="104" spans="1:12" ht="36" customHeight="1">
      <c r="A104" s="126"/>
      <c r="B104" s="119">
        <f>'Tax Invoice'!D100</f>
        <v>3</v>
      </c>
      <c r="C104" s="10" t="s">
        <v>760</v>
      </c>
      <c r="D104" s="10" t="s">
        <v>760</v>
      </c>
      <c r="E104" s="130" t="s">
        <v>245</v>
      </c>
      <c r="F104" s="154" t="s">
        <v>32</v>
      </c>
      <c r="G104" s="155"/>
      <c r="H104" s="11" t="s">
        <v>761</v>
      </c>
      <c r="I104" s="14">
        <f t="shared" si="4"/>
        <v>1.78</v>
      </c>
      <c r="J104" s="14">
        <v>5.91</v>
      </c>
      <c r="K104" s="121">
        <f t="shared" si="5"/>
        <v>5.34</v>
      </c>
      <c r="L104" s="127"/>
    </row>
    <row r="105" spans="1:12" ht="36" customHeight="1">
      <c r="A105" s="126"/>
      <c r="B105" s="119">
        <f>'Tax Invoice'!D101</f>
        <v>1</v>
      </c>
      <c r="C105" s="10" t="s">
        <v>760</v>
      </c>
      <c r="D105" s="10" t="s">
        <v>760</v>
      </c>
      <c r="E105" s="130" t="s">
        <v>754</v>
      </c>
      <c r="F105" s="154" t="s">
        <v>28</v>
      </c>
      <c r="G105" s="155"/>
      <c r="H105" s="11" t="s">
        <v>761</v>
      </c>
      <c r="I105" s="14">
        <f t="shared" si="4"/>
        <v>1.78</v>
      </c>
      <c r="J105" s="14">
        <v>5.91</v>
      </c>
      <c r="K105" s="121">
        <f t="shared" si="5"/>
        <v>1.78</v>
      </c>
      <c r="L105" s="127"/>
    </row>
    <row r="106" spans="1:12" ht="36" customHeight="1">
      <c r="A106" s="126"/>
      <c r="B106" s="119">
        <f>'Tax Invoice'!D102</f>
        <v>2</v>
      </c>
      <c r="C106" s="10" t="s">
        <v>760</v>
      </c>
      <c r="D106" s="10" t="s">
        <v>760</v>
      </c>
      <c r="E106" s="130" t="s">
        <v>754</v>
      </c>
      <c r="F106" s="154" t="s">
        <v>32</v>
      </c>
      <c r="G106" s="155"/>
      <c r="H106" s="11" t="s">
        <v>761</v>
      </c>
      <c r="I106" s="14">
        <f t="shared" si="4"/>
        <v>1.78</v>
      </c>
      <c r="J106" s="14">
        <v>5.91</v>
      </c>
      <c r="K106" s="121">
        <f t="shared" si="5"/>
        <v>3.56</v>
      </c>
      <c r="L106" s="127"/>
    </row>
    <row r="107" spans="1:12" ht="36" customHeight="1">
      <c r="A107" s="126"/>
      <c r="B107" s="119">
        <f>'Tax Invoice'!D103</f>
        <v>4</v>
      </c>
      <c r="C107" s="10" t="s">
        <v>760</v>
      </c>
      <c r="D107" s="10" t="s">
        <v>760</v>
      </c>
      <c r="E107" s="130" t="s">
        <v>657</v>
      </c>
      <c r="F107" s="154" t="s">
        <v>245</v>
      </c>
      <c r="G107" s="155"/>
      <c r="H107" s="11" t="s">
        <v>761</v>
      </c>
      <c r="I107" s="14">
        <f t="shared" si="4"/>
        <v>1.78</v>
      </c>
      <c r="J107" s="14">
        <v>5.91</v>
      </c>
      <c r="K107" s="121">
        <f t="shared" si="5"/>
        <v>7.12</v>
      </c>
      <c r="L107" s="127"/>
    </row>
    <row r="108" spans="1:12" ht="36" customHeight="1">
      <c r="A108" s="126"/>
      <c r="B108" s="119">
        <f>'Tax Invoice'!D104</f>
        <v>4</v>
      </c>
      <c r="C108" s="10" t="s">
        <v>760</v>
      </c>
      <c r="D108" s="10" t="s">
        <v>760</v>
      </c>
      <c r="E108" s="130" t="s">
        <v>72</v>
      </c>
      <c r="F108" s="154" t="s">
        <v>245</v>
      </c>
      <c r="G108" s="155"/>
      <c r="H108" s="11" t="s">
        <v>761</v>
      </c>
      <c r="I108" s="14">
        <f t="shared" si="4"/>
        <v>1.78</v>
      </c>
      <c r="J108" s="14">
        <v>5.91</v>
      </c>
      <c r="K108" s="121">
        <f t="shared" si="5"/>
        <v>7.12</v>
      </c>
      <c r="L108" s="127"/>
    </row>
    <row r="109" spans="1:12" ht="24" customHeight="1">
      <c r="A109" s="126"/>
      <c r="B109" s="119">
        <f>'Tax Invoice'!D105</f>
        <v>10</v>
      </c>
      <c r="C109" s="10" t="s">
        <v>322</v>
      </c>
      <c r="D109" s="10" t="s">
        <v>781</v>
      </c>
      <c r="E109" s="130" t="s">
        <v>762</v>
      </c>
      <c r="F109" s="154"/>
      <c r="G109" s="155"/>
      <c r="H109" s="11" t="s">
        <v>763</v>
      </c>
      <c r="I109" s="14">
        <f t="shared" si="4"/>
        <v>0.41000000000000003</v>
      </c>
      <c r="J109" s="14">
        <v>1.35</v>
      </c>
      <c r="K109" s="121">
        <f t="shared" si="5"/>
        <v>4.1000000000000005</v>
      </c>
      <c r="L109" s="127"/>
    </row>
    <row r="110" spans="1:12" ht="36" customHeight="1">
      <c r="A110" s="126"/>
      <c r="B110" s="119">
        <f>'Tax Invoice'!D106</f>
        <v>2</v>
      </c>
      <c r="C110" s="10" t="s">
        <v>764</v>
      </c>
      <c r="D110" s="10" t="s">
        <v>782</v>
      </c>
      <c r="E110" s="130" t="s">
        <v>245</v>
      </c>
      <c r="F110" s="154" t="s">
        <v>30</v>
      </c>
      <c r="G110" s="155"/>
      <c r="H110" s="11" t="s">
        <v>765</v>
      </c>
      <c r="I110" s="14">
        <f t="shared" si="4"/>
        <v>6.12</v>
      </c>
      <c r="J110" s="14">
        <v>20.37</v>
      </c>
      <c r="K110" s="121">
        <f t="shared" si="5"/>
        <v>12.24</v>
      </c>
      <c r="L110" s="127"/>
    </row>
    <row r="111" spans="1:12" ht="36" customHeight="1">
      <c r="A111" s="126"/>
      <c r="B111" s="119">
        <f>'Tax Invoice'!D107</f>
        <v>1</v>
      </c>
      <c r="C111" s="10" t="s">
        <v>766</v>
      </c>
      <c r="D111" s="10" t="s">
        <v>766</v>
      </c>
      <c r="E111" s="130" t="s">
        <v>279</v>
      </c>
      <c r="F111" s="154" t="s">
        <v>28</v>
      </c>
      <c r="G111" s="155"/>
      <c r="H111" s="11" t="s">
        <v>767</v>
      </c>
      <c r="I111" s="14">
        <f t="shared" si="4"/>
        <v>3.78</v>
      </c>
      <c r="J111" s="14">
        <v>12.57</v>
      </c>
      <c r="K111" s="121">
        <f t="shared" si="5"/>
        <v>3.78</v>
      </c>
      <c r="L111" s="127"/>
    </row>
    <row r="112" spans="1:12" ht="36" customHeight="1">
      <c r="A112" s="126"/>
      <c r="B112" s="119">
        <f>'Tax Invoice'!D108</f>
        <v>1</v>
      </c>
      <c r="C112" s="10" t="s">
        <v>766</v>
      </c>
      <c r="D112" s="10" t="s">
        <v>766</v>
      </c>
      <c r="E112" s="130" t="s">
        <v>279</v>
      </c>
      <c r="F112" s="154" t="s">
        <v>30</v>
      </c>
      <c r="G112" s="155"/>
      <c r="H112" s="11" t="s">
        <v>767</v>
      </c>
      <c r="I112" s="14">
        <f t="shared" si="4"/>
        <v>3.78</v>
      </c>
      <c r="J112" s="14">
        <v>12.57</v>
      </c>
      <c r="K112" s="121">
        <f t="shared" si="5"/>
        <v>3.78</v>
      </c>
      <c r="L112" s="127"/>
    </row>
    <row r="113" spans="1:12" ht="36" customHeight="1">
      <c r="A113" s="126"/>
      <c r="B113" s="119">
        <f>'Tax Invoice'!D109</f>
        <v>1</v>
      </c>
      <c r="C113" s="10" t="s">
        <v>766</v>
      </c>
      <c r="D113" s="10" t="s">
        <v>766</v>
      </c>
      <c r="E113" s="130" t="s">
        <v>279</v>
      </c>
      <c r="F113" s="154" t="s">
        <v>31</v>
      </c>
      <c r="G113" s="155"/>
      <c r="H113" s="11" t="s">
        <v>767</v>
      </c>
      <c r="I113" s="14">
        <f t="shared" si="4"/>
        <v>3.78</v>
      </c>
      <c r="J113" s="14">
        <v>12.57</v>
      </c>
      <c r="K113" s="121">
        <f t="shared" si="5"/>
        <v>3.78</v>
      </c>
      <c r="L113" s="127"/>
    </row>
    <row r="114" spans="1:12" ht="36" customHeight="1">
      <c r="A114" s="126"/>
      <c r="B114" s="119">
        <f>'Tax Invoice'!D110</f>
        <v>2</v>
      </c>
      <c r="C114" s="10" t="s">
        <v>766</v>
      </c>
      <c r="D114" s="10" t="s">
        <v>766</v>
      </c>
      <c r="E114" s="130" t="s">
        <v>279</v>
      </c>
      <c r="F114" s="154" t="s">
        <v>32</v>
      </c>
      <c r="G114" s="155"/>
      <c r="H114" s="11" t="s">
        <v>767</v>
      </c>
      <c r="I114" s="14">
        <f t="shared" si="4"/>
        <v>3.78</v>
      </c>
      <c r="J114" s="14">
        <v>12.57</v>
      </c>
      <c r="K114" s="121">
        <f t="shared" si="5"/>
        <v>7.56</v>
      </c>
      <c r="L114" s="127"/>
    </row>
    <row r="115" spans="1:12" ht="36" customHeight="1">
      <c r="A115" s="126"/>
      <c r="B115" s="119">
        <f>'Tax Invoice'!D111</f>
        <v>4</v>
      </c>
      <c r="C115" s="10" t="s">
        <v>766</v>
      </c>
      <c r="D115" s="10" t="s">
        <v>766</v>
      </c>
      <c r="E115" s="130" t="s">
        <v>278</v>
      </c>
      <c r="F115" s="154" t="s">
        <v>30</v>
      </c>
      <c r="G115" s="155"/>
      <c r="H115" s="11" t="s">
        <v>767</v>
      </c>
      <c r="I115" s="14">
        <f t="shared" si="4"/>
        <v>3.78</v>
      </c>
      <c r="J115" s="14">
        <v>12.57</v>
      </c>
      <c r="K115" s="121">
        <f t="shared" si="5"/>
        <v>15.12</v>
      </c>
      <c r="L115" s="127"/>
    </row>
    <row r="116" spans="1:12" ht="36" hidden="1" customHeight="1">
      <c r="A116" s="126"/>
      <c r="B116" s="119">
        <f>'Tax Invoice'!D112</f>
        <v>0</v>
      </c>
      <c r="C116" s="10" t="s">
        <v>766</v>
      </c>
      <c r="D116" s="10" t="s">
        <v>766</v>
      </c>
      <c r="E116" s="130" t="s">
        <v>278</v>
      </c>
      <c r="F116" s="154" t="s">
        <v>31</v>
      </c>
      <c r="G116" s="155"/>
      <c r="H116" s="11" t="s">
        <v>767</v>
      </c>
      <c r="I116" s="14">
        <f t="shared" si="4"/>
        <v>3.78</v>
      </c>
      <c r="J116" s="14">
        <v>12.57</v>
      </c>
      <c r="K116" s="121">
        <f t="shared" si="5"/>
        <v>0</v>
      </c>
      <c r="L116" s="127"/>
    </row>
    <row r="117" spans="1:12" ht="36" customHeight="1">
      <c r="A117" s="126"/>
      <c r="B117" s="119">
        <f>'Tax Invoice'!D113</f>
        <v>2</v>
      </c>
      <c r="C117" s="10" t="s">
        <v>766</v>
      </c>
      <c r="D117" s="10" t="s">
        <v>766</v>
      </c>
      <c r="E117" s="130" t="s">
        <v>278</v>
      </c>
      <c r="F117" s="154" t="s">
        <v>32</v>
      </c>
      <c r="G117" s="155"/>
      <c r="H117" s="11" t="s">
        <v>767</v>
      </c>
      <c r="I117" s="14">
        <f t="shared" si="4"/>
        <v>3.78</v>
      </c>
      <c r="J117" s="14">
        <v>12.57</v>
      </c>
      <c r="K117" s="121">
        <f t="shared" si="5"/>
        <v>7.56</v>
      </c>
      <c r="L117" s="127"/>
    </row>
    <row r="118" spans="1:12" ht="36" customHeight="1">
      <c r="A118" s="126"/>
      <c r="B118" s="119">
        <f>'Tax Invoice'!D114</f>
        <v>2</v>
      </c>
      <c r="C118" s="10" t="s">
        <v>766</v>
      </c>
      <c r="D118" s="10" t="s">
        <v>766</v>
      </c>
      <c r="E118" s="130" t="s">
        <v>768</v>
      </c>
      <c r="F118" s="154" t="s">
        <v>28</v>
      </c>
      <c r="G118" s="155"/>
      <c r="H118" s="11" t="s">
        <v>767</v>
      </c>
      <c r="I118" s="14">
        <f t="shared" ref="I118:I129" si="6">ROUNDUP(J118*$N$1,2)</f>
        <v>3.78</v>
      </c>
      <c r="J118" s="14">
        <v>12.57</v>
      </c>
      <c r="K118" s="121">
        <f t="shared" ref="K118:K129" si="7">I118*B118</f>
        <v>7.56</v>
      </c>
      <c r="L118" s="127"/>
    </row>
    <row r="119" spans="1:12" ht="36" customHeight="1">
      <c r="A119" s="126"/>
      <c r="B119" s="119">
        <f>'Tax Invoice'!D115</f>
        <v>1</v>
      </c>
      <c r="C119" s="10" t="s">
        <v>766</v>
      </c>
      <c r="D119" s="10" t="s">
        <v>766</v>
      </c>
      <c r="E119" s="130" t="s">
        <v>768</v>
      </c>
      <c r="F119" s="154" t="s">
        <v>32</v>
      </c>
      <c r="G119" s="155"/>
      <c r="H119" s="11" t="s">
        <v>767</v>
      </c>
      <c r="I119" s="14">
        <f t="shared" si="6"/>
        <v>3.78</v>
      </c>
      <c r="J119" s="14">
        <v>12.57</v>
      </c>
      <c r="K119" s="121">
        <f t="shared" si="7"/>
        <v>3.78</v>
      </c>
      <c r="L119" s="127"/>
    </row>
    <row r="120" spans="1:12" ht="36" customHeight="1">
      <c r="A120" s="126"/>
      <c r="B120" s="119">
        <f>'Tax Invoice'!D116</f>
        <v>2</v>
      </c>
      <c r="C120" s="10" t="s">
        <v>769</v>
      </c>
      <c r="D120" s="10" t="s">
        <v>769</v>
      </c>
      <c r="E120" s="130" t="s">
        <v>279</v>
      </c>
      <c r="F120" s="154" t="s">
        <v>32</v>
      </c>
      <c r="G120" s="155"/>
      <c r="H120" s="11" t="s">
        <v>770</v>
      </c>
      <c r="I120" s="14">
        <f t="shared" si="6"/>
        <v>4.0299999999999994</v>
      </c>
      <c r="J120" s="14">
        <v>13.43</v>
      </c>
      <c r="K120" s="121">
        <f t="shared" si="7"/>
        <v>8.0599999999999987</v>
      </c>
      <c r="L120" s="127"/>
    </row>
    <row r="121" spans="1:12" ht="36" customHeight="1">
      <c r="A121" s="126"/>
      <c r="B121" s="119">
        <f>'Tax Invoice'!D117</f>
        <v>4</v>
      </c>
      <c r="C121" s="10" t="s">
        <v>769</v>
      </c>
      <c r="D121" s="10" t="s">
        <v>769</v>
      </c>
      <c r="E121" s="130" t="s">
        <v>278</v>
      </c>
      <c r="F121" s="154" t="s">
        <v>30</v>
      </c>
      <c r="G121" s="155"/>
      <c r="H121" s="11" t="s">
        <v>770</v>
      </c>
      <c r="I121" s="14">
        <f t="shared" si="6"/>
        <v>4.0299999999999994</v>
      </c>
      <c r="J121" s="14">
        <v>13.43</v>
      </c>
      <c r="K121" s="121">
        <f t="shared" si="7"/>
        <v>16.119999999999997</v>
      </c>
      <c r="L121" s="127"/>
    </row>
    <row r="122" spans="1:12" ht="36" hidden="1" customHeight="1">
      <c r="A122" s="126"/>
      <c r="B122" s="119">
        <f>'Tax Invoice'!D118</f>
        <v>0</v>
      </c>
      <c r="C122" s="10" t="s">
        <v>769</v>
      </c>
      <c r="D122" s="10" t="s">
        <v>769</v>
      </c>
      <c r="E122" s="130" t="s">
        <v>278</v>
      </c>
      <c r="F122" s="154" t="s">
        <v>31</v>
      </c>
      <c r="G122" s="155"/>
      <c r="H122" s="11" t="s">
        <v>770</v>
      </c>
      <c r="I122" s="14">
        <f t="shared" si="6"/>
        <v>4.0299999999999994</v>
      </c>
      <c r="J122" s="14">
        <v>13.43</v>
      </c>
      <c r="K122" s="121">
        <f t="shared" si="7"/>
        <v>0</v>
      </c>
      <c r="L122" s="127"/>
    </row>
    <row r="123" spans="1:12" ht="36" customHeight="1">
      <c r="A123" s="126"/>
      <c r="B123" s="119">
        <f>'Tax Invoice'!D119</f>
        <v>2</v>
      </c>
      <c r="C123" s="10" t="s">
        <v>769</v>
      </c>
      <c r="D123" s="10" t="s">
        <v>769</v>
      </c>
      <c r="E123" s="130" t="s">
        <v>278</v>
      </c>
      <c r="F123" s="154" t="s">
        <v>32</v>
      </c>
      <c r="G123" s="155"/>
      <c r="H123" s="11" t="s">
        <v>770</v>
      </c>
      <c r="I123" s="14">
        <f t="shared" si="6"/>
        <v>4.0299999999999994</v>
      </c>
      <c r="J123" s="14">
        <v>13.43</v>
      </c>
      <c r="K123" s="121">
        <f t="shared" si="7"/>
        <v>8.0599999999999987</v>
      </c>
      <c r="L123" s="127"/>
    </row>
    <row r="124" spans="1:12" ht="36" customHeight="1">
      <c r="A124" s="126"/>
      <c r="B124" s="119">
        <f>'Tax Invoice'!D120</f>
        <v>1</v>
      </c>
      <c r="C124" s="10" t="s">
        <v>769</v>
      </c>
      <c r="D124" s="10" t="s">
        <v>769</v>
      </c>
      <c r="E124" s="130" t="s">
        <v>768</v>
      </c>
      <c r="F124" s="154" t="s">
        <v>28</v>
      </c>
      <c r="G124" s="155"/>
      <c r="H124" s="11" t="s">
        <v>770</v>
      </c>
      <c r="I124" s="14">
        <f t="shared" si="6"/>
        <v>4.0299999999999994</v>
      </c>
      <c r="J124" s="14">
        <v>13.43</v>
      </c>
      <c r="K124" s="121">
        <f t="shared" si="7"/>
        <v>4.0299999999999994</v>
      </c>
      <c r="L124" s="127"/>
    </row>
    <row r="125" spans="1:12" ht="36" customHeight="1">
      <c r="A125" s="126"/>
      <c r="B125" s="119">
        <f>'Tax Invoice'!D121</f>
        <v>2</v>
      </c>
      <c r="C125" s="10" t="s">
        <v>769</v>
      </c>
      <c r="D125" s="10" t="s">
        <v>769</v>
      </c>
      <c r="E125" s="130" t="s">
        <v>768</v>
      </c>
      <c r="F125" s="154" t="s">
        <v>32</v>
      </c>
      <c r="G125" s="155"/>
      <c r="H125" s="11" t="s">
        <v>770</v>
      </c>
      <c r="I125" s="14">
        <f t="shared" si="6"/>
        <v>4.0299999999999994</v>
      </c>
      <c r="J125" s="14">
        <v>13.43</v>
      </c>
      <c r="K125" s="121">
        <f t="shared" si="7"/>
        <v>8.0599999999999987</v>
      </c>
      <c r="L125" s="127"/>
    </row>
    <row r="126" spans="1:12" ht="24" customHeight="1">
      <c r="A126" s="126"/>
      <c r="B126" s="119">
        <f>'Tax Invoice'!D122</f>
        <v>5</v>
      </c>
      <c r="C126" s="10" t="s">
        <v>771</v>
      </c>
      <c r="D126" s="10" t="s">
        <v>771</v>
      </c>
      <c r="E126" s="130" t="s">
        <v>112</v>
      </c>
      <c r="F126" s="154"/>
      <c r="G126" s="155"/>
      <c r="H126" s="11" t="s">
        <v>772</v>
      </c>
      <c r="I126" s="14">
        <f t="shared" si="6"/>
        <v>1.91</v>
      </c>
      <c r="J126" s="14">
        <v>6.34</v>
      </c>
      <c r="K126" s="121">
        <f t="shared" si="7"/>
        <v>9.5499999999999989</v>
      </c>
      <c r="L126" s="127"/>
    </row>
    <row r="127" spans="1:12" ht="24" customHeight="1">
      <c r="A127" s="126"/>
      <c r="B127" s="119">
        <f>'Tax Invoice'!D123</f>
        <v>5</v>
      </c>
      <c r="C127" s="10" t="s">
        <v>773</v>
      </c>
      <c r="D127" s="10" t="s">
        <v>773</v>
      </c>
      <c r="E127" s="130" t="s">
        <v>112</v>
      </c>
      <c r="F127" s="154"/>
      <c r="G127" s="155"/>
      <c r="H127" s="11" t="s">
        <v>774</v>
      </c>
      <c r="I127" s="14">
        <f t="shared" si="6"/>
        <v>1.24</v>
      </c>
      <c r="J127" s="14">
        <v>4.1100000000000003</v>
      </c>
      <c r="K127" s="121">
        <f t="shared" si="7"/>
        <v>6.2</v>
      </c>
      <c r="L127" s="127"/>
    </row>
    <row r="128" spans="1:12" ht="36" customHeight="1">
      <c r="A128" s="126"/>
      <c r="B128" s="119">
        <f>'Tax Invoice'!D124</f>
        <v>4</v>
      </c>
      <c r="C128" s="10" t="s">
        <v>775</v>
      </c>
      <c r="D128" s="10" t="s">
        <v>775</v>
      </c>
      <c r="E128" s="130" t="s">
        <v>776</v>
      </c>
      <c r="F128" s="154"/>
      <c r="G128" s="155"/>
      <c r="H128" s="11" t="s">
        <v>777</v>
      </c>
      <c r="I128" s="14">
        <f t="shared" si="6"/>
        <v>2.7199999999999998</v>
      </c>
      <c r="J128" s="14">
        <v>9.06</v>
      </c>
      <c r="K128" s="121">
        <f t="shared" si="7"/>
        <v>10.879999999999999</v>
      </c>
      <c r="L128" s="127"/>
    </row>
    <row r="129" spans="1:12" ht="36" customHeight="1">
      <c r="A129" s="126"/>
      <c r="B129" s="120">
        <f>'Tax Invoice'!D125</f>
        <v>6</v>
      </c>
      <c r="C129" s="12" t="s">
        <v>775</v>
      </c>
      <c r="D129" s="12" t="s">
        <v>775</v>
      </c>
      <c r="E129" s="131" t="s">
        <v>717</v>
      </c>
      <c r="F129" s="166"/>
      <c r="G129" s="167"/>
      <c r="H129" s="13" t="s">
        <v>777</v>
      </c>
      <c r="I129" s="15">
        <f t="shared" si="6"/>
        <v>2.7199999999999998</v>
      </c>
      <c r="J129" s="15">
        <v>9.06</v>
      </c>
      <c r="K129" s="122">
        <f t="shared" si="7"/>
        <v>16.32</v>
      </c>
      <c r="L129" s="127"/>
    </row>
    <row r="130" spans="1:12" ht="12.75" customHeight="1">
      <c r="A130" s="126"/>
      <c r="B130" s="138">
        <f>SUM(B22:B129)</f>
        <v>967</v>
      </c>
      <c r="C130" s="138" t="s">
        <v>149</v>
      </c>
      <c r="D130" s="138"/>
      <c r="E130" s="138"/>
      <c r="F130" s="138"/>
      <c r="G130" s="138"/>
      <c r="H130" s="138"/>
      <c r="I130" s="139" t="s">
        <v>261</v>
      </c>
      <c r="J130" s="139" t="s">
        <v>261</v>
      </c>
      <c r="K130" s="140">
        <f>SUM(K22:K129)</f>
        <v>880.6899999999996</v>
      </c>
      <c r="L130" s="127"/>
    </row>
    <row r="131" spans="1:12" ht="12.75" customHeight="1">
      <c r="A131" s="126"/>
      <c r="B131" s="138"/>
      <c r="C131" s="138"/>
      <c r="D131" s="138"/>
      <c r="E131" s="138"/>
      <c r="F131" s="138"/>
      <c r="G131" s="138"/>
      <c r="H131" s="138"/>
      <c r="I131" s="139" t="s">
        <v>788</v>
      </c>
      <c r="J131" s="139" t="s">
        <v>190</v>
      </c>
      <c r="K131" s="140">
        <f>K130*-40%</f>
        <v>-352.27599999999984</v>
      </c>
      <c r="L131" s="127"/>
    </row>
    <row r="132" spans="1:12" ht="12.75" customHeight="1" outlineLevel="1">
      <c r="A132" s="126"/>
      <c r="B132" s="138"/>
      <c r="C132" s="138"/>
      <c r="D132" s="138"/>
      <c r="E132" s="138"/>
      <c r="F132" s="138"/>
      <c r="G132" s="138"/>
      <c r="H132" s="138"/>
      <c r="I132" s="139" t="s">
        <v>789</v>
      </c>
      <c r="J132" s="139" t="s">
        <v>191</v>
      </c>
      <c r="K132" s="140">
        <f>Invoice!J135</f>
        <v>0</v>
      </c>
      <c r="L132" s="127"/>
    </row>
    <row r="133" spans="1:12" ht="12.75" customHeight="1">
      <c r="A133" s="126"/>
      <c r="B133" s="138"/>
      <c r="C133" s="138"/>
      <c r="D133" s="138"/>
      <c r="E133" s="138"/>
      <c r="F133" s="138"/>
      <c r="G133" s="138"/>
      <c r="H133" s="138"/>
      <c r="I133" s="139" t="s">
        <v>263</v>
      </c>
      <c r="J133" s="139" t="s">
        <v>263</v>
      </c>
      <c r="K133" s="140">
        <f>SUM(K130:K132)</f>
        <v>528.41399999999976</v>
      </c>
      <c r="L133" s="127"/>
    </row>
    <row r="134" spans="1:12" ht="12.75" customHeight="1" thickBot="1">
      <c r="A134" s="126"/>
      <c r="B134" s="132"/>
      <c r="C134" s="132"/>
      <c r="D134" s="132"/>
      <c r="E134" s="132"/>
      <c r="F134" s="132"/>
      <c r="G134" s="132"/>
      <c r="H134" s="146" t="s">
        <v>796</v>
      </c>
      <c r="I134" s="132"/>
      <c r="J134" s="132"/>
      <c r="K134" s="132"/>
      <c r="L134" s="127"/>
    </row>
    <row r="135" spans="1:12" ht="24.75" customHeight="1" thickBot="1">
      <c r="A135" s="168" t="s">
        <v>792</v>
      </c>
      <c r="B135" s="169"/>
      <c r="C135" s="169"/>
      <c r="D135" s="169"/>
      <c r="E135" s="169"/>
      <c r="F135" s="169"/>
      <c r="G135" s="169"/>
      <c r="H135" s="169"/>
      <c r="I135" s="169"/>
      <c r="J135" s="169"/>
      <c r="K135" s="169"/>
      <c r="L135" s="170"/>
    </row>
    <row r="136" spans="1:12" ht="12.75" customHeight="1"/>
    <row r="137" spans="1:12" ht="12.75" customHeight="1"/>
    <row r="138" spans="1:12" ht="12.75" customHeight="1"/>
    <row r="139" spans="1:12" ht="12.75" customHeight="1"/>
    <row r="140" spans="1:12" ht="12.75" customHeight="1"/>
    <row r="141" spans="1:12" ht="12.75" customHeight="1"/>
  </sheetData>
  <mergeCells count="113">
    <mergeCell ref="F129:G129"/>
    <mergeCell ref="A135:L135"/>
    <mergeCell ref="F124:G124"/>
    <mergeCell ref="F125:G125"/>
    <mergeCell ref="F126:G126"/>
    <mergeCell ref="F127:G127"/>
    <mergeCell ref="F128:G128"/>
    <mergeCell ref="F119:G119"/>
    <mergeCell ref="F120:G120"/>
    <mergeCell ref="F121:G121"/>
    <mergeCell ref="F122:G122"/>
    <mergeCell ref="F123:G123"/>
    <mergeCell ref="F114:G114"/>
    <mergeCell ref="F115:G115"/>
    <mergeCell ref="F116:G116"/>
    <mergeCell ref="F117:G117"/>
    <mergeCell ref="F118:G118"/>
    <mergeCell ref="F109:G109"/>
    <mergeCell ref="F110:G110"/>
    <mergeCell ref="F111:G111"/>
    <mergeCell ref="F112:G112"/>
    <mergeCell ref="F113:G113"/>
    <mergeCell ref="F104:G104"/>
    <mergeCell ref="F105:G105"/>
    <mergeCell ref="F106:G106"/>
    <mergeCell ref="F107:G107"/>
    <mergeCell ref="F108:G108"/>
    <mergeCell ref="F99:G99"/>
    <mergeCell ref="F100:G100"/>
    <mergeCell ref="F101:G101"/>
    <mergeCell ref="F102:G102"/>
    <mergeCell ref="F103:G103"/>
    <mergeCell ref="F94:G94"/>
    <mergeCell ref="F95:G95"/>
    <mergeCell ref="F96:G96"/>
    <mergeCell ref="F97:G97"/>
    <mergeCell ref="F98:G98"/>
    <mergeCell ref="F89:G89"/>
    <mergeCell ref="F90:G90"/>
    <mergeCell ref="F91:G91"/>
    <mergeCell ref="F92:G92"/>
    <mergeCell ref="F93:G93"/>
    <mergeCell ref="F84:G84"/>
    <mergeCell ref="F85:G85"/>
    <mergeCell ref="F86:G86"/>
    <mergeCell ref="F87:G87"/>
    <mergeCell ref="F88:G88"/>
    <mergeCell ref="F79:G79"/>
    <mergeCell ref="F80:G80"/>
    <mergeCell ref="F81:G81"/>
    <mergeCell ref="F82:G82"/>
    <mergeCell ref="F83:G83"/>
    <mergeCell ref="F74:G74"/>
    <mergeCell ref="F75:G75"/>
    <mergeCell ref="F76:G76"/>
    <mergeCell ref="F77:G77"/>
    <mergeCell ref="F78:G78"/>
    <mergeCell ref="F69:G69"/>
    <mergeCell ref="F70:G70"/>
    <mergeCell ref="F71:G71"/>
    <mergeCell ref="F72:G72"/>
    <mergeCell ref="F73:G73"/>
    <mergeCell ref="F64:G64"/>
    <mergeCell ref="F65:G65"/>
    <mergeCell ref="F66:G66"/>
    <mergeCell ref="F67:G67"/>
    <mergeCell ref="F68:G68"/>
    <mergeCell ref="F59:G59"/>
    <mergeCell ref="F60:G60"/>
    <mergeCell ref="F61:G61"/>
    <mergeCell ref="F62:G62"/>
    <mergeCell ref="F63:G63"/>
    <mergeCell ref="F57:G57"/>
    <mergeCell ref="F58:G58"/>
    <mergeCell ref="F25:G25"/>
    <mergeCell ref="F26:G26"/>
    <mergeCell ref="F24:G24"/>
    <mergeCell ref="F27:G27"/>
    <mergeCell ref="F28:G28"/>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K10:K11"/>
    <mergeCell ref="K14:K15"/>
    <mergeCell ref="F22:G22"/>
    <mergeCell ref="F29:G29"/>
    <mergeCell ref="F30:G30"/>
    <mergeCell ref="F31:G31"/>
    <mergeCell ref="F54:G54"/>
    <mergeCell ref="F55:G55"/>
    <mergeCell ref="F56:G56"/>
    <mergeCell ref="F46:G46"/>
    <mergeCell ref="F47:G47"/>
    <mergeCell ref="F48:G48"/>
    <mergeCell ref="F49:G49"/>
    <mergeCell ref="F50:G50"/>
    <mergeCell ref="F51:G51"/>
    <mergeCell ref="F52:G52"/>
    <mergeCell ref="F53:G53"/>
    <mergeCell ref="F20:G20"/>
    <mergeCell ref="F21:G21"/>
    <mergeCell ref="F23:G23"/>
  </mergeCells>
  <printOptions horizontalCentered="1"/>
  <pageMargins left="0.11" right="0.11" top="0.32" bottom="0.31" header="0.17" footer="0.12000000000000001"/>
  <pageSetup paperSize="9" scale="75" orientation="portrait" horizontalDpi="4294967293" verticalDpi="30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view="pageBreakPreview" topLeftCell="A119" zoomScaleNormal="100" zoomScaleSheetLayoutView="100" workbookViewId="0">
      <selection activeCell="L1016" sqref="L101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3017.69</v>
      </c>
      <c r="O2" s="21" t="s">
        <v>265</v>
      </c>
    </row>
    <row r="3" spans="1:15" s="21" customFormat="1" ht="15" customHeight="1" thickBot="1">
      <c r="A3" s="22" t="s">
        <v>156</v>
      </c>
      <c r="G3" s="28">
        <v>45271</v>
      </c>
      <c r="H3" s="29"/>
      <c r="N3" s="21">
        <v>3017.69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NZD</v>
      </c>
    </row>
    <row r="10" spans="1:15" s="21" customFormat="1" ht="13.5" thickBot="1">
      <c r="A10" s="36" t="str">
        <f>'Copy paste to Here'!G10</f>
        <v>The Piercing Shop (Keen on Piercing)</v>
      </c>
      <c r="B10" s="37"/>
      <c r="C10" s="37"/>
      <c r="D10" s="37"/>
      <c r="F10" s="38" t="str">
        <f>'Copy paste to Here'!B10</f>
        <v>The Piercing Shop (Keen on Piercing)</v>
      </c>
      <c r="G10" s="39"/>
      <c r="H10" s="40"/>
      <c r="K10" s="107" t="s">
        <v>282</v>
      </c>
      <c r="L10" s="35" t="s">
        <v>282</v>
      </c>
      <c r="M10" s="21">
        <v>1</v>
      </c>
    </row>
    <row r="11" spans="1:15" s="21" customFormat="1" ht="15.75" thickBot="1">
      <c r="A11" s="41" t="str">
        <f>'Copy paste to Here'!G11</f>
        <v>Jewellery Importers Sue Thompson</v>
      </c>
      <c r="B11" s="42"/>
      <c r="C11" s="42"/>
      <c r="D11" s="42"/>
      <c r="F11" s="43" t="str">
        <f>'Copy paste to Here'!B11</f>
        <v>Jewellery Importers Sue Thompson</v>
      </c>
      <c r="G11" s="44"/>
      <c r="H11" s="45"/>
      <c r="K11" s="105" t="s">
        <v>163</v>
      </c>
      <c r="L11" s="46" t="s">
        <v>164</v>
      </c>
      <c r="M11" s="21">
        <f>VLOOKUP(G3,[1]Sheet1!$A$9:$I$7290,2,FALSE)</f>
        <v>35.17</v>
      </c>
    </row>
    <row r="12" spans="1:15" s="21" customFormat="1" ht="15.75" thickBot="1">
      <c r="A12" s="41" t="str">
        <f>'Copy paste to Here'!G12</f>
        <v>6 Garden Place</v>
      </c>
      <c r="B12" s="42"/>
      <c r="C12" s="42"/>
      <c r="D12" s="42"/>
      <c r="E12" s="89"/>
      <c r="F12" s="43" t="str">
        <f>'Copy paste to Here'!B12</f>
        <v>6 Garden Place</v>
      </c>
      <c r="G12" s="44"/>
      <c r="H12" s="45"/>
      <c r="K12" s="105" t="s">
        <v>165</v>
      </c>
      <c r="L12" s="46" t="s">
        <v>138</v>
      </c>
      <c r="M12" s="21">
        <f>VLOOKUP(G3,[1]Sheet1!$A$9:$I$7290,3,FALSE)</f>
        <v>37.71</v>
      </c>
    </row>
    <row r="13" spans="1:15" s="21" customFormat="1" ht="15.75" thickBot="1">
      <c r="A13" s="41" t="str">
        <f>'Copy paste to Here'!G13</f>
        <v>3204 Hamilton</v>
      </c>
      <c r="B13" s="42"/>
      <c r="C13" s="42"/>
      <c r="D13" s="42"/>
      <c r="E13" s="123" t="s">
        <v>173</v>
      </c>
      <c r="F13" s="43" t="str">
        <f>'Copy paste to Here'!B13</f>
        <v>3204 Hamilton</v>
      </c>
      <c r="G13" s="44"/>
      <c r="H13" s="45"/>
      <c r="K13" s="105" t="s">
        <v>166</v>
      </c>
      <c r="L13" s="46" t="s">
        <v>167</v>
      </c>
      <c r="M13" s="125">
        <f>VLOOKUP(G3,[1]Sheet1!$A$9:$I$7290,4,FALSE)</f>
        <v>43.942500000000003</v>
      </c>
    </row>
    <row r="14" spans="1:15" s="21" customFormat="1" ht="15.75" thickBot="1">
      <c r="A14" s="41" t="str">
        <f>'Copy paste to Here'!G14</f>
        <v>New Zealand</v>
      </c>
      <c r="B14" s="42"/>
      <c r="C14" s="42"/>
      <c r="D14" s="42"/>
      <c r="E14" s="123">
        <f>VLOOKUP(J9,$L$10:$M$17,2,FALSE)</f>
        <v>21.35</v>
      </c>
      <c r="F14" s="43" t="str">
        <f>'Copy paste to Here'!B14</f>
        <v>New Zealand</v>
      </c>
      <c r="G14" s="44"/>
      <c r="H14" s="45"/>
      <c r="K14" s="105" t="s">
        <v>168</v>
      </c>
      <c r="L14" s="46" t="s">
        <v>169</v>
      </c>
      <c r="M14" s="21">
        <f>VLOOKUP(G3,[1]Sheet1!$A$9:$I$7290,5,FALSE)</f>
        <v>22.852499999999999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25.708749999999998</v>
      </c>
    </row>
    <row r="16" spans="1:15" s="21" customFormat="1" ht="13.7" customHeight="1" thickBot="1">
      <c r="A16" s="52"/>
      <c r="K16" s="106" t="s">
        <v>172</v>
      </c>
      <c r="L16" s="51" t="s">
        <v>173</v>
      </c>
      <c r="M16" s="21">
        <f>VLOOKUP(G3,[1]Sheet1!$A$9:$I$7290,7,FALSE)</f>
        <v>21.35</v>
      </c>
    </row>
    <row r="17" spans="1:13" s="21" customFormat="1" ht="13.5" thickBot="1">
      <c r="A17" s="53" t="s">
        <v>174</v>
      </c>
      <c r="B17" s="54" t="s">
        <v>175</v>
      </c>
      <c r="C17" s="54" t="s">
        <v>290</v>
      </c>
      <c r="D17" s="55" t="s">
        <v>204</v>
      </c>
      <c r="E17" s="55" t="s">
        <v>267</v>
      </c>
      <c r="F17" s="55" t="str">
        <f>CONCATENATE("Amount ",,J9)</f>
        <v>Amount NZD</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316L steel belly banana, 14g (1.6m) with a 8mm and a 5mm bezel set jewel ball using original Czech Preciosa crystals. &amp; Length: 6mm  &amp;  Crystal Color: Clear</v>
      </c>
      <c r="B18" s="57" t="str">
        <f>'Copy paste to Here'!C22</f>
        <v>BN2CG</v>
      </c>
      <c r="C18" s="57" t="s">
        <v>668</v>
      </c>
      <c r="D18" s="58">
        <f>Invoice!B22</f>
        <v>10</v>
      </c>
      <c r="E18" s="59">
        <f>'Shipping Invoice'!J22*$N$1</f>
        <v>1.47</v>
      </c>
      <c r="F18" s="59">
        <f>D18*E18</f>
        <v>14.7</v>
      </c>
      <c r="G18" s="60">
        <f>E18*$E$14</f>
        <v>31.384500000000003</v>
      </c>
      <c r="H18" s="61">
        <f>D18*G18</f>
        <v>313.84500000000003</v>
      </c>
    </row>
    <row r="19" spans="1:13" s="62" customFormat="1" ht="36">
      <c r="A19" s="124" t="str">
        <f>IF((LEN('Copy paste to Here'!G23))&gt;5,((CONCATENATE('Copy paste to Here'!G23," &amp; ",'Copy paste to Here'!D23,"  &amp;  ",'Copy paste to Here'!E23))),"Empty Cell")</f>
        <v>316L steel belly banana, 14g (1.6m) with a 8mm and a 5mm bezel set jewel ball using original Czech Preciosa crystals. &amp; Length: 6mm  &amp;  Crystal Color: AB</v>
      </c>
      <c r="B19" s="57" t="str">
        <f>'Copy paste to Here'!C23</f>
        <v>BN2CG</v>
      </c>
      <c r="C19" s="57" t="s">
        <v>668</v>
      </c>
      <c r="D19" s="58">
        <f>Invoice!B23</f>
        <v>6</v>
      </c>
      <c r="E19" s="59">
        <f>'Shipping Invoice'!J23*$N$1</f>
        <v>1.47</v>
      </c>
      <c r="F19" s="59">
        <f t="shared" ref="F19:F82" si="0">D19*E19</f>
        <v>8.82</v>
      </c>
      <c r="G19" s="60">
        <f t="shared" ref="G19:G82" si="1">E19*$E$14</f>
        <v>31.384500000000003</v>
      </c>
      <c r="H19" s="63">
        <f t="shared" ref="H19:H82" si="2">D19*G19</f>
        <v>188.30700000000002</v>
      </c>
    </row>
    <row r="20" spans="1:13" s="62" customFormat="1" ht="36">
      <c r="A20" s="56" t="str">
        <f>IF((LEN('Copy paste to Here'!G24))&gt;5,((CONCATENATE('Copy paste to Here'!G24," &amp; ",'Copy paste to Here'!D24,"  &amp;  ",'Copy paste to Here'!E24))),"Empty Cell")</f>
        <v>316L steel belly banana, 14g (1.6m) with a 8mm and a 5mm bezel set jewel ball using original Czech Preciosa crystals. &amp; Length: 6mm  &amp;  Crystal Color: Rose</v>
      </c>
      <c r="B20" s="57" t="str">
        <f>'Copy paste to Here'!C24</f>
        <v>BN2CG</v>
      </c>
      <c r="C20" s="57" t="s">
        <v>668</v>
      </c>
      <c r="D20" s="58">
        <f>Invoice!B24</f>
        <v>4</v>
      </c>
      <c r="E20" s="59">
        <f>'Shipping Invoice'!J24*$N$1</f>
        <v>1.47</v>
      </c>
      <c r="F20" s="59">
        <f t="shared" si="0"/>
        <v>5.88</v>
      </c>
      <c r="G20" s="60">
        <f t="shared" si="1"/>
        <v>31.384500000000003</v>
      </c>
      <c r="H20" s="63">
        <f t="shared" si="2"/>
        <v>125.53800000000001</v>
      </c>
    </row>
    <row r="21" spans="1:13" s="62" customFormat="1" ht="36">
      <c r="A21" s="56" t="str">
        <f>IF((LEN('Copy paste to Here'!G25))&gt;5,((CONCATENATE('Copy paste to Here'!G25," &amp; ",'Copy paste to Here'!D25,"  &amp;  ",'Copy paste to Here'!E25))),"Empty Cell")</f>
        <v>316L steel belly banana, 14g (1.6m) with a 8mm and a 5mm bezel set jewel ball using original Czech Preciosa crystals. &amp; Length: 6mm  &amp;  Crystal Color: Light Sapphire</v>
      </c>
      <c r="B21" s="57" t="str">
        <f>'Copy paste to Here'!C25</f>
        <v>BN2CG</v>
      </c>
      <c r="C21" s="57" t="s">
        <v>668</v>
      </c>
      <c r="D21" s="58">
        <f>Invoice!B25</f>
        <v>4</v>
      </c>
      <c r="E21" s="59">
        <f>'Shipping Invoice'!J25*$N$1</f>
        <v>1.47</v>
      </c>
      <c r="F21" s="59">
        <f t="shared" si="0"/>
        <v>5.88</v>
      </c>
      <c r="G21" s="60">
        <f t="shared" si="1"/>
        <v>31.384500000000003</v>
      </c>
      <c r="H21" s="63">
        <f t="shared" si="2"/>
        <v>125.53800000000001</v>
      </c>
    </row>
    <row r="22" spans="1:13" s="62" customFormat="1" ht="36">
      <c r="A22" s="56" t="str">
        <f>IF((LEN('Copy paste to Here'!G26))&gt;5,((CONCATENATE('Copy paste to Here'!G26," &amp; ",'Copy paste to Here'!D26,"  &amp;  ",'Copy paste to Here'!E26))),"Empty Cell")</f>
        <v>316L steel belly banana, 14g (1.6m) with a 8mm and a 5mm bezel set jewel ball using original Czech Preciosa crystals. &amp; Length: 6mm  &amp;  Crystal Color: Sapphire</v>
      </c>
      <c r="B22" s="57" t="str">
        <f>'Copy paste to Here'!C26</f>
        <v>BN2CG</v>
      </c>
      <c r="C22" s="57" t="s">
        <v>668</v>
      </c>
      <c r="D22" s="58">
        <f>Invoice!B26</f>
        <v>4</v>
      </c>
      <c r="E22" s="59">
        <f>'Shipping Invoice'!J26*$N$1</f>
        <v>1.47</v>
      </c>
      <c r="F22" s="59">
        <f t="shared" si="0"/>
        <v>5.88</v>
      </c>
      <c r="G22" s="60">
        <f t="shared" si="1"/>
        <v>31.384500000000003</v>
      </c>
      <c r="H22" s="63">
        <f t="shared" si="2"/>
        <v>125.53800000000001</v>
      </c>
    </row>
    <row r="23" spans="1:13" s="62" customFormat="1" ht="36">
      <c r="A23" s="56" t="str">
        <f>IF((LEN('Copy paste to Here'!G27))&gt;5,((CONCATENATE('Copy paste to Here'!G27," &amp; ",'Copy paste to Here'!D27,"  &amp;  ",'Copy paste to Here'!E27))),"Empty Cell")</f>
        <v>316L steel belly banana, 14g (1.6m) with a 8mm and a 5mm bezel set jewel ball using original Czech Preciosa crystals. &amp; Length: 6mm  &amp;  Crystal Color: Aquamarine</v>
      </c>
      <c r="B23" s="57" t="str">
        <f>'Copy paste to Here'!C27</f>
        <v>BN2CG</v>
      </c>
      <c r="C23" s="57" t="s">
        <v>668</v>
      </c>
      <c r="D23" s="58">
        <f>Invoice!B27</f>
        <v>4</v>
      </c>
      <c r="E23" s="59">
        <f>'Shipping Invoice'!J27*$N$1</f>
        <v>1.47</v>
      </c>
      <c r="F23" s="59">
        <f t="shared" si="0"/>
        <v>5.88</v>
      </c>
      <c r="G23" s="60">
        <f t="shared" si="1"/>
        <v>31.384500000000003</v>
      </c>
      <c r="H23" s="63">
        <f t="shared" si="2"/>
        <v>125.53800000000001</v>
      </c>
    </row>
    <row r="24" spans="1:13" s="62" customFormat="1" ht="36">
      <c r="A24" s="56" t="str">
        <f>IF((LEN('Copy paste to Here'!G28))&gt;5,((CONCATENATE('Copy paste to Here'!G28," &amp; ",'Copy paste to Here'!D28,"  &amp;  ",'Copy paste to Here'!E28))),"Empty Cell")</f>
        <v>316L steel belly banana, 14g (1.6m) with a 8mm and a 5mm bezel set jewel ball using original Czech Preciosa crystals. &amp; Length: 6mm  &amp;  Crystal Color: Blue Zircon</v>
      </c>
      <c r="B24" s="57" t="str">
        <f>'Copy paste to Here'!C28</f>
        <v>BN2CG</v>
      </c>
      <c r="C24" s="57" t="s">
        <v>668</v>
      </c>
      <c r="D24" s="58">
        <f>Invoice!B28</f>
        <v>4</v>
      </c>
      <c r="E24" s="59">
        <f>'Shipping Invoice'!J28*$N$1</f>
        <v>1.47</v>
      </c>
      <c r="F24" s="59">
        <f t="shared" si="0"/>
        <v>5.88</v>
      </c>
      <c r="G24" s="60">
        <f t="shared" si="1"/>
        <v>31.384500000000003</v>
      </c>
      <c r="H24" s="63">
        <f t="shared" si="2"/>
        <v>125.53800000000001</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6mm  &amp;  Crystal Color: Light Amethyst</v>
      </c>
      <c r="B25" s="57" t="str">
        <f>'Copy paste to Here'!C29</f>
        <v>BN2CG</v>
      </c>
      <c r="C25" s="57" t="s">
        <v>668</v>
      </c>
      <c r="D25" s="58">
        <f>Invoice!B29</f>
        <v>4</v>
      </c>
      <c r="E25" s="59">
        <f>'Shipping Invoice'!J29*$N$1</f>
        <v>1.47</v>
      </c>
      <c r="F25" s="59">
        <f t="shared" si="0"/>
        <v>5.88</v>
      </c>
      <c r="G25" s="60">
        <f t="shared" si="1"/>
        <v>31.384500000000003</v>
      </c>
      <c r="H25" s="63">
        <f t="shared" si="2"/>
        <v>125.53800000000001</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6mm  &amp;  Crystal Color: Amethyst</v>
      </c>
      <c r="B26" s="57" t="str">
        <f>'Copy paste to Here'!C30</f>
        <v>BN2CG</v>
      </c>
      <c r="C26" s="57" t="s">
        <v>668</v>
      </c>
      <c r="D26" s="58">
        <f>Invoice!B30</f>
        <v>4</v>
      </c>
      <c r="E26" s="59">
        <f>'Shipping Invoice'!J30*$N$1</f>
        <v>1.47</v>
      </c>
      <c r="F26" s="59">
        <f t="shared" si="0"/>
        <v>5.88</v>
      </c>
      <c r="G26" s="60">
        <f t="shared" si="1"/>
        <v>31.384500000000003</v>
      </c>
      <c r="H26" s="63">
        <f t="shared" si="2"/>
        <v>125.53800000000001</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6mm  &amp;  Crystal Color: Jet</v>
      </c>
      <c r="B27" s="57" t="str">
        <f>'Copy paste to Here'!C31</f>
        <v>BN2CG</v>
      </c>
      <c r="C27" s="57" t="s">
        <v>668</v>
      </c>
      <c r="D27" s="58">
        <f>Invoice!B31</f>
        <v>2</v>
      </c>
      <c r="E27" s="59">
        <f>'Shipping Invoice'!J31*$N$1</f>
        <v>1.47</v>
      </c>
      <c r="F27" s="59">
        <f t="shared" si="0"/>
        <v>2.94</v>
      </c>
      <c r="G27" s="60">
        <f t="shared" si="1"/>
        <v>31.384500000000003</v>
      </c>
      <c r="H27" s="63">
        <f t="shared" si="2"/>
        <v>62.769000000000005</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6mm  &amp;  Crystal Color: Light Siam</v>
      </c>
      <c r="B28" s="57" t="str">
        <f>'Copy paste to Here'!C32</f>
        <v>BN2CG</v>
      </c>
      <c r="C28" s="57" t="s">
        <v>668</v>
      </c>
      <c r="D28" s="58">
        <f>Invoice!B32</f>
        <v>2</v>
      </c>
      <c r="E28" s="59">
        <f>'Shipping Invoice'!J32*$N$1</f>
        <v>1.47</v>
      </c>
      <c r="F28" s="59">
        <f t="shared" si="0"/>
        <v>2.94</v>
      </c>
      <c r="G28" s="60">
        <f t="shared" si="1"/>
        <v>31.384500000000003</v>
      </c>
      <c r="H28" s="63">
        <f t="shared" si="2"/>
        <v>62.769000000000005</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6mm  &amp;  Crystal Color: Emerald</v>
      </c>
      <c r="B29" s="57" t="str">
        <f>'Copy paste to Here'!C33</f>
        <v>BN2CG</v>
      </c>
      <c r="C29" s="57" t="s">
        <v>668</v>
      </c>
      <c r="D29" s="58">
        <f>Invoice!B33</f>
        <v>2</v>
      </c>
      <c r="E29" s="59">
        <f>'Shipping Invoice'!J33*$N$1</f>
        <v>1.47</v>
      </c>
      <c r="F29" s="59">
        <f t="shared" si="0"/>
        <v>2.94</v>
      </c>
      <c r="G29" s="60">
        <f t="shared" si="1"/>
        <v>31.384500000000003</v>
      </c>
      <c r="H29" s="63">
        <f t="shared" si="2"/>
        <v>62.769000000000005</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6mm  &amp;  Crystal Color: Peridot</v>
      </c>
      <c r="B30" s="57" t="str">
        <f>'Copy paste to Here'!C34</f>
        <v>BN2CG</v>
      </c>
      <c r="C30" s="57" t="s">
        <v>668</v>
      </c>
      <c r="D30" s="58">
        <f>Invoice!B34</f>
        <v>2</v>
      </c>
      <c r="E30" s="59">
        <f>'Shipping Invoice'!J34*$N$1</f>
        <v>1.47</v>
      </c>
      <c r="F30" s="59">
        <f t="shared" si="0"/>
        <v>2.94</v>
      </c>
      <c r="G30" s="60">
        <f t="shared" si="1"/>
        <v>31.384500000000003</v>
      </c>
      <c r="H30" s="63">
        <f t="shared" si="2"/>
        <v>62.769000000000005</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8mm  &amp;  Crystal Color: Clear</v>
      </c>
      <c r="B31" s="57" t="str">
        <f>'Copy paste to Here'!C35</f>
        <v>BN2CG</v>
      </c>
      <c r="C31" s="57" t="s">
        <v>668</v>
      </c>
      <c r="D31" s="58">
        <f>Invoice!B35</f>
        <v>10</v>
      </c>
      <c r="E31" s="59">
        <f>'Shipping Invoice'!J35*$N$1</f>
        <v>1.47</v>
      </c>
      <c r="F31" s="59">
        <f t="shared" si="0"/>
        <v>14.7</v>
      </c>
      <c r="G31" s="60">
        <f t="shared" si="1"/>
        <v>31.384500000000003</v>
      </c>
      <c r="H31" s="63">
        <f t="shared" si="2"/>
        <v>313.84500000000003</v>
      </c>
    </row>
    <row r="32" spans="1:13" s="62" customFormat="1" ht="36">
      <c r="A32" s="56" t="str">
        <f>IF((LEN('Copy paste to Here'!G36))&gt;5,((CONCATENATE('Copy paste to Here'!G36," &amp; ",'Copy paste to Here'!D36,"  &amp;  ",'Copy paste to Here'!E36))),"Empty Cell")</f>
        <v>316L steel belly banana, 14g (1.6m) with a 8mm and a 5mm bezel set jewel ball using original Czech Preciosa crystals. &amp; Length: 8mm  &amp;  Crystal Color: AB</v>
      </c>
      <c r="B32" s="57" t="str">
        <f>'Copy paste to Here'!C36</f>
        <v>BN2CG</v>
      </c>
      <c r="C32" s="57" t="s">
        <v>668</v>
      </c>
      <c r="D32" s="58">
        <f>Invoice!B36</f>
        <v>6</v>
      </c>
      <c r="E32" s="59">
        <f>'Shipping Invoice'!J36*$N$1</f>
        <v>1.47</v>
      </c>
      <c r="F32" s="59">
        <f t="shared" si="0"/>
        <v>8.82</v>
      </c>
      <c r="G32" s="60">
        <f t="shared" si="1"/>
        <v>31.384500000000003</v>
      </c>
      <c r="H32" s="63">
        <f t="shared" si="2"/>
        <v>188.30700000000002</v>
      </c>
    </row>
    <row r="33" spans="1:8" s="62" customFormat="1" ht="36">
      <c r="A33" s="56" t="str">
        <f>IF((LEN('Copy paste to Here'!G37))&gt;5,((CONCATENATE('Copy paste to Here'!G37," &amp; ",'Copy paste to Here'!D37,"  &amp;  ",'Copy paste to Here'!E37))),"Empty Cell")</f>
        <v>316L steel belly banana, 14g (1.6m) with a 8mm and a 5mm bezel set jewel ball using original Czech Preciosa crystals. &amp; Length: 8mm  &amp;  Crystal Color: Rose</v>
      </c>
      <c r="B33" s="57" t="str">
        <f>'Copy paste to Here'!C37</f>
        <v>BN2CG</v>
      </c>
      <c r="C33" s="57" t="s">
        <v>668</v>
      </c>
      <c r="D33" s="58">
        <f>Invoice!B37</f>
        <v>4</v>
      </c>
      <c r="E33" s="59">
        <f>'Shipping Invoice'!J37*$N$1</f>
        <v>1.47</v>
      </c>
      <c r="F33" s="59">
        <f t="shared" si="0"/>
        <v>5.88</v>
      </c>
      <c r="G33" s="60">
        <f t="shared" si="1"/>
        <v>31.384500000000003</v>
      </c>
      <c r="H33" s="63">
        <f t="shared" si="2"/>
        <v>125.53800000000001</v>
      </c>
    </row>
    <row r="34" spans="1:8" s="62" customFormat="1" ht="36">
      <c r="A34" s="56" t="str">
        <f>IF((LEN('Copy paste to Here'!G38))&gt;5,((CONCATENATE('Copy paste to Here'!G38," &amp; ",'Copy paste to Here'!D38,"  &amp;  ",'Copy paste to Here'!E38))),"Empty Cell")</f>
        <v>316L steel belly banana, 14g (1.6m) with a 8mm and a 5mm bezel set jewel ball using original Czech Preciosa crystals. &amp; Length: 8mm  &amp;  Crystal Color: Light Sapphire</v>
      </c>
      <c r="B34" s="57" t="str">
        <f>'Copy paste to Here'!C38</f>
        <v>BN2CG</v>
      </c>
      <c r="C34" s="57" t="s">
        <v>668</v>
      </c>
      <c r="D34" s="58">
        <f>Invoice!B38</f>
        <v>4</v>
      </c>
      <c r="E34" s="59">
        <f>'Shipping Invoice'!J38*$N$1</f>
        <v>1.47</v>
      </c>
      <c r="F34" s="59">
        <f t="shared" si="0"/>
        <v>5.88</v>
      </c>
      <c r="G34" s="60">
        <f t="shared" si="1"/>
        <v>31.384500000000003</v>
      </c>
      <c r="H34" s="63">
        <f t="shared" si="2"/>
        <v>125.53800000000001</v>
      </c>
    </row>
    <row r="35" spans="1:8" s="62" customFormat="1" ht="36">
      <c r="A35" s="56" t="str">
        <f>IF((LEN('Copy paste to Here'!G39))&gt;5,((CONCATENATE('Copy paste to Here'!G39," &amp; ",'Copy paste to Here'!D39,"  &amp;  ",'Copy paste to Here'!E39))),"Empty Cell")</f>
        <v>316L steel belly banana, 14g (1.6m) with a 8mm and a 5mm bezel set jewel ball using original Czech Preciosa crystals. &amp; Length: 8mm  &amp;  Crystal Color: Sapphire</v>
      </c>
      <c r="B35" s="57" t="str">
        <f>'Copy paste to Here'!C39</f>
        <v>BN2CG</v>
      </c>
      <c r="C35" s="57" t="s">
        <v>668</v>
      </c>
      <c r="D35" s="58">
        <f>Invoice!B39</f>
        <v>4</v>
      </c>
      <c r="E35" s="59">
        <f>'Shipping Invoice'!J39*$N$1</f>
        <v>1.47</v>
      </c>
      <c r="F35" s="59">
        <f t="shared" si="0"/>
        <v>5.88</v>
      </c>
      <c r="G35" s="60">
        <f t="shared" si="1"/>
        <v>31.384500000000003</v>
      </c>
      <c r="H35" s="63">
        <f t="shared" si="2"/>
        <v>125.53800000000001</v>
      </c>
    </row>
    <row r="36" spans="1:8" s="62" customFormat="1" ht="36">
      <c r="A36" s="56" t="str">
        <f>IF((LEN('Copy paste to Here'!G40))&gt;5,((CONCATENATE('Copy paste to Here'!G40," &amp; ",'Copy paste to Here'!D40,"  &amp;  ",'Copy paste to Here'!E40))),"Empty Cell")</f>
        <v>316L steel belly banana, 14g (1.6m) with a 8mm and a 5mm bezel set jewel ball using original Czech Preciosa crystals. &amp; Length: 8mm  &amp;  Crystal Color: Aquamarine</v>
      </c>
      <c r="B36" s="57" t="str">
        <f>'Copy paste to Here'!C40</f>
        <v>BN2CG</v>
      </c>
      <c r="C36" s="57" t="s">
        <v>668</v>
      </c>
      <c r="D36" s="58">
        <f>Invoice!B40</f>
        <v>4</v>
      </c>
      <c r="E36" s="59">
        <f>'Shipping Invoice'!J40*$N$1</f>
        <v>1.47</v>
      </c>
      <c r="F36" s="59">
        <f t="shared" si="0"/>
        <v>5.88</v>
      </c>
      <c r="G36" s="60">
        <f t="shared" si="1"/>
        <v>31.384500000000003</v>
      </c>
      <c r="H36" s="63">
        <f t="shared" si="2"/>
        <v>125.53800000000001</v>
      </c>
    </row>
    <row r="37" spans="1:8" s="62" customFormat="1" ht="36">
      <c r="A37" s="56" t="str">
        <f>IF((LEN('Copy paste to Here'!G41))&gt;5,((CONCATENATE('Copy paste to Here'!G41," &amp; ",'Copy paste to Here'!D41,"  &amp;  ",'Copy paste to Here'!E41))),"Empty Cell")</f>
        <v>316L steel belly banana, 14g (1.6m) with a 8mm and a 5mm bezel set jewel ball using original Czech Preciosa crystals. &amp; Length: 8mm  &amp;  Crystal Color: Blue Zircon</v>
      </c>
      <c r="B37" s="57" t="str">
        <f>'Copy paste to Here'!C41</f>
        <v>BN2CG</v>
      </c>
      <c r="C37" s="57" t="s">
        <v>668</v>
      </c>
      <c r="D37" s="58">
        <f>Invoice!B41</f>
        <v>4</v>
      </c>
      <c r="E37" s="59">
        <f>'Shipping Invoice'!J41*$N$1</f>
        <v>1.47</v>
      </c>
      <c r="F37" s="59">
        <f t="shared" si="0"/>
        <v>5.88</v>
      </c>
      <c r="G37" s="60">
        <f t="shared" si="1"/>
        <v>31.384500000000003</v>
      </c>
      <c r="H37" s="63">
        <f t="shared" si="2"/>
        <v>125.53800000000001</v>
      </c>
    </row>
    <row r="38" spans="1:8" s="62" customFormat="1" ht="36">
      <c r="A38" s="56" t="str">
        <f>IF((LEN('Copy paste to Here'!G42))&gt;5,((CONCATENATE('Copy paste to Here'!G42," &amp; ",'Copy paste to Here'!D42,"  &amp;  ",'Copy paste to Here'!E42))),"Empty Cell")</f>
        <v>316L steel belly banana, 14g (1.6m) with a 8mm and a 5mm bezel set jewel ball using original Czech Preciosa crystals. &amp; Length: 8mm  &amp;  Crystal Color: Light Amethyst</v>
      </c>
      <c r="B38" s="57" t="str">
        <f>'Copy paste to Here'!C42</f>
        <v>BN2CG</v>
      </c>
      <c r="C38" s="57" t="s">
        <v>668</v>
      </c>
      <c r="D38" s="58">
        <f>Invoice!B42</f>
        <v>4</v>
      </c>
      <c r="E38" s="59">
        <f>'Shipping Invoice'!J42*$N$1</f>
        <v>1.47</v>
      </c>
      <c r="F38" s="59">
        <f t="shared" si="0"/>
        <v>5.88</v>
      </c>
      <c r="G38" s="60">
        <f t="shared" si="1"/>
        <v>31.384500000000003</v>
      </c>
      <c r="H38" s="63">
        <f t="shared" si="2"/>
        <v>125.53800000000001</v>
      </c>
    </row>
    <row r="39" spans="1:8" s="62" customFormat="1" ht="36">
      <c r="A39" s="56" t="str">
        <f>IF((LEN('Copy paste to Here'!G43))&gt;5,((CONCATENATE('Copy paste to Here'!G43," &amp; ",'Copy paste to Here'!D43,"  &amp;  ",'Copy paste to Here'!E43))),"Empty Cell")</f>
        <v>316L steel belly banana, 14g (1.6m) with a 8mm and a 5mm bezel set jewel ball using original Czech Preciosa crystals. &amp; Length: 8mm  &amp;  Crystal Color: Amethyst</v>
      </c>
      <c r="B39" s="57" t="str">
        <f>'Copy paste to Here'!C43</f>
        <v>BN2CG</v>
      </c>
      <c r="C39" s="57" t="s">
        <v>668</v>
      </c>
      <c r="D39" s="58">
        <f>Invoice!B43</f>
        <v>4</v>
      </c>
      <c r="E39" s="59">
        <f>'Shipping Invoice'!J43*$N$1</f>
        <v>1.47</v>
      </c>
      <c r="F39" s="59">
        <f t="shared" si="0"/>
        <v>5.88</v>
      </c>
      <c r="G39" s="60">
        <f t="shared" si="1"/>
        <v>31.384500000000003</v>
      </c>
      <c r="H39" s="63">
        <f t="shared" si="2"/>
        <v>125.53800000000001</v>
      </c>
    </row>
    <row r="40" spans="1:8" s="62" customFormat="1" ht="36">
      <c r="A40" s="56" t="str">
        <f>IF((LEN('Copy paste to Here'!G44))&gt;5,((CONCATENATE('Copy paste to Here'!G44," &amp; ",'Copy paste to Here'!D44,"  &amp;  ",'Copy paste to Here'!E44))),"Empty Cell")</f>
        <v>316L steel belly banana, 14g (1.6m) with a 8mm and a 5mm bezel set jewel ball using original Czech Preciosa crystals. &amp; Length: 8mm  &amp;  Crystal Color: Jet</v>
      </c>
      <c r="B40" s="57" t="str">
        <f>'Copy paste to Here'!C44</f>
        <v>BN2CG</v>
      </c>
      <c r="C40" s="57" t="s">
        <v>668</v>
      </c>
      <c r="D40" s="58">
        <f>Invoice!B44</f>
        <v>4</v>
      </c>
      <c r="E40" s="59">
        <f>'Shipping Invoice'!J44*$N$1</f>
        <v>1.47</v>
      </c>
      <c r="F40" s="59">
        <f t="shared" si="0"/>
        <v>5.88</v>
      </c>
      <c r="G40" s="60">
        <f t="shared" si="1"/>
        <v>31.384500000000003</v>
      </c>
      <c r="H40" s="63">
        <f t="shared" si="2"/>
        <v>125.53800000000001</v>
      </c>
    </row>
    <row r="41" spans="1:8" s="62" customFormat="1" ht="36">
      <c r="A41" s="56" t="str">
        <f>IF((LEN('Copy paste to Here'!G45))&gt;5,((CONCATENATE('Copy paste to Here'!G45," &amp; ",'Copy paste to Here'!D45,"  &amp;  ",'Copy paste to Here'!E45))),"Empty Cell")</f>
        <v>316L steel belly banana, 14g (1.6m) with a 8mm and a 5mm bezel set jewel ball using original Czech Preciosa crystals. &amp; Length: 8mm  &amp;  Crystal Color: Light Siam</v>
      </c>
      <c r="B41" s="57" t="str">
        <f>'Copy paste to Here'!C45</f>
        <v>BN2CG</v>
      </c>
      <c r="C41" s="57" t="s">
        <v>668</v>
      </c>
      <c r="D41" s="58">
        <f>Invoice!B45</f>
        <v>4</v>
      </c>
      <c r="E41" s="59">
        <f>'Shipping Invoice'!J45*$N$1</f>
        <v>1.47</v>
      </c>
      <c r="F41" s="59">
        <f t="shared" si="0"/>
        <v>5.88</v>
      </c>
      <c r="G41" s="60">
        <f t="shared" si="1"/>
        <v>31.384500000000003</v>
      </c>
      <c r="H41" s="63">
        <f t="shared" si="2"/>
        <v>125.53800000000001</v>
      </c>
    </row>
    <row r="42" spans="1:8" s="62" customFormat="1" ht="36">
      <c r="A42" s="56" t="str">
        <f>IF((LEN('Copy paste to Here'!G46))&gt;5,((CONCATENATE('Copy paste to Here'!G46," &amp; ",'Copy paste to Here'!D46,"  &amp;  ",'Copy paste to Here'!E46))),"Empty Cell")</f>
        <v>316L steel belly banana, 14g (1.6m) with a 8mm and a 5mm bezel set jewel ball using original Czech Preciosa crystals. &amp; Length: 8mm  &amp;  Crystal Color: Emerald</v>
      </c>
      <c r="B42" s="57" t="str">
        <f>'Copy paste to Here'!C46</f>
        <v>BN2CG</v>
      </c>
      <c r="C42" s="57" t="s">
        <v>668</v>
      </c>
      <c r="D42" s="58">
        <f>Invoice!B46</f>
        <v>4</v>
      </c>
      <c r="E42" s="59">
        <f>'Shipping Invoice'!J46*$N$1</f>
        <v>1.47</v>
      </c>
      <c r="F42" s="59">
        <f t="shared" si="0"/>
        <v>5.88</v>
      </c>
      <c r="G42" s="60">
        <f t="shared" si="1"/>
        <v>31.384500000000003</v>
      </c>
      <c r="H42" s="63">
        <f t="shared" si="2"/>
        <v>125.53800000000001</v>
      </c>
    </row>
    <row r="43" spans="1:8" s="62" customFormat="1" ht="36">
      <c r="A43" s="56" t="str">
        <f>IF((LEN('Copy paste to Here'!G47))&gt;5,((CONCATENATE('Copy paste to Here'!G47," &amp; ",'Copy paste to Here'!D47,"  &amp;  ",'Copy paste to Here'!E47))),"Empty Cell")</f>
        <v>316L steel belly banana, 14g (1.6m) with a 8mm and a 5mm bezel set jewel ball using original Czech Preciosa crystals. &amp; Length: 8mm  &amp;  Crystal Color: Peridot</v>
      </c>
      <c r="B43" s="57" t="str">
        <f>'Copy paste to Here'!C47</f>
        <v>BN2CG</v>
      </c>
      <c r="C43" s="57" t="s">
        <v>668</v>
      </c>
      <c r="D43" s="58">
        <f>Invoice!B47</f>
        <v>4</v>
      </c>
      <c r="E43" s="59">
        <f>'Shipping Invoice'!J47*$N$1</f>
        <v>1.47</v>
      </c>
      <c r="F43" s="59">
        <f t="shared" si="0"/>
        <v>5.88</v>
      </c>
      <c r="G43" s="60">
        <f t="shared" si="1"/>
        <v>31.384500000000003</v>
      </c>
      <c r="H43" s="63">
        <f t="shared" si="2"/>
        <v>125.53800000000001</v>
      </c>
    </row>
    <row r="44" spans="1:8" s="62" customFormat="1" ht="36">
      <c r="A44" s="56" t="str">
        <f>IF((LEN('Copy paste to Here'!G48))&gt;5,((CONCATENATE('Copy paste to Here'!G48," &amp; ",'Copy paste to Here'!D48,"  &amp;  ",'Copy paste to Here'!E48))),"Empty Cell")</f>
        <v>316L steel belly banana, 14g (1.6m) with a 8mm and a 5mm bezel set jewel ball using original Czech Preciosa crystals. &amp; Length: 12mm  &amp;  Crystal Color: Clear</v>
      </c>
      <c r="B44" s="57" t="str">
        <f>'Copy paste to Here'!C48</f>
        <v>BN2CG</v>
      </c>
      <c r="C44" s="57" t="s">
        <v>668</v>
      </c>
      <c r="D44" s="58">
        <f>Invoice!B48</f>
        <v>20</v>
      </c>
      <c r="E44" s="59">
        <f>'Shipping Invoice'!J48*$N$1</f>
        <v>1.47</v>
      </c>
      <c r="F44" s="59">
        <f t="shared" si="0"/>
        <v>29.4</v>
      </c>
      <c r="G44" s="60">
        <f t="shared" si="1"/>
        <v>31.384500000000003</v>
      </c>
      <c r="H44" s="63">
        <f t="shared" si="2"/>
        <v>627.69000000000005</v>
      </c>
    </row>
    <row r="45" spans="1:8" s="62" customFormat="1" ht="36">
      <c r="A45" s="56" t="str">
        <f>IF((LEN('Copy paste to Here'!G49))&gt;5,((CONCATENATE('Copy paste to Here'!G49," &amp; ",'Copy paste to Here'!D49,"  &amp;  ",'Copy paste to Here'!E49))),"Empty Cell")</f>
        <v xml:space="preserve">PVD plated surgical steel belly banana, 14g (1.6mm) with 5 &amp; 8mm bezel set jewel balls - length 3/8'' (10mm) &amp; Color: Gold Anodized w/ Clear crystal  &amp;  </v>
      </c>
      <c r="B45" s="57" t="str">
        <f>'Copy paste to Here'!C49</f>
        <v>BNT2CG</v>
      </c>
      <c r="C45" s="57" t="s">
        <v>727</v>
      </c>
      <c r="D45" s="58">
        <f>Invoice!B49</f>
        <v>10</v>
      </c>
      <c r="E45" s="59">
        <f>'Shipping Invoice'!J49*$N$1</f>
        <v>2.21</v>
      </c>
      <c r="F45" s="59">
        <f t="shared" si="0"/>
        <v>22.1</v>
      </c>
      <c r="G45" s="60">
        <f t="shared" si="1"/>
        <v>47.183500000000002</v>
      </c>
      <c r="H45" s="63">
        <f t="shared" si="2"/>
        <v>471.83500000000004</v>
      </c>
    </row>
    <row r="46" spans="1:8" s="62" customFormat="1" ht="36">
      <c r="A46" s="56" t="str">
        <f>IF((LEN('Copy paste to Here'!G50))&gt;5,((CONCATENATE('Copy paste to Here'!G50," &amp; ",'Copy paste to Here'!D50,"  &amp;  ",'Copy paste to Here'!E50))),"Empty Cell")</f>
        <v xml:space="preserve">316L steel 3mm dermal anchor top part with bezel set flat crystal for 1.6mm (14g) posts with 1.2mm internal threading &amp; Crystal Color: Clear  &amp;  </v>
      </c>
      <c r="B46" s="57" t="str">
        <f>'Copy paste to Here'!C50</f>
        <v>IJF3</v>
      </c>
      <c r="C46" s="57" t="s">
        <v>728</v>
      </c>
      <c r="D46" s="58">
        <f>Invoice!B50</f>
        <v>10</v>
      </c>
      <c r="E46" s="59">
        <f>'Shipping Invoice'!J50*$N$1</f>
        <v>0.84</v>
      </c>
      <c r="F46" s="59">
        <f t="shared" si="0"/>
        <v>8.4</v>
      </c>
      <c r="G46" s="60">
        <f t="shared" si="1"/>
        <v>17.934000000000001</v>
      </c>
      <c r="H46" s="63">
        <f t="shared" si="2"/>
        <v>179.34</v>
      </c>
    </row>
    <row r="47" spans="1:8" s="62" customFormat="1" ht="36">
      <c r="A47" s="56" t="str">
        <f>IF((LEN('Copy paste to Here'!G51))&gt;5,((CONCATENATE('Copy paste to Here'!G51," &amp; ",'Copy paste to Here'!D51,"  &amp;  ",'Copy paste to Here'!E51))),"Empty Cell")</f>
        <v xml:space="preserve">316L steel 4mm dermal anchor top part with bezel set flat crystal for 1.6mm (14g) posts with 1.2mm internal threading &amp; Crystal Color: Clear  &amp;  </v>
      </c>
      <c r="B47" s="57" t="str">
        <f>'Copy paste to Here'!C51</f>
        <v>IJF4</v>
      </c>
      <c r="C47" s="57" t="s">
        <v>730</v>
      </c>
      <c r="D47" s="58">
        <f>Invoice!B51</f>
        <v>10</v>
      </c>
      <c r="E47" s="59">
        <f>'Shipping Invoice'!J51*$N$1</f>
        <v>0.93</v>
      </c>
      <c r="F47" s="59">
        <f t="shared" si="0"/>
        <v>9.3000000000000007</v>
      </c>
      <c r="G47" s="60">
        <f t="shared" si="1"/>
        <v>19.855500000000003</v>
      </c>
      <c r="H47" s="63">
        <f t="shared" si="2"/>
        <v>198.55500000000004</v>
      </c>
    </row>
    <row r="48" spans="1:8" s="62" customFormat="1" ht="36">
      <c r="A48" s="56" t="str">
        <f>IF((LEN('Copy paste to Here'!G52))&gt;5,((CONCATENATE('Copy paste to Here'!G52," &amp; ",'Copy paste to Here'!D52,"  &amp;  ",'Copy paste to Here'!E52))),"Empty Cell")</f>
        <v xml:space="preserve">316L steel 4mm dermal anchor top part with bezel set flat crystal for 1.6mm (14g) posts with 1.2mm internal threading &amp; Crystal Color: AB  &amp;  </v>
      </c>
      <c r="B48" s="57" t="str">
        <f>'Copy paste to Here'!C52</f>
        <v>IJF4</v>
      </c>
      <c r="C48" s="57" t="s">
        <v>730</v>
      </c>
      <c r="D48" s="58">
        <f>Invoice!B52</f>
        <v>10</v>
      </c>
      <c r="E48" s="59">
        <f>'Shipping Invoice'!J52*$N$1</f>
        <v>0.93</v>
      </c>
      <c r="F48" s="59">
        <f t="shared" si="0"/>
        <v>9.3000000000000007</v>
      </c>
      <c r="G48" s="60">
        <f t="shared" si="1"/>
        <v>19.855500000000003</v>
      </c>
      <c r="H48" s="63">
        <f t="shared" si="2"/>
        <v>198.55500000000004</v>
      </c>
    </row>
    <row r="49" spans="1:8" s="62" customFormat="1" ht="36">
      <c r="A49" s="56" t="str">
        <f>IF((LEN('Copy paste to Here'!G53))&gt;5,((CONCATENATE('Copy paste to Here'!G53," &amp; ",'Copy paste to Here'!D53,"  &amp;  ",'Copy paste to Here'!E53))),"Empty Cell")</f>
        <v xml:space="preserve">316L steel 4mm dermal anchor top part with bezel set flat crystal for 1.6mm (14g) posts with 1.2mm internal threading &amp; Crystal Color: Rose  &amp;  </v>
      </c>
      <c r="B49" s="57" t="str">
        <f>'Copy paste to Here'!C53</f>
        <v>IJF4</v>
      </c>
      <c r="C49" s="57" t="s">
        <v>730</v>
      </c>
      <c r="D49" s="58">
        <f>Invoice!B53</f>
        <v>6</v>
      </c>
      <c r="E49" s="59">
        <f>'Shipping Invoice'!J53*$N$1</f>
        <v>0.93</v>
      </c>
      <c r="F49" s="59">
        <f t="shared" si="0"/>
        <v>5.58</v>
      </c>
      <c r="G49" s="60">
        <f t="shared" si="1"/>
        <v>19.855500000000003</v>
      </c>
      <c r="H49" s="63">
        <f t="shared" si="2"/>
        <v>119.13300000000001</v>
      </c>
    </row>
    <row r="50" spans="1:8" s="62" customFormat="1" ht="36">
      <c r="A50" s="56" t="str">
        <f>IF((LEN('Copy paste to Here'!G54))&gt;5,((CONCATENATE('Copy paste to Here'!G54," &amp; ",'Copy paste to Here'!D54,"  &amp;  ",'Copy paste to Here'!E54))),"Empty Cell")</f>
        <v xml:space="preserve">316L steel 4mm dermal anchor top part with bezel set flat crystal for 1.6mm (14g) posts with 1.2mm internal threading &amp; Crystal Color: Light Sapphire  &amp;  </v>
      </c>
      <c r="B50" s="57" t="str">
        <f>'Copy paste to Here'!C54</f>
        <v>IJF4</v>
      </c>
      <c r="C50" s="57" t="s">
        <v>730</v>
      </c>
      <c r="D50" s="58">
        <f>Invoice!B54</f>
        <v>4</v>
      </c>
      <c r="E50" s="59">
        <f>'Shipping Invoice'!J54*$N$1</f>
        <v>0.93</v>
      </c>
      <c r="F50" s="59">
        <f t="shared" si="0"/>
        <v>3.72</v>
      </c>
      <c r="G50" s="60">
        <f t="shared" si="1"/>
        <v>19.855500000000003</v>
      </c>
      <c r="H50" s="63">
        <f t="shared" si="2"/>
        <v>79.422000000000011</v>
      </c>
    </row>
    <row r="51" spans="1:8" s="62" customFormat="1" ht="36">
      <c r="A51" s="56" t="str">
        <f>IF((LEN('Copy paste to Here'!G55))&gt;5,((CONCATENATE('Copy paste to Here'!G55," &amp; ",'Copy paste to Here'!D55,"  &amp;  ",'Copy paste to Here'!E55))),"Empty Cell")</f>
        <v xml:space="preserve">316L steel 4mm dermal anchor top part with bezel set flat crystal for 1.6mm (14g) posts with 1.2mm internal threading &amp; Crystal Color: Sapphire  &amp;  </v>
      </c>
      <c r="B51" s="57" t="str">
        <f>'Copy paste to Here'!C55</f>
        <v>IJF4</v>
      </c>
      <c r="C51" s="57" t="s">
        <v>730</v>
      </c>
      <c r="D51" s="58">
        <f>Invoice!B55</f>
        <v>4</v>
      </c>
      <c r="E51" s="59">
        <f>'Shipping Invoice'!J55*$N$1</f>
        <v>0.93</v>
      </c>
      <c r="F51" s="59">
        <f t="shared" si="0"/>
        <v>3.72</v>
      </c>
      <c r="G51" s="60">
        <f t="shared" si="1"/>
        <v>19.855500000000003</v>
      </c>
      <c r="H51" s="63">
        <f t="shared" si="2"/>
        <v>79.422000000000011</v>
      </c>
    </row>
    <row r="52" spans="1:8" s="62" customFormat="1" ht="36">
      <c r="A52" s="56" t="str">
        <f>IF((LEN('Copy paste to Here'!G56))&gt;5,((CONCATENATE('Copy paste to Here'!G56," &amp; ",'Copy paste to Here'!D56,"  &amp;  ",'Copy paste to Here'!E56))),"Empty Cell")</f>
        <v xml:space="preserve">316L steel 4mm dermal anchor top part with bezel set flat crystal for 1.6mm (14g) posts with 1.2mm internal threading &amp; Crystal Color: Blue Zircon  &amp;  </v>
      </c>
      <c r="B52" s="57" t="str">
        <f>'Copy paste to Here'!C56</f>
        <v>IJF4</v>
      </c>
      <c r="C52" s="57" t="s">
        <v>730</v>
      </c>
      <c r="D52" s="58">
        <f>Invoice!B56</f>
        <v>4</v>
      </c>
      <c r="E52" s="59">
        <f>'Shipping Invoice'!J56*$N$1</f>
        <v>0.93</v>
      </c>
      <c r="F52" s="59">
        <f t="shared" si="0"/>
        <v>3.72</v>
      </c>
      <c r="G52" s="60">
        <f t="shared" si="1"/>
        <v>19.855500000000003</v>
      </c>
      <c r="H52" s="63">
        <f t="shared" si="2"/>
        <v>79.422000000000011</v>
      </c>
    </row>
    <row r="53" spans="1:8" s="62" customFormat="1" ht="36">
      <c r="A53" s="56" t="str">
        <f>IF((LEN('Copy paste to Here'!G57))&gt;5,((CONCATENATE('Copy paste to Here'!G57," &amp; ",'Copy paste to Here'!D57,"  &amp;  ",'Copy paste to Here'!E57))),"Empty Cell")</f>
        <v xml:space="preserve">316L steel 4mm dermal anchor top part with bezel set flat crystal for 1.6mm (14g) posts with 1.2mm internal threading &amp; Crystal Color: Jet  &amp;  </v>
      </c>
      <c r="B53" s="57" t="str">
        <f>'Copy paste to Here'!C57</f>
        <v>IJF4</v>
      </c>
      <c r="C53" s="57" t="s">
        <v>730</v>
      </c>
      <c r="D53" s="58">
        <f>Invoice!B57</f>
        <v>4</v>
      </c>
      <c r="E53" s="59">
        <f>'Shipping Invoice'!J57*$N$1</f>
        <v>0.93</v>
      </c>
      <c r="F53" s="59">
        <f t="shared" si="0"/>
        <v>3.72</v>
      </c>
      <c r="G53" s="60">
        <f t="shared" si="1"/>
        <v>19.855500000000003</v>
      </c>
      <c r="H53" s="63">
        <f t="shared" si="2"/>
        <v>79.422000000000011</v>
      </c>
    </row>
    <row r="54" spans="1:8" s="62" customFormat="1" ht="36">
      <c r="A54" s="56" t="str">
        <f>IF((LEN('Copy paste to Here'!G58))&gt;5,((CONCATENATE('Copy paste to Here'!G58," &amp; ",'Copy paste to Here'!D58,"  &amp;  ",'Copy paste to Here'!E58))),"Empty Cell")</f>
        <v xml:space="preserve">316L steel 4mm dermal anchor top part with bezel set flat crystal for 1.6mm (14g) posts with 1.2mm internal threading &amp; Crystal Color: Light Siam  &amp;  </v>
      </c>
      <c r="B54" s="57" t="str">
        <f>'Copy paste to Here'!C58</f>
        <v>IJF4</v>
      </c>
      <c r="C54" s="57" t="s">
        <v>730</v>
      </c>
      <c r="D54" s="58">
        <f>Invoice!B58</f>
        <v>6</v>
      </c>
      <c r="E54" s="59">
        <f>'Shipping Invoice'!J58*$N$1</f>
        <v>0.93</v>
      </c>
      <c r="F54" s="59">
        <f t="shared" si="0"/>
        <v>5.58</v>
      </c>
      <c r="G54" s="60">
        <f t="shared" si="1"/>
        <v>19.855500000000003</v>
      </c>
      <c r="H54" s="63">
        <f t="shared" si="2"/>
        <v>119.13300000000001</v>
      </c>
    </row>
    <row r="55" spans="1:8" s="62" customFormat="1" ht="36">
      <c r="A55" s="56" t="str">
        <f>IF((LEN('Copy paste to Here'!G59))&gt;5,((CONCATENATE('Copy paste to Here'!G59," &amp; ",'Copy paste to Here'!D59,"  &amp;  ",'Copy paste to Here'!E59))),"Empty Cell")</f>
        <v xml:space="preserve">316L steel 5mm dermal anchor top part with bezel set flat crystal for 1.6mm (14g) posts with 1.2mm internal threading &amp; Crystal Color: Clear  &amp;  </v>
      </c>
      <c r="B55" s="57" t="str">
        <f>'Copy paste to Here'!C59</f>
        <v>IJF5</v>
      </c>
      <c r="C55" s="57" t="s">
        <v>573</v>
      </c>
      <c r="D55" s="58">
        <f>Invoice!B59</f>
        <v>10</v>
      </c>
      <c r="E55" s="59">
        <f>'Shipping Invoice'!J59*$N$1</f>
        <v>1.01</v>
      </c>
      <c r="F55" s="59">
        <f t="shared" si="0"/>
        <v>10.1</v>
      </c>
      <c r="G55" s="60">
        <f t="shared" si="1"/>
        <v>21.563500000000001</v>
      </c>
      <c r="H55" s="63">
        <f t="shared" si="2"/>
        <v>215.63500000000002</v>
      </c>
    </row>
    <row r="56" spans="1:8" s="62" customFormat="1" ht="36">
      <c r="A56" s="56" t="str">
        <f>IF((LEN('Copy paste to Here'!G60))&gt;5,((CONCATENATE('Copy paste to Here'!G60," &amp; ",'Copy paste to Here'!D60,"  &amp;  ",'Copy paste to Here'!E60))),"Empty Cell")</f>
        <v xml:space="preserve">316L steel 5mm dermal anchor top part with bezel set flat crystal for 1.6mm (14g) posts with 1.2mm internal threading &amp; Crystal Color: AB  &amp;  </v>
      </c>
      <c r="B56" s="57" t="str">
        <f>'Copy paste to Here'!C60</f>
        <v>IJF5</v>
      </c>
      <c r="C56" s="57" t="s">
        <v>573</v>
      </c>
      <c r="D56" s="58">
        <f>Invoice!B60</f>
        <v>10</v>
      </c>
      <c r="E56" s="59">
        <f>'Shipping Invoice'!J60*$N$1</f>
        <v>1.01</v>
      </c>
      <c r="F56" s="59">
        <f t="shared" si="0"/>
        <v>10.1</v>
      </c>
      <c r="G56" s="60">
        <f t="shared" si="1"/>
        <v>21.563500000000001</v>
      </c>
      <c r="H56" s="63">
        <f t="shared" si="2"/>
        <v>215.63500000000002</v>
      </c>
    </row>
    <row r="57" spans="1:8" s="62" customFormat="1" ht="36">
      <c r="A57" s="56" t="str">
        <f>IF((LEN('Copy paste to Here'!G61))&gt;5,((CONCATENATE('Copy paste to Here'!G61," &amp; ",'Copy paste to Here'!D61,"  &amp;  ",'Copy paste to Here'!E61))),"Empty Cell")</f>
        <v xml:space="preserve">316L steel 5mm dermal anchor top part with bezel set flat crystal for 1.6mm (14g) posts with 1.2mm internal threading &amp; Crystal Color: Light Sapphire  &amp;  </v>
      </c>
      <c r="B57" s="57" t="str">
        <f>'Copy paste to Here'!C61</f>
        <v>IJF5</v>
      </c>
      <c r="C57" s="57" t="s">
        <v>573</v>
      </c>
      <c r="D57" s="58">
        <f>Invoice!B61</f>
        <v>4</v>
      </c>
      <c r="E57" s="59">
        <f>'Shipping Invoice'!J61*$N$1</f>
        <v>1.01</v>
      </c>
      <c r="F57" s="59">
        <f t="shared" si="0"/>
        <v>4.04</v>
      </c>
      <c r="G57" s="60">
        <f t="shared" si="1"/>
        <v>21.563500000000001</v>
      </c>
      <c r="H57" s="63">
        <f t="shared" si="2"/>
        <v>86.254000000000005</v>
      </c>
    </row>
    <row r="58" spans="1:8" s="62" customFormat="1" ht="24">
      <c r="A58" s="56" t="str">
        <f>IF((LEN('Copy paste to Here'!G62))&gt;5,((CONCATENATE('Copy paste to Here'!G62," &amp; ",'Copy paste to Here'!D62,"  &amp;  ",'Copy paste to Here'!E62))),"Empty Cell")</f>
        <v>Premium PVD plated surgical steel labret, 16g (1.2mm) with a 3mm ball &amp; Length: 6mm  &amp;  Color: Gold</v>
      </c>
      <c r="B58" s="57" t="str">
        <f>'Copy paste to Here'!C62</f>
        <v>LBTB3</v>
      </c>
      <c r="C58" s="57" t="s">
        <v>733</v>
      </c>
      <c r="D58" s="58">
        <f>Invoice!B62</f>
        <v>6</v>
      </c>
      <c r="E58" s="59">
        <f>'Shipping Invoice'!J62*$N$1</f>
        <v>1.01</v>
      </c>
      <c r="F58" s="59">
        <f t="shared" si="0"/>
        <v>6.0600000000000005</v>
      </c>
      <c r="G58" s="60">
        <f t="shared" si="1"/>
        <v>21.563500000000001</v>
      </c>
      <c r="H58" s="63">
        <f t="shared" si="2"/>
        <v>129.381</v>
      </c>
    </row>
    <row r="59" spans="1:8" s="62" customFormat="1" ht="24">
      <c r="A59" s="56" t="str">
        <f>IF((LEN('Copy paste to Here'!G63))&gt;5,((CONCATENATE('Copy paste to Here'!G63," &amp; ",'Copy paste to Here'!D63,"  &amp;  ",'Copy paste to Here'!E63))),"Empty Cell")</f>
        <v>Premium PVD plated surgical steel labret, 16g (1.2mm) with a 3mm ball &amp; Length: 10mm  &amp;  Color: Gold</v>
      </c>
      <c r="B59" s="57" t="str">
        <f>'Copy paste to Here'!C63</f>
        <v>LBTB3</v>
      </c>
      <c r="C59" s="57" t="s">
        <v>733</v>
      </c>
      <c r="D59" s="58">
        <f>Invoice!B63</f>
        <v>6</v>
      </c>
      <c r="E59" s="59">
        <f>'Shipping Invoice'!J63*$N$1</f>
        <v>1.01</v>
      </c>
      <c r="F59" s="59">
        <f t="shared" si="0"/>
        <v>6.0600000000000005</v>
      </c>
      <c r="G59" s="60">
        <f t="shared" si="1"/>
        <v>21.563500000000001</v>
      </c>
      <c r="H59" s="63">
        <f t="shared" si="2"/>
        <v>129.381</v>
      </c>
    </row>
    <row r="60" spans="1:8" s="62" customFormat="1" ht="24">
      <c r="A60" s="56" t="str">
        <f>IF((LEN('Copy paste to Here'!G64))&gt;5,((CONCATENATE('Copy paste to Here'!G64," &amp; ",'Copy paste to Here'!D64,"  &amp;  ",'Copy paste to Here'!E64))),"Empty Cell")</f>
        <v xml:space="preserve">High polished surgical steel nose screw, 1mm (18g) with 2mm ball shaped top &amp;   &amp;  </v>
      </c>
      <c r="B60" s="57" t="str">
        <f>'Copy paste to Here'!C64</f>
        <v>NSB18</v>
      </c>
      <c r="C60" s="57" t="s">
        <v>735</v>
      </c>
      <c r="D60" s="58">
        <f>Invoice!B64</f>
        <v>10</v>
      </c>
      <c r="E60" s="59">
        <f>'Shipping Invoice'!J64*$N$1</f>
        <v>0.33</v>
      </c>
      <c r="F60" s="59">
        <f t="shared" si="0"/>
        <v>3.3000000000000003</v>
      </c>
      <c r="G60" s="60">
        <f t="shared" si="1"/>
        <v>7.0455000000000005</v>
      </c>
      <c r="H60" s="63">
        <f t="shared" si="2"/>
        <v>70.455000000000013</v>
      </c>
    </row>
    <row r="61" spans="1:8" s="62" customFormat="1" ht="24">
      <c r="A61" s="56" t="str">
        <f>IF((LEN('Copy paste to Here'!G65))&gt;5,((CONCATENATE('Copy paste to Here'!G65," &amp; ",'Copy paste to Here'!D65,"  &amp;  ",'Copy paste to Here'!E65))),"Empty Cell")</f>
        <v xml:space="preserve">Surgical steel nose screw, 18g (1mm) with a 2mm round crystal top &amp; Crystal Color: Clear  &amp;  </v>
      </c>
      <c r="B61" s="57" t="str">
        <f>'Copy paste to Here'!C65</f>
        <v>NSC18</v>
      </c>
      <c r="C61" s="57" t="s">
        <v>718</v>
      </c>
      <c r="D61" s="58">
        <f>Invoice!B65</f>
        <v>50</v>
      </c>
      <c r="E61" s="59">
        <f>'Shipping Invoice'!J65*$N$1</f>
        <v>0.41</v>
      </c>
      <c r="F61" s="59">
        <f t="shared" si="0"/>
        <v>20.5</v>
      </c>
      <c r="G61" s="60">
        <f t="shared" si="1"/>
        <v>8.7535000000000007</v>
      </c>
      <c r="H61" s="63">
        <f t="shared" si="2"/>
        <v>437.67500000000001</v>
      </c>
    </row>
    <row r="62" spans="1:8" s="62" customFormat="1" ht="24">
      <c r="A62" s="56" t="str">
        <f>IF((LEN('Copy paste to Here'!G66))&gt;5,((CONCATENATE('Copy paste to Here'!G66," &amp; ",'Copy paste to Here'!D66,"  &amp;  ",'Copy paste to Here'!E66))),"Empty Cell")</f>
        <v xml:space="preserve">Surgical steel nose screw, 18g (1mm) with a 2mm round crystal top &amp; Crystal Color: Light Sapphire  &amp;  </v>
      </c>
      <c r="B62" s="57" t="str">
        <f>'Copy paste to Here'!C66</f>
        <v>NSC18</v>
      </c>
      <c r="C62" s="57" t="s">
        <v>718</v>
      </c>
      <c r="D62" s="58">
        <f>Invoice!B66</f>
        <v>10</v>
      </c>
      <c r="E62" s="59">
        <f>'Shipping Invoice'!J66*$N$1</f>
        <v>0.41</v>
      </c>
      <c r="F62" s="59">
        <f t="shared" si="0"/>
        <v>4.0999999999999996</v>
      </c>
      <c r="G62" s="60">
        <f t="shared" si="1"/>
        <v>8.7535000000000007</v>
      </c>
      <c r="H62" s="63">
        <f t="shared" si="2"/>
        <v>87.535000000000011</v>
      </c>
    </row>
    <row r="63" spans="1:8" s="62" customFormat="1" ht="24">
      <c r="A63" s="56" t="str">
        <f>IF((LEN('Copy paste to Here'!G67))&gt;5,((CONCATENATE('Copy paste to Here'!G67," &amp; ",'Copy paste to Here'!D67,"  &amp;  ",'Copy paste to Here'!E67))),"Empty Cell")</f>
        <v xml:space="preserve">Surgical steel nose screw, 18g (1mm) with a 2mm round crystal top &amp; Crystal Color: Blue Zircon  &amp;  </v>
      </c>
      <c r="B63" s="57" t="str">
        <f>'Copy paste to Here'!C67</f>
        <v>NSC18</v>
      </c>
      <c r="C63" s="57" t="s">
        <v>718</v>
      </c>
      <c r="D63" s="58">
        <f>Invoice!B67</f>
        <v>6</v>
      </c>
      <c r="E63" s="59">
        <f>'Shipping Invoice'!J67*$N$1</f>
        <v>0.41</v>
      </c>
      <c r="F63" s="59">
        <f t="shared" si="0"/>
        <v>2.46</v>
      </c>
      <c r="G63" s="60">
        <f t="shared" si="1"/>
        <v>8.7535000000000007</v>
      </c>
      <c r="H63" s="63">
        <f t="shared" si="2"/>
        <v>52.521000000000001</v>
      </c>
    </row>
    <row r="64" spans="1:8" s="62" customFormat="1" ht="24">
      <c r="A64" s="56" t="str">
        <f>IF((LEN('Copy paste to Here'!G68))&gt;5,((CONCATENATE('Copy paste to Here'!G68," &amp; ",'Copy paste to Here'!D68,"  &amp;  ",'Copy paste to Here'!E68))),"Empty Cell")</f>
        <v xml:space="preserve">Surgical steel nose screw, 18g (1mm) with a 2mm round crystal top &amp; Crystal Color: Light Amethyst  &amp;  </v>
      </c>
      <c r="B64" s="57" t="str">
        <f>'Copy paste to Here'!C68</f>
        <v>NSC18</v>
      </c>
      <c r="C64" s="57" t="s">
        <v>718</v>
      </c>
      <c r="D64" s="58">
        <f>Invoice!B68</f>
        <v>10</v>
      </c>
      <c r="E64" s="59">
        <f>'Shipping Invoice'!J68*$N$1</f>
        <v>0.41</v>
      </c>
      <c r="F64" s="59">
        <f t="shared" si="0"/>
        <v>4.0999999999999996</v>
      </c>
      <c r="G64" s="60">
        <f t="shared" si="1"/>
        <v>8.7535000000000007</v>
      </c>
      <c r="H64" s="63">
        <f t="shared" si="2"/>
        <v>87.535000000000011</v>
      </c>
    </row>
    <row r="65" spans="1:8" s="62" customFormat="1" ht="24">
      <c r="A65" s="56" t="str">
        <f>IF((LEN('Copy paste to Here'!G69))&gt;5,((CONCATENATE('Copy paste to Here'!G69," &amp; ",'Copy paste to Here'!D69,"  &amp;  ",'Copy paste to Here'!E69))),"Empty Cell")</f>
        <v xml:space="preserve">Surgical steel nose screw, 18g (1mm) with a 2mm round crystal top &amp; Crystal Color: Jet  &amp;  </v>
      </c>
      <c r="B65" s="57" t="str">
        <f>'Copy paste to Here'!C69</f>
        <v>NSC18</v>
      </c>
      <c r="C65" s="57" t="s">
        <v>718</v>
      </c>
      <c r="D65" s="58">
        <f>Invoice!B69</f>
        <v>10</v>
      </c>
      <c r="E65" s="59">
        <f>'Shipping Invoice'!J69*$N$1</f>
        <v>0.41</v>
      </c>
      <c r="F65" s="59">
        <f t="shared" si="0"/>
        <v>4.0999999999999996</v>
      </c>
      <c r="G65" s="60">
        <f t="shared" si="1"/>
        <v>8.7535000000000007</v>
      </c>
      <c r="H65" s="63">
        <f t="shared" si="2"/>
        <v>87.535000000000011</v>
      </c>
    </row>
    <row r="66" spans="1:8" s="62" customFormat="1" ht="24">
      <c r="A66" s="56" t="str">
        <f>IF((LEN('Copy paste to Here'!G70))&gt;5,((CONCATENATE('Copy paste to Here'!G70," &amp; ",'Copy paste to Here'!D70,"  &amp;  ",'Copy paste to Here'!E70))),"Empty Cell")</f>
        <v xml:space="preserve">Surgical steel nose screw, 18g (1mm) with a 2mm round crystal top &amp; Crystal Color: Light Siam  &amp;  </v>
      </c>
      <c r="B66" s="57" t="str">
        <f>'Copy paste to Here'!C70</f>
        <v>NSC18</v>
      </c>
      <c r="C66" s="57" t="s">
        <v>718</v>
      </c>
      <c r="D66" s="58">
        <f>Invoice!B70</f>
        <v>6</v>
      </c>
      <c r="E66" s="59">
        <f>'Shipping Invoice'!J70*$N$1</f>
        <v>0.41</v>
      </c>
      <c r="F66" s="59">
        <f t="shared" si="0"/>
        <v>2.46</v>
      </c>
      <c r="G66" s="60">
        <f t="shared" si="1"/>
        <v>8.7535000000000007</v>
      </c>
      <c r="H66" s="63">
        <f t="shared" si="2"/>
        <v>52.521000000000001</v>
      </c>
    </row>
    <row r="67" spans="1:8" s="62" customFormat="1" ht="24">
      <c r="A67" s="56" t="str">
        <f>IF((LEN('Copy paste to Here'!G71))&gt;5,((CONCATENATE('Copy paste to Here'!G71," &amp; ",'Copy paste to Here'!D71,"  &amp;  ",'Copy paste to Here'!E71))),"Empty Cell")</f>
        <v xml:space="preserve">Surgical steel nose screw, 18g (1mm) with a 2mm round crystal top &amp; Crystal Color: Emerald  &amp;  </v>
      </c>
      <c r="B67" s="57" t="str">
        <f>'Copy paste to Here'!C71</f>
        <v>NSC18</v>
      </c>
      <c r="C67" s="57" t="s">
        <v>718</v>
      </c>
      <c r="D67" s="58">
        <f>Invoice!B71</f>
        <v>6</v>
      </c>
      <c r="E67" s="59">
        <f>'Shipping Invoice'!J71*$N$1</f>
        <v>0.41</v>
      </c>
      <c r="F67" s="59">
        <f t="shared" si="0"/>
        <v>2.46</v>
      </c>
      <c r="G67" s="60">
        <f t="shared" si="1"/>
        <v>8.7535000000000007</v>
      </c>
      <c r="H67" s="63">
        <f t="shared" si="2"/>
        <v>52.521000000000001</v>
      </c>
    </row>
    <row r="68" spans="1:8" s="62" customFormat="1" ht="24">
      <c r="A68" s="56" t="str">
        <f>IF((LEN('Copy paste to Here'!G72))&gt;5,((CONCATENATE('Copy paste to Here'!G72," &amp; ",'Copy paste to Here'!D72,"  &amp;  ",'Copy paste to Here'!E72))),"Empty Cell")</f>
        <v xml:space="preserve">High polished surgical steel nose screw, 20g (0.8mm) with flower shaped top with small 6 crystals &amp; Crystal Color: Clear  &amp;  </v>
      </c>
      <c r="B68" s="57" t="str">
        <f>'Copy paste to Here'!C72</f>
        <v>NSCFWC</v>
      </c>
      <c r="C68" s="57" t="s">
        <v>111</v>
      </c>
      <c r="D68" s="58">
        <f>Invoice!B72</f>
        <v>6</v>
      </c>
      <c r="E68" s="59">
        <f>'Shipping Invoice'!J72*$N$1</f>
        <v>1.1299999999999999</v>
      </c>
      <c r="F68" s="59">
        <f t="shared" si="0"/>
        <v>6.7799999999999994</v>
      </c>
      <c r="G68" s="60">
        <f t="shared" si="1"/>
        <v>24.125499999999999</v>
      </c>
      <c r="H68" s="63">
        <f t="shared" si="2"/>
        <v>144.75299999999999</v>
      </c>
    </row>
    <row r="69" spans="1:8" s="62" customFormat="1" ht="24">
      <c r="A69" s="56" t="str">
        <f>IF((LEN('Copy paste to Here'!G73))&gt;5,((CONCATENATE('Copy paste to Here'!G73," &amp; ",'Copy paste to Here'!D73,"  &amp;  ",'Copy paste to Here'!E73))),"Empty Cell")</f>
        <v xml:space="preserve">High polished surgical steel nose screw, 20g (0.8mm) with flower shaped top with small 6 crystals &amp; Crystal Color: AB  &amp;  </v>
      </c>
      <c r="B69" s="57" t="str">
        <f>'Copy paste to Here'!C73</f>
        <v>NSCFWC</v>
      </c>
      <c r="C69" s="57" t="s">
        <v>111</v>
      </c>
      <c r="D69" s="58">
        <f>Invoice!B73</f>
        <v>4</v>
      </c>
      <c r="E69" s="59">
        <f>'Shipping Invoice'!J73*$N$1</f>
        <v>1.1299999999999999</v>
      </c>
      <c r="F69" s="59">
        <f t="shared" si="0"/>
        <v>4.5199999999999996</v>
      </c>
      <c r="G69" s="60">
        <f t="shared" si="1"/>
        <v>24.125499999999999</v>
      </c>
      <c r="H69" s="63">
        <f t="shared" si="2"/>
        <v>96.501999999999995</v>
      </c>
    </row>
    <row r="70" spans="1:8" s="62" customFormat="1" ht="36">
      <c r="A70" s="56" t="str">
        <f>IF((LEN('Copy paste to Here'!G74))&gt;5,((CONCATENATE('Copy paste to Here'!G74," &amp; ",'Copy paste to Here'!D74,"  &amp;  ",'Copy paste to Here'!E74))),"Empty Cell")</f>
        <v xml:space="preserve">High polished surgical steel nose screw, 20g (0.8mm) with flower shaped top with small 6 crystals &amp; Crystal Color: Light Sapphire  &amp;  </v>
      </c>
      <c r="B70" s="57" t="str">
        <f>'Copy paste to Here'!C74</f>
        <v>NSCFWC</v>
      </c>
      <c r="C70" s="57" t="s">
        <v>111</v>
      </c>
      <c r="D70" s="58">
        <f>Invoice!B74</f>
        <v>4</v>
      </c>
      <c r="E70" s="59">
        <f>'Shipping Invoice'!J74*$N$1</f>
        <v>1.1299999999999999</v>
      </c>
      <c r="F70" s="59">
        <f t="shared" si="0"/>
        <v>4.5199999999999996</v>
      </c>
      <c r="G70" s="60">
        <f t="shared" si="1"/>
        <v>24.125499999999999</v>
      </c>
      <c r="H70" s="63">
        <f t="shared" si="2"/>
        <v>96.501999999999995</v>
      </c>
    </row>
    <row r="71" spans="1:8" s="62" customFormat="1" ht="36">
      <c r="A71" s="56" t="str">
        <f>IF((LEN('Copy paste to Here'!G75))&gt;5,((CONCATENATE('Copy paste to Here'!G75," &amp; ",'Copy paste to Here'!D75,"  &amp;  ",'Copy paste to Here'!E75))),"Empty Cell")</f>
        <v xml:space="preserve">High polished surgical steel nose screw, 20g (0.8mm) with flower shaped top with small 6 crystals &amp; Crystal Color: Sapphire  &amp;  </v>
      </c>
      <c r="B71" s="57" t="str">
        <f>'Copy paste to Here'!C75</f>
        <v>NSCFWC</v>
      </c>
      <c r="C71" s="57" t="s">
        <v>111</v>
      </c>
      <c r="D71" s="58">
        <f>Invoice!B75</f>
        <v>4</v>
      </c>
      <c r="E71" s="59">
        <f>'Shipping Invoice'!J75*$N$1</f>
        <v>1.1299999999999999</v>
      </c>
      <c r="F71" s="59">
        <f t="shared" si="0"/>
        <v>4.5199999999999996</v>
      </c>
      <c r="G71" s="60">
        <f t="shared" si="1"/>
        <v>24.125499999999999</v>
      </c>
      <c r="H71" s="63">
        <f t="shared" si="2"/>
        <v>96.501999999999995</v>
      </c>
    </row>
    <row r="72" spans="1:8" s="62" customFormat="1" ht="36">
      <c r="A72" s="56" t="str">
        <f>IF((LEN('Copy paste to Here'!G76))&gt;5,((CONCATENATE('Copy paste to Here'!G76," &amp; ",'Copy paste to Here'!D76,"  &amp;  ",'Copy paste to Here'!E76))),"Empty Cell")</f>
        <v xml:space="preserve">High polished surgical steel nose screw, 20g (0.8mm) with flower shaped top with small 6 crystals &amp; Crystal Color: Aquamarine  &amp;  </v>
      </c>
      <c r="B72" s="57" t="str">
        <f>'Copy paste to Here'!C76</f>
        <v>NSCFWC</v>
      </c>
      <c r="C72" s="57" t="s">
        <v>111</v>
      </c>
      <c r="D72" s="58">
        <f>Invoice!B76</f>
        <v>4</v>
      </c>
      <c r="E72" s="59">
        <f>'Shipping Invoice'!J76*$N$1</f>
        <v>1.1299999999999999</v>
      </c>
      <c r="F72" s="59">
        <f t="shared" si="0"/>
        <v>4.5199999999999996</v>
      </c>
      <c r="G72" s="60">
        <f t="shared" si="1"/>
        <v>24.125499999999999</v>
      </c>
      <c r="H72" s="63">
        <f t="shared" si="2"/>
        <v>96.501999999999995</v>
      </c>
    </row>
    <row r="73" spans="1:8" s="62" customFormat="1" ht="36">
      <c r="A73" s="56" t="str">
        <f>IF((LEN('Copy paste to Here'!G77))&gt;5,((CONCATENATE('Copy paste to Here'!G77," &amp; ",'Copy paste to Here'!D77,"  &amp;  ",'Copy paste to Here'!E77))),"Empty Cell")</f>
        <v xml:space="preserve">High polished surgical steel nose screw, 20g (0.8mm) with flower shaped top with small 6 crystals &amp; Crystal Color: Light Amethyst  &amp;  </v>
      </c>
      <c r="B73" s="57" t="str">
        <f>'Copy paste to Here'!C77</f>
        <v>NSCFWC</v>
      </c>
      <c r="C73" s="57" t="s">
        <v>111</v>
      </c>
      <c r="D73" s="58">
        <f>Invoice!B77</f>
        <v>4</v>
      </c>
      <c r="E73" s="59">
        <f>'Shipping Invoice'!J77*$N$1</f>
        <v>1.1299999999999999</v>
      </c>
      <c r="F73" s="59">
        <f t="shared" si="0"/>
        <v>4.5199999999999996</v>
      </c>
      <c r="G73" s="60">
        <f t="shared" si="1"/>
        <v>24.125499999999999</v>
      </c>
      <c r="H73" s="63">
        <f t="shared" si="2"/>
        <v>96.501999999999995</v>
      </c>
    </row>
    <row r="74" spans="1:8" s="62" customFormat="1" ht="36">
      <c r="A74" s="56" t="str">
        <f>IF((LEN('Copy paste to Here'!G78))&gt;5,((CONCATENATE('Copy paste to Here'!G78," &amp; ",'Copy paste to Here'!D78,"  &amp;  ",'Copy paste to Here'!E78))),"Empty Cell")</f>
        <v xml:space="preserve">High polished surgical steel nose screw, 20g (0.8mm) with flower shaped top with small 6 crystals &amp; Crystal Color: Amethyst  &amp;  </v>
      </c>
      <c r="B74" s="57" t="str">
        <f>'Copy paste to Here'!C78</f>
        <v>NSCFWC</v>
      </c>
      <c r="C74" s="57" t="s">
        <v>111</v>
      </c>
      <c r="D74" s="58">
        <f>Invoice!B78</f>
        <v>4</v>
      </c>
      <c r="E74" s="59">
        <f>'Shipping Invoice'!J78*$N$1</f>
        <v>1.1299999999999999</v>
      </c>
      <c r="F74" s="59">
        <f t="shared" si="0"/>
        <v>4.5199999999999996</v>
      </c>
      <c r="G74" s="60">
        <f t="shared" si="1"/>
        <v>24.125499999999999</v>
      </c>
      <c r="H74" s="63">
        <f t="shared" si="2"/>
        <v>96.501999999999995</v>
      </c>
    </row>
    <row r="75" spans="1:8" s="62" customFormat="1" ht="36">
      <c r="A75" s="56" t="str">
        <f>IF((LEN('Copy paste to Here'!G79))&gt;5,((CONCATENATE('Copy paste to Here'!G79," &amp; ",'Copy paste to Here'!D79,"  &amp;  ",'Copy paste to Here'!E79))),"Empty Cell")</f>
        <v xml:space="preserve">High polished surgical steel nose screw, 20g (0.8mm) with flower shaped top with small 6 crystals &amp; Crystal Color: Light Siam  &amp;  </v>
      </c>
      <c r="B75" s="57" t="str">
        <f>'Copy paste to Here'!C79</f>
        <v>NSCFWC</v>
      </c>
      <c r="C75" s="57" t="s">
        <v>111</v>
      </c>
      <c r="D75" s="58">
        <f>Invoice!B79</f>
        <v>2</v>
      </c>
      <c r="E75" s="59">
        <f>'Shipping Invoice'!J79*$N$1</f>
        <v>1.1299999999999999</v>
      </c>
      <c r="F75" s="59">
        <f t="shared" si="0"/>
        <v>2.2599999999999998</v>
      </c>
      <c r="G75" s="60">
        <f t="shared" si="1"/>
        <v>24.125499999999999</v>
      </c>
      <c r="H75" s="63">
        <f t="shared" si="2"/>
        <v>48.250999999999998</v>
      </c>
    </row>
    <row r="76" spans="1:8" s="62" customFormat="1" ht="24">
      <c r="A76" s="56" t="str">
        <f>IF((LEN('Copy paste to Here'!G80))&gt;5,((CONCATENATE('Copy paste to Here'!G80," &amp; ",'Copy paste to Here'!D80,"  &amp;  ",'Copy paste to Here'!E80))),"Empty Cell")</f>
        <v xml:space="preserve">Anodized surgical steel nose screw, 20g (0.8mm) with 2mm ball top &amp; Color: Black  &amp;  </v>
      </c>
      <c r="B76" s="57" t="str">
        <f>'Copy paste to Here'!C80</f>
        <v>NSTB</v>
      </c>
      <c r="C76" s="57" t="s">
        <v>631</v>
      </c>
      <c r="D76" s="58">
        <f>Invoice!B80</f>
        <v>10</v>
      </c>
      <c r="E76" s="59">
        <f>'Shipping Invoice'!J80*$N$1</f>
        <v>0.67</v>
      </c>
      <c r="F76" s="59">
        <f t="shared" si="0"/>
        <v>6.7</v>
      </c>
      <c r="G76" s="60">
        <f t="shared" si="1"/>
        <v>14.304500000000003</v>
      </c>
      <c r="H76" s="63">
        <f t="shared" si="2"/>
        <v>143.04500000000002</v>
      </c>
    </row>
    <row r="77" spans="1:8" s="62" customFormat="1" ht="24">
      <c r="A77" s="56" t="str">
        <f>IF((LEN('Copy paste to Here'!G81))&gt;5,((CONCATENATE('Copy paste to Here'!G81," &amp; ",'Copy paste to Here'!D81,"  &amp;  ",'Copy paste to Here'!E81))),"Empty Cell")</f>
        <v xml:space="preserve">Anodized surgical steel nose screw, 20g (0.8mm) with 2mm ball top &amp; Color: Gold  &amp;  </v>
      </c>
      <c r="B77" s="57" t="str">
        <f>'Copy paste to Here'!C81</f>
        <v>NSTB</v>
      </c>
      <c r="C77" s="57" t="s">
        <v>631</v>
      </c>
      <c r="D77" s="58">
        <f>Invoice!B81</f>
        <v>10</v>
      </c>
      <c r="E77" s="59">
        <f>'Shipping Invoice'!J81*$N$1</f>
        <v>0.67</v>
      </c>
      <c r="F77" s="59">
        <f t="shared" si="0"/>
        <v>6.7</v>
      </c>
      <c r="G77" s="60">
        <f t="shared" si="1"/>
        <v>14.304500000000003</v>
      </c>
      <c r="H77" s="63">
        <f t="shared" si="2"/>
        <v>143.04500000000002</v>
      </c>
    </row>
    <row r="78" spans="1:8" s="62" customFormat="1" ht="25.5">
      <c r="A78" s="56" t="str">
        <f>IF((LEN('Copy paste to Here'!G82))&gt;5,((CONCATENATE('Copy paste to Here'!G82," &amp; ",'Copy paste to Here'!D82,"  &amp;  ",'Copy paste to Here'!E82))),"Empty Cell")</f>
        <v xml:space="preserve">Surgical steel nose screw, 20g (0.8mm) with prong set 1.5mm round CZ stone &amp; Cz Color: Clear  &amp;  </v>
      </c>
      <c r="B78" s="57" t="str">
        <f>'Copy paste to Here'!C82</f>
        <v>NSWZR15</v>
      </c>
      <c r="C78" s="57" t="s">
        <v>127</v>
      </c>
      <c r="D78" s="58">
        <f>Invoice!B82</f>
        <v>100</v>
      </c>
      <c r="E78" s="59">
        <f>'Shipping Invoice'!J82*$N$1</f>
        <v>1.01</v>
      </c>
      <c r="F78" s="59">
        <f t="shared" si="0"/>
        <v>101</v>
      </c>
      <c r="G78" s="60">
        <f t="shared" si="1"/>
        <v>21.563500000000001</v>
      </c>
      <c r="H78" s="63">
        <f t="shared" si="2"/>
        <v>2156.35</v>
      </c>
    </row>
    <row r="79" spans="1:8" s="62" customFormat="1" ht="25.5">
      <c r="A79" s="56" t="str">
        <f>IF((LEN('Copy paste to Here'!G83))&gt;5,((CONCATENATE('Copy paste to Here'!G83," &amp; ",'Copy paste to Here'!D83,"  &amp;  ",'Copy paste to Here'!E83))),"Empty Cell")</f>
        <v xml:space="preserve">Surgical steel nose screw, 20g (0.8mm) with prong set 1.5mm round CZ stone &amp; Cz Color: Jet  &amp;  </v>
      </c>
      <c r="B79" s="57" t="str">
        <f>'Copy paste to Here'!C83</f>
        <v>NSWZR15</v>
      </c>
      <c r="C79" s="57" t="s">
        <v>127</v>
      </c>
      <c r="D79" s="58">
        <f>Invoice!B83</f>
        <v>6</v>
      </c>
      <c r="E79" s="59">
        <f>'Shipping Invoice'!J83*$N$1</f>
        <v>1.01</v>
      </c>
      <c r="F79" s="59">
        <f t="shared" si="0"/>
        <v>6.0600000000000005</v>
      </c>
      <c r="G79" s="60">
        <f t="shared" si="1"/>
        <v>21.563500000000001</v>
      </c>
      <c r="H79" s="63">
        <f t="shared" si="2"/>
        <v>129.381</v>
      </c>
    </row>
    <row r="80" spans="1:8" s="62" customFormat="1" ht="25.5">
      <c r="A80" s="56" t="str">
        <f>IF((LEN('Copy paste to Here'!G84))&gt;5,((CONCATENATE('Copy paste to Here'!G84," &amp; ",'Copy paste to Here'!D84,"  &amp;  ",'Copy paste to Here'!E84))),"Empty Cell")</f>
        <v xml:space="preserve">Rose gold PVD plated 316L steel nose screw, 20g (0.8mm) with prong set 1.5mm round CZ stone &amp; Cz Color: Clear  &amp;  </v>
      </c>
      <c r="B80" s="57" t="str">
        <f>'Copy paste to Here'!C84</f>
        <v>NWTTZR15</v>
      </c>
      <c r="C80" s="57" t="s">
        <v>741</v>
      </c>
      <c r="D80" s="58">
        <f>Invoice!B84</f>
        <v>20</v>
      </c>
      <c r="E80" s="59">
        <f>'Shipping Invoice'!J84*$N$1</f>
        <v>1.7</v>
      </c>
      <c r="F80" s="59">
        <f t="shared" si="0"/>
        <v>34</v>
      </c>
      <c r="G80" s="60">
        <f t="shared" si="1"/>
        <v>36.295000000000002</v>
      </c>
      <c r="H80" s="63">
        <f t="shared" si="2"/>
        <v>725.90000000000009</v>
      </c>
    </row>
    <row r="81" spans="1:8" s="62" customFormat="1" ht="25.5">
      <c r="A81" s="56" t="str">
        <f>IF((LEN('Copy paste to Here'!G85))&gt;5,((CONCATENATE('Copy paste to Here'!G85," &amp; ",'Copy paste to Here'!D85,"  &amp;  ",'Copy paste to Here'!E85))),"Empty Cell")</f>
        <v xml:space="preserve">Gold PVD plated 316L steel nose screw, 20g (0.8mm) with prong set 1.5mm round CZ stone &amp; Cz Color: Clear  &amp;  </v>
      </c>
      <c r="B81" s="57" t="str">
        <f>'Copy paste to Here'!C85</f>
        <v>NWTZR15</v>
      </c>
      <c r="C81" s="57" t="s">
        <v>743</v>
      </c>
      <c r="D81" s="58">
        <f>Invoice!B85</f>
        <v>50</v>
      </c>
      <c r="E81" s="59">
        <f>'Shipping Invoice'!J85*$N$1</f>
        <v>1.61</v>
      </c>
      <c r="F81" s="59">
        <f t="shared" si="0"/>
        <v>80.5</v>
      </c>
      <c r="G81" s="60">
        <f t="shared" si="1"/>
        <v>34.373500000000007</v>
      </c>
      <c r="H81" s="63">
        <f t="shared" si="2"/>
        <v>1718.6750000000004</v>
      </c>
    </row>
    <row r="82" spans="1:8" s="62" customFormat="1" ht="25.5">
      <c r="A82" s="56" t="str">
        <f>IF((LEN('Copy paste to Here'!G86))&gt;5,((CONCATENATE('Copy paste to Here'!G86," &amp; ",'Copy paste to Here'!D86,"  &amp;  ",'Copy paste to Here'!E86))),"Empty Cell")</f>
        <v>PVD plated surgical steel hinged segment ring, 20g (0.8mm) &amp; Length: 7mm  &amp;  Color: Gold</v>
      </c>
      <c r="B82" s="57" t="str">
        <f>'Copy paste to Here'!C86</f>
        <v>SEGHT20</v>
      </c>
      <c r="C82" s="57" t="s">
        <v>479</v>
      </c>
      <c r="D82" s="58">
        <f>Invoice!B86</f>
        <v>50</v>
      </c>
      <c r="E82" s="59">
        <f>'Shipping Invoice'!J86*$N$1</f>
        <v>3.84</v>
      </c>
      <c r="F82" s="59">
        <f t="shared" si="0"/>
        <v>192</v>
      </c>
      <c r="G82" s="60">
        <f t="shared" si="1"/>
        <v>81.984000000000009</v>
      </c>
      <c r="H82" s="63">
        <f t="shared" si="2"/>
        <v>4099.2000000000007</v>
      </c>
    </row>
    <row r="83" spans="1:8" s="62" customFormat="1" ht="25.5">
      <c r="A83" s="56" t="str">
        <f>IF((LEN('Copy paste to Here'!G87))&gt;5,((CONCATENATE('Copy paste to Here'!G87," &amp; ",'Copy paste to Here'!D87,"  &amp;  ",'Copy paste to Here'!E87))),"Empty Cell")</f>
        <v>PVD plated surgical steel hinged segment ring, 20g (0.8mm) &amp; Length: 9mm  &amp;  Color: Gold</v>
      </c>
      <c r="B83" s="57" t="str">
        <f>'Copy paste to Here'!C87</f>
        <v>SEGHT20</v>
      </c>
      <c r="C83" s="57" t="s">
        <v>479</v>
      </c>
      <c r="D83" s="58">
        <f>Invoice!B87</f>
        <v>100</v>
      </c>
      <c r="E83" s="59">
        <f>'Shipping Invoice'!J87*$N$1</f>
        <v>3.84</v>
      </c>
      <c r="F83" s="59">
        <f t="shared" ref="F83:F146" si="3">D83*E83</f>
        <v>384</v>
      </c>
      <c r="G83" s="60">
        <f t="shared" ref="G83:G146" si="4">E83*$E$14</f>
        <v>81.984000000000009</v>
      </c>
      <c r="H83" s="63">
        <f t="shared" ref="H83:H146" si="5">D83*G83</f>
        <v>8198.4000000000015</v>
      </c>
    </row>
    <row r="84" spans="1:8" s="62" customFormat="1" ht="25.5">
      <c r="A84" s="56" t="str">
        <f>IF((LEN('Copy paste to Here'!G88))&gt;5,((CONCATENATE('Copy paste to Here'!G88," &amp; ",'Copy paste to Here'!D88,"  &amp;  ",'Copy paste to Here'!E88))),"Empty Cell")</f>
        <v>PVD plated surgical steel hinged segment ring, 20g (0.8mm) &amp; Length: 11mm  &amp;  Color: Gold</v>
      </c>
      <c r="B84" s="57" t="str">
        <f>'Copy paste to Here'!C88</f>
        <v>SEGHT20</v>
      </c>
      <c r="C84" s="57" t="s">
        <v>479</v>
      </c>
      <c r="D84" s="58">
        <f>Invoice!B88</f>
        <v>10</v>
      </c>
      <c r="E84" s="59">
        <f>'Shipping Invoice'!J88*$N$1</f>
        <v>3.84</v>
      </c>
      <c r="F84" s="59">
        <f t="shared" si="3"/>
        <v>38.4</v>
      </c>
      <c r="G84" s="60">
        <f t="shared" si="4"/>
        <v>81.984000000000009</v>
      </c>
      <c r="H84" s="63">
        <f t="shared" si="5"/>
        <v>819.84000000000015</v>
      </c>
    </row>
    <row r="85" spans="1:8" s="62" customFormat="1" ht="25.5">
      <c r="A85" s="56" t="str">
        <f>IF((LEN('Copy paste to Here'!G89))&gt;5,((CONCATENATE('Copy paste to Here'!G89," &amp; ",'Copy paste to Here'!D89,"  &amp;  ",'Copy paste to Here'!E89))),"Empty Cell")</f>
        <v>PVD plated surgical steel hinged segment ring, 20g (0.8mm) &amp; Length: 12mm  &amp;  Color: Gold</v>
      </c>
      <c r="B85" s="57" t="str">
        <f>'Copy paste to Here'!C89</f>
        <v>SEGHT20</v>
      </c>
      <c r="C85" s="57" t="s">
        <v>479</v>
      </c>
      <c r="D85" s="58">
        <f>Invoice!B89</f>
        <v>10</v>
      </c>
      <c r="E85" s="59">
        <f>'Shipping Invoice'!J89*$N$1</f>
        <v>3.84</v>
      </c>
      <c r="F85" s="59">
        <f t="shared" si="3"/>
        <v>38.4</v>
      </c>
      <c r="G85" s="60">
        <f t="shared" si="4"/>
        <v>81.984000000000009</v>
      </c>
      <c r="H85" s="63">
        <f t="shared" si="5"/>
        <v>819.84000000000015</v>
      </c>
    </row>
    <row r="86" spans="1:8" s="62" customFormat="1" ht="25.5">
      <c r="A86" s="56" t="str">
        <f>IF((LEN('Copy paste to Here'!G90))&gt;5,((CONCATENATE('Copy paste to Here'!G90," &amp; ",'Copy paste to Here'!D90,"  &amp;  ",'Copy paste to Here'!E90))),"Empty Cell")</f>
        <v>PVD plated surgical steel hinged segment ring, 20g (0.8mm) &amp; Size: 8mm  &amp;  Color: Gold</v>
      </c>
      <c r="B86" s="57" t="str">
        <f>'Copy paste to Here'!C90</f>
        <v>SEGHT20</v>
      </c>
      <c r="C86" s="57" t="s">
        <v>479</v>
      </c>
      <c r="D86" s="58">
        <f>Invoice!B90</f>
        <v>100</v>
      </c>
      <c r="E86" s="59">
        <f>'Shipping Invoice'!J90*$N$1</f>
        <v>3.84</v>
      </c>
      <c r="F86" s="59">
        <f t="shared" si="3"/>
        <v>384</v>
      </c>
      <c r="G86" s="60">
        <f t="shared" si="4"/>
        <v>81.984000000000009</v>
      </c>
      <c r="H86" s="63">
        <f t="shared" si="5"/>
        <v>8198.4000000000015</v>
      </c>
    </row>
    <row r="87" spans="1:8" s="62" customFormat="1" ht="25.5">
      <c r="A87" s="56" t="str">
        <f>IF((LEN('Copy paste to Here'!G91))&gt;5,((CONCATENATE('Copy paste to Here'!G91," &amp; ",'Copy paste to Here'!D91,"  &amp;  ",'Copy paste to Here'!E91))),"Empty Cell")</f>
        <v>PVD plated surgical steel hinged segment ring, 20g (0.8mm) &amp; Size: 10mm  &amp;  Color: Gold</v>
      </c>
      <c r="B87" s="57" t="str">
        <f>'Copy paste to Here'!C91</f>
        <v>SEGHT20</v>
      </c>
      <c r="C87" s="57" t="s">
        <v>479</v>
      </c>
      <c r="D87" s="58">
        <f>Invoice!B91</f>
        <v>30</v>
      </c>
      <c r="E87" s="59">
        <f>'Shipping Invoice'!J91*$N$1</f>
        <v>3.84</v>
      </c>
      <c r="F87" s="59">
        <f t="shared" si="3"/>
        <v>115.19999999999999</v>
      </c>
      <c r="G87" s="60">
        <f t="shared" si="4"/>
        <v>81.984000000000009</v>
      </c>
      <c r="H87" s="63">
        <f t="shared" si="5"/>
        <v>2459.5200000000004</v>
      </c>
    </row>
    <row r="88" spans="1:8" s="62" customFormat="1" ht="48">
      <c r="A88" s="56" t="str">
        <f>IF((LEN('Copy paste to Here'!G92))&gt;5,((CONCATENATE('Copy paste to Here'!G92," &amp; ",'Copy paste to Here'!D92,"  &amp;  ",'Copy paste to Here'!E92))),"Empty Cell")</f>
        <v xml:space="preserve">PVD plated 316L steel hinged segment ring, 1.2mm (16g) with double line rings and outward facing CNC set Cubic Zirconia (CZ) stones, inner diameter from 8mm to 10mm &amp; Color: Gold 8mm  &amp;  </v>
      </c>
      <c r="B88" s="57" t="str">
        <f>'Copy paste to Here'!C92</f>
        <v>SGSH22T</v>
      </c>
      <c r="C88" s="57" t="s">
        <v>778</v>
      </c>
      <c r="D88" s="58">
        <f>Invoice!B92</f>
        <v>1</v>
      </c>
      <c r="E88" s="59">
        <f>'Shipping Invoice'!J92*$N$1</f>
        <v>17.8</v>
      </c>
      <c r="F88" s="59">
        <f t="shared" si="3"/>
        <v>17.8</v>
      </c>
      <c r="G88" s="60">
        <f t="shared" si="4"/>
        <v>380.03000000000003</v>
      </c>
      <c r="H88" s="63">
        <f t="shared" si="5"/>
        <v>380.03000000000003</v>
      </c>
    </row>
    <row r="89" spans="1:8" s="62" customFormat="1" ht="36">
      <c r="A89" s="56" t="str">
        <f>IF((LEN('Copy paste to Here'!G93))&gt;5,((CONCATENATE('Copy paste to Here'!G93," &amp; ",'Copy paste to Here'!D93,"  &amp;  ",'Copy paste to Here'!E93))),"Empty Cell")</f>
        <v>316L steel hinged segment ring, 1.6mm (14g) with 1.2mm outward facing CNC set Cubic Zirconia (CZ) stones, inner diameter from 8mm to 14mm &amp; Cz Color: Clear  &amp;  Length: 8mm</v>
      </c>
      <c r="B89" s="57" t="str">
        <f>'Copy paste to Here'!C93</f>
        <v>SGSHB10</v>
      </c>
      <c r="C89" s="57" t="s">
        <v>779</v>
      </c>
      <c r="D89" s="58">
        <f>Invoice!B93</f>
        <v>2</v>
      </c>
      <c r="E89" s="59">
        <f>'Shipping Invoice'!J93*$N$1</f>
        <v>10.78</v>
      </c>
      <c r="F89" s="59">
        <f t="shared" si="3"/>
        <v>21.56</v>
      </c>
      <c r="G89" s="60">
        <f t="shared" si="4"/>
        <v>230.15299999999999</v>
      </c>
      <c r="H89" s="63">
        <f t="shared" si="5"/>
        <v>460.30599999999998</v>
      </c>
    </row>
    <row r="90" spans="1:8" s="62" customFormat="1" ht="72">
      <c r="A90" s="56" t="str">
        <f>IF((LEN('Copy paste to Here'!G94))&gt;5,((CONCATENATE('Copy paste to Here'!G94," &amp; ",'Copy paste to Here'!D94,"  &amp;  ",'Copy paste to Here'!E94))),"Empty Cell")</f>
        <v>Bulk body jewelry: Assortment of high polished titanium G23 base part for dermal anchor, 14g (1.6mm) with surface piercing with a long hole and a circular holes in the base plate and with a 16g (1.2mm) internal threading connector (this product only fits our dermal anchor top parts) &amp; Quantity In Bulk: 100 pcs.  &amp;  Height: 2mm</v>
      </c>
      <c r="B90" s="57" t="str">
        <f>'Copy paste to Here'!C94</f>
        <v>UBLK304</v>
      </c>
      <c r="C90" s="57" t="s">
        <v>780</v>
      </c>
      <c r="D90" s="58">
        <f>Invoice!B94</f>
        <v>1</v>
      </c>
      <c r="E90" s="59">
        <f>'Shipping Invoice'!J94*$N$1</f>
        <v>342.62</v>
      </c>
      <c r="F90" s="59">
        <f t="shared" si="3"/>
        <v>342.62</v>
      </c>
      <c r="G90" s="60">
        <f t="shared" si="4"/>
        <v>7314.9370000000008</v>
      </c>
      <c r="H90" s="63">
        <f t="shared" si="5"/>
        <v>7314.9370000000008</v>
      </c>
    </row>
    <row r="91" spans="1:8" s="62" customFormat="1" ht="36">
      <c r="A91" s="56" t="str">
        <f>IF((LEN('Copy paste to Here'!G95))&gt;5,((CONCATENATE('Copy paste to Here'!G95," &amp; ",'Copy paste to Here'!D95,"  &amp;  ",'Copy paste to Here'!E95))),"Empty Cell")</f>
        <v>Titanium G23 internally threaded labret, 16g (1.2mm) with three 2mm round color Cubic Zirconia (CZ) stones in triangle shaped top &amp; Length: 7mm  &amp;  Cz Color: AB</v>
      </c>
      <c r="B91" s="57" t="str">
        <f>'Copy paste to Here'!C95</f>
        <v>ULBIN13</v>
      </c>
      <c r="C91" s="57" t="s">
        <v>753</v>
      </c>
      <c r="D91" s="58">
        <f>Invoice!B95</f>
        <v>2</v>
      </c>
      <c r="E91" s="59">
        <f>'Shipping Invoice'!J95*$N$1</f>
        <v>6.84</v>
      </c>
      <c r="F91" s="59">
        <f t="shared" si="3"/>
        <v>13.68</v>
      </c>
      <c r="G91" s="60">
        <f t="shared" si="4"/>
        <v>146.03400000000002</v>
      </c>
      <c r="H91" s="63">
        <f t="shared" si="5"/>
        <v>292.06800000000004</v>
      </c>
    </row>
    <row r="92" spans="1:8" s="62" customFormat="1" ht="36">
      <c r="A92" s="56" t="str">
        <f>IF((LEN('Copy paste to Here'!G96))&gt;5,((CONCATENATE('Copy paste to Here'!G96," &amp; ",'Copy paste to Here'!D96,"  &amp;  ",'Copy paste to Here'!E96))),"Empty Cell")</f>
        <v>Titanium G23 internally threaded labret, 16g (1.2mm) with three 2mm round color Cubic Zirconia (CZ) stones in triangle shaped top &amp; Length: 9mm  &amp;  Cz Color: AB</v>
      </c>
      <c r="B92" s="57" t="str">
        <f>'Copy paste to Here'!C96</f>
        <v>ULBIN13</v>
      </c>
      <c r="C92" s="57" t="s">
        <v>753</v>
      </c>
      <c r="D92" s="58">
        <f>Invoice!B96</f>
        <v>3</v>
      </c>
      <c r="E92" s="59">
        <f>'Shipping Invoice'!J96*$N$1</f>
        <v>6.84</v>
      </c>
      <c r="F92" s="59">
        <f t="shared" si="3"/>
        <v>20.52</v>
      </c>
      <c r="G92" s="60">
        <f t="shared" si="4"/>
        <v>146.03400000000002</v>
      </c>
      <c r="H92" s="63">
        <f t="shared" si="5"/>
        <v>438.10200000000009</v>
      </c>
    </row>
    <row r="93" spans="1:8" s="62" customFormat="1" ht="36">
      <c r="A93" s="56" t="str">
        <f>IF((LEN('Copy paste to Here'!G97))&gt;5,((CONCATENATE('Copy paste to Here'!G97," &amp; ",'Copy paste to Here'!D97,"  &amp;  ",'Copy paste to Here'!E97))),"Empty Cell")</f>
        <v>Titanium G23 internally threaded labret, 1.2mm (16g) with three 2*3mm prong set marquise shape Cubic Zirconia (CZ) stones design top &amp; Cz Color: Clear  &amp;  Length: 12mm</v>
      </c>
      <c r="B93" s="57" t="str">
        <f>'Copy paste to Here'!C97</f>
        <v>ULBIN23</v>
      </c>
      <c r="C93" s="57" t="s">
        <v>756</v>
      </c>
      <c r="D93" s="58">
        <f>Invoice!B97</f>
        <v>1</v>
      </c>
      <c r="E93" s="59">
        <f>'Shipping Invoice'!J97*$N$1</f>
        <v>11.56</v>
      </c>
      <c r="F93" s="59">
        <f t="shared" si="3"/>
        <v>11.56</v>
      </c>
      <c r="G93" s="60">
        <f t="shared" si="4"/>
        <v>246.80600000000004</v>
      </c>
      <c r="H93" s="63">
        <f t="shared" si="5"/>
        <v>246.80600000000004</v>
      </c>
    </row>
    <row r="94" spans="1:8" s="62" customFormat="1" ht="36">
      <c r="A94" s="56" t="str">
        <f>IF((LEN('Copy paste to Here'!G98))&gt;5,((CONCATENATE('Copy paste to Here'!G98," &amp; ",'Copy paste to Here'!D98,"  &amp;  ",'Copy paste to Here'!E98))),"Empty Cell")</f>
        <v>Titanium G23 internally threaded labret, 1.2mm (16g) with three 2*3mm prong set marquise shape Cubic Zirconia (CZ) stones design top &amp; Cz Color: AB  &amp;  Length: 12mm</v>
      </c>
      <c r="B94" s="57" t="str">
        <f>'Copy paste to Here'!C98</f>
        <v>ULBIN23</v>
      </c>
      <c r="C94" s="57" t="s">
        <v>756</v>
      </c>
      <c r="D94" s="58">
        <f>Invoice!B98</f>
        <v>1</v>
      </c>
      <c r="E94" s="59">
        <f>'Shipping Invoice'!J98*$N$1</f>
        <v>11.56</v>
      </c>
      <c r="F94" s="59">
        <f t="shared" si="3"/>
        <v>11.56</v>
      </c>
      <c r="G94" s="60">
        <f t="shared" si="4"/>
        <v>246.80600000000004</v>
      </c>
      <c r="H94" s="63">
        <f t="shared" si="5"/>
        <v>246.80600000000004</v>
      </c>
    </row>
    <row r="95" spans="1:8" s="62" customFormat="1" ht="36">
      <c r="A95" s="56" t="str">
        <f>IF((LEN('Copy paste to Here'!G99))&gt;5,((CONCATENATE('Copy paste to Here'!G99," &amp; ",'Copy paste to Here'!D99,"  &amp;  ",'Copy paste to Here'!E99))),"Empty Cell")</f>
        <v>High polished internally threaded titanium G23 labret, 16g (1.2mm) with triple round Cubic Zirconia (CZ) stones in ball designed top &amp; Length: 6mm  &amp;  Cz Color: Clear</v>
      </c>
      <c r="B95" s="57" t="str">
        <f>'Copy paste to Here'!C99</f>
        <v>ULBIN6</v>
      </c>
      <c r="C95" s="57" t="s">
        <v>758</v>
      </c>
      <c r="D95" s="58">
        <f>Invoice!B99</f>
        <v>2</v>
      </c>
      <c r="E95" s="59">
        <f>'Shipping Invoice'!J99*$N$1</f>
        <v>11.38</v>
      </c>
      <c r="F95" s="59">
        <f t="shared" si="3"/>
        <v>22.76</v>
      </c>
      <c r="G95" s="60">
        <f t="shared" si="4"/>
        <v>242.96300000000002</v>
      </c>
      <c r="H95" s="63">
        <f t="shared" si="5"/>
        <v>485.92600000000004</v>
      </c>
    </row>
    <row r="96" spans="1:8" s="62" customFormat="1" ht="36">
      <c r="A96" s="56" t="str">
        <f>IF((LEN('Copy paste to Here'!G100))&gt;5,((CONCATENATE('Copy paste to Here'!G100," &amp; ",'Copy paste to Here'!D100,"  &amp;  ",'Copy paste to Here'!E100))),"Empty Cell")</f>
        <v>High polished internally threaded titanium G23 labret, 16g (1.2mm) with triple round Cubic Zirconia (CZ) stones in ball designed top &amp; Length: 7mm  &amp;  Cz Color: Clear</v>
      </c>
      <c r="B96" s="57" t="str">
        <f>'Copy paste to Here'!C100</f>
        <v>ULBIN6</v>
      </c>
      <c r="C96" s="57" t="s">
        <v>758</v>
      </c>
      <c r="D96" s="58">
        <f>Invoice!B100</f>
        <v>2</v>
      </c>
      <c r="E96" s="59">
        <f>'Shipping Invoice'!J100*$N$1</f>
        <v>11.38</v>
      </c>
      <c r="F96" s="59">
        <f t="shared" si="3"/>
        <v>22.76</v>
      </c>
      <c r="G96" s="60">
        <f t="shared" si="4"/>
        <v>242.96300000000002</v>
      </c>
      <c r="H96" s="63">
        <f t="shared" si="5"/>
        <v>485.92600000000004</v>
      </c>
    </row>
    <row r="97" spans="1:8" s="62" customFormat="1" ht="36">
      <c r="A97" s="56" t="str">
        <f>IF((LEN('Copy paste to Here'!G101))&gt;5,((CONCATENATE('Copy paste to Here'!G101," &amp; ",'Copy paste to Here'!D101,"  &amp;  ",'Copy paste to Here'!E101))),"Empty Cell")</f>
        <v>Titanium G23 internally threaded labret, 16g (1.2mm) with three round color Cubic Zirconia (CZ) stones in curve design shaped top &amp; Cz Color: Clear  &amp;  Length: 6mm</v>
      </c>
      <c r="B97" s="57" t="str">
        <f>'Copy paste to Here'!C101</f>
        <v>ULBIN9</v>
      </c>
      <c r="C97" s="57" t="s">
        <v>760</v>
      </c>
      <c r="D97" s="58">
        <f>Invoice!B101</f>
        <v>4</v>
      </c>
      <c r="E97" s="59">
        <f>'Shipping Invoice'!J101*$N$1</f>
        <v>5.91</v>
      </c>
      <c r="F97" s="59">
        <f t="shared" si="3"/>
        <v>23.64</v>
      </c>
      <c r="G97" s="60">
        <f t="shared" si="4"/>
        <v>126.17850000000001</v>
      </c>
      <c r="H97" s="63">
        <f t="shared" si="5"/>
        <v>504.71400000000006</v>
      </c>
    </row>
    <row r="98" spans="1:8" s="62" customFormat="1" ht="36">
      <c r="A98" s="56" t="str">
        <f>IF((LEN('Copy paste to Here'!G102))&gt;5,((CONCATENATE('Copy paste to Here'!G102," &amp; ",'Copy paste to Here'!D102,"  &amp;  ",'Copy paste to Here'!E102))),"Empty Cell")</f>
        <v>Titanium G23 internally threaded labret, 16g (1.2mm) with three round color Cubic Zirconia (CZ) stones in curve design shaped top &amp; Cz Color: Clear  &amp;  Length: 8mm</v>
      </c>
      <c r="B98" s="57" t="str">
        <f>'Copy paste to Here'!C102</f>
        <v>ULBIN9</v>
      </c>
      <c r="C98" s="57" t="s">
        <v>760</v>
      </c>
      <c r="D98" s="58">
        <f>Invoice!B102</f>
        <v>2</v>
      </c>
      <c r="E98" s="59">
        <f>'Shipping Invoice'!J102*$N$1</f>
        <v>5.91</v>
      </c>
      <c r="F98" s="59">
        <f t="shared" si="3"/>
        <v>11.82</v>
      </c>
      <c r="G98" s="60">
        <f t="shared" si="4"/>
        <v>126.17850000000001</v>
      </c>
      <c r="H98" s="63">
        <f t="shared" si="5"/>
        <v>252.35700000000003</v>
      </c>
    </row>
    <row r="99" spans="1:8" s="62" customFormat="1" ht="36">
      <c r="A99" s="56" t="str">
        <f>IF((LEN('Copy paste to Here'!G103))&gt;5,((CONCATENATE('Copy paste to Here'!G103," &amp; ",'Copy paste to Here'!D103,"  &amp;  ",'Copy paste to Here'!E103))),"Empty Cell")</f>
        <v>Titanium G23 internally threaded labret, 16g (1.2mm) with three round color Cubic Zirconia (CZ) stones in curve design shaped top &amp; Cz Color: Clear  &amp;  Length: 10mm</v>
      </c>
      <c r="B99" s="57" t="str">
        <f>'Copy paste to Here'!C103</f>
        <v>ULBIN9</v>
      </c>
      <c r="C99" s="57" t="s">
        <v>760</v>
      </c>
      <c r="D99" s="58">
        <f>Invoice!B103</f>
        <v>3</v>
      </c>
      <c r="E99" s="59">
        <f>'Shipping Invoice'!J103*$N$1</f>
        <v>5.91</v>
      </c>
      <c r="F99" s="59">
        <f t="shared" si="3"/>
        <v>17.73</v>
      </c>
      <c r="G99" s="60">
        <f t="shared" si="4"/>
        <v>126.17850000000001</v>
      </c>
      <c r="H99" s="63">
        <f t="shared" si="5"/>
        <v>378.53550000000007</v>
      </c>
    </row>
    <row r="100" spans="1:8" s="62" customFormat="1" ht="36">
      <c r="A100" s="56" t="str">
        <f>IF((LEN('Copy paste to Here'!G104))&gt;5,((CONCATENATE('Copy paste to Here'!G104," &amp; ",'Copy paste to Here'!D104,"  &amp;  ",'Copy paste to Here'!E104))),"Empty Cell")</f>
        <v>Titanium G23 internally threaded labret, 16g (1.2mm) with three round color Cubic Zirconia (CZ) stones in curve design shaped top &amp; Cz Color: Clear  &amp;  Length: 12mm</v>
      </c>
      <c r="B100" s="57" t="str">
        <f>'Copy paste to Here'!C104</f>
        <v>ULBIN9</v>
      </c>
      <c r="C100" s="57" t="s">
        <v>760</v>
      </c>
      <c r="D100" s="58">
        <f>Invoice!B104</f>
        <v>3</v>
      </c>
      <c r="E100" s="59">
        <f>'Shipping Invoice'!J104*$N$1</f>
        <v>5.91</v>
      </c>
      <c r="F100" s="59">
        <f t="shared" si="3"/>
        <v>17.73</v>
      </c>
      <c r="G100" s="60">
        <f t="shared" si="4"/>
        <v>126.17850000000001</v>
      </c>
      <c r="H100" s="63">
        <f t="shared" si="5"/>
        <v>378.53550000000007</v>
      </c>
    </row>
    <row r="101" spans="1:8" s="62" customFormat="1" ht="36">
      <c r="A101" s="56" t="str">
        <f>IF((LEN('Copy paste to Here'!G105))&gt;5,((CONCATENATE('Copy paste to Here'!G105," &amp; ",'Copy paste to Here'!D105,"  &amp;  ",'Copy paste to Here'!E105))),"Empty Cell")</f>
        <v>Titanium G23 internally threaded labret, 16g (1.2mm) with three round color Cubic Zirconia (CZ) stones in curve design shaped top &amp; Cz Color: AB  &amp;  Length: 6mm</v>
      </c>
      <c r="B101" s="57" t="str">
        <f>'Copy paste to Here'!C105</f>
        <v>ULBIN9</v>
      </c>
      <c r="C101" s="57" t="s">
        <v>760</v>
      </c>
      <c r="D101" s="58">
        <f>Invoice!B105</f>
        <v>1</v>
      </c>
      <c r="E101" s="59">
        <f>'Shipping Invoice'!J105*$N$1</f>
        <v>5.91</v>
      </c>
      <c r="F101" s="59">
        <f t="shared" si="3"/>
        <v>5.91</v>
      </c>
      <c r="G101" s="60">
        <f t="shared" si="4"/>
        <v>126.17850000000001</v>
      </c>
      <c r="H101" s="63">
        <f t="shared" si="5"/>
        <v>126.17850000000001</v>
      </c>
    </row>
    <row r="102" spans="1:8" s="62" customFormat="1" ht="36">
      <c r="A102" s="56" t="str">
        <f>IF((LEN('Copy paste to Here'!G106))&gt;5,((CONCATENATE('Copy paste to Here'!G106," &amp; ",'Copy paste to Here'!D106,"  &amp;  ",'Copy paste to Here'!E106))),"Empty Cell")</f>
        <v>Titanium G23 internally threaded labret, 16g (1.2mm) with three round color Cubic Zirconia (CZ) stones in curve design shaped top &amp; Cz Color: AB  &amp;  Length: 12mm</v>
      </c>
      <c r="B102" s="57" t="str">
        <f>'Copy paste to Here'!C106</f>
        <v>ULBIN9</v>
      </c>
      <c r="C102" s="57" t="s">
        <v>760</v>
      </c>
      <c r="D102" s="58">
        <f>Invoice!B106</f>
        <v>2</v>
      </c>
      <c r="E102" s="59">
        <f>'Shipping Invoice'!J106*$N$1</f>
        <v>5.91</v>
      </c>
      <c r="F102" s="59">
        <f t="shared" si="3"/>
        <v>11.82</v>
      </c>
      <c r="G102" s="60">
        <f t="shared" si="4"/>
        <v>126.17850000000001</v>
      </c>
      <c r="H102" s="63">
        <f t="shared" si="5"/>
        <v>252.35700000000003</v>
      </c>
    </row>
    <row r="103" spans="1:8" s="62" customFormat="1" ht="36">
      <c r="A103" s="56" t="str">
        <f>IF((LEN('Copy paste to Here'!G107))&gt;5,((CONCATENATE('Copy paste to Here'!G107," &amp; ",'Copy paste to Here'!D107,"  &amp;  ",'Copy paste to Here'!E107))),"Empty Cell")</f>
        <v>Titanium G23 internally threaded labret, 16g (1.2mm) with three round color Cubic Zirconia (CZ) stones in curve design shaped top &amp; Length: 7mm  &amp;  Cz Color: Clear</v>
      </c>
      <c r="B103" s="57" t="str">
        <f>'Copy paste to Here'!C107</f>
        <v>ULBIN9</v>
      </c>
      <c r="C103" s="57" t="s">
        <v>760</v>
      </c>
      <c r="D103" s="58">
        <f>Invoice!B107</f>
        <v>4</v>
      </c>
      <c r="E103" s="59">
        <f>'Shipping Invoice'!J107*$N$1</f>
        <v>5.91</v>
      </c>
      <c r="F103" s="59">
        <f t="shared" si="3"/>
        <v>23.64</v>
      </c>
      <c r="G103" s="60">
        <f t="shared" si="4"/>
        <v>126.17850000000001</v>
      </c>
      <c r="H103" s="63">
        <f t="shared" si="5"/>
        <v>504.71400000000006</v>
      </c>
    </row>
    <row r="104" spans="1:8" s="62" customFormat="1" ht="36">
      <c r="A104" s="56" t="str">
        <f>IF((LEN('Copy paste to Here'!G108))&gt;5,((CONCATENATE('Copy paste to Here'!G108," &amp; ",'Copy paste to Here'!D108,"  &amp;  ",'Copy paste to Here'!E108))),"Empty Cell")</f>
        <v>Titanium G23 internally threaded labret, 16g (1.2mm) with three round color Cubic Zirconia (CZ) stones in curve design shaped top &amp; Length: 9mm  &amp;  Cz Color: Clear</v>
      </c>
      <c r="B104" s="57" t="str">
        <f>'Copy paste to Here'!C108</f>
        <v>ULBIN9</v>
      </c>
      <c r="C104" s="57" t="s">
        <v>760</v>
      </c>
      <c r="D104" s="58">
        <f>Invoice!B108</f>
        <v>4</v>
      </c>
      <c r="E104" s="59">
        <f>'Shipping Invoice'!J108*$N$1</f>
        <v>5.91</v>
      </c>
      <c r="F104" s="59">
        <f t="shared" si="3"/>
        <v>23.64</v>
      </c>
      <c r="G104" s="60">
        <f t="shared" si="4"/>
        <v>126.17850000000001</v>
      </c>
      <c r="H104" s="63">
        <f t="shared" si="5"/>
        <v>504.71400000000006</v>
      </c>
    </row>
    <row r="105" spans="1:8" s="62" customFormat="1" ht="24">
      <c r="A105" s="56" t="str">
        <f>IF((LEN('Copy paste to Here'!G109))&gt;5,((CONCATENATE('Copy paste to Here'!G109," &amp; ",'Copy paste to Here'!D109,"  &amp;  ",'Copy paste to Here'!E109))),"Empty Cell")</f>
        <v xml:space="preserve">High polished titanium G23 nose screw, 0.8mm (20g) and 1mm (18g) with 2mm ball on top &amp; Gauge: 0.8mm  &amp;  </v>
      </c>
      <c r="B105" s="57" t="str">
        <f>'Copy paste to Here'!C109</f>
        <v>UNSB</v>
      </c>
      <c r="C105" s="57" t="s">
        <v>781</v>
      </c>
      <c r="D105" s="58">
        <f>Invoice!B109</f>
        <v>10</v>
      </c>
      <c r="E105" s="59">
        <f>'Shipping Invoice'!J109*$N$1</f>
        <v>1.35</v>
      </c>
      <c r="F105" s="59">
        <f t="shared" si="3"/>
        <v>13.5</v>
      </c>
      <c r="G105" s="60">
        <f t="shared" si="4"/>
        <v>28.822500000000005</v>
      </c>
      <c r="H105" s="63">
        <f t="shared" si="5"/>
        <v>288.22500000000002</v>
      </c>
    </row>
    <row r="106" spans="1:8" s="62" customFormat="1" ht="48">
      <c r="A106" s="56" t="str">
        <f>IF((LEN('Copy paste to Here'!G110))&gt;5,((CONCATENATE('Copy paste to Here'!G110," &amp; ",'Copy paste to Here'!D110,"  &amp;  ",'Copy paste to Here'!E110))),"Empty Cell")</f>
        <v>High polished titanium G23 hinged segment ring, 1.2mm (16g) with double line rings and outward facing CNC set Cubic Zirconia (CZ) stones, inner diameter from 8mm to 10mm &amp; Cz Color: Clear  &amp;  Length: 8mm</v>
      </c>
      <c r="B106" s="57" t="str">
        <f>'Copy paste to Here'!C110</f>
        <v>USGSH22</v>
      </c>
      <c r="C106" s="57" t="s">
        <v>782</v>
      </c>
      <c r="D106" s="58">
        <f>Invoice!B110</f>
        <v>2</v>
      </c>
      <c r="E106" s="59">
        <f>'Shipping Invoice'!J110*$N$1</f>
        <v>20.37</v>
      </c>
      <c r="F106" s="59">
        <f t="shared" si="3"/>
        <v>40.74</v>
      </c>
      <c r="G106" s="60">
        <f t="shared" si="4"/>
        <v>434.89950000000005</v>
      </c>
      <c r="H106" s="63">
        <f t="shared" si="5"/>
        <v>869.79900000000009</v>
      </c>
    </row>
    <row r="107" spans="1:8" s="62" customFormat="1" ht="36">
      <c r="A107" s="56" t="str">
        <f>IF((LEN('Copy paste to Here'!G111))&gt;5,((CONCATENATE('Copy paste to Here'!G111," &amp; ",'Copy paste to Here'!D111,"  &amp;  ",'Copy paste to Here'!E111))),"Empty Cell")</f>
        <v>PVD plated titanium G23 internally threaded labret, 1.2mm (16g) with three 2*3mm prong set marquise shape Cubic Zirconia (CZ) stones design top &amp; Color: Black  &amp;  Length: 6mm</v>
      </c>
      <c r="B107" s="57" t="str">
        <f>'Copy paste to Here'!C111</f>
        <v>UTLBIN23</v>
      </c>
      <c r="C107" s="57" t="s">
        <v>766</v>
      </c>
      <c r="D107" s="58">
        <f>Invoice!B111</f>
        <v>1</v>
      </c>
      <c r="E107" s="59">
        <f>'Shipping Invoice'!J111*$N$1</f>
        <v>12.57</v>
      </c>
      <c r="F107" s="59">
        <f t="shared" si="3"/>
        <v>12.57</v>
      </c>
      <c r="G107" s="60">
        <f t="shared" si="4"/>
        <v>268.36950000000002</v>
      </c>
      <c r="H107" s="63">
        <f t="shared" si="5"/>
        <v>268.36950000000002</v>
      </c>
    </row>
    <row r="108" spans="1:8" s="62" customFormat="1" ht="36">
      <c r="A108" s="56" t="str">
        <f>IF((LEN('Copy paste to Here'!G112))&gt;5,((CONCATENATE('Copy paste to Here'!G112," &amp; ",'Copy paste to Here'!D112,"  &amp;  ",'Copy paste to Here'!E112))),"Empty Cell")</f>
        <v>PVD plated titanium G23 internally threaded labret, 1.2mm (16g) with three 2*3mm prong set marquise shape Cubic Zirconia (CZ) stones design top &amp; Color: Black  &amp;  Length: 8mm</v>
      </c>
      <c r="B108" s="57" t="str">
        <f>'Copy paste to Here'!C112</f>
        <v>UTLBIN23</v>
      </c>
      <c r="C108" s="57" t="s">
        <v>766</v>
      </c>
      <c r="D108" s="58">
        <f>Invoice!B112</f>
        <v>1</v>
      </c>
      <c r="E108" s="59">
        <f>'Shipping Invoice'!J112*$N$1</f>
        <v>12.57</v>
      </c>
      <c r="F108" s="59">
        <f t="shared" si="3"/>
        <v>12.57</v>
      </c>
      <c r="G108" s="60">
        <f t="shared" si="4"/>
        <v>268.36950000000002</v>
      </c>
      <c r="H108" s="63">
        <f t="shared" si="5"/>
        <v>268.36950000000002</v>
      </c>
    </row>
    <row r="109" spans="1:8" s="62" customFormat="1" ht="36">
      <c r="A109" s="56" t="str">
        <f>IF((LEN('Copy paste to Here'!G113))&gt;5,((CONCATENATE('Copy paste to Here'!G113," &amp; ",'Copy paste to Here'!D113,"  &amp;  ",'Copy paste to Here'!E113))),"Empty Cell")</f>
        <v>PVD plated titanium G23 internally threaded labret, 1.2mm (16g) with three 2*3mm prong set marquise shape Cubic Zirconia (CZ) stones design top &amp; Color: Black  &amp;  Length: 10mm</v>
      </c>
      <c r="B109" s="57" t="str">
        <f>'Copy paste to Here'!C113</f>
        <v>UTLBIN23</v>
      </c>
      <c r="C109" s="57" t="s">
        <v>766</v>
      </c>
      <c r="D109" s="58">
        <f>Invoice!B113</f>
        <v>1</v>
      </c>
      <c r="E109" s="59">
        <f>'Shipping Invoice'!J113*$N$1</f>
        <v>12.57</v>
      </c>
      <c r="F109" s="59">
        <f t="shared" si="3"/>
        <v>12.57</v>
      </c>
      <c r="G109" s="60">
        <f t="shared" si="4"/>
        <v>268.36950000000002</v>
      </c>
      <c r="H109" s="63">
        <f t="shared" si="5"/>
        <v>268.36950000000002</v>
      </c>
    </row>
    <row r="110" spans="1:8" s="62" customFormat="1" ht="36">
      <c r="A110" s="56" t="str">
        <f>IF((LEN('Copy paste to Here'!G114))&gt;5,((CONCATENATE('Copy paste to Here'!G114," &amp; ",'Copy paste to Here'!D114,"  &amp;  ",'Copy paste to Here'!E114))),"Empty Cell")</f>
        <v>PVD plated titanium G23 internally threaded labret, 1.2mm (16g) with three 2*3mm prong set marquise shape Cubic Zirconia (CZ) stones design top &amp; Color: Black  &amp;  Length: 12mm</v>
      </c>
      <c r="B110" s="57" t="str">
        <f>'Copy paste to Here'!C114</f>
        <v>UTLBIN23</v>
      </c>
      <c r="C110" s="57" t="s">
        <v>766</v>
      </c>
      <c r="D110" s="58">
        <f>Invoice!B114</f>
        <v>2</v>
      </c>
      <c r="E110" s="59">
        <f>'Shipping Invoice'!J114*$N$1</f>
        <v>12.57</v>
      </c>
      <c r="F110" s="59">
        <f t="shared" si="3"/>
        <v>25.14</v>
      </c>
      <c r="G110" s="60">
        <f t="shared" si="4"/>
        <v>268.36950000000002</v>
      </c>
      <c r="H110" s="63">
        <f t="shared" si="5"/>
        <v>536.73900000000003</v>
      </c>
    </row>
    <row r="111" spans="1:8" s="62" customFormat="1" ht="36">
      <c r="A111" s="56" t="str">
        <f>IF((LEN('Copy paste to Here'!G115))&gt;5,((CONCATENATE('Copy paste to Here'!G115," &amp; ",'Copy paste to Here'!D115,"  &amp;  ",'Copy paste to Here'!E115))),"Empty Cell")</f>
        <v>PVD plated titanium G23 internally threaded labret, 1.2mm (16g) with three 2*3mm prong set marquise shape Cubic Zirconia (CZ) stones design top &amp; Color: Gold  &amp;  Length: 8mm</v>
      </c>
      <c r="B111" s="57" t="str">
        <f>'Copy paste to Here'!C115</f>
        <v>UTLBIN23</v>
      </c>
      <c r="C111" s="57" t="s">
        <v>766</v>
      </c>
      <c r="D111" s="58">
        <f>Invoice!B115</f>
        <v>4</v>
      </c>
      <c r="E111" s="59">
        <f>'Shipping Invoice'!J115*$N$1</f>
        <v>12.57</v>
      </c>
      <c r="F111" s="59">
        <f t="shared" si="3"/>
        <v>50.28</v>
      </c>
      <c r="G111" s="60">
        <f t="shared" si="4"/>
        <v>268.36950000000002</v>
      </c>
      <c r="H111" s="63">
        <f t="shared" si="5"/>
        <v>1073.4780000000001</v>
      </c>
    </row>
    <row r="112" spans="1:8" s="62" customFormat="1" ht="36">
      <c r="A112" s="56" t="str">
        <f>IF((LEN('Copy paste to Here'!G116))&gt;5,((CONCATENATE('Copy paste to Here'!G116," &amp; ",'Copy paste to Here'!D116,"  &amp;  ",'Copy paste to Here'!E116))),"Empty Cell")</f>
        <v>PVD plated titanium G23 internally threaded labret, 1.2mm (16g) with three 2*3mm prong set marquise shape Cubic Zirconia (CZ) stones design top &amp; Color: Gold  &amp;  Length: 10mm</v>
      </c>
      <c r="B112" s="57" t="str">
        <f>'Copy paste to Here'!C116</f>
        <v>UTLBIN23</v>
      </c>
      <c r="C112" s="57" t="s">
        <v>766</v>
      </c>
      <c r="D112" s="58">
        <f>Invoice!B116</f>
        <v>0</v>
      </c>
      <c r="E112" s="59">
        <f>'Shipping Invoice'!J116*$N$1</f>
        <v>12.57</v>
      </c>
      <c r="F112" s="59">
        <f t="shared" si="3"/>
        <v>0</v>
      </c>
      <c r="G112" s="60">
        <f t="shared" si="4"/>
        <v>268.36950000000002</v>
      </c>
      <c r="H112" s="63">
        <f t="shared" si="5"/>
        <v>0</v>
      </c>
    </row>
    <row r="113" spans="1:8" s="62" customFormat="1" ht="36">
      <c r="A113" s="56" t="str">
        <f>IF((LEN('Copy paste to Here'!G117))&gt;5,((CONCATENATE('Copy paste to Here'!G117," &amp; ",'Copy paste to Here'!D117,"  &amp;  ",'Copy paste to Here'!E117))),"Empty Cell")</f>
        <v>PVD plated titanium G23 internally threaded labret, 1.2mm (16g) with three 2*3mm prong set marquise shape Cubic Zirconia (CZ) stones design top &amp; Color: Gold  &amp;  Length: 12mm</v>
      </c>
      <c r="B113" s="57" t="str">
        <f>'Copy paste to Here'!C117</f>
        <v>UTLBIN23</v>
      </c>
      <c r="C113" s="57" t="s">
        <v>766</v>
      </c>
      <c r="D113" s="58">
        <f>Invoice!B117</f>
        <v>2</v>
      </c>
      <c r="E113" s="59">
        <f>'Shipping Invoice'!J117*$N$1</f>
        <v>12.57</v>
      </c>
      <c r="F113" s="59">
        <f t="shared" si="3"/>
        <v>25.14</v>
      </c>
      <c r="G113" s="60">
        <f t="shared" si="4"/>
        <v>268.36950000000002</v>
      </c>
      <c r="H113" s="63">
        <f t="shared" si="5"/>
        <v>536.73900000000003</v>
      </c>
    </row>
    <row r="114" spans="1:8" s="62" customFormat="1" ht="36">
      <c r="A114" s="56" t="str">
        <f>IF((LEN('Copy paste to Here'!G118))&gt;5,((CONCATENATE('Copy paste to Here'!G118," &amp; ",'Copy paste to Here'!D118,"  &amp;  ",'Copy paste to Here'!E118))),"Empty Cell")</f>
        <v>PVD plated titanium G23 internally threaded labret, 1.2mm (16g) with three 2*3mm prong set marquise shape Cubic Zirconia (CZ) stones design top &amp; Color: Rose-gold  &amp;  Length: 6mm</v>
      </c>
      <c r="B114" s="57" t="str">
        <f>'Copy paste to Here'!C118</f>
        <v>UTLBIN23</v>
      </c>
      <c r="C114" s="57" t="s">
        <v>766</v>
      </c>
      <c r="D114" s="58">
        <f>Invoice!B118</f>
        <v>2</v>
      </c>
      <c r="E114" s="59">
        <f>'Shipping Invoice'!J118*$N$1</f>
        <v>12.57</v>
      </c>
      <c r="F114" s="59">
        <f t="shared" si="3"/>
        <v>25.14</v>
      </c>
      <c r="G114" s="60">
        <f t="shared" si="4"/>
        <v>268.36950000000002</v>
      </c>
      <c r="H114" s="63">
        <f t="shared" si="5"/>
        <v>536.73900000000003</v>
      </c>
    </row>
    <row r="115" spans="1:8" s="62" customFormat="1" ht="36">
      <c r="A115" s="56" t="str">
        <f>IF((LEN('Copy paste to Here'!G119))&gt;5,((CONCATENATE('Copy paste to Here'!G119," &amp; ",'Copy paste to Here'!D119,"  &amp;  ",'Copy paste to Here'!E119))),"Empty Cell")</f>
        <v>PVD plated titanium G23 internally threaded labret, 1.2mm (16g) with three 2*3mm prong set marquise shape Cubic Zirconia (CZ) stones design top &amp; Color: Rose-gold  &amp;  Length: 12mm</v>
      </c>
      <c r="B115" s="57" t="str">
        <f>'Copy paste to Here'!C119</f>
        <v>UTLBIN23</v>
      </c>
      <c r="C115" s="57" t="s">
        <v>766</v>
      </c>
      <c r="D115" s="58">
        <f>Invoice!B119</f>
        <v>1</v>
      </c>
      <c r="E115" s="59">
        <f>'Shipping Invoice'!J119*$N$1</f>
        <v>12.57</v>
      </c>
      <c r="F115" s="59">
        <f t="shared" si="3"/>
        <v>12.57</v>
      </c>
      <c r="G115" s="60">
        <f t="shared" si="4"/>
        <v>268.36950000000002</v>
      </c>
      <c r="H115" s="63">
        <f t="shared" si="5"/>
        <v>268.36950000000002</v>
      </c>
    </row>
    <row r="116" spans="1:8" s="62" customFormat="1" ht="36">
      <c r="A116" s="56" t="str">
        <f>IF((LEN('Copy paste to Here'!G120))&gt;5,((CONCATENATE('Copy paste to Here'!G120," &amp; ",'Copy paste to Here'!D120,"  &amp;  ",'Copy paste to Here'!E120))),"Empty Cell")</f>
        <v>PVD plated titanium G23 internally threaded labret, 1.2mm (16g) leaf design top three marquise shape Cubic Zirconia (CZ) stones &amp; Color: Black  &amp;  Length: 12mm</v>
      </c>
      <c r="B116" s="57" t="str">
        <f>'Copy paste to Here'!C120</f>
        <v>UTLBIN30</v>
      </c>
      <c r="C116" s="57" t="s">
        <v>769</v>
      </c>
      <c r="D116" s="58">
        <f>Invoice!B120</f>
        <v>2</v>
      </c>
      <c r="E116" s="59">
        <f>'Shipping Invoice'!J120*$N$1</f>
        <v>13.43</v>
      </c>
      <c r="F116" s="59">
        <f t="shared" si="3"/>
        <v>26.86</v>
      </c>
      <c r="G116" s="60">
        <f t="shared" si="4"/>
        <v>286.73050000000001</v>
      </c>
      <c r="H116" s="63">
        <f t="shared" si="5"/>
        <v>573.46100000000001</v>
      </c>
    </row>
    <row r="117" spans="1:8" s="62" customFormat="1" ht="36">
      <c r="A117" s="56" t="str">
        <f>IF((LEN('Copy paste to Here'!G121))&gt;5,((CONCATENATE('Copy paste to Here'!G121," &amp; ",'Copy paste to Here'!D121,"  &amp;  ",'Copy paste to Here'!E121))),"Empty Cell")</f>
        <v>PVD plated titanium G23 internally threaded labret, 1.2mm (16g) leaf design top three marquise shape Cubic Zirconia (CZ) stones &amp; Color: Gold  &amp;  Length: 8mm</v>
      </c>
      <c r="B117" s="57" t="str">
        <f>'Copy paste to Here'!C121</f>
        <v>UTLBIN30</v>
      </c>
      <c r="C117" s="57" t="s">
        <v>769</v>
      </c>
      <c r="D117" s="58">
        <f>Invoice!B121</f>
        <v>4</v>
      </c>
      <c r="E117" s="59">
        <f>'Shipping Invoice'!J121*$N$1</f>
        <v>13.43</v>
      </c>
      <c r="F117" s="59">
        <f t="shared" si="3"/>
        <v>53.72</v>
      </c>
      <c r="G117" s="60">
        <f t="shared" si="4"/>
        <v>286.73050000000001</v>
      </c>
      <c r="H117" s="63">
        <f t="shared" si="5"/>
        <v>1146.922</v>
      </c>
    </row>
    <row r="118" spans="1:8" s="62" customFormat="1" ht="36">
      <c r="A118" s="56" t="str">
        <f>IF((LEN('Copy paste to Here'!G122))&gt;5,((CONCATENATE('Copy paste to Here'!G122," &amp; ",'Copy paste to Here'!D122,"  &amp;  ",'Copy paste to Here'!E122))),"Empty Cell")</f>
        <v>PVD plated titanium G23 internally threaded labret, 1.2mm (16g) leaf design top three marquise shape Cubic Zirconia (CZ) stones &amp; Color: Gold  &amp;  Length: 10mm</v>
      </c>
      <c r="B118" s="57" t="str">
        <f>'Copy paste to Here'!C122</f>
        <v>UTLBIN30</v>
      </c>
      <c r="C118" s="57" t="s">
        <v>769</v>
      </c>
      <c r="D118" s="58">
        <f>Invoice!B122</f>
        <v>0</v>
      </c>
      <c r="E118" s="59">
        <f>'Shipping Invoice'!J122*$N$1</f>
        <v>13.43</v>
      </c>
      <c r="F118" s="59">
        <f t="shared" si="3"/>
        <v>0</v>
      </c>
      <c r="G118" s="60">
        <f t="shared" si="4"/>
        <v>286.73050000000001</v>
      </c>
      <c r="H118" s="63">
        <f t="shared" si="5"/>
        <v>0</v>
      </c>
    </row>
    <row r="119" spans="1:8" s="62" customFormat="1" ht="36">
      <c r="A119" s="56" t="str">
        <f>IF((LEN('Copy paste to Here'!G123))&gt;5,((CONCATENATE('Copy paste to Here'!G123," &amp; ",'Copy paste to Here'!D123,"  &amp;  ",'Copy paste to Here'!E123))),"Empty Cell")</f>
        <v>PVD plated titanium G23 internally threaded labret, 1.2mm (16g) leaf design top three marquise shape Cubic Zirconia (CZ) stones &amp; Color: Gold  &amp;  Length: 12mm</v>
      </c>
      <c r="B119" s="57" t="str">
        <f>'Copy paste to Here'!C123</f>
        <v>UTLBIN30</v>
      </c>
      <c r="C119" s="57" t="s">
        <v>769</v>
      </c>
      <c r="D119" s="58">
        <f>Invoice!B123</f>
        <v>2</v>
      </c>
      <c r="E119" s="59">
        <f>'Shipping Invoice'!J123*$N$1</f>
        <v>13.43</v>
      </c>
      <c r="F119" s="59">
        <f t="shared" si="3"/>
        <v>26.86</v>
      </c>
      <c r="G119" s="60">
        <f t="shared" si="4"/>
        <v>286.73050000000001</v>
      </c>
      <c r="H119" s="63">
        <f t="shared" si="5"/>
        <v>573.46100000000001</v>
      </c>
    </row>
    <row r="120" spans="1:8" s="62" customFormat="1" ht="36">
      <c r="A120" s="56" t="str">
        <f>IF((LEN('Copy paste to Here'!G124))&gt;5,((CONCATENATE('Copy paste to Here'!G124," &amp; ",'Copy paste to Here'!D124,"  &amp;  ",'Copy paste to Here'!E124))),"Empty Cell")</f>
        <v>PVD plated titanium G23 internally threaded labret, 1.2mm (16g) leaf design top three marquise shape Cubic Zirconia (CZ) stones &amp; Color: Rose-gold  &amp;  Length: 6mm</v>
      </c>
      <c r="B120" s="57" t="str">
        <f>'Copy paste to Here'!C124</f>
        <v>UTLBIN30</v>
      </c>
      <c r="C120" s="57" t="s">
        <v>769</v>
      </c>
      <c r="D120" s="58">
        <f>Invoice!B124</f>
        <v>1</v>
      </c>
      <c r="E120" s="59">
        <f>'Shipping Invoice'!J124*$N$1</f>
        <v>13.43</v>
      </c>
      <c r="F120" s="59">
        <f t="shared" si="3"/>
        <v>13.43</v>
      </c>
      <c r="G120" s="60">
        <f t="shared" si="4"/>
        <v>286.73050000000001</v>
      </c>
      <c r="H120" s="63">
        <f t="shared" si="5"/>
        <v>286.73050000000001</v>
      </c>
    </row>
    <row r="121" spans="1:8" s="62" customFormat="1" ht="36">
      <c r="A121" s="56" t="str">
        <f>IF((LEN('Copy paste to Here'!G125))&gt;5,((CONCATENATE('Copy paste to Here'!G125," &amp; ",'Copy paste to Here'!D125,"  &amp;  ",'Copy paste to Here'!E125))),"Empty Cell")</f>
        <v>PVD plated titanium G23 internally threaded labret, 1.2mm (16g) leaf design top three marquise shape Cubic Zirconia (CZ) stones &amp; Color: Rose-gold  &amp;  Length: 12mm</v>
      </c>
      <c r="B121" s="57" t="str">
        <f>'Copy paste to Here'!C125</f>
        <v>UTLBIN30</v>
      </c>
      <c r="C121" s="57" t="s">
        <v>769</v>
      </c>
      <c r="D121" s="58">
        <f>Invoice!B125</f>
        <v>2</v>
      </c>
      <c r="E121" s="59">
        <f>'Shipping Invoice'!J125*$N$1</f>
        <v>13.43</v>
      </c>
      <c r="F121" s="59">
        <f t="shared" si="3"/>
        <v>26.86</v>
      </c>
      <c r="G121" s="60">
        <f t="shared" si="4"/>
        <v>286.73050000000001</v>
      </c>
      <c r="H121" s="63">
        <f t="shared" si="5"/>
        <v>573.46100000000001</v>
      </c>
    </row>
    <row r="122" spans="1:8" s="62" customFormat="1" ht="24">
      <c r="A122" s="56" t="str">
        <f>IF((LEN('Copy paste to Here'!G126))&gt;5,((CONCATENATE('Copy paste to Here'!G126," &amp; ",'Copy paste to Here'!D126,"  &amp;  ",'Copy paste to Here'!E126))),"Empty Cell")</f>
        <v xml:space="preserve">Pack of 10 pcs. of 3mm surgical steel half jewel balls with bezel set crystal with 1.2mm threading (16g) &amp; Crystal Color: Clear  &amp;  </v>
      </c>
      <c r="B122" s="57" t="str">
        <f>'Copy paste to Here'!C126</f>
        <v>XHJB3</v>
      </c>
      <c r="C122" s="57" t="s">
        <v>771</v>
      </c>
      <c r="D122" s="58">
        <f>Invoice!B126</f>
        <v>5</v>
      </c>
      <c r="E122" s="59">
        <f>'Shipping Invoice'!J126*$N$1</f>
        <v>6.34</v>
      </c>
      <c r="F122" s="59">
        <f t="shared" si="3"/>
        <v>31.7</v>
      </c>
      <c r="G122" s="60">
        <f t="shared" si="4"/>
        <v>135.35900000000001</v>
      </c>
      <c r="H122" s="63">
        <f t="shared" si="5"/>
        <v>676.79500000000007</v>
      </c>
    </row>
    <row r="123" spans="1:8" s="62" customFormat="1" ht="36">
      <c r="A123" s="56" t="str">
        <f>IF((LEN('Copy paste to Here'!G127))&gt;5,((CONCATENATE('Copy paste to Here'!G127," &amp; ",'Copy paste to Here'!D127,"  &amp;  ",'Copy paste to Here'!E127))),"Empty Cell")</f>
        <v xml:space="preserve">Pack of 10 pcs. of 3mm high polished surgical steel balls with bezel set crystal and with 1.2mm (16g) threading &amp; Crystal Color: Clear  &amp;  </v>
      </c>
      <c r="B123" s="57" t="str">
        <f>'Copy paste to Here'!C127</f>
        <v>XJB3</v>
      </c>
      <c r="C123" s="57" t="s">
        <v>773</v>
      </c>
      <c r="D123" s="58">
        <f>Invoice!B127</f>
        <v>5</v>
      </c>
      <c r="E123" s="59">
        <f>'Shipping Invoice'!J127*$N$1</f>
        <v>4.1100000000000003</v>
      </c>
      <c r="F123" s="59">
        <f t="shared" si="3"/>
        <v>20.55</v>
      </c>
      <c r="G123" s="60">
        <f t="shared" si="4"/>
        <v>87.748500000000007</v>
      </c>
      <c r="H123" s="63">
        <f t="shared" si="5"/>
        <v>438.74250000000006</v>
      </c>
    </row>
    <row r="124" spans="1:8" s="62" customFormat="1" ht="36">
      <c r="A124" s="56" t="str">
        <f>IF((LEN('Copy paste to Here'!G128))&gt;5,((CONCATENATE('Copy paste to Here'!G128," &amp; ",'Copy paste to Here'!D128,"  &amp;  ",'Copy paste to Here'!E128))),"Empty Cell")</f>
        <v xml:space="preserve">Pack of 10 pcs. of 3mm anodized surgical steel balls with bezel set crystal and with 1.2mm threading (16g) &amp; Color: Black Anodized w/ Clear crystal  &amp;  </v>
      </c>
      <c r="B124" s="57" t="str">
        <f>'Copy paste to Here'!C128</f>
        <v>XJBT3S</v>
      </c>
      <c r="C124" s="57" t="s">
        <v>775</v>
      </c>
      <c r="D124" s="58">
        <f>Invoice!B128</f>
        <v>4</v>
      </c>
      <c r="E124" s="59">
        <f>'Shipping Invoice'!J128*$N$1</f>
        <v>9.06</v>
      </c>
      <c r="F124" s="59">
        <f>D124*E124</f>
        <v>36.24</v>
      </c>
      <c r="G124" s="60">
        <f t="shared" si="4"/>
        <v>193.43100000000001</v>
      </c>
      <c r="H124" s="63">
        <f t="shared" si="5"/>
        <v>773.72400000000005</v>
      </c>
    </row>
    <row r="125" spans="1:8" s="62" customFormat="1" ht="36">
      <c r="A125" s="56" t="str">
        <f>IF((LEN('Copy paste to Here'!G129))&gt;5,((CONCATENATE('Copy paste to Here'!G129," &amp; ",'Copy paste to Here'!D129,"  &amp;  ",'Copy paste to Here'!E129))),"Empty Cell")</f>
        <v xml:space="preserve">Pack of 10 pcs. of 3mm anodized surgical steel balls with bezel set crystal and with 1.2mm threading (16g) &amp; Color: Gold Anodized w/ Clear crystal  &amp;  </v>
      </c>
      <c r="B125" s="57" t="str">
        <f>'Copy paste to Here'!C129</f>
        <v>XJBT3S</v>
      </c>
      <c r="C125" s="57" t="s">
        <v>775</v>
      </c>
      <c r="D125" s="58">
        <f>Invoice!B129</f>
        <v>6</v>
      </c>
      <c r="E125" s="59">
        <f>'Shipping Invoice'!J129*$N$1</f>
        <v>9.06</v>
      </c>
      <c r="F125" s="59">
        <f t="shared" si="3"/>
        <v>54.36</v>
      </c>
      <c r="G125" s="60">
        <f t="shared" si="4"/>
        <v>193.43100000000001</v>
      </c>
      <c r="H125" s="63">
        <f t="shared" si="5"/>
        <v>1160.586</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2913.69</v>
      </c>
      <c r="G1000" s="60"/>
      <c r="H1000" s="61">
        <f t="shared" ref="H1000:H1008" si="49">F1000*$E$14</f>
        <v>62207.281500000005</v>
      </c>
    </row>
    <row r="1001" spans="1:8" s="62" customFormat="1">
      <c r="A1001" s="56" t="s">
        <v>907</v>
      </c>
      <c r="B1001" s="75"/>
      <c r="C1001" s="75"/>
      <c r="D1001" s="76"/>
      <c r="E1001" s="67"/>
      <c r="F1001" s="59">
        <f>Invoice!J132</f>
        <v>-1165.4760000000001</v>
      </c>
      <c r="G1001" s="60"/>
      <c r="H1001" s="61">
        <f t="shared" si="49"/>
        <v>-24882.912600000003</v>
      </c>
    </row>
    <row r="1002" spans="1:8" s="62" customFormat="1">
      <c r="A1002" s="56" t="s">
        <v>787</v>
      </c>
      <c r="B1002" s="75"/>
      <c r="C1002" s="75"/>
      <c r="D1002" s="76"/>
      <c r="E1002" s="67"/>
      <c r="F1002" s="59">
        <v>17.809999999999999</v>
      </c>
      <c r="G1002" s="60"/>
      <c r="H1002" s="61"/>
    </row>
    <row r="1003" spans="1:8" s="62" customFormat="1" ht="16.5" customHeight="1" outlineLevel="1">
      <c r="A1003" s="56" t="s">
        <v>793</v>
      </c>
      <c r="B1003" s="75"/>
      <c r="C1003" s="75"/>
      <c r="D1003" s="76"/>
      <c r="E1003" s="67"/>
      <c r="F1003" s="59">
        <v>302.42</v>
      </c>
      <c r="G1003" s="60"/>
      <c r="H1003" s="61">
        <f t="shared" si="49"/>
        <v>6456.6670000000004</v>
      </c>
    </row>
    <row r="1004" spans="1:8" s="62" customFormat="1">
      <c r="A1004" s="56" t="str">
        <f>'[2]Copy paste to Here'!T4</f>
        <v>Total:</v>
      </c>
      <c r="B1004" s="75"/>
      <c r="C1004" s="75"/>
      <c r="D1004" s="76"/>
      <c r="E1004" s="67"/>
      <c r="F1004" s="59">
        <v>2068.444</v>
      </c>
      <c r="G1004" s="60"/>
      <c r="H1004" s="61">
        <v>37704.612399999998</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181</v>
      </c>
      <c r="H1010" s="83">
        <f>(SUM(H18:H999))</f>
        <v>62207.281500000019</v>
      </c>
    </row>
    <row r="1011" spans="1:8" s="21" customFormat="1">
      <c r="A1011" s="22"/>
      <c r="E1011" s="21" t="s">
        <v>182</v>
      </c>
      <c r="H1011" s="84">
        <f>(SUMIF($A$1000:$A$1009,"Total:",$H$1000:$H$1009))</f>
        <v>37704.612399999998</v>
      </c>
    </row>
    <row r="1012" spans="1:8" s="21" customFormat="1">
      <c r="E1012" s="21" t="s">
        <v>183</v>
      </c>
      <c r="H1012" s="85">
        <f>H1014-H1013</f>
        <v>35237.949999999997</v>
      </c>
    </row>
    <row r="1013" spans="1:8" s="21" customFormat="1">
      <c r="E1013" s="21" t="s">
        <v>184</v>
      </c>
      <c r="H1013" s="85">
        <f>ROUND((H1014*7)/107,2)</f>
        <v>2466.66</v>
      </c>
    </row>
    <row r="1014" spans="1:8" s="21" customFormat="1">
      <c r="E1014" s="22" t="s">
        <v>185</v>
      </c>
      <c r="H1014" s="86">
        <f>ROUND((SUMIF($A$1000:$A$1009,"Total:",$H$1000:$H$1009)),2)</f>
        <v>37704.61</v>
      </c>
    </row>
    <row r="1015" spans="1:8" s="21" customFormat="1"/>
    <row r="1016" spans="1:8" s="21" customFormat="1" ht="8.4499999999999993" customHeight="1"/>
    <row r="1017" spans="1:8" s="21" customFormat="1" ht="11.25" customHeight="1"/>
    <row r="1018" spans="1:8" s="21" customFormat="1" ht="8.4499999999999993" customHeight="1"/>
    <row r="1019" spans="1:8" s="21" customFormat="1"/>
    <row r="1020" spans="1:8" s="21" customFormat="1" ht="10.5" customHeight="1">
      <c r="A1020" s="22"/>
    </row>
    <row r="1021" spans="1:8" s="21" customFormat="1" ht="9" customHeight="1"/>
    <row r="1022" spans="1:8" s="21" customFormat="1" ht="13.7" customHeight="1">
      <c r="A1022" s="22"/>
    </row>
    <row r="1023" spans="1:8" s="21" customFormat="1" ht="9.75" customHeight="1">
      <c r="A1023" s="87"/>
    </row>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8">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77" orientation="portrait" horizontalDpi="4294967293" verticalDpi="300" r:id="rId1"/>
  <headerFooter alignWithMargins="0">
    <oddFooter>Page &amp;P of &amp;N</oddFooter>
  </headerFooter>
  <rowBreaks count="3" manualBreakCount="3">
    <brk id="94" max="7" man="1"/>
    <brk id="115" max="7" man="1"/>
    <brk id="1014"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8"/>
  <sheetViews>
    <sheetView workbookViewId="0">
      <selection activeCell="A5" sqref="A5"/>
    </sheetView>
  </sheetViews>
  <sheetFormatPr defaultRowHeight="15"/>
  <sheetData>
    <row r="1" spans="1:1">
      <c r="A1" s="2" t="s">
        <v>668</v>
      </c>
    </row>
    <row r="2" spans="1:1">
      <c r="A2" s="2" t="s">
        <v>668</v>
      </c>
    </row>
    <row r="3" spans="1:1">
      <c r="A3" s="2" t="s">
        <v>668</v>
      </c>
    </row>
    <row r="4" spans="1:1">
      <c r="A4" s="2" t="s">
        <v>668</v>
      </c>
    </row>
    <row r="5" spans="1:1">
      <c r="A5" s="2" t="s">
        <v>668</v>
      </c>
    </row>
    <row r="6" spans="1:1">
      <c r="A6" s="2" t="s">
        <v>668</v>
      </c>
    </row>
    <row r="7" spans="1:1">
      <c r="A7" s="2" t="s">
        <v>668</v>
      </c>
    </row>
    <row r="8" spans="1:1">
      <c r="A8" s="2" t="s">
        <v>668</v>
      </c>
    </row>
    <row r="9" spans="1:1">
      <c r="A9" s="2" t="s">
        <v>668</v>
      </c>
    </row>
    <row r="10" spans="1:1">
      <c r="A10" s="2" t="s">
        <v>668</v>
      </c>
    </row>
    <row r="11" spans="1:1">
      <c r="A11" s="2" t="s">
        <v>668</v>
      </c>
    </row>
    <row r="12" spans="1:1">
      <c r="A12" s="2" t="s">
        <v>668</v>
      </c>
    </row>
    <row r="13" spans="1:1">
      <c r="A13" s="2" t="s">
        <v>668</v>
      </c>
    </row>
    <row r="14" spans="1:1">
      <c r="A14" s="2" t="s">
        <v>668</v>
      </c>
    </row>
    <row r="15" spans="1:1">
      <c r="A15" s="2" t="s">
        <v>668</v>
      </c>
    </row>
    <row r="16" spans="1:1">
      <c r="A16" s="2" t="s">
        <v>668</v>
      </c>
    </row>
    <row r="17" spans="1:1">
      <c r="A17" s="2" t="s">
        <v>668</v>
      </c>
    </row>
    <row r="18" spans="1:1">
      <c r="A18" s="2" t="s">
        <v>668</v>
      </c>
    </row>
    <row r="19" spans="1:1">
      <c r="A19" s="2" t="s">
        <v>668</v>
      </c>
    </row>
    <row r="20" spans="1:1">
      <c r="A20" s="2" t="s">
        <v>668</v>
      </c>
    </row>
    <row r="21" spans="1:1">
      <c r="A21" s="2" t="s">
        <v>668</v>
      </c>
    </row>
    <row r="22" spans="1:1">
      <c r="A22" s="2" t="s">
        <v>668</v>
      </c>
    </row>
    <row r="23" spans="1:1">
      <c r="A23" s="2" t="s">
        <v>668</v>
      </c>
    </row>
    <row r="24" spans="1:1">
      <c r="A24" s="2" t="s">
        <v>668</v>
      </c>
    </row>
    <row r="25" spans="1:1">
      <c r="A25" s="2" t="s">
        <v>668</v>
      </c>
    </row>
    <row r="26" spans="1:1">
      <c r="A26" s="2" t="s">
        <v>668</v>
      </c>
    </row>
    <row r="27" spans="1:1">
      <c r="A27" s="2" t="s">
        <v>668</v>
      </c>
    </row>
    <row r="28" spans="1:1">
      <c r="A28" s="2" t="s">
        <v>727</v>
      </c>
    </row>
    <row r="29" spans="1:1">
      <c r="A29" s="2" t="s">
        <v>728</v>
      </c>
    </row>
    <row r="30" spans="1:1">
      <c r="A30" s="2" t="s">
        <v>730</v>
      </c>
    </row>
    <row r="31" spans="1:1">
      <c r="A31" s="2" t="s">
        <v>730</v>
      </c>
    </row>
    <row r="32" spans="1:1">
      <c r="A32" s="2" t="s">
        <v>730</v>
      </c>
    </row>
    <row r="33" spans="1:1">
      <c r="A33" s="2" t="s">
        <v>730</v>
      </c>
    </row>
    <row r="34" spans="1:1">
      <c r="A34" s="2" t="s">
        <v>730</v>
      </c>
    </row>
    <row r="35" spans="1:1">
      <c r="A35" s="2" t="s">
        <v>730</v>
      </c>
    </row>
    <row r="36" spans="1:1">
      <c r="A36" s="2" t="s">
        <v>730</v>
      </c>
    </row>
    <row r="37" spans="1:1">
      <c r="A37" s="2" t="s">
        <v>730</v>
      </c>
    </row>
    <row r="38" spans="1:1">
      <c r="A38" s="2" t="s">
        <v>573</v>
      </c>
    </row>
    <row r="39" spans="1:1">
      <c r="A39" s="2" t="s">
        <v>573</v>
      </c>
    </row>
    <row r="40" spans="1:1">
      <c r="A40" s="2" t="s">
        <v>573</v>
      </c>
    </row>
    <row r="41" spans="1:1">
      <c r="A41" s="2" t="s">
        <v>733</v>
      </c>
    </row>
    <row r="42" spans="1:1">
      <c r="A42" s="2" t="s">
        <v>733</v>
      </c>
    </row>
    <row r="43" spans="1:1">
      <c r="A43" s="2" t="s">
        <v>735</v>
      </c>
    </row>
    <row r="44" spans="1:1">
      <c r="A44" s="2" t="s">
        <v>718</v>
      </c>
    </row>
    <row r="45" spans="1:1">
      <c r="A45" s="2" t="s">
        <v>718</v>
      </c>
    </row>
    <row r="46" spans="1:1">
      <c r="A46" s="2" t="s">
        <v>718</v>
      </c>
    </row>
    <row r="47" spans="1:1">
      <c r="A47" s="2" t="s">
        <v>718</v>
      </c>
    </row>
    <row r="48" spans="1:1">
      <c r="A48" s="2" t="s">
        <v>718</v>
      </c>
    </row>
    <row r="49" spans="1:1">
      <c r="A49" s="2" t="s">
        <v>718</v>
      </c>
    </row>
    <row r="50" spans="1:1">
      <c r="A50" s="2" t="s">
        <v>718</v>
      </c>
    </row>
    <row r="51" spans="1:1">
      <c r="A51" s="2" t="s">
        <v>111</v>
      </c>
    </row>
    <row r="52" spans="1:1">
      <c r="A52" s="2" t="s">
        <v>111</v>
      </c>
    </row>
    <row r="53" spans="1:1">
      <c r="A53" s="2" t="s">
        <v>111</v>
      </c>
    </row>
    <row r="54" spans="1:1">
      <c r="A54" s="2" t="s">
        <v>111</v>
      </c>
    </row>
    <row r="55" spans="1:1">
      <c r="A55" s="2" t="s">
        <v>111</v>
      </c>
    </row>
    <row r="56" spans="1:1">
      <c r="A56" s="2" t="s">
        <v>111</v>
      </c>
    </row>
    <row r="57" spans="1:1">
      <c r="A57" s="2" t="s">
        <v>111</v>
      </c>
    </row>
    <row r="58" spans="1:1">
      <c r="A58" s="2" t="s">
        <v>111</v>
      </c>
    </row>
    <row r="59" spans="1:1">
      <c r="A59" s="2" t="s">
        <v>631</v>
      </c>
    </row>
    <row r="60" spans="1:1">
      <c r="A60" s="2" t="s">
        <v>631</v>
      </c>
    </row>
    <row r="61" spans="1:1">
      <c r="A61" s="2" t="s">
        <v>127</v>
      </c>
    </row>
    <row r="62" spans="1:1">
      <c r="A62" s="2" t="s">
        <v>127</v>
      </c>
    </row>
    <row r="63" spans="1:1">
      <c r="A63" s="2" t="s">
        <v>741</v>
      </c>
    </row>
    <row r="64" spans="1:1">
      <c r="A64" s="2" t="s">
        <v>743</v>
      </c>
    </row>
    <row r="65" spans="1:1">
      <c r="A65" s="2" t="s">
        <v>479</v>
      </c>
    </row>
    <row r="66" spans="1:1">
      <c r="A66" s="2" t="s">
        <v>479</v>
      </c>
    </row>
    <row r="67" spans="1:1">
      <c r="A67" s="2" t="s">
        <v>479</v>
      </c>
    </row>
    <row r="68" spans="1:1">
      <c r="A68" s="2" t="s">
        <v>479</v>
      </c>
    </row>
    <row r="69" spans="1:1">
      <c r="A69" s="2" t="s">
        <v>479</v>
      </c>
    </row>
    <row r="70" spans="1:1">
      <c r="A70" s="2" t="s">
        <v>479</v>
      </c>
    </row>
    <row r="71" spans="1:1">
      <c r="A71" s="2" t="s">
        <v>778</v>
      </c>
    </row>
    <row r="72" spans="1:1">
      <c r="A72" s="2" t="s">
        <v>779</v>
      </c>
    </row>
    <row r="73" spans="1:1">
      <c r="A73" s="2" t="s">
        <v>780</v>
      </c>
    </row>
    <row r="74" spans="1:1">
      <c r="A74" s="2" t="s">
        <v>753</v>
      </c>
    </row>
    <row r="75" spans="1:1">
      <c r="A75" s="2" t="s">
        <v>753</v>
      </c>
    </row>
    <row r="76" spans="1:1">
      <c r="A76" s="2" t="s">
        <v>756</v>
      </c>
    </row>
    <row r="77" spans="1:1">
      <c r="A77" s="2" t="s">
        <v>756</v>
      </c>
    </row>
    <row r="78" spans="1:1">
      <c r="A78" s="2" t="s">
        <v>758</v>
      </c>
    </row>
    <row r="79" spans="1:1">
      <c r="A79" s="2" t="s">
        <v>758</v>
      </c>
    </row>
    <row r="80" spans="1:1">
      <c r="A80" s="2" t="s">
        <v>760</v>
      </c>
    </row>
    <row r="81" spans="1:1">
      <c r="A81" s="2" t="s">
        <v>760</v>
      </c>
    </row>
    <row r="82" spans="1:1">
      <c r="A82" s="2" t="s">
        <v>760</v>
      </c>
    </row>
    <row r="83" spans="1:1">
      <c r="A83" s="2" t="s">
        <v>760</v>
      </c>
    </row>
    <row r="84" spans="1:1">
      <c r="A84" s="2" t="s">
        <v>760</v>
      </c>
    </row>
    <row r="85" spans="1:1">
      <c r="A85" s="2" t="s">
        <v>760</v>
      </c>
    </row>
    <row r="86" spans="1:1">
      <c r="A86" s="2" t="s">
        <v>760</v>
      </c>
    </row>
    <row r="87" spans="1:1">
      <c r="A87" s="2" t="s">
        <v>760</v>
      </c>
    </row>
    <row r="88" spans="1:1">
      <c r="A88" s="2" t="s">
        <v>781</v>
      </c>
    </row>
    <row r="89" spans="1:1">
      <c r="A89" s="2" t="s">
        <v>782</v>
      </c>
    </row>
    <row r="90" spans="1:1">
      <c r="A90" s="2" t="s">
        <v>766</v>
      </c>
    </row>
    <row r="91" spans="1:1">
      <c r="A91" s="2" t="s">
        <v>766</v>
      </c>
    </row>
    <row r="92" spans="1:1">
      <c r="A92" s="2" t="s">
        <v>766</v>
      </c>
    </row>
    <row r="93" spans="1:1">
      <c r="A93" s="2" t="s">
        <v>766</v>
      </c>
    </row>
    <row r="94" spans="1:1">
      <c r="A94" s="2" t="s">
        <v>766</v>
      </c>
    </row>
    <row r="95" spans="1:1">
      <c r="A95" s="2" t="s">
        <v>766</v>
      </c>
    </row>
    <row r="96" spans="1:1">
      <c r="A96" s="2" t="s">
        <v>766</v>
      </c>
    </row>
    <row r="97" spans="1:1">
      <c r="A97" s="2" t="s">
        <v>766</v>
      </c>
    </row>
    <row r="98" spans="1:1">
      <c r="A98" s="2" t="s">
        <v>766</v>
      </c>
    </row>
    <row r="99" spans="1:1">
      <c r="A99" s="2" t="s">
        <v>769</v>
      </c>
    </row>
    <row r="100" spans="1:1">
      <c r="A100" s="2" t="s">
        <v>769</v>
      </c>
    </row>
    <row r="101" spans="1:1">
      <c r="A101" s="2" t="s">
        <v>769</v>
      </c>
    </row>
    <row r="102" spans="1:1">
      <c r="A102" s="2" t="s">
        <v>769</v>
      </c>
    </row>
    <row r="103" spans="1:1">
      <c r="A103" s="2" t="s">
        <v>769</v>
      </c>
    </row>
    <row r="104" spans="1:1">
      <c r="A104" s="2" t="s">
        <v>769</v>
      </c>
    </row>
    <row r="105" spans="1:1">
      <c r="A105" s="2" t="s">
        <v>771</v>
      </c>
    </row>
    <row r="106" spans="1:1">
      <c r="A106" s="2" t="s">
        <v>773</v>
      </c>
    </row>
    <row r="107" spans="1:1">
      <c r="A107" s="2" t="s">
        <v>775</v>
      </c>
    </row>
    <row r="108" spans="1:1">
      <c r="A108" s="2" t="s">
        <v>775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2023-12-25T10:02:26Z</cp:lastPrinted>
  <dcterms:created xsi:type="dcterms:W3CDTF">2009-06-02T18:56:54Z</dcterms:created>
  <dcterms:modified xsi:type="dcterms:W3CDTF">2024-01-04T08:53:03Z</dcterms:modified>
</cp:coreProperties>
</file>