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1240965-F2B2-43FF-91BE-89817D75EE8A}"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Invoice!$A$1:$K$309</definedName>
    <definedName name="_xlnm.Print_Area" localSheetId="2">'Shipping Invoice'!$A$1:$L$308</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F1003" i="6"/>
  <c r="F1001" i="6"/>
  <c r="A1002" i="6"/>
  <c r="A1003" i="6"/>
  <c r="A1001" i="6"/>
  <c r="I312" i="2"/>
  <c r="K14" i="7"/>
  <c r="K17" i="7"/>
  <c r="K10" i="7"/>
  <c r="I302" i="7"/>
  <c r="I301" i="7"/>
  <c r="I300" i="7"/>
  <c r="I299" i="7"/>
  <c r="I296" i="7"/>
  <c r="I295" i="7"/>
  <c r="I294" i="7"/>
  <c r="I293" i="7"/>
  <c r="I290" i="7"/>
  <c r="I289" i="7"/>
  <c r="I288" i="7"/>
  <c r="I287" i="7"/>
  <c r="I284" i="7"/>
  <c r="I283" i="7"/>
  <c r="I282" i="7"/>
  <c r="I281" i="7"/>
  <c r="I278" i="7"/>
  <c r="I277" i="7"/>
  <c r="I276" i="7"/>
  <c r="I275" i="7"/>
  <c r="I272" i="7"/>
  <c r="I271" i="7"/>
  <c r="I270" i="7"/>
  <c r="I269" i="7"/>
  <c r="I266" i="7"/>
  <c r="I265" i="7"/>
  <c r="I264" i="7"/>
  <c r="I263" i="7"/>
  <c r="I260" i="7"/>
  <c r="I259" i="7"/>
  <c r="I258" i="7"/>
  <c r="I257" i="7"/>
  <c r="I254" i="7"/>
  <c r="I253" i="7"/>
  <c r="I252" i="7"/>
  <c r="I251" i="7"/>
  <c r="I248" i="7"/>
  <c r="I247" i="7"/>
  <c r="I246" i="7"/>
  <c r="I245" i="7"/>
  <c r="I242" i="7"/>
  <c r="I241" i="7"/>
  <c r="I240" i="7"/>
  <c r="I239" i="7"/>
  <c r="I236" i="7"/>
  <c r="I235" i="7"/>
  <c r="I234" i="7"/>
  <c r="I233" i="7"/>
  <c r="I230" i="7"/>
  <c r="I229" i="7"/>
  <c r="I228" i="7"/>
  <c r="I227" i="7"/>
  <c r="I224" i="7"/>
  <c r="I223" i="7"/>
  <c r="I222" i="7"/>
  <c r="I221" i="7"/>
  <c r="I218" i="7"/>
  <c r="I217" i="7"/>
  <c r="I216" i="7"/>
  <c r="I215" i="7"/>
  <c r="I212" i="7"/>
  <c r="I211" i="7"/>
  <c r="I210" i="7"/>
  <c r="I209" i="7"/>
  <c r="I206" i="7"/>
  <c r="I205" i="7"/>
  <c r="I204" i="7"/>
  <c r="I203" i="7"/>
  <c r="I200" i="7"/>
  <c r="I199" i="7"/>
  <c r="I198" i="7"/>
  <c r="I197" i="7"/>
  <c r="I194" i="7"/>
  <c r="I193" i="7"/>
  <c r="I192" i="7"/>
  <c r="I191" i="7"/>
  <c r="I188" i="7"/>
  <c r="I187" i="7"/>
  <c r="I186" i="7"/>
  <c r="I185" i="7"/>
  <c r="I182" i="7"/>
  <c r="I181" i="7"/>
  <c r="I180" i="7"/>
  <c r="I179" i="7"/>
  <c r="I176" i="7"/>
  <c r="I175" i="7"/>
  <c r="I174" i="7"/>
  <c r="I173" i="7"/>
  <c r="I172" i="7"/>
  <c r="I170" i="7"/>
  <c r="I169" i="7"/>
  <c r="I168" i="7"/>
  <c r="I167" i="7"/>
  <c r="I166" i="7"/>
  <c r="I164" i="7"/>
  <c r="I163" i="7"/>
  <c r="I162" i="7"/>
  <c r="I161" i="7"/>
  <c r="I160" i="7"/>
  <c r="I158" i="7"/>
  <c r="I157" i="7"/>
  <c r="I156" i="7"/>
  <c r="I155" i="7"/>
  <c r="I154" i="7"/>
  <c r="I152" i="7"/>
  <c r="I151" i="7"/>
  <c r="I150" i="7"/>
  <c r="I149" i="7"/>
  <c r="I148" i="7"/>
  <c r="I146" i="7"/>
  <c r="I145" i="7"/>
  <c r="I144" i="7"/>
  <c r="I143" i="7"/>
  <c r="I142" i="7"/>
  <c r="I140" i="7"/>
  <c r="I139" i="7"/>
  <c r="I138" i="7"/>
  <c r="I137" i="7"/>
  <c r="I136" i="7"/>
  <c r="I134" i="7"/>
  <c r="I133" i="7"/>
  <c r="I132" i="7"/>
  <c r="I131" i="7"/>
  <c r="I130" i="7"/>
  <c r="I128" i="7"/>
  <c r="I127" i="7"/>
  <c r="I126" i="7"/>
  <c r="I125" i="7"/>
  <c r="I124" i="7"/>
  <c r="I122" i="7"/>
  <c r="I121" i="7"/>
  <c r="I120" i="7"/>
  <c r="I119" i="7"/>
  <c r="I118" i="7"/>
  <c r="I116" i="7"/>
  <c r="I115" i="7"/>
  <c r="I114" i="7"/>
  <c r="I113" i="7"/>
  <c r="I112" i="7"/>
  <c r="I110" i="7"/>
  <c r="I109" i="7"/>
  <c r="I108" i="7"/>
  <c r="I107" i="7"/>
  <c r="I106" i="7"/>
  <c r="I104" i="7"/>
  <c r="I103" i="7"/>
  <c r="I102" i="7"/>
  <c r="I101" i="7"/>
  <c r="I100" i="7"/>
  <c r="I98" i="7"/>
  <c r="I97" i="7"/>
  <c r="I96" i="7"/>
  <c r="I95" i="7"/>
  <c r="I94" i="7"/>
  <c r="I92" i="7"/>
  <c r="I91" i="7"/>
  <c r="I90" i="7"/>
  <c r="I89" i="7"/>
  <c r="I88" i="7"/>
  <c r="I86" i="7"/>
  <c r="I85" i="7"/>
  <c r="I84" i="7"/>
  <c r="I83" i="7"/>
  <c r="I82" i="7"/>
  <c r="I80" i="7"/>
  <c r="I79" i="7"/>
  <c r="I78" i="7"/>
  <c r="I77" i="7"/>
  <c r="I76" i="7"/>
  <c r="I74" i="7"/>
  <c r="I73" i="7"/>
  <c r="I72" i="7"/>
  <c r="I71" i="7"/>
  <c r="I70" i="7"/>
  <c r="I68" i="7"/>
  <c r="I67" i="7"/>
  <c r="I66" i="7"/>
  <c r="I65" i="7"/>
  <c r="I64" i="7"/>
  <c r="I62" i="7"/>
  <c r="I61" i="7"/>
  <c r="I60" i="7"/>
  <c r="I59" i="7"/>
  <c r="I58" i="7"/>
  <c r="I56" i="7"/>
  <c r="I55" i="7"/>
  <c r="I54" i="7"/>
  <c r="I53" i="7"/>
  <c r="I52" i="7"/>
  <c r="I50" i="7"/>
  <c r="I49" i="7"/>
  <c r="I48" i="7"/>
  <c r="I47" i="7"/>
  <c r="I46" i="7"/>
  <c r="I44" i="7"/>
  <c r="I43" i="7"/>
  <c r="I42" i="7"/>
  <c r="I41" i="7"/>
  <c r="I40" i="7"/>
  <c r="I38" i="7"/>
  <c r="I37" i="7"/>
  <c r="I36" i="7"/>
  <c r="I35" i="7"/>
  <c r="I34" i="7"/>
  <c r="I32" i="7"/>
  <c r="I31" i="7"/>
  <c r="I30" i="7"/>
  <c r="I29" i="7"/>
  <c r="I28" i="7"/>
  <c r="I26" i="7"/>
  <c r="I25" i="7"/>
  <c r="I24" i="7"/>
  <c r="I23" i="7"/>
  <c r="I22" i="7"/>
  <c r="I298" i="7"/>
  <c r="N1" i="6"/>
  <c r="E298" i="6" s="1"/>
  <c r="D299" i="6"/>
  <c r="B303" i="7" s="1"/>
  <c r="D298" i="6"/>
  <c r="B302" i="7" s="1"/>
  <c r="D297" i="6"/>
  <c r="B301" i="7" s="1"/>
  <c r="D296" i="6"/>
  <c r="B300" i="7" s="1"/>
  <c r="K300" i="7" s="1"/>
  <c r="D295" i="6"/>
  <c r="B299" i="7" s="1"/>
  <c r="D294" i="6"/>
  <c r="B298" i="7" s="1"/>
  <c r="D293" i="6"/>
  <c r="B297" i="7" s="1"/>
  <c r="D292" i="6"/>
  <c r="B296" i="7" s="1"/>
  <c r="K296" i="7" s="1"/>
  <c r="D291" i="6"/>
  <c r="B295" i="7" s="1"/>
  <c r="D290" i="6"/>
  <c r="B294" i="7" s="1"/>
  <c r="D289" i="6"/>
  <c r="B293" i="7" s="1"/>
  <c r="D288" i="6"/>
  <c r="B292" i="7" s="1"/>
  <c r="D287" i="6"/>
  <c r="B291" i="7" s="1"/>
  <c r="D286" i="6"/>
  <c r="B290" i="7" s="1"/>
  <c r="K290" i="7" s="1"/>
  <c r="D285" i="6"/>
  <c r="B289" i="7" s="1"/>
  <c r="D284" i="6"/>
  <c r="B288" i="7" s="1"/>
  <c r="K288" i="7" s="1"/>
  <c r="D283" i="6"/>
  <c r="B287" i="7" s="1"/>
  <c r="D282" i="6"/>
  <c r="B286" i="7" s="1"/>
  <c r="D281" i="6"/>
  <c r="B285" i="7" s="1"/>
  <c r="D280" i="6"/>
  <c r="B284" i="7" s="1"/>
  <c r="K284" i="7" s="1"/>
  <c r="D279" i="6"/>
  <c r="B283" i="7" s="1"/>
  <c r="D278" i="6"/>
  <c r="B282" i="7" s="1"/>
  <c r="K282" i="7" s="1"/>
  <c r="D277" i="6"/>
  <c r="B281" i="7" s="1"/>
  <c r="D276" i="6"/>
  <c r="B280" i="7" s="1"/>
  <c r="D275" i="6"/>
  <c r="B279" i="7" s="1"/>
  <c r="D274" i="6"/>
  <c r="B278" i="7" s="1"/>
  <c r="K278" i="7" s="1"/>
  <c r="D273" i="6"/>
  <c r="B277" i="7" s="1"/>
  <c r="D272" i="6"/>
  <c r="B276" i="7" s="1"/>
  <c r="K276" i="7" s="1"/>
  <c r="D271" i="6"/>
  <c r="B275" i="7" s="1"/>
  <c r="D270" i="6"/>
  <c r="B274" i="7" s="1"/>
  <c r="D269" i="6"/>
  <c r="B273" i="7" s="1"/>
  <c r="D268" i="6"/>
  <c r="B272" i="7" s="1"/>
  <c r="K272" i="7" s="1"/>
  <c r="D267" i="6"/>
  <c r="B271" i="7" s="1"/>
  <c r="D266" i="6"/>
  <c r="B270" i="7" s="1"/>
  <c r="K270" i="7" s="1"/>
  <c r="D265" i="6"/>
  <c r="B269" i="7" s="1"/>
  <c r="D264" i="6"/>
  <c r="B268" i="7" s="1"/>
  <c r="D263" i="6"/>
  <c r="B267" i="7" s="1"/>
  <c r="D262" i="6"/>
  <c r="B266" i="7" s="1"/>
  <c r="K266" i="7" s="1"/>
  <c r="D261" i="6"/>
  <c r="B265" i="7" s="1"/>
  <c r="D260" i="6"/>
  <c r="B264" i="7" s="1"/>
  <c r="K264" i="7" s="1"/>
  <c r="D259" i="6"/>
  <c r="B263" i="7" s="1"/>
  <c r="D258" i="6"/>
  <c r="B262" i="7" s="1"/>
  <c r="D257" i="6"/>
  <c r="B261" i="7" s="1"/>
  <c r="D256" i="6"/>
  <c r="B260" i="7" s="1"/>
  <c r="K260" i="7" s="1"/>
  <c r="D255" i="6"/>
  <c r="B259" i="7" s="1"/>
  <c r="D254" i="6"/>
  <c r="B258" i="7" s="1"/>
  <c r="K258" i="7" s="1"/>
  <c r="D253" i="6"/>
  <c r="B257" i="7" s="1"/>
  <c r="D252" i="6"/>
  <c r="B256" i="7" s="1"/>
  <c r="D251" i="6"/>
  <c r="B255" i="7" s="1"/>
  <c r="D250" i="6"/>
  <c r="B254" i="7" s="1"/>
  <c r="K254" i="7" s="1"/>
  <c r="D249" i="6"/>
  <c r="B253" i="7" s="1"/>
  <c r="D248" i="6"/>
  <c r="B252" i="7" s="1"/>
  <c r="K252" i="7" s="1"/>
  <c r="D247" i="6"/>
  <c r="B251" i="7" s="1"/>
  <c r="D246" i="6"/>
  <c r="B250" i="7" s="1"/>
  <c r="D245" i="6"/>
  <c r="B249" i="7" s="1"/>
  <c r="D244" i="6"/>
  <c r="B248" i="7" s="1"/>
  <c r="K248" i="7" s="1"/>
  <c r="D243" i="6"/>
  <c r="B247" i="7" s="1"/>
  <c r="D242" i="6"/>
  <c r="B246" i="7" s="1"/>
  <c r="K246" i="7" s="1"/>
  <c r="D241" i="6"/>
  <c r="B245" i="7" s="1"/>
  <c r="D240" i="6"/>
  <c r="B244" i="7" s="1"/>
  <c r="D239" i="6"/>
  <c r="B243" i="7" s="1"/>
  <c r="D238" i="6"/>
  <c r="B242" i="7" s="1"/>
  <c r="K242" i="7" s="1"/>
  <c r="D237" i="6"/>
  <c r="B241" i="7" s="1"/>
  <c r="D236" i="6"/>
  <c r="B240" i="7" s="1"/>
  <c r="K240" i="7" s="1"/>
  <c r="D235" i="6"/>
  <c r="B239" i="7" s="1"/>
  <c r="D234" i="6"/>
  <c r="B238" i="7" s="1"/>
  <c r="D233" i="6"/>
  <c r="B237" i="7" s="1"/>
  <c r="D232" i="6"/>
  <c r="B236" i="7" s="1"/>
  <c r="K236" i="7" s="1"/>
  <c r="D231" i="6"/>
  <c r="B235" i="7" s="1"/>
  <c r="D230" i="6"/>
  <c r="B234" i="7" s="1"/>
  <c r="K234" i="7" s="1"/>
  <c r="D229" i="6"/>
  <c r="B233" i="7" s="1"/>
  <c r="D228" i="6"/>
  <c r="B232" i="7" s="1"/>
  <c r="D227" i="6"/>
  <c r="B231" i="7" s="1"/>
  <c r="D226" i="6"/>
  <c r="B230" i="7" s="1"/>
  <c r="K230" i="7" s="1"/>
  <c r="D225" i="6"/>
  <c r="B229" i="7" s="1"/>
  <c r="D224" i="6"/>
  <c r="B228" i="7" s="1"/>
  <c r="K228" i="7" s="1"/>
  <c r="D223" i="6"/>
  <c r="B227" i="7" s="1"/>
  <c r="D222" i="6"/>
  <c r="B226" i="7" s="1"/>
  <c r="D221" i="6"/>
  <c r="B225" i="7" s="1"/>
  <c r="D220" i="6"/>
  <c r="B224" i="7" s="1"/>
  <c r="K224" i="7" s="1"/>
  <c r="D219" i="6"/>
  <c r="B223" i="7" s="1"/>
  <c r="D218" i="6"/>
  <c r="B222" i="7" s="1"/>
  <c r="K222" i="7" s="1"/>
  <c r="D217" i="6"/>
  <c r="B221" i="7" s="1"/>
  <c r="D216" i="6"/>
  <c r="B220" i="7" s="1"/>
  <c r="D215" i="6"/>
  <c r="B219" i="7" s="1"/>
  <c r="D214" i="6"/>
  <c r="B218" i="7" s="1"/>
  <c r="K218" i="7" s="1"/>
  <c r="D213" i="6"/>
  <c r="B217" i="7" s="1"/>
  <c r="D212" i="6"/>
  <c r="B216" i="7" s="1"/>
  <c r="K216" i="7" s="1"/>
  <c r="D211" i="6"/>
  <c r="B215" i="7" s="1"/>
  <c r="D210" i="6"/>
  <c r="B214" i="7" s="1"/>
  <c r="D209" i="6"/>
  <c r="B213" i="7" s="1"/>
  <c r="D208" i="6"/>
  <c r="B212" i="7" s="1"/>
  <c r="K212" i="7" s="1"/>
  <c r="D207" i="6"/>
  <c r="B211" i="7" s="1"/>
  <c r="D206" i="6"/>
  <c r="B210" i="7" s="1"/>
  <c r="K210" i="7" s="1"/>
  <c r="D205" i="6"/>
  <c r="B209" i="7" s="1"/>
  <c r="D204" i="6"/>
  <c r="B208" i="7" s="1"/>
  <c r="D203" i="6"/>
  <c r="B207" i="7" s="1"/>
  <c r="D202" i="6"/>
  <c r="B206" i="7" s="1"/>
  <c r="K206" i="7" s="1"/>
  <c r="D201" i="6"/>
  <c r="B205" i="7" s="1"/>
  <c r="D200" i="6"/>
  <c r="B204" i="7" s="1"/>
  <c r="K204" i="7" s="1"/>
  <c r="D199" i="6"/>
  <c r="B203" i="7" s="1"/>
  <c r="D198" i="6"/>
  <c r="B202" i="7" s="1"/>
  <c r="D197" i="6"/>
  <c r="B201" i="7" s="1"/>
  <c r="D196" i="6"/>
  <c r="B200" i="7" s="1"/>
  <c r="K200" i="7" s="1"/>
  <c r="D195" i="6"/>
  <c r="B199" i="7" s="1"/>
  <c r="D194" i="6"/>
  <c r="B198" i="7" s="1"/>
  <c r="K198" i="7" s="1"/>
  <c r="D193" i="6"/>
  <c r="B197" i="7" s="1"/>
  <c r="D192" i="6"/>
  <c r="B196" i="7" s="1"/>
  <c r="D191" i="6"/>
  <c r="B195" i="7" s="1"/>
  <c r="D190" i="6"/>
  <c r="B194" i="7" s="1"/>
  <c r="K194" i="7" s="1"/>
  <c r="D189" i="6"/>
  <c r="B193" i="7" s="1"/>
  <c r="D188" i="6"/>
  <c r="B192" i="7" s="1"/>
  <c r="K192" i="7" s="1"/>
  <c r="D187" i="6"/>
  <c r="B191" i="7" s="1"/>
  <c r="D186" i="6"/>
  <c r="B190" i="7" s="1"/>
  <c r="D185" i="6"/>
  <c r="B189" i="7" s="1"/>
  <c r="D184" i="6"/>
  <c r="B188" i="7" s="1"/>
  <c r="K188" i="7" s="1"/>
  <c r="D183" i="6"/>
  <c r="B187" i="7" s="1"/>
  <c r="D182" i="6"/>
  <c r="B186" i="7" s="1"/>
  <c r="K186" i="7" s="1"/>
  <c r="D181" i="6"/>
  <c r="B185" i="7" s="1"/>
  <c r="D180" i="6"/>
  <c r="B184" i="7" s="1"/>
  <c r="D179" i="6"/>
  <c r="B183" i="7" s="1"/>
  <c r="D178" i="6"/>
  <c r="B182" i="7" s="1"/>
  <c r="K182" i="7" s="1"/>
  <c r="D177" i="6"/>
  <c r="B181" i="7" s="1"/>
  <c r="D176" i="6"/>
  <c r="B180" i="7" s="1"/>
  <c r="K180" i="7" s="1"/>
  <c r="D175" i="6"/>
  <c r="B179" i="7" s="1"/>
  <c r="D174" i="6"/>
  <c r="B178" i="7" s="1"/>
  <c r="D173" i="6"/>
  <c r="B177" i="7" s="1"/>
  <c r="D172" i="6"/>
  <c r="B176" i="7" s="1"/>
  <c r="D171" i="6"/>
  <c r="B175" i="7" s="1"/>
  <c r="D170" i="6"/>
  <c r="B174" i="7" s="1"/>
  <c r="K174" i="7" s="1"/>
  <c r="D169" i="6"/>
  <c r="B173" i="7" s="1"/>
  <c r="D168" i="6"/>
  <c r="B172" i="7" s="1"/>
  <c r="D167" i="6"/>
  <c r="B171" i="7" s="1"/>
  <c r="D166" i="6"/>
  <c r="B170" i="7" s="1"/>
  <c r="K170" i="7" s="1"/>
  <c r="D165" i="6"/>
  <c r="B169" i="7" s="1"/>
  <c r="D164" i="6"/>
  <c r="B168" i="7" s="1"/>
  <c r="K168" i="7" s="1"/>
  <c r="D163" i="6"/>
  <c r="B167" i="7" s="1"/>
  <c r="D162" i="6"/>
  <c r="B166" i="7" s="1"/>
  <c r="K166" i="7" s="1"/>
  <c r="D161" i="6"/>
  <c r="B165" i="7" s="1"/>
  <c r="D160" i="6"/>
  <c r="B164" i="7" s="1"/>
  <c r="K164" i="7" s="1"/>
  <c r="D159" i="6"/>
  <c r="B163" i="7" s="1"/>
  <c r="D158" i="6"/>
  <c r="B162" i="7" s="1"/>
  <c r="D157" i="6"/>
  <c r="B161" i="7" s="1"/>
  <c r="D156" i="6"/>
  <c r="B160" i="7" s="1"/>
  <c r="K160" i="7" s="1"/>
  <c r="D155" i="6"/>
  <c r="B159" i="7" s="1"/>
  <c r="D154" i="6"/>
  <c r="B158" i="7" s="1"/>
  <c r="K158" i="7" s="1"/>
  <c r="D153" i="6"/>
  <c r="B157" i="7" s="1"/>
  <c r="D152" i="6"/>
  <c r="B156" i="7" s="1"/>
  <c r="K156" i="7" s="1"/>
  <c r="D151" i="6"/>
  <c r="B155" i="7" s="1"/>
  <c r="K155" i="7" s="1"/>
  <c r="D150" i="6"/>
  <c r="B154" i="7" s="1"/>
  <c r="K154" i="7" s="1"/>
  <c r="D149" i="6"/>
  <c r="B153" i="7" s="1"/>
  <c r="D148" i="6"/>
  <c r="B152" i="7" s="1"/>
  <c r="K152" i="7" s="1"/>
  <c r="D147" i="6"/>
  <c r="B151" i="7" s="1"/>
  <c r="D146" i="6"/>
  <c r="B150" i="7" s="1"/>
  <c r="K150" i="7" s="1"/>
  <c r="D145" i="6"/>
  <c r="B149" i="7" s="1"/>
  <c r="D144" i="6"/>
  <c r="B148" i="7" s="1"/>
  <c r="D143" i="6"/>
  <c r="B147" i="7" s="1"/>
  <c r="D142" i="6"/>
  <c r="B146" i="7" s="1"/>
  <c r="K146" i="7" s="1"/>
  <c r="D141" i="6"/>
  <c r="B145" i="7" s="1"/>
  <c r="D140" i="6"/>
  <c r="B144" i="7" s="1"/>
  <c r="K144" i="7" s="1"/>
  <c r="D139" i="6"/>
  <c r="B143" i="7" s="1"/>
  <c r="D138" i="6"/>
  <c r="B142" i="7" s="1"/>
  <c r="K142" i="7" s="1"/>
  <c r="D137" i="6"/>
  <c r="B141" i="7" s="1"/>
  <c r="D136" i="6"/>
  <c r="B140" i="7" s="1"/>
  <c r="D135" i="6"/>
  <c r="B139" i="7" s="1"/>
  <c r="D134" i="6"/>
  <c r="B138" i="7" s="1"/>
  <c r="K138" i="7" s="1"/>
  <c r="D133" i="6"/>
  <c r="B137" i="7" s="1"/>
  <c r="D132" i="6"/>
  <c r="B136" i="7" s="1"/>
  <c r="D131" i="6"/>
  <c r="B135" i="7" s="1"/>
  <c r="D130" i="6"/>
  <c r="B134" i="7" s="1"/>
  <c r="K134" i="7" s="1"/>
  <c r="D129" i="6"/>
  <c r="B133" i="7" s="1"/>
  <c r="D128" i="6"/>
  <c r="B132" i="7" s="1"/>
  <c r="K132" i="7" s="1"/>
  <c r="D127" i="6"/>
  <c r="B131" i="7" s="1"/>
  <c r="D126" i="6"/>
  <c r="B130" i="7" s="1"/>
  <c r="K130" i="7" s="1"/>
  <c r="D125" i="6"/>
  <c r="B129" i="7" s="1"/>
  <c r="D124" i="6"/>
  <c r="B128" i="7" s="1"/>
  <c r="D123" i="6"/>
  <c r="B127" i="7" s="1"/>
  <c r="D122" i="6"/>
  <c r="B126" i="7" s="1"/>
  <c r="D121" i="6"/>
  <c r="B125" i="7" s="1"/>
  <c r="D120" i="6"/>
  <c r="B124" i="7" s="1"/>
  <c r="K124" i="7" s="1"/>
  <c r="D119" i="6"/>
  <c r="B123" i="7" s="1"/>
  <c r="D118" i="6"/>
  <c r="B122" i="7" s="1"/>
  <c r="K122" i="7" s="1"/>
  <c r="D117" i="6"/>
  <c r="B121" i="7" s="1"/>
  <c r="D116" i="6"/>
  <c r="B120" i="7" s="1"/>
  <c r="K120" i="7" s="1"/>
  <c r="D115" i="6"/>
  <c r="B119" i="7" s="1"/>
  <c r="K119" i="7" s="1"/>
  <c r="D114" i="6"/>
  <c r="B118" i="7" s="1"/>
  <c r="K118" i="7" s="1"/>
  <c r="D113" i="6"/>
  <c r="B117" i="7" s="1"/>
  <c r="D112" i="6"/>
  <c r="B116" i="7" s="1"/>
  <c r="K116" i="7" s="1"/>
  <c r="D111" i="6"/>
  <c r="B115" i="7" s="1"/>
  <c r="D110" i="6"/>
  <c r="B114" i="7" s="1"/>
  <c r="D109" i="6"/>
  <c r="B113" i="7" s="1"/>
  <c r="D108" i="6"/>
  <c r="B112" i="7" s="1"/>
  <c r="D107" i="6"/>
  <c r="B111" i="7" s="1"/>
  <c r="D106" i="6"/>
  <c r="B110" i="7" s="1"/>
  <c r="K110" i="7" s="1"/>
  <c r="D105" i="6"/>
  <c r="B109" i="7" s="1"/>
  <c r="D104" i="6"/>
  <c r="B108" i="7" s="1"/>
  <c r="K108" i="7" s="1"/>
  <c r="D103" i="6"/>
  <c r="B107" i="7" s="1"/>
  <c r="D102" i="6"/>
  <c r="B106" i="7" s="1"/>
  <c r="K106" i="7" s="1"/>
  <c r="D101" i="6"/>
  <c r="B105" i="7" s="1"/>
  <c r="D100" i="6"/>
  <c r="B104" i="7" s="1"/>
  <c r="D99" i="6"/>
  <c r="B103" i="7" s="1"/>
  <c r="D98" i="6"/>
  <c r="B102" i="7" s="1"/>
  <c r="K102" i="7" s="1"/>
  <c r="D97" i="6"/>
  <c r="B101" i="7" s="1"/>
  <c r="D96" i="6"/>
  <c r="B100" i="7" s="1"/>
  <c r="D95" i="6"/>
  <c r="B99" i="7" s="1"/>
  <c r="D94" i="6"/>
  <c r="B98" i="7" s="1"/>
  <c r="K98" i="7" s="1"/>
  <c r="D93" i="6"/>
  <c r="B97" i="7" s="1"/>
  <c r="D92" i="6"/>
  <c r="B96" i="7" s="1"/>
  <c r="K96" i="7" s="1"/>
  <c r="D91" i="6"/>
  <c r="B95" i="7" s="1"/>
  <c r="D90" i="6"/>
  <c r="B94" i="7" s="1"/>
  <c r="K94" i="7" s="1"/>
  <c r="D89" i="6"/>
  <c r="B93" i="7" s="1"/>
  <c r="D88" i="6"/>
  <c r="B92" i="7" s="1"/>
  <c r="D87" i="6"/>
  <c r="B91" i="7" s="1"/>
  <c r="D86" i="6"/>
  <c r="B90" i="7" s="1"/>
  <c r="D85" i="6"/>
  <c r="B89" i="7" s="1"/>
  <c r="D84" i="6"/>
  <c r="B88" i="7" s="1"/>
  <c r="K88" i="7" s="1"/>
  <c r="D83" i="6"/>
  <c r="B87" i="7" s="1"/>
  <c r="D82" i="6"/>
  <c r="B86" i="7" s="1"/>
  <c r="K86" i="7" s="1"/>
  <c r="D81" i="6"/>
  <c r="B85" i="7" s="1"/>
  <c r="D80" i="6"/>
  <c r="B84" i="7" s="1"/>
  <c r="K84" i="7" s="1"/>
  <c r="D79" i="6"/>
  <c r="B83" i="7" s="1"/>
  <c r="K83" i="7" s="1"/>
  <c r="D78" i="6"/>
  <c r="B82" i="7" s="1"/>
  <c r="K82" i="7" s="1"/>
  <c r="D77" i="6"/>
  <c r="B81" i="7" s="1"/>
  <c r="D76" i="6"/>
  <c r="B80" i="7" s="1"/>
  <c r="K80" i="7" s="1"/>
  <c r="D75" i="6"/>
  <c r="B79" i="7" s="1"/>
  <c r="D74" i="6"/>
  <c r="B78" i="7" s="1"/>
  <c r="D73" i="6"/>
  <c r="B77" i="7" s="1"/>
  <c r="D72" i="6"/>
  <c r="B76" i="7" s="1"/>
  <c r="D71" i="6"/>
  <c r="B75" i="7" s="1"/>
  <c r="D70" i="6"/>
  <c r="B74" i="7" s="1"/>
  <c r="K74" i="7" s="1"/>
  <c r="D69" i="6"/>
  <c r="B73" i="7" s="1"/>
  <c r="K73" i="7" s="1"/>
  <c r="D68" i="6"/>
  <c r="B72" i="7" s="1"/>
  <c r="K72" i="7" s="1"/>
  <c r="D67" i="6"/>
  <c r="B71" i="7" s="1"/>
  <c r="D66" i="6"/>
  <c r="B70" i="7" s="1"/>
  <c r="K70" i="7" s="1"/>
  <c r="D65" i="6"/>
  <c r="B69" i="7" s="1"/>
  <c r="D64" i="6"/>
  <c r="B68" i="7" s="1"/>
  <c r="D63" i="6"/>
  <c r="B67" i="7" s="1"/>
  <c r="K67" i="7" s="1"/>
  <c r="D62" i="6"/>
  <c r="B66" i="7" s="1"/>
  <c r="K66" i="7" s="1"/>
  <c r="D61" i="6"/>
  <c r="B65" i="7" s="1"/>
  <c r="D60" i="6"/>
  <c r="B64" i="7" s="1"/>
  <c r="D59" i="6"/>
  <c r="B63" i="7" s="1"/>
  <c r="D58" i="6"/>
  <c r="B62" i="7" s="1"/>
  <c r="K62" i="7" s="1"/>
  <c r="D57" i="6"/>
  <c r="B61" i="7" s="1"/>
  <c r="K61" i="7" s="1"/>
  <c r="D56" i="6"/>
  <c r="B60" i="7" s="1"/>
  <c r="K60" i="7" s="1"/>
  <c r="D55" i="6"/>
  <c r="B59" i="7" s="1"/>
  <c r="D54" i="6"/>
  <c r="B58" i="7" s="1"/>
  <c r="K58" i="7" s="1"/>
  <c r="D53" i="6"/>
  <c r="B57" i="7" s="1"/>
  <c r="D52" i="6"/>
  <c r="B56" i="7" s="1"/>
  <c r="D51" i="6"/>
  <c r="B55" i="7" s="1"/>
  <c r="K55" i="7" s="1"/>
  <c r="D50" i="6"/>
  <c r="B54" i="7" s="1"/>
  <c r="D49" i="6"/>
  <c r="B53" i="7" s="1"/>
  <c r="D48" i="6"/>
  <c r="B52" i="7" s="1"/>
  <c r="K52" i="7" s="1"/>
  <c r="D47" i="6"/>
  <c r="B51" i="7" s="1"/>
  <c r="D46" i="6"/>
  <c r="B50" i="7" s="1"/>
  <c r="K50" i="7" s="1"/>
  <c r="D45" i="6"/>
  <c r="B49" i="7" s="1"/>
  <c r="K49" i="7" s="1"/>
  <c r="D44" i="6"/>
  <c r="B48" i="7" s="1"/>
  <c r="K48" i="7" s="1"/>
  <c r="D43" i="6"/>
  <c r="B47" i="7" s="1"/>
  <c r="K47" i="7" s="1"/>
  <c r="D42" i="6"/>
  <c r="B46" i="7" s="1"/>
  <c r="K46" i="7" s="1"/>
  <c r="D41" i="6"/>
  <c r="B45" i="7" s="1"/>
  <c r="D40" i="6"/>
  <c r="B44" i="7" s="1"/>
  <c r="K44" i="7" s="1"/>
  <c r="D39" i="6"/>
  <c r="B43" i="7" s="1"/>
  <c r="K43" i="7" s="1"/>
  <c r="D38" i="6"/>
  <c r="B42" i="7" s="1"/>
  <c r="D37" i="6"/>
  <c r="B41" i="7" s="1"/>
  <c r="D36" i="6"/>
  <c r="B40" i="7" s="1"/>
  <c r="D35" i="6"/>
  <c r="B39" i="7" s="1"/>
  <c r="D34" i="6"/>
  <c r="B38" i="7" s="1"/>
  <c r="K38" i="7" s="1"/>
  <c r="D33" i="6"/>
  <c r="B37" i="7" s="1"/>
  <c r="K37" i="7" s="1"/>
  <c r="D32" i="6"/>
  <c r="B36" i="7" s="1"/>
  <c r="K36" i="7" s="1"/>
  <c r="D31" i="6"/>
  <c r="B35" i="7" s="1"/>
  <c r="D30" i="6"/>
  <c r="B34" i="7" s="1"/>
  <c r="K34" i="7" s="1"/>
  <c r="D29" i="6"/>
  <c r="B33" i="7" s="1"/>
  <c r="D28" i="6"/>
  <c r="B32" i="7" s="1"/>
  <c r="D27" i="6"/>
  <c r="B31" i="7" s="1"/>
  <c r="K31" i="7" s="1"/>
  <c r="D26" i="6"/>
  <c r="B30" i="7" s="1"/>
  <c r="K30" i="7" s="1"/>
  <c r="D25" i="6"/>
  <c r="B29" i="7" s="1"/>
  <c r="D24" i="6"/>
  <c r="B28" i="7" s="1"/>
  <c r="D23" i="6"/>
  <c r="B27" i="7" s="1"/>
  <c r="D22" i="6"/>
  <c r="B26" i="7" s="1"/>
  <c r="K26" i="7" s="1"/>
  <c r="D21" i="6"/>
  <c r="B25" i="7" s="1"/>
  <c r="K25" i="7" s="1"/>
  <c r="D20" i="6"/>
  <c r="B24" i="7" s="1"/>
  <c r="K24" i="7" s="1"/>
  <c r="D19" i="6"/>
  <c r="B23" i="7" s="1"/>
  <c r="D18" i="6"/>
  <c r="B22" i="7" s="1"/>
  <c r="K22" i="7" s="1"/>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K42" i="7" l="1"/>
  <c r="K54" i="7"/>
  <c r="K78" i="7"/>
  <c r="K90" i="7"/>
  <c r="K114" i="7"/>
  <c r="K126" i="7"/>
  <c r="K162" i="7"/>
  <c r="K294" i="7"/>
  <c r="K32" i="7"/>
  <c r="K56" i="7"/>
  <c r="K68" i="7"/>
  <c r="K92" i="7"/>
  <c r="K104" i="7"/>
  <c r="K128" i="7"/>
  <c r="K140" i="7"/>
  <c r="K176" i="7"/>
  <c r="K302" i="7"/>
  <c r="K28" i="7"/>
  <c r="K40" i="7"/>
  <c r="K64" i="7"/>
  <c r="K76" i="7"/>
  <c r="K100" i="7"/>
  <c r="K112" i="7"/>
  <c r="K136" i="7"/>
  <c r="K148" i="7"/>
  <c r="K172" i="7"/>
  <c r="J304" i="2"/>
  <c r="K190" i="7"/>
  <c r="K298" i="7"/>
  <c r="K23" i="7"/>
  <c r="K29" i="7"/>
  <c r="K35" i="7"/>
  <c r="K41" i="7"/>
  <c r="K53" i="7"/>
  <c r="K59" i="7"/>
  <c r="K65" i="7"/>
  <c r="K71" i="7"/>
  <c r="K77" i="7"/>
  <c r="K89" i="7"/>
  <c r="K95" i="7"/>
  <c r="K101" i="7"/>
  <c r="K107" i="7"/>
  <c r="K113" i="7"/>
  <c r="K125" i="7"/>
  <c r="K131" i="7"/>
  <c r="K137" i="7"/>
  <c r="K143" i="7"/>
  <c r="K149" i="7"/>
  <c r="K161" i="7"/>
  <c r="K167" i="7"/>
  <c r="K173" i="7"/>
  <c r="K179" i="7"/>
  <c r="K185" i="7"/>
  <c r="K191" i="7"/>
  <c r="K197" i="7"/>
  <c r="K203" i="7"/>
  <c r="K209" i="7"/>
  <c r="K215" i="7"/>
  <c r="K221" i="7"/>
  <c r="K227" i="7"/>
  <c r="K233" i="7"/>
  <c r="K239" i="7"/>
  <c r="K245" i="7"/>
  <c r="K251" i="7"/>
  <c r="K257" i="7"/>
  <c r="K263" i="7"/>
  <c r="K269" i="7"/>
  <c r="K275" i="7"/>
  <c r="K281" i="7"/>
  <c r="K287" i="7"/>
  <c r="K293" i="7"/>
  <c r="K299" i="7"/>
  <c r="K105" i="7"/>
  <c r="K243" i="7"/>
  <c r="K220" i="7"/>
  <c r="K79" i="7"/>
  <c r="K85" i="7"/>
  <c r="K91" i="7"/>
  <c r="K97" i="7"/>
  <c r="K103" i="7"/>
  <c r="K109" i="7"/>
  <c r="K115" i="7"/>
  <c r="K121" i="7"/>
  <c r="K127" i="7"/>
  <c r="K133" i="7"/>
  <c r="K139" i="7"/>
  <c r="K145" i="7"/>
  <c r="K151" i="7"/>
  <c r="K157" i="7"/>
  <c r="K163" i="7"/>
  <c r="K169" i="7"/>
  <c r="K175" i="7"/>
  <c r="K181" i="7"/>
  <c r="K187" i="7"/>
  <c r="K193" i="7"/>
  <c r="K199" i="7"/>
  <c r="K205" i="7"/>
  <c r="K211" i="7"/>
  <c r="K217" i="7"/>
  <c r="K223" i="7"/>
  <c r="K229" i="7"/>
  <c r="K235" i="7"/>
  <c r="K241" i="7"/>
  <c r="K247" i="7"/>
  <c r="K253" i="7"/>
  <c r="K259" i="7"/>
  <c r="K265" i="7"/>
  <c r="K271" i="7"/>
  <c r="K277" i="7"/>
  <c r="K283" i="7"/>
  <c r="K289" i="7"/>
  <c r="K295" i="7"/>
  <c r="K301" i="7"/>
  <c r="I27" i="7"/>
  <c r="K27" i="7" s="1"/>
  <c r="I33" i="7"/>
  <c r="K33" i="7" s="1"/>
  <c r="I39" i="7"/>
  <c r="K39" i="7" s="1"/>
  <c r="I45" i="7"/>
  <c r="K45" i="7" s="1"/>
  <c r="I51" i="7"/>
  <c r="K51" i="7" s="1"/>
  <c r="I57" i="7"/>
  <c r="K57" i="7" s="1"/>
  <c r="I63" i="7"/>
  <c r="K63" i="7" s="1"/>
  <c r="I69" i="7"/>
  <c r="K69" i="7" s="1"/>
  <c r="I75" i="7"/>
  <c r="K75" i="7" s="1"/>
  <c r="I81" i="7"/>
  <c r="K81" i="7" s="1"/>
  <c r="I87" i="7"/>
  <c r="K87" i="7" s="1"/>
  <c r="I93" i="7"/>
  <c r="K93" i="7" s="1"/>
  <c r="I99" i="7"/>
  <c r="K99" i="7" s="1"/>
  <c r="I105" i="7"/>
  <c r="I111" i="7"/>
  <c r="K111" i="7" s="1"/>
  <c r="I117" i="7"/>
  <c r="K117" i="7" s="1"/>
  <c r="I123" i="7"/>
  <c r="K123" i="7" s="1"/>
  <c r="I129" i="7"/>
  <c r="K129" i="7" s="1"/>
  <c r="I135" i="7"/>
  <c r="K135" i="7" s="1"/>
  <c r="I141" i="7"/>
  <c r="K141" i="7" s="1"/>
  <c r="I147" i="7"/>
  <c r="K147" i="7" s="1"/>
  <c r="I153" i="7"/>
  <c r="K153" i="7" s="1"/>
  <c r="I159" i="7"/>
  <c r="K159" i="7" s="1"/>
  <c r="I165" i="7"/>
  <c r="K165" i="7" s="1"/>
  <c r="I171" i="7"/>
  <c r="K171" i="7" s="1"/>
  <c r="I177" i="7"/>
  <c r="K177" i="7" s="1"/>
  <c r="I183" i="7"/>
  <c r="K183" i="7" s="1"/>
  <c r="I189" i="7"/>
  <c r="K189" i="7" s="1"/>
  <c r="I195" i="7"/>
  <c r="K195" i="7" s="1"/>
  <c r="I201" i="7"/>
  <c r="K201" i="7" s="1"/>
  <c r="I207" i="7"/>
  <c r="K207" i="7" s="1"/>
  <c r="I213" i="7"/>
  <c r="K213" i="7" s="1"/>
  <c r="I219" i="7"/>
  <c r="K219" i="7" s="1"/>
  <c r="I225" i="7"/>
  <c r="K225" i="7" s="1"/>
  <c r="I231" i="7"/>
  <c r="K231" i="7" s="1"/>
  <c r="I237" i="7"/>
  <c r="K237" i="7" s="1"/>
  <c r="I243" i="7"/>
  <c r="I249" i="7"/>
  <c r="K249" i="7" s="1"/>
  <c r="I255" i="7"/>
  <c r="K255" i="7" s="1"/>
  <c r="I261" i="7"/>
  <c r="K261" i="7" s="1"/>
  <c r="I267" i="7"/>
  <c r="K267" i="7" s="1"/>
  <c r="I273" i="7"/>
  <c r="K273" i="7" s="1"/>
  <c r="I279" i="7"/>
  <c r="K279" i="7" s="1"/>
  <c r="I285" i="7"/>
  <c r="K285" i="7" s="1"/>
  <c r="I291" i="7"/>
  <c r="K291" i="7" s="1"/>
  <c r="I297" i="7"/>
  <c r="K297" i="7" s="1"/>
  <c r="I303" i="7"/>
  <c r="K303" i="7" s="1"/>
  <c r="I178" i="7"/>
  <c r="K178" i="7" s="1"/>
  <c r="I184" i="7"/>
  <c r="K184" i="7" s="1"/>
  <c r="I190" i="7"/>
  <c r="I196" i="7"/>
  <c r="K196" i="7" s="1"/>
  <c r="I202" i="7"/>
  <c r="K202" i="7" s="1"/>
  <c r="I208" i="7"/>
  <c r="K208" i="7" s="1"/>
  <c r="I214" i="7"/>
  <c r="K214" i="7" s="1"/>
  <c r="I220" i="7"/>
  <c r="I226" i="7"/>
  <c r="K226" i="7" s="1"/>
  <c r="I232" i="7"/>
  <c r="K232" i="7" s="1"/>
  <c r="I238" i="7"/>
  <c r="K238" i="7" s="1"/>
  <c r="I244" i="7"/>
  <c r="K244" i="7" s="1"/>
  <c r="I250" i="7"/>
  <c r="K250" i="7" s="1"/>
  <c r="I256" i="7"/>
  <c r="K256" i="7" s="1"/>
  <c r="I262" i="7"/>
  <c r="K262" i="7" s="1"/>
  <c r="I268" i="7"/>
  <c r="K268" i="7" s="1"/>
  <c r="I274" i="7"/>
  <c r="K274" i="7" s="1"/>
  <c r="I280" i="7"/>
  <c r="K280" i="7" s="1"/>
  <c r="I286" i="7"/>
  <c r="K286" i="7" s="1"/>
  <c r="I292" i="7"/>
  <c r="K292" i="7" s="1"/>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227" i="6"/>
  <c r="E233" i="6"/>
  <c r="E239" i="6"/>
  <c r="E245" i="6"/>
  <c r="E251" i="6"/>
  <c r="E257" i="6"/>
  <c r="E263" i="6"/>
  <c r="E269" i="6"/>
  <c r="E275" i="6"/>
  <c r="E281" i="6"/>
  <c r="E287" i="6"/>
  <c r="E293" i="6"/>
  <c r="E29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258" i="6"/>
  <c r="E264" i="6"/>
  <c r="E270" i="6"/>
  <c r="E276" i="6"/>
  <c r="E282" i="6"/>
  <c r="E288" i="6"/>
  <c r="E294"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41" i="6"/>
  <c r="E247" i="6"/>
  <c r="E253" i="6"/>
  <c r="E259" i="6"/>
  <c r="E265" i="6"/>
  <c r="E271" i="6"/>
  <c r="E277" i="6"/>
  <c r="E283" i="6"/>
  <c r="E289" i="6"/>
  <c r="E295"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42" i="6"/>
  <c r="E248" i="6"/>
  <c r="E254" i="6"/>
  <c r="E260" i="6"/>
  <c r="E266" i="6"/>
  <c r="E272" i="6"/>
  <c r="E278" i="6"/>
  <c r="E284" i="6"/>
  <c r="E290" i="6"/>
  <c r="E296"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31" i="6"/>
  <c r="E237" i="6"/>
  <c r="E243" i="6"/>
  <c r="E249" i="6"/>
  <c r="E255" i="6"/>
  <c r="E261" i="6"/>
  <c r="E267" i="6"/>
  <c r="E273" i="6"/>
  <c r="E279" i="6"/>
  <c r="E285" i="6"/>
  <c r="E291" i="6"/>
  <c r="E297"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E238" i="6"/>
  <c r="E244" i="6"/>
  <c r="E250" i="6"/>
  <c r="E256" i="6"/>
  <c r="E262" i="6"/>
  <c r="E268" i="6"/>
  <c r="E274" i="6"/>
  <c r="E280" i="6"/>
  <c r="E286" i="6"/>
  <c r="E292" i="6"/>
  <c r="B304" i="7"/>
  <c r="M11" i="6"/>
  <c r="I315" i="2" s="1"/>
  <c r="J306" i="2" l="1"/>
  <c r="K304"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305" i="7" l="1"/>
  <c r="K307" i="7" s="1"/>
  <c r="J308" i="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314" i="2" s="1"/>
  <c r="I318" i="2" l="1"/>
  <c r="I316" i="2" s="1"/>
  <c r="I319" i="2"/>
  <c r="I317" i="2" s="1"/>
  <c r="H1008" i="6"/>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<sst xmlns="http://schemas.openxmlformats.org/spreadsheetml/2006/main" count="5935" uniqueCount="1257">
  <si>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</si>
  <si>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</si>
  <si>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</si>
  <si>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</si>
  <si>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</si>
  <si>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</si>
  <si>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</si>
  <si>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</si>
  <si>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</si>
  <si>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</si>
  <si>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</si>
  <si>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</si>
  <si>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</si>
  <si>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</si>
  <si>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</si>
  <si>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</si>
  <si>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</si>
  <si>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</si>
  <si>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</si>
  <si>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</si>
  <si>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</si>
  <si>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</si>
  <si>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</si>
  <si>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</si>
  <si>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</si>
  <si>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</si>
  <si>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</si>
  <si>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</si>
  <si>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</si>
  <si>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</si>
  <si>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</si>
  <si>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</si>
  <si>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</si>
  <si>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</si>
  <si>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</si>
  <si>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</si>
  <si>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</si>
  <si>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</si>
  <si>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</si>
  <si>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</si>
  <si>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</si>
  <si>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</si>
  <si>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</si>
  <si>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</si>
  <si>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</si>
  <si>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</si>
  <si>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</si>
  <si>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</si>
  <si>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</si>
  <si>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</si>
  <si>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</si>
  <si>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</si>
  <si>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</si>
  <si>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</si>
  <si>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</si>
  <si>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</si>
  <si>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</si>
  <si>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</si>
  <si>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</si>
  <si>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</si>
  <si>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</si>
  <si>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</si>
  <si>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</si>
  <si>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</si>
  <si>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</si>
  <si>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</si>
  <si>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</si>
  <si>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</si>
  <si>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</si>
  <si>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</si>
  <si>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</si>
  <si>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</si>
  <si>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</si>
  <si>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</si>
  <si>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</si>
  <si>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</si>
  <si>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</si>
  <si>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</si>
  <si>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</si>
  <si>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</si>
  <si>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</si>
  <si>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</si>
  <si>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</si>
  <si>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</si>
  <si>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</si>
  <si>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</si>
  <si>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</si>
  <si>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</si>
  <si>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</si>
  <si>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</si>
  <si>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</si>
  <si>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</si>
  <si>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</si>
  <si>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</si>
  <si>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</si>
  <si>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</si>
  <si>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</si>
  <si>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</si>
  <si>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</si>
  <si>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</si>
  <si>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</si>
  <si>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</si>
  <si>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</si>
  <si>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</si>
  <si>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</si>
  <si>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</si>
  <si>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</si>
  <si>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</si>
  <si>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</si>
  <si>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</si>
  <si>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</si>
  <si>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</si>
  <si>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</si>
  <si>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</si>
  <si>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</si>
  <si>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</si>
  <si>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</si>
  <si>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</si>
  <si>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</si>
  <si>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</si>
  <si>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</si>
  <si>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</si>
  <si>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</si>
  <si>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</si>
  <si>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</si>
  <si>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</si>
  <si>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</si>
  <si>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</si>
  <si>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</si>
  <si>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</si>
  <si>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</si>
  <si>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</si>
  <si>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</si>
  <si>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</si>
  <si>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</si>
  <si>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</si>
  <si>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</si>
  <si>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</si>
  <si>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</si>
  <si>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</si>
  <si>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</si>
  <si>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</si>
  <si>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</si>
  <si>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</si>
  <si>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</si>
  <si>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</si>
  <si>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</si>
  <si>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</si>
  <si>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</si>
  <si>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</si>
  <si>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</si>
  <si>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</si>
  <si>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</si>
  <si>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</si>
  <si>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</si>
  <si>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</si>
  <si>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</si>
  <si>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</si>
  <si>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</si>
  <si>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</si>
  <si>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</si>
  <si>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</si>
  <si>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</si>
  <si>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</si>
  <si>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</si>
  <si>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</si>
  <si>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</si>
  <si>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</si>
  <si>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</si>
  <si>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</si>
  <si>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</si>
  <si>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</si>
  <si>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</si>
  <si>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</si>
  <si>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</si>
  <si>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</si>
  <si>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</si>
  <si>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</si>
  <si>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</si>
  <si>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</si>
  <si>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</si>
  <si>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</si>
  <si>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</si>
  <si>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</si>
  <si>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</si>
  <si>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</si>
  <si>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</si>
  <si>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</si>
  <si>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</si>
  <si>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</si>
  <si>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</si>
  <si>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</si>
  <si>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</si>
  <si>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</si>
  <si>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</si>
  <si>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</si>
  <si>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</si>
  <si>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</si>
  <si>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</si>
  <si>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</si>
  <si>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</si>
  <si>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</si>
  <si>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</si>
  <si>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</si>
  <si>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</si>
  <si>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</si>
  <si>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</si>
  <si>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</si>
  <si>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</si>
  <si>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</si>
  <si>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</si>
  <si>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</si>
  <si>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</si>
  <si>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</si>
  <si>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</si>
  <si>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</si>
  <si>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</si>
  <si>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</si>
  <si>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</si>
  <si>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</si>
  <si>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</si>
  <si>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</si>
  <si>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</si>
  <si>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</si>
  <si>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</si>
  <si>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</si>
  <si>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</si>
  <si>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</si>
  <si>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</si>
  <si>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</si>
  <si>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</si>
  <si>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</si>
  <si>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</si>
  <si>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</si>
  <si>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</si>
  <si>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</si>
  <si>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</si>
  <si>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</si>
  <si>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</si>
  <si>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</si>
  <si>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</si>
  <si>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</si>
  <si>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</si>
  <si>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</si>
  <si>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</si>
  <si>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</si>
  <si>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</si>
  <si>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</si>
  <si>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</si>
  <si>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</si>
  <si>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</si>
  <si>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</si>
  <si>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</si>
  <si>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</si>
  <si>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</si>
  <si>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</si>
  <si>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</si>
  <si>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</si>
  <si>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</si>
  <si>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</si>
  <si>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</si>
  <si>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</si>
  <si>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</si>
  <si>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</si>
  <si>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</si>
  <si>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</si>
  <si>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</si>
  <si>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</si>
  <si>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</si>
  <si>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</si>
  <si>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</si>
  <si>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</si>
  <si>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</si>
  <si>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</si>
  <si>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</si>
  <si>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</si>
  <si>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</si>
  <si>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</si>
  <si>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</si>
  <si>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</si>
  <si>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</si>
  <si>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</si>
  <si>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</si>
  <si>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</si>
  <si>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</si>
  <si>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</si>
  <si>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</si>
  <si>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</si>
  <si>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</si>
  <si>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</si>
  <si>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</si>
  <si>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</si>
  <si>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</si>
  <si>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</si>
  <si>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</si>
  <si>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</si>
  <si>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</si>
  <si>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</si>
  <si>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</si>
  <si>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</si>
  <si>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</si>
  <si>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</si>
  <si>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</si>
  <si>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</si>
  <si>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</si>
  <si>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</si>
  <si>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</si>
  <si>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</si>
  <si>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</si>
  <si>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</si>
  <si>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</si>
  <si>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</si>
  <si>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</si>
  <si>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</si>
  <si>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</si>
  <si>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</si>
  <si>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</si>
  <si>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</si>
  <si>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</si>
  <si>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</si>
  <si>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</si>
  <si>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</si>
  <si>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</si>
  <si>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</si>
  <si>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</si>
  <si>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</si>
  <si>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</si>
  <si>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</si>
  <si>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</si>
  <si>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</si>
  <si>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</si>
  <si>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</si>
  <si>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</si>
  <si>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</si>
  <si>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</si>
  <si>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</si>
  <si>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</si>
  <si>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</si>
  <si>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</si>
  <si>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</si>
  <si>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</si>
  <si>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</si>
  <si>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</si>
  <si>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</si>
  <si>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</si>
  <si>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</si>
  <si>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</si>
  <si>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</si>
  <si>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</si>
  <si>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</si>
  <si>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</si>
  <si>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</si>
  <si>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</si>
  <si>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</si>
  <si>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</si>
  <si>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</si>
  <si>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</si>
  <si>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</si>
  <si>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</si>
  <si>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</si>
  <si>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</si>
  <si>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</si>
  <si>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</si>
  <si>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</si>
  <si>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</si>
  <si>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</si>
  <si>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</si>
  <si>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</si>
  <si>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</si>
  <si>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</si>
  <si>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</si>
  <si>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</si>
  <si>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</si>
  <si>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</si>
  <si>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</si>
  <si>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</si>
  <si>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</si>
  <si>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</si>
  <si>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</si>
  <si>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</si>
  <si>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</si>
  <si>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</si>
  <si>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</si>
  <si>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</si>
  <si>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</si>
  <si>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</si>
  <si>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</si>
  <si>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</si>
  <si>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</si>
  <si>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</si>
  <si>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</si>
  <si>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</si>
  <si>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</si>
  <si>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</si>
  <si>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</si>
  <si>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</si>
  <si>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</si>
  <si>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</si>
  <si>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</si>
  <si>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</si>
  <si>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</si>
  <si>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</si>
  <si>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</si>
  <si>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</si>
  <si>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</si>
  <si>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</si>
  <si>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</si>
  <si>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</si>
  <si>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</si>
  <si>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</si>
  <si>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</si>
  <si>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</si>
  <si>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</si>
  <si>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</si>
  <si>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</si>
  <si>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</si>
  <si>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</si>
  <si>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</si>
  <si>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</si>
  <si>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</si>
  <si>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</si>
  <si>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</si>
  <si>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</si>
  <si>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</si>
  <si>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</si>
  <si>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</si>
  <si>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</si>
  <si>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</si>
  <si>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</si>
  <si>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</si>
  <si>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</si>
  <si>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</si>
  <si>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</si>
  <si>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</si>
  <si>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</si>
  <si>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</si>
  <si>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</si>
  <si>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</si>
  <si>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</si>
  <si>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</si>
  <si>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</si>
  <si>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</si>
  <si>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</si>
  <si>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</si>
  <si>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</si>
  <si>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</si>
  <si>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</si>
  <si>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</si>
  <si>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</si>
  <si>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</si>
  <si>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</si>
  <si>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</si>
  <si>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</si>
  <si>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</si>
  <si>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</si>
  <si>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</si>
  <si>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</si>
  <si>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</si>
  <si>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</si>
  <si>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</si>
  <si>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</si>
  <si>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</si>
  <si>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</si>
  <si>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</si>
  <si>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</si>
  <si>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</si>
  <si>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</si>
  <si>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</si>
  <si>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</si>
  <si>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</si>
  <si>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</si>
  <si>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</si>
  <si>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</si>
  <si>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</si>
  <si>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</si>
  <si>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</si>
  <si>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</si>
  <si>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</si>
  <si>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</si>
  <si>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</si>
  <si>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</si>
  <si>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</si>
  <si>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</si>
  <si>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</si>
  <si>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</si>
  <si>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</si>
  <si>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</si>
  <si>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</si>
  <si>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</si>
  <si>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</si>
  <si>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</si>
  <si>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</si>
  <si>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</si>
  <si>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</si>
  <si>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</si>
  <si>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</si>
  <si>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</si>
  <si>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</si>
  <si>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</si>
  <si>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</si>
  <si>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</si>
  <si>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</si>
  <si>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</si>
  <si>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</si>
  <si>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</si>
  <si>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</si>
  <si>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</si>
  <si>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</si>
  <si>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</si>
  <si>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</si>
  <si>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</si>
  <si>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</si>
  <si>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</si>
  <si>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</si>
  <si>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</si>
  <si>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</si>
  <si>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</si>
  <si>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</si>
  <si>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</si>
  <si>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</si>
  <si>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</si>
  <si>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</si>
  <si>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</si>
  <si>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</si>
  <si>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</si>
  <si>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</si>
  <si>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</si>
  <si>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</si>
  <si>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</si>
  <si>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</si>
  <si>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</si>
  <si>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</si>
  <si>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</si>
  <si>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</si>
  <si>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</si>
  <si>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</si>
  <si>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</si>
  <si>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</si>
  <si>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</si>
  <si>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</si>
  <si>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</si>
  <si>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</si>
  <si>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</si>
  <si>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</si>
  <si>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</si>
  <si>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</si>
  <si>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</si>
  <si>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</si>
  <si>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</si>
  <si>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</si>
  <si>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</si>
  <si>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</si>
  <si>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</si>
  <si>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</si>
  <si>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</si>
  <si>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</si>
  <si>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</si>
  <si>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</si>
  <si>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</si>
  <si>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</si>
  <si>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</si>
  <si>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</si>
  <si>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</si>
  <si>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</si>
  <si>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</si>
  <si>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</si>
  <si>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</si>
  <si>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</si>
  <si>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</si>
  <si>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</si>
  <si>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</si>
  <si>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</si>
  <si>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</si>
  <si>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</si>
  <si>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</si>
  <si>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</si>
  <si>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</si>
  <si>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</si>
  <si>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</si>
  <si>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</si>
  <si>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</si>
  <si>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</si>
  <si>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</si>
  <si>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</si>
  <si>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</si>
  <si>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</si>
  <si>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</si>
  <si>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</si>
  <si>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</si>
  <si>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</si>
  <si>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</si>
  <si>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</si>
  <si>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</si>
  <si>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</si>
  <si>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</si>
  <si>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</si>
  <si>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</si>
  <si>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</si>
  <si>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</si>
  <si>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</si>
  <si>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</si>
  <si>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</si>
  <si>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</si>
  <si>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</si>
  <si>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</si>
  <si>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</si>
  <si>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</si>
  <si>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</si>
  <si>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</si>
  <si>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</si>
  <si>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</si>
  <si>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</si>
  <si>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</si>
  <si>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</si>
  <si>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</si>
  <si>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</si>
  <si>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</si>
  <si>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</si>
  <si>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</si>
  <si>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</si>
  <si>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</si>
  <si>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</si>
  <si>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</si>
  <si>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</si>
  <si>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</si>
  <si>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</si>
  <si>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</si>
  <si>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</si>
  <si>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</si>
  <si>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</si>
  <si>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</si>
  <si>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</si>
  <si>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</si>
  <si>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</si>
  <si>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</si>
  <si>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</si>
  <si>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</si>
  <si>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</si>
  <si>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</si>
  <si>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</si>
  <si>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</si>
  <si>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</si>
  <si>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</si>
  <si>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</si>
  <si>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</si>
  <si>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</si>
  <si>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</si>
  <si>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</si>
  <si>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</si>
  <si>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</si>
  <si>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</si>
  <si>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</si>
  <si>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</si>
  <si>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</si>
  <si>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</si>
  <si>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</si>
  <si>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</si>
  <si>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</si>
  <si>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</si>
  <si>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</si>
  <si>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</si>
  <si>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</si>
  <si>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</si>
  <si>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</si>
  <si>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</si>
  <si>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</si>
  <si>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</si>
  <si>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</si>
  <si>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</si>
  <si>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</si>
  <si>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</si>
  <si>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</si>
  <si>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</si>
  <si>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</si>
  <si>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</si>
  <si>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</si>
  <si>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</si>
  <si>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</si>
  <si>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</si>
  <si>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</si>
  <si>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</si>
  <si>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</si>
  <si>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</si>
  <si>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</si>
  <si>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</si>
  <si>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</si>
  <si>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</si>
  <si>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</si>
  <si>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</si>
  <si>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</si>
  <si>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</si>
  <si>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</si>
  <si>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</si>
  <si>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</si>
  <si>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</si>
  <si>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</si>
  <si>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</si>
  <si>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</si>
  <si>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</si>
  <si>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</si>
  <si>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</si>
  <si>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</si>
  <si>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</si>
  <si>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</si>
  <si>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</si>
  <si>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</si>
  <si>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</si>
  <si>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</si>
  <si>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NEDBOX</t>
  </si>
  <si>
    <t>Gauge: 1.6mm</t>
  </si>
  <si>
    <t>Wholesale box with 100 pcs. of individually packed single use EO gas sterilized surgical steel piercing needles (sizes 10g &amp; 8g 2.5mm and 3mm are sold in boxes of 50 pieces)</t>
  </si>
  <si>
    <t>NEDBOX14</t>
  </si>
  <si>
    <t>The Piercing Shop (Keen on Piercing)</t>
  </si>
  <si>
    <t>Jewellery Importers Sue Thompson</t>
  </si>
  <si>
    <t>6 Garden Place</t>
  </si>
  <si>
    <t>3204 Hamilton</t>
  </si>
  <si>
    <t>New Zealand</t>
  </si>
  <si>
    <t>Tel: +64 78399100</t>
  </si>
  <si>
    <t>Email: suzyjoneas@gmail.com</t>
  </si>
  <si>
    <t>18WZ2XC</t>
  </si>
  <si>
    <t>Display box with 36 pcs. of 18k gold plated + E-coating to protect scratching 925 silver nose screws, 22g (0.6mm) with prong set 2mm clear CZs (Cubic Zirconia)</t>
  </si>
  <si>
    <t>18YP14XC</t>
  </si>
  <si>
    <t>ABBSA</t>
  </si>
  <si>
    <t>Color: Purple</t>
  </si>
  <si>
    <t>ABBUV</t>
  </si>
  <si>
    <t>Flexible acrylic tongue barbell, 14g (1.6mm) with 6mm acrylic UV balls</t>
  </si>
  <si>
    <t>ABNEVB</t>
  </si>
  <si>
    <t>ACBEVB</t>
  </si>
  <si>
    <t>Flexible acrylic circular barbell, 16g (1.2mm) with two 3mm UV balls</t>
  </si>
  <si>
    <t>AGSPR22</t>
  </si>
  <si>
    <t>Sterling silver spiral nose ring, 22g (0.6mm)</t>
  </si>
  <si>
    <t>ALBEVB</t>
  </si>
  <si>
    <t>Flexible acrylic labret, 16g (1.2mm) with 3mm UV ball</t>
  </si>
  <si>
    <t>BBGT</t>
  </si>
  <si>
    <t>Length: 12mm with 5mm jewel balls</t>
  </si>
  <si>
    <t>316L steel nipple barbell, 14g (1.6mm) with two forward facing from 4mm to 6mm jewel balls</t>
  </si>
  <si>
    <t>Length: 14mm with 5mm jewel balls</t>
  </si>
  <si>
    <t>Length: 16mm with 5mm jewel balls</t>
  </si>
  <si>
    <t>BBNPWG</t>
  </si>
  <si>
    <t>Surgical steel nipple barbell, 14g (1.6mm) with two small wings</t>
  </si>
  <si>
    <t>BBTB5</t>
  </si>
  <si>
    <t>Anodized surgical steel nipple or tongue barbell, 14g (1.6mm) with two 5mm balls</t>
  </si>
  <si>
    <t>BBUVDI</t>
  </si>
  <si>
    <t>Color: Red</t>
  </si>
  <si>
    <t>BLK03A</t>
  </si>
  <si>
    <t>Bulk body jewelry: 100 pcs. assortment of surgical steel labrets,16g (1.2mm) with 3mm ball</t>
  </si>
  <si>
    <t>BLK18A</t>
  </si>
  <si>
    <t>Bulk body jewelry: 100 pcs. pack of 16g (1.2mm) surgical steel eyebrow bananas with 3mm balls</t>
  </si>
  <si>
    <t>BLK290</t>
  </si>
  <si>
    <t>Quantity In Bulk: Size 10mm Quantity 100 pcs</t>
  </si>
  <si>
    <t>Wholesale silver nose ring bulk of 1000, 500, 250 or 100 pcs. of 925 Silver nose hoops with ball, 22g (0.6mm), with an outer diameter</t>
  </si>
  <si>
    <t>Quantity In Bulk: Size 12mm Quantity 100 pcs</t>
  </si>
  <si>
    <t>BLK292</t>
  </si>
  <si>
    <t>Wholesale silver nose ring bulk of 1000, 500, 250 or 100 pcs. of 925 Silver nose hoops with ball with real gold 18k plating, 22g (0.6mm)</t>
  </si>
  <si>
    <t>BLK294</t>
  </si>
  <si>
    <t>Quantity In Bulk: Size 8mm Quantity 100 pcs</t>
  </si>
  <si>
    <t>Wholesale silver nose ring bulk of 1000, 500, 250 or 100 pcs. of color-plated 925 silver nose hoop with ball, 22g (0.6mm)</t>
  </si>
  <si>
    <t>BLK445</t>
  </si>
  <si>
    <t>BLK449</t>
  </si>
  <si>
    <t>BLK497</t>
  </si>
  <si>
    <t>BLK500</t>
  </si>
  <si>
    <t>316L steel belly banana, 14g (1.6m) with a 8mm and a 5mm bezel set jewel ball using original Czech Preciosa crystals.</t>
  </si>
  <si>
    <t>BNB4</t>
  </si>
  <si>
    <t>Surgical steel banana, 14g (1.6mm) with two 4mm balls</t>
  </si>
  <si>
    <t>BNETB</t>
  </si>
  <si>
    <t>Premium PVD plated surgical steel eyebrow banana, 16g (1.2mm) with two 3mm balls</t>
  </si>
  <si>
    <t>BNT2CG</t>
  </si>
  <si>
    <t>Color: Gold Anodized w/ AB crystal</t>
  </si>
  <si>
    <t>CBECN</t>
  </si>
  <si>
    <t>Surgical steel circular barbell, 16g (1.2mm) with two 3mm cones</t>
  </si>
  <si>
    <t>CBETB</t>
  </si>
  <si>
    <t>Premium PVD plated surgical steel circular barbell, 16g (1.2mm) with two 3mm balls</t>
  </si>
  <si>
    <t>Color: Rose-gold</t>
  </si>
  <si>
    <t>CBETCN</t>
  </si>
  <si>
    <t>Premium PVD plated surgical steel circular barbell, 16g (1.2mm) with two 3mm cones</t>
  </si>
  <si>
    <t>CBRCN0</t>
  </si>
  <si>
    <t>Surgical steel circular barbell, 0g (8mm) with two internally threaded 10mm cones</t>
  </si>
  <si>
    <t>CBTB4</t>
  </si>
  <si>
    <t>Anodized surgical steel circular barbell, 14g (1.6mm) with two 4mm balls</t>
  </si>
  <si>
    <t>EBRT</t>
  </si>
  <si>
    <t>ERBAL</t>
  </si>
  <si>
    <t>One pair of ball shaped high polished surgical steel ear studs</t>
  </si>
  <si>
    <t>Size: 5mm</t>
  </si>
  <si>
    <t>ERBT</t>
  </si>
  <si>
    <t>One pair of ball shaped Pvd plated surgical steel ear studs</t>
  </si>
  <si>
    <t>Size: 4mm</t>
  </si>
  <si>
    <t>ERHLCRS</t>
  </si>
  <si>
    <t>Pair of high polished stainless steel huggies earrings with plain crosses dangling on long chains</t>
  </si>
  <si>
    <t>ERHSCRS</t>
  </si>
  <si>
    <t>Pair of high polished stainless steel huggies earrings with a dangling plain small steel cross</t>
  </si>
  <si>
    <t>ERZ</t>
  </si>
  <si>
    <t>One pair of stainless steel ear stud with 2mm to 10mm prong set clear round Cubic Zirconia stone</t>
  </si>
  <si>
    <t>GPSPR22</t>
  </si>
  <si>
    <t>Sterling silver spiral nose ring, 22g (0.6mm) with 18k gold plating</t>
  </si>
  <si>
    <t>HBCRC16</t>
  </si>
  <si>
    <t>High polished surgical steel hinged ball closure ring, 16g (1.2mm) with 3mm ball with bezel set crystal</t>
  </si>
  <si>
    <t>HBCRCT16</t>
  </si>
  <si>
    <t>Color: Gold Anodized w/ Clear crystal</t>
  </si>
  <si>
    <t>Anodized 316L steel hinged ball closure ring, 16g (1.2mm) with 3mm ball with bezel set crystal</t>
  </si>
  <si>
    <t>Color: Black Anodized w/ Clear crystal</t>
  </si>
  <si>
    <t>Color: Rose gold Anodized w/ Clear crystal</t>
  </si>
  <si>
    <t>HCCR16</t>
  </si>
  <si>
    <t>Surgical steel heart shaped ball closure ring, 16g (1.2mm) with 3mm bezel set crystal closure ball</t>
  </si>
  <si>
    <t>HCCRT16</t>
  </si>
  <si>
    <t>Anodized surgical steel heart shaped ball closure ring, 16g (1.2mm) with 3mm bezel set crystal closure ball</t>
  </si>
  <si>
    <t>Length: 5mm</t>
  </si>
  <si>
    <t>Length: 4mm</t>
  </si>
  <si>
    <t>LBTB3</t>
  </si>
  <si>
    <t>Premium PVD plated surgical steel labret, 16g (1.2mm) with a 3mm ball</t>
  </si>
  <si>
    <t>Gauge: 3mm</t>
  </si>
  <si>
    <t>Gauge: 0.8mm</t>
  </si>
  <si>
    <t>NPFR5</t>
  </si>
  <si>
    <t>NPOP5</t>
  </si>
  <si>
    <t>316L steel nipple barbell, 14g (1.6mm) with a 5mm synthetic opal ball on both sides</t>
  </si>
  <si>
    <t>Color: Pink</t>
  </si>
  <si>
    <t>NPSH16</t>
  </si>
  <si>
    <t>316L steel nipple barbell, 14g (1.6mm) with two small wings with black accents (wings are made from 925 Silver plated brass)</t>
  </si>
  <si>
    <t>NPSH23</t>
  </si>
  <si>
    <t>316L steel nipple barbell, 14g (1.6mm) Small pistol with black accents (pistol is made from 925 Silver plated brass)</t>
  </si>
  <si>
    <t>NPSH25</t>
  </si>
  <si>
    <t>Surgical steel nipple barbell, 14g (1.6mm) with small wings with a single crystals on both ends (wings are made from 925 Silver plated brass)</t>
  </si>
  <si>
    <t>High polished surgical steel nose screw, 0.8mm (20g) with 2mm ball shaped top</t>
  </si>
  <si>
    <t>Surgical steel nose screw, 20g (0.8mm) with 2mm half ball shaped round crystal top</t>
  </si>
  <si>
    <t>NSCRT20</t>
  </si>
  <si>
    <t>Clear Bio-flexible nose screw retainer, 20g (0.8mm) with 2mm ball shaped top</t>
  </si>
  <si>
    <t>Anodized surgical steel nose screw, 20g (0.8mm) with 2mm ball top</t>
  </si>
  <si>
    <t>NSTC</t>
  </si>
  <si>
    <t>Anodized surgical steel nose screw, 20g (0.8mm) with 2mm round crystal tops</t>
  </si>
  <si>
    <t>Cz Color: Peridot</t>
  </si>
  <si>
    <t>Surgical steel nose screw, 20g (0.8mm) with prong set 1.5mm round CZ stone</t>
  </si>
  <si>
    <t>NWP14CX</t>
  </si>
  <si>
    <t>NYX18B2</t>
  </si>
  <si>
    <t>NYXRSB</t>
  </si>
  <si>
    <t>RSYZ2XC</t>
  </si>
  <si>
    <t>High polished surgical steel hinged segment ring, 16g (1.2mm)</t>
  </si>
  <si>
    <t>SEGH18</t>
  </si>
  <si>
    <t>High polished surgical steel hinged segment ring, 18g (1.0mm)</t>
  </si>
  <si>
    <t>SEGH20</t>
  </si>
  <si>
    <t>High polished surgical steel hinged segment ring, 20g (0.8mm)</t>
  </si>
  <si>
    <t>PVD plated surgical steel hinged segment ring, 16g (1.2mm)</t>
  </si>
  <si>
    <t>SEGHT18</t>
  </si>
  <si>
    <t xml:space="preserve">PVD plated surgical steel hinged segment ring, 18g (1.0mm) </t>
  </si>
  <si>
    <t>SGSH10</t>
  </si>
  <si>
    <t>316L steel hinged segment ring, 1.2mm (16g) with outward facing CNC set Cubic Zirconia (CZ) stones, inner diameter from 6mm to 14mm</t>
  </si>
  <si>
    <t>SGSH17</t>
  </si>
  <si>
    <t>316L steel hinged segment ring, 1.2mm (16g), bohemian design with side facing CNC set Cubic Zirconia (CZ) stones and inner diameter from 8mm to 10mm</t>
  </si>
  <si>
    <t>SGTSH1</t>
  </si>
  <si>
    <t>PVD plated 316L steel hinged segment ring, 1.2mm (16g) with CNC set Cubic Zirconia (CZ) stones in crescent moon shape design</t>
  </si>
  <si>
    <t>Color: Black w/ Clear CZ</t>
  </si>
  <si>
    <t>SGTSH17</t>
  </si>
  <si>
    <t>Gold anodized 316L steel hinged segment ring, 1.2mm (16g), bohemian design with side facing CNC set Cubic Zirconia (CZ) stones and inner diameter from 8mm to 10mm</t>
  </si>
  <si>
    <t>SGTSH27</t>
  </si>
  <si>
    <t>Color: Rainbow 8mm</t>
  </si>
  <si>
    <t>PVD plated 316L steel hinged segment ring, 1.2mm (16g) with side facing CNC set Cubic Zirconia (CZ) stones in heart shape design</t>
  </si>
  <si>
    <t>Color: Rainbow 10mm</t>
  </si>
  <si>
    <t>SGTSH30</t>
  </si>
  <si>
    <t>Color: Gold 8mm</t>
  </si>
  <si>
    <t>PVD plated 316L steel hinged segment ring, 1.2mm (16g) with leaves design Cubic Zirconia (CZ) stones</t>
  </si>
  <si>
    <t>Color: Rose Gold 8mm</t>
  </si>
  <si>
    <t>Color: Black 8mm</t>
  </si>
  <si>
    <t>UBLK303</t>
  </si>
  <si>
    <t>Quantity In Bulk: 40 pcs.</t>
  </si>
  <si>
    <t>Height: 2.5mm</t>
  </si>
  <si>
    <t>Bulk body jewelry: Assortment of high polished titanium G23 dermal anchor base part, 14g (1.6mm) with surface piercing with three circular holes in the base plate and with a 16g (1.2mm) internal threading connector (this product only fits our dermal anchor top parts)</t>
  </si>
  <si>
    <t>UBN2CG</t>
  </si>
  <si>
    <t>USGSH22</t>
  </si>
  <si>
    <t>High polished titanium G23 hinged segment ring, 1.2mm (16g) with double line rings and outward facing CNC set Cubic Zirconia (CZ) stones, inner diameter from 8mm to 10mm</t>
  </si>
  <si>
    <t>USGSH22T</t>
  </si>
  <si>
    <t>PVD plated titanium G23 hinged segment ring, 1.2mm (16g) with double line rings and outward facing CNC set Cubic Zirconia (CZ) stones, inner diameter from 8mm to 10mm</t>
  </si>
  <si>
    <t>Color: Gold 10mm</t>
  </si>
  <si>
    <t>USGSHSS10</t>
  </si>
  <si>
    <t>High polished titanium G23 hinged segment ring, 0.8mm (20g) with outward facing CNC set Cubic Zirconia (CZ) stones, inner diameter from 7mm to 10mm</t>
  </si>
  <si>
    <t>USGSHSS10T</t>
  </si>
  <si>
    <t>PVD plated titanium G23 hinged segment ring, 0.8mm (20g) with outward facing CNC set Cubic Zirconia (CZ) stones, inner diameter from 7mm to 10mm</t>
  </si>
  <si>
    <t>USGTSH10</t>
  </si>
  <si>
    <t>Color: High Polish 7mm</t>
  </si>
  <si>
    <t>PVD plated polished titanium G23 hinged segment ring, 1.2mm (16g) with outward facing CNC set Cubic Zirconia (CZ) stones</t>
  </si>
  <si>
    <t>Color: High Polish 9mm</t>
  </si>
  <si>
    <t>XBT3S</t>
  </si>
  <si>
    <t>Pack of 10 pcs. of 3mm anodized surgical steel balls with threading 1.2mm (16g)</t>
  </si>
  <si>
    <t>XBT4S</t>
  </si>
  <si>
    <t>Pack of 10 pcs. of 4mm anodized surgical steel balls with threading 1.2mm (16g)</t>
  </si>
  <si>
    <t>XCON2</t>
  </si>
  <si>
    <t>Pack of 10 pcs. of 2mm high polished surgical steel cones with threading 1.2mm (16g)</t>
  </si>
  <si>
    <t>XCON3</t>
  </si>
  <si>
    <t>Pack of 10 pcs. of 3mm high polished surgical steel cones with threading 1.2mm (16g)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</si>
  <si>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</si>
  <si>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</si>
  <si>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</si>
  <si>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</si>
  <si>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</si>
  <si>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</si>
  <si>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XJBT3S</t>
  </si>
  <si>
    <t>Pack of 10 pcs. of 3mm anodized surgical steel balls with bezel set crystal and with 1.2mm threading (16g)</t>
  </si>
  <si>
    <t>XJBT4S</t>
  </si>
  <si>
    <t>Pack of 10 pcs. of 4mm anodized surgical steel balls with bezel set crystal and with 1.2mm threading (16g)</t>
  </si>
  <si>
    <t>AGSPR22A</t>
  </si>
  <si>
    <t>AGSPR22B</t>
  </si>
  <si>
    <t>AGSPR22C</t>
  </si>
  <si>
    <t>BLK290B</t>
  </si>
  <si>
    <t>BLK290C</t>
  </si>
  <si>
    <t>BLK292B</t>
  </si>
  <si>
    <t>BLK294A</t>
  </si>
  <si>
    <t>BLK294B</t>
  </si>
  <si>
    <t>BLK445A</t>
  </si>
  <si>
    <t>BLK449A</t>
  </si>
  <si>
    <t>BLK497A</t>
  </si>
  <si>
    <t>BLK500A</t>
  </si>
  <si>
    <t>ERBAL3</t>
  </si>
  <si>
    <t>ERBAL5</t>
  </si>
  <si>
    <t>ERBAL6</t>
  </si>
  <si>
    <t>ERBT3</t>
  </si>
  <si>
    <t>ERBT4</t>
  </si>
  <si>
    <t>ERBT6</t>
  </si>
  <si>
    <t>ERZ2</t>
  </si>
  <si>
    <t>ERZ3</t>
  </si>
  <si>
    <t>ERZ4</t>
  </si>
  <si>
    <t>ERZ5</t>
  </si>
  <si>
    <t>ERZ8</t>
  </si>
  <si>
    <t>GPSPR22A</t>
  </si>
  <si>
    <t>GPSPR22B</t>
  </si>
  <si>
    <t>GPSPR22C</t>
  </si>
  <si>
    <t>NEDBOX8</t>
  </si>
  <si>
    <t>NEDBOX20</t>
  </si>
  <si>
    <t>NPSH25A</t>
  </si>
  <si>
    <t>NPSH25B</t>
  </si>
  <si>
    <t>SGSH10D</t>
  </si>
  <si>
    <t>SGSH10A</t>
  </si>
  <si>
    <t>SGSH17B</t>
  </si>
  <si>
    <t>SGTSH1B</t>
  </si>
  <si>
    <t>SGTSH17A</t>
  </si>
  <si>
    <t>SGTSH17B</t>
  </si>
  <si>
    <t>SGTSH27A</t>
  </si>
  <si>
    <t>SGTSH27B</t>
  </si>
  <si>
    <t>SGTSH30X16G8</t>
  </si>
  <si>
    <t>SGTSH30X16R8</t>
  </si>
  <si>
    <t>SGTSH30X16K8</t>
  </si>
  <si>
    <t>UBLK303B</t>
  </si>
  <si>
    <t>USGSH22X16S8</t>
  </si>
  <si>
    <t>USGSH22X16S10</t>
  </si>
  <si>
    <t>USGSH22TX16G8</t>
  </si>
  <si>
    <t>USGSH22TX16G10</t>
  </si>
  <si>
    <t>USGSHSS10S9</t>
  </si>
  <si>
    <t>USGSHSS10TK8</t>
  </si>
  <si>
    <t>USGSH10F</t>
  </si>
  <si>
    <t>USGSH10G</t>
  </si>
  <si>
    <t>Four Thousand Five Hundred Forty One and 83 cents NZD</t>
  </si>
  <si>
    <t>Display box with 52 pcs. of 925 silver ''bend it yourself'' nose studs, 22g (0.6mm) with real 18k gold plating and 2mm round prong set crystal tops in assorted colors (in standard packing or in vacuum sealed packing to prevent tarnishing)</t>
  </si>
  <si>
    <t>Flexible acrylic tongue barbell, 14g (1.6mm) with 6mm solid colored acrylic balls - length 5/8'' (16mm)</t>
  </si>
  <si>
    <t>Acrylic eyebrow banana, 16g (1.2mm) with two 3mm balls - length 5/16'' (8mm)</t>
  </si>
  <si>
    <t>Surgical steel tongue barbell, 14g (1.6mm) with 6mm acrylic glitter balls - length 5/8'' (16mm)</t>
  </si>
  <si>
    <t>Surgical steel tongue barbell, 14g (1.6mm) with 5mm acrylic UV dice - length 5/8'' (16mm)</t>
  </si>
  <si>
    <t>Wholesale silver nose piercing bulk of 1000, 500, 250 or 100 pcs. of 925 sterling silver ''Bend it yourself'' nose studs, 22g (0.6mm) with a 1.5mm ball shaped top</t>
  </si>
  <si>
    <t>Wholesale silver nose piercing bulk of 1000, 500, 250 or 100 pcs. of 925 sterling silver ''Bend it yourself'' nose studs, 22g (0.6mm) with real 18k gold plating and a 1.5mm ball shaped top</t>
  </si>
  <si>
    <t>Wholesale silver nose piercing bulk of 1000, 500, 250 or 100 pcs. of 925 sterling silver ''Bend it yourself'' nose studs, 22g (0.6mm) with 1.5mm round prong set crystal</t>
  </si>
  <si>
    <t>Wholesale silver nose piercing bulk of 1000, 500, 250 or 100 pcs. of 925 sterling silver ''Bend it yourself'' nose studs, 22g (0.6mm) with 2mm round prong set crystal</t>
  </si>
  <si>
    <t>PVD plated surgical steel belly banana, 14g (1.6mm) with 5 &amp; 8mm bezel set jewel balls - length 3/8'' (10mm)</t>
  </si>
  <si>
    <t>Bio flexible eyebrow retainer, 16g (1.2mm) - length 1/4'' to 1/2'' (6mm to 12mm)</t>
  </si>
  <si>
    <t>Surgical steel nipple barbell, 14g (1.6mm) with a 5mm ferido glued multi crystal ball with resin cover on both sides - length 1/4'' - 5/8'' (6m - 16mm)</t>
  </si>
  <si>
    <t>Display box with 52 pcs of 925 sterling silver ''bend it yourself'' nose studs, 22g (0.6mm) with real 18k gold plating and 2mm ball shaped top (in standard packing or in vacuum sealed packing to prevent tarnishing)</t>
  </si>
  <si>
    <t>Display box with 52 pcs of 925 sterling silver ''bend it yourself'' nose studs, 22g (0.6mm) with rose gold plating and 1.5mm ball shaped top (in standard packing or in vacuum sealed packing to prevent tarnishing)</t>
  </si>
  <si>
    <t>Display box of 52 pcs. of sterling silver '' bend it yourself'' nose studs, 22g (0.6mm) with rose gold plating and 2mm clear prong set round CZ tops (in standard packing or in vacuum sealed packing to prevent tarnishing)</t>
  </si>
  <si>
    <t>Exchange Rate NZD-THB</t>
  </si>
  <si>
    <t>Total Order USD</t>
  </si>
  <si>
    <t>Total Invoice USD</t>
  </si>
  <si>
    <t>Didi</t>
  </si>
  <si>
    <t>SKU</t>
  </si>
  <si>
    <t>18WZ2XC-000000</t>
  </si>
  <si>
    <t>18YP14XC-G44000</t>
  </si>
  <si>
    <t>ABBSA-A08000</t>
  </si>
  <si>
    <t>ABBSA-A10000</t>
  </si>
  <si>
    <t>ABBSA-A35000</t>
  </si>
  <si>
    <t>ABBUV-F11A09</t>
  </si>
  <si>
    <t>ABBUV-F11A35</t>
  </si>
  <si>
    <t>ABNEVB-A07000</t>
  </si>
  <si>
    <t>ABNEVB-A09000</t>
  </si>
  <si>
    <t>ACBEVB-F04A09</t>
  </si>
  <si>
    <t>ACBEVB-F06A09</t>
  </si>
  <si>
    <t>AGSPR22-L08000</t>
  </si>
  <si>
    <t>AGSPR22-L10000</t>
  </si>
  <si>
    <t>AGSPR22-L12000</t>
  </si>
  <si>
    <t>ALBEVB-F02A09</t>
  </si>
  <si>
    <t>BBGT-A07000</t>
  </si>
  <si>
    <t>BBGT-A09000</t>
  </si>
  <si>
    <t>BBGT-A15000</t>
  </si>
  <si>
    <t>BBGT-A35000</t>
  </si>
  <si>
    <t>BBNP2C-Q71B01</t>
  </si>
  <si>
    <t>BBNP2C-Q71B04</t>
  </si>
  <si>
    <t>BBNP2C-Q72B01</t>
  </si>
  <si>
    <t>BBNP2C-Q72B06</t>
  </si>
  <si>
    <t>BBNP2C-Q73B05</t>
  </si>
  <si>
    <t>BBNP2C-Q73B07</t>
  </si>
  <si>
    <t>BBNPWG-F08000</t>
  </si>
  <si>
    <t>BBNPWG-F10000</t>
  </si>
  <si>
    <t>BBTB5-F08A07</t>
  </si>
  <si>
    <t>BBTB5-F11A11</t>
  </si>
  <si>
    <t>BBUVDI-A08000</t>
  </si>
  <si>
    <t>BBUVDI-A42000</t>
  </si>
  <si>
    <t>BLK03A-F05000</t>
  </si>
  <si>
    <t>BLK03A-F06000</t>
  </si>
  <si>
    <t>BLK18A-F04000</t>
  </si>
  <si>
    <t>BLK18A-F06000</t>
  </si>
  <si>
    <t>BLK290-I27000</t>
  </si>
  <si>
    <t>BLK290-I28000</t>
  </si>
  <si>
    <t>BLK292-I27000</t>
  </si>
  <si>
    <t>BLK294-I26A07</t>
  </si>
  <si>
    <t>BLK294-I27A07</t>
  </si>
  <si>
    <t>BLK445-I13000</t>
  </si>
  <si>
    <t>BLK449-I13000</t>
  </si>
  <si>
    <t>BLK497-I13B01</t>
  </si>
  <si>
    <t>BLK497-I13B02</t>
  </si>
  <si>
    <t>BLK497-I13B06</t>
  </si>
  <si>
    <t>BLK497-I13B07</t>
  </si>
  <si>
    <t>BLK497-I13B09</t>
  </si>
  <si>
    <t>BLK497-I13B13</t>
  </si>
  <si>
    <t>BLK500-I13B01</t>
  </si>
  <si>
    <t>BLK500-I13B09</t>
  </si>
  <si>
    <t>BLK500-I13B10</t>
  </si>
  <si>
    <t>BN2CG-F06B01</t>
  </si>
  <si>
    <t>BN2CG-F06B05</t>
  </si>
  <si>
    <t>BN2CG-F06B06</t>
  </si>
  <si>
    <t>BN2CG-F06B08</t>
  </si>
  <si>
    <t>BN2CG-F06B09</t>
  </si>
  <si>
    <t>BN2CG-F06B10</t>
  </si>
  <si>
    <t>BN2CG-F06B13</t>
  </si>
  <si>
    <t>BN2CS-F06B01</t>
  </si>
  <si>
    <t>BN2CS-F06B02</t>
  </si>
  <si>
    <t>BNB4-F10000</t>
  </si>
  <si>
    <t>BNB4-F11000</t>
  </si>
  <si>
    <t>BNETB-F04A10</t>
  </si>
  <si>
    <t>BNETB-F04A12</t>
  </si>
  <si>
    <t>BNETB-F06A12</t>
  </si>
  <si>
    <t>BNETB-F08A10</t>
  </si>
  <si>
    <t>BNETB-F08A11</t>
  </si>
  <si>
    <t>BNETB-F08A12</t>
  </si>
  <si>
    <t>BNT2CG-P23000</t>
  </si>
  <si>
    <t>CBECN-F04000</t>
  </si>
  <si>
    <t>CBECN-F06000</t>
  </si>
  <si>
    <t>CBECN-F08000</t>
  </si>
  <si>
    <t>CBETB-F02A11</t>
  </si>
  <si>
    <t>CBETB-F04A07</t>
  </si>
  <si>
    <t>CBETB-F04A10</t>
  </si>
  <si>
    <t>CBETB-F04A11</t>
  </si>
  <si>
    <t>CBETB-F04A12</t>
  </si>
  <si>
    <t>CBETB-F04A44</t>
  </si>
  <si>
    <t>CBETB-F06A12</t>
  </si>
  <si>
    <t>CBETB-F06A44</t>
  </si>
  <si>
    <t>CBETB-F08A12</t>
  </si>
  <si>
    <t>CBETB-F08A44</t>
  </si>
  <si>
    <t>CBETCN-F02A10</t>
  </si>
  <si>
    <t>CBETCN-F02A44</t>
  </si>
  <si>
    <t>CBETCN-F04A07</t>
  </si>
  <si>
    <t>CBETCN-F04A10</t>
  </si>
  <si>
    <t>CBETCN-F04A44</t>
  </si>
  <si>
    <t>CBETCN-F06A07</t>
  </si>
  <si>
    <t>CBETCN-F06A10</t>
  </si>
  <si>
    <t>CBETCN-F06A11</t>
  </si>
  <si>
    <t>CBETCN-F08A07</t>
  </si>
  <si>
    <t>CBETCN-F08A10</t>
  </si>
  <si>
    <t>CBETCN-F08A11</t>
  </si>
  <si>
    <t>CBETCN-F08A12</t>
  </si>
  <si>
    <t>CBRCN0-F11000</t>
  </si>
  <si>
    <t>CBTB4-F04A07</t>
  </si>
  <si>
    <t>CBTB4-F04A12</t>
  </si>
  <si>
    <t>CBTB4-F06A07</t>
  </si>
  <si>
    <t>CBTB4-F08A12</t>
  </si>
  <si>
    <t>CBTB4-F10A12</t>
  </si>
  <si>
    <t>EBRT-F06000</t>
  </si>
  <si>
    <t>ERBAL-L03000</t>
  </si>
  <si>
    <t>ERBAL-L05000</t>
  </si>
  <si>
    <t>ERBAL-L06000</t>
  </si>
  <si>
    <t>ERBT-L03A12</t>
  </si>
  <si>
    <t>ERBT-L04A12</t>
  </si>
  <si>
    <t>ERBT-L06A12</t>
  </si>
  <si>
    <t>ERHLCRS-000000</t>
  </si>
  <si>
    <t>ERHSCRS-000000</t>
  </si>
  <si>
    <t>ERZ-L02000</t>
  </si>
  <si>
    <t>ERZ-L03000</t>
  </si>
  <si>
    <t>ERZ-L04000</t>
  </si>
  <si>
    <t>ERZ-L05000</t>
  </si>
  <si>
    <t>ERZ-L08000</t>
  </si>
  <si>
    <t>GPSPR22-L08000</t>
  </si>
  <si>
    <t>GPSPR22-L10000</t>
  </si>
  <si>
    <t>GPSPR22-L12000</t>
  </si>
  <si>
    <t>HBCRC16-F04B01</t>
  </si>
  <si>
    <t>HBCRC16-F04B05</t>
  </si>
  <si>
    <t>HBCRC16-F04B06</t>
  </si>
  <si>
    <t>HBCRC16-F04B07</t>
  </si>
  <si>
    <t>HBCRC16-F06B03</t>
  </si>
  <si>
    <t>HBCRC16-F06B06</t>
  </si>
  <si>
    <t>HBCRC16-F06B07</t>
  </si>
  <si>
    <t>HBCRCT16-F02P13</t>
  </si>
  <si>
    <t>HBCRCT16-F04P13</t>
  </si>
  <si>
    <t>HBCRCT16-F06P01</t>
  </si>
  <si>
    <t>HBCRCT16-F06P49</t>
  </si>
  <si>
    <t>HCCR16-B01000</t>
  </si>
  <si>
    <t>HCCR16-B03000</t>
  </si>
  <si>
    <t>HCCR16-B04000</t>
  </si>
  <si>
    <t>HCCR16-B05000</t>
  </si>
  <si>
    <t>HCCR16-B06000</t>
  </si>
  <si>
    <t>HCCR16-B07000</t>
  </si>
  <si>
    <t>HCCR16-B08000</t>
  </si>
  <si>
    <t>HCCR16-B12000</t>
  </si>
  <si>
    <t>HCCR16-B13000</t>
  </si>
  <si>
    <t>HCCRT16-P01000</t>
  </si>
  <si>
    <t>HCCRT16-P13000</t>
  </si>
  <si>
    <t>HCCRT16-P49000</t>
  </si>
  <si>
    <t>LBB3-F01000</t>
  </si>
  <si>
    <t>LBB3-Q03000</t>
  </si>
  <si>
    <t>LBTB3-F02A12</t>
  </si>
  <si>
    <t>LBTB3-F02A35</t>
  </si>
  <si>
    <t>LBTB3-F04A07</t>
  </si>
  <si>
    <t>LBTB3-F04A44</t>
  </si>
  <si>
    <t>LBTB3-F06A12</t>
  </si>
  <si>
    <t>NEDBOX-D03000</t>
  </si>
  <si>
    <t>NEDBOX-D08000</t>
  </si>
  <si>
    <t>NEDBOX-D31000</t>
  </si>
  <si>
    <t>NPFR5-F10B02</t>
  </si>
  <si>
    <t>NPFR5-F10B07</t>
  </si>
  <si>
    <t>NPFR5-F10B12</t>
  </si>
  <si>
    <t>NPFR5-F11B01</t>
  </si>
  <si>
    <t>NPFR5-F11B04</t>
  </si>
  <si>
    <t>NPFR5-F11B06</t>
  </si>
  <si>
    <t>NPFR5-F11B13</t>
  </si>
  <si>
    <t>NPOP5-F11A15</t>
  </si>
  <si>
    <t>NPOP5-F11A32</t>
  </si>
  <si>
    <t>NPSH16-F10000</t>
  </si>
  <si>
    <t>NPSH23-F10000</t>
  </si>
  <si>
    <t>NPSH25-F08B01</t>
  </si>
  <si>
    <t>NPSH25-F08B02</t>
  </si>
  <si>
    <t>NPSH25-F10B01</t>
  </si>
  <si>
    <t>NPSH25-F10B02</t>
  </si>
  <si>
    <t>NSB-000000</t>
  </si>
  <si>
    <t>NSC-B02000</t>
  </si>
  <si>
    <t>NSC-B03000</t>
  </si>
  <si>
    <t>NSC-B04000</t>
  </si>
  <si>
    <t>NSC-B06000</t>
  </si>
  <si>
    <t>NSC-B07000</t>
  </si>
  <si>
    <t>NSC-B09000</t>
  </si>
  <si>
    <t>NSC-B12000</t>
  </si>
  <si>
    <t>NSC-B13000</t>
  </si>
  <si>
    <t>NSC-B15000</t>
  </si>
  <si>
    <t>NSCRT20-000000</t>
  </si>
  <si>
    <t>NSTB-A12000</t>
  </si>
  <si>
    <t>NSTC-A11B01</t>
  </si>
  <si>
    <t>NSWZR15-C10000</t>
  </si>
  <si>
    <t>NWP14CX-000000</t>
  </si>
  <si>
    <t>NYX18B2-G44000</t>
  </si>
  <si>
    <t>NYXRSB-G44000</t>
  </si>
  <si>
    <t>RSYZ2XC-G44000</t>
  </si>
  <si>
    <t>SEGH16-F03000</t>
  </si>
  <si>
    <t>SEGH16-F04000</t>
  </si>
  <si>
    <t>SEGH16-F05000</t>
  </si>
  <si>
    <t>SEGH16-F06000</t>
  </si>
  <si>
    <t>SEGH16-F08000</t>
  </si>
  <si>
    <t>SEGH18-F03000</t>
  </si>
  <si>
    <t>SEGH18-F04000</t>
  </si>
  <si>
    <t>SEGH18-F05000</t>
  </si>
  <si>
    <t>SEGH18-F06000</t>
  </si>
  <si>
    <t>SEGH18-F08000</t>
  </si>
  <si>
    <t>SEGH20-F03000</t>
  </si>
  <si>
    <t>SEGH20-F04000</t>
  </si>
  <si>
    <t>SEGHT16-F02A12</t>
  </si>
  <si>
    <t>SEGHT16-F03A07</t>
  </si>
  <si>
    <t>SEGHT16-F03A12</t>
  </si>
  <si>
    <t>SEGHT16-F04A07</t>
  </si>
  <si>
    <t>SEGHT16-F04A12</t>
  </si>
  <si>
    <t>SEGHT16-F04A44</t>
  </si>
  <si>
    <t>SEGHT16-F05A07</t>
  </si>
  <si>
    <t>SEGHT16-F05A10</t>
  </si>
  <si>
    <t>SEGHT16-F05A11</t>
  </si>
  <si>
    <t>SEGHT16-F05A12</t>
  </si>
  <si>
    <t>SEGHT16-F05A44</t>
  </si>
  <si>
    <t>SEGHT16-F06A07</t>
  </si>
  <si>
    <t>SEGHT16-F06A11</t>
  </si>
  <si>
    <t>SEGHT16-F08A07</t>
  </si>
  <si>
    <t>SEGHT16-F08A10</t>
  </si>
  <si>
    <t>SEGHT16-F08A44</t>
  </si>
  <si>
    <t>SEGHT18-F02A07</t>
  </si>
  <si>
    <t>SEGHT18-F02A44</t>
  </si>
  <si>
    <t>SEGHT18-F03A07</t>
  </si>
  <si>
    <t>SEGHT18-F03A44</t>
  </si>
  <si>
    <t>SEGHT18-F04A07</t>
  </si>
  <si>
    <t>SEGHT18-F04A12</t>
  </si>
  <si>
    <t>SEGHT18-F05A07</t>
  </si>
  <si>
    <t>SEGHT18-F08A07</t>
  </si>
  <si>
    <t>SEGHT18-F08A12</t>
  </si>
  <si>
    <t>SEGHT20-F03A12</t>
  </si>
  <si>
    <t>SEGHT20-F04A44</t>
  </si>
  <si>
    <t>SEGHT20-F05A07</t>
  </si>
  <si>
    <t>SEGHT20-F05A44</t>
  </si>
  <si>
    <t>SEGHT20-L08A07</t>
  </si>
  <si>
    <t>SGSH10-F02C01</t>
  </si>
  <si>
    <t>SGSH10-F04C01</t>
  </si>
  <si>
    <t>SGTSH17-F04A12</t>
  </si>
  <si>
    <t>SGTSH17-F06A12</t>
  </si>
  <si>
    <t>SGTSH27-P60000</t>
  </si>
  <si>
    <t>SGTSH27-P61000</t>
  </si>
  <si>
    <t>SGTSH30-P56000</t>
  </si>
  <si>
    <t>SGTSH30-P58000</t>
  </si>
  <si>
    <t>SGTSH30-P62000</t>
  </si>
  <si>
    <t>UBLK303-I09E02</t>
  </si>
  <si>
    <t>UBN2CG-F04B01</t>
  </si>
  <si>
    <t>USGSH22-C01F04</t>
  </si>
  <si>
    <t>USGSH22-C01F06</t>
  </si>
  <si>
    <t>USGSH22T-P56000</t>
  </si>
  <si>
    <t>USGSH22T-P57000</t>
  </si>
  <si>
    <t>USGSHSS10-C01F05</t>
  </si>
  <si>
    <t>USGSHSS10T-P62000</t>
  </si>
  <si>
    <t>USGTSH10-P72000</t>
  </si>
  <si>
    <t>USGTSH10-P73000</t>
  </si>
  <si>
    <t>XBT3S-A07000</t>
  </si>
  <si>
    <t>XBT3S-A10000</t>
  </si>
  <si>
    <t>XBT3S-A11000</t>
  </si>
  <si>
    <t>XBT3S-A12000</t>
  </si>
  <si>
    <t>XBT4S-A07000</t>
  </si>
  <si>
    <t>XBT4S-A12000</t>
  </si>
  <si>
    <t>XBT4S-A44000</t>
  </si>
  <si>
    <t>XCON2-000000</t>
  </si>
  <si>
    <t>XCON3-000000</t>
  </si>
  <si>
    <t>XHJB3-B01000</t>
  </si>
  <si>
    <t>XHJB3-B02000</t>
  </si>
  <si>
    <t>XHJB3-B03000</t>
  </si>
  <si>
    <t>XHJB3-B04000</t>
  </si>
  <si>
    <t>XHJB3-B05000</t>
  </si>
  <si>
    <t>XHJB3-B06000</t>
  </si>
  <si>
    <t>XHJB3-B07000</t>
  </si>
  <si>
    <t>XHJB3-B08000</t>
  </si>
  <si>
    <t>XHJB3-B09000</t>
  </si>
  <si>
    <t>XHJB3-B10000</t>
  </si>
  <si>
    <t>XHJB3-B12000</t>
  </si>
  <si>
    <t>XHJB3-B13000</t>
  </si>
  <si>
    <t>XHJB3-B15000</t>
  </si>
  <si>
    <t>XHJB3-B16000</t>
  </si>
  <si>
    <t>XJB25-B01000</t>
  </si>
  <si>
    <t>XJB25-B02000</t>
  </si>
  <si>
    <t>XJB3-B02000</t>
  </si>
  <si>
    <t>XJB3-B04000</t>
  </si>
  <si>
    <t>XJB3-B05000</t>
  </si>
  <si>
    <t>XJB3-B06000</t>
  </si>
  <si>
    <t>XJB3-B07000</t>
  </si>
  <si>
    <t>XJB3-B13000</t>
  </si>
  <si>
    <t>XJBT3S-P49000</t>
  </si>
  <si>
    <t>XJBT4S-P01000</t>
  </si>
  <si>
    <t>XJBT4S-P13000</t>
  </si>
  <si>
    <t>XJBT4S-P49000</t>
  </si>
  <si>
    <t>SGSH17-F06000</t>
  </si>
  <si>
    <t>SGTSH1-A12F06</t>
  </si>
  <si>
    <t>SGTSH1-F06S11</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</si>
  <si>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</si>
  <si>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</si>
  <si>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</si>
  <si>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Nine Hundred Eleven and 60 cents NZD</t>
  </si>
  <si>
    <t>COUNTRY OF ORIGIN: THAILAND</t>
  </si>
  <si>
    <t>Three Thousand Forty Five and 70 cents NZD</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</si>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</sst>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
      <b/>
      <sz val="11"/>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43" fontId="2" fillId="0" borderId="0" applyFont="0" applyFill="0" applyBorder="0" applyAlignment="0" applyProtection="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2" borderId="0" xfId="0" applyNumberFormat="1" applyFont="1" applyFill="1" applyAlignment="1">
      <alignment horizontal="right"/>
    </xf>
    <xf numFmtId="1" fontId="32" fillId="2" borderId="0" xfId="0" applyNumberFormat="1" applyFont="1" applyFill="1"/>
    <xf numFmtId="0" fontId="33" fillId="0" borderId="0" xfId="0" applyFont="1" applyAlignment="1">
      <alignment horizontal="right"/>
    </xf>
    <xf numFmtId="43" fontId="1" fillId="0" borderId="0" xfId="5353" applyFont="1"/>
    <xf numFmtId="43" fontId="33" fillId="0" borderId="0" xfId="5353" applyFont="1"/>
    <xf numFmtId="43" fontId="18" fillId="2" borderId="0" xfId="5353"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4">
    <cellStyle name="Comma" xfId="5353" builtinId="3"/>
    <cellStyle name="Comma 2" xfId="7" xr:uid="{47EE58BB-38FD-40BF-82F7-D222B19D4001}"/>
    <cellStyle name="Comma 2 2" xfId="4430" xr:uid="{6C9DE5A4-5902-4024-8C40-47AC275CFBBE}"/>
    <cellStyle name="Comma 2 2 2" xfId="4755" xr:uid="{E8AE3B11-4393-4298-838C-ED70A2D2C8C5}"/>
    <cellStyle name="Comma 2 2 2 2" xfId="5326" xr:uid="{BABB2CFA-3556-4D09-94B2-962DCBDF2B17}"/>
    <cellStyle name="Comma 2 2 3" xfId="4591" xr:uid="{EB88F766-9DD4-4A6A-87C6-8A2308A6FDA2}"/>
    <cellStyle name="Comma 2 2 4" xfId="5348" xr:uid="{03C2589B-91FF-47E7-99A2-282909F58001}"/>
    <cellStyle name="Comma 3" xfId="4318" xr:uid="{5DBC25F8-C58D-466F-92C7-D2B66FBDD1B5}"/>
    <cellStyle name="Comma 3 2" xfId="4432" xr:uid="{21FAD78D-4BB7-44B9-9CA2-08108FE47EAA}"/>
    <cellStyle name="Comma 3 2 2" xfId="4756" xr:uid="{57FD5B2A-4154-4898-B58D-DDB926A900BF}"/>
    <cellStyle name="Comma 3 2 2 2" xfId="5327" xr:uid="{AB0C95D0-FE2A-4A6E-B465-AA281682D7E3}"/>
    <cellStyle name="Comma 3 2 3" xfId="5325" xr:uid="{C0AD9EDF-FABC-43D0-B7E1-205F4805BB45}"/>
    <cellStyle name="Comma 3 2 4" xfId="5349" xr:uid="{FDD2B7FC-01FD-4464-85FD-0C84881A00C1}"/>
    <cellStyle name="Currency 10" xfId="8" xr:uid="{729CD8CE-D707-488D-A26B-8E5341C12D5A}"/>
    <cellStyle name="Currency 10 2" xfId="9" xr:uid="{EBA0BA91-1307-4A60-AC0F-3C31E72198C0}"/>
    <cellStyle name="Currency 10 2 2" xfId="203" xr:uid="{D7CA52E6-C15E-4418-B700-7C9657BB4A10}"/>
    <cellStyle name="Currency 10 2 2 2" xfId="4616" xr:uid="{630BE87E-CB08-48B5-9C13-1D8A686C0450}"/>
    <cellStyle name="Currency 10 2 3" xfId="4511" xr:uid="{FB2A3A23-E08E-4F20-978C-85A588969E60}"/>
    <cellStyle name="Currency 10 3" xfId="10" xr:uid="{076492D4-5C77-4605-ABBE-C3ED9D0052D9}"/>
    <cellStyle name="Currency 10 3 2" xfId="204" xr:uid="{63E33698-EBE6-4AF6-B6B0-1B4F55988D50}"/>
    <cellStyle name="Currency 10 3 2 2" xfId="4617" xr:uid="{308F31DE-3D1A-4D76-AA76-2962049877B4}"/>
    <cellStyle name="Currency 10 3 3" xfId="4512" xr:uid="{89C61554-70D1-4502-8682-17EC5D23FAC3}"/>
    <cellStyle name="Currency 10 4" xfId="205" xr:uid="{A3BC0F10-8B7F-4E05-A19A-0A44DF594D75}"/>
    <cellStyle name="Currency 10 4 2" xfId="4618" xr:uid="{6F521ED4-6B2C-4131-B373-7B00906A6295}"/>
    <cellStyle name="Currency 10 5" xfId="4437" xr:uid="{436EB000-683F-4DAC-89B5-50A488E07B1D}"/>
    <cellStyle name="Currency 10 6" xfId="4510" xr:uid="{AC3DA36F-3F1D-463D-870F-A380BC13FABE}"/>
    <cellStyle name="Currency 11" xfId="11" xr:uid="{3A332E4A-495E-48A0-B9EC-DBA5B9912FF0}"/>
    <cellStyle name="Currency 11 2" xfId="12" xr:uid="{07DB8321-86F0-4EB9-BE79-2074C8410F9D}"/>
    <cellStyle name="Currency 11 2 2" xfId="206" xr:uid="{10CC5C52-AAC5-44DD-862E-385F5A5D2A1A}"/>
    <cellStyle name="Currency 11 2 2 2" xfId="4619" xr:uid="{DD39F9C2-0E0B-4535-80F6-005A5E027D68}"/>
    <cellStyle name="Currency 11 2 3" xfId="4514" xr:uid="{169150FA-D578-40A9-AFC3-61E45A95CD04}"/>
    <cellStyle name="Currency 11 3" xfId="13" xr:uid="{564638E2-23AF-4B39-A456-11EECA9E36D2}"/>
    <cellStyle name="Currency 11 3 2" xfId="207" xr:uid="{36B5AD3F-D248-4730-A681-8F47C6DD9256}"/>
    <cellStyle name="Currency 11 3 2 2" xfId="4620" xr:uid="{BF46EB64-B10D-4AD1-A206-F158DD2C230D}"/>
    <cellStyle name="Currency 11 3 3" xfId="4515" xr:uid="{D496E71D-CE69-4FB7-A93C-AA3121D19258}"/>
    <cellStyle name="Currency 11 4" xfId="208" xr:uid="{0510340E-C246-4DB2-9AFD-0F0B27B688F9}"/>
    <cellStyle name="Currency 11 4 2" xfId="4621" xr:uid="{0126C7CA-8510-4D86-9BA8-8CD67986006A}"/>
    <cellStyle name="Currency 11 5" xfId="4319" xr:uid="{9BB4699D-C236-4A25-8A6D-E79B05F348CB}"/>
    <cellStyle name="Currency 11 5 2" xfId="4438" xr:uid="{76C39A33-097B-4723-B571-A34B3C9E46E2}"/>
    <cellStyle name="Currency 11 5 3" xfId="4720" xr:uid="{8C28E31E-99FF-4137-9E70-0DF8DB695C5E}"/>
    <cellStyle name="Currency 11 5 3 2" xfId="5315" xr:uid="{F03F45D2-2820-4B4F-9D06-611F180EEE9C}"/>
    <cellStyle name="Currency 11 5 3 3" xfId="4757" xr:uid="{288136DC-9DCD-4EA3-8CBE-02B733216DD3}"/>
    <cellStyle name="Currency 11 5 4" xfId="4697" xr:uid="{384E5706-4E3B-4AF1-A565-50B2D82D3560}"/>
    <cellStyle name="Currency 11 6" xfId="4513" xr:uid="{1EFDED59-D636-419C-A10F-F2C4DD448FFB}"/>
    <cellStyle name="Currency 12" xfId="14" xr:uid="{DD740490-2573-4D75-BB98-5C3ECE2BCF7D}"/>
    <cellStyle name="Currency 12 2" xfId="15" xr:uid="{4CA91402-2780-47D0-BCEE-726FD163AABA}"/>
    <cellStyle name="Currency 12 2 2" xfId="209" xr:uid="{CCCC6D3E-1E96-4F16-BD4C-F18121A09D71}"/>
    <cellStyle name="Currency 12 2 2 2" xfId="4622" xr:uid="{945306EE-F83E-4DFA-9297-3C83F5218DDA}"/>
    <cellStyle name="Currency 12 2 3" xfId="4517" xr:uid="{27766109-159E-4173-B1A8-31AB7C33B557}"/>
    <cellStyle name="Currency 12 3" xfId="210" xr:uid="{803E0288-2D1F-4F0B-B7A8-E60D7C92BDD7}"/>
    <cellStyle name="Currency 12 3 2" xfId="4623" xr:uid="{3A53D9B4-3554-4339-9EEE-76CA3C3BF651}"/>
    <cellStyle name="Currency 12 4" xfId="4516" xr:uid="{9AAFD11D-ECA2-4FAB-A64A-88190EEB47E3}"/>
    <cellStyle name="Currency 13" xfId="16" xr:uid="{ECCC2655-E8A6-4B08-A7E2-72945FF785C4}"/>
    <cellStyle name="Currency 13 2" xfId="4321" xr:uid="{9D759AE3-CEB2-4886-865C-082DA6E95EBE}"/>
    <cellStyle name="Currency 13 3" xfId="4322" xr:uid="{A0B15A71-038A-4DE4-AA8D-C548C9EECDC6}"/>
    <cellStyle name="Currency 13 3 2" xfId="4759" xr:uid="{84D142C3-5D57-4DDC-BFFB-834058548FEC}"/>
    <cellStyle name="Currency 13 4" xfId="4320" xr:uid="{50CF8A0D-4C50-4E9A-9D94-4E3A3D8F8BC7}"/>
    <cellStyle name="Currency 13 5" xfId="4758" xr:uid="{0857218C-1592-4F62-A205-82F0619DEF98}"/>
    <cellStyle name="Currency 14" xfId="17" xr:uid="{2B84DEC0-8B96-4E56-8BD5-0EC6EB5CCE01}"/>
    <cellStyle name="Currency 14 2" xfId="211" xr:uid="{23596D1C-9D0A-4250-9B07-EDC3DA73EA70}"/>
    <cellStyle name="Currency 14 2 2" xfId="4624" xr:uid="{4729F309-041D-4FDF-BF5F-4F463F70193F}"/>
    <cellStyle name="Currency 14 3" xfId="4518" xr:uid="{357136FC-5EBC-4C03-A0EC-0C58E78AE866}"/>
    <cellStyle name="Currency 15" xfId="4414" xr:uid="{27EE6F61-DC17-4537-AC70-585EB8910C3F}"/>
    <cellStyle name="Currency 17" xfId="4323" xr:uid="{BD378870-225B-49FC-9CFF-647F190243D8}"/>
    <cellStyle name="Currency 2" xfId="18" xr:uid="{54B82E98-5A1C-41C9-9D49-D60E25260695}"/>
    <cellStyle name="Currency 2 2" xfId="19" xr:uid="{D2D77E07-425E-4A2A-9A73-30131CF7172B}"/>
    <cellStyle name="Currency 2 2 2" xfId="20" xr:uid="{7E0F6013-31D4-40B4-93AF-629A9C0554E2}"/>
    <cellStyle name="Currency 2 2 2 2" xfId="21" xr:uid="{13B1C450-AE9B-4B7A-A901-01C25A2810BC}"/>
    <cellStyle name="Currency 2 2 2 2 2" xfId="4760" xr:uid="{22445D0A-1D87-4379-B168-408B8A8C092E}"/>
    <cellStyle name="Currency 2 2 2 3" xfId="22" xr:uid="{497FEA3A-ABB5-439B-8501-3FAF5472EB0B}"/>
    <cellStyle name="Currency 2 2 2 3 2" xfId="212" xr:uid="{B729E6A0-2AD1-4286-9DBA-61703D2B779A}"/>
    <cellStyle name="Currency 2 2 2 3 2 2" xfId="4625" xr:uid="{4F0B4E28-0DC7-491E-A63F-35C1AE4D284E}"/>
    <cellStyle name="Currency 2 2 2 3 3" xfId="4521" xr:uid="{87441505-377C-4831-B229-44E8C3E2BA7B}"/>
    <cellStyle name="Currency 2 2 2 4" xfId="213" xr:uid="{0B6ECEBD-5794-4ED6-A7BF-49CECDDE9952}"/>
    <cellStyle name="Currency 2 2 2 4 2" xfId="4626" xr:uid="{D17E5FF8-62D5-4C07-A0CE-B08872012FEF}"/>
    <cellStyle name="Currency 2 2 2 5" xfId="4520" xr:uid="{3EE2F1C7-8345-4FE9-BA53-26EB17B5E362}"/>
    <cellStyle name="Currency 2 2 3" xfId="214" xr:uid="{02C53D04-3685-4A0D-A8C0-6642C8918B99}"/>
    <cellStyle name="Currency 2 2 3 2" xfId="4627" xr:uid="{3F2A1B6C-5222-4844-BA9E-55CE47768D5D}"/>
    <cellStyle name="Currency 2 2 4" xfId="4519" xr:uid="{73461CDF-94C5-46FA-8123-500F289E8AF1}"/>
    <cellStyle name="Currency 2 3" xfId="23" xr:uid="{30C3BF74-87B2-4BEF-8278-CA9DACC0F4E8}"/>
    <cellStyle name="Currency 2 3 2" xfId="215" xr:uid="{17753D01-F023-4CC7-8ADC-1E212CE076EE}"/>
    <cellStyle name="Currency 2 3 2 2" xfId="4628" xr:uid="{EBD49D67-9AC8-4EDB-BE3D-7860554CA07A}"/>
    <cellStyle name="Currency 2 3 3" xfId="4522" xr:uid="{11A0D2A0-F705-45C9-B3BD-11D6D42E2426}"/>
    <cellStyle name="Currency 2 4" xfId="216" xr:uid="{33AFD855-BE02-406E-B356-3066C64FD867}"/>
    <cellStyle name="Currency 2 4 2" xfId="217" xr:uid="{5113F987-77D8-45BB-87C9-45EC8568AD97}"/>
    <cellStyle name="Currency 2 5" xfId="218" xr:uid="{E74B0574-F5BB-4ED8-9A55-C2FFA6D4F2FE}"/>
    <cellStyle name="Currency 2 5 2" xfId="219" xr:uid="{DE7F37F0-6C0D-491E-905C-56389DA8956A}"/>
    <cellStyle name="Currency 2 6" xfId="220" xr:uid="{33F16CC8-A5BC-45E4-A1F3-2B9939932639}"/>
    <cellStyle name="Currency 3" xfId="24" xr:uid="{65A889C7-93F9-42A0-8C3A-B38811E48C7B}"/>
    <cellStyle name="Currency 3 2" xfId="25" xr:uid="{906A1457-2C97-4B78-B8B0-5E1D593E1173}"/>
    <cellStyle name="Currency 3 2 2" xfId="221" xr:uid="{FC1030C4-0EC2-4BFD-A645-ECA25A6C6F55}"/>
    <cellStyle name="Currency 3 2 2 2" xfId="4629" xr:uid="{8D2FCD30-9CFD-406F-848A-F7425F3D4666}"/>
    <cellStyle name="Currency 3 2 3" xfId="4524" xr:uid="{07D94576-5B65-4249-8EB0-6FB73EB01FE0}"/>
    <cellStyle name="Currency 3 3" xfId="26" xr:uid="{9C1ED8CE-1DD4-4743-A872-A23C959E8887}"/>
    <cellStyle name="Currency 3 3 2" xfId="222" xr:uid="{7E6C2DE2-A8AC-4BE7-B131-D154F5333C9C}"/>
    <cellStyle name="Currency 3 3 2 2" xfId="4630" xr:uid="{B3FB6D8C-D8CA-46A6-9A85-6849C2D440D3}"/>
    <cellStyle name="Currency 3 3 3" xfId="4525" xr:uid="{05807AB4-2635-48E7-86CD-490FDC22BFD8}"/>
    <cellStyle name="Currency 3 4" xfId="27" xr:uid="{EBA4ECEC-FE4B-437D-BE1F-5DE67EFC622F}"/>
    <cellStyle name="Currency 3 4 2" xfId="223" xr:uid="{4A45BEC9-A96D-4A26-8128-4C8C646D2812}"/>
    <cellStyle name="Currency 3 4 2 2" xfId="4631" xr:uid="{01E07A0C-029A-4EC8-AF29-10EF24F6F884}"/>
    <cellStyle name="Currency 3 4 3" xfId="4526" xr:uid="{0F3AB3A7-FE68-4043-B2CC-6293DE9CEDBC}"/>
    <cellStyle name="Currency 3 5" xfId="224" xr:uid="{E171F8FC-26C8-40AC-A0FE-5F14D7DAC1DF}"/>
    <cellStyle name="Currency 3 5 2" xfId="4632" xr:uid="{C26CE8AB-AE85-4FE3-BFB9-ABE4057F005F}"/>
    <cellStyle name="Currency 3 6" xfId="4523" xr:uid="{B62BA194-C435-4DB8-B92E-2F3249CD49A3}"/>
    <cellStyle name="Currency 4" xfId="28" xr:uid="{A8DFC890-663A-47D0-B132-17C3F1146007}"/>
    <cellStyle name="Currency 4 2" xfId="29" xr:uid="{96A27D2D-CA5A-4EFB-AE6C-A8D630392E21}"/>
    <cellStyle name="Currency 4 2 2" xfId="225" xr:uid="{643B119D-28C3-42FD-9373-73FC253B2A09}"/>
    <cellStyle name="Currency 4 2 2 2" xfId="4633" xr:uid="{F42CB107-442C-49AA-BD3B-92B48C41056F}"/>
    <cellStyle name="Currency 4 2 3" xfId="4528" xr:uid="{34A339B1-DF2E-4897-925C-484B801C9793}"/>
    <cellStyle name="Currency 4 3" xfId="30" xr:uid="{4079E19E-3DE8-4F67-8A7C-34CDDAF1C68D}"/>
    <cellStyle name="Currency 4 3 2" xfId="226" xr:uid="{E4DE3C7D-4608-42E6-B95E-9EE8C5E73309}"/>
    <cellStyle name="Currency 4 3 2 2" xfId="4634" xr:uid="{5CB4290A-0B17-4675-BC8E-1F22B6B85603}"/>
    <cellStyle name="Currency 4 3 3" xfId="4529" xr:uid="{AE710E1E-9E68-4772-98B8-93245A8CD560}"/>
    <cellStyle name="Currency 4 4" xfId="227" xr:uid="{FA3333C4-C47A-4D05-A5DB-0CEB506D6ADD}"/>
    <cellStyle name="Currency 4 4 2" xfId="4635" xr:uid="{2661A6F2-B5CB-42A5-8219-22E223869647}"/>
    <cellStyle name="Currency 4 5" xfId="4324" xr:uid="{17CEBFE8-85E3-4C8B-AF92-3B8CDD70E513}"/>
    <cellStyle name="Currency 4 5 2" xfId="4439" xr:uid="{3C1A75DB-5F0D-492D-A585-B7282DFF3AC2}"/>
    <cellStyle name="Currency 4 5 3" xfId="4721" xr:uid="{1D3D0212-723C-4E25-81E8-3ECAE2376957}"/>
    <cellStyle name="Currency 4 5 3 2" xfId="5316" xr:uid="{22D97EAB-846A-4B7B-B278-8E1AEFB3C0AD}"/>
    <cellStyle name="Currency 4 5 3 3" xfId="4761" xr:uid="{43164428-F697-4196-9DA3-3E94F3278B8F}"/>
    <cellStyle name="Currency 4 5 4" xfId="4698" xr:uid="{A1661240-F6C3-4429-A479-6CF8EDFCD07F}"/>
    <cellStyle name="Currency 4 6" xfId="4527" xr:uid="{8C7FB061-BB05-4BE8-A548-70CE0ADB5CFC}"/>
    <cellStyle name="Currency 5" xfId="31" xr:uid="{D11BEDD5-EE28-4994-A5AD-205B2FD3F82B}"/>
    <cellStyle name="Currency 5 2" xfId="32" xr:uid="{0C67C358-8761-4CF0-BDA1-720DFCF74F3C}"/>
    <cellStyle name="Currency 5 2 2" xfId="228" xr:uid="{72A5F34C-0463-4983-8EC3-E4C04D56FF52}"/>
    <cellStyle name="Currency 5 2 2 2" xfId="4636" xr:uid="{5F60C306-039E-422F-841C-D895935697DC}"/>
    <cellStyle name="Currency 5 2 3" xfId="4530" xr:uid="{22EE0C03-DB32-4861-80D0-39588249F890}"/>
    <cellStyle name="Currency 5 3" xfId="4325" xr:uid="{27779190-A0A1-4065-8CCE-921AF0173F79}"/>
    <cellStyle name="Currency 5 3 2" xfId="4440" xr:uid="{638F304F-4CEF-43C4-A0AD-0778BDE63E9A}"/>
    <cellStyle name="Currency 5 3 2 2" xfId="5306" xr:uid="{6A27F0C0-BC55-442B-A997-C62EAE86A2C2}"/>
    <cellStyle name="Currency 5 3 2 3" xfId="4763" xr:uid="{11BD5510-CF09-41AD-8BDF-5D9481C964F3}"/>
    <cellStyle name="Currency 5 4" xfId="4762" xr:uid="{A5D4E611-5A08-4A0F-A492-F9D38014FBEB}"/>
    <cellStyle name="Currency 6" xfId="33" xr:uid="{66B730DB-D499-4C33-9570-3D124927B21C}"/>
    <cellStyle name="Currency 6 2" xfId="229" xr:uid="{1B0C90EA-9F91-43C4-8605-5604F642A272}"/>
    <cellStyle name="Currency 6 2 2" xfId="4637" xr:uid="{5BBBF433-1D7D-4D16-BFD2-93DB3FD6053A}"/>
    <cellStyle name="Currency 6 3" xfId="4326" xr:uid="{AED24780-BD57-401F-9DDE-CD517B88DD0A}"/>
    <cellStyle name="Currency 6 3 2" xfId="4441" xr:uid="{985190CC-CDF5-444F-BF87-BE03FE890464}"/>
    <cellStyle name="Currency 6 3 3" xfId="4722" xr:uid="{3F9A21CF-4E62-455C-AF6C-B10842E7DF8C}"/>
    <cellStyle name="Currency 6 3 3 2" xfId="5317" xr:uid="{B66EEA90-02DE-4FC0-B363-CEE1341BF576}"/>
    <cellStyle name="Currency 6 3 3 3" xfId="4764" xr:uid="{CD45B8FE-46F4-476F-B5CD-43C5F0EE6F24}"/>
    <cellStyle name="Currency 6 3 4" xfId="4699" xr:uid="{54734CE5-12FE-4078-9472-0A9C4EC35E46}"/>
    <cellStyle name="Currency 6 4" xfId="4531" xr:uid="{0813C0D6-5A73-44BA-A8B4-0852DC7633E6}"/>
    <cellStyle name="Currency 7" xfId="34" xr:uid="{F97A2E76-C792-4438-8633-5C3E70CD8BBE}"/>
    <cellStyle name="Currency 7 2" xfId="35" xr:uid="{AFD327AE-DEE0-476B-AE13-9EBAC95A6D45}"/>
    <cellStyle name="Currency 7 2 2" xfId="250" xr:uid="{0CD79F60-5E4B-42FA-80C2-A70D56E51C5E}"/>
    <cellStyle name="Currency 7 2 2 2" xfId="4638" xr:uid="{9514AFBF-C01A-40C9-9F36-86405A0E3E29}"/>
    <cellStyle name="Currency 7 2 3" xfId="4533" xr:uid="{67FA79F4-89A3-48E9-A0A8-3611B85AD422}"/>
    <cellStyle name="Currency 7 3" xfId="230" xr:uid="{21C413B1-BD4F-4072-BD67-50CBA6498424}"/>
    <cellStyle name="Currency 7 3 2" xfId="4639" xr:uid="{7511E47C-367E-4BE3-9A71-ED98C2DC59B0}"/>
    <cellStyle name="Currency 7 4" xfId="4442" xr:uid="{8EE2042F-52F9-49E6-B846-BFEA7777DC6E}"/>
    <cellStyle name="Currency 7 5" xfId="4532" xr:uid="{54E640FA-9F4A-4B4C-B98C-63665038DD40}"/>
    <cellStyle name="Currency 8" xfId="36" xr:uid="{7C37C730-258E-4A90-BD35-6877368F8243}"/>
    <cellStyle name="Currency 8 2" xfId="37" xr:uid="{A492FF7D-FAFB-4BDA-AD3D-A13E878D7FD4}"/>
    <cellStyle name="Currency 8 2 2" xfId="231" xr:uid="{0536E728-464A-4361-9C91-6A2E461B91B4}"/>
    <cellStyle name="Currency 8 2 2 2" xfId="4640" xr:uid="{00C067A2-AD47-4166-955A-8AB4DF7B757E}"/>
    <cellStyle name="Currency 8 2 3" xfId="4535" xr:uid="{C4F58B19-86E4-4E2A-BB29-99E03C062840}"/>
    <cellStyle name="Currency 8 3" xfId="38" xr:uid="{65567B23-2831-4B67-9FD1-0A167280B560}"/>
    <cellStyle name="Currency 8 3 2" xfId="232" xr:uid="{4E6B0885-8D53-4732-AF0A-44A25B525F5E}"/>
    <cellStyle name="Currency 8 3 2 2" xfId="4641" xr:uid="{06B6E29A-DAC2-4FD8-AFD5-C1A84DE80123}"/>
    <cellStyle name="Currency 8 3 3" xfId="4536" xr:uid="{6AB23BF6-ADE9-4782-AD63-462600E58BC3}"/>
    <cellStyle name="Currency 8 4" xfId="39" xr:uid="{539E4415-66E0-4308-952E-7C6FF0B41095}"/>
    <cellStyle name="Currency 8 4 2" xfId="233" xr:uid="{941947B2-5683-4FFC-93B5-2F7B4568C3EC}"/>
    <cellStyle name="Currency 8 4 2 2" xfId="4642" xr:uid="{4033BB24-46A0-47B1-B6D0-90BF08CB67FA}"/>
    <cellStyle name="Currency 8 4 3" xfId="4537" xr:uid="{FE1F0DA7-0503-4C58-B3BB-1D4722643B65}"/>
    <cellStyle name="Currency 8 5" xfId="234" xr:uid="{35BF5554-A41C-425C-A748-3CCEE17F3B55}"/>
    <cellStyle name="Currency 8 5 2" xfId="4643" xr:uid="{152B9102-1A40-4570-B364-E58B0B1E0440}"/>
    <cellStyle name="Currency 8 6" xfId="4443" xr:uid="{0AFF4B49-B0FC-4971-A3E1-04F63349F49E}"/>
    <cellStyle name="Currency 8 7" xfId="4534" xr:uid="{CE591310-5145-479E-A245-0875587F7935}"/>
    <cellStyle name="Currency 9" xfId="40" xr:uid="{5F73AE4B-02F5-464B-91DC-597C3BBD7B26}"/>
    <cellStyle name="Currency 9 2" xfId="41" xr:uid="{E4A7DC12-C48B-4D84-A41F-209216C76CE1}"/>
    <cellStyle name="Currency 9 2 2" xfId="235" xr:uid="{DD7900CB-C451-429C-8866-7F4454532649}"/>
    <cellStyle name="Currency 9 2 2 2" xfId="4644" xr:uid="{8ED74516-BE00-4507-B185-C116935D58CC}"/>
    <cellStyle name="Currency 9 2 3" xfId="4539" xr:uid="{5B816C20-BCD6-4D79-BD6E-32783A485A7F}"/>
    <cellStyle name="Currency 9 3" xfId="42" xr:uid="{824F703E-8A95-4E9D-8FF0-C1B48983DB30}"/>
    <cellStyle name="Currency 9 3 2" xfId="236" xr:uid="{7B00D4C1-B893-4E48-94D0-11CEB1ABEEEE}"/>
    <cellStyle name="Currency 9 3 2 2" xfId="4645" xr:uid="{BB2BEB69-39B7-45B0-A29C-CD36E79E2F74}"/>
    <cellStyle name="Currency 9 3 3" xfId="4540" xr:uid="{558ED959-F020-4448-AF70-35B07A12B1B0}"/>
    <cellStyle name="Currency 9 4" xfId="237" xr:uid="{05F833DE-4978-40CF-ADB7-61B75A1D2454}"/>
    <cellStyle name="Currency 9 4 2" xfId="4646" xr:uid="{B8E4C932-6D8F-4645-BE42-94A6C061AEC6}"/>
    <cellStyle name="Currency 9 5" xfId="4327" xr:uid="{346C446D-59E6-4A94-BF76-EB71C5B3A84D}"/>
    <cellStyle name="Currency 9 5 2" xfId="4444" xr:uid="{93D9DC3A-CFF7-4356-B01D-DB13D7C57D25}"/>
    <cellStyle name="Currency 9 5 3" xfId="4723" xr:uid="{81E61AFF-532E-474B-8D20-8CE52735DBF4}"/>
    <cellStyle name="Currency 9 5 4" xfId="4700" xr:uid="{C4B0C5CD-7EA6-4FBA-BD0B-91115E838512}"/>
    <cellStyle name="Currency 9 6" xfId="4538" xr:uid="{C07493A5-9D26-41F5-AE7A-E4364670636D}"/>
    <cellStyle name="Hyperlink 2" xfId="6" xr:uid="{6CFFD761-E1C4-4FFC-9C82-FDD569F38491}"/>
    <cellStyle name="Hyperlink 3" xfId="202" xr:uid="{972C3C96-920D-4AD6-9315-12F11DE58D56}"/>
    <cellStyle name="Hyperlink 3 2" xfId="4415" xr:uid="{2B98F6CA-0D99-4628-994A-CEE9D4B272FB}"/>
    <cellStyle name="Hyperlink 3 3" xfId="4328" xr:uid="{2D13FC60-EC05-47D1-85D6-DB778BEE532F}"/>
    <cellStyle name="Hyperlink 4" xfId="4329" xr:uid="{148F85E3-2317-4343-9383-464F14C5FD06}"/>
    <cellStyle name="Normal" xfId="0" builtinId="0"/>
    <cellStyle name="Normal 10" xfId="43" xr:uid="{6809C67E-1CF1-4AB8-B872-E749D5DFBC56}"/>
    <cellStyle name="Normal 10 10" xfId="903" xr:uid="{67803DA6-D449-473F-BA16-3FED3EDBDB2A}"/>
    <cellStyle name="Normal 10 10 2" xfId="2508" xr:uid="{1469C356-9830-43A0-8CC6-FF8A9B1ED498}"/>
    <cellStyle name="Normal 10 10 2 2" xfId="4331" xr:uid="{B9360776-8BF0-4A6A-8E61-AB39B9F6B87F}"/>
    <cellStyle name="Normal 10 10 2 3" xfId="4675" xr:uid="{665C26FF-C45F-4AF1-AC19-36B8B7A25239}"/>
    <cellStyle name="Normal 10 10 3" xfId="2509" xr:uid="{97D88356-EA6D-4D2D-8258-E16FE52D0A19}"/>
    <cellStyle name="Normal 10 10 4" xfId="2510" xr:uid="{49E8880A-4172-405B-8826-8B67C807C63A}"/>
    <cellStyle name="Normal 10 11" xfId="2511" xr:uid="{163141A4-2076-44AF-B3E7-745842F5F7FD}"/>
    <cellStyle name="Normal 10 11 2" xfId="2512" xr:uid="{9490FB7D-2291-4D04-8427-98E50A2F91A7}"/>
    <cellStyle name="Normal 10 11 3" xfId="2513" xr:uid="{A8371191-A8A5-476A-AF0B-49185FDFE41A}"/>
    <cellStyle name="Normal 10 11 4" xfId="2514" xr:uid="{EC358929-D390-49C9-AE73-AE6CC45C1D91}"/>
    <cellStyle name="Normal 10 12" xfId="2515" xr:uid="{9BB4DF5D-B1C2-40C6-9683-E0CA57B5E3A7}"/>
    <cellStyle name="Normal 10 12 2" xfId="2516" xr:uid="{B8D58CF1-4814-4764-B1C0-4357871951EE}"/>
    <cellStyle name="Normal 10 13" xfId="2517" xr:uid="{DE58ED45-731D-4EB8-B22E-AD570608A9DB}"/>
    <cellStyle name="Normal 10 14" xfId="2518" xr:uid="{7CA91BBA-AA1C-49EA-8819-9F3E6DA8710F}"/>
    <cellStyle name="Normal 10 15" xfId="2519" xr:uid="{F1E35E4A-4DC3-42E0-9589-9F06504C5A96}"/>
    <cellStyle name="Normal 10 2" xfId="80" xr:uid="{6765F7ED-8EA0-4A3A-9257-5C57F8C20F4A}"/>
    <cellStyle name="Normal 10 2 10" xfId="2520" xr:uid="{ABC6BD78-9A85-4529-9FF4-D5CF22A0CA00}"/>
    <cellStyle name="Normal 10 2 11" xfId="2521" xr:uid="{767E433D-49CF-487D-9B7F-A870F8E7906A}"/>
    <cellStyle name="Normal 10 2 2" xfId="81" xr:uid="{CEF71448-EEE5-4849-A357-60C413583612}"/>
    <cellStyle name="Normal 10 2 2 2" xfId="82" xr:uid="{EB9D278B-23AD-451A-B38F-F3EAB1DA2117}"/>
    <cellStyle name="Normal 10 2 2 2 2" xfId="238" xr:uid="{8CBDDD8A-BCD7-41F6-B369-01C44F056149}"/>
    <cellStyle name="Normal 10 2 2 2 2 2" xfId="454" xr:uid="{154774D3-AB6F-4195-8561-67D1B64D335C}"/>
    <cellStyle name="Normal 10 2 2 2 2 2 2" xfId="455" xr:uid="{E0189AEF-758B-4082-9D58-2C5DA8608C0B}"/>
    <cellStyle name="Normal 10 2 2 2 2 2 2 2" xfId="904" xr:uid="{96FC9385-5558-415B-A35C-DD90848D78FB}"/>
    <cellStyle name="Normal 10 2 2 2 2 2 2 2 2" xfId="905" xr:uid="{AB4D83AC-3A90-4FD5-B339-80E04E6B0B59}"/>
    <cellStyle name="Normal 10 2 2 2 2 2 2 3" xfId="906" xr:uid="{289DD444-36E2-4D79-B2D3-FE859A40120E}"/>
    <cellStyle name="Normal 10 2 2 2 2 2 3" xfId="907" xr:uid="{58325EAF-BE58-4748-97ED-0A8F256C0155}"/>
    <cellStyle name="Normal 10 2 2 2 2 2 3 2" xfId="908" xr:uid="{D2A6E549-BE32-448F-BA74-8BC1C00C5E8A}"/>
    <cellStyle name="Normal 10 2 2 2 2 2 4" xfId="909" xr:uid="{A4D2B601-C47B-4348-B6BB-7DF843193AA6}"/>
    <cellStyle name="Normal 10 2 2 2 2 3" xfId="456" xr:uid="{F52A434B-AEA0-44A1-82C2-8B201A9B5A69}"/>
    <cellStyle name="Normal 10 2 2 2 2 3 2" xfId="910" xr:uid="{08722CF5-8190-4C0A-99B8-B2B648A52AFE}"/>
    <cellStyle name="Normal 10 2 2 2 2 3 2 2" xfId="911" xr:uid="{C05B9D2D-96AA-4983-B747-8E9B5BE6FF38}"/>
    <cellStyle name="Normal 10 2 2 2 2 3 3" xfId="912" xr:uid="{08E1A4AF-54CD-475D-BA4E-60D1B856FB27}"/>
    <cellStyle name="Normal 10 2 2 2 2 3 4" xfId="2522" xr:uid="{4C519001-EAB1-4B6D-8BA6-BD7635D589B3}"/>
    <cellStyle name="Normal 10 2 2 2 2 4" xfId="913" xr:uid="{8149C04A-978D-4A7F-88A8-13CDC0568BC4}"/>
    <cellStyle name="Normal 10 2 2 2 2 4 2" xfId="914" xr:uid="{9FBBE375-8C65-4C7A-BAF0-605B1B7C41A9}"/>
    <cellStyle name="Normal 10 2 2 2 2 5" xfId="915" xr:uid="{2AE327A2-EFC1-4072-AF45-76AEE22E3953}"/>
    <cellStyle name="Normal 10 2 2 2 2 6" xfId="2523" xr:uid="{52CE9FE1-2AF3-4378-B82F-F74633AE5163}"/>
    <cellStyle name="Normal 10 2 2 2 3" xfId="239" xr:uid="{1ACE597D-BA36-4D64-A1A1-7A5A3D939608}"/>
    <cellStyle name="Normal 10 2 2 2 3 2" xfId="457" xr:uid="{AAFC0CAF-5565-4895-BDCD-E8A615CBA6C8}"/>
    <cellStyle name="Normal 10 2 2 2 3 2 2" xfId="458" xr:uid="{DF4CAE32-15DD-4E3C-B3E3-D2E1A20C9241}"/>
    <cellStyle name="Normal 10 2 2 2 3 2 2 2" xfId="916" xr:uid="{0C90D776-EAC6-4445-892C-7395FF7583EC}"/>
    <cellStyle name="Normal 10 2 2 2 3 2 2 2 2" xfId="917" xr:uid="{1D01F45F-E0AA-4A0A-9F88-57D1B0A15E9A}"/>
    <cellStyle name="Normal 10 2 2 2 3 2 2 3" xfId="918" xr:uid="{1ABE9175-AF4A-43A2-8561-D4B570C91029}"/>
    <cellStyle name="Normal 10 2 2 2 3 2 3" xfId="919" xr:uid="{D9D777C5-4C7C-4B97-A908-CC13D36810E6}"/>
    <cellStyle name="Normal 10 2 2 2 3 2 3 2" xfId="920" xr:uid="{89144E46-868A-433F-9E6A-F903F0086FE9}"/>
    <cellStyle name="Normal 10 2 2 2 3 2 4" xfId="921" xr:uid="{E4BE5AAD-5C97-47E1-AF3F-579E04412989}"/>
    <cellStyle name="Normal 10 2 2 2 3 3" xfId="459" xr:uid="{12B291F5-C64B-432B-B0A3-75B1E3512E96}"/>
    <cellStyle name="Normal 10 2 2 2 3 3 2" xfId="922" xr:uid="{DE80704C-9E8B-412A-9BE0-02ADA597768B}"/>
    <cellStyle name="Normal 10 2 2 2 3 3 2 2" xfId="923" xr:uid="{6B3519E7-7405-4123-8918-58B7857FF8E4}"/>
    <cellStyle name="Normal 10 2 2 2 3 3 3" xfId="924" xr:uid="{43687334-0EB0-4424-97D2-67F43A4A810F}"/>
    <cellStyle name="Normal 10 2 2 2 3 4" xfId="925" xr:uid="{4A1F71EB-F964-484F-90A8-BA039E0C00C0}"/>
    <cellStyle name="Normal 10 2 2 2 3 4 2" xfId="926" xr:uid="{661D804B-F441-40DE-B7F1-D74229A70A2D}"/>
    <cellStyle name="Normal 10 2 2 2 3 5" xfId="927" xr:uid="{E7578BAE-7D08-4571-BD06-C3F8DB59644B}"/>
    <cellStyle name="Normal 10 2 2 2 4" xfId="460" xr:uid="{93BD482A-3E12-48CE-9B0C-03D51749D423}"/>
    <cellStyle name="Normal 10 2 2 2 4 2" xfId="461" xr:uid="{BCB1921D-BBEF-4ABB-A999-7CE97FFD7E6B}"/>
    <cellStyle name="Normal 10 2 2 2 4 2 2" xfId="928" xr:uid="{5FE5E38D-29EF-4724-8273-54E4C53FF794}"/>
    <cellStyle name="Normal 10 2 2 2 4 2 2 2" xfId="929" xr:uid="{6C284613-E77E-46A5-A0E4-82DBBB1776A0}"/>
    <cellStyle name="Normal 10 2 2 2 4 2 3" xfId="930" xr:uid="{182113A8-2283-4005-AD95-E3734A01A64C}"/>
    <cellStyle name="Normal 10 2 2 2 4 3" xfId="931" xr:uid="{4A98C365-04E7-4A6A-ADAC-AE7E9B2E0F59}"/>
    <cellStyle name="Normal 10 2 2 2 4 3 2" xfId="932" xr:uid="{A28AC815-C698-48D9-A5D7-9D5F7E14A7D9}"/>
    <cellStyle name="Normal 10 2 2 2 4 4" xfId="933" xr:uid="{B555A5A6-BA05-459E-AB9C-01A5C3692529}"/>
    <cellStyle name="Normal 10 2 2 2 5" xfId="462" xr:uid="{42244041-A568-438A-9135-A52E8D76C970}"/>
    <cellStyle name="Normal 10 2 2 2 5 2" xfId="934" xr:uid="{10DE12E6-BB01-48A0-99C2-E55C1AD281CE}"/>
    <cellStyle name="Normal 10 2 2 2 5 2 2" xfId="935" xr:uid="{0B70E7A1-DCCD-4ADF-BC78-133695A09AE7}"/>
    <cellStyle name="Normal 10 2 2 2 5 3" xfId="936" xr:uid="{4D0CEC05-A8B1-4227-81DD-D486AB74DC44}"/>
    <cellStyle name="Normal 10 2 2 2 5 4" xfId="2524" xr:uid="{BE8061A4-BAA0-4E32-AD1F-2CF5A91A027D}"/>
    <cellStyle name="Normal 10 2 2 2 6" xfId="937" xr:uid="{52FB7494-C93B-43CC-BA71-1E4068E10730}"/>
    <cellStyle name="Normal 10 2 2 2 6 2" xfId="938" xr:uid="{C6DC755E-A486-4713-9844-ED4AAAA950FF}"/>
    <cellStyle name="Normal 10 2 2 2 7" xfId="939" xr:uid="{1F6D693D-F6D6-4877-965B-8DF6363D16C4}"/>
    <cellStyle name="Normal 10 2 2 2 8" xfId="2525" xr:uid="{D90684F9-894A-4B06-85AA-F3FD33F08953}"/>
    <cellStyle name="Normal 10 2 2 3" xfId="240" xr:uid="{429D7426-1586-4B8E-8EAE-8DE81C1BA8D9}"/>
    <cellStyle name="Normal 10 2 2 3 2" xfId="463" xr:uid="{3422EF29-D91D-4CE3-B435-D00DD8FF133C}"/>
    <cellStyle name="Normal 10 2 2 3 2 2" xfId="464" xr:uid="{A806672A-8AFF-40FB-A794-D143561A0F8F}"/>
    <cellStyle name="Normal 10 2 2 3 2 2 2" xfId="940" xr:uid="{ABF1FAC8-C020-4B84-9E80-E5B05922EE07}"/>
    <cellStyle name="Normal 10 2 2 3 2 2 2 2" xfId="941" xr:uid="{2D05D202-3168-4E34-A684-B1013A542277}"/>
    <cellStyle name="Normal 10 2 2 3 2 2 3" xfId="942" xr:uid="{ABA75163-629E-4E89-BD44-E40AE0E57687}"/>
    <cellStyle name="Normal 10 2 2 3 2 3" xfId="943" xr:uid="{7BAE9794-93BE-44F7-B2BA-474C12C071F1}"/>
    <cellStyle name="Normal 10 2 2 3 2 3 2" xfId="944" xr:uid="{E5D90970-9670-41DC-83F9-2D5CF20E36EC}"/>
    <cellStyle name="Normal 10 2 2 3 2 4" xfId="945" xr:uid="{BB9B1C52-1142-451F-A422-89066A12D061}"/>
    <cellStyle name="Normal 10 2 2 3 3" xfId="465" xr:uid="{63E4527A-FFC1-4E7E-A155-4618FBC9215D}"/>
    <cellStyle name="Normal 10 2 2 3 3 2" xfId="946" xr:uid="{BE9580A3-4D5E-4C7F-A077-496974B27F99}"/>
    <cellStyle name="Normal 10 2 2 3 3 2 2" xfId="947" xr:uid="{23A910DC-B4D7-49F2-99D6-78C2B540FBAE}"/>
    <cellStyle name="Normal 10 2 2 3 3 3" xfId="948" xr:uid="{EDEA9042-AD53-48B1-8BD2-E6FE346FF71F}"/>
    <cellStyle name="Normal 10 2 2 3 3 4" xfId="2526" xr:uid="{08882B88-C263-4E23-B825-7CC3FA2107E9}"/>
    <cellStyle name="Normal 10 2 2 3 4" xfId="949" xr:uid="{2EB538DC-DD8A-4D9A-B466-3E9644102349}"/>
    <cellStyle name="Normal 10 2 2 3 4 2" xfId="950" xr:uid="{91CA6693-B17F-42B6-AB53-7DAC24DE5B0F}"/>
    <cellStyle name="Normal 10 2 2 3 5" xfId="951" xr:uid="{1A51F2C0-89C3-4663-8F27-AB83F73BBBD8}"/>
    <cellStyle name="Normal 10 2 2 3 6" xfId="2527" xr:uid="{760C7F56-58DB-4C36-897A-67BC0DF56AB3}"/>
    <cellStyle name="Normal 10 2 2 4" xfId="241" xr:uid="{CCF5E609-5CDA-40BB-9F45-905FDA4512BD}"/>
    <cellStyle name="Normal 10 2 2 4 2" xfId="466" xr:uid="{56DFD90D-5CD3-4DFD-AB92-8AE297991B7D}"/>
    <cellStyle name="Normal 10 2 2 4 2 2" xfId="467" xr:uid="{1DF480B7-55DE-4A68-9010-C39B49F6918F}"/>
    <cellStyle name="Normal 10 2 2 4 2 2 2" xfId="952" xr:uid="{19D29591-742E-43A2-A552-4DFCE0CEE194}"/>
    <cellStyle name="Normal 10 2 2 4 2 2 2 2" xfId="953" xr:uid="{E301F8F7-5472-48B9-9B74-E2B6FDEE9F12}"/>
    <cellStyle name="Normal 10 2 2 4 2 2 3" xfId="954" xr:uid="{EB70D53B-8920-44B4-A934-0F5DEF9B0460}"/>
    <cellStyle name="Normal 10 2 2 4 2 3" xfId="955" xr:uid="{E322DFCD-A358-473A-A53D-73B0B4E9207F}"/>
    <cellStyle name="Normal 10 2 2 4 2 3 2" xfId="956" xr:uid="{F2F3C8FD-0AFE-48B9-99D3-5D71713EC276}"/>
    <cellStyle name="Normal 10 2 2 4 2 4" xfId="957" xr:uid="{BD41CD78-2816-4D01-B5D5-F801956F7A03}"/>
    <cellStyle name="Normal 10 2 2 4 3" xfId="468" xr:uid="{96B8961C-08A7-4457-B766-B28FE994E412}"/>
    <cellStyle name="Normal 10 2 2 4 3 2" xfId="958" xr:uid="{8556EA72-F91A-4A8E-BD84-8AD3BAA7AED7}"/>
    <cellStyle name="Normal 10 2 2 4 3 2 2" xfId="959" xr:uid="{0583CDF2-CC77-498B-ACBA-93F57F81FF39}"/>
    <cellStyle name="Normal 10 2 2 4 3 3" xfId="960" xr:uid="{0B8D6B53-4985-4785-A2E3-349D5E6E5BA2}"/>
    <cellStyle name="Normal 10 2 2 4 4" xfId="961" xr:uid="{A149CE3C-168F-4049-9191-C60DB41AF912}"/>
    <cellStyle name="Normal 10 2 2 4 4 2" xfId="962" xr:uid="{2374B930-410A-4518-8D0C-667DA5469C93}"/>
    <cellStyle name="Normal 10 2 2 4 5" xfId="963" xr:uid="{968DB4A6-10FE-44E4-8AFD-4B48D5406E81}"/>
    <cellStyle name="Normal 10 2 2 5" xfId="242" xr:uid="{D4E5C9DD-AA79-44BC-9B55-A4FD2A179A8D}"/>
    <cellStyle name="Normal 10 2 2 5 2" xfId="469" xr:uid="{70C685CB-927A-4A25-8168-C72A1AF6B5B5}"/>
    <cellStyle name="Normal 10 2 2 5 2 2" xfId="964" xr:uid="{F0A4ABCA-B4FC-4F51-9F9B-A8961B02CE81}"/>
    <cellStyle name="Normal 10 2 2 5 2 2 2" xfId="965" xr:uid="{1E2C9ED3-4B60-4E46-A9B6-5753E587601F}"/>
    <cellStyle name="Normal 10 2 2 5 2 3" xfId="966" xr:uid="{48C69DAD-4CD0-408A-B968-D350D8382767}"/>
    <cellStyle name="Normal 10 2 2 5 3" xfId="967" xr:uid="{71987DA3-704C-415B-9100-6B3FA589FEB1}"/>
    <cellStyle name="Normal 10 2 2 5 3 2" xfId="968" xr:uid="{DE40900A-876D-4243-9C4C-85FF1100008F}"/>
    <cellStyle name="Normal 10 2 2 5 4" xfId="969" xr:uid="{16A3513A-E787-48E1-9931-AF8BA303ACE9}"/>
    <cellStyle name="Normal 10 2 2 6" xfId="470" xr:uid="{2BE0177A-2FD2-4DE7-B8E9-E0A4190179D5}"/>
    <cellStyle name="Normal 10 2 2 6 2" xfId="970" xr:uid="{0BBD7417-3DA3-4BB1-9175-1B1EE7D3F655}"/>
    <cellStyle name="Normal 10 2 2 6 2 2" xfId="971" xr:uid="{86CF2D87-BE4C-4271-9570-A406017A1CFC}"/>
    <cellStyle name="Normal 10 2 2 6 2 3" xfId="4333" xr:uid="{A948BC27-43D0-48EC-85AC-AB99F3E06681}"/>
    <cellStyle name="Normal 10 2 2 6 3" xfId="972" xr:uid="{4AC132E6-F095-4AFC-A459-70814449DD5E}"/>
    <cellStyle name="Normal 10 2 2 6 4" xfId="2528" xr:uid="{8A4EEE31-ED49-4131-A582-2D290695A764}"/>
    <cellStyle name="Normal 10 2 2 6 4 2" xfId="4564" xr:uid="{8454E3B6-5008-4917-A283-E2D9F82809F8}"/>
    <cellStyle name="Normal 10 2 2 6 4 3" xfId="4676" xr:uid="{15B6AB06-6438-47F2-99EF-D42768A319AE}"/>
    <cellStyle name="Normal 10 2 2 6 4 4" xfId="4602" xr:uid="{2966F089-BC87-45EE-86D4-948D94436FDD}"/>
    <cellStyle name="Normal 10 2 2 7" xfId="973" xr:uid="{B663E138-7D2E-4294-9DA6-5277AC109189}"/>
    <cellStyle name="Normal 10 2 2 7 2" xfId="974" xr:uid="{D962140C-D829-45D6-B023-B279C37EAAD2}"/>
    <cellStyle name="Normal 10 2 2 8" xfId="975" xr:uid="{616F30F9-1112-4ADB-8AF0-EFA42672F99D}"/>
    <cellStyle name="Normal 10 2 2 9" xfId="2529" xr:uid="{827175FB-E23E-41A1-BDCD-515128A97E25}"/>
    <cellStyle name="Normal 10 2 3" xfId="83" xr:uid="{74E548DB-EB4F-41CD-B934-B44436DC905C}"/>
    <cellStyle name="Normal 10 2 3 2" xfId="84" xr:uid="{4D4896BD-8191-4127-9CF2-40E5BB2D3E13}"/>
    <cellStyle name="Normal 10 2 3 2 2" xfId="471" xr:uid="{F5D51A30-054A-4E57-A69C-259B59F758DE}"/>
    <cellStyle name="Normal 10 2 3 2 2 2" xfId="472" xr:uid="{E4BB46AF-E0A1-4201-BB40-72F60A27EEE4}"/>
    <cellStyle name="Normal 10 2 3 2 2 2 2" xfId="976" xr:uid="{95A956FB-38C8-49C4-98E6-066BB9CFA394}"/>
    <cellStyle name="Normal 10 2 3 2 2 2 2 2" xfId="977" xr:uid="{FBD71706-DE57-4FBD-8AAC-D65423767411}"/>
    <cellStyle name="Normal 10 2 3 2 2 2 3" xfId="978" xr:uid="{33A80208-BBC0-41DE-A928-48EB535906DB}"/>
    <cellStyle name="Normal 10 2 3 2 2 3" xfId="979" xr:uid="{157C89C2-1D9B-4775-9371-757D22BF13B1}"/>
    <cellStyle name="Normal 10 2 3 2 2 3 2" xfId="980" xr:uid="{7055CFBF-C414-46FF-B0A0-059F7F5393CA}"/>
    <cellStyle name="Normal 10 2 3 2 2 4" xfId="981" xr:uid="{7D66D02B-FE21-44B8-A20E-57D6F8CF6C70}"/>
    <cellStyle name="Normal 10 2 3 2 3" xfId="473" xr:uid="{1C0CD9D4-09FC-4493-9A03-9350CEF02A5B}"/>
    <cellStyle name="Normal 10 2 3 2 3 2" xfId="982" xr:uid="{46792C9C-F050-45C4-9CC3-7D5A5398DED1}"/>
    <cellStyle name="Normal 10 2 3 2 3 2 2" xfId="983" xr:uid="{BBAEE204-3DFF-4D12-890D-80CD0E02E05D}"/>
    <cellStyle name="Normal 10 2 3 2 3 3" xfId="984" xr:uid="{8AEEE26F-BFF9-42EE-B01D-F5D712829BEE}"/>
    <cellStyle name="Normal 10 2 3 2 3 4" xfId="2530" xr:uid="{F4C23DD9-F768-412A-97C8-3E9EA54A919A}"/>
    <cellStyle name="Normal 10 2 3 2 4" xfId="985" xr:uid="{67A227D2-5281-448B-89C0-A384B6C10DE2}"/>
    <cellStyle name="Normal 10 2 3 2 4 2" xfId="986" xr:uid="{872A2F38-182F-4EB8-BFB8-4B62810AF987}"/>
    <cellStyle name="Normal 10 2 3 2 5" xfId="987" xr:uid="{8602D4A1-AA07-4DF6-B266-4953E70A7BBF}"/>
    <cellStyle name="Normal 10 2 3 2 6" xfId="2531" xr:uid="{7F663DAB-E5A3-4164-B30B-E2AC0598DA74}"/>
    <cellStyle name="Normal 10 2 3 3" xfId="243" xr:uid="{5D06CF9E-F6E6-4274-A95D-AC2582C39AEB}"/>
    <cellStyle name="Normal 10 2 3 3 2" xfId="474" xr:uid="{F1521AF4-1B65-4E1F-ADDA-7AE542434A0E}"/>
    <cellStyle name="Normal 10 2 3 3 2 2" xfId="475" xr:uid="{BFF5E41A-D11A-4ACC-B09A-19C29A80242F}"/>
    <cellStyle name="Normal 10 2 3 3 2 2 2" xfId="988" xr:uid="{7A4F2D0D-6A25-4DDF-949B-77ED55E745CE}"/>
    <cellStyle name="Normal 10 2 3 3 2 2 2 2" xfId="989" xr:uid="{4CE53E0F-333B-43D8-A174-245C43DC9407}"/>
    <cellStyle name="Normal 10 2 3 3 2 2 3" xfId="990" xr:uid="{B515FAA1-0A67-49D3-9A71-D938EEFE5266}"/>
    <cellStyle name="Normal 10 2 3 3 2 3" xfId="991" xr:uid="{EABC6220-E1EC-42EA-91F7-2840A4EC1EF0}"/>
    <cellStyle name="Normal 10 2 3 3 2 3 2" xfId="992" xr:uid="{4CE2AD7D-017F-4E71-AE30-3B2158A4069A}"/>
    <cellStyle name="Normal 10 2 3 3 2 4" xfId="993" xr:uid="{580C89EE-8814-485E-9622-D13909718A9B}"/>
    <cellStyle name="Normal 10 2 3 3 3" xfId="476" xr:uid="{5B844F98-77F5-4662-9258-7FC780EC0ED3}"/>
    <cellStyle name="Normal 10 2 3 3 3 2" xfId="994" xr:uid="{7CF7B450-09B9-4BD8-9356-DC19367A9A21}"/>
    <cellStyle name="Normal 10 2 3 3 3 2 2" xfId="995" xr:uid="{A2C726F3-4222-4097-9825-35AA263D61B4}"/>
    <cellStyle name="Normal 10 2 3 3 3 3" xfId="996" xr:uid="{5BF1CB45-7EEC-46AF-ABF1-6703B5848F27}"/>
    <cellStyle name="Normal 10 2 3 3 4" xfId="997" xr:uid="{373EFE08-76ED-4527-8B1C-F3E913932A4F}"/>
    <cellStyle name="Normal 10 2 3 3 4 2" xfId="998" xr:uid="{90FFFF85-0768-495E-8F7A-5AF159BFF045}"/>
    <cellStyle name="Normal 10 2 3 3 5" xfId="999" xr:uid="{7F50A01B-09C1-4748-8162-DB6417DA28C5}"/>
    <cellStyle name="Normal 10 2 3 4" xfId="244" xr:uid="{81F488A5-E542-4B15-A3D8-7CCB4BECD91E}"/>
    <cellStyle name="Normal 10 2 3 4 2" xfId="477" xr:uid="{9FACA5C7-5878-44AF-B781-61035D58F82B}"/>
    <cellStyle name="Normal 10 2 3 4 2 2" xfId="1000" xr:uid="{CEAF2416-6AE2-4220-9CC8-AF5D4FEFBA69}"/>
    <cellStyle name="Normal 10 2 3 4 2 2 2" xfId="1001" xr:uid="{3A0703DB-579C-4CF6-9144-B180D4C3568E}"/>
    <cellStyle name="Normal 10 2 3 4 2 3" xfId="1002" xr:uid="{058DA13C-857D-468D-8B54-5B66AEB711B4}"/>
    <cellStyle name="Normal 10 2 3 4 3" xfId="1003" xr:uid="{E7F37826-E670-4124-BC25-37ECDD7D481C}"/>
    <cellStyle name="Normal 10 2 3 4 3 2" xfId="1004" xr:uid="{5B1A674E-8760-4E9F-8137-867CEAF6E25C}"/>
    <cellStyle name="Normal 10 2 3 4 4" xfId="1005" xr:uid="{EBBC50AB-7C0A-4857-9A37-177BABD903E4}"/>
    <cellStyle name="Normal 10 2 3 5" xfId="478" xr:uid="{1BBC3AC6-BA1E-429A-AE0C-CC97829F7F8B}"/>
    <cellStyle name="Normal 10 2 3 5 2" xfId="1006" xr:uid="{5D5BB7D1-48E3-46B6-B25E-184E5FD6F0DC}"/>
    <cellStyle name="Normal 10 2 3 5 2 2" xfId="1007" xr:uid="{659D9E42-73AD-48FA-8E4A-8192BEC53B10}"/>
    <cellStyle name="Normal 10 2 3 5 2 3" xfId="4334" xr:uid="{EEDF096C-C535-4ED5-BD38-BBA3961696B0}"/>
    <cellStyle name="Normal 10 2 3 5 3" xfId="1008" xr:uid="{9C882384-9F68-4240-91D2-4CFDD0BE01A4}"/>
    <cellStyle name="Normal 10 2 3 5 4" xfId="2532" xr:uid="{4FD8D4D9-B6BE-4E11-9EFA-CDC77880679F}"/>
    <cellStyle name="Normal 10 2 3 5 4 2" xfId="4565" xr:uid="{67F05DE6-D6ED-42F1-B7F3-4FAC583CDAC5}"/>
    <cellStyle name="Normal 10 2 3 5 4 3" xfId="4677" xr:uid="{CC297A01-414C-49AD-9362-EF643E6CBC2C}"/>
    <cellStyle name="Normal 10 2 3 5 4 4" xfId="4603" xr:uid="{5B7189EF-6FC1-4512-8AF6-9271A1146EE1}"/>
    <cellStyle name="Normal 10 2 3 6" xfId="1009" xr:uid="{3F023CA7-3018-4095-A835-1CB9C129727E}"/>
    <cellStyle name="Normal 10 2 3 6 2" xfId="1010" xr:uid="{DA9A58B5-288E-4994-9C6F-C3C8CC2E360C}"/>
    <cellStyle name="Normal 10 2 3 7" xfId="1011" xr:uid="{5FB36897-806D-45EA-85F5-F3C7FBF51476}"/>
    <cellStyle name="Normal 10 2 3 8" xfId="2533" xr:uid="{0E16BC27-DC7A-45AC-9F1C-6760A2CA0289}"/>
    <cellStyle name="Normal 10 2 4" xfId="85" xr:uid="{6F2EDDFA-A855-484E-8C62-DB6AAE24B296}"/>
    <cellStyle name="Normal 10 2 4 2" xfId="429" xr:uid="{304CE908-E822-4C33-B2CC-C36F75922A97}"/>
    <cellStyle name="Normal 10 2 4 2 2" xfId="479" xr:uid="{25E21E42-0E57-453F-BC2F-A472B9E26FE8}"/>
    <cellStyle name="Normal 10 2 4 2 2 2" xfId="1012" xr:uid="{127921E7-3341-43D7-AA56-E4ECDD57D4B1}"/>
    <cellStyle name="Normal 10 2 4 2 2 2 2" xfId="1013" xr:uid="{9765CDE7-7272-447F-B5F6-2E4F82BFA733}"/>
    <cellStyle name="Normal 10 2 4 2 2 3" xfId="1014" xr:uid="{C602EADF-0434-4B4B-8BFC-DC1FF17C2830}"/>
    <cellStyle name="Normal 10 2 4 2 2 4" xfId="2534" xr:uid="{8016F888-1C97-4BD0-AD9F-44BCBAE2ED75}"/>
    <cellStyle name="Normal 10 2 4 2 3" xfId="1015" xr:uid="{5682A9E6-238C-4BB6-BD99-FE124B31E0A2}"/>
    <cellStyle name="Normal 10 2 4 2 3 2" xfId="1016" xr:uid="{3D54ADE1-F232-4783-8638-8A837261C5A3}"/>
    <cellStyle name="Normal 10 2 4 2 4" xfId="1017" xr:uid="{B06E9A7C-C38B-462B-BB89-E6C3B723118A}"/>
    <cellStyle name="Normal 10 2 4 2 5" xfId="2535" xr:uid="{243369D9-68D3-4833-9438-3C8B74FBE8BA}"/>
    <cellStyle name="Normal 10 2 4 3" xfId="480" xr:uid="{2082C037-E500-4B37-9947-C5D57404F7A2}"/>
    <cellStyle name="Normal 10 2 4 3 2" xfId="1018" xr:uid="{00B6A9E6-6E49-4707-AAF2-097F62E16795}"/>
    <cellStyle name="Normal 10 2 4 3 2 2" xfId="1019" xr:uid="{5CCB7BD6-6225-4B11-B44C-9C6321905F3C}"/>
    <cellStyle name="Normal 10 2 4 3 3" xfId="1020" xr:uid="{473229F9-6275-47C0-8121-2337FE8A14A3}"/>
    <cellStyle name="Normal 10 2 4 3 4" xfId="2536" xr:uid="{8AF0A9E6-7202-4E02-865F-BE10A77D1D0F}"/>
    <cellStyle name="Normal 10 2 4 4" xfId="1021" xr:uid="{A03A1A3B-5808-41D2-A795-AEACDFA3FDA1}"/>
    <cellStyle name="Normal 10 2 4 4 2" xfId="1022" xr:uid="{47548537-0D8F-4A7D-B3E2-FBF617B2A2F7}"/>
    <cellStyle name="Normal 10 2 4 4 3" xfId="2537" xr:uid="{E8268920-A088-4BDB-9999-31F74EFB73F3}"/>
    <cellStyle name="Normal 10 2 4 4 4" xfId="2538" xr:uid="{CC2D6320-E153-4841-A69F-E79C5710B3F0}"/>
    <cellStyle name="Normal 10 2 4 5" xfId="1023" xr:uid="{7083277F-7A6E-4B61-9593-1D1F1B1E8695}"/>
    <cellStyle name="Normal 10 2 4 6" xfId="2539" xr:uid="{3AF19A00-8611-4BD6-9A98-25657AE25963}"/>
    <cellStyle name="Normal 10 2 4 7" xfId="2540" xr:uid="{3DEBE74A-E6BF-4CFF-9BB4-46F1396C5A8A}"/>
    <cellStyle name="Normal 10 2 5" xfId="245" xr:uid="{11BB3083-0BEC-4B9B-94D8-547DFC1A3831}"/>
    <cellStyle name="Normal 10 2 5 2" xfId="481" xr:uid="{4DD11481-CB52-4750-AAAA-1B71EB438022}"/>
    <cellStyle name="Normal 10 2 5 2 2" xfId="482" xr:uid="{2605FD9E-73B7-432E-9F87-EF8CA017BDEE}"/>
    <cellStyle name="Normal 10 2 5 2 2 2" xfId="1024" xr:uid="{AEF83CB3-A0CA-4C7E-A3F4-A79D184BF68F}"/>
    <cellStyle name="Normal 10 2 5 2 2 2 2" xfId="1025" xr:uid="{3CFDB5C0-B819-4EAF-8FC4-B61217E1F85F}"/>
    <cellStyle name="Normal 10 2 5 2 2 3" xfId="1026" xr:uid="{4C56E3EC-9A17-4502-8A31-CD4ADD9A1CA7}"/>
    <cellStyle name="Normal 10 2 5 2 3" xfId="1027" xr:uid="{A69237C9-70C0-49CD-BD4C-79967D09EA78}"/>
    <cellStyle name="Normal 10 2 5 2 3 2" xfId="1028" xr:uid="{E0B1FC3D-8BDD-413A-A506-5EF34FC78204}"/>
    <cellStyle name="Normal 10 2 5 2 4" xfId="1029" xr:uid="{962FC0E9-9E0B-4B64-89A5-3BE3034FC3CD}"/>
    <cellStyle name="Normal 10 2 5 3" xfId="483" xr:uid="{A8921246-43F6-4B6B-9193-6F83E385BF67}"/>
    <cellStyle name="Normal 10 2 5 3 2" xfId="1030" xr:uid="{6DEFBC4F-9B98-4D79-BB22-1F2AA4465EB6}"/>
    <cellStyle name="Normal 10 2 5 3 2 2" xfId="1031" xr:uid="{D7584FC8-ADE5-46F0-88F7-A2801FC6F564}"/>
    <cellStyle name="Normal 10 2 5 3 3" xfId="1032" xr:uid="{67F148E2-2015-4BC4-AE62-6FF9C68CD5B8}"/>
    <cellStyle name="Normal 10 2 5 3 4" xfId="2541" xr:uid="{C4620281-8B45-4C33-8121-FCF6B0955C23}"/>
    <cellStyle name="Normal 10 2 5 4" xfId="1033" xr:uid="{915D00A8-E082-472E-92A5-D740B5E40BA3}"/>
    <cellStyle name="Normal 10 2 5 4 2" xfId="1034" xr:uid="{FA77EB22-C3FD-4BE4-8864-6B777C77BD64}"/>
    <cellStyle name="Normal 10 2 5 5" xfId="1035" xr:uid="{5F2BF1EF-78D6-437A-B321-DB23F721D92E}"/>
    <cellStyle name="Normal 10 2 5 6" xfId="2542" xr:uid="{7B597DFF-69C7-4307-AA57-77844E476F42}"/>
    <cellStyle name="Normal 10 2 6" xfId="246" xr:uid="{B3AFD7F3-ADB5-4C3F-A19C-E59F9B982BE4}"/>
    <cellStyle name="Normal 10 2 6 2" xfId="484" xr:uid="{E1E9F161-A664-4121-96B1-BDB31B5AE4C8}"/>
    <cellStyle name="Normal 10 2 6 2 2" xfId="1036" xr:uid="{8BD4E2E1-FBB9-4FAA-817B-DD99AB9E1A6B}"/>
    <cellStyle name="Normal 10 2 6 2 2 2" xfId="1037" xr:uid="{E8BAB7B2-798F-43BA-9133-9A8879EF9CF4}"/>
    <cellStyle name="Normal 10 2 6 2 3" xfId="1038" xr:uid="{8B64AA28-81A4-4D40-8D4A-A22FD999E4FE}"/>
    <cellStyle name="Normal 10 2 6 2 4" xfId="2543" xr:uid="{524DD775-C9DF-4ECC-915E-996B3F6EBE6D}"/>
    <cellStyle name="Normal 10 2 6 3" xfId="1039" xr:uid="{4E79A436-B693-4557-BAD5-EC06C9CB9F3C}"/>
    <cellStyle name="Normal 10 2 6 3 2" xfId="1040" xr:uid="{58E2FBB0-7AF5-4FAA-AC38-9FDCA7982006}"/>
    <cellStyle name="Normal 10 2 6 4" xfId="1041" xr:uid="{E6D4F658-D101-4161-8C31-92098DB7AE5E}"/>
    <cellStyle name="Normal 10 2 6 5" xfId="2544" xr:uid="{E11496E5-E3F3-475A-BEC4-4851FE6A8638}"/>
    <cellStyle name="Normal 10 2 7" xfId="485" xr:uid="{9E15FA76-DA88-4916-B7DB-010A949C495C}"/>
    <cellStyle name="Normal 10 2 7 2" xfId="1042" xr:uid="{D755913F-FB20-4193-9B38-7156D45D0012}"/>
    <cellStyle name="Normal 10 2 7 2 2" xfId="1043" xr:uid="{03AA97F6-29ED-49C0-B96A-8E621BA2ED35}"/>
    <cellStyle name="Normal 10 2 7 2 3" xfId="4332" xr:uid="{B81F615D-2AF2-4E8B-8B32-09009B2A66C7}"/>
    <cellStyle name="Normal 10 2 7 3" xfId="1044" xr:uid="{65AAAFCB-5F8C-4C1E-A9B1-629172FBE9D7}"/>
    <cellStyle name="Normal 10 2 7 4" xfId="2545" xr:uid="{1809B9F7-F4EF-42E7-ACFE-D7B42872D83A}"/>
    <cellStyle name="Normal 10 2 7 4 2" xfId="4563" xr:uid="{BAB9CEEB-B272-4A2D-BE88-FAF570A0EB7B}"/>
    <cellStyle name="Normal 10 2 7 4 3" xfId="4678" xr:uid="{02096D34-566B-43EB-A327-879765C0D303}"/>
    <cellStyle name="Normal 10 2 7 4 4" xfId="4601" xr:uid="{23B24349-CF60-4304-BDF8-E685487D2E14}"/>
    <cellStyle name="Normal 10 2 8" xfId="1045" xr:uid="{9066B07A-98BF-44F2-963E-B749BCA4C251}"/>
    <cellStyle name="Normal 10 2 8 2" xfId="1046" xr:uid="{CAB90111-ABA2-47C4-866B-9262F10828E4}"/>
    <cellStyle name="Normal 10 2 8 3" xfId="2546" xr:uid="{78801C44-EF5D-42E4-AD53-AA935392F441}"/>
    <cellStyle name="Normal 10 2 8 4" xfId="2547" xr:uid="{1DBDD9A6-8EF9-4060-9A7A-8020CF9E5CB0}"/>
    <cellStyle name="Normal 10 2 9" xfId="1047" xr:uid="{ED040C1E-45BA-4B16-A614-4373DAFEA5D6}"/>
    <cellStyle name="Normal 10 3" xfId="86" xr:uid="{E7A537E1-4F83-4135-854A-3EF3D00A5501}"/>
    <cellStyle name="Normal 10 3 10" xfId="2548" xr:uid="{EA5B3E75-4C42-4DB6-9141-CE18CFCD6F20}"/>
    <cellStyle name="Normal 10 3 11" xfId="2549" xr:uid="{E07B7964-3E1B-49CD-9EDD-1B00819E3FF7}"/>
    <cellStyle name="Normal 10 3 2" xfId="87" xr:uid="{86DEFB0D-B308-4B18-9120-B9A2D43523F5}"/>
    <cellStyle name="Normal 10 3 2 2" xfId="88" xr:uid="{C1BC4998-99AB-4EBD-B33B-DE1EBC503841}"/>
    <cellStyle name="Normal 10 3 2 2 2" xfId="247" xr:uid="{48FA83DF-D772-4734-86E2-57F36A87424E}"/>
    <cellStyle name="Normal 10 3 2 2 2 2" xfId="486" xr:uid="{2D6C348E-AF06-4B05-A26C-2D145228DCCF}"/>
    <cellStyle name="Normal 10 3 2 2 2 2 2" xfId="1048" xr:uid="{9DA094BC-707D-4EE2-B99D-3D6A7962D3DE}"/>
    <cellStyle name="Normal 10 3 2 2 2 2 2 2" xfId="1049" xr:uid="{79271D36-455D-4E3A-9E03-B85F8CC83F93}"/>
    <cellStyle name="Normal 10 3 2 2 2 2 3" xfId="1050" xr:uid="{CF445064-D5D3-4B7F-9D6D-F5B439904DC5}"/>
    <cellStyle name="Normal 10 3 2 2 2 2 4" xfId="2550" xr:uid="{E3BA478D-691F-421E-8946-E375036F51A2}"/>
    <cellStyle name="Normal 10 3 2 2 2 3" xfId="1051" xr:uid="{F251DFB3-0A8F-4FDF-9DA1-9384E5A9A165}"/>
    <cellStyle name="Normal 10 3 2 2 2 3 2" xfId="1052" xr:uid="{C179A478-51F3-4C6E-9393-87AEC45728C5}"/>
    <cellStyle name="Normal 10 3 2 2 2 3 3" xfId="2551" xr:uid="{06F5471D-3491-4B09-B1EC-0173C5328D12}"/>
    <cellStyle name="Normal 10 3 2 2 2 3 4" xfId="2552" xr:uid="{486920B2-10DE-44D2-BAD0-C79E7285E807}"/>
    <cellStyle name="Normal 10 3 2 2 2 4" xfId="1053" xr:uid="{1159732F-1F31-4582-816B-FE44B6710900}"/>
    <cellStyle name="Normal 10 3 2 2 2 5" xfId="2553" xr:uid="{AE434D07-826A-4F63-860F-294C8CFA203D}"/>
    <cellStyle name="Normal 10 3 2 2 2 6" xfId="2554" xr:uid="{160284DF-D0A0-4353-9A1D-E3ACB7CF1E5A}"/>
    <cellStyle name="Normal 10 3 2 2 3" xfId="487" xr:uid="{CDCF5E67-AA18-4FB3-98A2-AA3FA5C252EE}"/>
    <cellStyle name="Normal 10 3 2 2 3 2" xfId="1054" xr:uid="{3F2C30A9-F478-455B-AEBC-92072A183DDE}"/>
    <cellStyle name="Normal 10 3 2 2 3 2 2" xfId="1055" xr:uid="{C4FD6EFF-1EFC-4B02-BB22-596346B4B512}"/>
    <cellStyle name="Normal 10 3 2 2 3 2 3" xfId="2555" xr:uid="{A82999AA-D7B0-4C44-88B9-3C475DE0AC20}"/>
    <cellStyle name="Normal 10 3 2 2 3 2 4" xfId="2556" xr:uid="{6044BA78-E874-4D94-A1A8-05DE518F7BC4}"/>
    <cellStyle name="Normal 10 3 2 2 3 3" xfId="1056" xr:uid="{9CDE8D97-6B68-4DE5-8323-61FFF3BC79F6}"/>
    <cellStyle name="Normal 10 3 2 2 3 4" xfId="2557" xr:uid="{704AE430-E4CB-4E91-8219-53532FE35673}"/>
    <cellStyle name="Normal 10 3 2 2 3 5" xfId="2558" xr:uid="{1E402DE1-6924-4C15-A719-E977A4A1414D}"/>
    <cellStyle name="Normal 10 3 2 2 4" xfId="1057" xr:uid="{333639F8-9E8A-4F24-A816-8BE4FA910E00}"/>
    <cellStyle name="Normal 10 3 2 2 4 2" xfId="1058" xr:uid="{84D567F1-0A5C-4C90-9C99-63490087F7FB}"/>
    <cellStyle name="Normal 10 3 2 2 4 3" xfId="2559" xr:uid="{652CCC84-2925-4F74-8D68-423EDB302F44}"/>
    <cellStyle name="Normal 10 3 2 2 4 4" xfId="2560" xr:uid="{27A04732-5CC7-4C72-8451-BEABF595ACAA}"/>
    <cellStyle name="Normal 10 3 2 2 5" xfId="1059" xr:uid="{758A65E5-B71C-4866-A1FA-C97A42A92903}"/>
    <cellStyle name="Normal 10 3 2 2 5 2" xfId="2561" xr:uid="{80CE498E-4135-4ADC-AD33-CF5748AD9E70}"/>
    <cellStyle name="Normal 10 3 2 2 5 3" xfId="2562" xr:uid="{D6438B9F-BDA9-46BD-B82B-3305933B9ABD}"/>
    <cellStyle name="Normal 10 3 2 2 5 4" xfId="2563" xr:uid="{BA4F1429-DFAE-4672-A887-D1603F60B513}"/>
    <cellStyle name="Normal 10 3 2 2 6" xfId="2564" xr:uid="{CDE6651C-E3BE-4838-B812-B948C14760C5}"/>
    <cellStyle name="Normal 10 3 2 2 7" xfId="2565" xr:uid="{CDF5AC63-C739-422E-ACA6-7DC6CB14A133}"/>
    <cellStyle name="Normal 10 3 2 2 8" xfId="2566" xr:uid="{274F4B9F-1FC2-4B15-BD77-DFB93F07754F}"/>
    <cellStyle name="Normal 10 3 2 3" xfId="248" xr:uid="{A6EC9279-F3CD-4B16-8515-C1D4A6B22421}"/>
    <cellStyle name="Normal 10 3 2 3 2" xfId="488" xr:uid="{EAB7D4CA-B793-43E5-A349-42F95EF5B28E}"/>
    <cellStyle name="Normal 10 3 2 3 2 2" xfId="489" xr:uid="{EC071F43-B9D3-41BF-8BD6-A0356D8DBA57}"/>
    <cellStyle name="Normal 10 3 2 3 2 2 2" xfId="1060" xr:uid="{96001F56-2FF9-4796-88A5-8910D7C64020}"/>
    <cellStyle name="Normal 10 3 2 3 2 2 2 2" xfId="1061" xr:uid="{305C5900-BC5C-4552-A5B2-D3149FB72E55}"/>
    <cellStyle name="Normal 10 3 2 3 2 2 3" xfId="1062" xr:uid="{4EEF164C-652A-41B5-AF3A-3EAD3A723809}"/>
    <cellStyle name="Normal 10 3 2 3 2 3" xfId="1063" xr:uid="{96016A0F-B646-4D90-859C-80D656193E22}"/>
    <cellStyle name="Normal 10 3 2 3 2 3 2" xfId="1064" xr:uid="{4C6B57A6-6104-41E4-9FAB-545FA159C712}"/>
    <cellStyle name="Normal 10 3 2 3 2 4" xfId="1065" xr:uid="{B4F98F62-63F2-45D4-91BA-C22F96B51E9E}"/>
    <cellStyle name="Normal 10 3 2 3 3" xfId="490" xr:uid="{BC8D1CD6-494A-4C52-A592-9890981859FD}"/>
    <cellStyle name="Normal 10 3 2 3 3 2" xfId="1066" xr:uid="{97525AD7-F112-4243-B492-98F4B4C5D726}"/>
    <cellStyle name="Normal 10 3 2 3 3 2 2" xfId="1067" xr:uid="{25DEFFA0-CA74-4A88-A9C6-4D24D3E26C21}"/>
    <cellStyle name="Normal 10 3 2 3 3 3" xfId="1068" xr:uid="{66BF1CFE-5B02-4641-BB67-6C4B7DFF3820}"/>
    <cellStyle name="Normal 10 3 2 3 3 4" xfId="2567" xr:uid="{0CD4E038-D027-4E6B-B379-8B8F4DD07F09}"/>
    <cellStyle name="Normal 10 3 2 3 4" xfId="1069" xr:uid="{4B9D2819-23A7-480C-811C-BEB2F27BC496}"/>
    <cellStyle name="Normal 10 3 2 3 4 2" xfId="1070" xr:uid="{66C692AC-BCAE-4B45-A6C6-5207FDDF0587}"/>
    <cellStyle name="Normal 10 3 2 3 5" xfId="1071" xr:uid="{2AFD4B28-5995-4795-BF5B-E2DC15A1DB1B}"/>
    <cellStyle name="Normal 10 3 2 3 6" xfId="2568" xr:uid="{CD150C78-28BA-4370-8074-175564D84F5E}"/>
    <cellStyle name="Normal 10 3 2 4" xfId="249" xr:uid="{F4A8E41A-BAE4-43A7-A79B-6DD8397C451A}"/>
    <cellStyle name="Normal 10 3 2 4 2" xfId="491" xr:uid="{F463E3B2-32FC-470E-9BF4-723E32499A08}"/>
    <cellStyle name="Normal 10 3 2 4 2 2" xfId="1072" xr:uid="{08CC3024-5E20-437C-AE01-8406DC35FAE3}"/>
    <cellStyle name="Normal 10 3 2 4 2 2 2" xfId="1073" xr:uid="{7C328E38-F2E9-499F-B4D9-61D5809AFE71}"/>
    <cellStyle name="Normal 10 3 2 4 2 3" xfId="1074" xr:uid="{8158C8A7-709E-4784-B28C-683BA0DB2EBF}"/>
    <cellStyle name="Normal 10 3 2 4 2 4" xfId="2569" xr:uid="{60B1AEE7-9396-4B27-A9DF-CD2A076F0A9F}"/>
    <cellStyle name="Normal 10 3 2 4 3" xfId="1075" xr:uid="{C9F4D190-A5AD-4289-9848-B2C9F6147193}"/>
    <cellStyle name="Normal 10 3 2 4 3 2" xfId="1076" xr:uid="{1EF41A57-025F-4E1D-A568-6AAB50C0C316}"/>
    <cellStyle name="Normal 10 3 2 4 4" xfId="1077" xr:uid="{603EFE6F-34CB-4461-BA8F-3BBD69F8078E}"/>
    <cellStyle name="Normal 10 3 2 4 5" xfId="2570" xr:uid="{87607872-E03A-4B87-B925-7D8B0CAAEA7E}"/>
    <cellStyle name="Normal 10 3 2 5" xfId="251" xr:uid="{A62FE5E4-025D-4651-BD82-96197F0785B7}"/>
    <cellStyle name="Normal 10 3 2 5 2" xfId="1078" xr:uid="{1D131029-F99F-44F6-9646-39D6C4CF1735}"/>
    <cellStyle name="Normal 10 3 2 5 2 2" xfId="1079" xr:uid="{FE6E0002-491E-4763-AB78-E1540BB6A1AB}"/>
    <cellStyle name="Normal 10 3 2 5 3" xfId="1080" xr:uid="{B0F76A43-46DC-438B-B5E5-AC2E68406870}"/>
    <cellStyle name="Normal 10 3 2 5 4" xfId="2571" xr:uid="{CBFA7FC8-78FC-4248-A6E0-279BF84D020F}"/>
    <cellStyle name="Normal 10 3 2 6" xfId="1081" xr:uid="{0A92DDA8-3790-4DDA-937E-B9EC9B778631}"/>
    <cellStyle name="Normal 10 3 2 6 2" xfId="1082" xr:uid="{99BA1E28-6901-40AD-BD1D-6394D42F4C47}"/>
    <cellStyle name="Normal 10 3 2 6 3" xfId="2572" xr:uid="{D81CB569-380C-484D-8F20-80A5486E0ADD}"/>
    <cellStyle name="Normal 10 3 2 6 4" xfId="2573" xr:uid="{90CF624E-617A-4988-92CA-8C464A41BF64}"/>
    <cellStyle name="Normal 10 3 2 7" xfId="1083" xr:uid="{C72625B3-9857-4C7B-A14D-4BBD69C47776}"/>
    <cellStyle name="Normal 10 3 2 8" xfId="2574" xr:uid="{0F509CDF-7406-4671-9464-6B88D80044AD}"/>
    <cellStyle name="Normal 10 3 2 9" xfId="2575" xr:uid="{4F1A6414-25E3-408F-AE11-9B26BA0E000C}"/>
    <cellStyle name="Normal 10 3 3" xfId="89" xr:uid="{F337109A-7C9D-4641-A551-5034F9FBD1E0}"/>
    <cellStyle name="Normal 10 3 3 2" xfId="90" xr:uid="{7BE6ECFA-DFC8-42A2-B3E0-1FD5359AAEC8}"/>
    <cellStyle name="Normal 10 3 3 2 2" xfId="492" xr:uid="{E92225B8-F248-45C7-A990-977F1F30B9AF}"/>
    <cellStyle name="Normal 10 3 3 2 2 2" xfId="1084" xr:uid="{7473C17C-C9DF-454F-A58D-E13A5DFC9CAD}"/>
    <cellStyle name="Normal 10 3 3 2 2 2 2" xfId="1085" xr:uid="{DC9AD21B-92EE-4920-9B10-8902FE81CF70}"/>
    <cellStyle name="Normal 10 3 3 2 2 2 2 2" xfId="4445" xr:uid="{ED6E752D-9854-448B-AE1A-77E6F8AAB343}"/>
    <cellStyle name="Normal 10 3 3 2 2 2 3" xfId="4446" xr:uid="{CF43052D-30CC-4213-A20B-8C0F3B7AAAB0}"/>
    <cellStyle name="Normal 10 3 3 2 2 3" xfId="1086" xr:uid="{3D5E1011-AC98-48C3-A109-E926353BF474}"/>
    <cellStyle name="Normal 10 3 3 2 2 3 2" xfId="4447" xr:uid="{72D84609-3C09-439C-9FF8-61001AA6FB31}"/>
    <cellStyle name="Normal 10 3 3 2 2 4" xfId="2576" xr:uid="{61BAFBDD-1A06-4A87-BE9C-F7C0A2738027}"/>
    <cellStyle name="Normal 10 3 3 2 3" xfId="1087" xr:uid="{0C642147-0311-45DC-9014-B27A7A918326}"/>
    <cellStyle name="Normal 10 3 3 2 3 2" xfId="1088" xr:uid="{0F512215-211A-4D59-9E6E-FA3ADE143E77}"/>
    <cellStyle name="Normal 10 3 3 2 3 2 2" xfId="4448" xr:uid="{34CB6BE4-21DE-468A-93CC-5959A3F82FDC}"/>
    <cellStyle name="Normal 10 3 3 2 3 3" xfId="2577" xr:uid="{0DC7A127-4549-4D9B-A3F2-9FE8C03DB57E}"/>
    <cellStyle name="Normal 10 3 3 2 3 4" xfId="2578" xr:uid="{E6767CE2-1C86-420C-BD1F-05145DA5E403}"/>
    <cellStyle name="Normal 10 3 3 2 4" xfId="1089" xr:uid="{7F7D7536-97D1-42EC-A97F-2049E6F9F941}"/>
    <cellStyle name="Normal 10 3 3 2 4 2" xfId="4449" xr:uid="{49195B7C-6C3D-482E-AA22-65A2F751E1AC}"/>
    <cellStyle name="Normal 10 3 3 2 5" xfId="2579" xr:uid="{FD793D8B-42CB-4D84-9E5A-D1ACA6C341EC}"/>
    <cellStyle name="Normal 10 3 3 2 6" xfId="2580" xr:uid="{2DFA171C-CE76-4243-A450-373ED54C6768}"/>
    <cellStyle name="Normal 10 3 3 3" xfId="252" xr:uid="{85115E94-3FB7-4329-B3C8-DD913B94DA0B}"/>
    <cellStyle name="Normal 10 3 3 3 2" xfId="1090" xr:uid="{991E5B07-C663-41C5-B56E-590ED20BD587}"/>
    <cellStyle name="Normal 10 3 3 3 2 2" xfId="1091" xr:uid="{990173C9-C1A0-4F00-8535-4F09BDB85517}"/>
    <cellStyle name="Normal 10 3 3 3 2 2 2" xfId="4450" xr:uid="{1493965E-EDCE-45A8-B151-21C6D12D4A03}"/>
    <cellStyle name="Normal 10 3 3 3 2 3" xfId="2581" xr:uid="{4E497473-767E-4735-BD40-41CF8A418838}"/>
    <cellStyle name="Normal 10 3 3 3 2 4" xfId="2582" xr:uid="{BC109436-F200-4840-B4A2-876C55AEB6B6}"/>
    <cellStyle name="Normal 10 3 3 3 3" xfId="1092" xr:uid="{ACB644B5-D707-40C1-97AB-C702D3B37ECD}"/>
    <cellStyle name="Normal 10 3 3 3 3 2" xfId="4451" xr:uid="{B47C4FAC-D1D4-4011-AD3E-4F62AF51BB08}"/>
    <cellStyle name="Normal 10 3 3 3 4" xfId="2583" xr:uid="{71D29A07-51EC-4CDA-8C15-DA31877B2469}"/>
    <cellStyle name="Normal 10 3 3 3 5" xfId="2584" xr:uid="{D42833D8-2062-47B9-9F87-8E570917DC30}"/>
    <cellStyle name="Normal 10 3 3 4" xfId="1093" xr:uid="{D11F579B-A7DD-4CB9-BF06-B3B1278B0F35}"/>
    <cellStyle name="Normal 10 3 3 4 2" xfId="1094" xr:uid="{EFDB39F7-EEA2-4DEF-943C-E2D115523827}"/>
    <cellStyle name="Normal 10 3 3 4 2 2" xfId="4452" xr:uid="{F9A15A3C-A61D-4E2E-AEE2-AB62A84952B6}"/>
    <cellStyle name="Normal 10 3 3 4 3" xfId="2585" xr:uid="{C49C5C9C-BDB0-4A46-9302-8E5DF632B0CD}"/>
    <cellStyle name="Normal 10 3 3 4 4" xfId="2586" xr:uid="{2587D875-42B4-42C9-B470-3C667599CB6B}"/>
    <cellStyle name="Normal 10 3 3 5" xfId="1095" xr:uid="{9668AD02-C42A-4F20-AFB4-2E98EA3393B2}"/>
    <cellStyle name="Normal 10 3 3 5 2" xfId="2587" xr:uid="{259D97CC-8695-423B-9467-E87C0E881633}"/>
    <cellStyle name="Normal 10 3 3 5 3" xfId="2588" xr:uid="{C818281E-AFC0-4CD6-87B4-8A302DD3D892}"/>
    <cellStyle name="Normal 10 3 3 5 4" xfId="2589" xr:uid="{2575F0AE-6FA3-4840-8AE8-CAD12B45A74E}"/>
    <cellStyle name="Normal 10 3 3 6" xfId="2590" xr:uid="{B8D980A3-1295-4076-BDE8-A61EA4442C10}"/>
    <cellStyle name="Normal 10 3 3 7" xfId="2591" xr:uid="{F8290652-029B-4F5F-964E-A6ADDDC0B57C}"/>
    <cellStyle name="Normal 10 3 3 8" xfId="2592" xr:uid="{3C014506-0596-43B4-82DE-B66315A612AF}"/>
    <cellStyle name="Normal 10 3 4" xfId="91" xr:uid="{E35616CC-DC5F-4951-B6EC-24F4734BF2D1}"/>
    <cellStyle name="Normal 10 3 4 2" xfId="493" xr:uid="{4835D5B9-426B-4E61-8866-49A97EE16178}"/>
    <cellStyle name="Normal 10 3 4 2 2" xfId="494" xr:uid="{E57B8B27-5CB9-431B-819D-D5B77FC6B83D}"/>
    <cellStyle name="Normal 10 3 4 2 2 2" xfId="1096" xr:uid="{797E1A26-7291-42F2-9C0A-96A7A519E675}"/>
    <cellStyle name="Normal 10 3 4 2 2 2 2" xfId="1097" xr:uid="{309F5AF3-E370-4DBA-89E5-89B6C163E636}"/>
    <cellStyle name="Normal 10 3 4 2 2 3" xfId="1098" xr:uid="{DAB0F82C-55F4-4A24-9A02-FD3D5C101A91}"/>
    <cellStyle name="Normal 10 3 4 2 2 4" xfId="2593" xr:uid="{20B18231-5C2F-4D46-ACCA-3255131D4332}"/>
    <cellStyle name="Normal 10 3 4 2 3" xfId="1099" xr:uid="{CAA78252-AFB6-4F9F-8308-D03F1A5A78AD}"/>
    <cellStyle name="Normal 10 3 4 2 3 2" xfId="1100" xr:uid="{DA96A429-6332-4AD4-9646-10CE94F9A72E}"/>
    <cellStyle name="Normal 10 3 4 2 4" xfId="1101" xr:uid="{BB2B1E2A-068C-45EE-85B7-DB404FD13926}"/>
    <cellStyle name="Normal 10 3 4 2 5" xfId="2594" xr:uid="{B920E692-08CB-4A52-97A6-B417BF676CD0}"/>
    <cellStyle name="Normal 10 3 4 3" xfId="495" xr:uid="{70E49A9C-A056-46CC-944B-DA9D22D54D68}"/>
    <cellStyle name="Normal 10 3 4 3 2" xfId="1102" xr:uid="{AECD1984-3E8E-4725-A96F-1DBA3E4B46EE}"/>
    <cellStyle name="Normal 10 3 4 3 2 2" xfId="1103" xr:uid="{F62B9913-3108-467D-A059-229AD0640C9F}"/>
    <cellStyle name="Normal 10 3 4 3 3" xfId="1104" xr:uid="{4C5C4343-2B20-43FB-A928-ED84896CE957}"/>
    <cellStyle name="Normal 10 3 4 3 4" xfId="2595" xr:uid="{A4E6D9D1-406D-4C02-A571-9DA8B64B820F}"/>
    <cellStyle name="Normal 10 3 4 4" xfId="1105" xr:uid="{E0BBBC07-0FB7-43E7-AC44-672CC26B7D57}"/>
    <cellStyle name="Normal 10 3 4 4 2" xfId="1106" xr:uid="{45ABA50C-AB76-4159-A80B-AAF0625AAB05}"/>
    <cellStyle name="Normal 10 3 4 4 3" xfId="2596" xr:uid="{DD2ADC32-4943-4856-A7D5-70B2506A21EE}"/>
    <cellStyle name="Normal 10 3 4 4 4" xfId="2597" xr:uid="{A5CE8F74-8DB4-4A5A-80E0-441BA97357AB}"/>
    <cellStyle name="Normal 10 3 4 5" xfId="1107" xr:uid="{8245F16B-3AE8-400D-BDB4-B68004BED765}"/>
    <cellStyle name="Normal 10 3 4 6" xfId="2598" xr:uid="{B94BA04E-8215-424F-B35D-0CADABF32DCB}"/>
    <cellStyle name="Normal 10 3 4 7" xfId="2599" xr:uid="{18BD2DA7-BF0F-42BE-8490-7BF9307C30A6}"/>
    <cellStyle name="Normal 10 3 5" xfId="253" xr:uid="{C399306C-E032-41E4-8585-5ABA6FCFA6AC}"/>
    <cellStyle name="Normal 10 3 5 2" xfId="496" xr:uid="{3A68695C-BDAC-433C-9565-F4D62736FE1C}"/>
    <cellStyle name="Normal 10 3 5 2 2" xfId="1108" xr:uid="{904B868A-E77A-443C-A763-80122328D254}"/>
    <cellStyle name="Normal 10 3 5 2 2 2" xfId="1109" xr:uid="{5CC45002-FABB-4853-80B0-E8BA08E1D319}"/>
    <cellStyle name="Normal 10 3 5 2 3" xfId="1110" xr:uid="{46C25DF3-AE4B-4CCE-8584-06C22E1A42CD}"/>
    <cellStyle name="Normal 10 3 5 2 4" xfId="2600" xr:uid="{E9DEDF15-DA2E-4C14-8B39-F681169B4966}"/>
    <cellStyle name="Normal 10 3 5 3" xfId="1111" xr:uid="{15C7C46F-9351-4DD3-A0A3-0B5E3C194394}"/>
    <cellStyle name="Normal 10 3 5 3 2" xfId="1112" xr:uid="{AC363472-BCB2-4A93-9DDF-76496F6E1190}"/>
    <cellStyle name="Normal 10 3 5 3 3" xfId="2601" xr:uid="{C818C3CD-D20A-4F8D-8A28-DAB5F7EA8A65}"/>
    <cellStyle name="Normal 10 3 5 3 4" xfId="2602" xr:uid="{D3036D05-8D9F-4825-A2DB-A8850B7950D3}"/>
    <cellStyle name="Normal 10 3 5 4" xfId="1113" xr:uid="{88030BF6-1AF1-4870-8117-7126E0B7870A}"/>
    <cellStyle name="Normal 10 3 5 5" xfId="2603" xr:uid="{1DF2C7D6-A5A1-4EE5-A59E-7547AFE700A3}"/>
    <cellStyle name="Normal 10 3 5 6" xfId="2604" xr:uid="{9999AE8B-6D34-4B06-A214-669124CB44D9}"/>
    <cellStyle name="Normal 10 3 6" xfId="254" xr:uid="{89329C67-4256-447C-AC18-B94185459838}"/>
    <cellStyle name="Normal 10 3 6 2" xfId="1114" xr:uid="{78696097-6E5D-4EDB-942D-174CC67E0536}"/>
    <cellStyle name="Normal 10 3 6 2 2" xfId="1115" xr:uid="{3FDA423C-30A5-4DCE-9FB8-264D40DD9DCE}"/>
    <cellStyle name="Normal 10 3 6 2 3" xfId="2605" xr:uid="{1EF6B477-76F1-4DF5-89E8-39E4DFCC6B3C}"/>
    <cellStyle name="Normal 10 3 6 2 4" xfId="2606" xr:uid="{781FAC43-8B5D-4496-B1DE-4C31E9115751}"/>
    <cellStyle name="Normal 10 3 6 3" xfId="1116" xr:uid="{1600330A-A70B-44B7-9935-24159A33FC1B}"/>
    <cellStyle name="Normal 10 3 6 4" xfId="2607" xr:uid="{323F123C-FA00-4D01-AA54-C7109A73D5C4}"/>
    <cellStyle name="Normal 10 3 6 5" xfId="2608" xr:uid="{9BED1E08-ED57-4793-94E6-A831117CADFB}"/>
    <cellStyle name="Normal 10 3 7" xfId="1117" xr:uid="{8B313BF2-27BE-434B-9CF3-DC973338A5C1}"/>
    <cellStyle name="Normal 10 3 7 2" xfId="1118" xr:uid="{DF2B87A0-7AF8-407A-94D8-E61C758162B5}"/>
    <cellStyle name="Normal 10 3 7 3" xfId="2609" xr:uid="{5D269157-A0F1-440B-8287-26ED49CDBDCB}"/>
    <cellStyle name="Normal 10 3 7 4" xfId="2610" xr:uid="{ED101457-C2BA-460B-ABFA-781E2906309D}"/>
    <cellStyle name="Normal 10 3 8" xfId="1119" xr:uid="{35A67E1A-02C9-4EBD-ADB9-6F0C6E8D0986}"/>
    <cellStyle name="Normal 10 3 8 2" xfId="2611" xr:uid="{1C9B6F12-1708-4591-BC6C-27CD30E3C091}"/>
    <cellStyle name="Normal 10 3 8 3" xfId="2612" xr:uid="{2A7FF723-2B27-43AE-B4FD-922EDD03F116}"/>
    <cellStyle name="Normal 10 3 8 4" xfId="2613" xr:uid="{4B73B990-F8D2-4342-9733-9B0C310A8526}"/>
    <cellStyle name="Normal 10 3 9" xfId="2614" xr:uid="{7460441C-B473-4E91-9737-080498CC242A}"/>
    <cellStyle name="Normal 10 4" xfId="92" xr:uid="{EA138B53-270E-49B7-A1A2-479B85647A43}"/>
    <cellStyle name="Normal 10 4 10" xfId="2615" xr:uid="{93369BB4-1035-4C7C-A934-47CEC22929F6}"/>
    <cellStyle name="Normal 10 4 11" xfId="2616" xr:uid="{B1FF129D-2108-4A57-8965-76BE115EFBE9}"/>
    <cellStyle name="Normal 10 4 2" xfId="93" xr:uid="{51696B93-CC14-4C76-AFAF-1D1FEB9B5217}"/>
    <cellStyle name="Normal 10 4 2 2" xfId="255" xr:uid="{E5DA8DF3-73F2-4F69-9292-27DF0B167BC3}"/>
    <cellStyle name="Normal 10 4 2 2 2" xfId="497" xr:uid="{630C2880-E7F8-4135-92C1-C72D62E9727B}"/>
    <cellStyle name="Normal 10 4 2 2 2 2" xfId="498" xr:uid="{23D5146B-AFCA-46CF-BAB0-35B19C2DE724}"/>
    <cellStyle name="Normal 10 4 2 2 2 2 2" xfId="1120" xr:uid="{B4EE585C-393A-4D12-9C4B-3EDB3F73F14B}"/>
    <cellStyle name="Normal 10 4 2 2 2 2 3" xfId="2617" xr:uid="{DA1DF6BB-B1A7-4560-B4F1-DC86C9562A8E}"/>
    <cellStyle name="Normal 10 4 2 2 2 2 4" xfId="2618" xr:uid="{489568C3-7DBB-4484-89E5-298F8C3960B2}"/>
    <cellStyle name="Normal 10 4 2 2 2 3" xfId="1121" xr:uid="{0D6AC9C6-AEF5-4D26-8DCD-1FE7842FA167}"/>
    <cellStyle name="Normal 10 4 2 2 2 3 2" xfId="2619" xr:uid="{13333E45-06EA-4668-99FA-77819A523FD7}"/>
    <cellStyle name="Normal 10 4 2 2 2 3 3" xfId="2620" xr:uid="{8D44FF48-CF29-457E-AE24-050D35986BA9}"/>
    <cellStyle name="Normal 10 4 2 2 2 3 4" xfId="2621" xr:uid="{94B9331D-2BFF-45B1-9668-961461E6E869}"/>
    <cellStyle name="Normal 10 4 2 2 2 4" xfId="2622" xr:uid="{22961B28-58AA-4C70-A1C9-F751D43F1F6A}"/>
    <cellStyle name="Normal 10 4 2 2 2 5" xfId="2623" xr:uid="{04460A32-EBA3-45BC-871A-283F486227F6}"/>
    <cellStyle name="Normal 10 4 2 2 2 6" xfId="2624" xr:uid="{3E5749B0-5C83-412B-A300-F12C4B1AECEC}"/>
    <cellStyle name="Normal 10 4 2 2 3" xfId="499" xr:uid="{F929F9B0-E1FC-44F2-BF2F-4050297463E4}"/>
    <cellStyle name="Normal 10 4 2 2 3 2" xfId="1122" xr:uid="{870D3443-F32D-4D71-8E95-32D5903E7A31}"/>
    <cellStyle name="Normal 10 4 2 2 3 2 2" xfId="2625" xr:uid="{A1DF65C7-1688-4383-BDA6-DA49E1697A3B}"/>
    <cellStyle name="Normal 10 4 2 2 3 2 3" xfId="2626" xr:uid="{A52B9B4D-EBFF-4E7E-B7C3-B7447EED2C67}"/>
    <cellStyle name="Normal 10 4 2 2 3 2 4" xfId="2627" xr:uid="{16D75607-7A3E-46C1-97CE-E4F4D8ACCF88}"/>
    <cellStyle name="Normal 10 4 2 2 3 3" xfId="2628" xr:uid="{23E1F482-6905-47CC-AC02-257A72CC39CD}"/>
    <cellStyle name="Normal 10 4 2 2 3 4" xfId="2629" xr:uid="{D5A271E5-9992-4BA5-A297-62157C2525D6}"/>
    <cellStyle name="Normal 10 4 2 2 3 5" xfId="2630" xr:uid="{0D9897C7-CC19-4633-9EF5-0A3C03B723B0}"/>
    <cellStyle name="Normal 10 4 2 2 4" xfId="1123" xr:uid="{0B330DB3-2704-414A-8541-2906DDDB5555}"/>
    <cellStyle name="Normal 10 4 2 2 4 2" xfId="2631" xr:uid="{70A24551-DC18-422C-A608-28E2BF003ACB}"/>
    <cellStyle name="Normal 10 4 2 2 4 3" xfId="2632" xr:uid="{F88606EF-74A9-42DD-A3E5-442C81503FB8}"/>
    <cellStyle name="Normal 10 4 2 2 4 4" xfId="2633" xr:uid="{B49BFA29-7362-41BE-B0BD-1F24A7838BBF}"/>
    <cellStyle name="Normal 10 4 2 2 5" xfId="2634" xr:uid="{742E069B-325C-4490-96B1-FB187B5F53EC}"/>
    <cellStyle name="Normal 10 4 2 2 5 2" xfId="2635" xr:uid="{165CE3C6-2E71-4DFA-BC95-7DD411A94925}"/>
    <cellStyle name="Normal 10 4 2 2 5 3" xfId="2636" xr:uid="{B53067BC-D82B-4A41-8C39-3BAEF550C22B}"/>
    <cellStyle name="Normal 10 4 2 2 5 4" xfId="2637" xr:uid="{9D1A3328-5B72-488E-9B39-704AF76F299D}"/>
    <cellStyle name="Normal 10 4 2 2 6" xfId="2638" xr:uid="{CA3B7ACA-38B9-4F74-8979-6CECBBA8DEC4}"/>
    <cellStyle name="Normal 10 4 2 2 7" xfId="2639" xr:uid="{8D6ACE6F-6D6D-48C9-A8CD-0C458B6F92CD}"/>
    <cellStyle name="Normal 10 4 2 2 8" xfId="2640" xr:uid="{27D4AED6-59DD-42DF-BDA2-D5E27789C3E0}"/>
    <cellStyle name="Normal 10 4 2 3" xfId="500" xr:uid="{3E9E9CBB-7F68-47F8-B1CA-3CC9563D7820}"/>
    <cellStyle name="Normal 10 4 2 3 2" xfId="501" xr:uid="{4AAFD5C4-555D-430A-9446-FDE7DE6B3271}"/>
    <cellStyle name="Normal 10 4 2 3 2 2" xfId="502" xr:uid="{2C1F06F0-E3F0-4424-9F0F-910F0ACBCCA2}"/>
    <cellStyle name="Normal 10 4 2 3 2 3" xfId="2641" xr:uid="{54443C12-2BB4-4BC2-9798-48A88EEC1F2D}"/>
    <cellStyle name="Normal 10 4 2 3 2 4" xfId="2642" xr:uid="{C3D32A4F-2F8A-42CB-9414-F1F19F9EF093}"/>
    <cellStyle name="Normal 10 4 2 3 3" xfId="503" xr:uid="{A118A2DC-FF12-49C8-9D19-E0033BA851E0}"/>
    <cellStyle name="Normal 10 4 2 3 3 2" xfId="2643" xr:uid="{55B85650-55A5-457F-9B03-9884C63585E0}"/>
    <cellStyle name="Normal 10 4 2 3 3 3" xfId="2644" xr:uid="{87B67C9B-A944-4CA1-8B30-AB35FD469719}"/>
    <cellStyle name="Normal 10 4 2 3 3 4" xfId="2645" xr:uid="{4F42B689-D27D-46E3-9872-F260FC464115}"/>
    <cellStyle name="Normal 10 4 2 3 4" xfId="2646" xr:uid="{163B7E0D-3615-4CA9-8D7D-B702A1CB8468}"/>
    <cellStyle name="Normal 10 4 2 3 5" xfId="2647" xr:uid="{97F03AD7-0E02-4682-968F-9214C333C8A0}"/>
    <cellStyle name="Normal 10 4 2 3 6" xfId="2648" xr:uid="{F294048E-AAE5-4D83-8B67-4BE07F33C90F}"/>
    <cellStyle name="Normal 10 4 2 4" xfId="504" xr:uid="{D76FB395-FE8B-4900-8B2F-5C61A7C57C88}"/>
    <cellStyle name="Normal 10 4 2 4 2" xfId="505" xr:uid="{3ADF680E-6D10-4EA5-8442-B61B4782BBD9}"/>
    <cellStyle name="Normal 10 4 2 4 2 2" xfId="2649" xr:uid="{B6282B3A-C97D-4C37-B5D9-D46C7C0CBDAA}"/>
    <cellStyle name="Normal 10 4 2 4 2 3" xfId="2650" xr:uid="{67E80FFA-5ED3-4C42-A971-50CA4F259479}"/>
    <cellStyle name="Normal 10 4 2 4 2 4" xfId="2651" xr:uid="{9903C584-3FB3-41FF-BBBC-8BEF0BABAAFF}"/>
    <cellStyle name="Normal 10 4 2 4 3" xfId="2652" xr:uid="{C0AE31AC-4CD5-4F7E-9C87-65BB48D300DF}"/>
    <cellStyle name="Normal 10 4 2 4 4" xfId="2653" xr:uid="{E3D63478-97BB-4D79-9750-BA4523951EE9}"/>
    <cellStyle name="Normal 10 4 2 4 5" xfId="2654" xr:uid="{63CF0BE2-7B41-4A6C-96B0-417FD846E6C8}"/>
    <cellStyle name="Normal 10 4 2 5" xfId="506" xr:uid="{27931E01-820C-4221-9532-E599FBDEA3D6}"/>
    <cellStyle name="Normal 10 4 2 5 2" xfId="2655" xr:uid="{61D4ED26-3D74-42B0-8017-A40011BBD59F}"/>
    <cellStyle name="Normal 10 4 2 5 3" xfId="2656" xr:uid="{5778AB53-DB11-4A06-8D98-E202209426BD}"/>
    <cellStyle name="Normal 10 4 2 5 4" xfId="2657" xr:uid="{DF903131-9585-41BD-9878-B0BC52A6BEA0}"/>
    <cellStyle name="Normal 10 4 2 6" xfId="2658" xr:uid="{C1C73D37-1E47-4A66-8BB6-7CC5AEA89E1E}"/>
    <cellStyle name="Normal 10 4 2 6 2" xfId="2659" xr:uid="{545EC9E1-02B1-4D46-8BA7-2134E75607A5}"/>
    <cellStyle name="Normal 10 4 2 6 3" xfId="2660" xr:uid="{CFE632D1-65CB-42D0-BB9E-ADFB076C0E61}"/>
    <cellStyle name="Normal 10 4 2 6 4" xfId="2661" xr:uid="{6DB5A48A-3FE8-46A4-ABAC-C23858D73147}"/>
    <cellStyle name="Normal 10 4 2 7" xfId="2662" xr:uid="{C76F1794-03C3-4E86-BEEC-80056EA90806}"/>
    <cellStyle name="Normal 10 4 2 8" xfId="2663" xr:uid="{2B82EA47-708B-4CE9-B09C-4A6657F51CD6}"/>
    <cellStyle name="Normal 10 4 2 9" xfId="2664" xr:uid="{C602408B-013E-4CB5-BBDB-7B2F19CFE05B}"/>
    <cellStyle name="Normal 10 4 3" xfId="256" xr:uid="{F39A117B-CE87-4DD7-AD48-B8665D2AC7B6}"/>
    <cellStyle name="Normal 10 4 3 2" xfId="507" xr:uid="{44354F9A-6120-4971-A0C3-66B27EFE8241}"/>
    <cellStyle name="Normal 10 4 3 2 2" xfId="508" xr:uid="{D793AA01-BAD7-4979-A3D9-3DA5C915134B}"/>
    <cellStyle name="Normal 10 4 3 2 2 2" xfId="1124" xr:uid="{7BAD678D-3A65-4A86-8C52-917C428E5E69}"/>
    <cellStyle name="Normal 10 4 3 2 2 2 2" xfId="1125" xr:uid="{F47EAF7B-318A-437C-AC6B-C3C94772D0FA}"/>
    <cellStyle name="Normal 10 4 3 2 2 3" xfId="1126" xr:uid="{32C1AC6C-CD89-412B-9537-70885F541EB9}"/>
    <cellStyle name="Normal 10 4 3 2 2 4" xfId="2665" xr:uid="{C9ED423D-928B-4CD9-8CB4-A0077BBE5150}"/>
    <cellStyle name="Normal 10 4 3 2 3" xfId="1127" xr:uid="{2D6F9F72-6876-4F99-8D4A-FD575EE71529}"/>
    <cellStyle name="Normal 10 4 3 2 3 2" xfId="1128" xr:uid="{B0C47352-EB04-4ED8-B92F-D70815CCC698}"/>
    <cellStyle name="Normal 10 4 3 2 3 3" xfId="2666" xr:uid="{DDA9BAEF-A5ED-4860-884D-15D67C2FED98}"/>
    <cellStyle name="Normal 10 4 3 2 3 4" xfId="2667" xr:uid="{8055A103-327D-4347-AC34-E64087BE8A66}"/>
    <cellStyle name="Normal 10 4 3 2 4" xfId="1129" xr:uid="{EA969FEE-551F-439F-B2EF-194340462258}"/>
    <cellStyle name="Normal 10 4 3 2 5" xfId="2668" xr:uid="{8C3E6E9D-ABC7-4DB3-AEF9-4FB8EA2C1B34}"/>
    <cellStyle name="Normal 10 4 3 2 6" xfId="2669" xr:uid="{7662964C-F8C3-4295-922E-25CAD69094D1}"/>
    <cellStyle name="Normal 10 4 3 3" xfId="509" xr:uid="{EAC762BE-310C-4ECC-A51D-989DC0719D84}"/>
    <cellStyle name="Normal 10 4 3 3 2" xfId="1130" xr:uid="{07407B65-EDF4-474B-A5CF-6C32BE1136A3}"/>
    <cellStyle name="Normal 10 4 3 3 2 2" xfId="1131" xr:uid="{C200D4C2-F302-475B-B088-F195D6CAB9D9}"/>
    <cellStyle name="Normal 10 4 3 3 2 3" xfId="2670" xr:uid="{3413511C-3FBC-48C1-A47E-04A05898673C}"/>
    <cellStyle name="Normal 10 4 3 3 2 4" xfId="2671" xr:uid="{1B89A818-4971-4B57-BDEA-A2356C825D2C}"/>
    <cellStyle name="Normal 10 4 3 3 3" xfId="1132" xr:uid="{18D5A948-2FDA-4BCA-99B4-63A3964324FD}"/>
    <cellStyle name="Normal 10 4 3 3 4" xfId="2672" xr:uid="{171469E4-BC57-40E0-B644-DBE574C2BCE7}"/>
    <cellStyle name="Normal 10 4 3 3 5" xfId="2673" xr:uid="{1823BF82-3F58-42C8-8F94-7A3D5F98FCAB}"/>
    <cellStyle name="Normal 10 4 3 4" xfId="1133" xr:uid="{05D2731B-02A4-48AD-9AF9-64DEA9E5FB2A}"/>
    <cellStyle name="Normal 10 4 3 4 2" xfId="1134" xr:uid="{7ECDA8D6-F913-4B99-9F38-5898A8CAB7B3}"/>
    <cellStyle name="Normal 10 4 3 4 3" xfId="2674" xr:uid="{3FFDA9EC-459E-4CA3-B7B1-B2975528173E}"/>
    <cellStyle name="Normal 10 4 3 4 4" xfId="2675" xr:uid="{61F51CE8-B057-40A6-A787-CDC56F728764}"/>
    <cellStyle name="Normal 10 4 3 5" xfId="1135" xr:uid="{085E28A5-4FC8-4346-B63C-C404A4B1A36B}"/>
    <cellStyle name="Normal 10 4 3 5 2" xfId="2676" xr:uid="{FF66F7A8-523F-4FDE-B8FC-F8DCDF67A518}"/>
    <cellStyle name="Normal 10 4 3 5 3" xfId="2677" xr:uid="{DEAC44BC-03F9-476D-B565-EA7DE281F664}"/>
    <cellStyle name="Normal 10 4 3 5 4" xfId="2678" xr:uid="{AE5717FD-6FC3-49B8-B910-16477D632EDE}"/>
    <cellStyle name="Normal 10 4 3 6" xfId="2679" xr:uid="{6061E24C-BD83-4BD6-AC1B-6D12165B9BE0}"/>
    <cellStyle name="Normal 10 4 3 7" xfId="2680" xr:uid="{82B723EE-FB8A-4EBC-88A9-B982B40E2094}"/>
    <cellStyle name="Normal 10 4 3 8" xfId="2681" xr:uid="{52C45D46-4CB0-4B0C-A246-CCB565022CDF}"/>
    <cellStyle name="Normal 10 4 4" xfId="257" xr:uid="{D71372EE-1C74-4E3E-BC7C-9C097D0DF35F}"/>
    <cellStyle name="Normal 10 4 4 2" xfId="510" xr:uid="{8DCF6FFD-C080-465E-B111-F035BED6A589}"/>
    <cellStyle name="Normal 10 4 4 2 2" xfId="511" xr:uid="{F7BDF829-D444-4004-B172-F81C091F46C9}"/>
    <cellStyle name="Normal 10 4 4 2 2 2" xfId="1136" xr:uid="{75CA597D-9394-4FB4-8614-0EBE7A145E74}"/>
    <cellStyle name="Normal 10 4 4 2 2 3" xfId="2682" xr:uid="{D6BE3DB8-DE46-4453-A981-C2263F88FD21}"/>
    <cellStyle name="Normal 10 4 4 2 2 4" xfId="2683" xr:uid="{104474AE-5881-4F26-B390-952D78EAA0DE}"/>
    <cellStyle name="Normal 10 4 4 2 3" xfId="1137" xr:uid="{E90CA9FB-EA38-4980-B499-7D70BA844860}"/>
    <cellStyle name="Normal 10 4 4 2 4" xfId="2684" xr:uid="{31452A22-F74F-4FDB-AD87-C5F65D3C74D7}"/>
    <cellStyle name="Normal 10 4 4 2 5" xfId="2685" xr:uid="{4B309512-C8CB-43FE-9A66-91E0E5B6B7A4}"/>
    <cellStyle name="Normal 10 4 4 3" xfId="512" xr:uid="{57A57412-E328-4B14-B369-2A5F1300463D}"/>
    <cellStyle name="Normal 10 4 4 3 2" xfId="1138" xr:uid="{E3774103-5261-427C-AE28-7BF3FAAC282A}"/>
    <cellStyle name="Normal 10 4 4 3 3" xfId="2686" xr:uid="{458B79EE-C6C9-497D-B290-C871B12B69C5}"/>
    <cellStyle name="Normal 10 4 4 3 4" xfId="2687" xr:uid="{B8612914-DBAB-479B-8229-819C9A4FFA2D}"/>
    <cellStyle name="Normal 10 4 4 4" xfId="1139" xr:uid="{34305015-FF84-4061-B850-581E686344D5}"/>
    <cellStyle name="Normal 10 4 4 4 2" xfId="2688" xr:uid="{DB0A605A-87A4-4AC9-813E-75D1BA69CE54}"/>
    <cellStyle name="Normal 10 4 4 4 3" xfId="2689" xr:uid="{6F0BD536-EFD2-40D1-9054-518264E5D32D}"/>
    <cellStyle name="Normal 10 4 4 4 4" xfId="2690" xr:uid="{63E37FCB-4BCE-4FDB-835E-5BDAA658F34F}"/>
    <cellStyle name="Normal 10 4 4 5" xfId="2691" xr:uid="{3878E17C-F67D-4388-891E-5E74DCD481BF}"/>
    <cellStyle name="Normal 10 4 4 6" xfId="2692" xr:uid="{00D8B183-D586-4927-9867-9BA0E904EB5E}"/>
    <cellStyle name="Normal 10 4 4 7" xfId="2693" xr:uid="{0CBBC7D7-7DA0-46B6-9D6E-F85588A6CC6F}"/>
    <cellStyle name="Normal 10 4 5" xfId="258" xr:uid="{6FD44F0E-3525-4029-8416-AE288A81979C}"/>
    <cellStyle name="Normal 10 4 5 2" xfId="513" xr:uid="{371E2070-F877-4FC6-ACCE-45E03133B1C9}"/>
    <cellStyle name="Normal 10 4 5 2 2" xfId="1140" xr:uid="{65299195-250B-4878-B295-B62D45B36B57}"/>
    <cellStyle name="Normal 10 4 5 2 3" xfId="2694" xr:uid="{7E27128A-CB94-46AB-9E13-B3D7859263CE}"/>
    <cellStyle name="Normal 10 4 5 2 4" xfId="2695" xr:uid="{DEABC54A-F9F6-4D5D-93FE-6AEE181DA42F}"/>
    <cellStyle name="Normal 10 4 5 3" xfId="1141" xr:uid="{C1F2C0CF-E939-4178-B1E5-17FE202947B4}"/>
    <cellStyle name="Normal 10 4 5 3 2" xfId="2696" xr:uid="{41EE033E-B0E4-46F3-87AA-0B6EA4401BE8}"/>
    <cellStyle name="Normal 10 4 5 3 3" xfId="2697" xr:uid="{194F84BE-41FB-4E8C-8BC6-B6175227E314}"/>
    <cellStyle name="Normal 10 4 5 3 4" xfId="2698" xr:uid="{84EFA39C-2E7E-4257-9BB5-8B76DC5E5817}"/>
    <cellStyle name="Normal 10 4 5 4" xfId="2699" xr:uid="{62C69955-B030-4D70-A132-C8035A8A9A30}"/>
    <cellStyle name="Normal 10 4 5 5" xfId="2700" xr:uid="{12413DD5-3271-492F-A3F7-C7F5F6E5B668}"/>
    <cellStyle name="Normal 10 4 5 6" xfId="2701" xr:uid="{9F383FD2-D463-440F-AB5A-CEF0F2065BF1}"/>
    <cellStyle name="Normal 10 4 6" xfId="514" xr:uid="{6175A50E-76CD-4903-AB2E-67BB497472FE}"/>
    <cellStyle name="Normal 10 4 6 2" xfId="1142" xr:uid="{B5DDBFD4-E5C2-4EE3-991A-4551B992F3DC}"/>
    <cellStyle name="Normal 10 4 6 2 2" xfId="2702" xr:uid="{25C51306-3C67-4882-A4B1-AFEE1CAE34D6}"/>
    <cellStyle name="Normal 10 4 6 2 3" xfId="2703" xr:uid="{155D96CA-BBEA-4637-A989-693FD94936BA}"/>
    <cellStyle name="Normal 10 4 6 2 4" xfId="2704" xr:uid="{BA0CCA57-F6C6-46AD-9A8C-D647E14A323F}"/>
    <cellStyle name="Normal 10 4 6 3" xfId="2705" xr:uid="{36D5E1EA-2ACA-4782-B427-085D1549C485}"/>
    <cellStyle name="Normal 10 4 6 4" xfId="2706" xr:uid="{B4445D02-85D7-43CE-832A-16CD9A06D8F0}"/>
    <cellStyle name="Normal 10 4 6 5" xfId="2707" xr:uid="{97A70ED6-6504-454D-86A9-BE99C2B9B06F}"/>
    <cellStyle name="Normal 10 4 7" xfId="1143" xr:uid="{1840A485-22C1-4338-9434-85E1304F11C2}"/>
    <cellStyle name="Normal 10 4 7 2" xfId="2708" xr:uid="{ED510D12-83F8-4571-A852-4871858357C2}"/>
    <cellStyle name="Normal 10 4 7 3" xfId="2709" xr:uid="{137B7C73-F336-41C8-9614-0E8EB5905D53}"/>
    <cellStyle name="Normal 10 4 7 4" xfId="2710" xr:uid="{7BD0D712-6DDE-4BFA-9633-A6AD874D65FD}"/>
    <cellStyle name="Normal 10 4 8" xfId="2711" xr:uid="{E6679C57-2455-4378-A2DE-ACB4C51E341D}"/>
    <cellStyle name="Normal 10 4 8 2" xfId="2712" xr:uid="{63246875-466E-45A4-8561-638F87D0E23B}"/>
    <cellStyle name="Normal 10 4 8 3" xfId="2713" xr:uid="{8C6D450A-3614-4161-9064-F306374DFD44}"/>
    <cellStyle name="Normal 10 4 8 4" xfId="2714" xr:uid="{B92CA059-2E27-4620-B97F-DAFE311E6D62}"/>
    <cellStyle name="Normal 10 4 9" xfId="2715" xr:uid="{6261883C-1AEB-4B58-8480-D1EDB741E90D}"/>
    <cellStyle name="Normal 10 5" xfId="94" xr:uid="{636FE578-0DCC-42BD-AF5C-233EE4C61C07}"/>
    <cellStyle name="Normal 10 5 2" xfId="95" xr:uid="{251CF039-3BF7-419A-8239-EFD8DC58EE1B}"/>
    <cellStyle name="Normal 10 5 2 2" xfId="259" xr:uid="{3466A59F-8D07-476B-A100-34A37B113C0B}"/>
    <cellStyle name="Normal 10 5 2 2 2" xfId="515" xr:uid="{396906C0-8E73-482F-A429-38ECEACFFCC7}"/>
    <cellStyle name="Normal 10 5 2 2 2 2" xfId="1144" xr:uid="{4E171D97-C36A-4694-912B-12D7AD7EF916}"/>
    <cellStyle name="Normal 10 5 2 2 2 3" xfId="2716" xr:uid="{09FBAA65-CE33-4541-AAD1-DAC3A00EBB21}"/>
    <cellStyle name="Normal 10 5 2 2 2 4" xfId="2717" xr:uid="{179BCE71-58E1-47CD-9C34-78F483D2F7A1}"/>
    <cellStyle name="Normal 10 5 2 2 3" xfId="1145" xr:uid="{26525268-99C3-4BEC-826B-6B208375F6B4}"/>
    <cellStyle name="Normal 10 5 2 2 3 2" xfId="2718" xr:uid="{ADA3549A-A022-4261-AFD3-FACF5C00F6AC}"/>
    <cellStyle name="Normal 10 5 2 2 3 3" xfId="2719" xr:uid="{B5BB043F-A74A-49B0-8854-16576D71F731}"/>
    <cellStyle name="Normal 10 5 2 2 3 4" xfId="2720" xr:uid="{266A1BE5-A1F0-4697-A595-B794EAB41CC4}"/>
    <cellStyle name="Normal 10 5 2 2 4" xfId="2721" xr:uid="{BA62C513-FA0D-44E0-80B6-B4AAC36D67F9}"/>
    <cellStyle name="Normal 10 5 2 2 5" xfId="2722" xr:uid="{9DECAE80-4F09-45F9-B763-5F249D27AA4D}"/>
    <cellStyle name="Normal 10 5 2 2 6" xfId="2723" xr:uid="{CA3DA409-2A7C-482E-A68A-F277BE21977F}"/>
    <cellStyle name="Normal 10 5 2 3" xfId="516" xr:uid="{EA109C4B-0CDC-49C1-A152-63A51051889A}"/>
    <cellStyle name="Normal 10 5 2 3 2" xfId="1146" xr:uid="{A8BCC77A-5440-4CA4-9648-95FC960DFE2E}"/>
    <cellStyle name="Normal 10 5 2 3 2 2" xfId="2724" xr:uid="{0A138A3B-CC3F-4297-8EA4-1703F9BF9A63}"/>
    <cellStyle name="Normal 10 5 2 3 2 3" xfId="2725" xr:uid="{EB5C4663-89A2-4596-BA57-DD3F2199C55C}"/>
    <cellStyle name="Normal 10 5 2 3 2 4" xfId="2726" xr:uid="{B8AFD99A-C047-4798-90CA-166C748D5B05}"/>
    <cellStyle name="Normal 10 5 2 3 3" xfId="2727" xr:uid="{F1744764-F6ED-4723-96DD-0CDE34F5AD76}"/>
    <cellStyle name="Normal 10 5 2 3 4" xfId="2728" xr:uid="{2781E43A-5712-4D63-B1A4-813456A8A569}"/>
    <cellStyle name="Normal 10 5 2 3 5" xfId="2729" xr:uid="{23F2F5F9-C47E-433D-9E0C-E54F644D9884}"/>
    <cellStyle name="Normal 10 5 2 4" xfId="1147" xr:uid="{642A4B69-F1D1-4082-8502-006A5EBA6DC9}"/>
    <cellStyle name="Normal 10 5 2 4 2" xfId="2730" xr:uid="{DDA48FC3-F498-40C2-9605-BFB199AC4C17}"/>
    <cellStyle name="Normal 10 5 2 4 3" xfId="2731" xr:uid="{C9E4D9A5-6086-439C-827A-88C7D2AACD43}"/>
    <cellStyle name="Normal 10 5 2 4 4" xfId="2732" xr:uid="{AD9EC28C-31CC-41B2-A61C-06544525B652}"/>
    <cellStyle name="Normal 10 5 2 5" xfId="2733" xr:uid="{09AE2A7C-1781-42EA-A178-8C8118C5DEE1}"/>
    <cellStyle name="Normal 10 5 2 5 2" xfId="2734" xr:uid="{8753603E-F49D-4C55-B580-FE5D7C92E21A}"/>
    <cellStyle name="Normal 10 5 2 5 3" xfId="2735" xr:uid="{A7962B5E-0108-496B-981E-940A511BC50A}"/>
    <cellStyle name="Normal 10 5 2 5 4" xfId="2736" xr:uid="{0C792CF4-8DAC-4C53-8DF4-474DDBC04D37}"/>
    <cellStyle name="Normal 10 5 2 6" xfId="2737" xr:uid="{D569975E-D0E0-4E06-9D33-5F57B6186369}"/>
    <cellStyle name="Normal 10 5 2 7" xfId="2738" xr:uid="{BA687007-6CEB-4B11-BFE0-79ED4BD67A41}"/>
    <cellStyle name="Normal 10 5 2 8" xfId="2739" xr:uid="{7AA69924-D491-4FCD-BBE2-0F5C2C915B7C}"/>
    <cellStyle name="Normal 10 5 3" xfId="260" xr:uid="{36F22D26-C466-47A5-A1E8-4CE6BA116D6D}"/>
    <cellStyle name="Normal 10 5 3 2" xfId="517" xr:uid="{38096703-90F5-4D83-852C-A9F64C78C4DF}"/>
    <cellStyle name="Normal 10 5 3 2 2" xfId="518" xr:uid="{415D36BB-7839-46D4-B489-86CA49754B16}"/>
    <cellStyle name="Normal 10 5 3 2 3" xfId="2740" xr:uid="{DA24E4C6-11F5-44DB-B3ED-6900D1E79449}"/>
    <cellStyle name="Normal 10 5 3 2 4" xfId="2741" xr:uid="{B12778D2-1592-4CDC-AB47-A005875FA237}"/>
    <cellStyle name="Normal 10 5 3 3" xfId="519" xr:uid="{E00DE2CC-B3B5-40DA-90CA-295E03354D7A}"/>
    <cellStyle name="Normal 10 5 3 3 2" xfId="2742" xr:uid="{76FB03CA-0298-4EC5-8551-EC7332BF5DB8}"/>
    <cellStyle name="Normal 10 5 3 3 3" xfId="2743" xr:uid="{2C696EA4-27A3-4A45-8581-2D7594DAACD7}"/>
    <cellStyle name="Normal 10 5 3 3 4" xfId="2744" xr:uid="{0D2900D3-3BA1-4FA8-82B1-1A8467DA98E6}"/>
    <cellStyle name="Normal 10 5 3 4" xfId="2745" xr:uid="{8D175BB2-42E6-4562-AF13-60075AAACC73}"/>
    <cellStyle name="Normal 10 5 3 5" xfId="2746" xr:uid="{53E361BC-D382-487E-A28D-4877A80AB022}"/>
    <cellStyle name="Normal 10 5 3 6" xfId="2747" xr:uid="{3123BDDF-FB7E-4C34-953C-CC8AE0798F31}"/>
    <cellStyle name="Normal 10 5 4" xfId="261" xr:uid="{77476A5D-243E-4E59-A7E8-0893012176D0}"/>
    <cellStyle name="Normal 10 5 4 2" xfId="520" xr:uid="{8648CDBE-57E7-4C55-BF9D-0398F1D2E019}"/>
    <cellStyle name="Normal 10 5 4 2 2" xfId="2748" xr:uid="{B14C1D77-9FBD-496D-91F9-F814FEF7F0EA}"/>
    <cellStyle name="Normal 10 5 4 2 3" xfId="2749" xr:uid="{BF12E39F-A0A4-4D22-9FD3-4DEE6A1EF562}"/>
    <cellStyle name="Normal 10 5 4 2 4" xfId="2750" xr:uid="{7D2CAC9D-C59F-41C8-921A-659836AEA460}"/>
    <cellStyle name="Normal 10 5 4 3" xfId="2751" xr:uid="{ED68FC0C-AFEA-4316-9A1B-912B1496684E}"/>
    <cellStyle name="Normal 10 5 4 4" xfId="2752" xr:uid="{800BB4BF-283F-46EC-B82F-5EEE0EF89D95}"/>
    <cellStyle name="Normal 10 5 4 5" xfId="2753" xr:uid="{DDE5D2B8-9CEE-4D14-98CB-8A268C26A1A2}"/>
    <cellStyle name="Normal 10 5 5" xfId="521" xr:uid="{8B67417B-F9AF-4673-B068-45F7C7E84306}"/>
    <cellStyle name="Normal 10 5 5 2" xfId="2754" xr:uid="{40BAE894-8FFA-4539-9F09-D7493CF7138D}"/>
    <cellStyle name="Normal 10 5 5 3" xfId="2755" xr:uid="{524FB239-6626-42BB-AFAA-15E901BE758C}"/>
    <cellStyle name="Normal 10 5 5 4" xfId="2756" xr:uid="{4082A0F3-CAD3-43CE-8865-8A7AA92E17BA}"/>
    <cellStyle name="Normal 10 5 6" xfId="2757" xr:uid="{9FB712D3-5C24-47A7-BF25-00E6E19A4F6F}"/>
    <cellStyle name="Normal 10 5 6 2" xfId="2758" xr:uid="{03A844E2-1D71-455F-B211-268C63D361E1}"/>
    <cellStyle name="Normal 10 5 6 3" xfId="2759" xr:uid="{D7C015FB-D19E-47BB-8384-1E819D125DBF}"/>
    <cellStyle name="Normal 10 5 6 4" xfId="2760" xr:uid="{B3E2D00E-6297-4480-8DE3-3B53051CC213}"/>
    <cellStyle name="Normal 10 5 7" xfId="2761" xr:uid="{B51B41FF-6CD5-4FE6-97B5-6C1322CACAEB}"/>
    <cellStyle name="Normal 10 5 8" xfId="2762" xr:uid="{85DF9C8F-5520-4215-B526-BEC4E55AF204}"/>
    <cellStyle name="Normal 10 5 9" xfId="2763" xr:uid="{6E4725E1-67A0-47B6-8E63-B9F515F37CAA}"/>
    <cellStyle name="Normal 10 6" xfId="96" xr:uid="{6B2E32FA-7AED-46B5-8110-C47EE2FBC71D}"/>
    <cellStyle name="Normal 10 6 2" xfId="262" xr:uid="{375D6208-3A8D-4CAC-BA49-3E2E498E0503}"/>
    <cellStyle name="Normal 10 6 2 2" xfId="522" xr:uid="{2327D680-63BB-42F8-AB00-E466297AFA09}"/>
    <cellStyle name="Normal 10 6 2 2 2" xfId="1148" xr:uid="{F5E6E02E-B4B4-4E56-A568-4BF18A61C758}"/>
    <cellStyle name="Normal 10 6 2 2 2 2" xfId="1149" xr:uid="{85879E8C-0128-4CF1-8800-833094347486}"/>
    <cellStyle name="Normal 10 6 2 2 3" xfId="1150" xr:uid="{F216B5A3-7D1E-4E2A-AB70-F38527141CB9}"/>
    <cellStyle name="Normal 10 6 2 2 4" xfId="2764" xr:uid="{D3A126C7-F0A6-4220-8955-EEEFEA141358}"/>
    <cellStyle name="Normal 10 6 2 3" xfId="1151" xr:uid="{245120F5-F9BB-4D8B-A9F2-47D63EA8B4DE}"/>
    <cellStyle name="Normal 10 6 2 3 2" xfId="1152" xr:uid="{85BF8A0F-4AB4-491D-882C-5568D88CDE50}"/>
    <cellStyle name="Normal 10 6 2 3 3" xfId="2765" xr:uid="{C6277DE6-78F2-46DA-8FFA-8F70FB7FD7E5}"/>
    <cellStyle name="Normal 10 6 2 3 4" xfId="2766" xr:uid="{4772FA99-0864-4544-816F-EBB5A677FF49}"/>
    <cellStyle name="Normal 10 6 2 4" xfId="1153" xr:uid="{77FC445D-E4DC-412A-9780-F6A3B89C241D}"/>
    <cellStyle name="Normal 10 6 2 5" xfId="2767" xr:uid="{3EA57F30-22D9-4B67-9768-620D07C73DEF}"/>
    <cellStyle name="Normal 10 6 2 6" xfId="2768" xr:uid="{40586B8F-5B7E-403E-809D-BD913C4334FB}"/>
    <cellStyle name="Normal 10 6 3" xfId="523" xr:uid="{CFA4E97D-A6BE-49DE-9908-D894A36381A9}"/>
    <cellStyle name="Normal 10 6 3 2" xfId="1154" xr:uid="{092FDEE2-0580-4FB0-B621-26134AA2EF46}"/>
    <cellStyle name="Normal 10 6 3 2 2" xfId="1155" xr:uid="{E074C8C6-914A-49D8-B919-3DE089FE92A0}"/>
    <cellStyle name="Normal 10 6 3 2 3" xfId="2769" xr:uid="{58060586-1306-46DE-8384-C8BA870670DE}"/>
    <cellStyle name="Normal 10 6 3 2 4" xfId="2770" xr:uid="{29DAC401-C90E-4FA0-90BF-5BBEC0296758}"/>
    <cellStyle name="Normal 10 6 3 3" xfId="1156" xr:uid="{926E42A0-B370-427A-B46B-CDB85990DFAA}"/>
    <cellStyle name="Normal 10 6 3 4" xfId="2771" xr:uid="{74808AF2-1E80-4CDC-900F-FD20894E3C1D}"/>
    <cellStyle name="Normal 10 6 3 5" xfId="2772" xr:uid="{2AB5AD42-051C-4BEF-A9B6-B7DEC0DC2E97}"/>
    <cellStyle name="Normal 10 6 4" xfId="1157" xr:uid="{B6F73D9C-5F54-4FF8-8FA5-C60380C6B4CF}"/>
    <cellStyle name="Normal 10 6 4 2" xfId="1158" xr:uid="{F0B51998-7E8C-4763-A609-F3C64978CC4C}"/>
    <cellStyle name="Normal 10 6 4 3" xfId="2773" xr:uid="{650EB7B0-CB90-4ED5-AC19-5FFBF3810FC9}"/>
    <cellStyle name="Normal 10 6 4 4" xfId="2774" xr:uid="{A64643F7-36F7-4CC9-A610-0DD13DFAFB04}"/>
    <cellStyle name="Normal 10 6 5" xfId="1159" xr:uid="{D650D52A-F949-4FC9-BFC1-8B9A180C6234}"/>
    <cellStyle name="Normal 10 6 5 2" xfId="2775" xr:uid="{9AA5BD42-18FB-4CB0-88AF-C77347DEA4F8}"/>
    <cellStyle name="Normal 10 6 5 3" xfId="2776" xr:uid="{255D2D60-8493-4BDD-A682-46B93B0E57DB}"/>
    <cellStyle name="Normal 10 6 5 4" xfId="2777" xr:uid="{08989096-D44F-4F5B-9C32-B7C4ADFB5794}"/>
    <cellStyle name="Normal 10 6 6" xfId="2778" xr:uid="{A81786A3-D61A-4BD0-BA6E-6F9AD22B152C}"/>
    <cellStyle name="Normal 10 6 7" xfId="2779" xr:uid="{7E9E12B0-ADFA-4484-AD07-8E1B6309E267}"/>
    <cellStyle name="Normal 10 6 8" xfId="2780" xr:uid="{82A5BF99-3C72-4C9A-B3B7-99F03277DDCB}"/>
    <cellStyle name="Normal 10 7" xfId="263" xr:uid="{2F167C73-681E-45E2-A066-CF124CA1F103}"/>
    <cellStyle name="Normal 10 7 2" xfId="524" xr:uid="{02069107-BDA7-4ED5-B3DE-52200A3061E8}"/>
    <cellStyle name="Normal 10 7 2 2" xfId="525" xr:uid="{1DEBAC5D-BA72-4F88-9B4C-A7239C6B23E8}"/>
    <cellStyle name="Normal 10 7 2 2 2" xfId="1160" xr:uid="{0CD99350-A6A7-4C55-8713-EA2E7824BC3A}"/>
    <cellStyle name="Normal 10 7 2 2 3" xfId="2781" xr:uid="{930AD6C4-A14C-445D-B49F-C2A41B0380F0}"/>
    <cellStyle name="Normal 10 7 2 2 4" xfId="2782" xr:uid="{94AEFE32-BFAA-42FB-A9CB-D5D1333A59FB}"/>
    <cellStyle name="Normal 10 7 2 3" xfId="1161" xr:uid="{C3474C6E-AA3C-4D52-9803-75152448AE2C}"/>
    <cellStyle name="Normal 10 7 2 4" xfId="2783" xr:uid="{40305617-D8BE-44A7-97FB-F1EA6CEB1C58}"/>
    <cellStyle name="Normal 10 7 2 5" xfId="2784" xr:uid="{020823FE-D9A7-4BAE-9A92-A546BC526D22}"/>
    <cellStyle name="Normal 10 7 3" xfId="526" xr:uid="{07E62422-272B-4103-8CBA-CA75FCDDA0B2}"/>
    <cellStyle name="Normal 10 7 3 2" xfId="1162" xr:uid="{F0F787CF-7751-4A88-BDF7-7B10D3DFB92B}"/>
    <cellStyle name="Normal 10 7 3 3" xfId="2785" xr:uid="{7E860F45-3051-44F7-8BDC-85203EC9874B}"/>
    <cellStyle name="Normal 10 7 3 4" xfId="2786" xr:uid="{6734DBA3-6A04-43A5-810D-77C6EB1657EC}"/>
    <cellStyle name="Normal 10 7 4" xfId="1163" xr:uid="{61761D15-8A33-4B74-84BE-C32F93CDFD7B}"/>
    <cellStyle name="Normal 10 7 4 2" xfId="2787" xr:uid="{EB06273E-C6DA-4511-89A3-A2E9285973A5}"/>
    <cellStyle name="Normal 10 7 4 3" xfId="2788" xr:uid="{1248387F-EC4F-4AA7-B1DA-4D11FF08032B}"/>
    <cellStyle name="Normal 10 7 4 4" xfId="2789" xr:uid="{207DE2C9-2F92-4453-964A-1055E1D7A32E}"/>
    <cellStyle name="Normal 10 7 5" xfId="2790" xr:uid="{39E41DAE-92D0-44D9-995F-02EC3FC734AD}"/>
    <cellStyle name="Normal 10 7 6" xfId="2791" xr:uid="{F400EF9D-64A4-461E-8704-FD327411B120}"/>
    <cellStyle name="Normal 10 7 7" xfId="2792" xr:uid="{626F10BC-5942-4F48-85B9-EA074D9586DC}"/>
    <cellStyle name="Normal 10 8" xfId="264" xr:uid="{21B1A811-928E-4DA2-921F-9E90DC4C02D4}"/>
    <cellStyle name="Normal 10 8 2" xfId="527" xr:uid="{0E643FEE-6FEC-4F5A-B959-5BBF262FB74C}"/>
    <cellStyle name="Normal 10 8 2 2" xfId="1164" xr:uid="{77ADEC0A-5BD0-48C7-AE69-C139E245FC88}"/>
    <cellStyle name="Normal 10 8 2 3" xfId="2793" xr:uid="{A3B88806-20BE-4664-A0EA-274B02C3687A}"/>
    <cellStyle name="Normal 10 8 2 4" xfId="2794" xr:uid="{CD2FDB9B-94CB-4CEB-90E3-0201B01711EC}"/>
    <cellStyle name="Normal 10 8 3" xfId="1165" xr:uid="{4B268446-5536-41A2-A21C-A0985F1102EF}"/>
    <cellStyle name="Normal 10 8 3 2" xfId="2795" xr:uid="{65E2B860-8832-4613-8C9C-5BE86B120A57}"/>
    <cellStyle name="Normal 10 8 3 3" xfId="2796" xr:uid="{21BAA37B-41D0-4E6F-8BB6-2773449A0756}"/>
    <cellStyle name="Normal 10 8 3 4" xfId="2797" xr:uid="{F04CA760-1F66-4007-ACE9-4807EE0C25E9}"/>
    <cellStyle name="Normal 10 8 4" xfId="2798" xr:uid="{9FE844B4-61AC-4690-ACB0-54A0F94357B9}"/>
    <cellStyle name="Normal 10 8 5" xfId="2799" xr:uid="{9D7BE04A-C0DB-4AC6-A9F9-28B1E6EC7225}"/>
    <cellStyle name="Normal 10 8 6" xfId="2800" xr:uid="{9520FE80-0AAF-480D-B130-17BAF1F3023F}"/>
    <cellStyle name="Normal 10 9" xfId="265" xr:uid="{F1BD01CB-8632-4088-9D94-7C6861FD3D3F}"/>
    <cellStyle name="Normal 10 9 2" xfId="1166" xr:uid="{AB11B4D5-0929-452D-AF08-D46A0F0EA54B}"/>
    <cellStyle name="Normal 10 9 2 2" xfId="2801" xr:uid="{99C79A54-BFF1-4E50-A0C1-29460F819CB8}"/>
    <cellStyle name="Normal 10 9 2 2 2" xfId="4330" xr:uid="{E62D8FA6-B6C6-47F8-9036-CBEB5F59CEC1}"/>
    <cellStyle name="Normal 10 9 2 2 3" xfId="4679" xr:uid="{6846BD8B-1046-445B-B8DD-F956C1AA4109}"/>
    <cellStyle name="Normal 10 9 2 3" xfId="2802" xr:uid="{66227DE3-EBAE-440F-B767-9704FF64FDCA}"/>
    <cellStyle name="Normal 10 9 2 4" xfId="2803" xr:uid="{D60E9B28-A907-4C83-B0F3-BE5F39D6C4D3}"/>
    <cellStyle name="Normal 10 9 3" xfId="2804" xr:uid="{71B41EF0-A5BC-4081-9488-124F177AE778}"/>
    <cellStyle name="Normal 10 9 3 2" xfId="5343" xr:uid="{2485BC1F-CD04-4F3F-B41C-907D164F4AA0}"/>
    <cellStyle name="Normal 10 9 4" xfId="2805" xr:uid="{3FA8FA2C-2CF5-4524-BA81-D0B7BAC63B1E}"/>
    <cellStyle name="Normal 10 9 4 2" xfId="4562" xr:uid="{73023C14-0FBC-49BD-A411-B944C67518DE}"/>
    <cellStyle name="Normal 10 9 4 3" xfId="4680" xr:uid="{0A3E10F5-971D-4586-91A0-BB5DD7B96AC6}"/>
    <cellStyle name="Normal 10 9 4 4" xfId="4600" xr:uid="{95679358-9EEB-40FB-B8B9-89EBB38A3AEC}"/>
    <cellStyle name="Normal 10 9 5" xfId="2806" xr:uid="{B23B1FD4-BE6B-4744-8174-3074ED4BB185}"/>
    <cellStyle name="Normal 11" xfId="44" xr:uid="{AAE05E0C-3C1F-4839-A421-A4B32D3E99BE}"/>
    <cellStyle name="Normal 11 2" xfId="266" xr:uid="{988BF5A2-5637-4EA8-9C28-565CF0D69AB4}"/>
    <cellStyle name="Normal 11 2 2" xfId="4647" xr:uid="{9743E0B3-BD5F-41A6-8D0B-8C07EF271786}"/>
    <cellStyle name="Normal 11 3" xfId="4335" xr:uid="{874F12DA-354E-471C-B6BC-06CCD912E6FF}"/>
    <cellStyle name="Normal 11 3 2" xfId="4541" xr:uid="{3E24ADB9-445E-4DDA-8A8D-A002AECF841B}"/>
    <cellStyle name="Normal 11 3 3" xfId="4724" xr:uid="{35D7F62F-2BAC-4445-B09A-97741733C713}"/>
    <cellStyle name="Normal 11 3 4" xfId="4701" xr:uid="{9292CA76-2C5B-47EE-8CE7-DAF379257D12}"/>
    <cellStyle name="Normal 12" xfId="45" xr:uid="{E5764836-BB20-406C-98EA-F984579433BD}"/>
    <cellStyle name="Normal 12 2" xfId="267" xr:uid="{E99A3073-9F64-4F77-BFCE-FAEAEBF5F70A}"/>
    <cellStyle name="Normal 12 2 2" xfId="4648" xr:uid="{65F5F855-DBB8-470E-8A29-2F585ADE741F}"/>
    <cellStyle name="Normal 12 3" xfId="4542" xr:uid="{DC26EA24-C29B-4F99-BF6E-41D6A198962F}"/>
    <cellStyle name="Normal 13" xfId="46" xr:uid="{ED59DEA5-F671-4417-8D93-A4D80A973DE3}"/>
    <cellStyle name="Normal 13 2" xfId="47" xr:uid="{78296C86-EE16-4CED-949F-1985840212B0}"/>
    <cellStyle name="Normal 13 2 2" xfId="268" xr:uid="{2BCA6BC6-889D-4982-A35D-8F8D319699F5}"/>
    <cellStyle name="Normal 13 2 2 2" xfId="4649" xr:uid="{3E555F23-0BC8-454D-9CD3-BEEABF3B1735}"/>
    <cellStyle name="Normal 13 2 3" xfId="4337" xr:uid="{32A3BD0B-486F-4C54-86D4-532980019CB8}"/>
    <cellStyle name="Normal 13 2 3 2" xfId="4543" xr:uid="{C2100CF0-676F-46E6-A2B7-9D1573946BF4}"/>
    <cellStyle name="Normal 13 2 3 3" xfId="4725" xr:uid="{C9A594ED-17EE-4492-968E-C9C9AFE46A3D}"/>
    <cellStyle name="Normal 13 2 3 4" xfId="4702" xr:uid="{94B43113-6E84-4A06-9EE0-F060A21A5112}"/>
    <cellStyle name="Normal 13 3" xfId="269" xr:uid="{D9E2C557-1E22-4DBE-ABA3-D6EB51D2B887}"/>
    <cellStyle name="Normal 13 3 2" xfId="4421" xr:uid="{27085DC4-9D43-4A09-8B20-DDB2E7855E84}"/>
    <cellStyle name="Normal 13 3 3" xfId="4338" xr:uid="{3A812B7B-F9C8-4E46-AB37-05F54F3A2066}"/>
    <cellStyle name="Normal 13 3 4" xfId="4566" xr:uid="{4FA082DB-0BB8-42DB-A550-1F0BF3258D81}"/>
    <cellStyle name="Normal 13 3 5" xfId="4726" xr:uid="{2584F758-B728-4468-A79C-105AE0BE853C}"/>
    <cellStyle name="Normal 13 4" xfId="4339" xr:uid="{ACBA2431-9122-444C-8F60-E2042570DCB5}"/>
    <cellStyle name="Normal 13 5" xfId="4336" xr:uid="{83CCE1AE-2255-451E-96DD-DAAF1E2A5789}"/>
    <cellStyle name="Normal 14" xfId="48" xr:uid="{A171050E-FEBE-4ABF-8131-F68F32AB5178}"/>
    <cellStyle name="Normal 14 18" xfId="4341" xr:uid="{2E932CA3-6AE5-4A69-A6E3-2BFD3C002A18}"/>
    <cellStyle name="Normal 14 2" xfId="270" xr:uid="{0CC6D67D-9936-4A5F-99DB-259BB629014F}"/>
    <cellStyle name="Normal 14 2 2" xfId="430" xr:uid="{10416140-6DB7-4D8D-A90D-8A0C8C1C6766}"/>
    <cellStyle name="Normal 14 2 2 2" xfId="431" xr:uid="{CBCAEF53-FDB4-46BF-9AC6-C5B21A061FE4}"/>
    <cellStyle name="Normal 14 2 3" xfId="432" xr:uid="{C934B1E3-B951-4DD4-9474-A6891D334435}"/>
    <cellStyle name="Normal 14 3" xfId="433" xr:uid="{2F3AB5AF-AF2B-4F91-8F5A-EF71070C34A4}"/>
    <cellStyle name="Normal 14 3 2" xfId="4650" xr:uid="{E458FB16-91EA-4DD6-ADDB-0C3565D9AFA9}"/>
    <cellStyle name="Normal 14 4" xfId="4340" xr:uid="{222F0780-CD08-4EBA-9711-E19AB49B84A3}"/>
    <cellStyle name="Normal 14 4 2" xfId="4544" xr:uid="{1C212B02-2F0A-4110-AD02-0825A2B3FECB}"/>
    <cellStyle name="Normal 14 4 3" xfId="4727" xr:uid="{F70AD350-2D29-4E55-B75F-9B12BE3BE742}"/>
    <cellStyle name="Normal 14 4 4" xfId="4703" xr:uid="{D4A450A0-C8B3-4F76-81B3-24A76682B16F}"/>
    <cellStyle name="Normal 15" xfId="49" xr:uid="{00281E6D-B032-4A10-A83F-71E6542DCB2B}"/>
    <cellStyle name="Normal 15 2" xfId="50" xr:uid="{6D6DEA89-9C8F-4C1E-9FA0-6B711174D046}"/>
    <cellStyle name="Normal 15 2 2" xfId="271" xr:uid="{5F980BE7-94C1-4D88-87DC-97E2D9E60383}"/>
    <cellStyle name="Normal 15 2 2 2" xfId="4453" xr:uid="{1550EAD7-6E06-4841-90A4-C4191CA7E742}"/>
    <cellStyle name="Normal 15 2 3" xfId="4546" xr:uid="{BAB8360B-572B-4660-A06B-B7D1520CAF82}"/>
    <cellStyle name="Normal 15 3" xfId="272" xr:uid="{5469FE5B-154F-4905-A1D8-4599204DAD6D}"/>
    <cellStyle name="Normal 15 3 2" xfId="4422" xr:uid="{614E5761-4A3A-4693-BCFB-6572DA4D5BB3}"/>
    <cellStyle name="Normal 15 3 3" xfId="4343" xr:uid="{69558EA7-1B20-43B4-8B5E-51858A2BAF8F}"/>
    <cellStyle name="Normal 15 3 4" xfId="4567" xr:uid="{21AB2161-4BC8-4526-AC70-CCC804015AAD}"/>
    <cellStyle name="Normal 15 3 5" xfId="4729" xr:uid="{AC7661F2-78BD-49FA-9DD8-C2E3F79C560B}"/>
    <cellStyle name="Normal 15 4" xfId="4342" xr:uid="{800C2FF3-83CA-4652-BAB3-486249C65661}"/>
    <cellStyle name="Normal 15 4 2" xfId="4545" xr:uid="{D3B9A2AF-0890-42C3-9171-40095FF3CAA3}"/>
    <cellStyle name="Normal 15 4 3" xfId="4728" xr:uid="{F5F3E212-8BA6-4A50-A23B-E27DA98842F1}"/>
    <cellStyle name="Normal 15 4 4" xfId="4704" xr:uid="{72FB3938-A3AE-4E83-96F2-6BAD2EAEAA6B}"/>
    <cellStyle name="Normal 16" xfId="51" xr:uid="{7C2C62D9-E4F9-460C-83D3-82A3CC071BED}"/>
    <cellStyle name="Normal 16 2" xfId="273" xr:uid="{07BE11AE-DB60-481C-8E23-BE3DB88B2D1B}"/>
    <cellStyle name="Normal 16 2 2" xfId="4423" xr:uid="{ED644C91-A3B6-48A7-92E1-A24C0857C5F5}"/>
    <cellStyle name="Normal 16 2 3" xfId="4344" xr:uid="{2DAE242A-44DA-41AA-A371-53116DFC29F3}"/>
    <cellStyle name="Normal 16 2 4" xfId="4568" xr:uid="{6F575D45-60E6-4FE7-A119-87B514DB9363}"/>
    <cellStyle name="Normal 16 2 5" xfId="4730" xr:uid="{2B50B196-8057-4DB9-A23C-3D4A8CE35BB4}"/>
    <cellStyle name="Normal 16 3" xfId="274" xr:uid="{98379B4B-F0D9-469F-8E9A-801A9C5208A2}"/>
    <cellStyle name="Normal 17" xfId="52" xr:uid="{208991C8-5A5A-44F1-A6F5-EAAA3C0C133D}"/>
    <cellStyle name="Normal 17 2" xfId="275" xr:uid="{439B6B6E-48DA-4DEC-B1B1-166E35D05A68}"/>
    <cellStyle name="Normal 17 2 2" xfId="4424" xr:uid="{EDF28907-493D-41CC-B8CE-63CED04BDB13}"/>
    <cellStyle name="Normal 17 2 3" xfId="4346" xr:uid="{BBA2ECED-2C04-4F77-B04F-6091DAED2DA4}"/>
    <cellStyle name="Normal 17 2 4" xfId="4569" xr:uid="{7115536E-51FD-4D8C-8B7C-0203AC3C9E5B}"/>
    <cellStyle name="Normal 17 2 5" xfId="4731" xr:uid="{6B79EEE2-BEDA-4644-A653-37EFD694401C}"/>
    <cellStyle name="Normal 17 3" xfId="4347" xr:uid="{705E3CF6-5095-4EFF-A0C3-CE043FB0DCF6}"/>
    <cellStyle name="Normal 17 4" xfId="4345" xr:uid="{B0E161A2-F28A-4778-A801-15F3E7D08644}"/>
    <cellStyle name="Normal 18" xfId="53" xr:uid="{07309480-9B2E-4E4E-A940-BC8C6B5B674E}"/>
    <cellStyle name="Normal 18 2" xfId="276" xr:uid="{56259905-6014-46A4-8507-2908626F26EE}"/>
    <cellStyle name="Normal 18 2 2" xfId="4454" xr:uid="{EC7B68B5-574B-4DA8-B67E-D5C7FDC0B20A}"/>
    <cellStyle name="Normal 18 3" xfId="4348" xr:uid="{0AFC4BFC-550F-439C-9ED8-6181451ACB11}"/>
    <cellStyle name="Normal 18 3 2" xfId="4547" xr:uid="{705849AC-3554-442A-AB63-FA7F1D9281BB}"/>
    <cellStyle name="Normal 18 3 3" xfId="4732" xr:uid="{DD0F42F8-A58B-4502-9B30-883A42AD116B}"/>
    <cellStyle name="Normal 18 3 4" xfId="4705" xr:uid="{1A56E4A7-915F-47AF-B3FC-23844B431665}"/>
    <cellStyle name="Normal 19" xfId="54" xr:uid="{ED2779A2-9EC7-4E0F-8180-3472EF12DE13}"/>
    <cellStyle name="Normal 19 2" xfId="55" xr:uid="{C7C93B83-6DC7-4C83-8D07-79B1D05E65B3}"/>
    <cellStyle name="Normal 19 2 2" xfId="277" xr:uid="{D2A5E646-8B64-4A17-AE3E-3A6B9A740ACD}"/>
    <cellStyle name="Normal 19 2 2 2" xfId="4651" xr:uid="{6BDBC3DC-73A3-4361-A3BC-4782B2C28634}"/>
    <cellStyle name="Normal 19 2 3" xfId="4549" xr:uid="{FDAD66EB-4D76-4B24-9298-F34CDAA12CB7}"/>
    <cellStyle name="Normal 19 3" xfId="278" xr:uid="{16198B25-CB07-4FE0-8856-E703581E7FC4}"/>
    <cellStyle name="Normal 19 3 2" xfId="4652" xr:uid="{8B28BA05-E5A1-45A8-887B-4E02C2E03351}"/>
    <cellStyle name="Normal 19 4" xfId="4548" xr:uid="{1A1C2A3C-FDE1-460B-9CC5-A93A26BCA80F}"/>
    <cellStyle name="Normal 2" xfId="3" xr:uid="{0035700C-F3A5-4A6F-B63A-5CE25669DEE2}"/>
    <cellStyle name="Normal 2 2" xfId="56" xr:uid="{AF349715-76A7-47FE-8C29-6900E99D604F}"/>
    <cellStyle name="Normal 2 2 2" xfId="57" xr:uid="{0D30DBE0-17D6-4B12-BA40-5C07ED579EF2}"/>
    <cellStyle name="Normal 2 2 2 2" xfId="279" xr:uid="{B5008795-7DB9-4B92-9576-AAD5B2C477FA}"/>
    <cellStyle name="Normal 2 2 2 2 2" xfId="4655" xr:uid="{6DADF2C7-B3E4-4A63-AC41-9E088C7303C0}"/>
    <cellStyle name="Normal 2 2 2 3" xfId="4551" xr:uid="{0ECD6221-E0EC-44AC-A7CD-281693DC10C4}"/>
    <cellStyle name="Normal 2 2 3" xfId="280" xr:uid="{32BC80B8-DD79-49F7-AAD6-3FB84AAC8BF5}"/>
    <cellStyle name="Normal 2 2 3 2" xfId="4455" xr:uid="{C729B529-0ABB-45D8-95B8-944198474686}"/>
    <cellStyle name="Normal 2 2 3 2 2" xfId="4585" xr:uid="{9DF338F6-08C7-4C8E-BF16-1FA91F367E40}"/>
    <cellStyle name="Normal 2 2 3 2 2 2" xfId="4656" xr:uid="{2F7DDED6-19DA-4592-AC1E-903CF6C2AE1A}"/>
    <cellStyle name="Normal 2 2 3 2 2 3" xfId="5350" xr:uid="{6C3FFFBA-8C3F-4A66-B0A3-C9AC1BD13F50}"/>
    <cellStyle name="Normal 2 2 3 2 3" xfId="4750" xr:uid="{E35071C3-1C60-4DAE-9984-289E17F63956}"/>
    <cellStyle name="Normal 2 2 3 2 4" xfId="5305" xr:uid="{CFC5569F-80DF-40E9-893A-FE612294459A}"/>
    <cellStyle name="Normal 2 2 3 3" xfId="4435" xr:uid="{89578CDD-D739-47DF-B8E6-2060244AD249}"/>
    <cellStyle name="Normal 2 2 3 4" xfId="4706" xr:uid="{E3281A50-9CA1-4C13-9BB4-698F0DF1C9FE}"/>
    <cellStyle name="Normal 2 2 3 5" xfId="4695" xr:uid="{A6C7BF76-E73F-42D4-AFDB-E4BBB4588401}"/>
    <cellStyle name="Normal 2 2 4" xfId="4349" xr:uid="{E38EF97B-07C5-4BE1-93B8-EB984A7150E4}"/>
    <cellStyle name="Normal 2 2 4 2" xfId="4550" xr:uid="{4D21EE88-92EC-43FA-86B8-F8C3D777F158}"/>
    <cellStyle name="Normal 2 2 4 3" xfId="4733" xr:uid="{DD2612CA-6D27-4EB8-AC56-D47BD85DF7EF}"/>
    <cellStyle name="Normal 2 2 4 4" xfId="4707" xr:uid="{D297FA74-C977-4FCA-998F-3E8D137A063F}"/>
    <cellStyle name="Normal 2 2 5" xfId="4654" xr:uid="{0EFCD3D5-38B0-4BE6-803F-35CCC0021712}"/>
    <cellStyle name="Normal 2 2 6" xfId="4753" xr:uid="{E1C1E518-46D2-4B03-B179-92EF9D5C78EC}"/>
    <cellStyle name="Normal 2 3" xfId="58" xr:uid="{8447BD86-10C8-48C2-812C-7E5562F2B8C5}"/>
    <cellStyle name="Normal 2 3 2" xfId="59" xr:uid="{2EACA917-85D4-4D43-BD45-96051A6B4628}"/>
    <cellStyle name="Normal 2 3 2 2" xfId="281" xr:uid="{52514B1F-85A2-49AC-9AB9-0775FAFEA6BC}"/>
    <cellStyle name="Normal 2 3 2 2 2" xfId="4657" xr:uid="{31CD6E1E-802F-44C0-977B-B03AE32B6E6E}"/>
    <cellStyle name="Normal 2 3 2 3" xfId="4351" xr:uid="{57A4D999-FF06-4866-B48D-D39A5B3DE83F}"/>
    <cellStyle name="Normal 2 3 2 3 2" xfId="4553" xr:uid="{F1F24D0A-B520-4630-8AD1-D77E59E6D422}"/>
    <cellStyle name="Normal 2 3 2 3 3" xfId="4735" xr:uid="{FDF13CB6-F5B0-4152-A165-D3484C678660}"/>
    <cellStyle name="Normal 2 3 2 3 4" xfId="4708" xr:uid="{73122767-95C0-4162-AB5D-BBD91849EC98}"/>
    <cellStyle name="Normal 2 3 3" xfId="60" xr:uid="{CD6A0231-AE0F-4539-860A-F4FDC89923EE}"/>
    <cellStyle name="Normal 2 3 4" xfId="61" xr:uid="{BAC08E64-0298-476F-84E0-D4224BEECFC5}"/>
    <cellStyle name="Normal 2 3 5" xfId="185" xr:uid="{F0D84820-F88F-4612-BCB6-DCC9C2866C0B}"/>
    <cellStyle name="Normal 2 3 5 2" xfId="4658" xr:uid="{0851C2FC-799E-41C1-A732-98F24F94EA0F}"/>
    <cellStyle name="Normal 2 3 6" xfId="4350" xr:uid="{847F2DEF-98E7-4CCF-8689-43607DC4281E}"/>
    <cellStyle name="Normal 2 3 6 2" xfId="4552" xr:uid="{F6D838BF-434D-4429-AF52-E00B57770B6A}"/>
    <cellStyle name="Normal 2 3 6 3" xfId="4734" xr:uid="{9A2EBD84-95E1-4A01-826D-7FBF627523D5}"/>
    <cellStyle name="Normal 2 3 6 4" xfId="4709" xr:uid="{DEDAAC93-D48F-4381-982F-7F856224FEA9}"/>
    <cellStyle name="Normal 2 3 7" xfId="5318" xr:uid="{1F932B5A-C129-4BDF-B7B3-22250BF33F17}"/>
    <cellStyle name="Normal 2 4" xfId="62" xr:uid="{AAAAB357-D140-46AC-B32F-43C5F91A3766}"/>
    <cellStyle name="Normal 2 4 2" xfId="63" xr:uid="{40F6D95B-E117-42BC-A247-6C55521DAF36}"/>
    <cellStyle name="Normal 2 4 3" xfId="282" xr:uid="{0AE2CFEF-300D-46A8-B168-6CADF79259AD}"/>
    <cellStyle name="Normal 2 4 3 2" xfId="4659" xr:uid="{E5A786AC-8151-4669-8C73-763143EE5998}"/>
    <cellStyle name="Normal 2 4 3 3" xfId="4673" xr:uid="{7DDEBBAE-C217-4001-8D26-3428CC83C860}"/>
    <cellStyle name="Normal 2 4 4" xfId="4554" xr:uid="{2B291397-0643-48F8-B44F-E71FB24EE08C}"/>
    <cellStyle name="Normal 2 4 5" xfId="4754" xr:uid="{F11963BB-74E4-4A44-9C24-95301CB4982C}"/>
    <cellStyle name="Normal 2 4 6" xfId="4752" xr:uid="{7C30C020-B2E8-4D71-9EBD-14A8AFF50265}"/>
    <cellStyle name="Normal 2 5" xfId="184" xr:uid="{B415AB4A-73AF-4B8C-B488-586EA4B79D0E}"/>
    <cellStyle name="Normal 2 5 2" xfId="284" xr:uid="{D704AC3B-EABD-4B58-A820-5C217A5A6FC0}"/>
    <cellStyle name="Normal 2 5 2 2" xfId="2505" xr:uid="{610B4B04-760D-41F2-8B48-16DDAD1CB6C6}"/>
    <cellStyle name="Normal 2 5 3" xfId="283" xr:uid="{09999DBD-69AF-4A38-8C69-20D2F02C4C7A}"/>
    <cellStyle name="Normal 2 5 3 2" xfId="4586" xr:uid="{5612C735-809C-4CC0-9596-36F93AFC407E}"/>
    <cellStyle name="Normal 2 5 3 3" xfId="4746" xr:uid="{59DCB7FF-4DA2-4914-94FF-FC4AB13266CA}"/>
    <cellStyle name="Normal 2 5 3 4" xfId="5302" xr:uid="{2B17E82C-026B-43D5-914D-53ABDCE0B884}"/>
    <cellStyle name="Normal 2 5 4" xfId="4660" xr:uid="{12AD4708-D0D8-4AD0-A331-99C0DBB3F01E}"/>
    <cellStyle name="Normal 2 5 5" xfId="4615" xr:uid="{DF58CB79-A8F5-4FA7-AB3D-8BDEA2D373E4}"/>
    <cellStyle name="Normal 2 5 6" xfId="4614" xr:uid="{D827E4E3-7E05-4BAE-A5FC-87783D81EC8B}"/>
    <cellStyle name="Normal 2 5 7" xfId="4749" xr:uid="{CD1D8898-3390-4FA7-93BA-84D4B53BF7BD}"/>
    <cellStyle name="Normal 2 5 8" xfId="4719" xr:uid="{830F6931-79E1-4D8E-9E64-CFE7A86202EA}"/>
    <cellStyle name="Normal 2 6" xfId="285" xr:uid="{99F62226-AAA3-4179-B459-7BD1737810BE}"/>
    <cellStyle name="Normal 2 6 2" xfId="286" xr:uid="{2CDBC63A-F35C-4ECE-9319-28B231EC9BB7}"/>
    <cellStyle name="Normal 2 6 3" xfId="452" xr:uid="{A7871A7D-8F85-4B2E-9EDF-CF68E56A48BC}"/>
    <cellStyle name="Normal 2 6 3 2" xfId="5335" xr:uid="{F7DB7F28-5C84-4050-B3F2-612B41A3C7CB}"/>
    <cellStyle name="Normal 2 6 4" xfId="4661" xr:uid="{994E6ED1-42EF-4EE1-80C9-5C936889EAE6}"/>
    <cellStyle name="Normal 2 6 5" xfId="4612" xr:uid="{23EFF37A-3C0E-4DA3-B8B9-CFDB9DCCD30C}"/>
    <cellStyle name="Normal 2 6 5 2" xfId="4710" xr:uid="{8F91FD6F-116F-4EF0-96F7-15937EB032F0}"/>
    <cellStyle name="Normal 2 6 6" xfId="4598" xr:uid="{E098A792-4A91-4A1C-AC39-63AB854BF27E}"/>
    <cellStyle name="Normal 2 6 7" xfId="5322" xr:uid="{4EB6BA88-D4E1-4A1F-BEA3-E5825F348EE6}"/>
    <cellStyle name="Normal 2 6 8" xfId="5331" xr:uid="{BF6E6526-04FF-4487-8CC8-FD647C339BA9}"/>
    <cellStyle name="Normal 2 7" xfId="287" xr:uid="{6C740231-CDC7-493F-8167-B9779A5D1C57}"/>
    <cellStyle name="Normal 2 7 2" xfId="4456" xr:uid="{0A873AB7-5C3F-4164-AEFE-B87657F70FCC}"/>
    <cellStyle name="Normal 2 7 3" xfId="4662" xr:uid="{FC463C60-E53A-4F88-AC5B-67A453F1D52D}"/>
    <cellStyle name="Normal 2 7 4" xfId="5303" xr:uid="{DAFC2591-7DA5-48DF-BCF6-82493C374705}"/>
    <cellStyle name="Normal 2 8" xfId="4508" xr:uid="{F8700C1C-3CD2-476F-98AA-CF6085E8741C}"/>
    <cellStyle name="Normal 2 9" xfId="4653" xr:uid="{AAE1D2DE-7B68-448C-99A5-72A92D56D814}"/>
    <cellStyle name="Normal 20" xfId="434" xr:uid="{3CCB59C3-496D-495F-9F84-68D0901B184D}"/>
    <cellStyle name="Normal 20 2" xfId="435" xr:uid="{1C1FF608-8006-47A0-9D5C-8A06D6296D98}"/>
    <cellStyle name="Normal 20 2 2" xfId="436" xr:uid="{6A4BBE39-DBE1-48E9-9DD9-D10946A19E4C}"/>
    <cellStyle name="Normal 20 2 2 2" xfId="4425" xr:uid="{91597492-08A9-4A91-BEEB-26BAE3F80329}"/>
    <cellStyle name="Normal 20 2 2 3" xfId="4417" xr:uid="{3D017344-DE29-4F6F-8695-228FDDEF2A5B}"/>
    <cellStyle name="Normal 20 2 2 4" xfId="4582" xr:uid="{3D721CDA-FD86-49B1-8919-F0FEB890AFE9}"/>
    <cellStyle name="Normal 20 2 2 5" xfId="4744" xr:uid="{3404FF2F-AE4E-4F68-92DE-731805D0C820}"/>
    <cellStyle name="Normal 20 2 3" xfId="4420" xr:uid="{69698BEC-F81A-4842-98FC-8EDCD1183C98}"/>
    <cellStyle name="Normal 20 2 4" xfId="4416" xr:uid="{31E36F12-5F6E-48F8-AA4F-38F03C5A941B}"/>
    <cellStyle name="Normal 20 2 5" xfId="4581" xr:uid="{D8E15AEC-87E6-4CD8-B88E-A21A6D7661BB}"/>
    <cellStyle name="Normal 20 2 6" xfId="4743" xr:uid="{7D69CA3A-7980-4581-A925-0EBDBB477C3F}"/>
    <cellStyle name="Normal 20 3" xfId="1167" xr:uid="{1B32C040-A483-42DD-A9B0-D3E794C7A859}"/>
    <cellStyle name="Normal 20 3 2" xfId="4457" xr:uid="{6105F3C3-C0E3-4213-A065-A16713DF4AC7}"/>
    <cellStyle name="Normal 20 4" xfId="4352" xr:uid="{5550A46B-C017-4896-9173-E331D914CBB2}"/>
    <cellStyle name="Normal 20 4 2" xfId="4555" xr:uid="{7A7D5464-4D94-4257-A065-1328F15EE93F}"/>
    <cellStyle name="Normal 20 4 3" xfId="4736" xr:uid="{3AB8CC0F-C1BC-4E85-B460-2EDA57B93F88}"/>
    <cellStyle name="Normal 20 4 4" xfId="4711" xr:uid="{F270AD48-C6C7-4130-A8D8-934A1909E727}"/>
    <cellStyle name="Normal 20 5" xfId="4433" xr:uid="{A9ACADB6-1C5A-4EE1-ABA9-C384CB9F19CE}"/>
    <cellStyle name="Normal 20 5 2" xfId="5328" xr:uid="{BC3D5C52-6366-41D8-8552-C108991A3685}"/>
    <cellStyle name="Normal 20 6" xfId="4587" xr:uid="{0806CC6A-833E-4891-8996-B8F39CA20D3E}"/>
    <cellStyle name="Normal 20 7" xfId="4696" xr:uid="{B6F44951-29F2-4C81-B6C6-A5960378989F}"/>
    <cellStyle name="Normal 20 8" xfId="4717" xr:uid="{9A494D7D-64E3-41DF-8639-36AFC9E0E3AB}"/>
    <cellStyle name="Normal 20 9" xfId="4716" xr:uid="{BD72910D-CA6E-41C3-BAD0-2D69DC81397C}"/>
    <cellStyle name="Normal 21" xfId="437" xr:uid="{BA8202FD-8535-453A-8A23-EA7C8DE595C3}"/>
    <cellStyle name="Normal 21 2" xfId="438" xr:uid="{BC6AAF48-16E8-4B43-9847-078EFC354703}"/>
    <cellStyle name="Normal 21 2 2" xfId="439" xr:uid="{FEA320F9-D183-43AB-98C3-F490A911D660}"/>
    <cellStyle name="Normal 21 3" xfId="4353" xr:uid="{EB86FDF8-8E86-4036-BFC1-12DBA01012E9}"/>
    <cellStyle name="Normal 21 3 2" xfId="4459" xr:uid="{21B1BF24-E8FC-433E-A70D-2A3C2590540D}"/>
    <cellStyle name="Normal 21 3 3" xfId="4458" xr:uid="{AF57FA2E-2D12-4E37-B573-17EA883EB1D6}"/>
    <cellStyle name="Normal 21 4" xfId="4570" xr:uid="{27DB3DAE-C071-44A7-B971-2D5F6E9255E1}"/>
    <cellStyle name="Normal 21 5" xfId="4737" xr:uid="{08B8564E-A563-4223-A075-DD118A3326A8}"/>
    <cellStyle name="Normal 22" xfId="440" xr:uid="{22BD80D3-2666-48D9-83E6-09E55210471A}"/>
    <cellStyle name="Normal 22 2" xfId="441" xr:uid="{2B3F0DBF-DADE-4137-8C4F-5286C84EA523}"/>
    <cellStyle name="Normal 22 3" xfId="4310" xr:uid="{DFD54247-D47A-4DA2-860C-66389650E37C}"/>
    <cellStyle name="Normal 22 3 2" xfId="4354" xr:uid="{4F21C336-2B47-4EED-AEC7-0413F0E508A9}"/>
    <cellStyle name="Normal 22 3 2 2" xfId="4461" xr:uid="{9A8D7808-1B07-4CBC-94DC-3157B4252A73}"/>
    <cellStyle name="Normal 22 3 3" xfId="4460" xr:uid="{57E8F81B-76F0-4128-9DB3-260E2453C60D}"/>
    <cellStyle name="Normal 22 3 4" xfId="4691" xr:uid="{BF13BF3E-ECBD-4407-828B-381E11E5654A}"/>
    <cellStyle name="Normal 22 4" xfId="4313" xr:uid="{A69F8045-4A20-4B2B-9814-1FE3171E10FD}"/>
    <cellStyle name="Normal 22 4 2" xfId="4431" xr:uid="{A30C3692-7467-4D0E-978D-3C0E462C2EC7}"/>
    <cellStyle name="Normal 22 4 3" xfId="4571" xr:uid="{F207F430-93F6-412E-A1FB-1B890B25CC54}"/>
    <cellStyle name="Normal 22 4 3 2" xfId="4590" xr:uid="{EA711E67-FAEC-4BD8-A4B1-7F94214BCDA0}"/>
    <cellStyle name="Normal 22 4 3 2 2" xfId="5352" xr:uid="{6E588DE4-8178-4C88-B6E2-8A565F2937DB}"/>
    <cellStyle name="Normal 22 4 3 3" xfId="4748" xr:uid="{0BD988B0-4017-4BEA-916B-83BE47EA3746}"/>
    <cellStyle name="Normal 22 4 3 4" xfId="5338" xr:uid="{32452347-08B7-411C-BC21-31B502607D16}"/>
    <cellStyle name="Normal 22 4 3 5" xfId="5334" xr:uid="{BF92851B-11E2-4A06-AC61-2BBF3E22471A}"/>
    <cellStyle name="Normal 22 4 4" xfId="4692" xr:uid="{533E65B6-DEB9-4F34-A76F-078ADDC26445}"/>
    <cellStyle name="Normal 22 4 5" xfId="4604" xr:uid="{6CA87718-ED43-44E1-B475-C764711A8E17}"/>
    <cellStyle name="Normal 22 4 5 2" xfId="5351" xr:uid="{A691C81F-4334-45C6-A059-3FF47645EF7F}"/>
    <cellStyle name="Normal 22 4 6" xfId="4595" xr:uid="{B0171D7B-85AE-4DA8-90EB-CF12AD45927B}"/>
    <cellStyle name="Normal 22 4 7" xfId="4594" xr:uid="{478AA824-A7E1-4978-B611-FE93CA60C018}"/>
    <cellStyle name="Normal 22 4 8" xfId="4593" xr:uid="{1AAF8FB1-B82D-444A-83ED-68B6CBD646F5}"/>
    <cellStyle name="Normal 22 4 9" xfId="4592" xr:uid="{3BE1A37D-2C5B-4873-AD9D-1CFC559F2DD9}"/>
    <cellStyle name="Normal 22 5" xfId="4738" xr:uid="{E5BDC814-1581-4897-8F39-1D7766758305}"/>
    <cellStyle name="Normal 23" xfId="442" xr:uid="{B1B6EEAD-93DE-4102-8CD3-0098009BFEF7}"/>
    <cellStyle name="Normal 23 2" xfId="2500" xr:uid="{A37028DA-2A63-4ED4-A141-4036C2C7FB08}"/>
    <cellStyle name="Normal 23 2 2" xfId="4356" xr:uid="{6E98CDD6-2C7C-40F6-AFAF-D5301AD754FF}"/>
    <cellStyle name="Normal 23 2 2 2" xfId="4751" xr:uid="{73FAB393-2430-4ECE-8899-1724B34C3AFE}"/>
    <cellStyle name="Normal 23 2 2 3" xfId="4693" xr:uid="{F6D25463-71AD-4E08-A15B-6E8D6937DCEB}"/>
    <cellStyle name="Normal 23 2 2 4" xfId="4663" xr:uid="{47CB197D-C532-4D30-84B5-D59A85AA3E3E}"/>
    <cellStyle name="Normal 23 2 3" xfId="4605" xr:uid="{10F032E0-D77C-4951-8FC8-9D721D778577}"/>
    <cellStyle name="Normal 23 2 4" xfId="4712" xr:uid="{4BA21907-590D-4C23-80C0-4FBF2B4A2FB5}"/>
    <cellStyle name="Normal 23 3" xfId="4426" xr:uid="{22644F64-2490-4FFC-B04A-A6E92DFE7884}"/>
    <cellStyle name="Normal 23 4" xfId="4355" xr:uid="{DCF9B031-838A-4CC3-B4B7-D1A9FD51194F}"/>
    <cellStyle name="Normal 23 5" xfId="4572" xr:uid="{10A8C6F8-0DCA-4C5A-A6E6-A44ADD3EDE70}"/>
    <cellStyle name="Normal 23 6" xfId="4739" xr:uid="{1773D4C5-98F2-4B9B-AA64-914C0F3B807E}"/>
    <cellStyle name="Normal 24" xfId="443" xr:uid="{FD8A94FD-7A44-4F85-8EED-A6316226B25F}"/>
    <cellStyle name="Normal 24 2" xfId="444" xr:uid="{53A0025A-7857-47D7-9585-2EF76717AB8B}"/>
    <cellStyle name="Normal 24 2 2" xfId="4428" xr:uid="{B795F422-FA41-4048-A62A-2B3BAC18902E}"/>
    <cellStyle name="Normal 24 2 3" xfId="4358" xr:uid="{B5281B53-EBB2-4469-9306-19F23F4C375F}"/>
    <cellStyle name="Normal 24 2 4" xfId="4574" xr:uid="{A291EFC5-C963-4E89-A7C1-70DF777A6BA3}"/>
    <cellStyle name="Normal 24 2 5" xfId="4741" xr:uid="{8CB770DD-A2AE-4086-A1E5-3459ED46E3D9}"/>
    <cellStyle name="Normal 24 3" xfId="4427" xr:uid="{B6576962-E62E-47E0-A5C1-66FFE0EE04ED}"/>
    <cellStyle name="Normal 24 4" xfId="4357" xr:uid="{0544A22E-52B5-4811-9ED3-0C911E6F2231}"/>
    <cellStyle name="Normal 24 5" xfId="4573" xr:uid="{D80957ED-D4FF-4F60-9435-63BDDA860A8B}"/>
    <cellStyle name="Normal 24 6" xfId="4740" xr:uid="{C22301EE-A7FB-49F9-8CA3-B835D8D1D9D9}"/>
    <cellStyle name="Normal 25" xfId="451" xr:uid="{158AE004-8137-436F-B353-8287806B8571}"/>
    <cellStyle name="Normal 25 2" xfId="4360" xr:uid="{4FEE8268-B013-4AEB-AE59-8CB842096694}"/>
    <cellStyle name="Normal 25 2 2" xfId="5337" xr:uid="{E0A8CF3D-485F-456B-B209-E732BD3F2677}"/>
    <cellStyle name="Normal 25 3" xfId="4429" xr:uid="{C6B83E22-8034-4CFB-951A-5FD06BD51668}"/>
    <cellStyle name="Normal 25 4" xfId="4359" xr:uid="{ACF89620-3961-4B07-99DF-D5CEC234227E}"/>
    <cellStyle name="Normal 25 5" xfId="4575" xr:uid="{E1AADA7E-7B2A-4A73-A372-26D0A46B136A}"/>
    <cellStyle name="Normal 26" xfId="2498" xr:uid="{B75C8BF7-1B93-4FAA-B3D9-C774E9368BF1}"/>
    <cellStyle name="Normal 26 2" xfId="2499" xr:uid="{DE85059B-8C28-49AF-AF64-F638A9E8FC35}"/>
    <cellStyle name="Normal 26 2 2" xfId="4362" xr:uid="{B01E4FAC-CDB3-42FA-BEA8-514F8FAD5BBF}"/>
    <cellStyle name="Normal 26 3" xfId="4361" xr:uid="{3CEE2EF4-B387-4827-B1A7-99EA5C75F511}"/>
    <cellStyle name="Normal 26 3 2" xfId="4436" xr:uid="{DC73C57B-85EA-4A40-A73D-ED8A2F00F74F}"/>
    <cellStyle name="Normal 27" xfId="2507" xr:uid="{63CBB9AC-7FD7-4391-93D2-52C7137C3CD3}"/>
    <cellStyle name="Normal 27 2" xfId="4364" xr:uid="{A6EB77A9-AB9B-4B41-BD40-3D38B45A1A07}"/>
    <cellStyle name="Normal 27 3" xfId="4363" xr:uid="{D329636B-E9A1-4A4B-AAFB-A583CDF7F975}"/>
    <cellStyle name="Normal 27 4" xfId="4599" xr:uid="{4BFAAD2B-60B8-45A7-95C4-7B5BCB44C3E1}"/>
    <cellStyle name="Normal 27 5" xfId="5320" xr:uid="{5ABF6D0E-549E-4DA5-946F-77405A8431EE}"/>
    <cellStyle name="Normal 27 6" xfId="4589" xr:uid="{C51101D3-76BB-473C-ADC8-896531FE8994}"/>
    <cellStyle name="Normal 27 7" xfId="5332" xr:uid="{64225982-5C02-44B7-8949-DF6EC4849A29}"/>
    <cellStyle name="Normal 28" xfId="4365" xr:uid="{578930BB-3262-4F53-8BF6-BE51C1F3BF93}"/>
    <cellStyle name="Normal 28 2" xfId="4366" xr:uid="{A86D1405-33E4-49C0-A438-D8C862BBDB27}"/>
    <cellStyle name="Normal 28 3" xfId="4367" xr:uid="{F681E06E-4C41-41D0-8D18-DABCA68DD840}"/>
    <cellStyle name="Normal 29" xfId="4368" xr:uid="{5AA4D0DC-4C5A-4099-AB0E-81115D483F99}"/>
    <cellStyle name="Normal 29 2" xfId="4369" xr:uid="{D1EA3009-E0D4-4103-AA7D-62C3CD4133E0}"/>
    <cellStyle name="Normal 3" xfId="2" xr:uid="{665067A7-73F8-4B7E-BFD2-7BB3B9468366}"/>
    <cellStyle name="Normal 3 2" xfId="64" xr:uid="{B56D9879-1BED-4390-9D92-9A167C8A7F47}"/>
    <cellStyle name="Normal 3 2 2" xfId="65" xr:uid="{3C144693-E621-4838-A72F-7042754265F1}"/>
    <cellStyle name="Normal 3 2 2 2" xfId="288" xr:uid="{39FDE5D9-7D09-4D35-B751-63F30D8BB343}"/>
    <cellStyle name="Normal 3 2 2 2 2" xfId="4665" xr:uid="{45E5DE77-3A92-4C37-8072-4E05B266BFAE}"/>
    <cellStyle name="Normal 3 2 2 3" xfId="4556" xr:uid="{F709CEA0-2647-47D1-A173-475BF0EFAD4E}"/>
    <cellStyle name="Normal 3 2 3" xfId="66" xr:uid="{AD2F695E-1AEF-4A7B-B815-31932E5178F1}"/>
    <cellStyle name="Normal 3 2 4" xfId="289" xr:uid="{2649B837-B8AF-42DE-AC15-B48A2998343F}"/>
    <cellStyle name="Normal 3 2 4 2" xfId="4666" xr:uid="{FF582899-6E00-4E85-86E1-701281CED877}"/>
    <cellStyle name="Normal 3 2 5" xfId="2506" xr:uid="{D46276E9-FED8-4B10-A103-FBF03B5E1744}"/>
    <cellStyle name="Normal 3 2 5 2" xfId="4509" xr:uid="{EDA4BEA1-6C93-45D3-96D7-CB0B12DA87B5}"/>
    <cellStyle name="Normal 3 2 5 3" xfId="5304" xr:uid="{7932E71A-E840-44B6-BFFA-CFCC96420175}"/>
    <cellStyle name="Normal 3 3" xfId="67" xr:uid="{F6F8A9CE-3267-4EDF-88BB-B02E0621AD1E}"/>
    <cellStyle name="Normal 3 3 2" xfId="290" xr:uid="{C533EC05-82AD-4744-838E-15C5B3701E71}"/>
    <cellStyle name="Normal 3 3 2 2" xfId="4667" xr:uid="{26788C5B-66FA-4D7D-9C12-CBDCF8F3F039}"/>
    <cellStyle name="Normal 3 3 3" xfId="4557" xr:uid="{B07F9AF9-62BD-45DA-A42D-EE5794872D69}"/>
    <cellStyle name="Normal 3 4" xfId="97" xr:uid="{48D2B4AE-9E06-4628-B64F-76FCCEEBA294}"/>
    <cellStyle name="Normal 3 4 2" xfId="2502" xr:uid="{D9DD1B2C-D5C0-4F45-94BF-6A10F169FB26}"/>
    <cellStyle name="Normal 3 4 2 2" xfId="4668" xr:uid="{2C909978-F136-438C-817B-BBCB0D559859}"/>
    <cellStyle name="Normal 3 4 3" xfId="5345" xr:uid="{003EF06C-0CEB-456E-9C30-9EE40DB15E63}"/>
    <cellStyle name="Normal 3 5" xfId="2501" xr:uid="{E5CFA17C-CDE7-42C9-BC8A-5AE639D35DE8}"/>
    <cellStyle name="Normal 3 5 2" xfId="4669" xr:uid="{093B1D74-175B-4DFE-870C-F15CA89BBA5A}"/>
    <cellStyle name="Normal 3 5 3" xfId="4745" xr:uid="{0649EC42-8203-49B4-90F6-2FC474192A7C}"/>
    <cellStyle name="Normal 3 5 4" xfId="4713" xr:uid="{E5BF5611-9357-46FC-94EE-C493BB4A89DE}"/>
    <cellStyle name="Normal 3 6" xfId="4664" xr:uid="{72422F41-F47E-4D12-B754-86E5A530A0D8}"/>
    <cellStyle name="Normal 3 6 2" xfId="5336" xr:uid="{A1AF6B54-B4D3-4BF6-82EB-41C71BA05A4D}"/>
    <cellStyle name="Normal 3 6 2 2" xfId="5333" xr:uid="{B97FF351-00C3-4E41-8FEE-043F407D7C89}"/>
    <cellStyle name="Normal 30" xfId="4370" xr:uid="{3DCCE950-D4F3-41CB-8A8D-B2481D0A4934}"/>
    <cellStyle name="Normal 30 2" xfId="4371" xr:uid="{845F87C1-94DC-4CFB-9A7F-296BEEFB3840}"/>
    <cellStyle name="Normal 31" xfId="4372" xr:uid="{33282963-6C37-494D-8EEF-AB80124731F5}"/>
    <cellStyle name="Normal 31 2" xfId="4373" xr:uid="{208EDBCD-FF28-4B9B-BDF6-A52A9584690C}"/>
    <cellStyle name="Normal 32" xfId="4374" xr:uid="{F61A1ABD-3014-426C-9AFF-425EEAE2C4EA}"/>
    <cellStyle name="Normal 33" xfId="4375" xr:uid="{88A263D5-CD34-4461-8798-AAB898D21902}"/>
    <cellStyle name="Normal 33 2" xfId="4376" xr:uid="{91305FC4-F229-4DF4-AB55-B8DF2C372621}"/>
    <cellStyle name="Normal 34" xfId="4377" xr:uid="{8FCD6B9C-B859-4D33-8389-AC4987851EFC}"/>
    <cellStyle name="Normal 34 2" xfId="4378" xr:uid="{532DEA4D-D57C-4387-A203-1738DA7E4DE9}"/>
    <cellStyle name="Normal 35" xfId="4379" xr:uid="{17138AB9-3830-4DF1-BDF1-499FB7B711D7}"/>
    <cellStyle name="Normal 35 2" xfId="4380" xr:uid="{5D10F646-4297-4136-A6C7-73636151616A}"/>
    <cellStyle name="Normal 36" xfId="4381" xr:uid="{F6CEDE9D-9C0A-479A-8DE5-647090175CAC}"/>
    <cellStyle name="Normal 36 2" xfId="4382" xr:uid="{7408947E-B238-46E8-A174-3F82CF76D206}"/>
    <cellStyle name="Normal 37" xfId="4383" xr:uid="{30E41DB5-B49A-4C4A-997F-A6570708F1B7}"/>
    <cellStyle name="Normal 37 2" xfId="4384" xr:uid="{B71D4F0A-29A6-418A-B064-E67C22D9883B}"/>
    <cellStyle name="Normal 38" xfId="4385" xr:uid="{4071930F-D514-465A-A05F-2141FBC5A7E4}"/>
    <cellStyle name="Normal 38 2" xfId="4386" xr:uid="{20FAC58B-EDBA-441F-B1F0-4D5D3AB30591}"/>
    <cellStyle name="Normal 39" xfId="4387" xr:uid="{196DACFA-14A9-46B1-B407-D3BC665C1707}"/>
    <cellStyle name="Normal 39 2" xfId="4388" xr:uid="{10FCC06B-CB3F-4D82-9E9C-711133112D24}"/>
    <cellStyle name="Normal 39 2 2" xfId="4389" xr:uid="{74AC979A-FE4E-4E0F-B7A7-88A2E4BB013B}"/>
    <cellStyle name="Normal 39 3" xfId="4390" xr:uid="{8E09A4CF-8B2A-4938-9DFC-724ECE058E27}"/>
    <cellStyle name="Normal 4" xfId="68" xr:uid="{1F760F8B-FC62-43DF-985B-6B2ECFB771F0}"/>
    <cellStyle name="Normal 4 2" xfId="69" xr:uid="{9266E3E2-2DBD-4B44-B111-DFE5C8AFA758}"/>
    <cellStyle name="Normal 4 2 2" xfId="98" xr:uid="{93CBE681-26A9-444B-A237-85AA9C3FE659}"/>
    <cellStyle name="Normal 4 2 2 2" xfId="445" xr:uid="{EB803E8D-A6EE-46AD-96F8-22C916634976}"/>
    <cellStyle name="Normal 4 2 2 3" xfId="2807" xr:uid="{F75284BF-519A-48E5-939D-84A83BD32126}"/>
    <cellStyle name="Normal 4 2 2 4" xfId="2808" xr:uid="{0BAD315B-F114-406B-A598-25A8531FEFE7}"/>
    <cellStyle name="Normal 4 2 2 4 2" xfId="2809" xr:uid="{C4FBE8E4-B711-47FA-A608-77B02EFE92EF}"/>
    <cellStyle name="Normal 4 2 2 4 3" xfId="2810" xr:uid="{5C49073D-930E-471B-922F-DB67AC5FD10D}"/>
    <cellStyle name="Normal 4 2 2 4 3 2" xfId="2811" xr:uid="{0752B9EC-6E15-48B7-A40B-15176787DB5C}"/>
    <cellStyle name="Normal 4 2 2 4 3 3" xfId="4312" xr:uid="{FE8CA6D0-C34D-49F2-9829-65FFB67F8004}"/>
    <cellStyle name="Normal 4 2 3" xfId="2493" xr:uid="{8B07F21D-9A87-486C-A28E-59620C5EDFE4}"/>
    <cellStyle name="Normal 4 2 3 2" xfId="2504" xr:uid="{A8EDF061-F19D-4D35-8D84-E917CE0C1989}"/>
    <cellStyle name="Normal 4 2 3 2 2" xfId="4462" xr:uid="{53433AFB-B528-4151-8004-BF7334D0513F}"/>
    <cellStyle name="Normal 4 2 3 2 3" xfId="5340" xr:uid="{26CB999D-7F83-4167-AEF1-662E9D6876D5}"/>
    <cellStyle name="Normal 4 2 3 3" xfId="4463" xr:uid="{4A74859D-C6DB-4016-B006-CB05DE7B54E1}"/>
    <cellStyle name="Normal 4 2 3 3 2" xfId="4464" xr:uid="{89C31F77-7BC0-4F70-8245-B0FC7D159A9D}"/>
    <cellStyle name="Normal 4 2 3 4" xfId="4465" xr:uid="{4D20273F-F6E1-41C2-8702-123B36316B23}"/>
    <cellStyle name="Normal 4 2 3 5" xfId="4466" xr:uid="{E09C4DD1-5A2B-44FD-8AAE-F3F977B3D95B}"/>
    <cellStyle name="Normal 4 2 4" xfId="2494" xr:uid="{8C564EC9-D233-4E4F-854F-02C0C5F6AF88}"/>
    <cellStyle name="Normal 4 2 4 2" xfId="4392" xr:uid="{9E9208E5-C39E-445A-BA00-5BB84DA6ED92}"/>
    <cellStyle name="Normal 4 2 4 2 2" xfId="4467" xr:uid="{B94B7129-46F7-4543-A0A4-2A67EACC59BE}"/>
    <cellStyle name="Normal 4 2 4 2 3" xfId="4694" xr:uid="{707D6A6F-9604-441A-8834-5A82EE1FDDAE}"/>
    <cellStyle name="Normal 4 2 4 2 4" xfId="4613" xr:uid="{7F115E42-B398-46E1-8A21-D02981F5408B}"/>
    <cellStyle name="Normal 4 2 4 3" xfId="4576" xr:uid="{81F6E5AC-4CA4-4A84-A855-9556A637C7A1}"/>
    <cellStyle name="Normal 4 2 4 4" xfId="4714" xr:uid="{AC06EB5C-1F42-4670-A6D7-1105453CE705}"/>
    <cellStyle name="Normal 4 2 5" xfId="1168" xr:uid="{91009F40-6CD6-4936-B780-0D2693B051AA}"/>
    <cellStyle name="Normal 4 2 6" xfId="4558" xr:uid="{C171C9F2-1935-4A22-A7DB-2B97068A0207}"/>
    <cellStyle name="Normal 4 2 7" xfId="5342" xr:uid="{66E7C330-B4ED-4AB1-8D2E-981D849E9D2B}"/>
    <cellStyle name="Normal 4 3" xfId="528" xr:uid="{41DBC9F4-A4F4-4E58-ADB8-895388937F63}"/>
    <cellStyle name="Normal 4 3 2" xfId="1170" xr:uid="{252153F1-43CF-4783-929C-22E12BEE1881}"/>
    <cellStyle name="Normal 4 3 2 2" xfId="1171" xr:uid="{3522CC26-A252-44EA-A08E-E9B4E0CBCDCC}"/>
    <cellStyle name="Normal 4 3 2 3" xfId="1172" xr:uid="{1966A55A-65F3-4286-B3A3-5A36F9827D3C}"/>
    <cellStyle name="Normal 4 3 3" xfId="1169" xr:uid="{1A402607-4BEB-48A8-A1E3-CDED1A513080}"/>
    <cellStyle name="Normal 4 3 3 2" xfId="4434" xr:uid="{90BEF2EB-E300-4E3B-B5EC-1C7CA3BC41BD}"/>
    <cellStyle name="Normal 4 3 4" xfId="2812" xr:uid="{D4B2B846-9810-435E-8452-77DEE01C0E9C}"/>
    <cellStyle name="Normal 4 3 5" xfId="2813" xr:uid="{4A186F24-4674-46E7-848A-DC6476603250}"/>
    <cellStyle name="Normal 4 3 5 2" xfId="2814" xr:uid="{9A5EB42D-8A6C-4D56-9AC8-EDB88FAF28BC}"/>
    <cellStyle name="Normal 4 3 5 3" xfId="2815" xr:uid="{DEFF6475-AB6D-4B82-89F5-7A53C4EA9A76}"/>
    <cellStyle name="Normal 4 3 5 3 2" xfId="2816" xr:uid="{E53C55DF-D577-4F2D-8832-E51BDA8C3B18}"/>
    <cellStyle name="Normal 4 3 5 3 3" xfId="4311" xr:uid="{F1599DF5-ECAC-444C-9651-C68537223E4A}"/>
    <cellStyle name="Normal 4 3 6" xfId="4314" xr:uid="{03C9FD27-D04A-40F6-8A4A-188DFA356BE8}"/>
    <cellStyle name="Normal 4 4" xfId="453" xr:uid="{FA9E26C1-60D2-4A29-8071-0C032248D9AD}"/>
    <cellStyle name="Normal 4 4 2" xfId="2495" xr:uid="{ADC8C469-53DE-4CC4-8471-C2A42172626C}"/>
    <cellStyle name="Normal 4 4 3" xfId="2503" xr:uid="{067D6DBB-CF3A-47CF-9BE1-02E0A02BD5B5}"/>
    <cellStyle name="Normal 4 4 3 2" xfId="4317" xr:uid="{20E2EC57-3A8D-4716-9E1F-3457F74E7DCD}"/>
    <cellStyle name="Normal 4 4 3 3" xfId="4316" xr:uid="{41BF687B-20C6-44DE-9850-356ED37BABF5}"/>
    <cellStyle name="Normal 4 4 4" xfId="4747" xr:uid="{FC50E12E-937A-4ED4-9B40-472DCBD2A066}"/>
    <cellStyle name="Normal 4 4 4 2" xfId="5339" xr:uid="{2C73C3A1-182F-4B31-ABAF-693E2D67E709}"/>
    <cellStyle name="Normal 4 5" xfId="2496" xr:uid="{D97CD9EE-7195-4B56-9BDE-98C63BC88BEC}"/>
    <cellStyle name="Normal 4 5 2" xfId="4391" xr:uid="{93BBAECD-BDA3-4044-BE67-66C9A963144E}"/>
    <cellStyle name="Normal 4 6" xfId="2497" xr:uid="{9BD205D8-F7A3-4E88-9DBD-E6CB86189512}"/>
    <cellStyle name="Normal 4 7" xfId="900" xr:uid="{DF0A87BE-6505-4FAC-A926-A964DDEF6ABF}"/>
    <cellStyle name="Normal 4 8" xfId="5341" xr:uid="{B58BACCE-92E1-459C-B214-CDFF38CA5AF2}"/>
    <cellStyle name="Normal 40" xfId="4393" xr:uid="{24FBB55F-5BF3-444E-8218-5A5A1360CEA4}"/>
    <cellStyle name="Normal 40 2" xfId="4394" xr:uid="{DCBE1CAB-5009-4EDA-AA86-17BAF14150F6}"/>
    <cellStyle name="Normal 40 2 2" xfId="4395" xr:uid="{2A2C8A24-90BA-48E1-B758-F6C82BA4DF3B}"/>
    <cellStyle name="Normal 40 3" xfId="4396" xr:uid="{B3B13FCE-7376-4CC1-B702-C04C89964D53}"/>
    <cellStyle name="Normal 41" xfId="4397" xr:uid="{40EFCB49-007A-4B6B-88AB-4CDBB9EDF4F1}"/>
    <cellStyle name="Normal 41 2" xfId="4398" xr:uid="{F47EE762-5571-4BCF-A6CB-237609BBD0BA}"/>
    <cellStyle name="Normal 42" xfId="4399" xr:uid="{5D7C90C2-4BC8-4A96-A5D3-6B8FFF9899BD}"/>
    <cellStyle name="Normal 42 2" xfId="4400" xr:uid="{8AB39C34-61EB-46BC-BC52-FEE8D16C6337}"/>
    <cellStyle name="Normal 43" xfId="4401" xr:uid="{E2D46E26-23FB-427B-8507-191F0ABF6D6B}"/>
    <cellStyle name="Normal 43 2" xfId="4402" xr:uid="{D135CF61-EC00-4D67-9140-157A1FEC0B24}"/>
    <cellStyle name="Normal 44" xfId="4412" xr:uid="{D47558C6-767D-48E3-B503-6AF9236CDDC6}"/>
    <cellStyle name="Normal 44 2" xfId="4413" xr:uid="{F604CA3E-38CF-466D-8702-3999A6503F1A}"/>
    <cellStyle name="Normal 45" xfId="4674" xr:uid="{168040F8-EBAF-47FE-B2E6-40CA03721C6E}"/>
    <cellStyle name="Normal 45 2" xfId="5324" xr:uid="{07FED3EF-6667-4750-BFAF-102F651D5A37}"/>
    <cellStyle name="Normal 45 3" xfId="5323" xr:uid="{FCB42E39-A194-417E-A522-098311ACBB20}"/>
    <cellStyle name="Normal 5" xfId="70" xr:uid="{8B64558F-3353-4B10-9BF9-489560C472E6}"/>
    <cellStyle name="Normal 5 10" xfId="291" xr:uid="{15D16B91-215D-48F8-A6E5-3E13F28E143A}"/>
    <cellStyle name="Normal 5 10 2" xfId="529" xr:uid="{7B6A0613-9E1F-4106-8FDF-13F2FFD576C7}"/>
    <cellStyle name="Normal 5 10 2 2" xfId="1173" xr:uid="{66AAFC27-B23E-48DD-859A-5418E02FEA0B}"/>
    <cellStyle name="Normal 5 10 2 3" xfId="2817" xr:uid="{3E0681BF-EF9D-4417-8542-85969A4C4F59}"/>
    <cellStyle name="Normal 5 10 2 4" xfId="2818" xr:uid="{C5B1CBBA-C1CE-4329-9752-60F2777D68F1}"/>
    <cellStyle name="Normal 5 10 3" xfId="1174" xr:uid="{AE957719-C137-42F1-A813-BADE6B3D92F2}"/>
    <cellStyle name="Normal 5 10 3 2" xfId="2819" xr:uid="{943F4804-2F0D-4D37-945C-06B25CCDDDBA}"/>
    <cellStyle name="Normal 5 10 3 3" xfId="2820" xr:uid="{1B74FD58-EB80-44F4-A0B7-20EC686B29C7}"/>
    <cellStyle name="Normal 5 10 3 4" xfId="2821" xr:uid="{75DBEBE8-0EAF-429B-B7A3-605FCC5B74B0}"/>
    <cellStyle name="Normal 5 10 4" xfId="2822" xr:uid="{1B21DA1F-0711-482B-BDED-49D645D81EC4}"/>
    <cellStyle name="Normal 5 10 5" xfId="2823" xr:uid="{1A256BCF-0C8B-4E62-B920-66B1AB9DAAC0}"/>
    <cellStyle name="Normal 5 10 6" xfId="2824" xr:uid="{0DF5D2C2-E427-44BE-987C-78D68A2FACAA}"/>
    <cellStyle name="Normal 5 11" xfId="292" xr:uid="{C6C6435E-BEFD-43F9-97F8-B20276A49BCC}"/>
    <cellStyle name="Normal 5 11 2" xfId="1175" xr:uid="{6024C488-C2BA-4708-908F-DD2144AB965B}"/>
    <cellStyle name="Normal 5 11 2 2" xfId="2825" xr:uid="{EB6594B8-F718-46E6-A6C0-98EF0EFCC004}"/>
    <cellStyle name="Normal 5 11 2 2 2" xfId="4403" xr:uid="{5142A2FC-670C-40AE-B205-8859B5D5FC15}"/>
    <cellStyle name="Normal 5 11 2 2 3" xfId="4681" xr:uid="{24542F74-9EC9-4E24-B602-4B7E2D567C00}"/>
    <cellStyle name="Normal 5 11 2 3" xfId="2826" xr:uid="{08221B86-D400-4A5B-92C6-972BD0EA77E4}"/>
    <cellStyle name="Normal 5 11 2 4" xfId="2827" xr:uid="{113F4AC2-CDE4-4BFA-AE2A-7876DD473390}"/>
    <cellStyle name="Normal 5 11 3" xfId="2828" xr:uid="{05DACE00-271E-4FD0-883A-E5B406A97720}"/>
    <cellStyle name="Normal 5 11 3 2" xfId="5344" xr:uid="{0549EF33-7C2E-4F51-BA27-2DB4ABD70541}"/>
    <cellStyle name="Normal 5 11 4" xfId="2829" xr:uid="{06998673-C79F-4D66-89A8-449828CD119A}"/>
    <cellStyle name="Normal 5 11 4 2" xfId="4577" xr:uid="{7A8C0CE0-DF7E-417B-B9D2-4D56F6D3984F}"/>
    <cellStyle name="Normal 5 11 4 3" xfId="4682" xr:uid="{2644F47E-95F4-4FB4-9EAB-D84417D9ABB1}"/>
    <cellStyle name="Normal 5 11 4 4" xfId="4606" xr:uid="{B3586186-F45C-4516-B867-91A3EC5836A7}"/>
    <cellStyle name="Normal 5 11 5" xfId="2830" xr:uid="{BD82590D-FE48-4690-8A20-BA2C1613A8AC}"/>
    <cellStyle name="Normal 5 12" xfId="1176" xr:uid="{5427286C-11F3-4C9A-9C68-4A343C812B3C}"/>
    <cellStyle name="Normal 5 12 2" xfId="2831" xr:uid="{5C954A3E-98D0-4DBE-9696-132BE7392F5F}"/>
    <cellStyle name="Normal 5 12 3" xfId="2832" xr:uid="{5A1E0E7F-77B3-4304-94C2-10868C526BB0}"/>
    <cellStyle name="Normal 5 12 4" xfId="2833" xr:uid="{FC51A137-ECF1-4D0F-BFEA-CE7DF453BBD1}"/>
    <cellStyle name="Normal 5 13" xfId="901" xr:uid="{3F603E67-8973-4C8B-B60A-38AECB40A7A7}"/>
    <cellStyle name="Normal 5 13 2" xfId="2834" xr:uid="{204C07DC-0399-47B1-A0C9-476F7C851B04}"/>
    <cellStyle name="Normal 5 13 3" xfId="2835" xr:uid="{106F8285-E5C9-4057-94A7-0448FC5E70FF}"/>
    <cellStyle name="Normal 5 13 4" xfId="2836" xr:uid="{D7ACA2B1-19D9-4981-A32C-F578AD9C24C9}"/>
    <cellStyle name="Normal 5 14" xfId="2837" xr:uid="{620D3356-1D23-4EAF-85C6-C725291B2BF8}"/>
    <cellStyle name="Normal 5 14 2" xfId="2838" xr:uid="{C112A7FB-029F-48DD-9EFB-9FBB657CF2CB}"/>
    <cellStyle name="Normal 5 15" xfId="2839" xr:uid="{F6CF5E66-66E1-45D1-BD35-591D0766BB62}"/>
    <cellStyle name="Normal 5 16" xfId="2840" xr:uid="{9F5296F8-FEBF-4EBE-81E4-5EB597C52FF3}"/>
    <cellStyle name="Normal 5 17" xfId="2841" xr:uid="{8D7C94DE-0899-41BB-9C1C-B916663ABD93}"/>
    <cellStyle name="Normal 5 2" xfId="71" xr:uid="{4F7622F0-0565-41EE-A435-4269EB97200A}"/>
    <cellStyle name="Normal 5 2 2" xfId="187" xr:uid="{294AFA29-CB2C-4DFF-8573-53E798DF9CC6}"/>
    <cellStyle name="Normal 5 2 2 2" xfId="188" xr:uid="{23BEEAB3-07E5-476E-A62A-11C51317D745}"/>
    <cellStyle name="Normal 5 2 2 2 2" xfId="189" xr:uid="{84C4C8BB-F149-4A66-9945-C9A77388956E}"/>
    <cellStyle name="Normal 5 2 2 2 2 2" xfId="190" xr:uid="{9001AC74-2160-4AB9-A838-581753B773B9}"/>
    <cellStyle name="Normal 5 2 2 2 3" xfId="191" xr:uid="{E0F9472F-B698-4017-A7B0-51DD0DE8B2C7}"/>
    <cellStyle name="Normal 5 2 2 2 4" xfId="4670" xr:uid="{B77B2D60-E811-4A29-ACE9-7A9CE72669FA}"/>
    <cellStyle name="Normal 5 2 2 2 5" xfId="5300" xr:uid="{927BEDCE-E023-4465-9A4F-91EC31BE7C00}"/>
    <cellStyle name="Normal 5 2 2 3" xfId="192" xr:uid="{84937074-3F58-4EB6-91DD-B7B3EFF1DA8A}"/>
    <cellStyle name="Normal 5 2 2 3 2" xfId="193" xr:uid="{A419F0F3-D1A8-416B-B8C1-4E5DFCD80222}"/>
    <cellStyle name="Normal 5 2 2 4" xfId="194" xr:uid="{96ED39F1-D496-4B99-943C-F377057894F5}"/>
    <cellStyle name="Normal 5 2 2 5" xfId="293" xr:uid="{276FB9D7-F03D-4C21-A199-847312BC6A78}"/>
    <cellStyle name="Normal 5 2 2 6" xfId="4596" xr:uid="{40F10D70-349D-466B-A06A-DD6CC9E2BCBF}"/>
    <cellStyle name="Normal 5 2 2 7" xfId="5329" xr:uid="{2594E43F-FD60-4685-930E-0DCB23914290}"/>
    <cellStyle name="Normal 5 2 3" xfId="195" xr:uid="{3322257B-4EF6-4FCA-ABF9-0E03FD76C611}"/>
    <cellStyle name="Normal 5 2 3 2" xfId="196" xr:uid="{CC6ADA00-568D-4BB0-A3C3-20AEEBE1D691}"/>
    <cellStyle name="Normal 5 2 3 2 2" xfId="197" xr:uid="{CB55E16E-929B-4383-963A-9D5B8F4E6A61}"/>
    <cellStyle name="Normal 5 2 3 2 3" xfId="4559" xr:uid="{A8F17551-9E61-4A90-963D-B0F932D6472E}"/>
    <cellStyle name="Normal 5 2 3 2 4" xfId="5301" xr:uid="{53D474CC-3D2F-4CEB-B30D-372E805C04BE}"/>
    <cellStyle name="Normal 5 2 3 3" xfId="198" xr:uid="{B69BADA1-7D1E-4AA0-8428-11706E02DA83}"/>
    <cellStyle name="Normal 5 2 3 3 2" xfId="4742" xr:uid="{B1BF2096-4273-4E0B-A652-CC849C868A1F}"/>
    <cellStyle name="Normal 5 2 3 4" xfId="4404" xr:uid="{41B30B86-BA58-469F-A797-E8114D0084B8}"/>
    <cellStyle name="Normal 5 2 3 4 2" xfId="4715" xr:uid="{6FE4AEB7-A012-444F-A8D1-1764DDAC415F}"/>
    <cellStyle name="Normal 5 2 3 5" xfId="4597" xr:uid="{238F577C-7750-4EF4-924C-EADDF026C2F4}"/>
    <cellStyle name="Normal 5 2 3 6" xfId="5321" xr:uid="{714E14AA-F309-4289-AE44-BC2364D2F581}"/>
    <cellStyle name="Normal 5 2 3 7" xfId="5330" xr:uid="{A6456945-BBC6-482B-99CB-A4C0E4433349}"/>
    <cellStyle name="Normal 5 2 4" xfId="199" xr:uid="{270C98C8-FB4B-42C4-8F74-CE6139A485C7}"/>
    <cellStyle name="Normal 5 2 4 2" xfId="200" xr:uid="{CF9200A3-DCBE-45BD-B469-EB5B0B35ADF0}"/>
    <cellStyle name="Normal 5 2 5" xfId="201" xr:uid="{F7376864-2116-4619-B4F6-DEAA1C944943}"/>
    <cellStyle name="Normal 5 2 6" xfId="186" xr:uid="{B1AF58EA-8F3F-41EA-8A36-E6B53B811B67}"/>
    <cellStyle name="Normal 5 3" xfId="72" xr:uid="{44DACE15-0D4F-4786-B629-47E4C94DADD0}"/>
    <cellStyle name="Normal 5 3 2" xfId="4406" xr:uid="{4D6850A3-B89A-4C6A-BAD9-D9A57B140067}"/>
    <cellStyle name="Normal 5 3 3" xfId="4405" xr:uid="{1A0B686B-D9DD-442C-AE95-B2582415336D}"/>
    <cellStyle name="Normal 5 4" xfId="99" xr:uid="{98EDA4D6-1F1A-4934-887D-0AB1A4DCA581}"/>
    <cellStyle name="Normal 5 4 10" xfId="2842" xr:uid="{8B29CC56-EB9C-43ED-88C6-1C9A20516BAC}"/>
    <cellStyle name="Normal 5 4 11" xfId="2843" xr:uid="{CB34E6EA-F0A6-4BD6-BDA7-4DCFECFFB230}"/>
    <cellStyle name="Normal 5 4 2" xfId="100" xr:uid="{BDFA9AD6-79F2-42D1-A0F4-3891F425B5DA}"/>
    <cellStyle name="Normal 5 4 2 2" xfId="101" xr:uid="{7F53A339-87C7-4A70-B0F2-0274329EFB61}"/>
    <cellStyle name="Normal 5 4 2 2 2" xfId="294" xr:uid="{1BC65DF5-E6E5-46CD-9ED2-43380BFBA98F}"/>
    <cellStyle name="Normal 5 4 2 2 2 2" xfId="530" xr:uid="{32930AFE-1338-40A9-A45B-D345D3E9D22D}"/>
    <cellStyle name="Normal 5 4 2 2 2 2 2" xfId="531" xr:uid="{60F85943-5169-4145-AAAB-C374F668F42E}"/>
    <cellStyle name="Normal 5 4 2 2 2 2 2 2" xfId="1177" xr:uid="{582680A5-EC32-44A8-9841-8E776A8294EB}"/>
    <cellStyle name="Normal 5 4 2 2 2 2 2 2 2" xfId="1178" xr:uid="{FA71C7E8-FBDC-4BD6-894D-C8DD6A222476}"/>
    <cellStyle name="Normal 5 4 2 2 2 2 2 3" xfId="1179" xr:uid="{269A55CB-AAC2-40CF-9979-BA5D23C78810}"/>
    <cellStyle name="Normal 5 4 2 2 2 2 3" xfId="1180" xr:uid="{9C4D9DCB-469A-4BD4-8B1C-1B08A7EB1B80}"/>
    <cellStyle name="Normal 5 4 2 2 2 2 3 2" xfId="1181" xr:uid="{4A5ED825-5627-41BD-9F46-4DD580AF319F}"/>
    <cellStyle name="Normal 5 4 2 2 2 2 4" xfId="1182" xr:uid="{2DB3BBE0-1EBC-4F65-B68A-9B9E59C834E3}"/>
    <cellStyle name="Normal 5 4 2 2 2 3" xfId="532" xr:uid="{312F8F4C-FFFA-4A39-9C4A-80586EFD82F8}"/>
    <cellStyle name="Normal 5 4 2 2 2 3 2" xfId="1183" xr:uid="{EEF94C3C-26F1-49F1-853E-221EB9FB0169}"/>
    <cellStyle name="Normal 5 4 2 2 2 3 2 2" xfId="1184" xr:uid="{FB541584-990B-4F0C-AB75-3954781F33F1}"/>
    <cellStyle name="Normal 5 4 2 2 2 3 3" xfId="1185" xr:uid="{1174CC93-2D35-4AC6-9F5D-CE07944E5B7C}"/>
    <cellStyle name="Normal 5 4 2 2 2 3 4" xfId="2844" xr:uid="{E0E3B1F6-E7B6-4008-AC21-0CC6C9787850}"/>
    <cellStyle name="Normal 5 4 2 2 2 4" xfId="1186" xr:uid="{6B0EB53E-BAD0-416F-BBB6-86609449E024}"/>
    <cellStyle name="Normal 5 4 2 2 2 4 2" xfId="1187" xr:uid="{50B003EB-6DF3-4101-8553-761079B6399B}"/>
    <cellStyle name="Normal 5 4 2 2 2 5" xfId="1188" xr:uid="{3BAABE51-D5F7-411A-8539-9DC540EACDCC}"/>
    <cellStyle name="Normal 5 4 2 2 2 6" xfId="2845" xr:uid="{3403067F-A333-40FF-9B48-9DF57460DE68}"/>
    <cellStyle name="Normal 5 4 2 2 3" xfId="295" xr:uid="{710A4C84-8EBE-408A-8508-A682CC13C0F6}"/>
    <cellStyle name="Normal 5 4 2 2 3 2" xfId="533" xr:uid="{5B8F6F57-B124-4E94-93F1-6F0663B52450}"/>
    <cellStyle name="Normal 5 4 2 2 3 2 2" xfId="534" xr:uid="{ADA2DB20-6B30-41A0-86B3-EA3B2A8214C1}"/>
    <cellStyle name="Normal 5 4 2 2 3 2 2 2" xfId="1189" xr:uid="{E2CFE7B9-72B8-4246-92CD-606BC288B645}"/>
    <cellStyle name="Normal 5 4 2 2 3 2 2 2 2" xfId="1190" xr:uid="{DCD2B9C3-C301-4D90-97DA-492AC63413D3}"/>
    <cellStyle name="Normal 5 4 2 2 3 2 2 3" xfId="1191" xr:uid="{4627AF7D-0CF3-465C-BEE5-B4AB1F004DAD}"/>
    <cellStyle name="Normal 5 4 2 2 3 2 3" xfId="1192" xr:uid="{EC1C9BB7-F4B2-48D8-993C-316EEC72FDDD}"/>
    <cellStyle name="Normal 5 4 2 2 3 2 3 2" xfId="1193" xr:uid="{1066830C-822C-4127-83B1-8916BD8D828B}"/>
    <cellStyle name="Normal 5 4 2 2 3 2 4" xfId="1194" xr:uid="{5F552A66-A692-4855-AD27-782C2951EBFC}"/>
    <cellStyle name="Normal 5 4 2 2 3 3" xfId="535" xr:uid="{AD2B6662-3B46-4F09-836F-885A660BB96D}"/>
    <cellStyle name="Normal 5 4 2 2 3 3 2" xfId="1195" xr:uid="{C77DB294-6615-47D2-9E7F-4FB354B12475}"/>
    <cellStyle name="Normal 5 4 2 2 3 3 2 2" xfId="1196" xr:uid="{4A1C58E9-EAF4-4D2A-95F8-50584D4F20A2}"/>
    <cellStyle name="Normal 5 4 2 2 3 3 3" xfId="1197" xr:uid="{E9B09524-CA59-4447-A5F6-0F7CA1AC4596}"/>
    <cellStyle name="Normal 5 4 2 2 3 4" xfId="1198" xr:uid="{011B1552-4644-43A3-9542-A58F9FD3DD05}"/>
    <cellStyle name="Normal 5 4 2 2 3 4 2" xfId="1199" xr:uid="{20404DAF-7193-4CFB-828B-AD44CCBCF31B}"/>
    <cellStyle name="Normal 5 4 2 2 3 5" xfId="1200" xr:uid="{00891C79-E304-4CFA-A400-165F2A50C882}"/>
    <cellStyle name="Normal 5 4 2 2 4" xfId="536" xr:uid="{B8B67D27-0EC1-4D93-A509-D19266935BE8}"/>
    <cellStyle name="Normal 5 4 2 2 4 2" xfId="537" xr:uid="{3FAA3FFA-9D21-4DA2-9E3C-B0DEE0B9FD3B}"/>
    <cellStyle name="Normal 5 4 2 2 4 2 2" xfId="1201" xr:uid="{08E6D50C-EDB7-4AAC-809C-1649F3D1A3B6}"/>
    <cellStyle name="Normal 5 4 2 2 4 2 2 2" xfId="1202" xr:uid="{3973C130-AF13-41C0-A35A-91BC9EFF6019}"/>
    <cellStyle name="Normal 5 4 2 2 4 2 3" xfId="1203" xr:uid="{B6D1CE01-F34D-42F3-BF9D-F8AEA3686A16}"/>
    <cellStyle name="Normal 5 4 2 2 4 3" xfId="1204" xr:uid="{F7723CF4-ADB1-4038-963C-AFF26F8FB9A7}"/>
    <cellStyle name="Normal 5 4 2 2 4 3 2" xfId="1205" xr:uid="{2CF5009A-D912-4EC1-B704-84089B07705D}"/>
    <cellStyle name="Normal 5 4 2 2 4 4" xfId="1206" xr:uid="{A3868814-2396-4C4F-BE5B-19380F2F721E}"/>
    <cellStyle name="Normal 5 4 2 2 5" xfId="538" xr:uid="{FE2AAB87-F9F1-468F-801F-694A6DD4A65B}"/>
    <cellStyle name="Normal 5 4 2 2 5 2" xfId="1207" xr:uid="{3C168809-4B4B-47A7-A607-7F2870406B15}"/>
    <cellStyle name="Normal 5 4 2 2 5 2 2" xfId="1208" xr:uid="{22EC2E5E-A322-4F22-9D1E-4F87AA154D82}"/>
    <cellStyle name="Normal 5 4 2 2 5 3" xfId="1209" xr:uid="{43697604-1F72-488C-81F1-FE84BBF952D9}"/>
    <cellStyle name="Normal 5 4 2 2 5 4" xfId="2846" xr:uid="{917771C8-11C1-497B-984B-C59D8EA3F0DF}"/>
    <cellStyle name="Normal 5 4 2 2 6" xfId="1210" xr:uid="{2B59A0AF-8D6A-43F6-AC88-E5ADE6A054BB}"/>
    <cellStyle name="Normal 5 4 2 2 6 2" xfId="1211" xr:uid="{A02CD789-E74B-4397-884D-51CFCB11F5F0}"/>
    <cellStyle name="Normal 5 4 2 2 7" xfId="1212" xr:uid="{99DB8078-4377-4ABC-A882-12BD4AF68C50}"/>
    <cellStyle name="Normal 5 4 2 2 8" xfId="2847" xr:uid="{34CB85F8-BACC-43B8-BE3C-6A5EB50B617C}"/>
    <cellStyle name="Normal 5 4 2 3" xfId="296" xr:uid="{4F26134F-A2FB-4A6F-910F-3F53D5388C10}"/>
    <cellStyle name="Normal 5 4 2 3 2" xfId="539" xr:uid="{B2E87BB0-675E-4794-A7B6-33184E715126}"/>
    <cellStyle name="Normal 5 4 2 3 2 2" xfId="540" xr:uid="{96BA20CA-00CF-4F64-808D-7AA24C70F9CB}"/>
    <cellStyle name="Normal 5 4 2 3 2 2 2" xfId="1213" xr:uid="{72E5761E-804D-49A7-91F6-2B4BC6C60A44}"/>
    <cellStyle name="Normal 5 4 2 3 2 2 2 2" xfId="1214" xr:uid="{A6733A66-9F66-4CC1-8D42-19A548FC43F2}"/>
    <cellStyle name="Normal 5 4 2 3 2 2 3" xfId="1215" xr:uid="{77C1F3CB-475E-4634-8A28-35E156FCB77C}"/>
    <cellStyle name="Normal 5 4 2 3 2 3" xfId="1216" xr:uid="{C9BF31EF-770A-471C-B1F9-338545C0D156}"/>
    <cellStyle name="Normal 5 4 2 3 2 3 2" xfId="1217" xr:uid="{A8D8A9D0-D450-4336-8671-33DD4B21EB7B}"/>
    <cellStyle name="Normal 5 4 2 3 2 4" xfId="1218" xr:uid="{DDD5BEFF-2F70-43F6-9A8E-D25BDEB906C2}"/>
    <cellStyle name="Normal 5 4 2 3 3" xfId="541" xr:uid="{A876028A-E77D-4774-A0CB-E0BA7061E3D0}"/>
    <cellStyle name="Normal 5 4 2 3 3 2" xfId="1219" xr:uid="{A42DC014-79C3-49EB-B396-0CE2AFE48B33}"/>
    <cellStyle name="Normal 5 4 2 3 3 2 2" xfId="1220" xr:uid="{5FB466CA-F103-4E82-9C95-5366C88383D8}"/>
    <cellStyle name="Normal 5 4 2 3 3 3" xfId="1221" xr:uid="{2C69E4BE-CFC5-4956-918D-1F5E24F4AEE7}"/>
    <cellStyle name="Normal 5 4 2 3 3 4" xfId="2848" xr:uid="{C3FAF3AE-1143-46AC-9AF0-6AB5939029B3}"/>
    <cellStyle name="Normal 5 4 2 3 4" xfId="1222" xr:uid="{23946288-21E7-47AD-ADF1-CFBB4C8BC3B0}"/>
    <cellStyle name="Normal 5 4 2 3 4 2" xfId="1223" xr:uid="{12F66FD2-DB1E-490C-9429-52D2108980A8}"/>
    <cellStyle name="Normal 5 4 2 3 5" xfId="1224" xr:uid="{CD39C21B-693D-4973-A7DB-5BD4585891CD}"/>
    <cellStyle name="Normal 5 4 2 3 6" xfId="2849" xr:uid="{1081EAFA-F615-4D53-9FCC-EA6722C7FC66}"/>
    <cellStyle name="Normal 5 4 2 4" xfId="297" xr:uid="{80C4703B-1EFB-4653-86D3-CD39F2D3E4E3}"/>
    <cellStyle name="Normal 5 4 2 4 2" xfId="542" xr:uid="{70FB9E43-B531-41FE-9196-30A573B28C6B}"/>
    <cellStyle name="Normal 5 4 2 4 2 2" xfId="543" xr:uid="{00B4F944-C5BC-462B-A878-9BD3C6BC97E7}"/>
    <cellStyle name="Normal 5 4 2 4 2 2 2" xfId="1225" xr:uid="{5D789AA4-883C-4243-8143-C39877C97B8D}"/>
    <cellStyle name="Normal 5 4 2 4 2 2 2 2" xfId="1226" xr:uid="{EC27A6C5-F223-49B1-96BA-E458C9EE7F99}"/>
    <cellStyle name="Normal 5 4 2 4 2 2 3" xfId="1227" xr:uid="{D5BCFAA9-D053-47E6-8769-BE021CCFC8A7}"/>
    <cellStyle name="Normal 5 4 2 4 2 3" xfId="1228" xr:uid="{40AE59B0-5C8B-49D3-84DC-6017CC0DF97C}"/>
    <cellStyle name="Normal 5 4 2 4 2 3 2" xfId="1229" xr:uid="{876B933E-FFA3-49DB-8EA7-F2AC44758E68}"/>
    <cellStyle name="Normal 5 4 2 4 2 4" xfId="1230" xr:uid="{816E4C3E-0579-4D21-A99D-AE2946E6146F}"/>
    <cellStyle name="Normal 5 4 2 4 3" xfId="544" xr:uid="{AF18CE9D-DBC2-4C96-A27B-E1481F6B7FFF}"/>
    <cellStyle name="Normal 5 4 2 4 3 2" xfId="1231" xr:uid="{AC6065B9-2238-4F01-9A81-15DDA072F6A7}"/>
    <cellStyle name="Normal 5 4 2 4 3 2 2" xfId="1232" xr:uid="{64AEA2ED-1D9D-4ED8-93A9-DE8C440DFC24}"/>
    <cellStyle name="Normal 5 4 2 4 3 3" xfId="1233" xr:uid="{74A549AC-171F-4B42-8104-2B99D87D7274}"/>
    <cellStyle name="Normal 5 4 2 4 4" xfId="1234" xr:uid="{AABF18E6-786B-4288-A8E9-45CDFFCC82ED}"/>
    <cellStyle name="Normal 5 4 2 4 4 2" xfId="1235" xr:uid="{AA308513-A004-47E8-9A9B-B5C8D8087F75}"/>
    <cellStyle name="Normal 5 4 2 4 5" xfId="1236" xr:uid="{3195CE1B-BCFA-4303-A4C5-01A3305E0858}"/>
    <cellStyle name="Normal 5 4 2 5" xfId="298" xr:uid="{E14A57D3-0D52-4DB5-841B-98788459E864}"/>
    <cellStyle name="Normal 5 4 2 5 2" xfId="545" xr:uid="{687EB0A0-24C3-4BC2-AED7-607502741A6F}"/>
    <cellStyle name="Normal 5 4 2 5 2 2" xfId="1237" xr:uid="{3E37BE93-D692-4BCB-AAB4-EFA4CC0ECCF8}"/>
    <cellStyle name="Normal 5 4 2 5 2 2 2" xfId="1238" xr:uid="{2E33C479-2077-4E4E-9A6D-0D3FDC8F6662}"/>
    <cellStyle name="Normal 5 4 2 5 2 3" xfId="1239" xr:uid="{070E7401-3C1C-4399-81F7-3B2B956D43CE}"/>
    <cellStyle name="Normal 5 4 2 5 3" xfId="1240" xr:uid="{2DF0CA78-7186-4555-8AE7-3CDFB7CF88BB}"/>
    <cellStyle name="Normal 5 4 2 5 3 2" xfId="1241" xr:uid="{E50F5231-EAC8-4199-9412-9AA8436B08D6}"/>
    <cellStyle name="Normal 5 4 2 5 4" xfId="1242" xr:uid="{8C9BE41C-1B88-4BDB-B68A-9B1238FBA9E2}"/>
    <cellStyle name="Normal 5 4 2 6" xfId="546" xr:uid="{0BD8A98B-32EE-4255-A6AE-7C5FA4EB8E8D}"/>
    <cellStyle name="Normal 5 4 2 6 2" xfId="1243" xr:uid="{94F4E121-600F-4314-8262-680ECF8E3A96}"/>
    <cellStyle name="Normal 5 4 2 6 2 2" xfId="1244" xr:uid="{7D273DD1-1A50-4FB2-9774-5961E8DCE3CB}"/>
    <cellStyle name="Normal 5 4 2 6 2 3" xfId="4419" xr:uid="{B6D17795-5A78-4CD3-BEC0-6B27E6438864}"/>
    <cellStyle name="Normal 5 4 2 6 3" xfId="1245" xr:uid="{080BE54C-0C42-4FE7-8057-6291B2988D43}"/>
    <cellStyle name="Normal 5 4 2 6 4" xfId="2850" xr:uid="{8A140F18-CEB5-4573-A026-628C1AF7867A}"/>
    <cellStyle name="Normal 5 4 2 6 4 2" xfId="4584" xr:uid="{0C4D19F3-D754-4687-B68A-EC5EF1168956}"/>
    <cellStyle name="Normal 5 4 2 6 4 3" xfId="4683" xr:uid="{A8E83253-DE5C-4F09-A442-A83468686441}"/>
    <cellStyle name="Normal 5 4 2 6 4 4" xfId="4611" xr:uid="{74BB15E7-A5D1-4B92-AF4F-3888C316AB65}"/>
    <cellStyle name="Normal 5 4 2 7" xfId="1246" xr:uid="{550B0630-53DB-4996-812C-882AE1B2F1A9}"/>
    <cellStyle name="Normal 5 4 2 7 2" xfId="1247" xr:uid="{E00AAA6C-5FD4-4373-94C5-B5ABC2A694BD}"/>
    <cellStyle name="Normal 5 4 2 8" xfId="1248" xr:uid="{7BE94FC1-28C9-44F9-80D8-9BFF5DAE9E26}"/>
    <cellStyle name="Normal 5 4 2 9" xfId="2851" xr:uid="{05A3D4F5-9968-4F19-9AE1-042D77380E94}"/>
    <cellStyle name="Normal 5 4 3" xfId="102" xr:uid="{2EBABF25-5E20-4D1A-BDCB-DFFC2B27D0CC}"/>
    <cellStyle name="Normal 5 4 3 2" xfId="103" xr:uid="{150CE8CA-63B2-4269-AB7A-7798B60033A7}"/>
    <cellStyle name="Normal 5 4 3 2 2" xfId="547" xr:uid="{B12C882D-71FC-4F12-80EC-A6670F766607}"/>
    <cellStyle name="Normal 5 4 3 2 2 2" xfId="548" xr:uid="{0D22D577-E41A-4817-9C93-A7FC69C37506}"/>
    <cellStyle name="Normal 5 4 3 2 2 2 2" xfId="1249" xr:uid="{D630906D-6DDF-4EB2-B29B-AA89390FC211}"/>
    <cellStyle name="Normal 5 4 3 2 2 2 2 2" xfId="1250" xr:uid="{76DB7972-B8BA-47C3-A87B-CC1E07824295}"/>
    <cellStyle name="Normal 5 4 3 2 2 2 3" xfId="1251" xr:uid="{6244E132-58BD-4525-AEE5-3A251BC44700}"/>
    <cellStyle name="Normal 5 4 3 2 2 3" xfId="1252" xr:uid="{EC2C5B0B-55C0-45BD-AFDC-ED8F0D22FB55}"/>
    <cellStyle name="Normal 5 4 3 2 2 3 2" xfId="1253" xr:uid="{070BF653-69CF-4F36-B406-F1A757C297DA}"/>
    <cellStyle name="Normal 5 4 3 2 2 4" xfId="1254" xr:uid="{6BBF1893-1596-442D-8936-E05B3EA65687}"/>
    <cellStyle name="Normal 5 4 3 2 3" xfId="549" xr:uid="{A3FB8113-61B5-4376-9C2B-14D8262117D5}"/>
    <cellStyle name="Normal 5 4 3 2 3 2" xfId="1255" xr:uid="{F493AFE7-60DA-49FD-9E4B-0C9E480E8FD3}"/>
    <cellStyle name="Normal 5 4 3 2 3 2 2" xfId="1256" xr:uid="{E79F5074-A5D3-4AB0-927F-293F7A3C2BFA}"/>
    <cellStyle name="Normal 5 4 3 2 3 3" xfId="1257" xr:uid="{814E0083-33BA-4239-8867-9DA0F6A1331B}"/>
    <cellStyle name="Normal 5 4 3 2 3 4" xfId="2852" xr:uid="{9C229AC6-5B39-4C61-85AE-7B8FD7E75FEB}"/>
    <cellStyle name="Normal 5 4 3 2 4" xfId="1258" xr:uid="{85899AFA-AC81-415A-9F2F-0B0D5DA6A423}"/>
    <cellStyle name="Normal 5 4 3 2 4 2" xfId="1259" xr:uid="{A299F019-64F2-452F-9CDC-FA13641D3594}"/>
    <cellStyle name="Normal 5 4 3 2 5" xfId="1260" xr:uid="{AD2BA67C-EC4D-4AA4-8754-6077C6B9513C}"/>
    <cellStyle name="Normal 5 4 3 2 6" xfId="2853" xr:uid="{52F72062-2DAE-4855-9356-AFA2655F1046}"/>
    <cellStyle name="Normal 5 4 3 3" xfId="299" xr:uid="{4D42B7EE-3312-4BEF-870A-6F7A282605CD}"/>
    <cellStyle name="Normal 5 4 3 3 2" xfId="550" xr:uid="{533A0FDD-9F68-4C66-874B-9501B7656E59}"/>
    <cellStyle name="Normal 5 4 3 3 2 2" xfId="551" xr:uid="{B8D2F9DB-BB7D-4C6B-948D-793CD878054A}"/>
    <cellStyle name="Normal 5 4 3 3 2 2 2" xfId="1261" xr:uid="{A376183E-1661-4B95-AF8D-33B5618025D6}"/>
    <cellStyle name="Normal 5 4 3 3 2 2 2 2" xfId="1262" xr:uid="{3DD1C89D-A4FC-43F7-BC47-C7FE7B1C8361}"/>
    <cellStyle name="Normal 5 4 3 3 2 2 3" xfId="1263" xr:uid="{A63B91FA-7AFC-4A13-82B3-598E50E11DD5}"/>
    <cellStyle name="Normal 5 4 3 3 2 3" xfId="1264" xr:uid="{787DC3D5-95DF-4675-984C-9F6B52B01746}"/>
    <cellStyle name="Normal 5 4 3 3 2 3 2" xfId="1265" xr:uid="{335B5C2B-5472-4F5E-8CA5-5A1536030155}"/>
    <cellStyle name="Normal 5 4 3 3 2 4" xfId="1266" xr:uid="{ABD21786-8E92-4021-B95E-4F58C56BA319}"/>
    <cellStyle name="Normal 5 4 3 3 3" xfId="552" xr:uid="{45F672CC-370F-405F-8D42-A98862C356FF}"/>
    <cellStyle name="Normal 5 4 3 3 3 2" xfId="1267" xr:uid="{834C7FF0-7CFF-41A6-B508-1FD87A6033E2}"/>
    <cellStyle name="Normal 5 4 3 3 3 2 2" xfId="1268" xr:uid="{C05EF5E9-A44E-49A1-AF2B-1B14A714AEF6}"/>
    <cellStyle name="Normal 5 4 3 3 3 3" xfId="1269" xr:uid="{5179EA3A-2747-41BF-B013-C232F7F41D4E}"/>
    <cellStyle name="Normal 5 4 3 3 4" xfId="1270" xr:uid="{70A7FAD7-D0F8-4CBB-A11C-5A1CF9161563}"/>
    <cellStyle name="Normal 5 4 3 3 4 2" xfId="1271" xr:uid="{E03D7A44-F44D-4AA8-8022-4ABDED427C69}"/>
    <cellStyle name="Normal 5 4 3 3 5" xfId="1272" xr:uid="{1519FE57-64BF-434B-A66D-BC767C1B0021}"/>
    <cellStyle name="Normal 5 4 3 4" xfId="300" xr:uid="{8D529EAE-297D-435E-AF72-9600CC362F2E}"/>
    <cellStyle name="Normal 5 4 3 4 2" xfId="553" xr:uid="{CC1CEEAF-875B-49F4-B3DC-FE2390368EE8}"/>
    <cellStyle name="Normal 5 4 3 4 2 2" xfId="1273" xr:uid="{AD7933C9-E803-435C-9518-CE33A8170DD8}"/>
    <cellStyle name="Normal 5 4 3 4 2 2 2" xfId="1274" xr:uid="{F04A9416-B88A-4F0D-A8E4-5618DC94DC99}"/>
    <cellStyle name="Normal 5 4 3 4 2 3" xfId="1275" xr:uid="{4B824F32-4D46-49AC-B697-3D8B247E509B}"/>
    <cellStyle name="Normal 5 4 3 4 3" xfId="1276" xr:uid="{BC6C6F7B-8AFB-405A-8A2D-4DEBAD6979B9}"/>
    <cellStyle name="Normal 5 4 3 4 3 2" xfId="1277" xr:uid="{1BB860C7-7358-4218-BD57-BF3C270DE810}"/>
    <cellStyle name="Normal 5 4 3 4 4" xfId="1278" xr:uid="{E09174AD-1C71-46A0-ABBD-22702138A752}"/>
    <cellStyle name="Normal 5 4 3 5" xfId="554" xr:uid="{B7B3F15B-7597-471B-99BE-8A9EB7DA7BC3}"/>
    <cellStyle name="Normal 5 4 3 5 2" xfId="1279" xr:uid="{A6CAF02D-F6F3-4A2D-9B11-FA29703CCF06}"/>
    <cellStyle name="Normal 5 4 3 5 2 2" xfId="1280" xr:uid="{690C2AF5-3637-4970-987F-482143A28DA1}"/>
    <cellStyle name="Normal 5 4 3 5 3" xfId="1281" xr:uid="{3498B322-94B2-4E59-A403-9C7D0A4D0B4B}"/>
    <cellStyle name="Normal 5 4 3 5 4" xfId="2854" xr:uid="{9510E741-4FCF-49CE-8808-9AA6A1A867B2}"/>
    <cellStyle name="Normal 5 4 3 6" xfId="1282" xr:uid="{A4DE409A-AED0-4071-830E-83FA0C67E8C9}"/>
    <cellStyle name="Normal 5 4 3 6 2" xfId="1283" xr:uid="{9C57F033-D3E0-4EB0-AD14-53370332BD41}"/>
    <cellStyle name="Normal 5 4 3 7" xfId="1284" xr:uid="{D1B7AFFC-5FB1-4EFE-A8E5-158A9D4F2141}"/>
    <cellStyle name="Normal 5 4 3 8" xfId="2855" xr:uid="{585295B2-A37D-4065-BF3B-D0366E4DDA47}"/>
    <cellStyle name="Normal 5 4 4" xfId="104" xr:uid="{4054F66A-1E34-4CD1-BAA6-BC24D913B54C}"/>
    <cellStyle name="Normal 5 4 4 2" xfId="446" xr:uid="{0B42DD66-6320-416E-BBAC-18D2E5D3FD9C}"/>
    <cellStyle name="Normal 5 4 4 2 2" xfId="555" xr:uid="{A4DAD7EA-5F98-401A-B297-25B8E4B69DFD}"/>
    <cellStyle name="Normal 5 4 4 2 2 2" xfId="1285" xr:uid="{7E5C676D-E515-4E2A-935F-1562311BC127}"/>
    <cellStyle name="Normal 5 4 4 2 2 2 2" xfId="1286" xr:uid="{53876BAF-DDCF-4DFB-88E5-6493B9ED1802}"/>
    <cellStyle name="Normal 5 4 4 2 2 3" xfId="1287" xr:uid="{42CD136B-8BD2-40A4-94B4-E93BCBB8936F}"/>
    <cellStyle name="Normal 5 4 4 2 2 4" xfId="2856" xr:uid="{158F594C-623D-46C2-9621-8D6DCC3F686E}"/>
    <cellStyle name="Normal 5 4 4 2 3" xfId="1288" xr:uid="{131C0D07-68E5-4F6B-AC9A-1B116D84F570}"/>
    <cellStyle name="Normal 5 4 4 2 3 2" xfId="1289" xr:uid="{7F7D440F-DC3D-49AA-9FC5-8455F6DF65E4}"/>
    <cellStyle name="Normal 5 4 4 2 4" xfId="1290" xr:uid="{D17AB907-4E74-4CC3-A8DC-CE98F7A89571}"/>
    <cellStyle name="Normal 5 4 4 2 5" xfId="2857" xr:uid="{99371BC9-3D08-4417-A50D-BCB2D71ECE70}"/>
    <cellStyle name="Normal 5 4 4 3" xfId="556" xr:uid="{B7FED90E-04AA-4BC0-9C80-22CDC4B73B3E}"/>
    <cellStyle name="Normal 5 4 4 3 2" xfId="1291" xr:uid="{0611C85E-DD2E-47EA-AC0F-D0F42F82CEF0}"/>
    <cellStyle name="Normal 5 4 4 3 2 2" xfId="1292" xr:uid="{EB08ACA0-5C24-4397-A0E3-20F13D581FE5}"/>
    <cellStyle name="Normal 5 4 4 3 3" xfId="1293" xr:uid="{D0C350D2-F93F-4BE3-850C-35AB9E9E66E5}"/>
    <cellStyle name="Normal 5 4 4 3 4" xfId="2858" xr:uid="{D38F46DA-D57A-4D79-B9F0-BA528DB0D8F4}"/>
    <cellStyle name="Normal 5 4 4 4" xfId="1294" xr:uid="{A7A7FE13-B1AD-40EB-9A65-0E02A67E368B}"/>
    <cellStyle name="Normal 5 4 4 4 2" xfId="1295" xr:uid="{DE231700-123E-453D-886F-AAA3959EE7AB}"/>
    <cellStyle name="Normal 5 4 4 4 3" xfId="2859" xr:uid="{AEF74F2C-A89F-49BB-BA60-38AFB4208482}"/>
    <cellStyle name="Normal 5 4 4 4 4" xfId="2860" xr:uid="{1B3FDBB8-4FB5-4307-889C-037F45AE3E18}"/>
    <cellStyle name="Normal 5 4 4 5" xfId="1296" xr:uid="{08ACA40D-EF05-4D1F-99DD-5D3B7001ACDF}"/>
    <cellStyle name="Normal 5 4 4 6" xfId="2861" xr:uid="{BBA8F8FF-CB18-4A1C-BEA8-1D0AC92235EB}"/>
    <cellStyle name="Normal 5 4 4 7" xfId="2862" xr:uid="{8AACAC2D-9BE0-4334-A656-A5C2C4AC63C2}"/>
    <cellStyle name="Normal 5 4 5" xfId="301" xr:uid="{F050CCDD-9EC1-4A44-A0A1-84D0B71E9CFD}"/>
    <cellStyle name="Normal 5 4 5 2" xfId="557" xr:uid="{AFDA7953-AF7E-4415-969F-2BB288EA47DC}"/>
    <cellStyle name="Normal 5 4 5 2 2" xfId="558" xr:uid="{D03F0AD5-06A3-43ED-BC9E-BEBCAD7D1FA1}"/>
    <cellStyle name="Normal 5 4 5 2 2 2" xfId="1297" xr:uid="{B1DD9DD7-9958-44C7-BD2C-8E0B3CCEDC64}"/>
    <cellStyle name="Normal 5 4 5 2 2 2 2" xfId="1298" xr:uid="{27B6B65B-97EC-4DC3-A235-39C64866A610}"/>
    <cellStyle name="Normal 5 4 5 2 2 3" xfId="1299" xr:uid="{4BB03EEE-775F-42A9-AB3E-C3202F40E02D}"/>
    <cellStyle name="Normal 5 4 5 2 3" xfId="1300" xr:uid="{F0016189-87DF-4D11-90DE-A68078666779}"/>
    <cellStyle name="Normal 5 4 5 2 3 2" xfId="1301" xr:uid="{465BAA29-4194-491F-92D1-9F1AE2B53A9E}"/>
    <cellStyle name="Normal 5 4 5 2 4" xfId="1302" xr:uid="{B666974F-9B74-49D2-8462-4A2BB18C4298}"/>
    <cellStyle name="Normal 5 4 5 3" xfId="559" xr:uid="{8FEEE683-3D62-4D7D-B938-DD1396733B8F}"/>
    <cellStyle name="Normal 5 4 5 3 2" xfId="1303" xr:uid="{57E377F6-624D-4E4B-8204-EDFF8DB9493F}"/>
    <cellStyle name="Normal 5 4 5 3 2 2" xfId="1304" xr:uid="{125B761D-5095-4C92-81EF-A7B2A1CEAC71}"/>
    <cellStyle name="Normal 5 4 5 3 3" xfId="1305" xr:uid="{C684E268-A3AF-4FC5-8982-3F9DC6ED0777}"/>
    <cellStyle name="Normal 5 4 5 3 4" xfId="2863" xr:uid="{3D8C5DB4-750B-4223-9B9E-4EAA61E6217C}"/>
    <cellStyle name="Normal 5 4 5 4" xfId="1306" xr:uid="{3BA441ED-0AF9-4457-9B3A-614889F33174}"/>
    <cellStyle name="Normal 5 4 5 4 2" xfId="1307" xr:uid="{3C6BAD61-08F5-4633-ACDB-8E9676B9D2A5}"/>
    <cellStyle name="Normal 5 4 5 5" xfId="1308" xr:uid="{430B787F-F71B-49EC-904F-92EFEAA9086D}"/>
    <cellStyle name="Normal 5 4 5 6" xfId="2864" xr:uid="{9F506CDC-4670-435E-B36D-EA07159A5B88}"/>
    <cellStyle name="Normal 5 4 6" xfId="302" xr:uid="{4C248BAB-73EE-4D1D-BAD7-8A2E257F54B6}"/>
    <cellStyle name="Normal 5 4 6 2" xfId="560" xr:uid="{CD091D89-E66C-49DE-A2E0-A89AC902613A}"/>
    <cellStyle name="Normal 5 4 6 2 2" xfId="1309" xr:uid="{5E1914B2-E8EA-4E0F-9280-2B9AFB7678FB}"/>
    <cellStyle name="Normal 5 4 6 2 2 2" xfId="1310" xr:uid="{BE959C2D-1458-4741-A34E-BFBE403676A4}"/>
    <cellStyle name="Normal 5 4 6 2 3" xfId="1311" xr:uid="{DCFDF595-5E75-4DDD-B214-85E2C2E8A9F3}"/>
    <cellStyle name="Normal 5 4 6 2 4" xfId="2865" xr:uid="{0A80690F-C191-4116-80B9-D52DF67BEADB}"/>
    <cellStyle name="Normal 5 4 6 3" xfId="1312" xr:uid="{BAA5FF60-2DB5-44D4-A577-F9AB77B5366A}"/>
    <cellStyle name="Normal 5 4 6 3 2" xfId="1313" xr:uid="{7F6B196C-FA93-4324-810F-D8386A0AF09E}"/>
    <cellStyle name="Normal 5 4 6 4" xfId="1314" xr:uid="{4D1A47EE-63C1-417E-9683-AE102917CF86}"/>
    <cellStyle name="Normal 5 4 6 5" xfId="2866" xr:uid="{5C2C4498-4AEC-4D04-8D05-B19DF98BAC1E}"/>
    <cellStyle name="Normal 5 4 7" xfId="561" xr:uid="{2E21741F-E3F6-47B2-A38D-73722BE9270B}"/>
    <cellStyle name="Normal 5 4 7 2" xfId="1315" xr:uid="{BACCDBFE-2BF2-486E-AC65-2284B5BE28FA}"/>
    <cellStyle name="Normal 5 4 7 2 2" xfId="1316" xr:uid="{937829C2-12DA-4383-A700-34FB7AC23612}"/>
    <cellStyle name="Normal 5 4 7 2 3" xfId="4418" xr:uid="{FC0A88DA-CB66-413D-9406-78904D9097C9}"/>
    <cellStyle name="Normal 5 4 7 3" xfId="1317" xr:uid="{4CC550DA-4642-4D3C-A48D-383964AC8686}"/>
    <cellStyle name="Normal 5 4 7 4" xfId="2867" xr:uid="{B0FED5B7-B6F0-45A9-A133-DE4788A709D9}"/>
    <cellStyle name="Normal 5 4 7 4 2" xfId="4583" xr:uid="{91363E6D-FA8C-41F6-B90D-A482F2639916}"/>
    <cellStyle name="Normal 5 4 7 4 3" xfId="4684" xr:uid="{DFB8471E-A126-4570-94A1-AF6C3F464F5C}"/>
    <cellStyle name="Normal 5 4 7 4 4" xfId="4610" xr:uid="{234426A3-8A11-47DF-B31D-050F2D37D5D2}"/>
    <cellStyle name="Normal 5 4 8" xfId="1318" xr:uid="{70B01B33-22E6-45A7-8018-A03CBF044C6B}"/>
    <cellStyle name="Normal 5 4 8 2" xfId="1319" xr:uid="{66D1EF34-80E0-43E2-AAC4-8EC947E80B0B}"/>
    <cellStyle name="Normal 5 4 8 3" xfId="2868" xr:uid="{FE169110-E069-453C-B9D9-33E0C771F542}"/>
    <cellStyle name="Normal 5 4 8 4" xfId="2869" xr:uid="{68855DA2-18A7-40EF-B377-5136EE1EC7D6}"/>
    <cellStyle name="Normal 5 4 9" xfId="1320" xr:uid="{B36898A4-4F3F-4276-85D7-75CF20FAE933}"/>
    <cellStyle name="Normal 5 5" xfId="105" xr:uid="{177E4A16-7F3D-475B-BBFD-D334BA955A44}"/>
    <cellStyle name="Normal 5 5 10" xfId="2870" xr:uid="{235AD5F3-F7ED-4ED1-8E85-4F6F47378879}"/>
    <cellStyle name="Normal 5 5 11" xfId="2871" xr:uid="{C01990E4-6B98-4928-BCB0-A8477F21A459}"/>
    <cellStyle name="Normal 5 5 2" xfId="106" xr:uid="{CBB0E33A-A026-494D-84FA-9110521231C3}"/>
    <cellStyle name="Normal 5 5 2 2" xfId="107" xr:uid="{D8C839B5-A6FE-4BD1-9FD0-C169163BAA43}"/>
    <cellStyle name="Normal 5 5 2 2 2" xfId="303" xr:uid="{A91EBDB4-06BB-47A6-A920-5A099F94770E}"/>
    <cellStyle name="Normal 5 5 2 2 2 2" xfId="562" xr:uid="{75C04AEF-91B9-4C35-8F12-E00F6FC0DC06}"/>
    <cellStyle name="Normal 5 5 2 2 2 2 2" xfId="1321" xr:uid="{E6F35C29-D2C4-4EA5-B100-9C2D0F688150}"/>
    <cellStyle name="Normal 5 5 2 2 2 2 2 2" xfId="1322" xr:uid="{6A469B4D-40A9-4AE0-A161-E2B009677267}"/>
    <cellStyle name="Normal 5 5 2 2 2 2 3" xfId="1323" xr:uid="{16200A55-1205-4AA4-891C-5392DD053DC2}"/>
    <cellStyle name="Normal 5 5 2 2 2 2 4" xfId="2872" xr:uid="{38758461-1396-4D97-B525-2AE8ECBE1764}"/>
    <cellStyle name="Normal 5 5 2 2 2 3" xfId="1324" xr:uid="{07D62766-EFDD-4C48-A512-7FD010746197}"/>
    <cellStyle name="Normal 5 5 2 2 2 3 2" xfId="1325" xr:uid="{9E823871-8759-4D5E-A0F8-9B22272BB5E0}"/>
    <cellStyle name="Normal 5 5 2 2 2 3 3" xfId="2873" xr:uid="{5FFFB5B1-23B3-4D4B-A434-3DBAFE9C3A99}"/>
    <cellStyle name="Normal 5 5 2 2 2 3 4" xfId="2874" xr:uid="{87BE38F4-8D20-4F9A-A8C5-8A78FEDB212A}"/>
    <cellStyle name="Normal 5 5 2 2 2 4" xfId="1326" xr:uid="{A1C148BD-39AD-4107-BCAB-1C5C0CFEE907}"/>
    <cellStyle name="Normal 5 5 2 2 2 5" xfId="2875" xr:uid="{58941DFD-9E6F-492A-B0A7-568191094047}"/>
    <cellStyle name="Normal 5 5 2 2 2 6" xfId="2876" xr:uid="{528F8C24-1F00-4DFA-860A-0F6C2B774817}"/>
    <cellStyle name="Normal 5 5 2 2 3" xfId="563" xr:uid="{16C41A5D-4469-48FB-A307-905799BDDD0A}"/>
    <cellStyle name="Normal 5 5 2 2 3 2" xfId="1327" xr:uid="{46FB19E8-9A31-45EB-AE9C-7E027AE4B5DB}"/>
    <cellStyle name="Normal 5 5 2 2 3 2 2" xfId="1328" xr:uid="{25DADAAC-CBF7-4323-A501-2539952D5145}"/>
    <cellStyle name="Normal 5 5 2 2 3 2 3" xfId="2877" xr:uid="{0C793644-F15E-47CC-90BF-49883E3C1B4A}"/>
    <cellStyle name="Normal 5 5 2 2 3 2 4" xfId="2878" xr:uid="{51314A64-A09E-4440-BEFD-B9293174DE01}"/>
    <cellStyle name="Normal 5 5 2 2 3 3" xfId="1329" xr:uid="{43A19866-FAE4-4FA2-9B9D-C0F4A271E702}"/>
    <cellStyle name="Normal 5 5 2 2 3 4" xfId="2879" xr:uid="{E33A83CB-4A8F-4E27-9396-ECFCA7FA3D3C}"/>
    <cellStyle name="Normal 5 5 2 2 3 5" xfId="2880" xr:uid="{D70F97D8-2F43-4DAB-BBDB-4DF16AD1B14A}"/>
    <cellStyle name="Normal 5 5 2 2 4" xfId="1330" xr:uid="{F5543C19-2C30-478B-ADC2-F5E166F5202E}"/>
    <cellStyle name="Normal 5 5 2 2 4 2" xfId="1331" xr:uid="{E3BEACB8-C3B7-477F-9DCE-0BEF17BF7E42}"/>
    <cellStyle name="Normal 5 5 2 2 4 3" xfId="2881" xr:uid="{EAA1328D-492A-4AC1-B52D-07648B9DF5B7}"/>
    <cellStyle name="Normal 5 5 2 2 4 4" xfId="2882" xr:uid="{61BB703A-15D7-4D38-9E58-3EA382B48488}"/>
    <cellStyle name="Normal 5 5 2 2 5" xfId="1332" xr:uid="{35549886-1DE5-416B-B164-6E8A4B3D6813}"/>
    <cellStyle name="Normal 5 5 2 2 5 2" xfId="2883" xr:uid="{7EBC119D-8E37-4026-B338-379B480BA9CB}"/>
    <cellStyle name="Normal 5 5 2 2 5 3" xfId="2884" xr:uid="{5B912D07-07BF-4EA6-B008-212404EFF4A7}"/>
    <cellStyle name="Normal 5 5 2 2 5 4" xfId="2885" xr:uid="{ADE9829F-733D-4F8C-A1BD-DAE7777481CB}"/>
    <cellStyle name="Normal 5 5 2 2 6" xfId="2886" xr:uid="{BAC28A44-B5CE-449F-AB21-47836A4237DE}"/>
    <cellStyle name="Normal 5 5 2 2 7" xfId="2887" xr:uid="{A471A5DF-C53C-47D4-AF9A-A2A6EA44D344}"/>
    <cellStyle name="Normal 5 5 2 2 8" xfId="2888" xr:uid="{3DA82990-9D34-4F12-9E12-3A4B061B804B}"/>
    <cellStyle name="Normal 5 5 2 3" xfId="304" xr:uid="{7B95D049-757C-469B-A090-4490FD1D6463}"/>
    <cellStyle name="Normal 5 5 2 3 2" xfId="564" xr:uid="{51CF0DC8-C6DA-4BDE-A1F4-5975F6D1A7A6}"/>
    <cellStyle name="Normal 5 5 2 3 2 2" xfId="565" xr:uid="{1AD2ED1D-42CE-4462-9F05-666A26A77430}"/>
    <cellStyle name="Normal 5 5 2 3 2 2 2" xfId="1333" xr:uid="{49631F35-8102-43DF-AB3F-0A0162EE4D86}"/>
    <cellStyle name="Normal 5 5 2 3 2 2 2 2" xfId="1334" xr:uid="{945728C2-8CEA-4918-8BB0-910B954AC374}"/>
    <cellStyle name="Normal 5 5 2 3 2 2 3" xfId="1335" xr:uid="{CFE0B5CB-AA9F-46BF-9110-DE01F6ACF5D5}"/>
    <cellStyle name="Normal 5 5 2 3 2 3" xfId="1336" xr:uid="{F1E36C94-2B72-4E06-AC93-ECF59E8D0D20}"/>
    <cellStyle name="Normal 5 5 2 3 2 3 2" xfId="1337" xr:uid="{4265DB86-7544-46EB-8285-747576B7F81B}"/>
    <cellStyle name="Normal 5 5 2 3 2 4" xfId="1338" xr:uid="{3A801277-E67B-430E-89FD-F6C319BD5F7C}"/>
    <cellStyle name="Normal 5 5 2 3 3" xfId="566" xr:uid="{0DEEF637-539B-4FD3-84E1-8DBB7F7D13FB}"/>
    <cellStyle name="Normal 5 5 2 3 3 2" xfId="1339" xr:uid="{EE021DA1-F012-4758-A220-471F72403457}"/>
    <cellStyle name="Normal 5 5 2 3 3 2 2" xfId="1340" xr:uid="{4CFB8CD7-8B75-4713-84DD-B9DE464EAF99}"/>
    <cellStyle name="Normal 5 5 2 3 3 3" xfId="1341" xr:uid="{5B1A875E-C58E-4737-91CD-F752E091A302}"/>
    <cellStyle name="Normal 5 5 2 3 3 4" xfId="2889" xr:uid="{2C73A737-40F9-460A-B6C9-A31358FAB919}"/>
    <cellStyle name="Normal 5 5 2 3 4" xfId="1342" xr:uid="{BB2E2589-9049-4AD0-8833-5EEA558E4763}"/>
    <cellStyle name="Normal 5 5 2 3 4 2" xfId="1343" xr:uid="{6A5D9083-B6F2-4FA3-BBF7-C6C2341227D0}"/>
    <cellStyle name="Normal 5 5 2 3 5" xfId="1344" xr:uid="{08DEC140-389B-4648-9DB4-F2EB0F52D0CF}"/>
    <cellStyle name="Normal 5 5 2 3 6" xfId="2890" xr:uid="{11C2F4F9-80D7-47F1-B30D-ECCCBD3F6929}"/>
    <cellStyle name="Normal 5 5 2 4" xfId="305" xr:uid="{032DB508-86D5-4423-84A9-947C4584150B}"/>
    <cellStyle name="Normal 5 5 2 4 2" xfId="567" xr:uid="{8A37948D-6A30-4B38-AB68-8054EA927283}"/>
    <cellStyle name="Normal 5 5 2 4 2 2" xfId="1345" xr:uid="{E7AF1820-6664-4CE8-BE40-8C1E4B03EF5B}"/>
    <cellStyle name="Normal 5 5 2 4 2 2 2" xfId="1346" xr:uid="{094D1DA6-8033-40C3-A3C4-9E9D84AE006A}"/>
    <cellStyle name="Normal 5 5 2 4 2 3" xfId="1347" xr:uid="{E44145C4-86CC-4EF8-8112-B4AE990C26E5}"/>
    <cellStyle name="Normal 5 5 2 4 2 4" xfId="2891" xr:uid="{82323DFC-E934-4B15-B3C0-9C9ECE3864F0}"/>
    <cellStyle name="Normal 5 5 2 4 3" xfId="1348" xr:uid="{CAB39497-43E6-44AD-8A19-B5309F816AAC}"/>
    <cellStyle name="Normal 5 5 2 4 3 2" xfId="1349" xr:uid="{03FCC6E7-1514-419B-8823-2D91BF305200}"/>
    <cellStyle name="Normal 5 5 2 4 4" xfId="1350" xr:uid="{27049E07-7644-47A7-870A-69064504851C}"/>
    <cellStyle name="Normal 5 5 2 4 5" xfId="2892" xr:uid="{3ABB5E67-BD71-4909-9F2E-AD39934A857A}"/>
    <cellStyle name="Normal 5 5 2 5" xfId="306" xr:uid="{705C5037-FCD3-48A2-8411-9A688D0D9F5D}"/>
    <cellStyle name="Normal 5 5 2 5 2" xfId="1351" xr:uid="{4B9DFF19-F4F7-41EE-A3B5-203ED728EDFA}"/>
    <cellStyle name="Normal 5 5 2 5 2 2" xfId="1352" xr:uid="{8A95C3A5-4D73-440A-971B-8B8EC6CBE8A5}"/>
    <cellStyle name="Normal 5 5 2 5 3" xfId="1353" xr:uid="{6B73E186-9823-4F21-B547-51011BFC12E0}"/>
    <cellStyle name="Normal 5 5 2 5 4" xfId="2893" xr:uid="{B813240E-7F7A-438A-B17A-969DB7132E15}"/>
    <cellStyle name="Normal 5 5 2 6" xfId="1354" xr:uid="{EDD64770-6948-4541-AE9A-9E74D0733436}"/>
    <cellStyle name="Normal 5 5 2 6 2" xfId="1355" xr:uid="{36DED112-011B-4373-9B43-B02380969469}"/>
    <cellStyle name="Normal 5 5 2 6 3" xfId="2894" xr:uid="{40A29297-DBAF-4E34-9388-64CD8DFBCCE0}"/>
    <cellStyle name="Normal 5 5 2 6 4" xfId="2895" xr:uid="{3D081F6E-FD15-4F4F-9953-3C6899A4A9F2}"/>
    <cellStyle name="Normal 5 5 2 7" xfId="1356" xr:uid="{A90EA169-936E-44A5-96F0-F510066CAD2A}"/>
    <cellStyle name="Normal 5 5 2 8" xfId="2896" xr:uid="{80E85F2A-E2F1-4A54-9138-FD2BD0BB9F57}"/>
    <cellStyle name="Normal 5 5 2 9" xfId="2897" xr:uid="{6E45C5C5-D7BB-46FB-951E-ADC4DC6E0DD2}"/>
    <cellStyle name="Normal 5 5 3" xfId="108" xr:uid="{E8C01B76-C5D3-42A9-A841-978BA9107BF8}"/>
    <cellStyle name="Normal 5 5 3 2" xfId="109" xr:uid="{497CBD95-541D-4199-8EB3-81AC7928C90E}"/>
    <cellStyle name="Normal 5 5 3 2 2" xfId="568" xr:uid="{C7E04C8E-02CF-461A-B952-4FFB959B86B0}"/>
    <cellStyle name="Normal 5 5 3 2 2 2" xfId="1357" xr:uid="{E573EB6A-9F75-4592-8DE2-ACBE80CF1CA4}"/>
    <cellStyle name="Normal 5 5 3 2 2 2 2" xfId="1358" xr:uid="{D3001121-0106-43CE-9491-AF719C317950}"/>
    <cellStyle name="Normal 5 5 3 2 2 2 2 2" xfId="4468" xr:uid="{447780D2-61B6-4BB0-B7CB-F15284C93680}"/>
    <cellStyle name="Normal 5 5 3 2 2 2 3" xfId="4469" xr:uid="{F1F69190-0EA9-4E77-A6DB-1DCF64DFC0F4}"/>
    <cellStyle name="Normal 5 5 3 2 2 3" xfId="1359" xr:uid="{01F5FD75-E212-4512-A173-D9FA9A3CAE0D}"/>
    <cellStyle name="Normal 5 5 3 2 2 3 2" xfId="4470" xr:uid="{3046915F-E70F-4402-9F91-594C3D15A025}"/>
    <cellStyle name="Normal 5 5 3 2 2 4" xfId="2898" xr:uid="{E722BDFF-6286-41A6-A461-CD192FB5AF84}"/>
    <cellStyle name="Normal 5 5 3 2 3" xfId="1360" xr:uid="{AF509920-07EC-42F4-BBC8-42E84755555C}"/>
    <cellStyle name="Normal 5 5 3 2 3 2" xfId="1361" xr:uid="{0F795B50-6F69-41B0-A23B-F655548435A7}"/>
    <cellStyle name="Normal 5 5 3 2 3 2 2" xfId="4471" xr:uid="{73659E86-9D3F-4696-891D-7C2241DF5A00}"/>
    <cellStyle name="Normal 5 5 3 2 3 3" xfId="2899" xr:uid="{F7EFD250-27D3-4B69-A8A7-F7C58179BA51}"/>
    <cellStyle name="Normal 5 5 3 2 3 4" xfId="2900" xr:uid="{C6AA617A-74A6-48B0-91F4-4F2FB5C66AB8}"/>
    <cellStyle name="Normal 5 5 3 2 4" xfId="1362" xr:uid="{2281BE75-A7FE-4930-999E-6770FA302FCA}"/>
    <cellStyle name="Normal 5 5 3 2 4 2" xfId="4472" xr:uid="{6B827814-5F6E-434B-ABBF-517EA3DAA452}"/>
    <cellStyle name="Normal 5 5 3 2 5" xfId="2901" xr:uid="{DF7692AE-FD55-45BD-8715-B88DB007C85D}"/>
    <cellStyle name="Normal 5 5 3 2 6" xfId="2902" xr:uid="{4FEFDFD4-DA50-424D-A556-F535829E8048}"/>
    <cellStyle name="Normal 5 5 3 3" xfId="307" xr:uid="{CB3A24A9-93D7-4A44-AFCF-5413A3F33A9F}"/>
    <cellStyle name="Normal 5 5 3 3 2" xfId="1363" xr:uid="{30E4F9DB-6019-4ECE-AA61-DE77B4BC5FE8}"/>
    <cellStyle name="Normal 5 5 3 3 2 2" xfId="1364" xr:uid="{2E76BED8-B75B-4AD7-A622-6B7465B9605A}"/>
    <cellStyle name="Normal 5 5 3 3 2 2 2" xfId="4473" xr:uid="{C6097C4D-3777-4503-A541-BB05A1C5A488}"/>
    <cellStyle name="Normal 5 5 3 3 2 3" xfId="2903" xr:uid="{41D28E10-8AC4-4D7B-988A-EE4C94988576}"/>
    <cellStyle name="Normal 5 5 3 3 2 4" xfId="2904" xr:uid="{40AA4099-4FB9-4BD9-8370-A8F8967AF37D}"/>
    <cellStyle name="Normal 5 5 3 3 3" xfId="1365" xr:uid="{AA5D3D8C-D97C-47CD-BC90-A10BF71FDCC2}"/>
    <cellStyle name="Normal 5 5 3 3 3 2" xfId="4474" xr:uid="{D2DB6942-CEED-4C09-86A3-81F4AF924DE0}"/>
    <cellStyle name="Normal 5 5 3 3 4" xfId="2905" xr:uid="{CE9E583C-4401-421B-944B-EC28F05639F3}"/>
    <cellStyle name="Normal 5 5 3 3 5" xfId="2906" xr:uid="{AFA141A6-FEFC-455F-BDAD-D33529D0709C}"/>
    <cellStyle name="Normal 5 5 3 4" xfId="1366" xr:uid="{A52D88BC-1B52-42CB-B245-AFDE6A7FE687}"/>
    <cellStyle name="Normal 5 5 3 4 2" xfId="1367" xr:uid="{03C01FD9-C593-46AB-A988-4DD796DD8BAC}"/>
    <cellStyle name="Normal 5 5 3 4 2 2" xfId="4475" xr:uid="{C0096111-9F71-4E0B-85C1-51128546CA11}"/>
    <cellStyle name="Normal 5 5 3 4 3" xfId="2907" xr:uid="{115D7350-A8D6-4B01-9A08-5249050D7799}"/>
    <cellStyle name="Normal 5 5 3 4 4" xfId="2908" xr:uid="{53DEEB21-D472-4524-8554-1DC18F8E3B1E}"/>
    <cellStyle name="Normal 5 5 3 5" xfId="1368" xr:uid="{9CCA646E-39B6-46E1-8571-A098B9990C13}"/>
    <cellStyle name="Normal 5 5 3 5 2" xfId="2909" xr:uid="{9FCF4370-CBC5-47E0-A442-A271D1CC492A}"/>
    <cellStyle name="Normal 5 5 3 5 3" xfId="2910" xr:uid="{3FC5D120-2ABF-49CE-84BF-8C8766B05890}"/>
    <cellStyle name="Normal 5 5 3 5 4" xfId="2911" xr:uid="{8FFD5E35-300B-46D9-A7C9-A9A8FE219F33}"/>
    <cellStyle name="Normal 5 5 3 6" xfId="2912" xr:uid="{F96DD0F2-DDBD-4EAF-A5EB-51D0E60661FF}"/>
    <cellStyle name="Normal 5 5 3 7" xfId="2913" xr:uid="{22685320-C042-4177-B5B1-285DE0027C64}"/>
    <cellStyle name="Normal 5 5 3 8" xfId="2914" xr:uid="{3521E5E7-DA44-465D-BE93-DAC2B48CFDE2}"/>
    <cellStyle name="Normal 5 5 4" xfId="110" xr:uid="{121D385D-5A50-47E6-917A-D0A75E5E5D18}"/>
    <cellStyle name="Normal 5 5 4 2" xfId="569" xr:uid="{3CACBA4F-0DC5-4DEB-9A27-DB0802E1A24B}"/>
    <cellStyle name="Normal 5 5 4 2 2" xfId="570" xr:uid="{71040909-742C-436B-A400-18504F1F1B64}"/>
    <cellStyle name="Normal 5 5 4 2 2 2" xfId="1369" xr:uid="{F91F358E-DC62-47B7-A20B-128743D3ECFF}"/>
    <cellStyle name="Normal 5 5 4 2 2 2 2" xfId="1370" xr:uid="{5DD57F8E-CE0C-4AAE-93F5-E051CFEA5B4B}"/>
    <cellStyle name="Normal 5 5 4 2 2 3" xfId="1371" xr:uid="{32CBACEC-6605-4A7B-AB8C-B7362CE3048B}"/>
    <cellStyle name="Normal 5 5 4 2 2 4" xfId="2915" xr:uid="{05C3DAB4-4271-449C-B6D1-4172C1EF4076}"/>
    <cellStyle name="Normal 5 5 4 2 3" xfId="1372" xr:uid="{E9C4E795-D3A9-48DF-AEC9-86762FF8B728}"/>
    <cellStyle name="Normal 5 5 4 2 3 2" xfId="1373" xr:uid="{D96D07A6-2720-4BD1-9F46-77A016BC3018}"/>
    <cellStyle name="Normal 5 5 4 2 4" xfId="1374" xr:uid="{9FE42623-9FC0-4420-ABD1-A84D64CFF5F1}"/>
    <cellStyle name="Normal 5 5 4 2 5" xfId="2916" xr:uid="{01F6A77C-0358-4AAE-B874-4176E8586838}"/>
    <cellStyle name="Normal 5 5 4 3" xfId="571" xr:uid="{A1277704-FBEA-4871-91E2-37D6A1B40E79}"/>
    <cellStyle name="Normal 5 5 4 3 2" xfId="1375" xr:uid="{EECC5A44-A21B-40A9-BCB0-2005EEC7790B}"/>
    <cellStyle name="Normal 5 5 4 3 2 2" xfId="1376" xr:uid="{3A79E40C-1136-43B8-990B-0517604B0D03}"/>
    <cellStyle name="Normal 5 5 4 3 3" xfId="1377" xr:uid="{4E31CFEA-0B65-4087-9BED-67960F6724AC}"/>
    <cellStyle name="Normal 5 5 4 3 4" xfId="2917" xr:uid="{78B81901-36EB-4C49-A26A-3AC0D1D81166}"/>
    <cellStyle name="Normal 5 5 4 4" xfId="1378" xr:uid="{DB929158-52CB-41AB-A134-E3A4FEE9F9EC}"/>
    <cellStyle name="Normal 5 5 4 4 2" xfId="1379" xr:uid="{C6EEE8DE-C60C-4BA9-8DFF-609B624DD573}"/>
    <cellStyle name="Normal 5 5 4 4 3" xfId="2918" xr:uid="{ADF62826-EB06-419F-B358-539E814B110D}"/>
    <cellStyle name="Normal 5 5 4 4 4" xfId="2919" xr:uid="{6301EC8B-E261-4EFA-B42D-DBE219D8C055}"/>
    <cellStyle name="Normal 5 5 4 5" xfId="1380" xr:uid="{D6D1E295-426E-4F02-AE1B-73D23670F24D}"/>
    <cellStyle name="Normal 5 5 4 6" xfId="2920" xr:uid="{638AEA9A-D75A-4789-BDDC-10BFEA712B4C}"/>
    <cellStyle name="Normal 5 5 4 7" xfId="2921" xr:uid="{3002CB42-AA23-4654-8D17-B612D02913E4}"/>
    <cellStyle name="Normal 5 5 5" xfId="308" xr:uid="{9F501474-407C-40F7-9BB6-193EB10CFB7C}"/>
    <cellStyle name="Normal 5 5 5 2" xfId="572" xr:uid="{F08AF829-BEBF-4B5F-A17A-5555B4762130}"/>
    <cellStyle name="Normal 5 5 5 2 2" xfId="1381" xr:uid="{E360B98C-7F2C-4284-B8BE-0DD75A2F0464}"/>
    <cellStyle name="Normal 5 5 5 2 2 2" xfId="1382" xr:uid="{A6928BE1-EBD7-4041-94AD-5AB9EFAF3D56}"/>
    <cellStyle name="Normal 5 5 5 2 3" xfId="1383" xr:uid="{718475F1-34E8-4475-8A48-AFD13DF37638}"/>
    <cellStyle name="Normal 5 5 5 2 4" xfId="2922" xr:uid="{36E684BF-EC66-4CDA-A16B-3015C9F9EE05}"/>
    <cellStyle name="Normal 5 5 5 3" xfId="1384" xr:uid="{D27DC0C2-F395-44D3-AD46-C324A602D176}"/>
    <cellStyle name="Normal 5 5 5 3 2" xfId="1385" xr:uid="{9D7741A3-0447-4BB5-A695-A2F7264AA67A}"/>
    <cellStyle name="Normal 5 5 5 3 3" xfId="2923" xr:uid="{1DBFE6BC-5F1E-4008-9D6B-392A5A5FFB6A}"/>
    <cellStyle name="Normal 5 5 5 3 4" xfId="2924" xr:uid="{DA60808C-863F-424E-984A-EE979523617D}"/>
    <cellStyle name="Normal 5 5 5 4" xfId="1386" xr:uid="{3685440E-12A8-4AB1-825E-32E47B678CB1}"/>
    <cellStyle name="Normal 5 5 5 5" xfId="2925" xr:uid="{C2C79519-E074-4380-A61C-66BFA8270795}"/>
    <cellStyle name="Normal 5 5 5 6" xfId="2926" xr:uid="{12BA3DA1-C5D8-4407-A05B-D3D8BB8FFFC5}"/>
    <cellStyle name="Normal 5 5 6" xfId="309" xr:uid="{7B586DFC-60AF-4597-B170-B2FE2F1625D8}"/>
    <cellStyle name="Normal 5 5 6 2" xfId="1387" xr:uid="{26979548-AE98-4A6E-BA6A-0324C4A4FAB9}"/>
    <cellStyle name="Normal 5 5 6 2 2" xfId="1388" xr:uid="{535EAB9B-AB4D-4D8D-A486-3BBB530AD6E1}"/>
    <cellStyle name="Normal 5 5 6 2 3" xfId="2927" xr:uid="{27612B81-9B09-4F0C-8A3F-9EE0BA68D4A2}"/>
    <cellStyle name="Normal 5 5 6 2 4" xfId="2928" xr:uid="{2FAFDE42-AED2-4CF1-8807-E0B5460FD07F}"/>
    <cellStyle name="Normal 5 5 6 3" xfId="1389" xr:uid="{BB05B853-1CF2-497A-9931-5C0261033C3D}"/>
    <cellStyle name="Normal 5 5 6 4" xfId="2929" xr:uid="{07CFFCC5-9B2C-450C-BBC5-13BBE9AB7A78}"/>
    <cellStyle name="Normal 5 5 6 5" xfId="2930" xr:uid="{F59920B1-D767-4D7F-898B-890E10F9AE0E}"/>
    <cellStyle name="Normal 5 5 7" xfId="1390" xr:uid="{8CF91CAB-B3CF-4186-B44B-9547C6FBAC7C}"/>
    <cellStyle name="Normal 5 5 7 2" xfId="1391" xr:uid="{CEE4BD14-91F3-414D-AE66-6F883B6668C3}"/>
    <cellStyle name="Normal 5 5 7 3" xfId="2931" xr:uid="{CFD7222F-3A8D-4014-A48D-5A2A23EBA1D3}"/>
    <cellStyle name="Normal 5 5 7 4" xfId="2932" xr:uid="{724492FA-3054-4519-BBB8-DDA0E0588C94}"/>
    <cellStyle name="Normal 5 5 8" xfId="1392" xr:uid="{C0832DC2-9F97-4F4E-9FA8-3A5593ABB9E1}"/>
    <cellStyle name="Normal 5 5 8 2" xfId="2933" xr:uid="{4D119159-1F91-4F27-A3F8-C6F0F9205DC2}"/>
    <cellStyle name="Normal 5 5 8 3" xfId="2934" xr:uid="{C258F645-FF99-4E0C-BB73-D56BB3D99D38}"/>
    <cellStyle name="Normal 5 5 8 4" xfId="2935" xr:uid="{E00A3740-2C10-404F-9C9B-5F5FE92CEAAE}"/>
    <cellStyle name="Normal 5 5 9" xfId="2936" xr:uid="{B0DD59FA-AB37-41C6-B7C5-E165156F6B6F}"/>
    <cellStyle name="Normal 5 6" xfId="111" xr:uid="{2AD04FB6-D2E9-4544-ABD3-6B3F79FBA61A}"/>
    <cellStyle name="Normal 5 6 10" xfId="2937" xr:uid="{24D4E7C2-6C0E-4A7E-91B8-A22E267ED087}"/>
    <cellStyle name="Normal 5 6 11" xfId="2938" xr:uid="{91311849-F829-4A77-8428-493C906ACF2A}"/>
    <cellStyle name="Normal 5 6 2" xfId="112" xr:uid="{547AFE3C-512A-4CA8-92C1-753815D81502}"/>
    <cellStyle name="Normal 5 6 2 2" xfId="310" xr:uid="{35AC3914-BECF-4DEB-92E4-802900E8A14A}"/>
    <cellStyle name="Normal 5 6 2 2 2" xfId="573" xr:uid="{4C471503-5369-422C-BD87-D9AF8C3E7C97}"/>
    <cellStyle name="Normal 5 6 2 2 2 2" xfId="574" xr:uid="{00D8FE48-B9B5-486C-BCD4-26AF4D66EE07}"/>
    <cellStyle name="Normal 5 6 2 2 2 2 2" xfId="1393" xr:uid="{3E3AB4B1-CE35-400A-9732-AA7A1A5943BA}"/>
    <cellStyle name="Normal 5 6 2 2 2 2 3" xfId="2939" xr:uid="{AAE1E87D-B128-4F7F-A6DC-FA038B940967}"/>
    <cellStyle name="Normal 5 6 2 2 2 2 4" xfId="2940" xr:uid="{540A6C01-C3C7-41E0-96DD-68868926A5CF}"/>
    <cellStyle name="Normal 5 6 2 2 2 3" xfId="1394" xr:uid="{1552D951-E599-4B9F-8AD9-03B73084AA6C}"/>
    <cellStyle name="Normal 5 6 2 2 2 3 2" xfId="2941" xr:uid="{DE40B172-9515-4EC7-BF6B-672493C3F79E}"/>
    <cellStyle name="Normal 5 6 2 2 2 3 3" xfId="2942" xr:uid="{9C456BEE-3998-4D78-BD5D-D8942AFF43FB}"/>
    <cellStyle name="Normal 5 6 2 2 2 3 4" xfId="2943" xr:uid="{9B05122A-EA0F-4CB8-8177-BE096531DDAD}"/>
    <cellStyle name="Normal 5 6 2 2 2 4" xfId="2944" xr:uid="{28568BC1-9B82-4BCD-844B-5301D00879B2}"/>
    <cellStyle name="Normal 5 6 2 2 2 5" xfId="2945" xr:uid="{E3EF8508-4AFD-4471-ACE8-68B44C2D86C3}"/>
    <cellStyle name="Normal 5 6 2 2 2 6" xfId="2946" xr:uid="{DF070BBC-869A-40BA-94F2-BB927F6CFF89}"/>
    <cellStyle name="Normal 5 6 2 2 3" xfId="575" xr:uid="{33A42BFB-22A6-4369-A2DE-D2152C92EB6A}"/>
    <cellStyle name="Normal 5 6 2 2 3 2" xfId="1395" xr:uid="{E2E0B881-C5FD-414E-8EE5-081C0E0A5176}"/>
    <cellStyle name="Normal 5 6 2 2 3 2 2" xfId="2947" xr:uid="{201C09A8-57DB-4300-AD17-CC9B7E5B3E20}"/>
    <cellStyle name="Normal 5 6 2 2 3 2 3" xfId="2948" xr:uid="{D47CAD16-B896-4724-A830-B28DF1E103DB}"/>
    <cellStyle name="Normal 5 6 2 2 3 2 4" xfId="2949" xr:uid="{9ABC91B6-8FEB-42C4-A0B5-98E8293D38AC}"/>
    <cellStyle name="Normal 5 6 2 2 3 3" xfId="2950" xr:uid="{99378C99-93A6-40C3-A9FC-5A5A1DCB98A3}"/>
    <cellStyle name="Normal 5 6 2 2 3 4" xfId="2951" xr:uid="{7F0DBF3E-3F0D-4B60-9A3D-3FB80877C774}"/>
    <cellStyle name="Normal 5 6 2 2 3 5" xfId="2952" xr:uid="{E18959EC-C0C2-4AB2-A75C-FDBE4BE1F07D}"/>
    <cellStyle name="Normal 5 6 2 2 4" xfId="1396" xr:uid="{88C4CAF1-AF21-4A86-8C49-A54933253863}"/>
    <cellStyle name="Normal 5 6 2 2 4 2" xfId="2953" xr:uid="{7BBD7C66-697A-4C53-86CB-4D9C85420102}"/>
    <cellStyle name="Normal 5 6 2 2 4 3" xfId="2954" xr:uid="{9BDA4FEC-1AF2-4FB8-B540-4851995D889F}"/>
    <cellStyle name="Normal 5 6 2 2 4 4" xfId="2955" xr:uid="{EB5B7430-83CF-4CB2-B505-999B7C78FE2C}"/>
    <cellStyle name="Normal 5 6 2 2 5" xfId="2956" xr:uid="{D281D7C0-901A-4700-9E84-9B4E0C656755}"/>
    <cellStyle name="Normal 5 6 2 2 5 2" xfId="2957" xr:uid="{D1114BA1-A5D8-41F8-AA07-0F88FEB59C9E}"/>
    <cellStyle name="Normal 5 6 2 2 5 3" xfId="2958" xr:uid="{2A8CD44A-31B1-432C-9A00-383017E6D3E1}"/>
    <cellStyle name="Normal 5 6 2 2 5 4" xfId="2959" xr:uid="{C02BB4D8-BB87-4EA8-965F-DFF108E5E1D0}"/>
    <cellStyle name="Normal 5 6 2 2 6" xfId="2960" xr:uid="{30FD83E8-ADCB-4B6E-A35F-BDBFFB53254C}"/>
    <cellStyle name="Normal 5 6 2 2 7" xfId="2961" xr:uid="{851962C5-7E66-49D8-8227-CD47E3E5C264}"/>
    <cellStyle name="Normal 5 6 2 2 8" xfId="2962" xr:uid="{8FF8A1DD-AF5D-44CF-A4B7-83FDF0E725A4}"/>
    <cellStyle name="Normal 5 6 2 3" xfId="576" xr:uid="{0420199E-EEB6-4595-BEA2-A7711035FC85}"/>
    <cellStyle name="Normal 5 6 2 3 2" xfId="577" xr:uid="{C1DB4D2C-EA5C-4E47-A7A8-A0FB6BA2AAE2}"/>
    <cellStyle name="Normal 5 6 2 3 2 2" xfId="578" xr:uid="{6995AF91-C1B5-4536-B82D-C89896E94D99}"/>
    <cellStyle name="Normal 5 6 2 3 2 3" xfId="2963" xr:uid="{B41B52DD-EE96-4125-A6F5-4398FF966A96}"/>
    <cellStyle name="Normal 5 6 2 3 2 4" xfId="2964" xr:uid="{FBE287C8-89B0-4E19-90C1-EF72605567F7}"/>
    <cellStyle name="Normal 5 6 2 3 3" xfId="579" xr:uid="{EE617BF8-9313-4612-B949-CA319907E7A6}"/>
    <cellStyle name="Normal 5 6 2 3 3 2" xfId="2965" xr:uid="{7648E4F9-8AF5-48FF-B8E4-12F886F709E7}"/>
    <cellStyle name="Normal 5 6 2 3 3 3" xfId="2966" xr:uid="{44BD9DEC-DED9-4254-8ACA-469FCB496505}"/>
    <cellStyle name="Normal 5 6 2 3 3 4" xfId="2967" xr:uid="{4A662A1E-8F9E-4EAE-AC88-FC535AEFF082}"/>
    <cellStyle name="Normal 5 6 2 3 4" xfId="2968" xr:uid="{DA8CCB7D-4FD2-4CE2-86AE-538C6F68C7AA}"/>
    <cellStyle name="Normal 5 6 2 3 5" xfId="2969" xr:uid="{E7739E05-7931-46E9-86C9-CDBCD46DDE10}"/>
    <cellStyle name="Normal 5 6 2 3 6" xfId="2970" xr:uid="{7A87D715-9A2C-4773-8A3F-7C88F6E21063}"/>
    <cellStyle name="Normal 5 6 2 4" xfId="580" xr:uid="{12B2C714-EF58-441F-B2E3-31C187B357E8}"/>
    <cellStyle name="Normal 5 6 2 4 2" xfId="581" xr:uid="{8B50ED24-A21F-4E4B-A293-94E9E5EC149F}"/>
    <cellStyle name="Normal 5 6 2 4 2 2" xfId="2971" xr:uid="{910EA681-E280-4C35-8B4E-D12E73502E8D}"/>
    <cellStyle name="Normal 5 6 2 4 2 3" xfId="2972" xr:uid="{863FE6C2-3B98-459F-A415-B68102EBBE52}"/>
    <cellStyle name="Normal 5 6 2 4 2 4" xfId="2973" xr:uid="{6EED2522-672B-48C1-BFB1-FD2FDE569582}"/>
    <cellStyle name="Normal 5 6 2 4 3" xfId="2974" xr:uid="{65F14FF4-8F77-4A34-BCD3-0E7414C441DE}"/>
    <cellStyle name="Normal 5 6 2 4 4" xfId="2975" xr:uid="{B01763F0-155E-46A6-AC18-32351A12904E}"/>
    <cellStyle name="Normal 5 6 2 4 5" xfId="2976" xr:uid="{ED783FC7-47DA-4F3F-BD77-766A08A793BC}"/>
    <cellStyle name="Normal 5 6 2 5" xfId="582" xr:uid="{1677AE41-29B8-47F7-9F2D-5DB8970EF629}"/>
    <cellStyle name="Normal 5 6 2 5 2" xfId="2977" xr:uid="{E04AA95C-CA49-4BE9-838B-40498209A536}"/>
    <cellStyle name="Normal 5 6 2 5 3" xfId="2978" xr:uid="{4B4C7F89-2964-4BB6-B18C-C1106E1DB40E}"/>
    <cellStyle name="Normal 5 6 2 5 4" xfId="2979" xr:uid="{05A5CCF8-E462-481A-AF1E-CDEC084C11EC}"/>
    <cellStyle name="Normal 5 6 2 6" xfId="2980" xr:uid="{E1D31A5F-F280-463A-8FA8-E91F86FC05C3}"/>
    <cellStyle name="Normal 5 6 2 6 2" xfId="2981" xr:uid="{8EF74454-CC6D-473D-BED0-796EAF100532}"/>
    <cellStyle name="Normal 5 6 2 6 3" xfId="2982" xr:uid="{20F23EB8-7B27-493F-8C9D-15C807A366AE}"/>
    <cellStyle name="Normal 5 6 2 6 4" xfId="2983" xr:uid="{DD5E3C5F-9E92-4138-9D26-20B59924A7F0}"/>
    <cellStyle name="Normal 5 6 2 7" xfId="2984" xr:uid="{6C15DA81-CC62-4815-ACBF-8AFEB8C28A62}"/>
    <cellStyle name="Normal 5 6 2 8" xfId="2985" xr:uid="{5F6474A0-C136-4855-ABFE-D5BA33CEB3AE}"/>
    <cellStyle name="Normal 5 6 2 9" xfId="2986" xr:uid="{F5745721-AC85-400B-94AE-6028CC174C59}"/>
    <cellStyle name="Normal 5 6 3" xfId="311" xr:uid="{EBEAFF88-09ED-4AA1-9EFA-47FEE5805C42}"/>
    <cellStyle name="Normal 5 6 3 2" xfId="583" xr:uid="{36B59997-07A7-42A9-B72C-D6315205C354}"/>
    <cellStyle name="Normal 5 6 3 2 2" xfId="584" xr:uid="{C0A5A1B6-A1C6-4DAA-90C4-66696552997F}"/>
    <cellStyle name="Normal 5 6 3 2 2 2" xfId="1397" xr:uid="{BD98B402-0B07-4AB8-AB9C-C924AF428FB4}"/>
    <cellStyle name="Normal 5 6 3 2 2 2 2" xfId="1398" xr:uid="{59625EEB-0FAF-478C-BCB3-54E602974F0F}"/>
    <cellStyle name="Normal 5 6 3 2 2 3" xfId="1399" xr:uid="{7A5D65B5-54A4-49FE-AEC3-1DFC7E0CFBFE}"/>
    <cellStyle name="Normal 5 6 3 2 2 4" xfId="2987" xr:uid="{173486A0-A0EE-4085-8DDE-DB1FFB673964}"/>
    <cellStyle name="Normal 5 6 3 2 3" xfId="1400" xr:uid="{89D32B90-9A74-4011-B0A4-A9F9FEAB4D15}"/>
    <cellStyle name="Normal 5 6 3 2 3 2" xfId="1401" xr:uid="{E762AA7E-8D6A-4415-9264-267C452F42E4}"/>
    <cellStyle name="Normal 5 6 3 2 3 3" xfId="2988" xr:uid="{518B7815-0FDD-495D-9641-D79ED1CD0470}"/>
    <cellStyle name="Normal 5 6 3 2 3 4" xfId="2989" xr:uid="{01310D2F-BA82-410D-8921-15F2B620157E}"/>
    <cellStyle name="Normal 5 6 3 2 4" xfId="1402" xr:uid="{FC4CDEDD-112C-423B-B725-074662018854}"/>
    <cellStyle name="Normal 5 6 3 2 5" xfId="2990" xr:uid="{6AD0AB5A-D3BB-491A-85A7-4B20386FD048}"/>
    <cellStyle name="Normal 5 6 3 2 6" xfId="2991" xr:uid="{65E2A633-CAAB-412C-9D27-60C3ED9BE482}"/>
    <cellStyle name="Normal 5 6 3 3" xfId="585" xr:uid="{8B0E72A7-D5B3-4BD3-84CE-EA066D950776}"/>
    <cellStyle name="Normal 5 6 3 3 2" xfId="1403" xr:uid="{C748CBB6-AD0E-4EEE-ADBD-B749DAABF7B5}"/>
    <cellStyle name="Normal 5 6 3 3 2 2" xfId="1404" xr:uid="{99F825E5-16E4-4DAE-B7CB-95C157CC86C0}"/>
    <cellStyle name="Normal 5 6 3 3 2 3" xfId="2992" xr:uid="{85425730-8ABA-48C1-B8C1-F118FD614498}"/>
    <cellStyle name="Normal 5 6 3 3 2 4" xfId="2993" xr:uid="{E9CAA445-DC79-4E3F-B52A-1C6758E2B3D9}"/>
    <cellStyle name="Normal 5 6 3 3 3" xfId="1405" xr:uid="{C446A894-43E4-496F-892E-261FBCFD3D10}"/>
    <cellStyle name="Normal 5 6 3 3 4" xfId="2994" xr:uid="{8C82F233-1D5B-42E3-9E30-B4BA82257582}"/>
    <cellStyle name="Normal 5 6 3 3 5" xfId="2995" xr:uid="{ACDC8C87-A54A-4E5C-8B91-40DEA82FBFA0}"/>
    <cellStyle name="Normal 5 6 3 4" xfId="1406" xr:uid="{B21AE551-780F-4D30-886B-A2E21FB30EF2}"/>
    <cellStyle name="Normal 5 6 3 4 2" xfId="1407" xr:uid="{1CBD15C8-D968-483E-B6AF-D40306668358}"/>
    <cellStyle name="Normal 5 6 3 4 3" xfId="2996" xr:uid="{47707A03-B966-4BCF-AF7C-68F7F4363DC7}"/>
    <cellStyle name="Normal 5 6 3 4 4" xfId="2997" xr:uid="{E64663F7-2FE2-4DB6-9AB0-1A620C1DF1B5}"/>
    <cellStyle name="Normal 5 6 3 5" xfId="1408" xr:uid="{F9396E0B-91BB-4234-898C-96E57003A344}"/>
    <cellStyle name="Normal 5 6 3 5 2" xfId="2998" xr:uid="{D03B8F12-15C8-43F9-9C34-FF0FC37FC7A4}"/>
    <cellStyle name="Normal 5 6 3 5 3" xfId="2999" xr:uid="{E7E70043-AA63-4705-AA06-865367322115}"/>
    <cellStyle name="Normal 5 6 3 5 4" xfId="3000" xr:uid="{16731F74-8D7D-4261-ACBE-E578C7A2B194}"/>
    <cellStyle name="Normal 5 6 3 6" xfId="3001" xr:uid="{E799F2F2-AB31-44B5-B3DC-1054C1170CFD}"/>
    <cellStyle name="Normal 5 6 3 7" xfId="3002" xr:uid="{90180CD3-4358-427C-B070-EA4746D2FAEF}"/>
    <cellStyle name="Normal 5 6 3 8" xfId="3003" xr:uid="{128626B3-B70D-4AAA-803A-D89B5DD920B4}"/>
    <cellStyle name="Normal 5 6 4" xfId="312" xr:uid="{78EE9515-E0C1-4CDF-B1AC-26C8381C8DFD}"/>
    <cellStyle name="Normal 5 6 4 2" xfId="586" xr:uid="{984C097D-4FE4-4B6B-B3EA-A0F2BD93353A}"/>
    <cellStyle name="Normal 5 6 4 2 2" xfId="587" xr:uid="{BDD36DEA-EE21-496D-8A0E-3B9BB97E7F49}"/>
    <cellStyle name="Normal 5 6 4 2 2 2" xfId="1409" xr:uid="{87ACA04A-5246-49FB-A5D8-B7FAFA0F6ADB}"/>
    <cellStyle name="Normal 5 6 4 2 2 3" xfId="3004" xr:uid="{F1882264-CAA0-49A0-9420-3A1BBEBA0417}"/>
    <cellStyle name="Normal 5 6 4 2 2 4" xfId="3005" xr:uid="{3AD39E4A-D688-4595-A052-5AE3A3C0F94F}"/>
    <cellStyle name="Normal 5 6 4 2 3" xfId="1410" xr:uid="{76B388E9-23CB-40CD-83E1-15C5E2E5BEBE}"/>
    <cellStyle name="Normal 5 6 4 2 4" xfId="3006" xr:uid="{42215719-7261-4F88-A63B-D10517757145}"/>
    <cellStyle name="Normal 5 6 4 2 5" xfId="3007" xr:uid="{E7EC54CE-7998-4D9B-A447-1B98B7E109BE}"/>
    <cellStyle name="Normal 5 6 4 3" xfId="588" xr:uid="{34FC4A07-73F3-467D-86C4-CE8607EBB4FB}"/>
    <cellStyle name="Normal 5 6 4 3 2" xfId="1411" xr:uid="{2E480C6A-D89D-43AE-ACAE-9E91516EA556}"/>
    <cellStyle name="Normal 5 6 4 3 3" xfId="3008" xr:uid="{4545B7EC-2B91-4639-AB0D-0547501CDFEE}"/>
    <cellStyle name="Normal 5 6 4 3 4" xfId="3009" xr:uid="{CCD8507D-C0EB-408F-B32B-FE3B736261B0}"/>
    <cellStyle name="Normal 5 6 4 4" xfId="1412" xr:uid="{50ACAA8A-E941-4F4B-BAA2-69EBBCAAB332}"/>
    <cellStyle name="Normal 5 6 4 4 2" xfId="3010" xr:uid="{38C5E7C5-80E3-4BA2-B7B5-F1294518B9F1}"/>
    <cellStyle name="Normal 5 6 4 4 3" xfId="3011" xr:uid="{596963E3-D702-4C18-B568-5D341FDD8A00}"/>
    <cellStyle name="Normal 5 6 4 4 4" xfId="3012" xr:uid="{A35B7F78-9B1E-43EE-9EED-5E45B1E7C636}"/>
    <cellStyle name="Normal 5 6 4 5" xfId="3013" xr:uid="{E53A6038-5EC7-4751-AD23-DE11610AE2D5}"/>
    <cellStyle name="Normal 5 6 4 6" xfId="3014" xr:uid="{07A6C231-EC4C-438C-9D3F-30E144D35E34}"/>
    <cellStyle name="Normal 5 6 4 7" xfId="3015" xr:uid="{7D87E4FA-859D-47C2-B9D1-AA38A1DF56A0}"/>
    <cellStyle name="Normal 5 6 5" xfId="313" xr:uid="{EA0DDB79-A82A-4949-BB23-7DC261B9DBBE}"/>
    <cellStyle name="Normal 5 6 5 2" xfId="589" xr:uid="{A8C82558-9CF4-417C-BDE6-28F335C92FB5}"/>
    <cellStyle name="Normal 5 6 5 2 2" xfId="1413" xr:uid="{2CD724DC-1D16-44EE-8614-3CD9813DEC37}"/>
    <cellStyle name="Normal 5 6 5 2 3" xfId="3016" xr:uid="{EF9128B8-BF24-4C5C-8DF4-2784137FD291}"/>
    <cellStyle name="Normal 5 6 5 2 4" xfId="3017" xr:uid="{2F70B1A3-56FE-48AE-AEFF-84E51CBE5403}"/>
    <cellStyle name="Normal 5 6 5 3" xfId="1414" xr:uid="{09D1F04E-AEAE-4D7D-B62C-91AEDA65D8F6}"/>
    <cellStyle name="Normal 5 6 5 3 2" xfId="3018" xr:uid="{C7D151B2-27F9-4AFA-80EC-A903DECF2F6B}"/>
    <cellStyle name="Normal 5 6 5 3 3" xfId="3019" xr:uid="{63249EC0-A22E-4A2C-82E1-F9D66A91DC32}"/>
    <cellStyle name="Normal 5 6 5 3 4" xfId="3020" xr:uid="{BD4D3A0A-1EC8-4A86-A37C-913B9D6D3DCD}"/>
    <cellStyle name="Normal 5 6 5 4" xfId="3021" xr:uid="{ACDAFB9D-6AAF-4303-87AF-34CBA101CA7B}"/>
    <cellStyle name="Normal 5 6 5 5" xfId="3022" xr:uid="{4143DFBB-11B2-4EA4-9CD3-99117472FD10}"/>
    <cellStyle name="Normal 5 6 5 6" xfId="3023" xr:uid="{0BD7D6F1-369F-4F88-93EC-33A9FC2615B7}"/>
    <cellStyle name="Normal 5 6 6" xfId="590" xr:uid="{39B27B67-4622-4376-BE85-C9D18A79BC46}"/>
    <cellStyle name="Normal 5 6 6 2" xfId="1415" xr:uid="{801E15C4-F37F-4401-A7A9-4790B28072CF}"/>
    <cellStyle name="Normal 5 6 6 2 2" xfId="3024" xr:uid="{609E618E-DA2A-4478-AE23-93D58BCE8EA0}"/>
    <cellStyle name="Normal 5 6 6 2 3" xfId="3025" xr:uid="{E037A671-4754-4644-B349-EAC129C2F216}"/>
    <cellStyle name="Normal 5 6 6 2 4" xfId="3026" xr:uid="{4864CD46-3F2E-46C7-9A10-AB89CF539A24}"/>
    <cellStyle name="Normal 5 6 6 3" xfId="3027" xr:uid="{B9B8039C-4126-4D18-BAFD-45C33B3F83A0}"/>
    <cellStyle name="Normal 5 6 6 4" xfId="3028" xr:uid="{BD5ACB48-1B95-43F5-AE4D-70BCAF9D74F8}"/>
    <cellStyle name="Normal 5 6 6 5" xfId="3029" xr:uid="{907D4C0B-DA1F-4ADB-8BD6-BEEFF16C1B37}"/>
    <cellStyle name="Normal 5 6 7" xfId="1416" xr:uid="{0CDB56E0-062C-4D1B-9D87-CFEB99CDEE8B}"/>
    <cellStyle name="Normal 5 6 7 2" xfId="3030" xr:uid="{3AA8E3C3-B8D7-48F5-B01B-331A1E45A5E6}"/>
    <cellStyle name="Normal 5 6 7 3" xfId="3031" xr:uid="{16535506-1D0B-453D-9EFB-5A7FD53D93ED}"/>
    <cellStyle name="Normal 5 6 7 4" xfId="3032" xr:uid="{06553269-44B3-4715-A1B0-3938B7A00480}"/>
    <cellStyle name="Normal 5 6 8" xfId="3033" xr:uid="{6BDEAE73-BD7F-4F0E-A4C3-2699F630E37F}"/>
    <cellStyle name="Normal 5 6 8 2" xfId="3034" xr:uid="{77C9ED3D-9103-4706-B368-FFC22D545859}"/>
    <cellStyle name="Normal 5 6 8 3" xfId="3035" xr:uid="{C679F569-7EF8-4184-A72A-7BBBCBF253BD}"/>
    <cellStyle name="Normal 5 6 8 4" xfId="3036" xr:uid="{BAFF1DF6-0FAF-4670-A313-E61DF605C4C5}"/>
    <cellStyle name="Normal 5 6 9" xfId="3037" xr:uid="{A809EC04-E5D0-4D45-AABB-ABCEDFD366A1}"/>
    <cellStyle name="Normal 5 7" xfId="113" xr:uid="{D1FF7C26-B971-431C-8E70-29CEB1E164EC}"/>
    <cellStyle name="Normal 5 7 2" xfId="114" xr:uid="{89D85899-3349-4B52-BEF8-CC9010D63495}"/>
    <cellStyle name="Normal 5 7 2 2" xfId="314" xr:uid="{4F906B34-9DC5-4C25-8C43-0EFF7484F703}"/>
    <cellStyle name="Normal 5 7 2 2 2" xfId="591" xr:uid="{146F224B-6C2C-4DA6-8B02-9DB52E35507F}"/>
    <cellStyle name="Normal 5 7 2 2 2 2" xfId="1417" xr:uid="{7E99705C-683B-47CD-ADDD-A793D52D9007}"/>
    <cellStyle name="Normal 5 7 2 2 2 3" xfId="3038" xr:uid="{D359D931-8622-4DAF-A089-6ED6BCDA27E1}"/>
    <cellStyle name="Normal 5 7 2 2 2 4" xfId="3039" xr:uid="{0AD3B686-502B-4805-A8A4-D5F121D6A789}"/>
    <cellStyle name="Normal 5 7 2 2 3" xfId="1418" xr:uid="{32334DB4-34F8-4814-805E-66F27E7DA06E}"/>
    <cellStyle name="Normal 5 7 2 2 3 2" xfId="3040" xr:uid="{8F2F296A-10FA-4369-A840-28644267A46B}"/>
    <cellStyle name="Normal 5 7 2 2 3 3" xfId="3041" xr:uid="{32088D88-480E-4B25-8214-A52D1DA0044D}"/>
    <cellStyle name="Normal 5 7 2 2 3 4" xfId="3042" xr:uid="{FC5B4B1F-BB5E-4FC1-B0B4-45760AB3457A}"/>
    <cellStyle name="Normal 5 7 2 2 4" xfId="3043" xr:uid="{2B3A6E4D-0450-42CE-A525-87FACB43797C}"/>
    <cellStyle name="Normal 5 7 2 2 5" xfId="3044" xr:uid="{7E41A31E-9B8B-40A4-96D2-D67574774406}"/>
    <cellStyle name="Normal 5 7 2 2 6" xfId="3045" xr:uid="{C130ECF9-EF23-4F9C-8E88-C24B2F7D1FCB}"/>
    <cellStyle name="Normal 5 7 2 3" xfId="592" xr:uid="{F08B4586-87B7-433D-AF41-2AE927E932A7}"/>
    <cellStyle name="Normal 5 7 2 3 2" xfId="1419" xr:uid="{3E2D42B4-924E-420B-8FBD-0B6D1EEE6823}"/>
    <cellStyle name="Normal 5 7 2 3 2 2" xfId="3046" xr:uid="{EA20936B-D4DA-4C67-824F-E46B441D8E49}"/>
    <cellStyle name="Normal 5 7 2 3 2 3" xfId="3047" xr:uid="{B1DBBD57-3FDA-4D10-959E-9C49B42A7AAC}"/>
    <cellStyle name="Normal 5 7 2 3 2 4" xfId="3048" xr:uid="{8C45625D-9C51-4288-9F9D-86F448D9A63A}"/>
    <cellStyle name="Normal 5 7 2 3 3" xfId="3049" xr:uid="{B624B3FD-7180-4FB9-B9AE-E23D241A776B}"/>
    <cellStyle name="Normal 5 7 2 3 4" xfId="3050" xr:uid="{4BF146AB-D865-4212-97E3-3920E423E2CC}"/>
    <cellStyle name="Normal 5 7 2 3 5" xfId="3051" xr:uid="{953C38B7-C252-451C-AD5C-FAD45429D922}"/>
    <cellStyle name="Normal 5 7 2 4" xfId="1420" xr:uid="{682A7D2B-BD6A-4E34-AAF6-5F3E71FECD34}"/>
    <cellStyle name="Normal 5 7 2 4 2" xfId="3052" xr:uid="{BCBACB01-40CA-43BC-899E-4F054F5FE10D}"/>
    <cellStyle name="Normal 5 7 2 4 3" xfId="3053" xr:uid="{75B377B3-F76E-4598-A849-6B67BE463FAE}"/>
    <cellStyle name="Normal 5 7 2 4 4" xfId="3054" xr:uid="{22F524B2-7749-4BAB-8984-3EE44F83D448}"/>
    <cellStyle name="Normal 5 7 2 5" xfId="3055" xr:uid="{9361D5A7-253F-4194-BF94-B1AC1003893B}"/>
    <cellStyle name="Normal 5 7 2 5 2" xfId="3056" xr:uid="{F4C1003F-3BA3-4FFD-BC31-F14D3145418D}"/>
    <cellStyle name="Normal 5 7 2 5 3" xfId="3057" xr:uid="{E3C9D005-8CA2-4C86-BF68-4DB742228595}"/>
    <cellStyle name="Normal 5 7 2 5 4" xfId="3058" xr:uid="{7BEE6E17-5515-4107-83A4-05EC36071B23}"/>
    <cellStyle name="Normal 5 7 2 6" xfId="3059" xr:uid="{DB6DABDC-FF40-4F15-BC5E-BDDCE95D41C2}"/>
    <cellStyle name="Normal 5 7 2 7" xfId="3060" xr:uid="{EB867CF0-1353-4F33-B6A9-5F3A7A5A2E06}"/>
    <cellStyle name="Normal 5 7 2 8" xfId="3061" xr:uid="{969FC553-50EB-4883-B83D-D8B340B1916B}"/>
    <cellStyle name="Normal 5 7 3" xfId="315" xr:uid="{30A3B0D7-E0F3-4D60-BD78-B072604FADDB}"/>
    <cellStyle name="Normal 5 7 3 2" xfId="593" xr:uid="{A581748B-32F0-4C47-968F-075A1A9FD48A}"/>
    <cellStyle name="Normal 5 7 3 2 2" xfId="594" xr:uid="{F9E4AEBB-309A-443F-BAFE-A23657C88AE8}"/>
    <cellStyle name="Normal 5 7 3 2 3" xfId="3062" xr:uid="{D1B7A1FA-5066-403E-A1C5-3517CF944710}"/>
    <cellStyle name="Normal 5 7 3 2 4" xfId="3063" xr:uid="{5485135A-5619-4F3C-BE18-DD5EA3BD4649}"/>
    <cellStyle name="Normal 5 7 3 3" xfId="595" xr:uid="{F65F9665-C061-406D-9B97-88D0A6EC72A9}"/>
    <cellStyle name="Normal 5 7 3 3 2" xfId="3064" xr:uid="{8EE73563-4D5C-46AE-80AF-4323CCD3749E}"/>
    <cellStyle name="Normal 5 7 3 3 3" xfId="3065" xr:uid="{ED8639D8-D5B5-40FB-A880-256828C01EAC}"/>
    <cellStyle name="Normal 5 7 3 3 4" xfId="3066" xr:uid="{23D2AFBD-602E-48C1-893A-ED92F4B14CC8}"/>
    <cellStyle name="Normal 5 7 3 4" xfId="3067" xr:uid="{4F3D8A4B-61FD-4622-BD60-DEE11D40680F}"/>
    <cellStyle name="Normal 5 7 3 5" xfId="3068" xr:uid="{BB849C87-ADA2-458B-B1C7-52662AAD11B2}"/>
    <cellStyle name="Normal 5 7 3 6" xfId="3069" xr:uid="{FCAAD5A2-2504-41BF-AB0D-C4AB3E2FF34E}"/>
    <cellStyle name="Normal 5 7 4" xfId="316" xr:uid="{E5B61087-0FE4-42F1-80AB-3051102DAF7B}"/>
    <cellStyle name="Normal 5 7 4 2" xfId="596" xr:uid="{283A7123-91D3-48AF-8247-F8D678619656}"/>
    <cellStyle name="Normal 5 7 4 2 2" xfId="3070" xr:uid="{337E9971-82F4-4198-AFFF-EC89541B7765}"/>
    <cellStyle name="Normal 5 7 4 2 3" xfId="3071" xr:uid="{00E10FA5-4F67-4D78-9989-012E3E8C724D}"/>
    <cellStyle name="Normal 5 7 4 2 4" xfId="3072" xr:uid="{94C713C1-3809-4CFC-9B2E-B035678DB11B}"/>
    <cellStyle name="Normal 5 7 4 3" xfId="3073" xr:uid="{B66B8990-9FCF-431D-A1B2-CF17F7AD9FF2}"/>
    <cellStyle name="Normal 5 7 4 4" xfId="3074" xr:uid="{70C73FB8-CF0F-47BC-ADB8-693507F49952}"/>
    <cellStyle name="Normal 5 7 4 5" xfId="3075" xr:uid="{2161AB6B-8D35-4722-AE0E-A5EFF261E2EF}"/>
    <cellStyle name="Normal 5 7 5" xfId="597" xr:uid="{1B64D53C-1992-4C38-9C80-6DC80B104F09}"/>
    <cellStyle name="Normal 5 7 5 2" xfId="3076" xr:uid="{C7C40A09-4CD2-457D-8B0D-E1E8B3624254}"/>
    <cellStyle name="Normal 5 7 5 3" xfId="3077" xr:uid="{6C4C35F9-E66C-4333-A57A-FB68325E8FCE}"/>
    <cellStyle name="Normal 5 7 5 4" xfId="3078" xr:uid="{B4A9EA53-E89D-4C4D-8230-D4B811B382DE}"/>
    <cellStyle name="Normal 5 7 6" xfId="3079" xr:uid="{E8946538-8905-4269-84AC-1C798A741989}"/>
    <cellStyle name="Normal 5 7 6 2" xfId="3080" xr:uid="{A3BACF9A-A257-42D6-8AC0-51C72D1859E9}"/>
    <cellStyle name="Normal 5 7 6 3" xfId="3081" xr:uid="{8A8FD6FA-D39C-40C2-9A78-31503F914D7E}"/>
    <cellStyle name="Normal 5 7 6 4" xfId="3082" xr:uid="{51BA5518-7EE6-4262-9B97-CB6892454111}"/>
    <cellStyle name="Normal 5 7 7" xfId="3083" xr:uid="{DA4AAF26-0B70-4A5E-84C0-E77FD96B43C1}"/>
    <cellStyle name="Normal 5 7 8" xfId="3084" xr:uid="{2AEA57CC-2D03-4AC7-8D1D-3C8BCA56F548}"/>
    <cellStyle name="Normal 5 7 9" xfId="3085" xr:uid="{CA3CAE43-C290-4014-93D6-A6D07B28F5D5}"/>
    <cellStyle name="Normal 5 8" xfId="115" xr:uid="{164B1DDF-9304-4212-95B2-111B25CB1B9B}"/>
    <cellStyle name="Normal 5 8 2" xfId="317" xr:uid="{162E7083-BA34-43AD-9E02-77D2495E75F7}"/>
    <cellStyle name="Normal 5 8 2 2" xfId="598" xr:uid="{49E72090-0A53-4F74-8BF2-03BE83DFE72F}"/>
    <cellStyle name="Normal 5 8 2 2 2" xfId="1421" xr:uid="{C985974E-EE40-465C-8796-C82FB96C741A}"/>
    <cellStyle name="Normal 5 8 2 2 2 2" xfId="1422" xr:uid="{002ADD5B-24D1-497C-85C4-54ABDDCCA355}"/>
    <cellStyle name="Normal 5 8 2 2 3" xfId="1423" xr:uid="{CADA61C2-7AD0-4148-97EB-FEF0630431F6}"/>
    <cellStyle name="Normal 5 8 2 2 4" xfId="3086" xr:uid="{FECA67F2-3A7F-4819-9E93-1A7DC7E262C8}"/>
    <cellStyle name="Normal 5 8 2 3" xfId="1424" xr:uid="{14AA46DD-61DB-4ECD-ABC4-7E54D949C5BB}"/>
    <cellStyle name="Normal 5 8 2 3 2" xfId="1425" xr:uid="{D867A818-C93C-4222-B0B8-475E04AEA43A}"/>
    <cellStyle name="Normal 5 8 2 3 3" xfId="3087" xr:uid="{A7E28389-E3EA-469A-A04E-A3675942A51A}"/>
    <cellStyle name="Normal 5 8 2 3 4" xfId="3088" xr:uid="{570C540D-2765-4857-8B53-AC50960E3AEF}"/>
    <cellStyle name="Normal 5 8 2 4" xfId="1426" xr:uid="{F3F9FA91-ABE3-4D0C-AC70-306E8BD9E6CA}"/>
    <cellStyle name="Normal 5 8 2 5" xfId="3089" xr:uid="{53E1F66C-00E0-4F01-AC52-1D0080177BD2}"/>
    <cellStyle name="Normal 5 8 2 6" xfId="3090" xr:uid="{2ACA5E84-F33B-448F-B1B0-51B0A1143B02}"/>
    <cellStyle name="Normal 5 8 3" xfId="599" xr:uid="{0847491F-742F-4AEC-AC34-EFF12130F516}"/>
    <cellStyle name="Normal 5 8 3 2" xfId="1427" xr:uid="{AFB4B5DB-9CF3-4B51-9532-2F3D4729FC44}"/>
    <cellStyle name="Normal 5 8 3 2 2" xfId="1428" xr:uid="{10B277EE-5D34-4C58-BA62-7C105F209388}"/>
    <cellStyle name="Normal 5 8 3 2 3" xfId="3091" xr:uid="{92333243-F3BF-4676-9647-1D900728A46B}"/>
    <cellStyle name="Normal 5 8 3 2 4" xfId="3092" xr:uid="{4A79E8E2-500C-4BC0-BC09-2859D3D358EE}"/>
    <cellStyle name="Normal 5 8 3 3" xfId="1429" xr:uid="{661F59CD-ABC1-40F0-AACF-645BE4FAAFF7}"/>
    <cellStyle name="Normal 5 8 3 4" xfId="3093" xr:uid="{070B724C-3FB9-4D02-A319-E4389D543744}"/>
    <cellStyle name="Normal 5 8 3 5" xfId="3094" xr:uid="{51187212-2193-4A8F-8FF9-05B6C32E184B}"/>
    <cellStyle name="Normal 5 8 4" xfId="1430" xr:uid="{47286D92-A76A-4DF3-8E53-94569CFCDBF3}"/>
    <cellStyle name="Normal 5 8 4 2" xfId="1431" xr:uid="{BDFF41A9-ADA2-48C1-AB77-A4302CEE5897}"/>
    <cellStyle name="Normal 5 8 4 3" xfId="3095" xr:uid="{16221558-FF84-44B3-9A20-DD235E54E372}"/>
    <cellStyle name="Normal 5 8 4 4" xfId="3096" xr:uid="{84C9A4AD-D09D-4F33-82EF-E717F5A50D5E}"/>
    <cellStyle name="Normal 5 8 5" xfId="1432" xr:uid="{F03D893C-8B79-4ED6-B66E-70C8B4865107}"/>
    <cellStyle name="Normal 5 8 5 2" xfId="3097" xr:uid="{FD127667-2A96-491F-9F94-466C38C4D9A6}"/>
    <cellStyle name="Normal 5 8 5 3" xfId="3098" xr:uid="{D8D03610-AC88-4168-A3FC-A1639B74D06B}"/>
    <cellStyle name="Normal 5 8 5 4" xfId="3099" xr:uid="{EE4D0A19-463E-424E-BC38-693D534E266C}"/>
    <cellStyle name="Normal 5 8 6" xfId="3100" xr:uid="{EEE01646-DEA6-4D89-B665-180E6EEF2B98}"/>
    <cellStyle name="Normal 5 8 7" xfId="3101" xr:uid="{3192C433-751B-4CBA-9FB8-4BD7C6171E72}"/>
    <cellStyle name="Normal 5 8 8" xfId="3102" xr:uid="{85C6E195-820A-4CD0-A4BB-519166D0864D}"/>
    <cellStyle name="Normal 5 9" xfId="318" xr:uid="{01A7226A-BE14-4A13-A0FD-14CE66FD7EB9}"/>
    <cellStyle name="Normal 5 9 2" xfId="600" xr:uid="{35E5DC18-8397-47F2-BC42-3ED4A61BFA06}"/>
    <cellStyle name="Normal 5 9 2 2" xfId="601" xr:uid="{C92E59E1-5F38-4C4F-AEE7-A924154C7D06}"/>
    <cellStyle name="Normal 5 9 2 2 2" xfId="1433" xr:uid="{2BFD56BD-0171-4232-ACE3-5501820194F6}"/>
    <cellStyle name="Normal 5 9 2 2 3" xfId="3103" xr:uid="{8DA829AB-3DC4-4A4F-B779-776E866C3FDC}"/>
    <cellStyle name="Normal 5 9 2 2 4" xfId="3104" xr:uid="{01A360E8-EFCD-4F32-ACF9-AA3956DB7D72}"/>
    <cellStyle name="Normal 5 9 2 3" xfId="1434" xr:uid="{59FEA7A9-2B77-47B7-935D-FB0F363AF83E}"/>
    <cellStyle name="Normal 5 9 2 4" xfId="3105" xr:uid="{6540F254-267A-459E-83BD-1C56CB382A01}"/>
    <cellStyle name="Normal 5 9 2 5" xfId="3106" xr:uid="{F9DF28D5-503E-41E2-A675-0D8FE0BCE6E0}"/>
    <cellStyle name="Normal 5 9 3" xfId="602" xr:uid="{A12BD6BF-A1E9-4DA0-B19A-A26DF3F4FCC4}"/>
    <cellStyle name="Normal 5 9 3 2" xfId="1435" xr:uid="{EA19578D-EB35-4C71-9C37-E0DDB13823D7}"/>
    <cellStyle name="Normal 5 9 3 3" xfId="3107" xr:uid="{C1FC1DD0-D3E6-4944-AAE3-2285A8973A62}"/>
    <cellStyle name="Normal 5 9 3 4" xfId="3108" xr:uid="{E4CFC169-ED63-41D5-8D75-FF89E10D0E96}"/>
    <cellStyle name="Normal 5 9 4" xfId="1436" xr:uid="{DDF2F661-7EE1-49AA-BFAB-F3314554E2F2}"/>
    <cellStyle name="Normal 5 9 4 2" xfId="3109" xr:uid="{EE40BDA7-8F19-442B-8813-48A1FC4B1A7E}"/>
    <cellStyle name="Normal 5 9 4 3" xfId="3110" xr:uid="{A4409D5D-E445-4D03-988B-2897DBA25CC7}"/>
    <cellStyle name="Normal 5 9 4 4" xfId="3111" xr:uid="{3179A3D7-F657-4A71-A9FE-8C80C896C5BB}"/>
    <cellStyle name="Normal 5 9 5" xfId="3112" xr:uid="{B2EA0D0F-353B-4DF7-B4F2-2BDAF0663B62}"/>
    <cellStyle name="Normal 5 9 6" xfId="3113" xr:uid="{966203FB-0FE8-47F4-B8EE-437E8CF46227}"/>
    <cellStyle name="Normal 5 9 7" xfId="3114" xr:uid="{9C050C86-A76B-49AD-AC2E-9132B09961B7}"/>
    <cellStyle name="Normal 6" xfId="73" xr:uid="{7A46CE65-0EFA-42AF-98B4-BFBBEB0408CB}"/>
    <cellStyle name="Normal 6 10" xfId="319" xr:uid="{5B272DEB-7BCF-4A69-9E91-7B35ADF33A9D}"/>
    <cellStyle name="Normal 6 10 2" xfId="1437" xr:uid="{460C71F8-49CA-4A98-A691-46684A049672}"/>
    <cellStyle name="Normal 6 10 2 2" xfId="3115" xr:uid="{C870A1BD-4BB0-43D6-A7FC-A2EDE427B7C0}"/>
    <cellStyle name="Normal 6 10 2 2 2" xfId="4588" xr:uid="{9B78665D-1239-48EF-ADDF-82804C93D358}"/>
    <cellStyle name="Normal 6 10 2 3" xfId="3116" xr:uid="{DFFB30DC-3B7C-4BDC-9EBF-70968F631BB5}"/>
    <cellStyle name="Normal 6 10 2 4" xfId="3117" xr:uid="{6CDEA609-04A3-427A-B57B-F16DAAF3CA8C}"/>
    <cellStyle name="Normal 6 10 3" xfId="3118" xr:uid="{2CA7E23E-7A53-48D8-AC08-0D21FAB207CF}"/>
    <cellStyle name="Normal 6 10 4" xfId="3119" xr:uid="{31975050-0F34-422A-8214-9E06839BA1AD}"/>
    <cellStyle name="Normal 6 10 5" xfId="3120" xr:uid="{FF4A8FD4-58FC-49EE-8D32-BAF3793D76AC}"/>
    <cellStyle name="Normal 6 11" xfId="1438" xr:uid="{5139473E-FE1D-465D-8C56-D8FA62DE7114}"/>
    <cellStyle name="Normal 6 11 2" xfId="3121" xr:uid="{5F8D7ACC-0396-4DFA-9EBC-E9D3D0E134E6}"/>
    <cellStyle name="Normal 6 11 3" xfId="3122" xr:uid="{52ED6C01-0A32-4960-90A8-470734A856D2}"/>
    <cellStyle name="Normal 6 11 4" xfId="3123" xr:uid="{AEEA6519-6298-4CD4-9058-56F50F78FEE0}"/>
    <cellStyle name="Normal 6 12" xfId="902" xr:uid="{23EA6941-9646-450B-8966-95AF4B641848}"/>
    <cellStyle name="Normal 6 12 2" xfId="3124" xr:uid="{97250BC2-3859-4C65-9C5B-8957334BDAC3}"/>
    <cellStyle name="Normal 6 12 3" xfId="3125" xr:uid="{985E9F09-5C08-4FC8-9BCF-89A2429EDAA7}"/>
    <cellStyle name="Normal 6 12 4" xfId="3126" xr:uid="{78B0D8EE-A587-4255-8699-79D8C95ACAB6}"/>
    <cellStyle name="Normal 6 13" xfId="899" xr:uid="{79678F14-6E28-4C84-B675-85F4ABE0283F}"/>
    <cellStyle name="Normal 6 13 2" xfId="3128" xr:uid="{E2147BF8-6BF6-497E-929D-1248A2BB9A81}"/>
    <cellStyle name="Normal 6 13 3" xfId="4315" xr:uid="{2C7CFDCA-8671-4248-8590-EE0F1DC2054C}"/>
    <cellStyle name="Normal 6 13 4" xfId="3127" xr:uid="{29134C0D-1C22-4459-A402-F8D1B699ACAD}"/>
    <cellStyle name="Normal 6 13 5" xfId="5319" xr:uid="{72020D28-7035-4EE7-935F-727495013D34}"/>
    <cellStyle name="Normal 6 14" xfId="3129" xr:uid="{73206612-FE29-437A-A2DA-99C132F752A2}"/>
    <cellStyle name="Normal 6 15" xfId="3130" xr:uid="{600A1ED1-5A57-462F-9C1E-F1CD164F341B}"/>
    <cellStyle name="Normal 6 16" xfId="3131" xr:uid="{828EC1B5-8BA9-4008-9C6B-AE198E0AE559}"/>
    <cellStyle name="Normal 6 2" xfId="74" xr:uid="{6F0F7843-6AB6-4AEE-8260-3813E924EB1D}"/>
    <cellStyle name="Normal 6 2 2" xfId="320" xr:uid="{5932ED80-8F09-4DB3-99E4-3EDED7F09A49}"/>
    <cellStyle name="Normal 6 2 2 2" xfId="4671" xr:uid="{5C9404C2-2CF4-47C6-B37F-0604D43E242C}"/>
    <cellStyle name="Normal 6 2 3" xfId="4560" xr:uid="{DAC568A0-89AD-4E84-B819-7129BA04BB5E}"/>
    <cellStyle name="Normal 6 3" xfId="116" xr:uid="{04919DD2-4FCD-4E63-A4D5-1AD59D534311}"/>
    <cellStyle name="Normal 6 3 10" xfId="3132" xr:uid="{4339CF43-9666-468C-A2B6-1D9773CBA8A7}"/>
    <cellStyle name="Normal 6 3 11" xfId="3133" xr:uid="{A132104E-16D6-45E7-9E54-7CFA10056C40}"/>
    <cellStyle name="Normal 6 3 2" xfId="117" xr:uid="{80C29C27-FC35-4226-84FC-8FF74CF42CC1}"/>
    <cellStyle name="Normal 6 3 2 2" xfId="118" xr:uid="{92A0BF76-7F22-42D9-A32A-CB7C8F84E6FC}"/>
    <cellStyle name="Normal 6 3 2 2 2" xfId="321" xr:uid="{F7F40884-5229-4E81-BBD7-350F2A5CC193}"/>
    <cellStyle name="Normal 6 3 2 2 2 2" xfId="603" xr:uid="{B328514B-D7CF-4680-8544-05EED6192D4C}"/>
    <cellStyle name="Normal 6 3 2 2 2 2 2" xfId="604" xr:uid="{B0408EFC-1879-47B6-AE4E-E07E7CD42071}"/>
    <cellStyle name="Normal 6 3 2 2 2 2 2 2" xfId="1439" xr:uid="{F580BAA3-2EF1-47B9-9F7F-611607495E92}"/>
    <cellStyle name="Normal 6 3 2 2 2 2 2 2 2" xfId="1440" xr:uid="{2BD96F00-6BE3-4743-AE19-1C99D81E9199}"/>
    <cellStyle name="Normal 6 3 2 2 2 2 2 3" xfId="1441" xr:uid="{9715C9B4-421F-484D-8454-AAF8B9155E90}"/>
    <cellStyle name="Normal 6 3 2 2 2 2 3" xfId="1442" xr:uid="{45671913-AB90-45AC-87CE-33DF2BCD0A51}"/>
    <cellStyle name="Normal 6 3 2 2 2 2 3 2" xfId="1443" xr:uid="{5314F8D8-A85E-486B-9D28-4C2E8EB6CDAD}"/>
    <cellStyle name="Normal 6 3 2 2 2 2 4" xfId="1444" xr:uid="{24CE6CBE-BA97-4B4C-B30F-643F5B7B5F8D}"/>
    <cellStyle name="Normal 6 3 2 2 2 3" xfId="605" xr:uid="{02FDC86F-CB96-476C-8357-68B00E73EC2B}"/>
    <cellStyle name="Normal 6 3 2 2 2 3 2" xfId="1445" xr:uid="{ECC636BE-A2D5-4213-8352-C38015D8B89D}"/>
    <cellStyle name="Normal 6 3 2 2 2 3 2 2" xfId="1446" xr:uid="{F67E230E-4747-4CFD-BC55-B2336B77E03A}"/>
    <cellStyle name="Normal 6 3 2 2 2 3 3" xfId="1447" xr:uid="{DC917B4E-807C-4E29-BABD-0775AD009C70}"/>
    <cellStyle name="Normal 6 3 2 2 2 3 4" xfId="3134" xr:uid="{759B17C6-C14B-4F62-9947-785E0CB153DA}"/>
    <cellStyle name="Normal 6 3 2 2 2 4" xfId="1448" xr:uid="{3D9DABCB-B641-41ED-BD20-2724F5AED731}"/>
    <cellStyle name="Normal 6 3 2 2 2 4 2" xfId="1449" xr:uid="{A73E6A37-E4C9-4773-9673-437E7ED7DE98}"/>
    <cellStyle name="Normal 6 3 2 2 2 5" xfId="1450" xr:uid="{14A1E695-E062-479D-8475-C3967B97DDBE}"/>
    <cellStyle name="Normal 6 3 2 2 2 6" xfId="3135" xr:uid="{26FE52FE-63E3-47B6-AB8B-C396202487F9}"/>
    <cellStyle name="Normal 6 3 2 2 3" xfId="322" xr:uid="{FD0E1048-2B0F-49C4-9E0B-AEEFD175C5B7}"/>
    <cellStyle name="Normal 6 3 2 2 3 2" xfId="606" xr:uid="{A9DD7526-61F5-4F75-AACD-5DF8E80389DB}"/>
    <cellStyle name="Normal 6 3 2 2 3 2 2" xfId="607" xr:uid="{FD860BC5-7CCC-46FB-BFB1-82A4E9BA4E01}"/>
    <cellStyle name="Normal 6 3 2 2 3 2 2 2" xfId="1451" xr:uid="{634EDAA0-530F-493F-8A7A-9AF231947059}"/>
    <cellStyle name="Normal 6 3 2 2 3 2 2 2 2" xfId="1452" xr:uid="{FFAC0FFE-0237-4FF0-B73A-C5BF485EE851}"/>
    <cellStyle name="Normal 6 3 2 2 3 2 2 3" xfId="1453" xr:uid="{323AFE2F-EC4C-4599-B876-33CE44D3B454}"/>
    <cellStyle name="Normal 6 3 2 2 3 2 3" xfId="1454" xr:uid="{BB9BF5E2-549E-4754-8129-44247A4B7512}"/>
    <cellStyle name="Normal 6 3 2 2 3 2 3 2" xfId="1455" xr:uid="{CB4445FC-81B9-4CA1-884F-7D91F06A0076}"/>
    <cellStyle name="Normal 6 3 2 2 3 2 4" xfId="1456" xr:uid="{49044DD6-BE27-4C34-AB1D-502CB2758C3E}"/>
    <cellStyle name="Normal 6 3 2 2 3 3" xfId="608" xr:uid="{5374F5D9-CA5B-4F18-9A88-74F601E36DCE}"/>
    <cellStyle name="Normal 6 3 2 2 3 3 2" xfId="1457" xr:uid="{CCE534DE-F799-493F-B473-B00E5C3EB078}"/>
    <cellStyle name="Normal 6 3 2 2 3 3 2 2" xfId="1458" xr:uid="{C5E068D3-4616-4EA1-B2B0-38E8ED8CEBB7}"/>
    <cellStyle name="Normal 6 3 2 2 3 3 3" xfId="1459" xr:uid="{33EA7041-BA78-409E-9764-11B73B9E44E7}"/>
    <cellStyle name="Normal 6 3 2 2 3 4" xfId="1460" xr:uid="{18C8CCC0-D78A-4AAC-8F73-E5077DC4743F}"/>
    <cellStyle name="Normal 6 3 2 2 3 4 2" xfId="1461" xr:uid="{A3E8B105-2BF4-42FE-BE13-BB6C041EC09F}"/>
    <cellStyle name="Normal 6 3 2 2 3 5" xfId="1462" xr:uid="{22DF216E-A12E-4BA9-B175-E93F29773370}"/>
    <cellStyle name="Normal 6 3 2 2 4" xfId="609" xr:uid="{0BAA1530-7E56-43BC-94FB-13981FCDC48A}"/>
    <cellStyle name="Normal 6 3 2 2 4 2" xfId="610" xr:uid="{95F3AB1B-8E71-48EB-9F49-0F2E981E3209}"/>
    <cellStyle name="Normal 6 3 2 2 4 2 2" xfId="1463" xr:uid="{5B842A2C-1008-4F53-83A2-B051A5C43675}"/>
    <cellStyle name="Normal 6 3 2 2 4 2 2 2" xfId="1464" xr:uid="{3338FEB1-C33F-4DD5-854E-CBA3A8979C92}"/>
    <cellStyle name="Normal 6 3 2 2 4 2 3" xfId="1465" xr:uid="{A9D6D47E-DFEC-443C-B298-9AD1446D1D9B}"/>
    <cellStyle name="Normal 6 3 2 2 4 3" xfId="1466" xr:uid="{EF670CBE-08C7-497F-ACAA-38AA22832D9C}"/>
    <cellStyle name="Normal 6 3 2 2 4 3 2" xfId="1467" xr:uid="{33D390D1-9DD1-4A79-A10B-00C6977F8434}"/>
    <cellStyle name="Normal 6 3 2 2 4 4" xfId="1468" xr:uid="{909DECBC-06C4-4C65-B042-C49D1D89B327}"/>
    <cellStyle name="Normal 6 3 2 2 5" xfId="611" xr:uid="{6CF5D6B5-0FDF-4671-9898-22E16F746831}"/>
    <cellStyle name="Normal 6 3 2 2 5 2" xfId="1469" xr:uid="{AB2F7CA6-C30E-41E6-8A7D-71434F616269}"/>
    <cellStyle name="Normal 6 3 2 2 5 2 2" xfId="1470" xr:uid="{20BE2944-3DF3-4766-B287-8A4F83C7AADD}"/>
    <cellStyle name="Normal 6 3 2 2 5 3" xfId="1471" xr:uid="{F437E1AC-C907-4E14-969D-7CFD3E79845F}"/>
    <cellStyle name="Normal 6 3 2 2 5 4" xfId="3136" xr:uid="{A433A33C-B8A7-4D3C-B032-5E9691719BD8}"/>
    <cellStyle name="Normal 6 3 2 2 6" xfId="1472" xr:uid="{3F3F3B71-8E07-4E72-81AC-20C16532948B}"/>
    <cellStyle name="Normal 6 3 2 2 6 2" xfId="1473" xr:uid="{BCAF9AD0-FCC3-42C6-B7C2-81ACEBE78386}"/>
    <cellStyle name="Normal 6 3 2 2 7" xfId="1474" xr:uid="{E5168916-D56E-47B1-A469-AABBBBDBF70C}"/>
    <cellStyle name="Normal 6 3 2 2 8" xfId="3137" xr:uid="{1E017A51-5567-4724-890B-FBFF88C81AB8}"/>
    <cellStyle name="Normal 6 3 2 3" xfId="323" xr:uid="{AA1C2F36-ED26-47A0-8C44-F2F8506D98EB}"/>
    <cellStyle name="Normal 6 3 2 3 2" xfId="612" xr:uid="{2AE68835-44DE-4D8B-8197-FC911DF524F1}"/>
    <cellStyle name="Normal 6 3 2 3 2 2" xfId="613" xr:uid="{B0DB5B90-FBEF-4E08-BA8D-BA9A7E0CA102}"/>
    <cellStyle name="Normal 6 3 2 3 2 2 2" xfId="1475" xr:uid="{A009EB61-BB0F-465A-A287-421AC38B5F95}"/>
    <cellStyle name="Normal 6 3 2 3 2 2 2 2" xfId="1476" xr:uid="{7F3D514C-6C81-46CC-ADEE-D7CE49AB6A4E}"/>
    <cellStyle name="Normal 6 3 2 3 2 2 3" xfId="1477" xr:uid="{3818E4AC-C3CC-4EDF-AE87-D55F9231E8B9}"/>
    <cellStyle name="Normal 6 3 2 3 2 3" xfId="1478" xr:uid="{CD3F12DF-127F-4AF7-9311-EAC37E4BF6F6}"/>
    <cellStyle name="Normal 6 3 2 3 2 3 2" xfId="1479" xr:uid="{F30FF9A7-CC94-4F47-BBFD-E44DDFC688A8}"/>
    <cellStyle name="Normal 6 3 2 3 2 4" xfId="1480" xr:uid="{9A530319-D855-4AC8-9E91-223890BACE61}"/>
    <cellStyle name="Normal 6 3 2 3 3" xfId="614" xr:uid="{D96B3965-1689-452D-896D-FA8B8E159653}"/>
    <cellStyle name="Normal 6 3 2 3 3 2" xfId="1481" xr:uid="{020CDAB6-ACBF-4361-AFE6-9C67EAD3D6DA}"/>
    <cellStyle name="Normal 6 3 2 3 3 2 2" xfId="1482" xr:uid="{15857757-36D6-49BA-B057-A76447E5921E}"/>
    <cellStyle name="Normal 6 3 2 3 3 3" xfId="1483" xr:uid="{D514A613-0A62-4004-A3CA-AB28BD40CDB4}"/>
    <cellStyle name="Normal 6 3 2 3 3 4" xfId="3138" xr:uid="{1E34C744-CA97-4B6C-9A44-FD19072BC5FE}"/>
    <cellStyle name="Normal 6 3 2 3 4" xfId="1484" xr:uid="{9626BD0E-5D0B-48D5-9768-34B5387B6E6C}"/>
    <cellStyle name="Normal 6 3 2 3 4 2" xfId="1485" xr:uid="{267CB874-0935-4C93-A4B2-61C9FC9A5FFB}"/>
    <cellStyle name="Normal 6 3 2 3 5" xfId="1486" xr:uid="{73F4A667-9A89-4FC8-91EF-D424CA515D2D}"/>
    <cellStyle name="Normal 6 3 2 3 6" xfId="3139" xr:uid="{4AAEBE14-D432-4F06-9D65-E12BB6AA30E5}"/>
    <cellStyle name="Normal 6 3 2 4" xfId="324" xr:uid="{FA8601A6-5B07-40AA-8F79-18B62DD21E77}"/>
    <cellStyle name="Normal 6 3 2 4 2" xfId="615" xr:uid="{E81DF082-3C3C-42D3-B2E4-E1D6C46BBB84}"/>
    <cellStyle name="Normal 6 3 2 4 2 2" xfId="616" xr:uid="{03A9F645-73D4-4B63-824C-CAFB2E215ABA}"/>
    <cellStyle name="Normal 6 3 2 4 2 2 2" xfId="1487" xr:uid="{07FD4F5B-53FD-4F97-93D1-12A1B12019E3}"/>
    <cellStyle name="Normal 6 3 2 4 2 2 2 2" xfId="1488" xr:uid="{98F2772B-D1C9-4CFF-A6D0-94C07B3A8137}"/>
    <cellStyle name="Normal 6 3 2 4 2 2 3" xfId="1489" xr:uid="{1B6739FC-B916-4E8E-824E-BD846CA8BD12}"/>
    <cellStyle name="Normal 6 3 2 4 2 3" xfId="1490" xr:uid="{C48AF057-E3B7-40EB-BA09-8252D44C4689}"/>
    <cellStyle name="Normal 6 3 2 4 2 3 2" xfId="1491" xr:uid="{2B5D89E0-2D45-487E-A07E-2A735D801A51}"/>
    <cellStyle name="Normal 6 3 2 4 2 4" xfId="1492" xr:uid="{264F4309-EFC5-4B35-ADB5-B7F95C5F1B26}"/>
    <cellStyle name="Normal 6 3 2 4 3" xfId="617" xr:uid="{68F3020B-6C10-4628-B663-33966633D853}"/>
    <cellStyle name="Normal 6 3 2 4 3 2" xfId="1493" xr:uid="{2193324F-50E8-4FAD-98CA-2B0B297C0A0D}"/>
    <cellStyle name="Normal 6 3 2 4 3 2 2" xfId="1494" xr:uid="{233B1929-D085-4378-8863-029D4FC4C0D1}"/>
    <cellStyle name="Normal 6 3 2 4 3 3" xfId="1495" xr:uid="{688640E2-DBF4-461F-AE82-852C067EC680}"/>
    <cellStyle name="Normal 6 3 2 4 4" xfId="1496" xr:uid="{24A4E4D2-83E4-467D-AAFA-B360A2A4E97A}"/>
    <cellStyle name="Normal 6 3 2 4 4 2" xfId="1497" xr:uid="{EDC2521E-3868-404F-B69F-1CCFA5C655A8}"/>
    <cellStyle name="Normal 6 3 2 4 5" xfId="1498" xr:uid="{67010D4B-6DF6-41B1-A173-EC2C504EFAB0}"/>
    <cellStyle name="Normal 6 3 2 5" xfId="325" xr:uid="{6F08EEBE-D985-4A12-A60E-38B569113F31}"/>
    <cellStyle name="Normal 6 3 2 5 2" xfId="618" xr:uid="{91F11FB8-729A-465C-A31B-B391FB20BBCC}"/>
    <cellStyle name="Normal 6 3 2 5 2 2" xfId="1499" xr:uid="{FA269B0E-2D31-4ACF-8727-1D92FA845A35}"/>
    <cellStyle name="Normal 6 3 2 5 2 2 2" xfId="1500" xr:uid="{7A42CB1D-C70B-48EE-9FB5-5C5FDFC85839}"/>
    <cellStyle name="Normal 6 3 2 5 2 3" xfId="1501" xr:uid="{EB811BBC-B922-454C-9B3F-8FA28CF7B5B1}"/>
    <cellStyle name="Normal 6 3 2 5 3" xfId="1502" xr:uid="{0BD5AE9E-634E-45C2-BD14-052FA1266CD5}"/>
    <cellStyle name="Normal 6 3 2 5 3 2" xfId="1503" xr:uid="{3A6D4675-9812-4B6D-9404-3B8517E37A27}"/>
    <cellStyle name="Normal 6 3 2 5 4" xfId="1504" xr:uid="{0081374E-4D42-4E1B-8E36-415E2D0BA2E2}"/>
    <cellStyle name="Normal 6 3 2 6" xfId="619" xr:uid="{BA723D7F-5D9F-4599-B30B-88B853ED3524}"/>
    <cellStyle name="Normal 6 3 2 6 2" xfId="1505" xr:uid="{8E907CE9-86C3-44C4-B6C1-87C8B8393E24}"/>
    <cellStyle name="Normal 6 3 2 6 2 2" xfId="1506" xr:uid="{9CDACB5A-EF97-415D-A001-67F686A4C7F4}"/>
    <cellStyle name="Normal 6 3 2 6 3" xfId="1507" xr:uid="{634C9E4F-0F66-4ED3-BF70-608F9CF4BE23}"/>
    <cellStyle name="Normal 6 3 2 6 4" xfId="3140" xr:uid="{C63012FC-E6BC-4701-8051-20DDB18C863F}"/>
    <cellStyle name="Normal 6 3 2 7" xfId="1508" xr:uid="{041B2C98-5DEB-4481-A117-060F96A24B22}"/>
    <cellStyle name="Normal 6 3 2 7 2" xfId="1509" xr:uid="{7237FFB0-24BF-4A4F-92C0-863FD6ADBAFE}"/>
    <cellStyle name="Normal 6 3 2 8" xfId="1510" xr:uid="{B1BA7501-9318-47E0-9288-95DB792C931F}"/>
    <cellStyle name="Normal 6 3 2 9" xfId="3141" xr:uid="{B9BB87B3-1144-4C81-8B93-085C6CD05F97}"/>
    <cellStyle name="Normal 6 3 3" xfId="119" xr:uid="{C9E15245-63F6-4802-91E4-38233AA139AC}"/>
    <cellStyle name="Normal 6 3 3 2" xfId="120" xr:uid="{71F2F150-F890-4937-8C47-8B50E39D6E57}"/>
    <cellStyle name="Normal 6 3 3 2 2" xfId="620" xr:uid="{775B5B4E-B1DC-46F9-B93D-C68308048C77}"/>
    <cellStyle name="Normal 6 3 3 2 2 2" xfId="621" xr:uid="{1B20ECA2-0EE9-4E74-A480-046A94C0843E}"/>
    <cellStyle name="Normal 6 3 3 2 2 2 2" xfId="1511" xr:uid="{AC1DC6A6-59D4-4CB3-B394-7A2785DBAA73}"/>
    <cellStyle name="Normal 6 3 3 2 2 2 2 2" xfId="1512" xr:uid="{C1DC48EE-3014-4F61-9BA1-48E55299E9E4}"/>
    <cellStyle name="Normal 6 3 3 2 2 2 3" xfId="1513" xr:uid="{D9E77991-3449-41EF-AB35-3777FC786D73}"/>
    <cellStyle name="Normal 6 3 3 2 2 3" xfId="1514" xr:uid="{30FD5845-BEBD-4611-BD95-7B472E34CE92}"/>
    <cellStyle name="Normal 6 3 3 2 2 3 2" xfId="1515" xr:uid="{EF70ED32-A9E7-4556-8A02-DA9BD7A0E482}"/>
    <cellStyle name="Normal 6 3 3 2 2 4" xfId="1516" xr:uid="{7B92C128-F49D-40B1-993E-7B6909F22E6C}"/>
    <cellStyle name="Normal 6 3 3 2 3" xfId="622" xr:uid="{98897CE3-B942-4A6D-8C3A-7159AECE55AA}"/>
    <cellStyle name="Normal 6 3 3 2 3 2" xfId="1517" xr:uid="{12B36418-907C-41D4-82DE-6794F991E562}"/>
    <cellStyle name="Normal 6 3 3 2 3 2 2" xfId="1518" xr:uid="{5982AF9F-FFE5-4162-A8CD-86A55985B293}"/>
    <cellStyle name="Normal 6 3 3 2 3 3" xfId="1519" xr:uid="{FC5EDC3F-515C-4F42-B8C9-6247267E3493}"/>
    <cellStyle name="Normal 6 3 3 2 3 4" xfId="3142" xr:uid="{D1AD47A5-4B17-4D8A-81D9-F48D3936BEBC}"/>
    <cellStyle name="Normal 6 3 3 2 4" xfId="1520" xr:uid="{6F9C5D95-8DB5-4891-B81A-04F2B226FBC3}"/>
    <cellStyle name="Normal 6 3 3 2 4 2" xfId="1521" xr:uid="{48C3CEDE-A81E-4ED0-B2C0-2B8A2431BF4B}"/>
    <cellStyle name="Normal 6 3 3 2 5" xfId="1522" xr:uid="{FB2A2693-0ADE-4619-B9CC-0A230EFA6E34}"/>
    <cellStyle name="Normal 6 3 3 2 6" xfId="3143" xr:uid="{5494E2AA-8722-41A3-A4B7-0AD987F07910}"/>
    <cellStyle name="Normal 6 3 3 3" xfId="326" xr:uid="{AC443AD4-E08A-4435-97E3-67E8E6410085}"/>
    <cellStyle name="Normal 6 3 3 3 2" xfId="623" xr:uid="{F26A6B11-7BBF-4DA3-80DF-5760382A2BB3}"/>
    <cellStyle name="Normal 6 3 3 3 2 2" xfId="624" xr:uid="{2DDFFDEC-FD10-4474-9579-0C9C29091E5A}"/>
    <cellStyle name="Normal 6 3 3 3 2 2 2" xfId="1523" xr:uid="{F5B69B28-7DFD-43A4-B42C-2A8BAEB6F905}"/>
    <cellStyle name="Normal 6 3 3 3 2 2 2 2" xfId="1524" xr:uid="{5EE1C632-6B91-4735-BB6B-A318FC07DF7E}"/>
    <cellStyle name="Normal 6 3 3 3 2 2 3" xfId="1525" xr:uid="{3BE52FE0-255B-4E4E-B266-98FE27DE8968}"/>
    <cellStyle name="Normal 6 3 3 3 2 3" xfId="1526" xr:uid="{DCD9180C-E6F7-447D-B27A-DDD1B6D5447A}"/>
    <cellStyle name="Normal 6 3 3 3 2 3 2" xfId="1527" xr:uid="{BEA17BF5-26E6-4587-8C45-87F8D166A757}"/>
    <cellStyle name="Normal 6 3 3 3 2 4" xfId="1528" xr:uid="{9208091F-652B-4677-9682-C5E4EF084D80}"/>
    <cellStyle name="Normal 6 3 3 3 3" xfId="625" xr:uid="{64373F03-2E81-49FB-BA1D-57AC874D147E}"/>
    <cellStyle name="Normal 6 3 3 3 3 2" xfId="1529" xr:uid="{3DBAE570-22D2-4194-B5F3-8698070FA270}"/>
    <cellStyle name="Normal 6 3 3 3 3 2 2" xfId="1530" xr:uid="{9C6437CD-C4CE-444B-B8D2-9A182BD55EC4}"/>
    <cellStyle name="Normal 6 3 3 3 3 3" xfId="1531" xr:uid="{3FE53B8D-FC5A-4325-956E-24A090AF5E56}"/>
    <cellStyle name="Normal 6 3 3 3 4" xfId="1532" xr:uid="{74CF317C-D787-4471-A14B-715C507C464F}"/>
    <cellStyle name="Normal 6 3 3 3 4 2" xfId="1533" xr:uid="{25FC09EB-027F-4380-A520-0EA38A82BC91}"/>
    <cellStyle name="Normal 6 3 3 3 5" xfId="1534" xr:uid="{CD066916-C21D-4181-A150-BF26318DF1C6}"/>
    <cellStyle name="Normal 6 3 3 4" xfId="327" xr:uid="{DDCFFC0B-E44F-4F2D-AEC2-2B91A0689C9B}"/>
    <cellStyle name="Normal 6 3 3 4 2" xfId="626" xr:uid="{98DB08D8-6B37-43C8-84E8-64EAE18DFC93}"/>
    <cellStyle name="Normal 6 3 3 4 2 2" xfId="1535" xr:uid="{4FA6AF3B-890F-4D38-926C-BFD0460F250E}"/>
    <cellStyle name="Normal 6 3 3 4 2 2 2" xfId="1536" xr:uid="{7BD0F7C0-1F5A-4914-9E8E-1DEFEAC91493}"/>
    <cellStyle name="Normal 6 3 3 4 2 3" xfId="1537" xr:uid="{19487C22-3066-4140-BD0B-A9EE6154EAEB}"/>
    <cellStyle name="Normal 6 3 3 4 3" xfId="1538" xr:uid="{90FE24EE-C2C4-406C-A01B-249D460F013D}"/>
    <cellStyle name="Normal 6 3 3 4 3 2" xfId="1539" xr:uid="{22D31919-7A9E-4D73-8078-BF0C244E655B}"/>
    <cellStyle name="Normal 6 3 3 4 4" xfId="1540" xr:uid="{C0D4E9EE-9251-48F4-9294-12F5F9FFF1CF}"/>
    <cellStyle name="Normal 6 3 3 5" xfId="627" xr:uid="{20DD8044-6FBE-4E7E-ADDF-9DB430534DCC}"/>
    <cellStyle name="Normal 6 3 3 5 2" xfId="1541" xr:uid="{F05A8C1E-20EF-4FFB-A573-53B3A3B18150}"/>
    <cellStyle name="Normal 6 3 3 5 2 2" xfId="1542" xr:uid="{7B8F9593-A71E-4DB9-8200-5AB2B330C416}"/>
    <cellStyle name="Normal 6 3 3 5 3" xfId="1543" xr:uid="{B04CBA43-74B9-4E72-A1E6-0D2A69CF7CCC}"/>
    <cellStyle name="Normal 6 3 3 5 4" xfId="3144" xr:uid="{8635AEC1-EFE5-4205-B920-F0BF93DB9E9D}"/>
    <cellStyle name="Normal 6 3 3 6" xfId="1544" xr:uid="{9447F3D4-CE52-4FCC-98C9-19ABDE8BF3B8}"/>
    <cellStyle name="Normal 6 3 3 6 2" xfId="1545" xr:uid="{25721688-794C-437B-9DF3-261CFE7D7223}"/>
    <cellStyle name="Normal 6 3 3 7" xfId="1546" xr:uid="{90E01525-C8FF-4C0C-87FE-64B264DEF552}"/>
    <cellStyle name="Normal 6 3 3 8" xfId="3145" xr:uid="{1C27CA01-1671-4EBF-B1D8-3A9678015C49}"/>
    <cellStyle name="Normal 6 3 4" xfId="121" xr:uid="{0CBB8ED6-BED9-476E-8206-9D7B09734B1D}"/>
    <cellStyle name="Normal 6 3 4 2" xfId="447" xr:uid="{2D4C1510-3F2D-4D89-BEE6-0BD6A6EE65AB}"/>
    <cellStyle name="Normal 6 3 4 2 2" xfId="628" xr:uid="{E299A1E2-4398-4EDB-9AF7-1287E5C2701A}"/>
    <cellStyle name="Normal 6 3 4 2 2 2" xfId="1547" xr:uid="{DEEBD101-87C6-4F04-B915-D259FEB6D68B}"/>
    <cellStyle name="Normal 6 3 4 2 2 2 2" xfId="1548" xr:uid="{80808E31-4377-4774-8C0A-96C725378132}"/>
    <cellStyle name="Normal 6 3 4 2 2 3" xfId="1549" xr:uid="{D759FE2B-DF9B-487B-9844-902206747DEC}"/>
    <cellStyle name="Normal 6 3 4 2 2 4" xfId="3146" xr:uid="{70D7AF24-8D0D-4415-8134-5E15BDCCF412}"/>
    <cellStyle name="Normal 6 3 4 2 3" xfId="1550" xr:uid="{E912C8DC-AA55-4415-97C8-2DF150D32DC4}"/>
    <cellStyle name="Normal 6 3 4 2 3 2" xfId="1551" xr:uid="{659FAE52-00C4-4143-BC7F-BBCA760CCB64}"/>
    <cellStyle name="Normal 6 3 4 2 4" xfId="1552" xr:uid="{491B93A8-A37A-4C2D-ADBE-B1FE3B151F97}"/>
    <cellStyle name="Normal 6 3 4 2 5" xfId="3147" xr:uid="{D23DB77B-9933-43AB-9285-99C9CC2D8C8A}"/>
    <cellStyle name="Normal 6 3 4 3" xfId="629" xr:uid="{73E23466-9AB1-4FDE-913D-291184DC0B3F}"/>
    <cellStyle name="Normal 6 3 4 3 2" xfId="1553" xr:uid="{AA15D66C-74AD-441F-9641-81B8E81A940F}"/>
    <cellStyle name="Normal 6 3 4 3 2 2" xfId="1554" xr:uid="{7A46C1D4-5DA7-4A96-BC23-7E1E1E8443AE}"/>
    <cellStyle name="Normal 6 3 4 3 3" xfId="1555" xr:uid="{75FB06D7-4D33-430B-BF67-3A235F9E8A26}"/>
    <cellStyle name="Normal 6 3 4 3 4" xfId="3148" xr:uid="{FA56C970-04B6-4080-A1D1-EB667FCF6A6B}"/>
    <cellStyle name="Normal 6 3 4 4" xfId="1556" xr:uid="{81BDC088-09A8-4B0F-8841-F23AC33156BB}"/>
    <cellStyle name="Normal 6 3 4 4 2" xfId="1557" xr:uid="{5D999375-6DCA-4857-AC2B-69A6D990C368}"/>
    <cellStyle name="Normal 6 3 4 4 3" xfId="3149" xr:uid="{33F3CE6D-51F1-402D-BACD-1814C3022FD7}"/>
    <cellStyle name="Normal 6 3 4 4 4" xfId="3150" xr:uid="{2A738719-429D-4263-AE44-40A83ADDB4FA}"/>
    <cellStyle name="Normal 6 3 4 5" xfId="1558" xr:uid="{A006D6B4-FC82-454C-A610-B1F468BFC0D7}"/>
    <cellStyle name="Normal 6 3 4 6" xfId="3151" xr:uid="{F53760FD-F39E-4EDB-862D-9AC4F1301BF6}"/>
    <cellStyle name="Normal 6 3 4 7" xfId="3152" xr:uid="{5E10C1B8-89C7-4921-942E-21ED79829E40}"/>
    <cellStyle name="Normal 6 3 5" xfId="328" xr:uid="{521C5069-3602-4857-BE54-2535D60B1B1F}"/>
    <cellStyle name="Normal 6 3 5 2" xfId="630" xr:uid="{071295FA-FC7C-4E17-9F80-2FDE6388699C}"/>
    <cellStyle name="Normal 6 3 5 2 2" xfId="631" xr:uid="{C3CB253C-FDF9-4252-B64F-1BD2CF7E285F}"/>
    <cellStyle name="Normal 6 3 5 2 2 2" xfId="1559" xr:uid="{E4A177E7-29C5-4D48-80AE-57E0AA8F3578}"/>
    <cellStyle name="Normal 6 3 5 2 2 2 2" xfId="1560" xr:uid="{327A672B-C250-4E28-BACF-7D28F974748A}"/>
    <cellStyle name="Normal 6 3 5 2 2 3" xfId="1561" xr:uid="{43FBA8DD-CDD8-4DA9-8A92-23B7CC56693F}"/>
    <cellStyle name="Normal 6 3 5 2 3" xfId="1562" xr:uid="{011C2A20-E0E7-485D-B133-3D4B2FD99A71}"/>
    <cellStyle name="Normal 6 3 5 2 3 2" xfId="1563" xr:uid="{FECD7BB6-BAC3-4E41-B949-BC9E079C2D0A}"/>
    <cellStyle name="Normal 6 3 5 2 4" xfId="1564" xr:uid="{2FB75BA6-BF00-42B0-83B2-4F9EA6F03070}"/>
    <cellStyle name="Normal 6 3 5 3" xfId="632" xr:uid="{4E2DE194-1980-4EE3-8CCF-F7D9BAEDC8DA}"/>
    <cellStyle name="Normal 6 3 5 3 2" xfId="1565" xr:uid="{D1D202F6-CF72-4053-8129-D345196E119F}"/>
    <cellStyle name="Normal 6 3 5 3 2 2" xfId="1566" xr:uid="{5AB12EBC-6678-47E8-A50D-29253C966B91}"/>
    <cellStyle name="Normal 6 3 5 3 3" xfId="1567" xr:uid="{AF56B64D-756F-438D-90A9-01E74A378B75}"/>
    <cellStyle name="Normal 6 3 5 3 4" xfId="3153" xr:uid="{E1CFF9FC-1318-4033-97CC-22EA27CF25F9}"/>
    <cellStyle name="Normal 6 3 5 4" xfId="1568" xr:uid="{F0964E15-C815-4064-8D03-B2039F7449CF}"/>
    <cellStyle name="Normal 6 3 5 4 2" xfId="1569" xr:uid="{3DBB5FF8-0FDC-4300-AEB5-806CA3F39467}"/>
    <cellStyle name="Normal 6 3 5 5" xfId="1570" xr:uid="{AD8EEF66-60DF-4EF3-855D-105CA7F60E55}"/>
    <cellStyle name="Normal 6 3 5 6" xfId="3154" xr:uid="{81CFE866-D6DE-4E42-B0B6-2330F23B863B}"/>
    <cellStyle name="Normal 6 3 6" xfId="329" xr:uid="{5FA5CEB7-A71E-430E-A5F5-DC8A769B4ADA}"/>
    <cellStyle name="Normal 6 3 6 2" xfId="633" xr:uid="{8ED8F593-7C2B-4AE4-9DEA-AA21AFB1B3F2}"/>
    <cellStyle name="Normal 6 3 6 2 2" xfId="1571" xr:uid="{9B373D83-364E-4416-A32A-988734CF6AEE}"/>
    <cellStyle name="Normal 6 3 6 2 2 2" xfId="1572" xr:uid="{9E05D691-C7E2-41A5-AB18-ABB8346C717A}"/>
    <cellStyle name="Normal 6 3 6 2 3" xfId="1573" xr:uid="{2F141ACD-46CD-4C59-9EE9-2AC3EFA89178}"/>
    <cellStyle name="Normal 6 3 6 2 4" xfId="3155" xr:uid="{DE4F0C86-3045-449D-943B-04E2290230E0}"/>
    <cellStyle name="Normal 6 3 6 3" xfId="1574" xr:uid="{FB2E836B-2900-49E1-8C55-A28935745120}"/>
    <cellStyle name="Normal 6 3 6 3 2" xfId="1575" xr:uid="{D2610A42-DA47-412A-833A-3964DD05F6D9}"/>
    <cellStyle name="Normal 6 3 6 4" xfId="1576" xr:uid="{C01FF389-00FA-4086-B63B-4DB473FD7931}"/>
    <cellStyle name="Normal 6 3 6 5" xfId="3156" xr:uid="{96B722CD-59C1-4843-8E74-475438736317}"/>
    <cellStyle name="Normal 6 3 7" xfId="634" xr:uid="{7A575D0B-08CB-4B5E-87E5-97AB812773D2}"/>
    <cellStyle name="Normal 6 3 7 2" xfId="1577" xr:uid="{7F51D03D-4956-4803-8350-DCD48B358A54}"/>
    <cellStyle name="Normal 6 3 7 2 2" xfId="1578" xr:uid="{6566248A-0EEE-450A-9311-4C7F547A7FE7}"/>
    <cellStyle name="Normal 6 3 7 3" xfId="1579" xr:uid="{119BBF89-7425-4C53-B6F8-8ED305A500D8}"/>
    <cellStyle name="Normal 6 3 7 4" xfId="3157" xr:uid="{2E6B1DDA-F05E-4237-90B7-46AA40220742}"/>
    <cellStyle name="Normal 6 3 8" xfId="1580" xr:uid="{353D2DF0-142C-4556-B7D3-E45C490455FE}"/>
    <cellStyle name="Normal 6 3 8 2" xfId="1581" xr:uid="{75CDEB74-111B-44B4-A02A-19539CD94E04}"/>
    <cellStyle name="Normal 6 3 8 3" xfId="3158" xr:uid="{0A2AC0A0-F9AD-40B5-93DB-FBC5E008AB14}"/>
    <cellStyle name="Normal 6 3 8 4" xfId="3159" xr:uid="{5A3BE2AD-FCFC-48E1-95C6-67FBB6F50CD7}"/>
    <cellStyle name="Normal 6 3 9" xfId="1582" xr:uid="{715F9634-8B7C-418F-9FED-B64824541B4C}"/>
    <cellStyle name="Normal 6 3 9 2" xfId="4718" xr:uid="{85A1633C-DFFF-4A1C-BA8A-3184EE3593C4}"/>
    <cellStyle name="Normal 6 4" xfId="122" xr:uid="{DA5C9B43-8288-4912-B250-0E4754104C85}"/>
    <cellStyle name="Normal 6 4 10" xfId="3160" xr:uid="{C13A0FD3-1F54-4C63-863F-4F125ADB4D10}"/>
    <cellStyle name="Normal 6 4 11" xfId="3161" xr:uid="{2922B825-5335-4D58-BF4B-2199CBA3E0D6}"/>
    <cellStyle name="Normal 6 4 2" xfId="123" xr:uid="{5360AAED-33E0-4FFB-AE58-8D665A7C3394}"/>
    <cellStyle name="Normal 6 4 2 2" xfId="124" xr:uid="{0D54D030-E149-4AE1-8BA7-E696C4DB11FB}"/>
    <cellStyle name="Normal 6 4 2 2 2" xfId="330" xr:uid="{9BC44026-E782-4AD3-A2B8-BF3C51D009CF}"/>
    <cellStyle name="Normal 6 4 2 2 2 2" xfId="635" xr:uid="{E40758D5-DDD3-4AF5-974C-C9936C034664}"/>
    <cellStyle name="Normal 6 4 2 2 2 2 2" xfId="1583" xr:uid="{325871CD-1E49-4057-B72E-653E42049FA4}"/>
    <cellStyle name="Normal 6 4 2 2 2 2 2 2" xfId="1584" xr:uid="{B5EB63C7-FD67-49D6-B239-18AEF04CB99E}"/>
    <cellStyle name="Normal 6 4 2 2 2 2 3" xfId="1585" xr:uid="{47C15EDB-6D9A-48A0-A5EB-E79D4AD8D10A}"/>
    <cellStyle name="Normal 6 4 2 2 2 2 4" xfId="3162" xr:uid="{9171B7AD-DDE1-4C43-AE70-216BAC48B257}"/>
    <cellStyle name="Normal 6 4 2 2 2 3" xfId="1586" xr:uid="{E6DF1808-0057-4F8E-946D-7888FD586D80}"/>
    <cellStyle name="Normal 6 4 2 2 2 3 2" xfId="1587" xr:uid="{175F07E8-74B6-4687-A232-E787493846B3}"/>
    <cellStyle name="Normal 6 4 2 2 2 3 3" xfId="3163" xr:uid="{A6ABF2CA-5BA7-4F5F-B459-BA9A58DFEE2E}"/>
    <cellStyle name="Normal 6 4 2 2 2 3 4" xfId="3164" xr:uid="{09278974-F660-4F70-8C81-B953DCAB3A24}"/>
    <cellStyle name="Normal 6 4 2 2 2 4" xfId="1588" xr:uid="{993DDC9E-C8A3-433E-9320-FBC7BE3EDF4B}"/>
    <cellStyle name="Normal 6 4 2 2 2 5" xfId="3165" xr:uid="{51F17D82-D11C-4E3C-8749-20F4C40DAB5E}"/>
    <cellStyle name="Normal 6 4 2 2 2 6" xfId="3166" xr:uid="{EFE06E83-CEB7-4587-81C5-4E094E43B79D}"/>
    <cellStyle name="Normal 6 4 2 2 3" xfId="636" xr:uid="{8F7FA531-1C4E-4754-8251-CF3EEF875613}"/>
    <cellStyle name="Normal 6 4 2 2 3 2" xfId="1589" xr:uid="{0015CA55-C70B-4BDF-A6A0-DFDDE8D28E3E}"/>
    <cellStyle name="Normal 6 4 2 2 3 2 2" xfId="1590" xr:uid="{8B9FF0A0-01CD-4B87-B240-E51D05EA029E}"/>
    <cellStyle name="Normal 6 4 2 2 3 2 3" xfId="3167" xr:uid="{324E1DFE-57D0-4159-B3E6-2F859AC0A228}"/>
    <cellStyle name="Normal 6 4 2 2 3 2 4" xfId="3168" xr:uid="{1F8C1AAF-4DE2-4B3A-B30B-8CB9FCB8DCE3}"/>
    <cellStyle name="Normal 6 4 2 2 3 3" xfId="1591" xr:uid="{ABD80741-47B6-4A2D-A30E-66CCE17465EC}"/>
    <cellStyle name="Normal 6 4 2 2 3 4" xfId="3169" xr:uid="{01FF7B21-0CF5-4AB1-AB11-42567EB63104}"/>
    <cellStyle name="Normal 6 4 2 2 3 5" xfId="3170" xr:uid="{62AC3843-31E6-4ED6-BD82-8954D20BC5F9}"/>
    <cellStyle name="Normal 6 4 2 2 4" xfId="1592" xr:uid="{AC96A089-36AF-4FAA-8D67-DE35AD3D2E67}"/>
    <cellStyle name="Normal 6 4 2 2 4 2" xfId="1593" xr:uid="{19C9AB93-A565-4FD6-A614-8AE87FA755D7}"/>
    <cellStyle name="Normal 6 4 2 2 4 3" xfId="3171" xr:uid="{AA461103-068E-4E39-8277-8AF825DC27EA}"/>
    <cellStyle name="Normal 6 4 2 2 4 4" xfId="3172" xr:uid="{A381D6DC-E355-43BB-992B-7EF66F151A68}"/>
    <cellStyle name="Normal 6 4 2 2 5" xfId="1594" xr:uid="{EF48ACA6-96CE-4D8D-AC2F-BE1579F02625}"/>
    <cellStyle name="Normal 6 4 2 2 5 2" xfId="3173" xr:uid="{C2B44CE1-7F79-415D-BA08-6E15261E4E81}"/>
    <cellStyle name="Normal 6 4 2 2 5 3" xfId="3174" xr:uid="{3244BDD1-8E9F-4DC1-B97F-2B72AF42097A}"/>
    <cellStyle name="Normal 6 4 2 2 5 4" xfId="3175" xr:uid="{A35869C7-5BFB-436D-AB80-4EE8E2A7CF57}"/>
    <cellStyle name="Normal 6 4 2 2 6" xfId="3176" xr:uid="{8C584AF8-99DA-4310-956B-2412D873150C}"/>
    <cellStyle name="Normal 6 4 2 2 7" xfId="3177" xr:uid="{A77D952D-CB9E-4292-BFC6-3F9E4A63E13E}"/>
    <cellStyle name="Normal 6 4 2 2 8" xfId="3178" xr:uid="{0E1F36AD-3344-4172-BA0F-D4968BD02D2A}"/>
    <cellStyle name="Normal 6 4 2 3" xfId="331" xr:uid="{6B674BDB-77A7-497D-A6DC-FFB6720340C0}"/>
    <cellStyle name="Normal 6 4 2 3 2" xfId="637" xr:uid="{B2276F9C-C3B7-4C38-8BBD-9CDC3CD81A8C}"/>
    <cellStyle name="Normal 6 4 2 3 2 2" xfId="638" xr:uid="{632B113E-AEBF-4484-AB47-99BC1EBBA748}"/>
    <cellStyle name="Normal 6 4 2 3 2 2 2" xfId="1595" xr:uid="{F489FAF2-7A4F-4F9B-AC9F-DE8417A65250}"/>
    <cellStyle name="Normal 6 4 2 3 2 2 2 2" xfId="1596" xr:uid="{B8626E0C-F28B-436E-AA3D-EBB877545B0A}"/>
    <cellStyle name="Normal 6 4 2 3 2 2 3" xfId="1597" xr:uid="{2C741B9C-CF8A-4E53-B04F-6C8D3134A32D}"/>
    <cellStyle name="Normal 6 4 2 3 2 3" xfId="1598" xr:uid="{B22DA2DE-F8DB-4E44-A8CA-928019E5A6F6}"/>
    <cellStyle name="Normal 6 4 2 3 2 3 2" xfId="1599" xr:uid="{D6505D9C-0448-4D97-A89A-FD3EFF593735}"/>
    <cellStyle name="Normal 6 4 2 3 2 4" xfId="1600" xr:uid="{75223B19-94E4-46B9-B6EB-F2FD3DB80F0A}"/>
    <cellStyle name="Normal 6 4 2 3 3" xfId="639" xr:uid="{F9EFC496-DF74-4ECE-87C6-5D7DB0984077}"/>
    <cellStyle name="Normal 6 4 2 3 3 2" xfId="1601" xr:uid="{B44E3EB9-BAB1-413D-8BAF-CFD67E221E90}"/>
    <cellStyle name="Normal 6 4 2 3 3 2 2" xfId="1602" xr:uid="{5BEE8F5D-F1F9-4196-9F35-7426FBFB9030}"/>
    <cellStyle name="Normal 6 4 2 3 3 3" xfId="1603" xr:uid="{60E77AC8-C6E3-419F-9304-C1D694A1F830}"/>
    <cellStyle name="Normal 6 4 2 3 3 4" xfId="3179" xr:uid="{04046F95-CF45-46A6-A461-F51744A82A9E}"/>
    <cellStyle name="Normal 6 4 2 3 4" xfId="1604" xr:uid="{E578AA40-4946-4D3C-94B8-8C7E50713B62}"/>
    <cellStyle name="Normal 6 4 2 3 4 2" xfId="1605" xr:uid="{88BD1E13-C382-4ACF-A049-1CB4B0264385}"/>
    <cellStyle name="Normal 6 4 2 3 5" xfId="1606" xr:uid="{6EC65F05-DD7B-42C2-B0BF-50E47D6BD186}"/>
    <cellStyle name="Normal 6 4 2 3 6" xfId="3180" xr:uid="{A6B4C423-822D-4233-BF34-F3ACB24D2BC8}"/>
    <cellStyle name="Normal 6 4 2 4" xfId="332" xr:uid="{50A84DF2-F8B7-4D6F-9CA5-53A13153588E}"/>
    <cellStyle name="Normal 6 4 2 4 2" xfId="640" xr:uid="{ACCF5049-80C0-420C-8DF4-FF822CF908F4}"/>
    <cellStyle name="Normal 6 4 2 4 2 2" xfId="1607" xr:uid="{A473600D-534D-4F09-BFA3-62FF18C77B46}"/>
    <cellStyle name="Normal 6 4 2 4 2 2 2" xfId="1608" xr:uid="{049CF725-10CE-4296-B724-3CD9E8E758E0}"/>
    <cellStyle name="Normal 6 4 2 4 2 3" xfId="1609" xr:uid="{5C94DC1B-AD68-43CF-B5B1-A4D4B9F6D08D}"/>
    <cellStyle name="Normal 6 4 2 4 2 4" xfId="3181" xr:uid="{760C3A64-6F9E-4518-8144-59A4D9003B1E}"/>
    <cellStyle name="Normal 6 4 2 4 3" xfId="1610" xr:uid="{D28641CC-D14E-49FE-B1DB-DB21DE506F3F}"/>
    <cellStyle name="Normal 6 4 2 4 3 2" xfId="1611" xr:uid="{498CE849-280F-4134-A35F-180BEC3CE8EC}"/>
    <cellStyle name="Normal 6 4 2 4 4" xfId="1612" xr:uid="{D3C0CFF7-21B1-4852-BE6A-6AD20A71CB1A}"/>
    <cellStyle name="Normal 6 4 2 4 5" xfId="3182" xr:uid="{D9F3A0A5-9A70-4D0A-8C15-2C234B5A0F50}"/>
    <cellStyle name="Normal 6 4 2 5" xfId="333" xr:uid="{53151EA9-3702-4F56-A6DC-3CCD8122F291}"/>
    <cellStyle name="Normal 6 4 2 5 2" xfId="1613" xr:uid="{927E38E2-561E-41F9-B511-B7BA78910D36}"/>
    <cellStyle name="Normal 6 4 2 5 2 2" xfId="1614" xr:uid="{82E036A8-49F3-4552-8210-33F0898CA8DE}"/>
    <cellStyle name="Normal 6 4 2 5 3" xfId="1615" xr:uid="{5D8759D9-EF56-4843-ADF9-6243A72A78D2}"/>
    <cellStyle name="Normal 6 4 2 5 4" xfId="3183" xr:uid="{13EA51B0-BBC6-4377-A186-4FBEA09B670D}"/>
    <cellStyle name="Normal 6 4 2 6" xfId="1616" xr:uid="{7D716CEB-8CD1-47D3-8279-94768DDAF68A}"/>
    <cellStyle name="Normal 6 4 2 6 2" xfId="1617" xr:uid="{478AC7DD-8FBA-4BCE-926E-004E4C186DAA}"/>
    <cellStyle name="Normal 6 4 2 6 3" xfId="3184" xr:uid="{11A2D5FB-6A57-4DED-9857-A40C5E62FC28}"/>
    <cellStyle name="Normal 6 4 2 6 4" xfId="3185" xr:uid="{E835FB18-A788-452C-8FEF-E79774931FD2}"/>
    <cellStyle name="Normal 6 4 2 7" xfId="1618" xr:uid="{795D6A34-46FF-44A6-8C19-5DECBE31DF7E}"/>
    <cellStyle name="Normal 6 4 2 8" xfId="3186" xr:uid="{5EFE8EEB-CFC9-470B-A228-7E79D3E33186}"/>
    <cellStyle name="Normal 6 4 2 9" xfId="3187" xr:uid="{AFB2044B-8543-4A5D-8213-9E897A4E3D00}"/>
    <cellStyle name="Normal 6 4 3" xfId="125" xr:uid="{D39B4B91-9F71-4640-82E9-0CE133500E15}"/>
    <cellStyle name="Normal 6 4 3 2" xfId="126" xr:uid="{BB174DD3-E8CB-4755-8630-4670433F07E5}"/>
    <cellStyle name="Normal 6 4 3 2 2" xfId="641" xr:uid="{86D7EF95-BFF4-4DDA-86B1-BD62D9ED2367}"/>
    <cellStyle name="Normal 6 4 3 2 2 2" xfId="1619" xr:uid="{8902539A-A38F-46D3-9B55-4855C2CE6334}"/>
    <cellStyle name="Normal 6 4 3 2 2 2 2" xfId="1620" xr:uid="{572503A0-E69D-487C-BAB1-A80EBC66499A}"/>
    <cellStyle name="Normal 6 4 3 2 2 2 2 2" xfId="4476" xr:uid="{98D8050D-67AA-4EBD-8454-B564A49459CD}"/>
    <cellStyle name="Normal 6 4 3 2 2 2 3" xfId="4477" xr:uid="{0D15C53D-6705-422F-9C8F-4F629830F305}"/>
    <cellStyle name="Normal 6 4 3 2 2 3" xfId="1621" xr:uid="{790E88AF-B3B6-4892-867C-65570A2697C1}"/>
    <cellStyle name="Normal 6 4 3 2 2 3 2" xfId="4478" xr:uid="{57F8F813-2903-42D0-BA16-21A15DB3CD20}"/>
    <cellStyle name="Normal 6 4 3 2 2 4" xfId="3188" xr:uid="{451AE73F-BE27-4C0E-B586-9D03255F0434}"/>
    <cellStyle name="Normal 6 4 3 2 3" xfId="1622" xr:uid="{A9DC9EB0-1322-45C5-8D20-DFF2B44AADB1}"/>
    <cellStyle name="Normal 6 4 3 2 3 2" xfId="1623" xr:uid="{BD9FF7D3-DC6A-4D35-A2FF-63959BEA51C8}"/>
    <cellStyle name="Normal 6 4 3 2 3 2 2" xfId="4479" xr:uid="{9A649360-D6A8-4537-9CF8-13F7E6A00C15}"/>
    <cellStyle name="Normal 6 4 3 2 3 3" xfId="3189" xr:uid="{D7D1C542-64C5-44E1-A19D-CE19309639CC}"/>
    <cellStyle name="Normal 6 4 3 2 3 4" xfId="3190" xr:uid="{1EEF0D6F-0B86-40D2-A044-48EBF403C38C}"/>
    <cellStyle name="Normal 6 4 3 2 4" xfId="1624" xr:uid="{C225D8D3-A7A7-4658-95AD-A5DD0BCB7490}"/>
    <cellStyle name="Normal 6 4 3 2 4 2" xfId="4480" xr:uid="{160715B9-D484-4F21-81B9-10348749DC2C}"/>
    <cellStyle name="Normal 6 4 3 2 5" xfId="3191" xr:uid="{9AC52ABF-3434-4BA3-8819-54173990E606}"/>
    <cellStyle name="Normal 6 4 3 2 6" xfId="3192" xr:uid="{02B12162-194B-4F5F-8DD5-AE95553432B5}"/>
    <cellStyle name="Normal 6 4 3 3" xfId="334" xr:uid="{855EBBD2-09E4-4B27-86D6-2400F574B9D6}"/>
    <cellStyle name="Normal 6 4 3 3 2" xfId="1625" xr:uid="{E23F941D-0F94-4E9B-BFD4-27E16246D37C}"/>
    <cellStyle name="Normal 6 4 3 3 2 2" xfId="1626" xr:uid="{A1B9364D-6815-4619-AFA9-2865FAEC41CD}"/>
    <cellStyle name="Normal 6 4 3 3 2 2 2" xfId="4481" xr:uid="{D3ABEB34-768B-4A9B-A089-BE829658B839}"/>
    <cellStyle name="Normal 6 4 3 3 2 3" xfId="3193" xr:uid="{C1FD9B1D-B7FA-4C79-AD12-C338D41C80A6}"/>
    <cellStyle name="Normal 6 4 3 3 2 4" xfId="3194" xr:uid="{3D9BDA37-C5D2-4D10-AB24-C8028F89AF47}"/>
    <cellStyle name="Normal 6 4 3 3 3" xfId="1627" xr:uid="{B0375CE0-69DF-45E8-8A90-926C4A49AF75}"/>
    <cellStyle name="Normal 6 4 3 3 3 2" xfId="4482" xr:uid="{2F73260F-D289-4521-A0BD-59CB24FA2302}"/>
    <cellStyle name="Normal 6 4 3 3 4" xfId="3195" xr:uid="{B29CF579-6490-4E06-8E4B-D9C46686FBF7}"/>
    <cellStyle name="Normal 6 4 3 3 5" xfId="3196" xr:uid="{109934B9-9A56-45ED-8181-63B4780A7A7A}"/>
    <cellStyle name="Normal 6 4 3 4" xfId="1628" xr:uid="{9647BA56-1F6A-4639-9AD4-1E443F2E7EC6}"/>
    <cellStyle name="Normal 6 4 3 4 2" xfId="1629" xr:uid="{726431C5-4779-4ABE-A271-F98FD25CE411}"/>
    <cellStyle name="Normal 6 4 3 4 2 2" xfId="4483" xr:uid="{06EFEA77-7048-4305-9178-51B3E946CDF9}"/>
    <cellStyle name="Normal 6 4 3 4 3" xfId="3197" xr:uid="{6C4F6E66-B7DC-454B-9CF8-8521206B3E74}"/>
    <cellStyle name="Normal 6 4 3 4 4" xfId="3198" xr:uid="{31D957D7-1A27-4C92-A684-8C6CCBF5867C}"/>
    <cellStyle name="Normal 6 4 3 5" xfId="1630" xr:uid="{C4539A39-1663-4F09-BE89-9AB51B33E65A}"/>
    <cellStyle name="Normal 6 4 3 5 2" xfId="3199" xr:uid="{AA9FFE31-9A3D-4EB4-8D7F-A16C623FFA76}"/>
    <cellStyle name="Normal 6 4 3 5 3" xfId="3200" xr:uid="{D334238D-90EF-4DBB-BAE7-8149F949A471}"/>
    <cellStyle name="Normal 6 4 3 5 4" xfId="3201" xr:uid="{3DBEC556-F048-4A1E-A270-E9729B673786}"/>
    <cellStyle name="Normal 6 4 3 6" xfId="3202" xr:uid="{4D641F09-D448-4276-BEEE-E9DADE4709AC}"/>
    <cellStyle name="Normal 6 4 3 7" xfId="3203" xr:uid="{381C03BC-4058-4340-844C-D4BE318872E7}"/>
    <cellStyle name="Normal 6 4 3 8" xfId="3204" xr:uid="{574FCB22-E443-40AE-B46D-895FF9224F2F}"/>
    <cellStyle name="Normal 6 4 4" xfId="127" xr:uid="{5AED0988-4DED-4644-8B63-F0DCE69D55AA}"/>
    <cellStyle name="Normal 6 4 4 2" xfId="642" xr:uid="{35109CD1-DAB3-4215-B2A4-41B474653A41}"/>
    <cellStyle name="Normal 6 4 4 2 2" xfId="643" xr:uid="{50B2119F-1D5E-41C8-AAA1-1817CB4B241D}"/>
    <cellStyle name="Normal 6 4 4 2 2 2" xfId="1631" xr:uid="{D33B5184-FFE4-4CB6-8907-1155D19F1D6D}"/>
    <cellStyle name="Normal 6 4 4 2 2 2 2" xfId="1632" xr:uid="{7FCBF06E-24F0-40CC-9774-B49524CD9480}"/>
    <cellStyle name="Normal 6 4 4 2 2 3" xfId="1633" xr:uid="{F4A5F4FD-14EE-41A4-B6C5-CD530A67F3CB}"/>
    <cellStyle name="Normal 6 4 4 2 2 4" xfId="3205" xr:uid="{A3D05957-842B-4C98-AC7B-24A6572D5C87}"/>
    <cellStyle name="Normal 6 4 4 2 3" xfId="1634" xr:uid="{83707A55-AC18-4AE4-A300-970131C295FA}"/>
    <cellStyle name="Normal 6 4 4 2 3 2" xfId="1635" xr:uid="{22D94096-0CA4-4236-B720-536B4AFA3B4B}"/>
    <cellStyle name="Normal 6 4 4 2 4" xfId="1636" xr:uid="{B517BCF0-DA84-4739-BF7A-4EB2E50361DF}"/>
    <cellStyle name="Normal 6 4 4 2 5" xfId="3206" xr:uid="{8A1DF492-1089-417A-9DA0-822F5AE63B3B}"/>
    <cellStyle name="Normal 6 4 4 3" xfId="644" xr:uid="{984DB173-1E01-4D06-9E8C-C7E32F246A73}"/>
    <cellStyle name="Normal 6 4 4 3 2" xfId="1637" xr:uid="{9F2F3121-CA4E-4BC9-8A79-363E819C5F4D}"/>
    <cellStyle name="Normal 6 4 4 3 2 2" xfId="1638" xr:uid="{B96456D1-4A23-457D-BA93-77E8EDD1238C}"/>
    <cellStyle name="Normal 6 4 4 3 3" xfId="1639" xr:uid="{1B51D31E-B8CC-4828-B39F-FABA5D5E5249}"/>
    <cellStyle name="Normal 6 4 4 3 4" xfId="3207" xr:uid="{9F53DF25-9DED-4D10-AB16-7CF443481CC4}"/>
    <cellStyle name="Normal 6 4 4 4" xfId="1640" xr:uid="{C951E558-101C-451F-A6D4-FBD42DEDC082}"/>
    <cellStyle name="Normal 6 4 4 4 2" xfId="1641" xr:uid="{23055179-E51A-47A2-9FE7-C8DA22458819}"/>
    <cellStyle name="Normal 6 4 4 4 3" xfId="3208" xr:uid="{60666B94-2A77-4FAD-98B3-8FA95F48914D}"/>
    <cellStyle name="Normal 6 4 4 4 4" xfId="3209" xr:uid="{52B1E785-4888-4A62-B7C4-911EA40AD035}"/>
    <cellStyle name="Normal 6 4 4 5" xfId="1642" xr:uid="{CA250FCD-258F-48FB-A31A-D40AE7361B7D}"/>
    <cellStyle name="Normal 6 4 4 6" xfId="3210" xr:uid="{5A8C1244-38D3-4CBA-BBB0-691327A42E1C}"/>
    <cellStyle name="Normal 6 4 4 7" xfId="3211" xr:uid="{2D00A8F7-FF69-4D54-858D-23D6FAA5CBD6}"/>
    <cellStyle name="Normal 6 4 5" xfId="335" xr:uid="{14F6DD67-5F38-4BB5-B9FC-18A3CF9035AE}"/>
    <cellStyle name="Normal 6 4 5 2" xfId="645" xr:uid="{37DCEF5F-8750-48E2-B32D-A1B9C76BB6C2}"/>
    <cellStyle name="Normal 6 4 5 2 2" xfId="1643" xr:uid="{F556AE3E-5AD6-4E8B-94AB-0A14FEC4C72C}"/>
    <cellStyle name="Normal 6 4 5 2 2 2" xfId="1644" xr:uid="{CAA637AD-5119-4368-B093-37060AFCE4D0}"/>
    <cellStyle name="Normal 6 4 5 2 3" xfId="1645" xr:uid="{66269972-B521-4831-92B3-DC0ED2FD55A1}"/>
    <cellStyle name="Normal 6 4 5 2 4" xfId="3212" xr:uid="{A7FAC788-39D1-4228-B146-DFE4FF73F9B1}"/>
    <cellStyle name="Normal 6 4 5 3" xfId="1646" xr:uid="{8E6250AE-9587-4D8C-815D-6A60C5E6B59A}"/>
    <cellStyle name="Normal 6 4 5 3 2" xfId="1647" xr:uid="{0AC4B370-B806-4C52-B60C-2E4FDFF337B0}"/>
    <cellStyle name="Normal 6 4 5 3 3" xfId="3213" xr:uid="{0DA5D750-B156-4059-AB06-D9179ACBF181}"/>
    <cellStyle name="Normal 6 4 5 3 4" xfId="3214" xr:uid="{C4C8FB4F-169A-4007-B793-E8C087DEC2D2}"/>
    <cellStyle name="Normal 6 4 5 4" xfId="1648" xr:uid="{9889437E-2FE6-41E9-94BB-99F94A110D3A}"/>
    <cellStyle name="Normal 6 4 5 5" xfId="3215" xr:uid="{E8F25486-1CD4-454D-94BB-417B18839C42}"/>
    <cellStyle name="Normal 6 4 5 6" xfId="3216" xr:uid="{4B69C19F-6C53-4050-BFFC-58010E063E63}"/>
    <cellStyle name="Normal 6 4 6" xfId="336" xr:uid="{DB0FFFCC-8FBD-42BB-BCCB-7BCD94F29B6A}"/>
    <cellStyle name="Normal 6 4 6 2" xfId="1649" xr:uid="{39BAB6A2-578C-4716-AE20-5D8E73E84620}"/>
    <cellStyle name="Normal 6 4 6 2 2" xfId="1650" xr:uid="{E7185ABF-D0F6-41C5-9112-EC9D4771066C}"/>
    <cellStyle name="Normal 6 4 6 2 3" xfId="3217" xr:uid="{339D7D3C-FCED-461C-9E0B-F8DD691551AE}"/>
    <cellStyle name="Normal 6 4 6 2 4" xfId="3218" xr:uid="{1B369346-A0F2-4CB8-B189-F4016EEB52B1}"/>
    <cellStyle name="Normal 6 4 6 3" xfId="1651" xr:uid="{F7AFE551-6586-4D0E-B505-AD644A692E94}"/>
    <cellStyle name="Normal 6 4 6 4" xfId="3219" xr:uid="{4B48D9F0-9AB1-4473-92DA-2A6DCEE34C6F}"/>
    <cellStyle name="Normal 6 4 6 5" xfId="3220" xr:uid="{F0634891-5E84-469A-8493-BAD0087A77A9}"/>
    <cellStyle name="Normal 6 4 7" xfId="1652" xr:uid="{CD2171F5-05CB-47D4-AE6B-10F7B38A9947}"/>
    <cellStyle name="Normal 6 4 7 2" xfId="1653" xr:uid="{F2466EB7-C390-4E85-8745-6F630A8D0BC2}"/>
    <cellStyle name="Normal 6 4 7 3" xfId="3221" xr:uid="{9A784CF3-3182-4885-86FE-9043A4A101E8}"/>
    <cellStyle name="Normal 6 4 7 3 2" xfId="4407" xr:uid="{9DEE03EE-4EF0-462D-A6AC-2342D51AFED9}"/>
    <cellStyle name="Normal 6 4 7 3 3" xfId="4685" xr:uid="{404AB8D5-2272-4423-B24D-720598F87D71}"/>
    <cellStyle name="Normal 6 4 7 4" xfId="3222" xr:uid="{6974D160-A220-46EE-AD7F-10FECC771AA9}"/>
    <cellStyle name="Normal 6 4 8" xfId="1654" xr:uid="{5B7AE19B-A8B0-46D2-B3E8-7575458D0E0E}"/>
    <cellStyle name="Normal 6 4 8 2" xfId="3223" xr:uid="{3D446CF7-8085-4EA2-AF92-3BE838D78CA0}"/>
    <cellStyle name="Normal 6 4 8 3" xfId="3224" xr:uid="{27376AA1-E912-456B-8A8A-08088882B40F}"/>
    <cellStyle name="Normal 6 4 8 4" xfId="3225" xr:uid="{7C2548DE-023C-44DF-8B74-061B0C08BF3A}"/>
    <cellStyle name="Normal 6 4 9" xfId="3226" xr:uid="{A5AD2E90-CA8C-4360-A2AD-F6EC884C3080}"/>
    <cellStyle name="Normal 6 5" xfId="128" xr:uid="{F72ED475-D7C0-498E-9E2A-93562C5D7BC2}"/>
    <cellStyle name="Normal 6 5 10" xfId="3227" xr:uid="{EBB1FAAE-4ECF-4459-9784-B51497BBA246}"/>
    <cellStyle name="Normal 6 5 11" xfId="3228" xr:uid="{B6E74BBB-89CF-45E7-8F36-2B1000E362F8}"/>
    <cellStyle name="Normal 6 5 2" xfId="129" xr:uid="{35218507-EE13-44B0-A30D-85141791A198}"/>
    <cellStyle name="Normal 6 5 2 2" xfId="337" xr:uid="{A80811E9-D4A0-473F-966C-770339184CB7}"/>
    <cellStyle name="Normal 6 5 2 2 2" xfId="646" xr:uid="{CB6EE2D7-9935-4D92-BC36-E8E432B5982D}"/>
    <cellStyle name="Normal 6 5 2 2 2 2" xfId="647" xr:uid="{C593246E-1396-43D3-82EC-FBD9194BD5B9}"/>
    <cellStyle name="Normal 6 5 2 2 2 2 2" xfId="1655" xr:uid="{3478E908-EDAB-40EB-894F-E677D62B1C0A}"/>
    <cellStyle name="Normal 6 5 2 2 2 2 3" xfId="3229" xr:uid="{B8F503D0-E0C5-48E9-BA26-EEB527E3F299}"/>
    <cellStyle name="Normal 6 5 2 2 2 2 4" xfId="3230" xr:uid="{49148A5D-2CDF-415C-8F8A-6F67778E3E14}"/>
    <cellStyle name="Normal 6 5 2 2 2 3" xfId="1656" xr:uid="{0BF40426-9D64-4095-AD0B-2BC0CD179F68}"/>
    <cellStyle name="Normal 6 5 2 2 2 3 2" xfId="3231" xr:uid="{96027F12-DFC5-45CA-84C7-F79B0403AF77}"/>
    <cellStyle name="Normal 6 5 2 2 2 3 3" xfId="3232" xr:uid="{468B6EC1-C057-4D29-B635-A1D142737543}"/>
    <cellStyle name="Normal 6 5 2 2 2 3 4" xfId="3233" xr:uid="{BA4C1E17-2ECB-42E0-8DBA-524C999030C9}"/>
    <cellStyle name="Normal 6 5 2 2 2 4" xfId="3234" xr:uid="{3ED94896-C997-4037-B08D-629DA301FB7A}"/>
    <cellStyle name="Normal 6 5 2 2 2 5" xfId="3235" xr:uid="{9BF9C368-11F9-4572-BD6D-49FB99C533BA}"/>
    <cellStyle name="Normal 6 5 2 2 2 6" xfId="3236" xr:uid="{4F398A81-2616-44F1-AA71-4C1DED9C5B27}"/>
    <cellStyle name="Normal 6 5 2 2 3" xfId="648" xr:uid="{EA0175D4-6D99-401C-B912-5E27D1AC6219}"/>
    <cellStyle name="Normal 6 5 2 2 3 2" xfId="1657" xr:uid="{AB798C7E-2DBF-49AB-9286-552D0AF52DB5}"/>
    <cellStyle name="Normal 6 5 2 2 3 2 2" xfId="3237" xr:uid="{542DC33C-108B-46DE-96D7-3DC82F23973E}"/>
    <cellStyle name="Normal 6 5 2 2 3 2 3" xfId="3238" xr:uid="{70E2C87F-23FF-4CF1-813F-30C56D0076FB}"/>
    <cellStyle name="Normal 6 5 2 2 3 2 4" xfId="3239" xr:uid="{631060AA-904F-468C-B31D-012F789813ED}"/>
    <cellStyle name="Normal 6 5 2 2 3 3" xfId="3240" xr:uid="{8D83C326-3B02-46C4-B687-78E8C91BD427}"/>
    <cellStyle name="Normal 6 5 2 2 3 4" xfId="3241" xr:uid="{493FACC7-8FCE-4C65-9584-7082EEF506F9}"/>
    <cellStyle name="Normal 6 5 2 2 3 5" xfId="3242" xr:uid="{D71D1A81-0157-490C-AA03-7A256FF1164C}"/>
    <cellStyle name="Normal 6 5 2 2 4" xfId="1658" xr:uid="{1DE72CDA-68AF-4DE9-8963-12979EADDFAA}"/>
    <cellStyle name="Normal 6 5 2 2 4 2" xfId="3243" xr:uid="{0936C3EC-5F51-4AF5-A5BC-1E87EC75B3E1}"/>
    <cellStyle name="Normal 6 5 2 2 4 3" xfId="3244" xr:uid="{16301864-CBEC-4656-9031-A9658605FFDA}"/>
    <cellStyle name="Normal 6 5 2 2 4 4" xfId="3245" xr:uid="{64B54D8A-7506-4C5F-BA02-B35E7BD11330}"/>
    <cellStyle name="Normal 6 5 2 2 5" xfId="3246" xr:uid="{F10058EB-76BB-487F-8532-11BB0937E7F8}"/>
    <cellStyle name="Normal 6 5 2 2 5 2" xfId="3247" xr:uid="{6763AA7E-0A52-4189-A308-8C3A842591CD}"/>
    <cellStyle name="Normal 6 5 2 2 5 3" xfId="3248" xr:uid="{12B59770-3F25-420F-BBC8-8BE7557BD2D8}"/>
    <cellStyle name="Normal 6 5 2 2 5 4" xfId="3249" xr:uid="{11FB8B06-43A2-44E0-A255-4889F3450281}"/>
    <cellStyle name="Normal 6 5 2 2 6" xfId="3250" xr:uid="{0B9F7A19-F606-468B-8BD6-2E7965B7C61A}"/>
    <cellStyle name="Normal 6 5 2 2 7" xfId="3251" xr:uid="{B8C168A3-A9C9-4A64-A956-BD4FCE3200C0}"/>
    <cellStyle name="Normal 6 5 2 2 8" xfId="3252" xr:uid="{398A59AF-BB7D-4B8B-A0FC-27D2EB050ED6}"/>
    <cellStyle name="Normal 6 5 2 3" xfId="649" xr:uid="{07E69B13-B1B1-4DCA-A6DC-86B3660DD7E4}"/>
    <cellStyle name="Normal 6 5 2 3 2" xfId="650" xr:uid="{CE530CB5-F2F2-4D9F-AD4C-DA6A3345E362}"/>
    <cellStyle name="Normal 6 5 2 3 2 2" xfId="651" xr:uid="{5BCBBE30-FBE4-44DE-97D4-956F8F6A6712}"/>
    <cellStyle name="Normal 6 5 2 3 2 3" xfId="3253" xr:uid="{DB01CE26-39B9-482D-A0F9-AD9C893B76D7}"/>
    <cellStyle name="Normal 6 5 2 3 2 4" xfId="3254" xr:uid="{28E6142D-7C8B-4B97-A3CC-0C02C9D71169}"/>
    <cellStyle name="Normal 6 5 2 3 3" xfId="652" xr:uid="{5B1C2C27-E079-45EE-91C0-10171DF781C4}"/>
    <cellStyle name="Normal 6 5 2 3 3 2" xfId="3255" xr:uid="{B361B37A-6F77-4E36-9911-164C67BF9FB8}"/>
    <cellStyle name="Normal 6 5 2 3 3 3" xfId="3256" xr:uid="{84572AA4-3BF3-49F9-BF3A-F0C58A070852}"/>
    <cellStyle name="Normal 6 5 2 3 3 4" xfId="3257" xr:uid="{317F3EC6-B09C-40CE-9E26-EC5FC517C775}"/>
    <cellStyle name="Normal 6 5 2 3 4" xfId="3258" xr:uid="{8ACDFD43-0458-4E4F-B9DF-8A9E5C5FC295}"/>
    <cellStyle name="Normal 6 5 2 3 5" xfId="3259" xr:uid="{B1128E0C-BB89-4D67-80F9-EDF1A6800E42}"/>
    <cellStyle name="Normal 6 5 2 3 6" xfId="3260" xr:uid="{84F961BB-7EE0-46BB-AC3B-8B787D546A5A}"/>
    <cellStyle name="Normal 6 5 2 4" xfId="653" xr:uid="{005DCBAB-C380-4727-9AEE-0B2C8A8403FB}"/>
    <cellStyle name="Normal 6 5 2 4 2" xfId="654" xr:uid="{8985E299-4F57-4569-BE9D-111E2C637DA1}"/>
    <cellStyle name="Normal 6 5 2 4 2 2" xfId="3261" xr:uid="{8CEE0AA9-C0CA-4788-8303-5419DA30D8EB}"/>
    <cellStyle name="Normal 6 5 2 4 2 3" xfId="3262" xr:uid="{3BD22245-0085-4698-8796-6B6E8C47D4FB}"/>
    <cellStyle name="Normal 6 5 2 4 2 4" xfId="3263" xr:uid="{BF2FCCE3-4FB3-4827-98EC-A02ED2769830}"/>
    <cellStyle name="Normal 6 5 2 4 3" xfId="3264" xr:uid="{2124FEB3-232E-4564-9649-684930F9D16B}"/>
    <cellStyle name="Normal 6 5 2 4 4" xfId="3265" xr:uid="{342F27BC-F285-4AB4-8F5C-502D90C53250}"/>
    <cellStyle name="Normal 6 5 2 4 5" xfId="3266" xr:uid="{F0FD2D09-0A64-45D6-B19D-F25C2D2E63A7}"/>
    <cellStyle name="Normal 6 5 2 5" xfId="655" xr:uid="{A24E6613-2954-45B6-B95C-1B28082D8CC7}"/>
    <cellStyle name="Normal 6 5 2 5 2" xfId="3267" xr:uid="{EE1A26CC-0331-4437-8D72-82E7994C2429}"/>
    <cellStyle name="Normal 6 5 2 5 3" xfId="3268" xr:uid="{A707E809-FEBF-4B11-84B5-923308F71C9B}"/>
    <cellStyle name="Normal 6 5 2 5 4" xfId="3269" xr:uid="{FCCB2B0D-D567-4212-A732-3FD3E3418D0F}"/>
    <cellStyle name="Normal 6 5 2 6" xfId="3270" xr:uid="{8DD3D200-4EC7-46F6-B092-076FA08EBAC3}"/>
    <cellStyle name="Normal 6 5 2 6 2" xfId="3271" xr:uid="{833F2051-CAAF-4EE2-96B3-870EF6B6355D}"/>
    <cellStyle name="Normal 6 5 2 6 3" xfId="3272" xr:uid="{5F81A0D5-E990-4AA4-B4B9-50985D6CAB3D}"/>
    <cellStyle name="Normal 6 5 2 6 4" xfId="3273" xr:uid="{3F6BE3B1-D32D-46E3-B7BD-42C4E8A3D840}"/>
    <cellStyle name="Normal 6 5 2 7" xfId="3274" xr:uid="{2D7DC761-800C-4F56-8AF0-4320181D6286}"/>
    <cellStyle name="Normal 6 5 2 8" xfId="3275" xr:uid="{E00BB5BA-B953-4A53-BD29-DD53E28B69AD}"/>
    <cellStyle name="Normal 6 5 2 9" xfId="3276" xr:uid="{22A1AC45-52C6-46B5-8833-59936304B853}"/>
    <cellStyle name="Normal 6 5 3" xfId="338" xr:uid="{CB1207F5-A463-478C-B948-D3823BE2AFDA}"/>
    <cellStyle name="Normal 6 5 3 2" xfId="656" xr:uid="{D1C42C7D-F7DE-44EC-A30A-F8FD42D4C251}"/>
    <cellStyle name="Normal 6 5 3 2 2" xfId="657" xr:uid="{34CD914A-B647-40DF-AF19-1316789F1E9C}"/>
    <cellStyle name="Normal 6 5 3 2 2 2" xfId="1659" xr:uid="{C03C1302-1837-4F41-982D-41C9EB0A18C4}"/>
    <cellStyle name="Normal 6 5 3 2 2 2 2" xfId="1660" xr:uid="{7DFC732E-ABF0-4828-B206-CB062E443025}"/>
    <cellStyle name="Normal 6 5 3 2 2 3" xfId="1661" xr:uid="{3A749451-0794-465E-B988-804F0C4E4E8C}"/>
    <cellStyle name="Normal 6 5 3 2 2 4" xfId="3277" xr:uid="{44CA1A9A-8D2E-4CDD-A788-9C8F315F1348}"/>
    <cellStyle name="Normal 6 5 3 2 3" xfId="1662" xr:uid="{CB99F9B4-031C-46E0-8501-C26BB4E5485D}"/>
    <cellStyle name="Normal 6 5 3 2 3 2" xfId="1663" xr:uid="{73998C93-97E6-4297-8F63-3CFD2E1BCA00}"/>
    <cellStyle name="Normal 6 5 3 2 3 3" xfId="3278" xr:uid="{6A5CE29A-E728-4821-B803-E5C56FE9D770}"/>
    <cellStyle name="Normal 6 5 3 2 3 4" xfId="3279" xr:uid="{04FCFAEE-5717-42E9-83EB-1E3508E7912C}"/>
    <cellStyle name="Normal 6 5 3 2 4" xfId="1664" xr:uid="{93448574-E588-4BC5-9746-B510DEA7D3F2}"/>
    <cellStyle name="Normal 6 5 3 2 5" xfId="3280" xr:uid="{277EA84D-1E50-4551-99CB-085BEC31CEA7}"/>
    <cellStyle name="Normal 6 5 3 2 6" xfId="3281" xr:uid="{6A39F692-8064-4CDF-A6BC-99EA0C7F1386}"/>
    <cellStyle name="Normal 6 5 3 3" xfId="658" xr:uid="{0101EC08-017D-4A0E-8B2C-F834E9FD8C76}"/>
    <cellStyle name="Normal 6 5 3 3 2" xfId="1665" xr:uid="{A2A51F68-57C1-4828-B2F1-82C252AE99E7}"/>
    <cellStyle name="Normal 6 5 3 3 2 2" xfId="1666" xr:uid="{D91151FB-F4AC-4EC3-BBB7-55C15FF1AF01}"/>
    <cellStyle name="Normal 6 5 3 3 2 3" xfId="3282" xr:uid="{E61E5329-445C-43FE-AEA6-9E5D95738685}"/>
    <cellStyle name="Normal 6 5 3 3 2 4" xfId="3283" xr:uid="{98B93AFB-7ACD-4ECF-AD27-67C0F8829970}"/>
    <cellStyle name="Normal 6 5 3 3 3" xfId="1667" xr:uid="{CD19E01D-CE5B-45E2-AA21-EE7EA3EAA9B4}"/>
    <cellStyle name="Normal 6 5 3 3 4" xfId="3284" xr:uid="{A69DC23C-422A-470E-9F12-DF1DB4F736AD}"/>
    <cellStyle name="Normal 6 5 3 3 5" xfId="3285" xr:uid="{557CF827-74BD-4142-955C-EF4FD775FD51}"/>
    <cellStyle name="Normal 6 5 3 4" xfId="1668" xr:uid="{703D3AF5-6CB9-4223-B225-D835C4BD6F55}"/>
    <cellStyle name="Normal 6 5 3 4 2" xfId="1669" xr:uid="{4461AD80-2E01-4298-8C2C-A9100EEA39A2}"/>
    <cellStyle name="Normal 6 5 3 4 3" xfId="3286" xr:uid="{FB66B949-5E1F-4647-9569-579971A45ABF}"/>
    <cellStyle name="Normal 6 5 3 4 4" xfId="3287" xr:uid="{8B242094-C372-470A-A61F-900923F86D91}"/>
    <cellStyle name="Normal 6 5 3 5" xfId="1670" xr:uid="{A90CBDC1-5B75-49E2-8DE7-DA8299454621}"/>
    <cellStyle name="Normal 6 5 3 5 2" xfId="3288" xr:uid="{0DC3915B-954D-4571-9723-C3AEDF71C46B}"/>
    <cellStyle name="Normal 6 5 3 5 3" xfId="3289" xr:uid="{DE5EF1FE-7804-4299-B049-19285FE4A026}"/>
    <cellStyle name="Normal 6 5 3 5 4" xfId="3290" xr:uid="{6B59E5CD-5966-47FE-8D94-3A98E04E8721}"/>
    <cellStyle name="Normal 6 5 3 6" xfId="3291" xr:uid="{B4F4538D-7F67-4D6E-B3D2-2EC8004BD982}"/>
    <cellStyle name="Normal 6 5 3 7" xfId="3292" xr:uid="{6E1ED88C-8D96-4DFD-B8BB-580BC5A57689}"/>
    <cellStyle name="Normal 6 5 3 8" xfId="3293" xr:uid="{F1242AA7-CDE3-4DC9-91E3-8EFDF297EB18}"/>
    <cellStyle name="Normal 6 5 4" xfId="339" xr:uid="{C1948D2C-6215-4D35-A2E9-D7E24199E5A4}"/>
    <cellStyle name="Normal 6 5 4 2" xfId="659" xr:uid="{01710E08-9BFA-47A0-A68C-A8CE08E0257C}"/>
    <cellStyle name="Normal 6 5 4 2 2" xfId="660" xr:uid="{C12445BC-1765-4E86-83C3-8727A7FFE978}"/>
    <cellStyle name="Normal 6 5 4 2 2 2" xfId="1671" xr:uid="{D23E68AA-FEAA-4D16-9546-02E5F07FD783}"/>
    <cellStyle name="Normal 6 5 4 2 2 3" xfId="3294" xr:uid="{5A305864-DF0E-4022-86BF-0F5041253702}"/>
    <cellStyle name="Normal 6 5 4 2 2 4" xfId="3295" xr:uid="{221BDDB5-4DC8-409C-B15F-564F81BDF716}"/>
    <cellStyle name="Normal 6 5 4 2 3" xfId="1672" xr:uid="{1675FAEB-7936-4B5C-8099-090E68A62533}"/>
    <cellStyle name="Normal 6 5 4 2 4" xfId="3296" xr:uid="{A2463269-C2BA-487F-94F6-FDEC3D1F0ADC}"/>
    <cellStyle name="Normal 6 5 4 2 5" xfId="3297" xr:uid="{B7296139-19DE-449F-9A7F-B305FAB0AD19}"/>
    <cellStyle name="Normal 6 5 4 3" xfId="661" xr:uid="{61E734CA-8DD3-4F5F-9D9A-6A54C48D020B}"/>
    <cellStyle name="Normal 6 5 4 3 2" xfId="1673" xr:uid="{222C953F-2CBE-476A-BF67-4498D983E952}"/>
    <cellStyle name="Normal 6 5 4 3 3" xfId="3298" xr:uid="{F2E71C10-BC8A-41BE-850F-0F6DB802D29F}"/>
    <cellStyle name="Normal 6 5 4 3 4" xfId="3299" xr:uid="{F71FE797-CF1D-405F-9C60-80267CB38CB7}"/>
    <cellStyle name="Normal 6 5 4 4" xfId="1674" xr:uid="{5BDC8AC6-DB7A-4486-AB65-7F02B94A268E}"/>
    <cellStyle name="Normal 6 5 4 4 2" xfId="3300" xr:uid="{DA493232-4D1C-4555-8EEF-1341826E59D1}"/>
    <cellStyle name="Normal 6 5 4 4 3" xfId="3301" xr:uid="{3B3D4404-F800-49B7-BDB5-785DC295FD6B}"/>
    <cellStyle name="Normal 6 5 4 4 4" xfId="3302" xr:uid="{B8A38A23-FCAC-4807-B873-3951507492EE}"/>
    <cellStyle name="Normal 6 5 4 5" xfId="3303" xr:uid="{7EE5383B-7CDC-48A7-9151-3DCA98CF2DEF}"/>
    <cellStyle name="Normal 6 5 4 6" xfId="3304" xr:uid="{E9DBD530-786B-4F70-8D42-B4DA91197974}"/>
    <cellStyle name="Normal 6 5 4 7" xfId="3305" xr:uid="{30B430DA-9A3D-4AF7-A016-5FE089592E92}"/>
    <cellStyle name="Normal 6 5 5" xfId="340" xr:uid="{CE4FA6B6-D7A9-405D-92FE-09D28B9B76F5}"/>
    <cellStyle name="Normal 6 5 5 2" xfId="662" xr:uid="{91A1CEF0-7F37-46FA-9C6B-812D783B450D}"/>
    <cellStyle name="Normal 6 5 5 2 2" xfId="1675" xr:uid="{17C2862C-2672-46AA-BE9D-E3FD3F002EE3}"/>
    <cellStyle name="Normal 6 5 5 2 3" xfId="3306" xr:uid="{545EC918-D4AF-4BAD-860F-4B84D1956D7A}"/>
    <cellStyle name="Normal 6 5 5 2 4" xfId="3307" xr:uid="{CEA35387-4493-435F-A462-7C956B809BD2}"/>
    <cellStyle name="Normal 6 5 5 3" xfId="1676" xr:uid="{8CD9E9CF-31E4-45C6-A9AB-2320C7C984EF}"/>
    <cellStyle name="Normal 6 5 5 3 2" xfId="3308" xr:uid="{FF12C477-81BE-4A1C-BEA8-E1B9C88F907B}"/>
    <cellStyle name="Normal 6 5 5 3 3" xfId="3309" xr:uid="{15E1D18B-74BB-4F65-B48C-C780F744AE63}"/>
    <cellStyle name="Normal 6 5 5 3 4" xfId="3310" xr:uid="{52E3A50B-05AC-4EA9-9876-37AEB06BA426}"/>
    <cellStyle name="Normal 6 5 5 4" xfId="3311" xr:uid="{276D065F-0D0A-4F41-B164-C16DA9268C98}"/>
    <cellStyle name="Normal 6 5 5 5" xfId="3312" xr:uid="{22D8CAF3-AA83-429A-8817-AFE0BCCA6D01}"/>
    <cellStyle name="Normal 6 5 5 6" xfId="3313" xr:uid="{3E8FC1A0-29F0-470D-932B-AE122FAB2ED0}"/>
    <cellStyle name="Normal 6 5 6" xfId="663" xr:uid="{7D9C4CFA-E17D-4B9A-B349-C4DD447F46C5}"/>
    <cellStyle name="Normal 6 5 6 2" xfId="1677" xr:uid="{4B699925-1132-4D9B-B6FD-F33B16C219DD}"/>
    <cellStyle name="Normal 6 5 6 2 2" xfId="3314" xr:uid="{387FF0DF-C64D-4720-9BDC-3C2FBBD91400}"/>
    <cellStyle name="Normal 6 5 6 2 3" xfId="3315" xr:uid="{8366C500-11B7-4A95-951F-4F4D514B66AF}"/>
    <cellStyle name="Normal 6 5 6 2 4" xfId="3316" xr:uid="{F16C6194-8503-437C-AE4E-9E1C9BE6E96B}"/>
    <cellStyle name="Normal 6 5 6 3" xfId="3317" xr:uid="{FBEA1C99-A100-4E2B-8632-601AFF299F63}"/>
    <cellStyle name="Normal 6 5 6 4" xfId="3318" xr:uid="{3A04654E-DA39-4F9F-8406-5746B4536D70}"/>
    <cellStyle name="Normal 6 5 6 5" xfId="3319" xr:uid="{3EBB9F7A-A039-4DD9-A9F0-9889CB9FF809}"/>
    <cellStyle name="Normal 6 5 7" xfId="1678" xr:uid="{093DFD3A-583E-45CA-9996-0BAECC2E0A26}"/>
    <cellStyle name="Normal 6 5 7 2" xfId="3320" xr:uid="{E922AF3C-4054-4605-B8E0-0B557C8D951D}"/>
    <cellStyle name="Normal 6 5 7 3" xfId="3321" xr:uid="{779EA192-88B5-4FC8-ABFE-2DD7C521BF89}"/>
    <cellStyle name="Normal 6 5 7 4" xfId="3322" xr:uid="{D6EEC583-B260-4538-8175-BC8A002F88A7}"/>
    <cellStyle name="Normal 6 5 8" xfId="3323" xr:uid="{5302C84E-9A13-4498-A1C2-9092048397AE}"/>
    <cellStyle name="Normal 6 5 8 2" xfId="3324" xr:uid="{FB141E9E-7CA5-42EB-B585-C6C2207E7552}"/>
    <cellStyle name="Normal 6 5 8 3" xfId="3325" xr:uid="{15FC6C67-9744-4765-9C7F-57E99C2CAC9E}"/>
    <cellStyle name="Normal 6 5 8 4" xfId="3326" xr:uid="{B87ABD2C-28E3-42C6-9BE5-05F6027DDE8A}"/>
    <cellStyle name="Normal 6 5 9" xfId="3327" xr:uid="{7979DD2F-6A92-4963-8ACA-E5A0CBB273B1}"/>
    <cellStyle name="Normal 6 6" xfId="130" xr:uid="{C8C380C3-66F4-4C6E-92CE-B88DBD3EAB40}"/>
    <cellStyle name="Normal 6 6 2" xfId="131" xr:uid="{48E5A304-1B27-4EB6-B24A-DBF49FAFFB57}"/>
    <cellStyle name="Normal 6 6 2 2" xfId="341" xr:uid="{6D6CE0D9-04BB-4316-BD29-48ADDA2B91F5}"/>
    <cellStyle name="Normal 6 6 2 2 2" xfId="664" xr:uid="{7C129DE0-FB52-47FD-8083-1EA3B847332F}"/>
    <cellStyle name="Normal 6 6 2 2 2 2" xfId="1679" xr:uid="{30787FDE-6106-4A24-BFFC-7305CE9436AA}"/>
    <cellStyle name="Normal 6 6 2 2 2 3" xfId="3328" xr:uid="{7D35DCE4-DCA6-4480-AF20-D4F9BC552237}"/>
    <cellStyle name="Normal 6 6 2 2 2 4" xfId="3329" xr:uid="{8AC13C7E-27B4-4F05-AF34-FB7A04AA0E4B}"/>
    <cellStyle name="Normal 6 6 2 2 3" xfId="1680" xr:uid="{15764730-E83A-41CD-AA6A-590DEB3354BF}"/>
    <cellStyle name="Normal 6 6 2 2 3 2" xfId="3330" xr:uid="{E2147E04-0657-4BCE-9EEA-28B1B80B16CA}"/>
    <cellStyle name="Normal 6 6 2 2 3 3" xfId="3331" xr:uid="{5A23F082-CBF5-41ED-BC37-5793311DE794}"/>
    <cellStyle name="Normal 6 6 2 2 3 4" xfId="3332" xr:uid="{18673EB5-44C7-4CE4-908F-C122FABEE5D1}"/>
    <cellStyle name="Normal 6 6 2 2 4" xfId="3333" xr:uid="{01C4B1FD-DD5D-477B-88F6-BBA287E28419}"/>
    <cellStyle name="Normal 6 6 2 2 5" xfId="3334" xr:uid="{52179BEF-1097-489B-9407-A5641DBB4E04}"/>
    <cellStyle name="Normal 6 6 2 2 6" xfId="3335" xr:uid="{DF165DCC-C601-468A-A16B-705078971DD1}"/>
    <cellStyle name="Normal 6 6 2 3" xfId="665" xr:uid="{D0010DCE-7F35-4996-810E-8AD73CE89545}"/>
    <cellStyle name="Normal 6 6 2 3 2" xfId="1681" xr:uid="{013FB6DE-23CA-460C-A951-20B955257BE0}"/>
    <cellStyle name="Normal 6 6 2 3 2 2" xfId="3336" xr:uid="{C47A4628-ACB3-40DD-87C7-757B492FB42D}"/>
    <cellStyle name="Normal 6 6 2 3 2 3" xfId="3337" xr:uid="{79D865DC-3F30-40B7-B2BF-065D91EA8849}"/>
    <cellStyle name="Normal 6 6 2 3 2 4" xfId="3338" xr:uid="{BFB958F4-E69A-4E75-82A7-E1A7FD22FAF7}"/>
    <cellStyle name="Normal 6 6 2 3 3" xfId="3339" xr:uid="{D14F9E64-188C-45C3-AED9-EBC615E69B79}"/>
    <cellStyle name="Normal 6 6 2 3 4" xfId="3340" xr:uid="{87C31698-367E-4199-9FA5-D11038BD9AE6}"/>
    <cellStyle name="Normal 6 6 2 3 5" xfId="3341" xr:uid="{A66892A0-224C-49B4-8DC3-A55592C5B9EE}"/>
    <cellStyle name="Normal 6 6 2 4" xfId="1682" xr:uid="{1218AA1A-B085-4E30-9325-0BBF895F0DF7}"/>
    <cellStyle name="Normal 6 6 2 4 2" xfId="3342" xr:uid="{4A75A13A-8970-44B3-A57B-4DEEE69354E6}"/>
    <cellStyle name="Normal 6 6 2 4 3" xfId="3343" xr:uid="{1C35FEEA-EDAC-4FA9-A72A-3C019EACB2E5}"/>
    <cellStyle name="Normal 6 6 2 4 4" xfId="3344" xr:uid="{9FB7E841-A67F-403C-A97C-3DD5D7CC58C8}"/>
    <cellStyle name="Normal 6 6 2 5" xfId="3345" xr:uid="{A3DE7BA6-1A84-46B1-9600-5A01EB8BB3C2}"/>
    <cellStyle name="Normal 6 6 2 5 2" xfId="3346" xr:uid="{980EAEB4-A4F7-464F-86CE-06CDB1CFBBD6}"/>
    <cellStyle name="Normal 6 6 2 5 3" xfId="3347" xr:uid="{2ADE797C-8678-462A-BDFB-307CA7AAA485}"/>
    <cellStyle name="Normal 6 6 2 5 4" xfId="3348" xr:uid="{7DAF5439-6642-414F-A37B-F1E37B712CAF}"/>
    <cellStyle name="Normal 6 6 2 6" xfId="3349" xr:uid="{9A342658-994E-473D-8EE8-E389AF9D4729}"/>
    <cellStyle name="Normal 6 6 2 7" xfId="3350" xr:uid="{A840FFEB-29EF-47C8-9EFE-9E2FF435861C}"/>
    <cellStyle name="Normal 6 6 2 8" xfId="3351" xr:uid="{20B4766B-93CB-419D-9F85-F78A7F8E5C44}"/>
    <cellStyle name="Normal 6 6 3" xfId="342" xr:uid="{3D2065B5-C9FB-4E7B-98DD-877FC7FD8113}"/>
    <cellStyle name="Normal 6 6 3 2" xfId="666" xr:uid="{353C316B-71C2-4A90-A077-9F2DC3088633}"/>
    <cellStyle name="Normal 6 6 3 2 2" xfId="667" xr:uid="{D27C76D5-53A0-4D86-9751-CF17B856F5D6}"/>
    <cellStyle name="Normal 6 6 3 2 3" xfId="3352" xr:uid="{3C8C918B-BCAB-43A3-B2A3-19A325B39B1B}"/>
    <cellStyle name="Normal 6 6 3 2 4" xfId="3353" xr:uid="{264A5ADF-7359-4671-8662-E7F325F8CA27}"/>
    <cellStyle name="Normal 6 6 3 3" xfId="668" xr:uid="{5CCD7585-B3B6-42A2-AC4E-7D79D9F195C3}"/>
    <cellStyle name="Normal 6 6 3 3 2" xfId="3354" xr:uid="{EBD7B7A3-619F-4638-AA20-8CA62657BCC0}"/>
    <cellStyle name="Normal 6 6 3 3 3" xfId="3355" xr:uid="{B97BFC2D-1E1C-4D82-88A2-11D21E47D077}"/>
    <cellStyle name="Normal 6 6 3 3 4" xfId="3356" xr:uid="{21660CF6-5F1E-44CD-A28E-C77C70CE6978}"/>
    <cellStyle name="Normal 6 6 3 4" xfId="3357" xr:uid="{8FE29AE5-4B59-46BF-AA6B-7DDC289475E6}"/>
    <cellStyle name="Normal 6 6 3 5" xfId="3358" xr:uid="{FF91D15A-3AC0-46CD-B55C-5B35BC4492B6}"/>
    <cellStyle name="Normal 6 6 3 6" xfId="3359" xr:uid="{C2B4B00E-E1A9-4A53-A28D-619F4ECB2A44}"/>
    <cellStyle name="Normal 6 6 4" xfId="343" xr:uid="{9D21ACE8-EC9E-49EC-8EAB-3749C59F5486}"/>
    <cellStyle name="Normal 6 6 4 2" xfId="669" xr:uid="{48DB13D2-AAB7-4B50-BB73-1E210BF27575}"/>
    <cellStyle name="Normal 6 6 4 2 2" xfId="3360" xr:uid="{713C82B9-298E-4BB3-9BF5-37A25946E063}"/>
    <cellStyle name="Normal 6 6 4 2 3" xfId="3361" xr:uid="{4CE71934-94F2-49AD-830B-10BC43D14FEA}"/>
    <cellStyle name="Normal 6 6 4 2 4" xfId="3362" xr:uid="{76029EFB-9341-4D91-9E7F-8B0976A167DB}"/>
    <cellStyle name="Normal 6 6 4 3" xfId="3363" xr:uid="{6FF2A9CE-1476-4B38-BEE2-1C9FCA4086A1}"/>
    <cellStyle name="Normal 6 6 4 4" xfId="3364" xr:uid="{5D4DDCAF-732A-41BB-BC9C-3882BFEAB936}"/>
    <cellStyle name="Normal 6 6 4 5" xfId="3365" xr:uid="{EC77FEDA-42D1-4226-81FD-6306B74C6487}"/>
    <cellStyle name="Normal 6 6 5" xfId="670" xr:uid="{8344BE4F-B00E-420E-A38B-01CB119C8C63}"/>
    <cellStyle name="Normal 6 6 5 2" xfId="3366" xr:uid="{5CFBC37E-4683-42B6-AD06-72ACEF1AA1AE}"/>
    <cellStyle name="Normal 6 6 5 3" xfId="3367" xr:uid="{C3AD9CF5-D1E5-4B0A-B354-4942CF4EDD6C}"/>
    <cellStyle name="Normal 6 6 5 4" xfId="3368" xr:uid="{F73FC7D2-86A6-4DB8-94CD-881F644365E6}"/>
    <cellStyle name="Normal 6 6 6" xfId="3369" xr:uid="{3E30B76A-8292-45B1-8171-54ED9D32D6E1}"/>
    <cellStyle name="Normal 6 6 6 2" xfId="3370" xr:uid="{92072186-B806-4EE0-A46B-1B49BEFA60D3}"/>
    <cellStyle name="Normal 6 6 6 3" xfId="3371" xr:uid="{2B524035-7269-457A-BEF0-76D1203C2F6B}"/>
    <cellStyle name="Normal 6 6 6 4" xfId="3372" xr:uid="{0D12EEE7-D1D6-4FAC-B615-31346A89B047}"/>
    <cellStyle name="Normal 6 6 7" xfId="3373" xr:uid="{1C82388D-2924-4C4E-B530-8CEF93EA5889}"/>
    <cellStyle name="Normal 6 6 8" xfId="3374" xr:uid="{760D05C0-1C01-437B-93F7-9E8B61151A70}"/>
    <cellStyle name="Normal 6 6 9" xfId="3375" xr:uid="{79D40B59-087B-435E-82FA-028491B8E980}"/>
    <cellStyle name="Normal 6 7" xfId="132" xr:uid="{03F1AA23-14E0-4F4F-A16C-4A4809C57BDA}"/>
    <cellStyle name="Normal 6 7 2" xfId="344" xr:uid="{44A00A89-B268-4E11-B581-C4CDAC5CE428}"/>
    <cellStyle name="Normal 6 7 2 2" xfId="671" xr:uid="{60DDF239-9D37-4EA5-9473-BD5DF80AE72C}"/>
    <cellStyle name="Normal 6 7 2 2 2" xfId="1683" xr:uid="{89AD47EF-869E-496F-BF43-1A7441E1CC2E}"/>
    <cellStyle name="Normal 6 7 2 2 2 2" xfId="1684" xr:uid="{E51CFD31-2E12-4E9F-A8D7-105E2EEAC6C3}"/>
    <cellStyle name="Normal 6 7 2 2 3" xfId="1685" xr:uid="{B56F59E8-D71B-4C4B-BF1A-07654CE90208}"/>
    <cellStyle name="Normal 6 7 2 2 4" xfId="3376" xr:uid="{5FE1301A-7CE3-4FDE-B0B6-6EE31AA78107}"/>
    <cellStyle name="Normal 6 7 2 3" xfId="1686" xr:uid="{56278A6D-736C-4AD8-9B73-5E6398874F6D}"/>
    <cellStyle name="Normal 6 7 2 3 2" xfId="1687" xr:uid="{212DF124-5454-484C-9AC8-85AF8528F88E}"/>
    <cellStyle name="Normal 6 7 2 3 3" xfId="3377" xr:uid="{2DB221DD-C670-46D7-B457-A8CC51A61E7D}"/>
    <cellStyle name="Normal 6 7 2 3 4" xfId="3378" xr:uid="{32210312-D4FC-435C-A6E5-DE948E29E63E}"/>
    <cellStyle name="Normal 6 7 2 4" xfId="1688" xr:uid="{BF82628F-C97E-4BB0-9A36-7C32C4A5A2AD}"/>
    <cellStyle name="Normal 6 7 2 5" xfId="3379" xr:uid="{134CC49D-D617-4B17-912E-C1F026AF476B}"/>
    <cellStyle name="Normal 6 7 2 6" xfId="3380" xr:uid="{621CC49D-4C6C-4187-BE76-B496A6A68695}"/>
    <cellStyle name="Normal 6 7 3" xfId="672" xr:uid="{3CCD33BC-FA61-4936-8DC0-433A24753AF0}"/>
    <cellStyle name="Normal 6 7 3 2" xfId="1689" xr:uid="{9788615B-572C-4E7E-BF74-7A0A0BE986B5}"/>
    <cellStyle name="Normal 6 7 3 2 2" xfId="1690" xr:uid="{6391E79B-6C59-4668-BF76-98A7B00EAB3D}"/>
    <cellStyle name="Normal 6 7 3 2 3" xfId="3381" xr:uid="{0FC289A4-18E6-475B-AF80-0258984CB8C9}"/>
    <cellStyle name="Normal 6 7 3 2 4" xfId="3382" xr:uid="{7D9FF7DB-5D34-4371-971E-D7A6BD5478E0}"/>
    <cellStyle name="Normal 6 7 3 3" xfId="1691" xr:uid="{9D842A94-9F0B-4670-A876-1A83210B8FB3}"/>
    <cellStyle name="Normal 6 7 3 4" xfId="3383" xr:uid="{488E9183-6DDA-494D-BB6C-160D2566BAAC}"/>
    <cellStyle name="Normal 6 7 3 5" xfId="3384" xr:uid="{4D6DCD81-B582-4682-8B9D-C6653D16CD49}"/>
    <cellStyle name="Normal 6 7 4" xfId="1692" xr:uid="{AA80944B-ED69-4683-9025-968214C92258}"/>
    <cellStyle name="Normal 6 7 4 2" xfId="1693" xr:uid="{A1A2BAA5-85A5-4363-AE1B-E2119CE0B3CC}"/>
    <cellStyle name="Normal 6 7 4 3" xfId="3385" xr:uid="{1C2050FA-747D-4705-9DE4-EAFDE071604D}"/>
    <cellStyle name="Normal 6 7 4 4" xfId="3386" xr:uid="{8640F606-C532-41F5-84FD-FDAFFCAA9B71}"/>
    <cellStyle name="Normal 6 7 5" xfId="1694" xr:uid="{5BB818CF-66D8-4180-AF2B-B80FE29602CD}"/>
    <cellStyle name="Normal 6 7 5 2" xfId="3387" xr:uid="{61C962E1-4747-4A98-8E93-75558D2EC90E}"/>
    <cellStyle name="Normal 6 7 5 3" xfId="3388" xr:uid="{1852EB12-F053-442F-9A38-118D5434E169}"/>
    <cellStyle name="Normal 6 7 5 4" xfId="3389" xr:uid="{B7AACEC0-EF3C-44A1-B886-50D184BA2F58}"/>
    <cellStyle name="Normal 6 7 6" xfId="3390" xr:uid="{BD0473BA-3968-4BCB-999C-C8917C0ACD0D}"/>
    <cellStyle name="Normal 6 7 7" xfId="3391" xr:uid="{D64B7284-6F8E-428F-BEEB-19DC96F13036}"/>
    <cellStyle name="Normal 6 7 8" xfId="3392" xr:uid="{6D7DC289-9F3E-4BF7-896F-89249F5B3511}"/>
    <cellStyle name="Normal 6 8" xfId="345" xr:uid="{F3360456-F81E-48B9-B631-BAC89A6A9DE4}"/>
    <cellStyle name="Normal 6 8 2" xfId="673" xr:uid="{111F23FB-AEC2-4AB9-B6EB-C895C8B96D8C}"/>
    <cellStyle name="Normal 6 8 2 2" xfId="674" xr:uid="{48C0F529-6A90-47AA-ABAB-6D0801E1FE9C}"/>
    <cellStyle name="Normal 6 8 2 2 2" xfId="1695" xr:uid="{B0FDB6CB-C0B0-4AFE-8E95-E60D783FF415}"/>
    <cellStyle name="Normal 6 8 2 2 3" xfId="3393" xr:uid="{1E317174-3FBA-4F5F-AC7D-2FBE5B795124}"/>
    <cellStyle name="Normal 6 8 2 2 4" xfId="3394" xr:uid="{90916557-E3E4-4426-BC23-7C49B75E4460}"/>
    <cellStyle name="Normal 6 8 2 3" xfId="1696" xr:uid="{9A627A9B-0D2D-4AC7-8983-076C41714021}"/>
    <cellStyle name="Normal 6 8 2 4" xfId="3395" xr:uid="{A2BDB4E1-1F02-406D-9199-5814F262A0D6}"/>
    <cellStyle name="Normal 6 8 2 5" xfId="3396" xr:uid="{2BA733BF-B188-428F-BC2D-03F6A51D3A9E}"/>
    <cellStyle name="Normal 6 8 3" xfId="675" xr:uid="{2390C9DF-6DE6-4632-A993-0FCC8E4C0DF4}"/>
    <cellStyle name="Normal 6 8 3 2" xfId="1697" xr:uid="{357020B5-FB84-4CA0-B7B2-79EC388A4B42}"/>
    <cellStyle name="Normal 6 8 3 3" xfId="3397" xr:uid="{4100E4B8-CA95-4805-A139-DE6766295729}"/>
    <cellStyle name="Normal 6 8 3 4" xfId="3398" xr:uid="{66BF93E2-A71F-4786-B6AF-EB617836D7EA}"/>
    <cellStyle name="Normal 6 8 4" xfId="1698" xr:uid="{0C25121E-4546-41BB-95CB-17AB13D2FB10}"/>
    <cellStyle name="Normal 6 8 4 2" xfId="3399" xr:uid="{4537EE39-C826-4270-AE1B-D2E76DF834DA}"/>
    <cellStyle name="Normal 6 8 4 3" xfId="3400" xr:uid="{25527F94-E317-4984-B0B2-0C6E53F84721}"/>
    <cellStyle name="Normal 6 8 4 4" xfId="3401" xr:uid="{AF2FEEA7-55A8-4B0A-8203-C6F80EEE29A2}"/>
    <cellStyle name="Normal 6 8 5" xfId="3402" xr:uid="{3B66444B-6C7A-46BF-AF77-7CF97BEB4E0F}"/>
    <cellStyle name="Normal 6 8 6" xfId="3403" xr:uid="{5F39E54F-98E7-4D0B-A04C-7A12DAC12572}"/>
    <cellStyle name="Normal 6 8 7" xfId="3404" xr:uid="{15F8AF16-21B1-40F0-8E42-66DE4800475B}"/>
    <cellStyle name="Normal 6 9" xfId="346" xr:uid="{7EB1F04A-F9B8-4F5B-A1E5-147F1AA35BA8}"/>
    <cellStyle name="Normal 6 9 2" xfId="676" xr:uid="{B5DDC8C9-E210-4EA3-B379-80FBC4791FDA}"/>
    <cellStyle name="Normal 6 9 2 2" xfId="1699" xr:uid="{C9AE1B9D-5C66-4B8A-8ED9-AE595B25B12F}"/>
    <cellStyle name="Normal 6 9 2 3" xfId="3405" xr:uid="{E782E4FB-E85A-4729-AA9F-3796642F8F73}"/>
    <cellStyle name="Normal 6 9 2 4" xfId="3406" xr:uid="{E459262A-FB34-4F62-BC68-16AC144E93FD}"/>
    <cellStyle name="Normal 6 9 3" xfId="1700" xr:uid="{2D6EED56-798D-4C55-BE64-3D9232EE0258}"/>
    <cellStyle name="Normal 6 9 3 2" xfId="3407" xr:uid="{024459BB-94CA-4084-AA6D-E0DBC900812B}"/>
    <cellStyle name="Normal 6 9 3 3" xfId="3408" xr:uid="{5228EEEF-41A7-44C5-8E97-52747B4150FD}"/>
    <cellStyle name="Normal 6 9 3 4" xfId="3409" xr:uid="{D4C59C1C-3A02-4BA4-ACC9-AA1EEAD9443A}"/>
    <cellStyle name="Normal 6 9 4" xfId="3410" xr:uid="{F4EEDD37-66F6-422D-8328-3235B718556E}"/>
    <cellStyle name="Normal 6 9 5" xfId="3411" xr:uid="{9F7E0CEB-409F-4889-93EA-2FCD3C4F0D4B}"/>
    <cellStyle name="Normal 6 9 6" xfId="3412" xr:uid="{C5D60879-2F2E-4313-865B-2C7DCA7A6BE5}"/>
    <cellStyle name="Normal 7" xfId="75" xr:uid="{C66149AD-F9C3-4BFF-AEE3-02CAA5046EFD}"/>
    <cellStyle name="Normal 7 10" xfId="1701" xr:uid="{7E0164BA-463E-4B25-B1E8-5F89A4B52BA9}"/>
    <cellStyle name="Normal 7 10 2" xfId="3413" xr:uid="{1E564296-AAB9-421B-96B0-0FFA892F9FFE}"/>
    <cellStyle name="Normal 7 10 3" xfId="3414" xr:uid="{36C1022C-703C-4033-9759-26B6AE05C5EB}"/>
    <cellStyle name="Normal 7 10 4" xfId="3415" xr:uid="{9580AC7A-38B0-48B3-A947-3FB2A49815AC}"/>
    <cellStyle name="Normal 7 11" xfId="3416" xr:uid="{E60569CF-A6CE-4ADF-9EBA-2E1528CF12DD}"/>
    <cellStyle name="Normal 7 11 2" xfId="3417" xr:uid="{737C2CA4-1736-4A37-A02F-3EABDD038F19}"/>
    <cellStyle name="Normal 7 11 3" xfId="3418" xr:uid="{D9C193C7-33D9-4F66-8116-09FC3F7359BB}"/>
    <cellStyle name="Normal 7 11 4" xfId="3419" xr:uid="{AB331527-FBEB-4E06-B5FC-2FC4A984D2D7}"/>
    <cellStyle name="Normal 7 12" xfId="3420" xr:uid="{138AA023-AFC4-438C-AD58-0DF3D84665C6}"/>
    <cellStyle name="Normal 7 12 2" xfId="3421" xr:uid="{889C7E9B-FE9B-404D-B349-B0BDA14B7985}"/>
    <cellStyle name="Normal 7 13" xfId="3422" xr:uid="{9335D4EB-70F2-4A86-BD3A-C3ED61379EE8}"/>
    <cellStyle name="Normal 7 14" xfId="3423" xr:uid="{FC7BECD2-DAFA-4358-AEF2-4B54E50ECA25}"/>
    <cellStyle name="Normal 7 15" xfId="3424" xr:uid="{F1D3F797-84F7-495E-A4E1-20B147790493}"/>
    <cellStyle name="Normal 7 2" xfId="133" xr:uid="{771790D3-818A-4922-9799-17D1D0D2CF2E}"/>
    <cellStyle name="Normal 7 2 10" xfId="3425" xr:uid="{1B4E9881-D9ED-4CE8-933D-D87B87278788}"/>
    <cellStyle name="Normal 7 2 11" xfId="3426" xr:uid="{07C8530D-C8F5-4F55-8BCE-F102616EFD91}"/>
    <cellStyle name="Normal 7 2 2" xfId="134" xr:uid="{8D54F2B1-8F8D-48D9-A0C4-38F3DBBD8D63}"/>
    <cellStyle name="Normal 7 2 2 2" xfId="135" xr:uid="{DA34A31B-64E8-4E3B-AECE-DD5696B756CA}"/>
    <cellStyle name="Normal 7 2 2 2 2" xfId="347" xr:uid="{07C3FA29-6C80-4977-A095-571B7F91BA25}"/>
    <cellStyle name="Normal 7 2 2 2 2 2" xfId="677" xr:uid="{0BB974F4-4685-4F82-AA81-0D287D1A71B9}"/>
    <cellStyle name="Normal 7 2 2 2 2 2 2" xfId="678" xr:uid="{A131A2BE-2B1D-4990-966A-B40958BFFF41}"/>
    <cellStyle name="Normal 7 2 2 2 2 2 2 2" xfId="1702" xr:uid="{146F767D-11C7-4EC8-A8F7-1D6A6D924AE2}"/>
    <cellStyle name="Normal 7 2 2 2 2 2 2 2 2" xfId="1703" xr:uid="{F7433C0F-B560-4C73-A783-B5FF272AF558}"/>
    <cellStyle name="Normal 7 2 2 2 2 2 2 3" xfId="1704" xr:uid="{9BF51D86-4AF7-40F0-8BB5-3AC5062D3C84}"/>
    <cellStyle name="Normal 7 2 2 2 2 2 3" xfId="1705" xr:uid="{D67E5A38-5587-45C8-928E-B7E4A8D133A6}"/>
    <cellStyle name="Normal 7 2 2 2 2 2 3 2" xfId="1706" xr:uid="{C2BE0C1E-6A11-467D-B962-FBA65979E06E}"/>
    <cellStyle name="Normal 7 2 2 2 2 2 4" xfId="1707" xr:uid="{251083BD-9DAC-40A6-B4DD-5F0D636939C1}"/>
    <cellStyle name="Normal 7 2 2 2 2 3" xfId="679" xr:uid="{96EC9381-3C94-44F0-A940-FCA8A820EEC3}"/>
    <cellStyle name="Normal 7 2 2 2 2 3 2" xfId="1708" xr:uid="{8C573727-4650-4A47-BFAA-E607FF3167D2}"/>
    <cellStyle name="Normal 7 2 2 2 2 3 2 2" xfId="1709" xr:uid="{4E7AC161-ACCD-40F1-B65F-63017579ED67}"/>
    <cellStyle name="Normal 7 2 2 2 2 3 3" xfId="1710" xr:uid="{2928B35A-997F-4053-833D-6898D5C12DB0}"/>
    <cellStyle name="Normal 7 2 2 2 2 3 4" xfId="3427" xr:uid="{AA23C90C-556E-4E9F-ACC6-8E051088BCBB}"/>
    <cellStyle name="Normal 7 2 2 2 2 4" xfId="1711" xr:uid="{B45C753F-83A2-42DB-8CD4-04105C8673EA}"/>
    <cellStyle name="Normal 7 2 2 2 2 4 2" xfId="1712" xr:uid="{EE0ED254-FB2A-4EF6-9AEB-87160A57B3E9}"/>
    <cellStyle name="Normal 7 2 2 2 2 5" xfId="1713" xr:uid="{2576CC26-649B-43B8-B386-C52D96E1C0E7}"/>
    <cellStyle name="Normal 7 2 2 2 2 6" xfId="3428" xr:uid="{3A0E9DBB-C452-495D-90B3-BAD544DC0DB1}"/>
    <cellStyle name="Normal 7 2 2 2 3" xfId="348" xr:uid="{62E33197-09D5-4CA5-AA48-9234C5A19940}"/>
    <cellStyle name="Normal 7 2 2 2 3 2" xfId="680" xr:uid="{2A96BD19-E1C6-4E1A-AF7F-E29CD8793E6C}"/>
    <cellStyle name="Normal 7 2 2 2 3 2 2" xfId="681" xr:uid="{789AE0D2-E5A5-4826-BAD5-C608C2C779BC}"/>
    <cellStyle name="Normal 7 2 2 2 3 2 2 2" xfId="1714" xr:uid="{C64D3805-A21C-46AF-B77D-98DADA51C7F3}"/>
    <cellStyle name="Normal 7 2 2 2 3 2 2 2 2" xfId="1715" xr:uid="{59F8AE3F-CCA2-4184-AE9B-B81707F1FE72}"/>
    <cellStyle name="Normal 7 2 2 2 3 2 2 3" xfId="1716" xr:uid="{663BF1BE-5DBC-4ACA-9F2C-A00ECF8EB381}"/>
    <cellStyle name="Normal 7 2 2 2 3 2 3" xfId="1717" xr:uid="{B99BF5BF-092C-4BD5-99E6-BA1DE11D2CB8}"/>
    <cellStyle name="Normal 7 2 2 2 3 2 3 2" xfId="1718" xr:uid="{1418DF8E-798C-4D05-8D9D-676E76989A46}"/>
    <cellStyle name="Normal 7 2 2 2 3 2 4" xfId="1719" xr:uid="{D9CBB98A-A419-4BFF-B960-B1779B1B00AD}"/>
    <cellStyle name="Normal 7 2 2 2 3 3" xfId="682" xr:uid="{7F7D6B1A-7370-49DA-B8A7-D9592C98221C}"/>
    <cellStyle name="Normal 7 2 2 2 3 3 2" xfId="1720" xr:uid="{C5762C4C-1B14-44B2-8A76-0E67B606604E}"/>
    <cellStyle name="Normal 7 2 2 2 3 3 2 2" xfId="1721" xr:uid="{AAE68B53-4537-409F-AE52-62DB9B5CCFB5}"/>
    <cellStyle name="Normal 7 2 2 2 3 3 3" xfId="1722" xr:uid="{3C509CE4-3B05-47AD-9E27-392A768FC2DD}"/>
    <cellStyle name="Normal 7 2 2 2 3 4" xfId="1723" xr:uid="{0C03A900-3BEC-453D-A413-DFD1BE04C229}"/>
    <cellStyle name="Normal 7 2 2 2 3 4 2" xfId="1724" xr:uid="{A30168B6-859E-4DEA-B86F-CA64AC41AEC7}"/>
    <cellStyle name="Normal 7 2 2 2 3 5" xfId="1725" xr:uid="{83726705-BA6D-42E8-AADC-C3FACAB85BE5}"/>
    <cellStyle name="Normal 7 2 2 2 4" xfId="683" xr:uid="{BC948336-5280-4EB5-88FE-03A2E553A7AF}"/>
    <cellStyle name="Normal 7 2 2 2 4 2" xfId="684" xr:uid="{39360B54-773D-405E-8B34-E3AA930A0772}"/>
    <cellStyle name="Normal 7 2 2 2 4 2 2" xfId="1726" xr:uid="{B55730C6-CF5D-4C89-860B-6EBD92D7B2C7}"/>
    <cellStyle name="Normal 7 2 2 2 4 2 2 2" xfId="1727" xr:uid="{A93DA986-F015-4883-8797-FDFF665015B8}"/>
    <cellStyle name="Normal 7 2 2 2 4 2 3" xfId="1728" xr:uid="{48595334-1309-4D51-A6C4-706E91B45E84}"/>
    <cellStyle name="Normal 7 2 2 2 4 3" xfId="1729" xr:uid="{5772D197-24FF-45B4-8510-73B44343755D}"/>
    <cellStyle name="Normal 7 2 2 2 4 3 2" xfId="1730" xr:uid="{F963A801-5601-4AA7-8D7A-895D3660F6B5}"/>
    <cellStyle name="Normal 7 2 2 2 4 4" xfId="1731" xr:uid="{F7E41AB8-606D-4945-BD31-2C9997B13225}"/>
    <cellStyle name="Normal 7 2 2 2 5" xfId="685" xr:uid="{2A73E1EB-0E74-4F5F-A080-67B2A76BD853}"/>
    <cellStyle name="Normal 7 2 2 2 5 2" xfId="1732" xr:uid="{A2F45CCE-017E-4B12-AB89-4712D019C076}"/>
    <cellStyle name="Normal 7 2 2 2 5 2 2" xfId="1733" xr:uid="{82CF4487-0AAF-479D-9B19-C609F129AF17}"/>
    <cellStyle name="Normal 7 2 2 2 5 3" xfId="1734" xr:uid="{E010209B-2222-4041-B28B-B1C4E48B6763}"/>
    <cellStyle name="Normal 7 2 2 2 5 4" xfId="3429" xr:uid="{71CE53D6-BA89-48EF-A52D-7D8312B3A711}"/>
    <cellStyle name="Normal 7 2 2 2 6" xfId="1735" xr:uid="{3C6CC115-05F9-46EB-8798-CECCBEC41D4A}"/>
    <cellStyle name="Normal 7 2 2 2 6 2" xfId="1736" xr:uid="{72A37788-E36E-4386-8221-78C6DE1231FE}"/>
    <cellStyle name="Normal 7 2 2 2 7" xfId="1737" xr:uid="{79A3AB44-7F51-4BA0-9CD1-B1D8E621BCB4}"/>
    <cellStyle name="Normal 7 2 2 2 8" xfId="3430" xr:uid="{94CF3EDD-350E-4401-B8B2-5E16C3D695EA}"/>
    <cellStyle name="Normal 7 2 2 3" xfId="349" xr:uid="{A996AFF1-75D8-4E65-B5A4-FFB2A1FBBC21}"/>
    <cellStyle name="Normal 7 2 2 3 2" xfId="686" xr:uid="{5183B8BE-E51E-424D-B114-1C9E79A828D1}"/>
    <cellStyle name="Normal 7 2 2 3 2 2" xfId="687" xr:uid="{4B11BE19-1FC1-4599-BD81-2C84353BE6AB}"/>
    <cellStyle name="Normal 7 2 2 3 2 2 2" xfId="1738" xr:uid="{07F13338-68B4-4C43-86EF-E4561AC2FAE7}"/>
    <cellStyle name="Normal 7 2 2 3 2 2 2 2" xfId="1739" xr:uid="{FF7F3F58-CD95-40AF-85AA-1746703698AF}"/>
    <cellStyle name="Normal 7 2 2 3 2 2 3" xfId="1740" xr:uid="{51E32445-9C8F-488B-9D57-7377B67AE905}"/>
    <cellStyle name="Normal 7 2 2 3 2 3" xfId="1741" xr:uid="{F7D40E3B-6957-4463-AB21-987EF70BD66B}"/>
    <cellStyle name="Normal 7 2 2 3 2 3 2" xfId="1742" xr:uid="{B69D5898-A5DC-4191-B987-37F6AA79E372}"/>
    <cellStyle name="Normal 7 2 2 3 2 4" xfId="1743" xr:uid="{C970A14B-DB2E-4DCA-A03D-D8FD0CF70A83}"/>
    <cellStyle name="Normal 7 2 2 3 3" xfId="688" xr:uid="{D88AA816-888C-4FAC-B305-038B2F2BEB35}"/>
    <cellStyle name="Normal 7 2 2 3 3 2" xfId="1744" xr:uid="{DC57C13B-F745-493C-B2E0-70A37F84FA72}"/>
    <cellStyle name="Normal 7 2 2 3 3 2 2" xfId="1745" xr:uid="{58D55DB4-3038-4FF1-933A-EE67938D075F}"/>
    <cellStyle name="Normal 7 2 2 3 3 3" xfId="1746" xr:uid="{E2073FB9-1167-4792-98C7-BEAB8C655DBD}"/>
    <cellStyle name="Normal 7 2 2 3 3 4" xfId="3431" xr:uid="{ACAA9C36-3BA7-4A74-A14D-A5C77CAA347A}"/>
    <cellStyle name="Normal 7 2 2 3 4" xfId="1747" xr:uid="{6F5A9C4C-3E08-46FE-AD61-45D57AF0515C}"/>
    <cellStyle name="Normal 7 2 2 3 4 2" xfId="1748" xr:uid="{DA04E73B-DBAC-4885-9085-C856224E9297}"/>
    <cellStyle name="Normal 7 2 2 3 5" xfId="1749" xr:uid="{B9C41B36-D1C6-443F-AA52-F77CA9F5A197}"/>
    <cellStyle name="Normal 7 2 2 3 6" xfId="3432" xr:uid="{693C5ED4-C84F-4A00-BCE2-1927E975B04A}"/>
    <cellStyle name="Normal 7 2 2 4" xfId="350" xr:uid="{AF6D9C08-4AD9-4D01-B779-AE265E0DBD2B}"/>
    <cellStyle name="Normal 7 2 2 4 2" xfId="689" xr:uid="{F63596DC-B87F-4585-812C-B8F03526E2DD}"/>
    <cellStyle name="Normal 7 2 2 4 2 2" xfId="690" xr:uid="{E425112D-820C-4B68-ADCF-270F720EF36E}"/>
    <cellStyle name="Normal 7 2 2 4 2 2 2" xfId="1750" xr:uid="{6232987B-704B-43AE-A75D-79F49BFEA7BC}"/>
    <cellStyle name="Normal 7 2 2 4 2 2 2 2" xfId="1751" xr:uid="{9688E332-1170-4605-BD88-1256B646272D}"/>
    <cellStyle name="Normal 7 2 2 4 2 2 3" xfId="1752" xr:uid="{F1E063A7-36F9-4A22-B942-D6DA97141BF3}"/>
    <cellStyle name="Normal 7 2 2 4 2 3" xfId="1753" xr:uid="{745F2D8A-2F46-4447-908B-BC508F777C27}"/>
    <cellStyle name="Normal 7 2 2 4 2 3 2" xfId="1754" xr:uid="{7486AE54-093B-492C-88B0-5CEE75725DF9}"/>
    <cellStyle name="Normal 7 2 2 4 2 4" xfId="1755" xr:uid="{A5EA456C-5E9A-49AD-AA6A-9803872EFD44}"/>
    <cellStyle name="Normal 7 2 2 4 3" xfId="691" xr:uid="{4F4A2E90-0785-4DD9-ACFE-A7B9DEA801C6}"/>
    <cellStyle name="Normal 7 2 2 4 3 2" xfId="1756" xr:uid="{A88AACF8-415A-48CB-99F0-553F091E53AD}"/>
    <cellStyle name="Normal 7 2 2 4 3 2 2" xfId="1757" xr:uid="{FF3FDC4E-919D-472F-B713-D4ECFB193ABB}"/>
    <cellStyle name="Normal 7 2 2 4 3 3" xfId="1758" xr:uid="{2564EF29-29A4-4991-A91F-8449300C76BE}"/>
    <cellStyle name="Normal 7 2 2 4 4" xfId="1759" xr:uid="{0DDD268A-88DE-4A12-BAAD-E6B13214AA0C}"/>
    <cellStyle name="Normal 7 2 2 4 4 2" xfId="1760" xr:uid="{1AF1E99C-FEF0-4611-B0FA-43088E5CCC6D}"/>
    <cellStyle name="Normal 7 2 2 4 5" xfId="1761" xr:uid="{80EEBEC1-C566-4CB1-B3D8-338A814AD8A5}"/>
    <cellStyle name="Normal 7 2 2 5" xfId="351" xr:uid="{5F08CDB8-E9EE-43EF-AA95-B9174010891D}"/>
    <cellStyle name="Normal 7 2 2 5 2" xfId="692" xr:uid="{C2E817FF-3284-49E6-9C9E-540474EBDE42}"/>
    <cellStyle name="Normal 7 2 2 5 2 2" xfId="1762" xr:uid="{0F142E28-AB06-4B84-A7EE-92DD9EAAC3F4}"/>
    <cellStyle name="Normal 7 2 2 5 2 2 2" xfId="1763" xr:uid="{9B27A32E-60F2-445C-A3D7-F2C082084943}"/>
    <cellStyle name="Normal 7 2 2 5 2 3" xfId="1764" xr:uid="{32775E34-8939-450D-8391-406B58ACFFD7}"/>
    <cellStyle name="Normal 7 2 2 5 3" xfId="1765" xr:uid="{BF451891-B8C7-40D0-9756-6A74DFA9013F}"/>
    <cellStyle name="Normal 7 2 2 5 3 2" xfId="1766" xr:uid="{388359B8-4E8C-460F-A41C-02FDE443821E}"/>
    <cellStyle name="Normal 7 2 2 5 4" xfId="1767" xr:uid="{7263E9C0-CF88-45B9-A750-6ACDC2810C70}"/>
    <cellStyle name="Normal 7 2 2 6" xfId="693" xr:uid="{9317E74E-6AF1-400A-AF78-CA6AA2A18406}"/>
    <cellStyle name="Normal 7 2 2 6 2" xfId="1768" xr:uid="{9B290530-8FE9-4099-A1F0-8282F0B44044}"/>
    <cellStyle name="Normal 7 2 2 6 2 2" xfId="1769" xr:uid="{09A56B16-9F1B-4C83-89C8-A475CD28BA0A}"/>
    <cellStyle name="Normal 7 2 2 6 3" xfId="1770" xr:uid="{BF6AF14F-3DC5-4848-A11D-AB0A469D283F}"/>
    <cellStyle name="Normal 7 2 2 6 4" xfId="3433" xr:uid="{4543D841-28B8-4C01-9E59-A60E023FD2E8}"/>
    <cellStyle name="Normal 7 2 2 7" xfId="1771" xr:uid="{8716FDFE-7CA1-4A0E-95A5-6EA39BA65B6F}"/>
    <cellStyle name="Normal 7 2 2 7 2" xfId="1772" xr:uid="{14266DEB-A889-4D91-8CCC-02FE96458297}"/>
    <cellStyle name="Normal 7 2 2 8" xfId="1773" xr:uid="{C0C99310-923C-4CF3-B8A7-7B35626435EC}"/>
    <cellStyle name="Normal 7 2 2 9" xfId="3434" xr:uid="{0B195FD7-583E-48BB-8077-D4D826ACBFA5}"/>
    <cellStyle name="Normal 7 2 3" xfId="136" xr:uid="{120BC90F-9791-4DDA-A3BA-16895656169F}"/>
    <cellStyle name="Normal 7 2 3 2" xfId="137" xr:uid="{F6310FA5-FCD7-4747-9B8E-A178D22FC233}"/>
    <cellStyle name="Normal 7 2 3 2 2" xfId="694" xr:uid="{D0A96763-4FD3-4777-BF43-E9D857FD02CC}"/>
    <cellStyle name="Normal 7 2 3 2 2 2" xfId="695" xr:uid="{E80DFA91-0526-485E-8B00-ECD6FA7BD6AC}"/>
    <cellStyle name="Normal 7 2 3 2 2 2 2" xfId="1774" xr:uid="{728E4330-2B53-4B1E-A9F9-D40C6109A514}"/>
    <cellStyle name="Normal 7 2 3 2 2 2 2 2" xfId="1775" xr:uid="{0812B79A-BC7C-404A-8908-71BCD9E29B15}"/>
    <cellStyle name="Normal 7 2 3 2 2 2 3" xfId="1776" xr:uid="{85553826-5DD9-4694-8F99-BCE74A50C898}"/>
    <cellStyle name="Normal 7 2 3 2 2 3" xfId="1777" xr:uid="{C2FCA099-4341-490E-8B31-CB63244457E3}"/>
    <cellStyle name="Normal 7 2 3 2 2 3 2" xfId="1778" xr:uid="{23950B7F-3484-42C0-AD0E-3E86AAFE1CF6}"/>
    <cellStyle name="Normal 7 2 3 2 2 4" xfId="1779" xr:uid="{FC4D20B5-55B0-4578-9D02-8DF86099C4A4}"/>
    <cellStyle name="Normal 7 2 3 2 3" xfId="696" xr:uid="{76EF963F-634D-456A-8736-EEDCAD139243}"/>
    <cellStyle name="Normal 7 2 3 2 3 2" xfId="1780" xr:uid="{075E312E-5B28-4B9F-B1D6-85FE9D8CB573}"/>
    <cellStyle name="Normal 7 2 3 2 3 2 2" xfId="1781" xr:uid="{B6A0AC8A-F9A1-475A-8FB4-78C318529DE5}"/>
    <cellStyle name="Normal 7 2 3 2 3 3" xfId="1782" xr:uid="{9565450B-A51B-4504-9AE9-1995FFF1DCF1}"/>
    <cellStyle name="Normal 7 2 3 2 3 4" xfId="3435" xr:uid="{81AF739D-4490-40AB-ADAA-9AF41BBF22CE}"/>
    <cellStyle name="Normal 7 2 3 2 4" xfId="1783" xr:uid="{A4821026-5EB1-4380-BD12-B711D488A267}"/>
    <cellStyle name="Normal 7 2 3 2 4 2" xfId="1784" xr:uid="{0D0C9234-AF7E-4C97-AF81-D7910FFD64E1}"/>
    <cellStyle name="Normal 7 2 3 2 5" xfId="1785" xr:uid="{73F644CE-C9A9-4361-90DC-80AA1CECC087}"/>
    <cellStyle name="Normal 7 2 3 2 6" xfId="3436" xr:uid="{66ABB562-37FC-44AE-B6A8-AC2704402F5A}"/>
    <cellStyle name="Normal 7 2 3 3" xfId="352" xr:uid="{F2C03DA5-7E72-4A4B-8B88-6CA3E70E85CE}"/>
    <cellStyle name="Normal 7 2 3 3 2" xfId="697" xr:uid="{01C103E7-8B68-47C6-A978-350CE396A286}"/>
    <cellStyle name="Normal 7 2 3 3 2 2" xfId="698" xr:uid="{4F6AB6A0-1E54-4E87-A077-0DBFCCD5360A}"/>
    <cellStyle name="Normal 7 2 3 3 2 2 2" xfId="1786" xr:uid="{33A2AA3C-D813-4E33-BE96-AE2C073B7484}"/>
    <cellStyle name="Normal 7 2 3 3 2 2 2 2" xfId="1787" xr:uid="{CD008CB8-C31A-4802-99E7-9930AF54949F}"/>
    <cellStyle name="Normal 7 2 3 3 2 2 3" xfId="1788" xr:uid="{17E9B87A-5DC0-413A-81CE-3B2A29F50502}"/>
    <cellStyle name="Normal 7 2 3 3 2 3" xfId="1789" xr:uid="{59C40191-B77D-4AE0-AEE8-9629A97762EB}"/>
    <cellStyle name="Normal 7 2 3 3 2 3 2" xfId="1790" xr:uid="{FC44EA70-9EE5-48B7-8767-AF0B6C0C04DC}"/>
    <cellStyle name="Normal 7 2 3 3 2 4" xfId="1791" xr:uid="{5D2B9637-2190-4F2A-8DC8-65D8A5097F5C}"/>
    <cellStyle name="Normal 7 2 3 3 3" xfId="699" xr:uid="{A9B97E3A-735B-4C9B-9E50-BE1AAC5591DC}"/>
    <cellStyle name="Normal 7 2 3 3 3 2" xfId="1792" xr:uid="{B2652870-DB43-42F8-AB44-6503F330AAF2}"/>
    <cellStyle name="Normal 7 2 3 3 3 2 2" xfId="1793" xr:uid="{160102AB-1DFE-4F18-B3D7-DC2DF58FB1C2}"/>
    <cellStyle name="Normal 7 2 3 3 3 3" xfId="1794" xr:uid="{FE421C83-45AF-4DAB-87E6-67D5FA994B50}"/>
    <cellStyle name="Normal 7 2 3 3 4" xfId="1795" xr:uid="{A40EDD79-72FA-4EA3-B521-516666AD44ED}"/>
    <cellStyle name="Normal 7 2 3 3 4 2" xfId="1796" xr:uid="{6C27C52D-8B5D-494F-97CC-0AD10BF0C070}"/>
    <cellStyle name="Normal 7 2 3 3 5" xfId="1797" xr:uid="{1185D28F-4988-4695-B549-3FF0CB91C73C}"/>
    <cellStyle name="Normal 7 2 3 4" xfId="353" xr:uid="{F5B674A1-2629-4D15-B218-8FB8047CBFFF}"/>
    <cellStyle name="Normal 7 2 3 4 2" xfId="700" xr:uid="{B16D615A-D76B-4F37-9920-5668E06B8DA1}"/>
    <cellStyle name="Normal 7 2 3 4 2 2" xfId="1798" xr:uid="{4C2203F7-2137-4034-AA1A-FDE748322E5B}"/>
    <cellStyle name="Normal 7 2 3 4 2 2 2" xfId="1799" xr:uid="{B1CC7CF4-39E6-4796-B580-813747587DA3}"/>
    <cellStyle name="Normal 7 2 3 4 2 3" xfId="1800" xr:uid="{00226BB7-B1AC-4D91-A22B-9BE4BBE01350}"/>
    <cellStyle name="Normal 7 2 3 4 3" xfId="1801" xr:uid="{DF00FE06-2E37-435D-9EF3-90DEA0950D58}"/>
    <cellStyle name="Normal 7 2 3 4 3 2" xfId="1802" xr:uid="{2768570C-F641-49B6-B0A3-D2D8190F1A45}"/>
    <cellStyle name="Normal 7 2 3 4 4" xfId="1803" xr:uid="{41AC9623-C76A-41AE-999F-BF049296453E}"/>
    <cellStyle name="Normal 7 2 3 5" xfId="701" xr:uid="{277A9E18-A734-4EE0-B982-86C882BF772F}"/>
    <cellStyle name="Normal 7 2 3 5 2" xfId="1804" xr:uid="{0D830FF9-99D1-4DBB-B113-084AAF025536}"/>
    <cellStyle name="Normal 7 2 3 5 2 2" xfId="1805" xr:uid="{634205F9-2F93-4761-9582-246DB5A107B4}"/>
    <cellStyle name="Normal 7 2 3 5 3" xfId="1806" xr:uid="{73DD0C06-821A-4C75-91F3-C1BB6E72073D}"/>
    <cellStyle name="Normal 7 2 3 5 4" xfId="3437" xr:uid="{3E43CC5B-ACBD-4FEB-966B-2FC4775685F1}"/>
    <cellStyle name="Normal 7 2 3 6" xfId="1807" xr:uid="{88796948-33C7-4DF4-814C-4A8A965F9579}"/>
    <cellStyle name="Normal 7 2 3 6 2" xfId="1808" xr:uid="{AE97CE0A-5932-42E0-A2AF-51B867A20A2E}"/>
    <cellStyle name="Normal 7 2 3 7" xfId="1809" xr:uid="{152AD631-8EE2-471C-96FD-A0B470C9D563}"/>
    <cellStyle name="Normal 7 2 3 8" xfId="3438" xr:uid="{911F3DA4-718A-4F48-8668-A9A7827824A4}"/>
    <cellStyle name="Normal 7 2 4" xfId="138" xr:uid="{E4350110-F54F-4660-88F8-A9D23FBD7ADA}"/>
    <cellStyle name="Normal 7 2 4 2" xfId="448" xr:uid="{75B4E4A5-DBB5-448B-AD52-78726BEEC82B}"/>
    <cellStyle name="Normal 7 2 4 2 2" xfId="702" xr:uid="{51236DE7-742A-4FEE-92A0-34AF84A50BA3}"/>
    <cellStyle name="Normal 7 2 4 2 2 2" xfId="1810" xr:uid="{D6AF1B6E-F02D-4EFF-8CD1-DE017FFD4985}"/>
    <cellStyle name="Normal 7 2 4 2 2 2 2" xfId="1811" xr:uid="{CA751219-5783-469F-A610-5E14E8433964}"/>
    <cellStyle name="Normal 7 2 4 2 2 3" xfId="1812" xr:uid="{C8C2B3BA-E494-4BC7-8F64-BCD9150DD9D8}"/>
    <cellStyle name="Normal 7 2 4 2 2 4" xfId="3439" xr:uid="{3AA8916E-2408-423A-84B5-8E9CEE7B9E30}"/>
    <cellStyle name="Normal 7 2 4 2 3" xfId="1813" xr:uid="{9772D5D7-C9C2-4676-929C-0E23E684FC69}"/>
    <cellStyle name="Normal 7 2 4 2 3 2" xfId="1814" xr:uid="{9AA704CF-691E-429F-8ADF-203C18ABEF56}"/>
    <cellStyle name="Normal 7 2 4 2 4" xfId="1815" xr:uid="{4A0F3D00-3C41-4FF2-9F56-2218298A1166}"/>
    <cellStyle name="Normal 7 2 4 2 5" xfId="3440" xr:uid="{82EBD08B-949B-498F-AE91-C6520F78373E}"/>
    <cellStyle name="Normal 7 2 4 3" xfId="703" xr:uid="{A9764FC9-02B2-42A0-AB45-2D2AE6B4A4F5}"/>
    <cellStyle name="Normal 7 2 4 3 2" xfId="1816" xr:uid="{E9038A3D-ADBE-4FBE-B968-B469908334E3}"/>
    <cellStyle name="Normal 7 2 4 3 2 2" xfId="1817" xr:uid="{EF033FB6-14FA-427F-BF26-4B6A9EF303C3}"/>
    <cellStyle name="Normal 7 2 4 3 3" xfId="1818" xr:uid="{455679F4-A09A-4E49-B4ED-B11163656B40}"/>
    <cellStyle name="Normal 7 2 4 3 4" xfId="3441" xr:uid="{131177AD-209B-46D2-A58B-F47634A63D2F}"/>
    <cellStyle name="Normal 7 2 4 4" xfId="1819" xr:uid="{54C82BA5-E28B-4CAD-AB1E-DAC65F83D61E}"/>
    <cellStyle name="Normal 7 2 4 4 2" xfId="1820" xr:uid="{D2C53616-EA8C-4943-9FEC-4FE13BBA9F1D}"/>
    <cellStyle name="Normal 7 2 4 4 3" xfId="3442" xr:uid="{9EC80C74-0B72-4D60-B90B-C342998B7188}"/>
    <cellStyle name="Normal 7 2 4 4 4" xfId="3443" xr:uid="{59AF24E1-CD61-4720-86C6-E120AC3823F5}"/>
    <cellStyle name="Normal 7 2 4 5" xfId="1821" xr:uid="{5DCB44B8-4A1C-4F53-BF92-5D58F8AAB9C7}"/>
    <cellStyle name="Normal 7 2 4 6" xfId="3444" xr:uid="{F4F8B183-329D-4D03-A3B7-41F6166191EA}"/>
    <cellStyle name="Normal 7 2 4 7" xfId="3445" xr:uid="{06D2087B-EF87-406A-86DD-DC406E8233B0}"/>
    <cellStyle name="Normal 7 2 5" xfId="354" xr:uid="{4D88EF3B-96A4-4D69-8758-3BF1702B5091}"/>
    <cellStyle name="Normal 7 2 5 2" xfId="704" xr:uid="{58D41413-4612-4E11-80AB-4F6609E43A4B}"/>
    <cellStyle name="Normal 7 2 5 2 2" xfId="705" xr:uid="{3402E4C0-4CE3-4CC6-88EC-2D9B223D933D}"/>
    <cellStyle name="Normal 7 2 5 2 2 2" xfId="1822" xr:uid="{4B5F258E-3D93-497C-8534-D0DE7C7A74C1}"/>
    <cellStyle name="Normal 7 2 5 2 2 2 2" xfId="1823" xr:uid="{0E416BEB-FF6B-42A1-BF06-8DD617E95BDC}"/>
    <cellStyle name="Normal 7 2 5 2 2 3" xfId="1824" xr:uid="{B497686D-5050-4A2E-A4C9-4991E639AF6E}"/>
    <cellStyle name="Normal 7 2 5 2 3" xfId="1825" xr:uid="{369AE81B-71F0-4CC7-AE8A-15B9555A0116}"/>
    <cellStyle name="Normal 7 2 5 2 3 2" xfId="1826" xr:uid="{09616E0B-AE72-4FAA-A564-5850F1A3AAB5}"/>
    <cellStyle name="Normal 7 2 5 2 4" xfId="1827" xr:uid="{F2B6DABF-2CB2-4E80-8655-003C228A3C0D}"/>
    <cellStyle name="Normal 7 2 5 3" xfId="706" xr:uid="{9C1723D6-EEFE-4D60-A753-DD72FF964D0B}"/>
    <cellStyle name="Normal 7 2 5 3 2" xfId="1828" xr:uid="{ED984553-A6C8-4610-9342-637773AF51EF}"/>
    <cellStyle name="Normal 7 2 5 3 2 2" xfId="1829" xr:uid="{182162DA-098F-4429-A646-6DE0D90E6F41}"/>
    <cellStyle name="Normal 7 2 5 3 3" xfId="1830" xr:uid="{4C6C315A-5FEB-4C70-91DF-C6E001847069}"/>
    <cellStyle name="Normal 7 2 5 3 4" xfId="3446" xr:uid="{833E8C7F-5870-4FD7-A354-0AED966306F6}"/>
    <cellStyle name="Normal 7 2 5 4" xfId="1831" xr:uid="{10404300-7495-4704-B02B-76CB21788FA9}"/>
    <cellStyle name="Normal 7 2 5 4 2" xfId="1832" xr:uid="{DC5EEBE3-51CB-401F-973E-CFB6FA0B1DFC}"/>
    <cellStyle name="Normal 7 2 5 5" xfId="1833" xr:uid="{C48162CA-A669-48F4-8D76-E037A2DCCD7E}"/>
    <cellStyle name="Normal 7 2 5 6" xfId="3447" xr:uid="{2D66A7B9-6A01-4C03-9E69-2519F781BA96}"/>
    <cellStyle name="Normal 7 2 6" xfId="355" xr:uid="{5920542A-C14C-4F14-B0C2-D28F8D61970D}"/>
    <cellStyle name="Normal 7 2 6 2" xfId="707" xr:uid="{6B01F284-10C9-4B66-9158-F91DA3710BCB}"/>
    <cellStyle name="Normal 7 2 6 2 2" xfId="1834" xr:uid="{3E3650FF-5514-4AB6-86B0-0A7762DC4AE8}"/>
    <cellStyle name="Normal 7 2 6 2 2 2" xfId="1835" xr:uid="{6B91D773-BAD2-47B1-8556-6B0E90E1EC42}"/>
    <cellStyle name="Normal 7 2 6 2 3" xfId="1836" xr:uid="{5B1D6B2D-E891-427D-88C5-C842FF1468FB}"/>
    <cellStyle name="Normal 7 2 6 2 4" xfId="3448" xr:uid="{6356E60A-8ABB-4778-B8B8-951F122924A4}"/>
    <cellStyle name="Normal 7 2 6 3" xfId="1837" xr:uid="{F65FB996-4B9E-408B-BA91-A525EABF50CF}"/>
    <cellStyle name="Normal 7 2 6 3 2" xfId="1838" xr:uid="{0964E4BF-A908-4CA0-B20F-120372CA4112}"/>
    <cellStyle name="Normal 7 2 6 4" xfId="1839" xr:uid="{5C18EB30-9B66-4B8B-955B-D8AA3103139E}"/>
    <cellStyle name="Normal 7 2 6 5" xfId="3449" xr:uid="{8255B57C-105D-483D-AE9F-BF6FA94D930A}"/>
    <cellStyle name="Normal 7 2 7" xfId="708" xr:uid="{8F40457C-75CE-421E-8C35-01FA7D9B2C65}"/>
    <cellStyle name="Normal 7 2 7 2" xfId="1840" xr:uid="{3592A4C3-6457-4DA1-B2DF-28E7B1CCC4E3}"/>
    <cellStyle name="Normal 7 2 7 2 2" xfId="1841" xr:uid="{AC9F654E-9D23-4488-B47B-1D68FB55DEF6}"/>
    <cellStyle name="Normal 7 2 7 2 3" xfId="4409" xr:uid="{72E81EE8-2EA5-4669-BF75-1E56AE6A05CD}"/>
    <cellStyle name="Normal 7 2 7 3" xfId="1842" xr:uid="{52F72C86-9D59-467A-81A7-16B27DDBFC71}"/>
    <cellStyle name="Normal 7 2 7 4" xfId="3450" xr:uid="{CB720BCB-7F04-4792-9361-713A1588A90A}"/>
    <cellStyle name="Normal 7 2 7 4 2" xfId="4579" xr:uid="{A0140B26-5650-44AA-B358-88122E977E92}"/>
    <cellStyle name="Normal 7 2 7 4 3" xfId="4686" xr:uid="{2C7B6428-826C-41A1-AC17-6A8F693B1C43}"/>
    <cellStyle name="Normal 7 2 7 4 4" xfId="4608" xr:uid="{07B83A89-E568-43BC-BCBF-843606DCE89F}"/>
    <cellStyle name="Normal 7 2 8" xfId="1843" xr:uid="{36338FE7-2391-446C-86B0-747B01AA1E97}"/>
    <cellStyle name="Normal 7 2 8 2" xfId="1844" xr:uid="{05D10402-DE10-4D4C-9FA3-D945238E246A}"/>
    <cellStyle name="Normal 7 2 8 3" xfId="3451" xr:uid="{E67CB6F4-5D74-4030-B454-6416624E6D34}"/>
    <cellStyle name="Normal 7 2 8 4" xfId="3452" xr:uid="{13B1E442-FA3E-4C98-9C1E-81A4BE5D0029}"/>
    <cellStyle name="Normal 7 2 9" xfId="1845" xr:uid="{6C06D1B2-6717-47DA-B468-864EB9D6E0D5}"/>
    <cellStyle name="Normal 7 3" xfId="139" xr:uid="{CBBAFE71-66B5-42CB-8F57-1D27E65B2A50}"/>
    <cellStyle name="Normal 7 3 10" xfId="3453" xr:uid="{E2D52435-AF8A-409E-8D8A-A66AF2A29B0C}"/>
    <cellStyle name="Normal 7 3 11" xfId="3454" xr:uid="{497673CB-D45C-4F0B-B3C4-AE648049D8B5}"/>
    <cellStyle name="Normal 7 3 2" xfId="140" xr:uid="{88BAB5AA-FE3F-4095-9262-EB19CF58B862}"/>
    <cellStyle name="Normal 7 3 2 2" xfId="141" xr:uid="{FF1364C3-EA9B-449C-A18F-4430AD2B8D3E}"/>
    <cellStyle name="Normal 7 3 2 2 2" xfId="356" xr:uid="{D2CBE2B6-3553-42EB-B1FE-22D5B608820E}"/>
    <cellStyle name="Normal 7 3 2 2 2 2" xfId="709" xr:uid="{36E0F6A5-944D-478B-9068-DA99A7496D8D}"/>
    <cellStyle name="Normal 7 3 2 2 2 2 2" xfId="1846" xr:uid="{B326BEC6-D302-47BD-8B24-33282477CB72}"/>
    <cellStyle name="Normal 7 3 2 2 2 2 2 2" xfId="1847" xr:uid="{23082DCC-EEF2-4278-BCA6-937C98C769A1}"/>
    <cellStyle name="Normal 7 3 2 2 2 2 3" xfId="1848" xr:uid="{3C2F1F0B-9EF6-457D-8E2B-292F24E55DA3}"/>
    <cellStyle name="Normal 7 3 2 2 2 2 4" xfId="3455" xr:uid="{733FCC9F-9FAD-43E8-BCD3-8E6A366978AA}"/>
    <cellStyle name="Normal 7 3 2 2 2 3" xfId="1849" xr:uid="{ED052F94-73DB-437D-BB9F-34A2D8ED1D75}"/>
    <cellStyle name="Normal 7 3 2 2 2 3 2" xfId="1850" xr:uid="{7E9169E4-0371-4E7C-8970-CD62A1D216E9}"/>
    <cellStyle name="Normal 7 3 2 2 2 3 3" xfId="3456" xr:uid="{D66F2ABE-07C2-4AC9-8F70-03BB10D1E05B}"/>
    <cellStyle name="Normal 7 3 2 2 2 3 4" xfId="3457" xr:uid="{6A99E6AD-834A-4B14-9A1E-457183897169}"/>
    <cellStyle name="Normal 7 3 2 2 2 4" xfId="1851" xr:uid="{34E36438-BC96-4349-8697-9E25CBDB37A1}"/>
    <cellStyle name="Normal 7 3 2 2 2 5" xfId="3458" xr:uid="{ECFF6572-9BCA-4CA2-A564-BACDDE8E8216}"/>
    <cellStyle name="Normal 7 3 2 2 2 6" xfId="3459" xr:uid="{CE55093D-8AD0-4FEB-A4A8-80987E98C1B0}"/>
    <cellStyle name="Normal 7 3 2 2 3" xfId="710" xr:uid="{A7F8519C-3805-4EC0-9CA5-2FD8A37A1692}"/>
    <cellStyle name="Normal 7 3 2 2 3 2" xfId="1852" xr:uid="{0084C129-38C9-4098-92F0-2C5564A3A755}"/>
    <cellStyle name="Normal 7 3 2 2 3 2 2" xfId="1853" xr:uid="{4039DB24-20B6-48D0-B28E-76EAD67C31F9}"/>
    <cellStyle name="Normal 7 3 2 2 3 2 3" xfId="3460" xr:uid="{3A6F08DB-5449-4C00-8946-67DF263FF4C2}"/>
    <cellStyle name="Normal 7 3 2 2 3 2 4" xfId="3461" xr:uid="{5AA8B0C2-169E-4FB0-92A1-8590400899F6}"/>
    <cellStyle name="Normal 7 3 2 2 3 3" xfId="1854" xr:uid="{7D16BB22-3156-4631-88DF-BD3E57BF2279}"/>
    <cellStyle name="Normal 7 3 2 2 3 4" xfId="3462" xr:uid="{9305F69F-6629-4FEF-B80C-4773624ED04D}"/>
    <cellStyle name="Normal 7 3 2 2 3 5" xfId="3463" xr:uid="{05CA905E-3062-4180-BFF6-8A043611B0E8}"/>
    <cellStyle name="Normal 7 3 2 2 4" xfId="1855" xr:uid="{20C0D86D-597E-4D5C-90B5-2C38019455CD}"/>
    <cellStyle name="Normal 7 3 2 2 4 2" xfId="1856" xr:uid="{40CD26FA-1C5C-45F3-9C5D-DBB4572FE05B}"/>
    <cellStyle name="Normal 7 3 2 2 4 3" xfId="3464" xr:uid="{42992BD7-16E9-40E9-BAB4-1A1D67D3D82C}"/>
    <cellStyle name="Normal 7 3 2 2 4 4" xfId="3465" xr:uid="{2CEF169B-D750-4D37-BDF9-EF58A0865017}"/>
    <cellStyle name="Normal 7 3 2 2 5" xfId="1857" xr:uid="{4B2FA9EA-E97E-4614-8729-657C16CB702B}"/>
    <cellStyle name="Normal 7 3 2 2 5 2" xfId="3466" xr:uid="{B479D6A3-85FC-4C39-A6F8-F44950C8D7CE}"/>
    <cellStyle name="Normal 7 3 2 2 5 3" xfId="3467" xr:uid="{51DEBD66-F750-44BA-AEC3-EA0AB6F483D6}"/>
    <cellStyle name="Normal 7 3 2 2 5 4" xfId="3468" xr:uid="{FE324443-32DB-4947-879F-FD93572A9334}"/>
    <cellStyle name="Normal 7 3 2 2 6" xfId="3469" xr:uid="{833084E7-3931-4F52-81AD-3F90726653A8}"/>
    <cellStyle name="Normal 7 3 2 2 7" xfId="3470" xr:uid="{163C53DF-A352-407B-BA11-DFB173172C98}"/>
    <cellStyle name="Normal 7 3 2 2 8" xfId="3471" xr:uid="{E95E1A59-D10D-4FB0-93D3-D64A33AF62E0}"/>
    <cellStyle name="Normal 7 3 2 3" xfId="357" xr:uid="{CC0ADF46-2207-4080-A5E3-5BBBECB67549}"/>
    <cellStyle name="Normal 7 3 2 3 2" xfId="711" xr:uid="{6AA18BE2-088F-403F-9621-D43F4D45C5BE}"/>
    <cellStyle name="Normal 7 3 2 3 2 2" xfId="712" xr:uid="{7CCBAB22-4EF3-43DF-B977-D5A5206543E7}"/>
    <cellStyle name="Normal 7 3 2 3 2 2 2" xfId="1858" xr:uid="{CEB45073-AC6B-4F26-89F3-4A636CEF0974}"/>
    <cellStyle name="Normal 7 3 2 3 2 2 2 2" xfId="1859" xr:uid="{D2C2FAA5-3202-45EC-BD59-F4B9ED040DA3}"/>
    <cellStyle name="Normal 7 3 2 3 2 2 3" xfId="1860" xr:uid="{B1D937A1-7B9F-4956-9896-5BF0C36F1477}"/>
    <cellStyle name="Normal 7 3 2 3 2 3" xfId="1861" xr:uid="{1F6E74C0-E698-46CF-9598-7B482BA43471}"/>
    <cellStyle name="Normal 7 3 2 3 2 3 2" xfId="1862" xr:uid="{162C35BB-B252-421F-B86C-B03146F66ED4}"/>
    <cellStyle name="Normal 7 3 2 3 2 4" xfId="1863" xr:uid="{9802EE29-5920-4D8F-90EF-A3E4564F86F1}"/>
    <cellStyle name="Normal 7 3 2 3 3" xfId="713" xr:uid="{242BE4DF-FA2E-497C-82F1-A87CDF0572E1}"/>
    <cellStyle name="Normal 7 3 2 3 3 2" xfId="1864" xr:uid="{0883AB81-BC13-49A1-B5A2-BF8B7EA597C1}"/>
    <cellStyle name="Normal 7 3 2 3 3 2 2" xfId="1865" xr:uid="{16159BAD-824C-4DAF-9563-F31814F836F1}"/>
    <cellStyle name="Normal 7 3 2 3 3 3" xfId="1866" xr:uid="{5DEE9A87-DD14-4A60-A74C-4015FDD9D0B2}"/>
    <cellStyle name="Normal 7 3 2 3 3 4" xfId="3472" xr:uid="{96D3DF83-4326-49A9-A4D3-F6DB62641FC1}"/>
    <cellStyle name="Normal 7 3 2 3 4" xfId="1867" xr:uid="{8FF5CD83-5A50-4DD3-BEFF-53BA1F7457D5}"/>
    <cellStyle name="Normal 7 3 2 3 4 2" xfId="1868" xr:uid="{26FF1B99-F1C5-441F-91A6-71DF63110875}"/>
    <cellStyle name="Normal 7 3 2 3 5" xfId="1869" xr:uid="{C9DFF86D-CC4C-497F-9331-E1B71851644B}"/>
    <cellStyle name="Normal 7 3 2 3 6" xfId="3473" xr:uid="{50211F77-8784-47A2-9CDF-CEC63FC5C6C5}"/>
    <cellStyle name="Normal 7 3 2 4" xfId="358" xr:uid="{03DB5ABB-E788-4557-AD5B-30B35C094296}"/>
    <cellStyle name="Normal 7 3 2 4 2" xfId="714" xr:uid="{889EC71E-CE3D-40F5-ADA3-CDC3F8106473}"/>
    <cellStyle name="Normal 7 3 2 4 2 2" xfId="1870" xr:uid="{A23F97A7-95F4-4979-8800-F49E09C2E5F6}"/>
    <cellStyle name="Normal 7 3 2 4 2 2 2" xfId="1871" xr:uid="{131C0587-0CE2-480D-905F-8185A2DA5596}"/>
    <cellStyle name="Normal 7 3 2 4 2 3" xfId="1872" xr:uid="{16F54F8E-9707-4AD1-8E22-9807E49FDF72}"/>
    <cellStyle name="Normal 7 3 2 4 2 4" xfId="3474" xr:uid="{605AE6D6-D3B9-4101-BB18-059F6A6E5FD7}"/>
    <cellStyle name="Normal 7 3 2 4 3" xfId="1873" xr:uid="{5FA37CAC-1CE2-478C-9E0D-76B1915DD623}"/>
    <cellStyle name="Normal 7 3 2 4 3 2" xfId="1874" xr:uid="{97A49E7C-0AFF-4D6F-A9A8-38AECB239B89}"/>
    <cellStyle name="Normal 7 3 2 4 4" xfId="1875" xr:uid="{E0EA58C2-3969-4689-A48E-F9DF6B386EC3}"/>
    <cellStyle name="Normal 7 3 2 4 5" xfId="3475" xr:uid="{F3DDB41F-9C10-4308-BCCD-196E6EE62405}"/>
    <cellStyle name="Normal 7 3 2 5" xfId="359" xr:uid="{C04CFB0F-8510-4458-9A63-2F01F6603520}"/>
    <cellStyle name="Normal 7 3 2 5 2" xfId="1876" xr:uid="{4D29C513-A6F3-469F-AE1C-FFB4C41C6344}"/>
    <cellStyle name="Normal 7 3 2 5 2 2" xfId="1877" xr:uid="{B3786082-4C58-4BCD-B5A6-D6FEF8C8A026}"/>
    <cellStyle name="Normal 7 3 2 5 3" xfId="1878" xr:uid="{D70ACF8F-8CA8-49F9-A8DB-C86D1B9E29D4}"/>
    <cellStyle name="Normal 7 3 2 5 4" xfId="3476" xr:uid="{1C54E752-9A61-4F6E-B717-1FF006781172}"/>
    <cellStyle name="Normal 7 3 2 6" xfId="1879" xr:uid="{E66B443E-2545-426F-BAD9-CC8A0E45C2C0}"/>
    <cellStyle name="Normal 7 3 2 6 2" xfId="1880" xr:uid="{274C72F5-6D16-44C9-8527-E715A2B8B4B4}"/>
    <cellStyle name="Normal 7 3 2 6 3" xfId="3477" xr:uid="{433B0D49-4F0E-448E-A07A-4F0E2E189402}"/>
    <cellStyle name="Normal 7 3 2 6 4" xfId="3478" xr:uid="{E6002ED8-8F77-4EE2-9F36-27B85709105C}"/>
    <cellStyle name="Normal 7 3 2 7" xfId="1881" xr:uid="{BCE25049-344A-4500-9EF2-E651A4A1EEDE}"/>
    <cellStyle name="Normal 7 3 2 8" xfId="3479" xr:uid="{814AB968-E0DC-4B98-9956-4A2AC4E5F6C6}"/>
    <cellStyle name="Normal 7 3 2 9" xfId="3480" xr:uid="{BF9024A2-F41B-4B38-BAA8-AC42F10FAC5E}"/>
    <cellStyle name="Normal 7 3 3" xfId="142" xr:uid="{E58E2AC5-0F1F-4548-B574-A7FB62670FB9}"/>
    <cellStyle name="Normal 7 3 3 2" xfId="143" xr:uid="{886C6341-F345-44CF-A9BC-BC7FBF75B421}"/>
    <cellStyle name="Normal 7 3 3 2 2" xfId="715" xr:uid="{78007E9B-A876-40C4-BA0A-18AB39886486}"/>
    <cellStyle name="Normal 7 3 3 2 2 2" xfId="1882" xr:uid="{C0CA8345-38B9-4EEC-87ED-B55483A5EA09}"/>
    <cellStyle name="Normal 7 3 3 2 2 2 2" xfId="1883" xr:uid="{8EF2C692-05C4-4DDD-A176-568AC329CBAE}"/>
    <cellStyle name="Normal 7 3 3 2 2 2 2 2" xfId="4484" xr:uid="{24CC1DE4-299A-4B5D-B612-97D2C8451B7A}"/>
    <cellStyle name="Normal 7 3 3 2 2 2 3" xfId="4485" xr:uid="{35DA0DA5-744B-4C40-A61D-A6E5C23B001D}"/>
    <cellStyle name="Normal 7 3 3 2 2 3" xfId="1884" xr:uid="{D8FC7C5A-64D3-4044-91B9-3CEAF585409A}"/>
    <cellStyle name="Normal 7 3 3 2 2 3 2" xfId="4486" xr:uid="{B5D9792B-4A3F-443F-AFB2-EC61E770096C}"/>
    <cellStyle name="Normal 7 3 3 2 2 4" xfId="3481" xr:uid="{E3704FBB-1CE3-4BB5-A981-E6EEB4CC17A6}"/>
    <cellStyle name="Normal 7 3 3 2 3" xfId="1885" xr:uid="{46142ADB-BE5F-417B-9EE9-246B7DCD37D8}"/>
    <cellStyle name="Normal 7 3 3 2 3 2" xfId="1886" xr:uid="{D0851DA3-0F37-4A85-BB95-48E9B57E8324}"/>
    <cellStyle name="Normal 7 3 3 2 3 2 2" xfId="4487" xr:uid="{5EF04966-A4C1-46B0-B7A9-9D093A4ABD5E}"/>
    <cellStyle name="Normal 7 3 3 2 3 3" xfId="3482" xr:uid="{2AB13172-4BEE-4B03-8126-425599551150}"/>
    <cellStyle name="Normal 7 3 3 2 3 4" xfId="3483" xr:uid="{7EAF1D57-C531-4424-AD87-726E278506D3}"/>
    <cellStyle name="Normal 7 3 3 2 4" xfId="1887" xr:uid="{80C5680D-1721-4FAE-8D3B-5D859B7A371B}"/>
    <cellStyle name="Normal 7 3 3 2 4 2" xfId="4488" xr:uid="{D43B7D50-6F9C-4EF2-9B47-81683D53A0F2}"/>
    <cellStyle name="Normal 7 3 3 2 5" xfId="3484" xr:uid="{4D2398D3-1A3E-470B-B134-BE10CFA06580}"/>
    <cellStyle name="Normal 7 3 3 2 6" xfId="3485" xr:uid="{C886D8DB-CA5D-4B1F-9406-E94BE79DEB64}"/>
    <cellStyle name="Normal 7 3 3 3" xfId="360" xr:uid="{17721C20-00F0-40F0-B4EA-EAC696F952D9}"/>
    <cellStyle name="Normal 7 3 3 3 2" xfId="1888" xr:uid="{7530401F-D7C1-47D6-B492-ABFDBFDCC369}"/>
    <cellStyle name="Normal 7 3 3 3 2 2" xfId="1889" xr:uid="{1D33B2B5-E9D2-4129-BE70-A9CB2824D79C}"/>
    <cellStyle name="Normal 7 3 3 3 2 2 2" xfId="4489" xr:uid="{AF9B4FDC-C408-4DA3-B790-B5EF38E9EA7F}"/>
    <cellStyle name="Normal 7 3 3 3 2 3" xfId="3486" xr:uid="{2EC47534-BD31-475F-A75E-7DB5B4BE984D}"/>
    <cellStyle name="Normal 7 3 3 3 2 4" xfId="3487" xr:uid="{04FE4ADE-089F-4468-B05F-02D88BBFD90C}"/>
    <cellStyle name="Normal 7 3 3 3 3" xfId="1890" xr:uid="{624D5FBE-EABD-4F8A-BB2E-612CAAF02F7B}"/>
    <cellStyle name="Normal 7 3 3 3 3 2" xfId="4490" xr:uid="{5196D5A8-7DCF-4F99-BF75-4B1D78CDC4BC}"/>
    <cellStyle name="Normal 7 3 3 3 4" xfId="3488" xr:uid="{52879718-A228-4177-8499-AD8F419F083A}"/>
    <cellStyle name="Normal 7 3 3 3 5" xfId="3489" xr:uid="{A0A22D59-AF6F-4636-A9CA-A952A04C8031}"/>
    <cellStyle name="Normal 7 3 3 4" xfId="1891" xr:uid="{8D78AC74-2972-4E6A-9F6C-7A0EFC7DE235}"/>
    <cellStyle name="Normal 7 3 3 4 2" xfId="1892" xr:uid="{70C0986D-B85E-44C9-90CD-2E3AAB86A7F5}"/>
    <cellStyle name="Normal 7 3 3 4 2 2" xfId="4491" xr:uid="{9CA763D1-B1C1-4DE5-AEE9-D39730854941}"/>
    <cellStyle name="Normal 7 3 3 4 3" xfId="3490" xr:uid="{C8F24D31-7DBC-4FA6-9EC9-F68F532C9FBC}"/>
    <cellStyle name="Normal 7 3 3 4 4" xfId="3491" xr:uid="{2329A7FD-FB5A-4F1C-89A9-1B5D910C5BA6}"/>
    <cellStyle name="Normal 7 3 3 5" xfId="1893" xr:uid="{DC2C4D03-E5A1-4B4A-B32E-8C95C235FE63}"/>
    <cellStyle name="Normal 7 3 3 5 2" xfId="3492" xr:uid="{3A208194-762A-431B-A788-C257CCFADE24}"/>
    <cellStyle name="Normal 7 3 3 5 3" xfId="3493" xr:uid="{0E4EA048-4A6D-4139-AB1D-33858D249D34}"/>
    <cellStyle name="Normal 7 3 3 5 4" xfId="3494" xr:uid="{F13118C2-71EE-4C70-BCB5-E488DDB8040B}"/>
    <cellStyle name="Normal 7 3 3 6" xfId="3495" xr:uid="{119F2AE8-D436-443C-9E6E-D24B6D987F55}"/>
    <cellStyle name="Normal 7 3 3 7" xfId="3496" xr:uid="{9227F59E-3F36-4ED3-8F12-56ADE0E0A5C2}"/>
    <cellStyle name="Normal 7 3 3 8" xfId="3497" xr:uid="{97344B06-69E3-4113-A7C0-2365D534BAC1}"/>
    <cellStyle name="Normal 7 3 4" xfId="144" xr:uid="{FC1181A7-F834-4D22-8BED-5233BA104E7F}"/>
    <cellStyle name="Normal 7 3 4 2" xfId="716" xr:uid="{E56DE000-14A6-4812-A649-082B1656C107}"/>
    <cellStyle name="Normal 7 3 4 2 2" xfId="717" xr:uid="{4A3CBD80-4B31-43D2-95FA-7CAA3628EFD2}"/>
    <cellStyle name="Normal 7 3 4 2 2 2" xfId="1894" xr:uid="{BE6D03B1-B6D2-4194-9B15-2A7B2B18B4B0}"/>
    <cellStyle name="Normal 7 3 4 2 2 2 2" xfId="1895" xr:uid="{BE2272F8-56D0-4BCA-8412-E8A0C502E9BD}"/>
    <cellStyle name="Normal 7 3 4 2 2 3" xfId="1896" xr:uid="{BE71584D-BB7C-4E24-A1B4-1BE1E5AEBDE4}"/>
    <cellStyle name="Normal 7 3 4 2 2 4" xfId="3498" xr:uid="{8F10CC04-ACF8-4B75-8F83-2C0F21244817}"/>
    <cellStyle name="Normal 7 3 4 2 3" xfId="1897" xr:uid="{9243AD6B-C87F-47B9-8FC1-837A85BECB11}"/>
    <cellStyle name="Normal 7 3 4 2 3 2" xfId="1898" xr:uid="{9399352A-2C01-41B7-9EAB-700B6D8863F8}"/>
    <cellStyle name="Normal 7 3 4 2 4" xfId="1899" xr:uid="{BD9329CD-64FD-43B0-98D3-49F20F60BA02}"/>
    <cellStyle name="Normal 7 3 4 2 5" xfId="3499" xr:uid="{C71E3AF7-BDF9-4231-8BF4-82BB5EB825B6}"/>
    <cellStyle name="Normal 7 3 4 3" xfId="718" xr:uid="{48DFF0A7-FF5C-4A52-9337-02F9D6C068C3}"/>
    <cellStyle name="Normal 7 3 4 3 2" xfId="1900" xr:uid="{FFB86CE0-631E-4D59-8FC1-2DC43107107A}"/>
    <cellStyle name="Normal 7 3 4 3 2 2" xfId="1901" xr:uid="{D3880063-587E-4A3F-818E-EE751919F16F}"/>
    <cellStyle name="Normal 7 3 4 3 3" xfId="1902" xr:uid="{11FFDE47-EE78-4A7C-AAB2-F3A2E69F6FF0}"/>
    <cellStyle name="Normal 7 3 4 3 4" xfId="3500" xr:uid="{7E364E89-D466-47F1-872B-BA68920577B9}"/>
    <cellStyle name="Normal 7 3 4 4" xfId="1903" xr:uid="{09AAAE74-F66A-4839-B6E1-9746CF32B73B}"/>
    <cellStyle name="Normal 7 3 4 4 2" xfId="1904" xr:uid="{E578895D-FB6F-4618-86F8-9DC2E9D715F3}"/>
    <cellStyle name="Normal 7 3 4 4 3" xfId="3501" xr:uid="{D92FC439-F690-4BEC-B538-69E264B2C543}"/>
    <cellStyle name="Normal 7 3 4 4 4" xfId="3502" xr:uid="{4564E6D1-3B21-4958-A8A5-FD456CF8439F}"/>
    <cellStyle name="Normal 7 3 4 5" xfId="1905" xr:uid="{D286D7D0-5090-45ED-86F7-3D0BBA52F186}"/>
    <cellStyle name="Normal 7 3 4 6" xfId="3503" xr:uid="{05637EA8-0E6D-4EF7-A402-AD39190BC321}"/>
    <cellStyle name="Normal 7 3 4 7" xfId="3504" xr:uid="{1B09FCF3-D493-4214-96AB-DB3E967A8383}"/>
    <cellStyle name="Normal 7 3 5" xfId="361" xr:uid="{E31F65A6-D0BA-4EA3-9808-9CED4FB8C994}"/>
    <cellStyle name="Normal 7 3 5 2" xfId="719" xr:uid="{C3D7C4DD-2BE6-4BE0-9E88-F471A740A536}"/>
    <cellStyle name="Normal 7 3 5 2 2" xfId="1906" xr:uid="{C031635A-0EC4-456E-89BD-6CB6869E88CE}"/>
    <cellStyle name="Normal 7 3 5 2 2 2" xfId="1907" xr:uid="{60B29777-0183-4978-AA46-A82F6E709716}"/>
    <cellStyle name="Normal 7 3 5 2 3" xfId="1908" xr:uid="{A7AF11F7-B2F9-4095-8EC4-7795CB601057}"/>
    <cellStyle name="Normal 7 3 5 2 4" xfId="3505" xr:uid="{2E986053-7265-44C9-8A8F-3EF1212B7C2D}"/>
    <cellStyle name="Normal 7 3 5 3" xfId="1909" xr:uid="{412A9A22-7AA8-4E00-89D6-FB46FFB2D5CD}"/>
    <cellStyle name="Normal 7 3 5 3 2" xfId="1910" xr:uid="{DAA3B541-403C-4471-BAB2-9D44A30F9A03}"/>
    <cellStyle name="Normal 7 3 5 3 3" xfId="3506" xr:uid="{799C97AB-EA9A-4AEF-B149-2BDE4ED3FA75}"/>
    <cellStyle name="Normal 7 3 5 3 4" xfId="3507" xr:uid="{57E647E8-EBDD-4511-94E8-BBC02347B0C8}"/>
    <cellStyle name="Normal 7 3 5 4" xfId="1911" xr:uid="{0982B311-674B-4EDF-8097-CBB8403EEBA1}"/>
    <cellStyle name="Normal 7 3 5 5" xfId="3508" xr:uid="{DEA2C454-E46F-435C-B337-BF4784472EC3}"/>
    <cellStyle name="Normal 7 3 5 6" xfId="3509" xr:uid="{126F7B3C-5FD8-4A73-A249-8D1EC713B438}"/>
    <cellStyle name="Normal 7 3 6" xfId="362" xr:uid="{2760FCA9-9A08-426A-94A4-A3C59206672E}"/>
    <cellStyle name="Normal 7 3 6 2" xfId="1912" xr:uid="{5BF89BA6-47E7-49A4-95C3-5E2B1D53C6A7}"/>
    <cellStyle name="Normal 7 3 6 2 2" xfId="1913" xr:uid="{43C4A370-2AF3-4DF3-A165-180DBAD62CEF}"/>
    <cellStyle name="Normal 7 3 6 2 3" xfId="3510" xr:uid="{67AE6654-678E-40E9-B588-1F385A8B8149}"/>
    <cellStyle name="Normal 7 3 6 2 4" xfId="3511" xr:uid="{E5775957-489F-4949-9619-0D0515001207}"/>
    <cellStyle name="Normal 7 3 6 3" xfId="1914" xr:uid="{FEF42165-25B8-4373-8CC7-2283D8A5FEF0}"/>
    <cellStyle name="Normal 7 3 6 4" xfId="3512" xr:uid="{979C2545-17D0-4397-8709-DE6CF1718521}"/>
    <cellStyle name="Normal 7 3 6 5" xfId="3513" xr:uid="{1823A070-DE19-4426-BA81-6E74C8984391}"/>
    <cellStyle name="Normal 7 3 7" xfId="1915" xr:uid="{0C079BF7-C566-44A7-B3B3-9C6FB6180A37}"/>
    <cellStyle name="Normal 7 3 7 2" xfId="1916" xr:uid="{55AA7B74-1CC3-4C94-9F17-AE660088A068}"/>
    <cellStyle name="Normal 7 3 7 3" xfId="3514" xr:uid="{604029BF-4E88-4055-9796-6055F4D24B8A}"/>
    <cellStyle name="Normal 7 3 7 4" xfId="3515" xr:uid="{1FCDDF26-2A71-4519-A0D2-03CED454E5C9}"/>
    <cellStyle name="Normal 7 3 8" xfId="1917" xr:uid="{21D4674D-8183-4E1E-8A18-636B4C459A92}"/>
    <cellStyle name="Normal 7 3 8 2" xfId="3516" xr:uid="{80F61841-3523-4385-B491-AE79D27FF868}"/>
    <cellStyle name="Normal 7 3 8 3" xfId="3517" xr:uid="{160F71DE-CC42-46A4-B971-E8D8A43CF9BC}"/>
    <cellStyle name="Normal 7 3 8 4" xfId="3518" xr:uid="{6692569A-7963-430B-A873-B1330BEFC7EA}"/>
    <cellStyle name="Normal 7 3 9" xfId="3519" xr:uid="{FA0DF2A7-02E5-4AD8-92F8-E74D8D3ACD02}"/>
    <cellStyle name="Normal 7 4" xfId="145" xr:uid="{5682CF6C-8787-4B41-BEF6-B44796861E9C}"/>
    <cellStyle name="Normal 7 4 10" xfId="3520" xr:uid="{2853537B-24DA-4DE9-8321-6C6E7B87C167}"/>
    <cellStyle name="Normal 7 4 11" xfId="3521" xr:uid="{7F6011D2-4ADF-4278-A761-4B0BE4DBDAD5}"/>
    <cellStyle name="Normal 7 4 2" xfId="146" xr:uid="{3A2ED703-4676-4B7E-B020-8E34B38A1A74}"/>
    <cellStyle name="Normal 7 4 2 2" xfId="363" xr:uid="{4CED3370-91C2-46A5-8595-8A393B96913A}"/>
    <cellStyle name="Normal 7 4 2 2 2" xfId="720" xr:uid="{4FD82282-5DD5-4221-9514-BA0589F29246}"/>
    <cellStyle name="Normal 7 4 2 2 2 2" xfId="721" xr:uid="{156F752B-2BD4-4C28-8097-B0A0369A30AA}"/>
    <cellStyle name="Normal 7 4 2 2 2 2 2" xfId="1918" xr:uid="{56972679-AC0B-459B-A598-DB1BF776E74A}"/>
    <cellStyle name="Normal 7 4 2 2 2 2 3" xfId="3522" xr:uid="{D13BE330-BFA8-4D6E-A3C8-726FC7C8B9FC}"/>
    <cellStyle name="Normal 7 4 2 2 2 2 4" xfId="3523" xr:uid="{3D52FAFB-BB20-4336-86D0-18F07748AB33}"/>
    <cellStyle name="Normal 7 4 2 2 2 3" xfId="1919" xr:uid="{3BB81980-8D42-4D1F-8E17-65A322EC9355}"/>
    <cellStyle name="Normal 7 4 2 2 2 3 2" xfId="3524" xr:uid="{18FBBAA2-6C45-428E-B0FC-F6CD4D2E2B90}"/>
    <cellStyle name="Normal 7 4 2 2 2 3 3" xfId="3525" xr:uid="{946A6396-BD5D-473C-B15A-9ADC2A9BBCD8}"/>
    <cellStyle name="Normal 7 4 2 2 2 3 4" xfId="3526" xr:uid="{C204F42A-DCC6-4DF4-8163-1564DE3296C8}"/>
    <cellStyle name="Normal 7 4 2 2 2 4" xfId="3527" xr:uid="{0BEA217C-AE80-477A-B6D6-69EEBD2B1BD5}"/>
    <cellStyle name="Normal 7 4 2 2 2 5" xfId="3528" xr:uid="{8E826587-5E91-4302-8320-EF6ABA07DDF9}"/>
    <cellStyle name="Normal 7 4 2 2 2 6" xfId="3529" xr:uid="{CCD577C1-2333-4A92-898E-4DAE6D403ADD}"/>
    <cellStyle name="Normal 7 4 2 2 3" xfId="722" xr:uid="{198EA773-C20E-45CF-90AA-1E0929600ABD}"/>
    <cellStyle name="Normal 7 4 2 2 3 2" xfId="1920" xr:uid="{6B092D5C-CD48-41E5-AABE-1E511AF625AB}"/>
    <cellStyle name="Normal 7 4 2 2 3 2 2" xfId="3530" xr:uid="{7533566F-3581-40C0-ACB8-5D24707B5954}"/>
    <cellStyle name="Normal 7 4 2 2 3 2 3" xfId="3531" xr:uid="{5922874E-6D4F-4977-9402-028D2FE954DB}"/>
    <cellStyle name="Normal 7 4 2 2 3 2 4" xfId="3532" xr:uid="{A6850BB6-4ECB-43B3-837B-1617C83DBD28}"/>
    <cellStyle name="Normal 7 4 2 2 3 3" xfId="3533" xr:uid="{A26430EF-95EF-455D-8B11-D9636CE2C777}"/>
    <cellStyle name="Normal 7 4 2 2 3 4" xfId="3534" xr:uid="{1F169859-E225-4335-AE3E-F1052317CDBB}"/>
    <cellStyle name="Normal 7 4 2 2 3 5" xfId="3535" xr:uid="{DB54AEFF-A601-4355-9D88-A047FFEC54D7}"/>
    <cellStyle name="Normal 7 4 2 2 4" xfId="1921" xr:uid="{7C762CA6-4030-4DEB-A16C-E795920EABEC}"/>
    <cellStyle name="Normal 7 4 2 2 4 2" xfId="3536" xr:uid="{912BDF8C-4DF4-4A48-B5BA-41F386BB2531}"/>
    <cellStyle name="Normal 7 4 2 2 4 3" xfId="3537" xr:uid="{D04D8AE6-14F7-4A86-A6D9-028A9E87AC36}"/>
    <cellStyle name="Normal 7 4 2 2 4 4" xfId="3538" xr:uid="{3130A17D-931D-430A-A0F5-174F5FB01447}"/>
    <cellStyle name="Normal 7 4 2 2 5" xfId="3539" xr:uid="{AF6F2639-452D-456B-A863-A80BAB2F5124}"/>
    <cellStyle name="Normal 7 4 2 2 5 2" xfId="3540" xr:uid="{B5726922-F999-458D-98DB-650DE5407F7E}"/>
    <cellStyle name="Normal 7 4 2 2 5 3" xfId="3541" xr:uid="{4F74EECD-A6A2-4ED7-8555-27841AA24062}"/>
    <cellStyle name="Normal 7 4 2 2 5 4" xfId="3542" xr:uid="{3228803B-617B-43CE-80BB-75F8705AF854}"/>
    <cellStyle name="Normal 7 4 2 2 6" xfId="3543" xr:uid="{57DD30B1-C067-436C-BC0F-738CBE7FE522}"/>
    <cellStyle name="Normal 7 4 2 2 7" xfId="3544" xr:uid="{7A111DE1-64B0-4FC6-A1F0-2E401135370E}"/>
    <cellStyle name="Normal 7 4 2 2 8" xfId="3545" xr:uid="{88F932B3-2CEF-431E-89D7-853B9502A6F8}"/>
    <cellStyle name="Normal 7 4 2 3" xfId="723" xr:uid="{EFB6633F-E626-491A-B8A4-03834F380B00}"/>
    <cellStyle name="Normal 7 4 2 3 2" xfId="724" xr:uid="{6780E127-A9B9-48F2-AA42-F98404FE1E13}"/>
    <cellStyle name="Normal 7 4 2 3 2 2" xfId="725" xr:uid="{0B8AA279-CA0C-4E28-B789-7E248B3666A8}"/>
    <cellStyle name="Normal 7 4 2 3 2 3" xfId="3546" xr:uid="{DEE154D6-676E-4F74-AA88-3893D5A930A3}"/>
    <cellStyle name="Normal 7 4 2 3 2 4" xfId="3547" xr:uid="{74427952-5E88-462B-A557-13DE2DD60431}"/>
    <cellStyle name="Normal 7 4 2 3 3" xfId="726" xr:uid="{F03B41CE-6E95-45CC-886B-B27EC3614A81}"/>
    <cellStyle name="Normal 7 4 2 3 3 2" xfId="3548" xr:uid="{B62B6124-24E2-4E59-A665-D1C543EACABA}"/>
    <cellStyle name="Normal 7 4 2 3 3 3" xfId="3549" xr:uid="{7BC03F12-0A42-4407-ADB4-8F1049DA2E8C}"/>
    <cellStyle name="Normal 7 4 2 3 3 4" xfId="3550" xr:uid="{29454A89-0CA0-4D1E-B6F9-9A2280ECFAEE}"/>
    <cellStyle name="Normal 7 4 2 3 4" xfId="3551" xr:uid="{265C7C40-1C12-4642-8CE2-000A090E09E8}"/>
    <cellStyle name="Normal 7 4 2 3 5" xfId="3552" xr:uid="{B2FE5650-138B-4DF4-A91C-A2E078903C41}"/>
    <cellStyle name="Normal 7 4 2 3 6" xfId="3553" xr:uid="{DDBE0EAE-3B47-44A4-8C34-11530F0482E6}"/>
    <cellStyle name="Normal 7 4 2 4" xfId="727" xr:uid="{7D220E79-2ACE-492A-917D-B81CC8879BD0}"/>
    <cellStyle name="Normal 7 4 2 4 2" xfId="728" xr:uid="{B614EBCB-6AD8-4B7A-A888-554E2689B75D}"/>
    <cellStyle name="Normal 7 4 2 4 2 2" xfId="3554" xr:uid="{5BE5EF61-8F25-4A70-B29D-97B29C26BC38}"/>
    <cellStyle name="Normal 7 4 2 4 2 3" xfId="3555" xr:uid="{E47E036E-E382-4F5B-86B1-69AB0058183C}"/>
    <cellStyle name="Normal 7 4 2 4 2 4" xfId="3556" xr:uid="{BF3D0CE8-AC1E-4B7A-AB01-D96EA5A2D26C}"/>
    <cellStyle name="Normal 7 4 2 4 3" xfId="3557" xr:uid="{FF85937D-DCC6-45D7-80A5-5A22D70C5C06}"/>
    <cellStyle name="Normal 7 4 2 4 4" xfId="3558" xr:uid="{A0308FA9-481D-44F1-91EF-DB21B329860C}"/>
    <cellStyle name="Normal 7 4 2 4 5" xfId="3559" xr:uid="{E94C9273-E4AD-472C-8D7C-ADF959FED128}"/>
    <cellStyle name="Normal 7 4 2 5" xfId="729" xr:uid="{B0754EEF-09EF-454C-A7BA-A9BF3F64B433}"/>
    <cellStyle name="Normal 7 4 2 5 2" xfId="3560" xr:uid="{EB591FD0-2FEF-4C15-8B53-BBC8E70343B7}"/>
    <cellStyle name="Normal 7 4 2 5 3" xfId="3561" xr:uid="{CDC7960C-8D62-419E-834D-36D7E26A512A}"/>
    <cellStyle name="Normal 7 4 2 5 4" xfId="3562" xr:uid="{D0F0D945-674C-4C22-9AEC-AFF44B28B7A5}"/>
    <cellStyle name="Normal 7 4 2 6" xfId="3563" xr:uid="{D74E0AD8-19F0-497E-926E-590FBFA45C76}"/>
    <cellStyle name="Normal 7 4 2 6 2" xfId="3564" xr:uid="{0D3C8D0A-15D5-4967-9368-0727D2A0C90D}"/>
    <cellStyle name="Normal 7 4 2 6 3" xfId="3565" xr:uid="{0F88CF5B-4037-40DE-A128-00A9A0EDEAD1}"/>
    <cellStyle name="Normal 7 4 2 6 4" xfId="3566" xr:uid="{2AF7F7D8-9E83-49F1-BE8B-005A078875EE}"/>
    <cellStyle name="Normal 7 4 2 7" xfId="3567" xr:uid="{70BC873A-02B8-41C1-B93C-AB236BAC02BC}"/>
    <cellStyle name="Normal 7 4 2 8" xfId="3568" xr:uid="{66A31814-EEE5-4034-9D00-AD17276A3432}"/>
    <cellStyle name="Normal 7 4 2 9" xfId="3569" xr:uid="{D2F26245-44F4-4088-9AF1-1D690BC2B5EC}"/>
    <cellStyle name="Normal 7 4 3" xfId="364" xr:uid="{0FB63705-D52E-4434-AB08-0C800A276256}"/>
    <cellStyle name="Normal 7 4 3 2" xfId="730" xr:uid="{B7641FB2-DCB2-4353-B587-D541D46A6403}"/>
    <cellStyle name="Normal 7 4 3 2 2" xfId="731" xr:uid="{D6C5C70A-22F1-4F9F-97D6-A43E24036AD3}"/>
    <cellStyle name="Normal 7 4 3 2 2 2" xfId="1922" xr:uid="{3F0334ED-78CA-4E1E-8AD7-43AF7326938D}"/>
    <cellStyle name="Normal 7 4 3 2 2 2 2" xfId="1923" xr:uid="{17DE7D46-BEA4-4A8E-AE8D-C384A7551785}"/>
    <cellStyle name="Normal 7 4 3 2 2 3" xfId="1924" xr:uid="{20829DD7-6EA0-42F3-86D9-EB948A07DD5C}"/>
    <cellStyle name="Normal 7 4 3 2 2 4" xfId="3570" xr:uid="{E67DA47F-1390-4DDC-99AF-D708D6E598D8}"/>
    <cellStyle name="Normal 7 4 3 2 3" xfId="1925" xr:uid="{6A1A0615-68C8-44B2-A073-1D107C580A79}"/>
    <cellStyle name="Normal 7 4 3 2 3 2" xfId="1926" xr:uid="{E579512C-877F-4247-8F8D-12FDFB062513}"/>
    <cellStyle name="Normal 7 4 3 2 3 3" xfId="3571" xr:uid="{4B2D72FB-BAE0-41C6-87A4-5F41EE5DED2E}"/>
    <cellStyle name="Normal 7 4 3 2 3 4" xfId="3572" xr:uid="{E132A8B0-D3EB-4919-B93D-038864A75148}"/>
    <cellStyle name="Normal 7 4 3 2 4" xfId="1927" xr:uid="{12654384-D75E-4349-BA56-31D32CE21865}"/>
    <cellStyle name="Normal 7 4 3 2 5" xfId="3573" xr:uid="{DAF898E3-160D-4306-96A0-B57253269E3E}"/>
    <cellStyle name="Normal 7 4 3 2 6" xfId="3574" xr:uid="{717FC470-6ECF-4A9B-984D-013F200A1275}"/>
    <cellStyle name="Normal 7 4 3 3" xfId="732" xr:uid="{EF868624-3146-4F71-9F2E-CF8115EEC1EB}"/>
    <cellStyle name="Normal 7 4 3 3 2" xfId="1928" xr:uid="{56A5C393-8751-431B-8160-5214F7529D46}"/>
    <cellStyle name="Normal 7 4 3 3 2 2" xfId="1929" xr:uid="{E116F300-FE30-42D5-AE4A-10679E4FACD5}"/>
    <cellStyle name="Normal 7 4 3 3 2 3" xfId="3575" xr:uid="{BF2BE6E0-8BF1-4ED3-A513-5B1F1F841EE4}"/>
    <cellStyle name="Normal 7 4 3 3 2 4" xfId="3576" xr:uid="{460CB1D6-DA3C-4DC9-8E83-AA70B1FA1AE3}"/>
    <cellStyle name="Normal 7 4 3 3 3" xfId="1930" xr:uid="{85017B59-F85D-46E2-9E7D-033C73C65776}"/>
    <cellStyle name="Normal 7 4 3 3 4" xfId="3577" xr:uid="{28534138-FB4F-4F74-8EF6-91F0CDBB93A5}"/>
    <cellStyle name="Normal 7 4 3 3 5" xfId="3578" xr:uid="{7BF3088D-4C54-49A3-8D43-7754E63081B7}"/>
    <cellStyle name="Normal 7 4 3 4" xfId="1931" xr:uid="{EAC828C3-6637-43E4-8365-D8DCD273BE48}"/>
    <cellStyle name="Normal 7 4 3 4 2" xfId="1932" xr:uid="{C3DB7599-4463-4E58-A780-6242557811C4}"/>
    <cellStyle name="Normal 7 4 3 4 3" xfId="3579" xr:uid="{A6C043D2-D6B1-4D96-813E-32E6D734095D}"/>
    <cellStyle name="Normal 7 4 3 4 4" xfId="3580" xr:uid="{0F3A9BBC-B604-4399-AB35-D970C557B007}"/>
    <cellStyle name="Normal 7 4 3 5" xfId="1933" xr:uid="{ABC488D6-D294-4CFC-A9E1-070B255FC056}"/>
    <cellStyle name="Normal 7 4 3 5 2" xfId="3581" xr:uid="{C10476D6-758D-4F98-B40C-61025431DA33}"/>
    <cellStyle name="Normal 7 4 3 5 3" xfId="3582" xr:uid="{3F1CC9B6-1609-4CD8-B012-6D85A93CD7C1}"/>
    <cellStyle name="Normal 7 4 3 5 4" xfId="3583" xr:uid="{3BB5BD53-A347-40EC-8C53-80DB637B9827}"/>
    <cellStyle name="Normal 7 4 3 6" xfId="3584" xr:uid="{26D03C77-5289-4092-9D0D-68C8B377D66E}"/>
    <cellStyle name="Normal 7 4 3 7" xfId="3585" xr:uid="{4A969ABE-5E37-495D-9783-A2593791BE83}"/>
    <cellStyle name="Normal 7 4 3 8" xfId="3586" xr:uid="{E7B64E40-BC22-43E1-BA72-6CC985075E9E}"/>
    <cellStyle name="Normal 7 4 4" xfId="365" xr:uid="{A335C172-06FD-4084-9F5D-486F5392630B}"/>
    <cellStyle name="Normal 7 4 4 2" xfId="733" xr:uid="{ADD88167-F5B5-448B-A90B-F732168FCED1}"/>
    <cellStyle name="Normal 7 4 4 2 2" xfId="734" xr:uid="{12E894A0-39C2-4440-A9B8-B25DC96B09F8}"/>
    <cellStyle name="Normal 7 4 4 2 2 2" xfId="1934" xr:uid="{1460C854-4B72-4DFD-9C28-391788B9AC2B}"/>
    <cellStyle name="Normal 7 4 4 2 2 3" xfId="3587" xr:uid="{14205711-A63F-4A9E-916F-831E371BFD7E}"/>
    <cellStyle name="Normal 7 4 4 2 2 4" xfId="3588" xr:uid="{4CFC77B5-47DE-4E96-B1FC-F3137F751D57}"/>
    <cellStyle name="Normal 7 4 4 2 3" xfId="1935" xr:uid="{2F785D55-E19F-4519-BB61-CCB763ADA5E0}"/>
    <cellStyle name="Normal 7 4 4 2 4" xfId="3589" xr:uid="{E85FD37B-7EF8-48DC-99F4-F67CC8715C7A}"/>
    <cellStyle name="Normal 7 4 4 2 5" xfId="3590" xr:uid="{65459612-23E8-47C9-8F0E-CFC244E3D7E2}"/>
    <cellStyle name="Normal 7 4 4 3" xfId="735" xr:uid="{E4D02F39-8778-404F-AE5D-474B977CF0DC}"/>
    <cellStyle name="Normal 7 4 4 3 2" xfId="1936" xr:uid="{6FE7266A-BB63-4FFA-80CD-48840656F1A0}"/>
    <cellStyle name="Normal 7 4 4 3 3" xfId="3591" xr:uid="{D66FD0A8-6977-40BA-9D33-CB0A9C2DD92B}"/>
    <cellStyle name="Normal 7 4 4 3 4" xfId="3592" xr:uid="{B3F639EA-F8F8-4125-909A-628C12285744}"/>
    <cellStyle name="Normal 7 4 4 4" xfId="1937" xr:uid="{CD186E4C-687E-443B-99FF-E194409C5F65}"/>
    <cellStyle name="Normal 7 4 4 4 2" xfId="3593" xr:uid="{94A3D99B-C1EB-4475-B3B1-8A686AB8400B}"/>
    <cellStyle name="Normal 7 4 4 4 3" xfId="3594" xr:uid="{1B72B44F-B27C-4501-ACE9-0C248C00333D}"/>
    <cellStyle name="Normal 7 4 4 4 4" xfId="3595" xr:uid="{3DA0E03B-392E-4918-839C-BBB785EBE390}"/>
    <cellStyle name="Normal 7 4 4 5" xfId="3596" xr:uid="{7BD2531C-A261-4EA6-84E3-9441243E6C2F}"/>
    <cellStyle name="Normal 7 4 4 6" xfId="3597" xr:uid="{1FE2F2B6-48D9-4E93-8EA5-41275CE8D665}"/>
    <cellStyle name="Normal 7 4 4 7" xfId="3598" xr:uid="{DBE37AC5-9570-42A1-8B83-7EF49BA7DAEE}"/>
    <cellStyle name="Normal 7 4 5" xfId="366" xr:uid="{F05CE151-F4D1-47C5-9630-4CB99B25FF2B}"/>
    <cellStyle name="Normal 7 4 5 2" xfId="736" xr:uid="{826BB226-EF49-4F53-87EE-CDD834BC5106}"/>
    <cellStyle name="Normal 7 4 5 2 2" xfId="1938" xr:uid="{4148594E-9869-434E-B0F8-564A6B575B46}"/>
    <cellStyle name="Normal 7 4 5 2 3" xfId="3599" xr:uid="{4D35BA51-0704-45FA-A12E-53BD01B6CB24}"/>
    <cellStyle name="Normal 7 4 5 2 4" xfId="3600" xr:uid="{B4F58BFD-DA84-4730-8A02-4551E40D5640}"/>
    <cellStyle name="Normal 7 4 5 3" xfId="1939" xr:uid="{A2BA56ED-EB7D-49A9-8A88-BF4EAA6B38C0}"/>
    <cellStyle name="Normal 7 4 5 3 2" xfId="3601" xr:uid="{61CEA388-7C00-48EA-81C7-9E9A5F0A4809}"/>
    <cellStyle name="Normal 7 4 5 3 3" xfId="3602" xr:uid="{6A4A2A3B-28FB-4F14-94AC-B11343B95742}"/>
    <cellStyle name="Normal 7 4 5 3 4" xfId="3603" xr:uid="{BA8A2678-5930-4A78-84AE-6DAB549D3911}"/>
    <cellStyle name="Normal 7 4 5 4" xfId="3604" xr:uid="{18840071-1FD6-4D76-81CD-01E5274E90A2}"/>
    <cellStyle name="Normal 7 4 5 5" xfId="3605" xr:uid="{BE6DA1E1-D82B-4F22-8B7F-A26F5544D26A}"/>
    <cellStyle name="Normal 7 4 5 6" xfId="3606" xr:uid="{0F2923DA-3D73-4933-9220-AF74F89B692F}"/>
    <cellStyle name="Normal 7 4 6" xfId="737" xr:uid="{CEC0DBCF-E33F-4FCF-B145-F4BFA2C912A2}"/>
    <cellStyle name="Normal 7 4 6 2" xfId="1940" xr:uid="{145F9B06-E2DA-49CC-AD32-A5991A2BAD71}"/>
    <cellStyle name="Normal 7 4 6 2 2" xfId="3607" xr:uid="{E20053FC-3080-42C1-9D37-39461D397931}"/>
    <cellStyle name="Normal 7 4 6 2 3" xfId="3608" xr:uid="{39F05A03-3124-4532-9B1D-EA55A2F37EC1}"/>
    <cellStyle name="Normal 7 4 6 2 4" xfId="3609" xr:uid="{89483273-BA54-48F8-92A2-3B3F9C890BEF}"/>
    <cellStyle name="Normal 7 4 6 3" xfId="3610" xr:uid="{3270B687-B18D-4951-89C7-187CB267197A}"/>
    <cellStyle name="Normal 7 4 6 4" xfId="3611" xr:uid="{09DEF285-1433-471D-9C7B-00475021D1C1}"/>
    <cellStyle name="Normal 7 4 6 5" xfId="3612" xr:uid="{C1E063CD-2637-44DE-B606-C70A93E26F28}"/>
    <cellStyle name="Normal 7 4 7" xfId="1941" xr:uid="{6293A74A-F628-4178-8C01-B28807007F25}"/>
    <cellStyle name="Normal 7 4 7 2" xfId="3613" xr:uid="{D37562A0-CA94-4FF4-81CF-610173965B1D}"/>
    <cellStyle name="Normal 7 4 7 3" xfId="3614" xr:uid="{B8A260F9-BC53-402A-8020-DCF9BA1497ED}"/>
    <cellStyle name="Normal 7 4 7 4" xfId="3615" xr:uid="{818B8BAD-56AD-4571-BC15-78C8A626F289}"/>
    <cellStyle name="Normal 7 4 8" xfId="3616" xr:uid="{248922DD-CA70-43AC-91B3-A22E42BF0C07}"/>
    <cellStyle name="Normal 7 4 8 2" xfId="3617" xr:uid="{6687FB00-EB67-4147-AF66-13E1CE97FD52}"/>
    <cellStyle name="Normal 7 4 8 3" xfId="3618" xr:uid="{2269161E-8683-4ACE-980B-DFC51C89BC5E}"/>
    <cellStyle name="Normal 7 4 8 4" xfId="3619" xr:uid="{D6EA43AC-A51D-4348-92BB-5A979DF604B4}"/>
    <cellStyle name="Normal 7 4 9" xfId="3620" xr:uid="{1E172A38-9EF8-498E-B159-783D7438DED5}"/>
    <cellStyle name="Normal 7 5" xfId="147" xr:uid="{6617BC52-F283-4BD3-8FFB-C8F700CBD91E}"/>
    <cellStyle name="Normal 7 5 2" xfId="148" xr:uid="{68ADBF76-9666-46EF-A3E0-5CFC5D65DE2E}"/>
    <cellStyle name="Normal 7 5 2 2" xfId="367" xr:uid="{E91D49D9-62AB-49A8-BA12-1500294BDD86}"/>
    <cellStyle name="Normal 7 5 2 2 2" xfId="738" xr:uid="{18FAFBD1-2EB6-4D5E-BFF9-818D88AFA4A0}"/>
    <cellStyle name="Normal 7 5 2 2 2 2" xfId="1942" xr:uid="{15055348-3999-4A13-9611-AC149E9E79B5}"/>
    <cellStyle name="Normal 7 5 2 2 2 3" xfId="3621" xr:uid="{3334499A-093B-4339-9CA8-DFDB06B42DCF}"/>
    <cellStyle name="Normal 7 5 2 2 2 4" xfId="3622" xr:uid="{4FA15198-226F-4A92-8714-8F5947111DF4}"/>
    <cellStyle name="Normal 7 5 2 2 3" xfId="1943" xr:uid="{4E0F21C7-DE7B-44DF-9CFB-CE6EECDCABFC}"/>
    <cellStyle name="Normal 7 5 2 2 3 2" xfId="3623" xr:uid="{2D0F1AB8-3C96-4BE8-BEE7-70F425EEE721}"/>
    <cellStyle name="Normal 7 5 2 2 3 3" xfId="3624" xr:uid="{79634DC5-6BDC-4C85-BDA6-F0FC56715C39}"/>
    <cellStyle name="Normal 7 5 2 2 3 4" xfId="3625" xr:uid="{2FD4CA82-1F7B-4E3E-A078-FC40D2B1AA31}"/>
    <cellStyle name="Normal 7 5 2 2 4" xfId="3626" xr:uid="{32BAEED4-B032-48C8-BD09-C96FC812E976}"/>
    <cellStyle name="Normal 7 5 2 2 5" xfId="3627" xr:uid="{212DE884-AC4A-4185-A9EF-8F9FE845BBF9}"/>
    <cellStyle name="Normal 7 5 2 2 6" xfId="3628" xr:uid="{E66FB078-94BA-4B3B-A8B3-9490CC10DF7E}"/>
    <cellStyle name="Normal 7 5 2 3" xfId="739" xr:uid="{399B82EA-0151-4458-990F-9F977542C0A5}"/>
    <cellStyle name="Normal 7 5 2 3 2" xfId="1944" xr:uid="{669D8CC8-AE1C-4FD5-97DB-2177BFB71BE3}"/>
    <cellStyle name="Normal 7 5 2 3 2 2" xfId="3629" xr:uid="{01B18AB0-DF64-43F5-B207-5D50BF83AE77}"/>
    <cellStyle name="Normal 7 5 2 3 2 3" xfId="3630" xr:uid="{584BD46A-E73B-49D2-AF87-EB0E721A5489}"/>
    <cellStyle name="Normal 7 5 2 3 2 4" xfId="3631" xr:uid="{257F8D1E-5FF8-40A0-A828-0225B54B0F13}"/>
    <cellStyle name="Normal 7 5 2 3 3" xfId="3632" xr:uid="{07A8D3DD-EB31-4959-B0F3-99CDEDACB12A}"/>
    <cellStyle name="Normal 7 5 2 3 4" xfId="3633" xr:uid="{E8F27029-4375-4D70-B198-B313C5934387}"/>
    <cellStyle name="Normal 7 5 2 3 5" xfId="3634" xr:uid="{BA11B75C-E0D6-4665-9555-4370E841BCDB}"/>
    <cellStyle name="Normal 7 5 2 4" xfId="1945" xr:uid="{C4B7A920-5E45-4466-B332-FAAE19E42F4F}"/>
    <cellStyle name="Normal 7 5 2 4 2" xfId="3635" xr:uid="{5A7E4F69-CB9F-4C98-929B-14224867C487}"/>
    <cellStyle name="Normal 7 5 2 4 3" xfId="3636" xr:uid="{360D03B5-5659-459A-ACD9-C29DF1B1E85E}"/>
    <cellStyle name="Normal 7 5 2 4 4" xfId="3637" xr:uid="{16D436D8-9337-49E4-A398-F3991C543ADA}"/>
    <cellStyle name="Normal 7 5 2 5" xfId="3638" xr:uid="{A5F62C3F-AD85-4662-9071-BD19C014E855}"/>
    <cellStyle name="Normal 7 5 2 5 2" xfId="3639" xr:uid="{63968D4C-A8DA-40F1-AEE3-F5A506B3164C}"/>
    <cellStyle name="Normal 7 5 2 5 3" xfId="3640" xr:uid="{74AF782D-33A6-47F4-BE86-FB2BAE7A009C}"/>
    <cellStyle name="Normal 7 5 2 5 4" xfId="3641" xr:uid="{004ED8EA-D229-4D93-9A38-106C1211801B}"/>
    <cellStyle name="Normal 7 5 2 6" xfId="3642" xr:uid="{7D367285-DCE2-44F2-93E7-8BE799E27732}"/>
    <cellStyle name="Normal 7 5 2 7" xfId="3643" xr:uid="{69C35ECA-DB67-4577-877E-99611BBAE999}"/>
    <cellStyle name="Normal 7 5 2 8" xfId="3644" xr:uid="{679C3391-E787-4256-ABF9-04383C15A276}"/>
    <cellStyle name="Normal 7 5 3" xfId="368" xr:uid="{C2309390-0CB4-443B-A2DF-88B8B009AEEE}"/>
    <cellStyle name="Normal 7 5 3 2" xfId="740" xr:uid="{874EC965-7E2B-4C0C-83CC-98597821BCF2}"/>
    <cellStyle name="Normal 7 5 3 2 2" xfId="741" xr:uid="{EA3EB92C-F8A7-4F69-95C4-A5DDA721C82A}"/>
    <cellStyle name="Normal 7 5 3 2 3" xfId="3645" xr:uid="{26E1CEF0-CF7D-46AA-A6CC-0CF3F4163F9C}"/>
    <cellStyle name="Normal 7 5 3 2 4" xfId="3646" xr:uid="{E6CFFA9C-B3FB-49DB-8DCF-3038CAE1EDEC}"/>
    <cellStyle name="Normal 7 5 3 3" xfId="742" xr:uid="{D352EC5E-CD00-4274-9C6E-EF839B6A6411}"/>
    <cellStyle name="Normal 7 5 3 3 2" xfId="3647" xr:uid="{8FFE780B-2FA4-44AA-B0C4-48A8396FA068}"/>
    <cellStyle name="Normal 7 5 3 3 3" xfId="3648" xr:uid="{9588D61B-0616-4519-84D2-8330B9B68975}"/>
    <cellStyle name="Normal 7 5 3 3 4" xfId="3649" xr:uid="{EBE01A5A-FDDB-4894-AB00-66143BD60C0F}"/>
    <cellStyle name="Normal 7 5 3 4" xfId="3650" xr:uid="{327C3E72-D40B-4DFF-B0A6-7C1230D9D6C7}"/>
    <cellStyle name="Normal 7 5 3 5" xfId="3651" xr:uid="{93C08894-9948-4C84-8DBA-55BC79E369AB}"/>
    <cellStyle name="Normal 7 5 3 6" xfId="3652" xr:uid="{9D6508BA-F25E-497B-A893-683B57C09DF6}"/>
    <cellStyle name="Normal 7 5 4" xfId="369" xr:uid="{4E69A0D9-E42F-4B2D-9869-1DEFE410E105}"/>
    <cellStyle name="Normal 7 5 4 2" xfId="743" xr:uid="{52828A02-2E37-411A-B402-B6EE50A06F35}"/>
    <cellStyle name="Normal 7 5 4 2 2" xfId="3653" xr:uid="{F4DD4CD8-644C-46AA-AE11-41430529440D}"/>
    <cellStyle name="Normal 7 5 4 2 3" xfId="3654" xr:uid="{3025F6B9-F196-4506-8E91-55F9461695D7}"/>
    <cellStyle name="Normal 7 5 4 2 4" xfId="3655" xr:uid="{EC553706-1FD5-4D79-BAF5-C0E0E2BD6C48}"/>
    <cellStyle name="Normal 7 5 4 3" xfId="3656" xr:uid="{84B75A2C-EC3C-4510-A66F-141EC276346C}"/>
    <cellStyle name="Normal 7 5 4 4" xfId="3657" xr:uid="{45861B45-9003-4A21-B71C-1EA06D38BCA2}"/>
    <cellStyle name="Normal 7 5 4 5" xfId="3658" xr:uid="{F153BF31-B944-4EE5-9476-08E179C508F4}"/>
    <cellStyle name="Normal 7 5 5" xfId="744" xr:uid="{3D5EFEB2-569B-46F7-992D-091F84F43E7D}"/>
    <cellStyle name="Normal 7 5 5 2" xfId="3659" xr:uid="{8391E505-0EA8-4145-A1BF-4268091092D5}"/>
    <cellStyle name="Normal 7 5 5 3" xfId="3660" xr:uid="{4C633D5E-D02B-4550-B67B-03AC98B7E0F1}"/>
    <cellStyle name="Normal 7 5 5 4" xfId="3661" xr:uid="{0B69908B-B26D-4B65-BE8E-23242E932A73}"/>
    <cellStyle name="Normal 7 5 6" xfId="3662" xr:uid="{0FF3BF04-8CBA-4BA9-B142-5D7AE556A00B}"/>
    <cellStyle name="Normal 7 5 6 2" xfId="3663" xr:uid="{A8776382-49B5-473C-B31D-DA0AC380FCFD}"/>
    <cellStyle name="Normal 7 5 6 3" xfId="3664" xr:uid="{BB8C41C6-A127-4011-9F56-65C90E9ACAE2}"/>
    <cellStyle name="Normal 7 5 6 4" xfId="3665" xr:uid="{33CDA786-365B-493F-B9E5-4D8090E3CE09}"/>
    <cellStyle name="Normal 7 5 7" xfId="3666" xr:uid="{E42DBACC-833B-4502-8FEF-E837579C9349}"/>
    <cellStyle name="Normal 7 5 8" xfId="3667" xr:uid="{E62CDB0A-587F-4F71-9E97-5B393279C3F1}"/>
    <cellStyle name="Normal 7 5 9" xfId="3668" xr:uid="{36522D77-EBB8-44BB-96FB-9603A0295F07}"/>
    <cellStyle name="Normal 7 6" xfId="149" xr:uid="{C8B9E486-4115-48A5-B058-2816D7EAA9EF}"/>
    <cellStyle name="Normal 7 6 2" xfId="370" xr:uid="{E622211D-843B-4C74-BEA6-65A423FA5255}"/>
    <cellStyle name="Normal 7 6 2 2" xfId="745" xr:uid="{E0CCC0C6-DC01-40AA-B2FB-8842D701A77D}"/>
    <cellStyle name="Normal 7 6 2 2 2" xfId="1946" xr:uid="{BCB002E6-689D-4B23-B4BE-6D18CA1BEF81}"/>
    <cellStyle name="Normal 7 6 2 2 2 2" xfId="1947" xr:uid="{08019C0A-BDBC-4892-AD67-EC32B886B52F}"/>
    <cellStyle name="Normal 7 6 2 2 3" xfId="1948" xr:uid="{9D98E2FB-5412-49BC-8241-C328B8D54C82}"/>
    <cellStyle name="Normal 7 6 2 2 4" xfId="3669" xr:uid="{DEF5B2D6-AC8C-4EBB-9BA5-1A24023C160F}"/>
    <cellStyle name="Normal 7 6 2 3" xfId="1949" xr:uid="{2AD485C8-FB1A-402D-9792-776A7521CDB9}"/>
    <cellStyle name="Normal 7 6 2 3 2" xfId="1950" xr:uid="{E20D02CA-7399-433F-82EB-267E27386F98}"/>
    <cellStyle name="Normal 7 6 2 3 3" xfId="3670" xr:uid="{51F12AEB-E0C2-4D9C-A823-A7E3C55F10C6}"/>
    <cellStyle name="Normal 7 6 2 3 4" xfId="3671" xr:uid="{448F846E-0964-4015-AE37-0DB2F5E75C5A}"/>
    <cellStyle name="Normal 7 6 2 4" xfId="1951" xr:uid="{BA53607B-376F-4C30-A9DB-F8468ABC6C20}"/>
    <cellStyle name="Normal 7 6 2 5" xfId="3672" xr:uid="{88C701B2-78D7-44A0-B52D-0A1DD114BD7D}"/>
    <cellStyle name="Normal 7 6 2 6" xfId="3673" xr:uid="{D1B71530-04DE-430C-84D6-1DB37D941FB4}"/>
    <cellStyle name="Normal 7 6 3" xfId="746" xr:uid="{B65F77DF-89DE-4222-8677-D17DF782E46E}"/>
    <cellStyle name="Normal 7 6 3 2" xfId="1952" xr:uid="{4C97C3A7-AEFE-4597-BCDA-B6AD76879411}"/>
    <cellStyle name="Normal 7 6 3 2 2" xfId="1953" xr:uid="{672016F5-95FE-47A1-A44F-FE5C364E6B38}"/>
    <cellStyle name="Normal 7 6 3 2 3" xfId="3674" xr:uid="{95BC151E-7E02-4416-AB29-7A8BC0848E6A}"/>
    <cellStyle name="Normal 7 6 3 2 4" xfId="3675" xr:uid="{CA6994A6-C37D-4BF8-AC59-E5F399184764}"/>
    <cellStyle name="Normal 7 6 3 3" xfId="1954" xr:uid="{0D895CDA-4DF5-4D8D-8736-4F715890737A}"/>
    <cellStyle name="Normal 7 6 3 4" xfId="3676" xr:uid="{574B1740-1EBA-4DF6-8120-54202776F1C5}"/>
    <cellStyle name="Normal 7 6 3 5" xfId="3677" xr:uid="{CCF62CE0-ED2E-4178-BAE6-E3BD901FD360}"/>
    <cellStyle name="Normal 7 6 4" xfId="1955" xr:uid="{E97ED093-818C-41F8-9F8B-F0A340CC5B75}"/>
    <cellStyle name="Normal 7 6 4 2" xfId="1956" xr:uid="{2285BF4E-D2DB-48FF-B36A-3CBCBC0CCA72}"/>
    <cellStyle name="Normal 7 6 4 3" xfId="3678" xr:uid="{D3CC9271-872D-4AF7-99C8-4C8A144F5697}"/>
    <cellStyle name="Normal 7 6 4 4" xfId="3679" xr:uid="{B1625DB0-AFDB-46F8-A0BE-BB5FEE172570}"/>
    <cellStyle name="Normal 7 6 5" xfId="1957" xr:uid="{385099E3-E095-46EC-961A-92881B02D364}"/>
    <cellStyle name="Normal 7 6 5 2" xfId="3680" xr:uid="{26D0E517-DF1A-47C4-B370-039FB9D6D2B5}"/>
    <cellStyle name="Normal 7 6 5 3" xfId="3681" xr:uid="{BDC396EE-21A6-4314-925C-9A46D44104A8}"/>
    <cellStyle name="Normal 7 6 5 4" xfId="3682" xr:uid="{F640CD95-7643-447D-9A94-C658F305D7DB}"/>
    <cellStyle name="Normal 7 6 6" xfId="3683" xr:uid="{D763FD93-D10D-4FDE-8BBF-8D74C3AB3182}"/>
    <cellStyle name="Normal 7 6 7" xfId="3684" xr:uid="{D4C505AF-F9E4-46DF-ACEC-5E48A055B620}"/>
    <cellStyle name="Normal 7 6 8" xfId="3685" xr:uid="{FEBEE1FE-6831-4761-8964-E9B597177208}"/>
    <cellStyle name="Normal 7 7" xfId="371" xr:uid="{CDC4FB45-00DE-4797-B130-76F0D830A4F1}"/>
    <cellStyle name="Normal 7 7 2" xfId="747" xr:uid="{83B27D1F-F76C-4240-A255-E5C42782CEA4}"/>
    <cellStyle name="Normal 7 7 2 2" xfId="748" xr:uid="{C6AAA816-0432-4900-99C7-45D30BF08F74}"/>
    <cellStyle name="Normal 7 7 2 2 2" xfId="1958" xr:uid="{21352A3D-5490-432D-9FBC-C9EA2F5C4D97}"/>
    <cellStyle name="Normal 7 7 2 2 3" xfId="3686" xr:uid="{B77FD739-50AA-45AA-9585-0D2388EE7046}"/>
    <cellStyle name="Normal 7 7 2 2 4" xfId="3687" xr:uid="{E197D31E-56A3-4E04-B1D7-B207B7D2C168}"/>
    <cellStyle name="Normal 7 7 2 3" xfId="1959" xr:uid="{F83CC6F5-2C69-4DBA-B81C-34BAF876ED3F}"/>
    <cellStyle name="Normal 7 7 2 4" xfId="3688" xr:uid="{D308F3D8-8C3F-49FA-BD9D-211CB6B94079}"/>
    <cellStyle name="Normal 7 7 2 5" xfId="3689" xr:uid="{46517995-121B-47B0-95F2-E0F0FFDC8D86}"/>
    <cellStyle name="Normal 7 7 3" xfId="749" xr:uid="{91765FE0-F8D9-40D0-936C-36CF7E6B94F4}"/>
    <cellStyle name="Normal 7 7 3 2" xfId="1960" xr:uid="{64694898-980D-41D6-8170-F9F58ECE6242}"/>
    <cellStyle name="Normal 7 7 3 3" xfId="3690" xr:uid="{78702F91-A8F2-48F6-AA85-D63A85DCC2DF}"/>
    <cellStyle name="Normal 7 7 3 4" xfId="3691" xr:uid="{24D77943-1E02-43A4-97AF-4456FBED6E15}"/>
    <cellStyle name="Normal 7 7 4" xfId="1961" xr:uid="{EC501B23-36EB-4AC0-A269-2115CF72E941}"/>
    <cellStyle name="Normal 7 7 4 2" xfId="3692" xr:uid="{74609EB5-EE71-4ECF-B6D6-B658863FEB01}"/>
    <cellStyle name="Normal 7 7 4 3" xfId="3693" xr:uid="{79DCB660-4FA7-4231-8B99-95302930CB59}"/>
    <cellStyle name="Normal 7 7 4 4" xfId="3694" xr:uid="{D73330AB-BBE8-4007-BD21-A13E2C74D4DC}"/>
    <cellStyle name="Normal 7 7 5" xfId="3695" xr:uid="{E05A35C7-FC72-4A4C-BA36-2852A0A22FEF}"/>
    <cellStyle name="Normal 7 7 6" xfId="3696" xr:uid="{380918A4-267A-45F3-B85F-EF44B8204E3A}"/>
    <cellStyle name="Normal 7 7 7" xfId="3697" xr:uid="{C6C7977F-3007-4D4A-B845-2C6E6FC707F6}"/>
    <cellStyle name="Normal 7 8" xfId="372" xr:uid="{97B6728A-72D3-40B0-A137-9AF9FF4B1986}"/>
    <cellStyle name="Normal 7 8 2" xfId="750" xr:uid="{50F3DC3F-16D6-4288-9F2A-A55CA281E422}"/>
    <cellStyle name="Normal 7 8 2 2" xfId="1962" xr:uid="{EAD47507-0103-40CC-BBCA-09C4600117FF}"/>
    <cellStyle name="Normal 7 8 2 3" xfId="3698" xr:uid="{F7267FA9-8C7E-40F9-9473-ED1C0E5EFEE9}"/>
    <cellStyle name="Normal 7 8 2 4" xfId="3699" xr:uid="{7D6627D7-A380-4859-B243-70B3F63192B3}"/>
    <cellStyle name="Normal 7 8 3" xfId="1963" xr:uid="{74C33C6E-86FA-4426-9BF1-2DE466FB47F6}"/>
    <cellStyle name="Normal 7 8 3 2" xfId="3700" xr:uid="{A81C556A-660A-449F-8D77-AD3EE1A767F2}"/>
    <cellStyle name="Normal 7 8 3 3" xfId="3701" xr:uid="{BDB04A86-546B-404E-8417-164628500439}"/>
    <cellStyle name="Normal 7 8 3 4" xfId="3702" xr:uid="{C81695D1-1DE0-43AD-94AF-8CB6E7F158B3}"/>
    <cellStyle name="Normal 7 8 4" xfId="3703" xr:uid="{F48389C9-6ED2-4E2C-8A45-DB5E6DA9986A}"/>
    <cellStyle name="Normal 7 8 5" xfId="3704" xr:uid="{649E8A78-0E95-4561-BB85-74CD9FFFB93F}"/>
    <cellStyle name="Normal 7 8 6" xfId="3705" xr:uid="{051C4ADD-96C3-4AAC-8E98-622EFE943239}"/>
    <cellStyle name="Normal 7 9" xfId="373" xr:uid="{B39C4A34-CB9C-45DD-B0BB-45B9653DB264}"/>
    <cellStyle name="Normal 7 9 2" xfId="1964" xr:uid="{AE53587E-ACDA-4F05-AE8F-797926AAF05A}"/>
    <cellStyle name="Normal 7 9 2 2" xfId="3706" xr:uid="{5502449B-9971-4069-B9E4-1EAA0235096A}"/>
    <cellStyle name="Normal 7 9 2 2 2" xfId="4408" xr:uid="{3C41110A-3732-4EA2-BD50-694A24BFF8A0}"/>
    <cellStyle name="Normal 7 9 2 2 3" xfId="4687" xr:uid="{20454452-A810-473A-9D04-38A058DB6EE4}"/>
    <cellStyle name="Normal 7 9 2 3" xfId="3707" xr:uid="{7972AFB6-8748-4020-A9C2-D17266F79511}"/>
    <cellStyle name="Normal 7 9 2 4" xfId="3708" xr:uid="{BC08380C-842C-4621-9531-AFF5EC45F248}"/>
    <cellStyle name="Normal 7 9 3" xfId="3709" xr:uid="{B58E36FD-5540-4F73-9076-04E1A34E21FC}"/>
    <cellStyle name="Normal 7 9 3 2" xfId="5346" xr:uid="{B58CE2B1-C339-4FB0-B285-747BA59FD9BD}"/>
    <cellStyle name="Normal 7 9 4" xfId="3710" xr:uid="{6F52625E-4616-4D6E-BA57-808FC87B8349}"/>
    <cellStyle name="Normal 7 9 4 2" xfId="4578" xr:uid="{3F21E98E-F6E1-4C4E-9A8C-2D63943078E9}"/>
    <cellStyle name="Normal 7 9 4 3" xfId="4688" xr:uid="{79C41BD7-1C8B-4461-81C9-60376EB4BD48}"/>
    <cellStyle name="Normal 7 9 4 4" xfId="4607" xr:uid="{61873845-FCE5-4867-9D21-65886155F6FA}"/>
    <cellStyle name="Normal 7 9 5" xfId="3711" xr:uid="{1098E16D-F7A7-4ADC-922F-9106118B2E4B}"/>
    <cellStyle name="Normal 8" xfId="76" xr:uid="{A3BF3CF3-37E3-4246-9F7F-DE44AD6F60F0}"/>
    <cellStyle name="Normal 8 10" xfId="1965" xr:uid="{D9B1D98E-EE0A-48EC-B242-0811296D850C}"/>
    <cellStyle name="Normal 8 10 2" xfId="3712" xr:uid="{F8A3DF79-FF43-4147-8B82-49A196F42598}"/>
    <cellStyle name="Normal 8 10 3" xfId="3713" xr:uid="{E2AAD758-3775-436F-858A-D8CBFDE423BC}"/>
    <cellStyle name="Normal 8 10 4" xfId="3714" xr:uid="{F84F4492-675F-48CD-BA7C-C960013F5AC9}"/>
    <cellStyle name="Normal 8 11" xfId="3715" xr:uid="{5D046D14-8E7A-4B8A-ADAF-DF64A4303CE9}"/>
    <cellStyle name="Normal 8 11 2" xfId="3716" xr:uid="{CA83266F-ACD1-4739-BA1A-749D07F6C539}"/>
    <cellStyle name="Normal 8 11 3" xfId="3717" xr:uid="{6DAFF43A-D6FF-4653-9ECD-B9DE88D39294}"/>
    <cellStyle name="Normal 8 11 4" xfId="3718" xr:uid="{CA491564-F0B1-4B6C-9E11-2DD057C87F68}"/>
    <cellStyle name="Normal 8 12" xfId="3719" xr:uid="{7C241D81-D3BD-406C-A725-E2B205EDDAC8}"/>
    <cellStyle name="Normal 8 12 2" xfId="3720" xr:uid="{DCE05CE6-AC10-4E7B-BA5D-0FAD70D2366E}"/>
    <cellStyle name="Normal 8 13" xfId="3721" xr:uid="{7EDB255E-A48A-4E35-A217-DFE86ACB79DA}"/>
    <cellStyle name="Normal 8 14" xfId="3722" xr:uid="{EEFCCA61-D4C2-4AA7-9C3B-F4C58E95211C}"/>
    <cellStyle name="Normal 8 15" xfId="3723" xr:uid="{434AD38E-C0C2-49FF-A8D1-4EDC8AF86FA2}"/>
    <cellStyle name="Normal 8 2" xfId="150" xr:uid="{1C3B226B-E196-4C62-9710-96E0DA1E30F6}"/>
    <cellStyle name="Normal 8 2 10" xfId="3724" xr:uid="{9C2C8C45-E508-491F-AD6F-53C87A5AD0DB}"/>
    <cellStyle name="Normal 8 2 11" xfId="3725" xr:uid="{67011B11-60EF-4795-99EB-FEB1E6819514}"/>
    <cellStyle name="Normal 8 2 2" xfId="151" xr:uid="{18A3C546-B59F-4DAB-8F8E-4B3BE87B797E}"/>
    <cellStyle name="Normal 8 2 2 2" xfId="152" xr:uid="{AFB5999A-21AD-4D29-B498-8967352ED654}"/>
    <cellStyle name="Normal 8 2 2 2 2" xfId="374" xr:uid="{213064CA-7576-455B-80CB-752567A15D9C}"/>
    <cellStyle name="Normal 8 2 2 2 2 2" xfId="751" xr:uid="{319DD919-B529-41F5-9B12-30DEB9B6D9F7}"/>
    <cellStyle name="Normal 8 2 2 2 2 2 2" xfId="752" xr:uid="{C5C4789E-27DD-4EEA-9D52-FFC1FB2152F8}"/>
    <cellStyle name="Normal 8 2 2 2 2 2 2 2" xfId="1966" xr:uid="{7BF21C57-8B9A-4E88-9B08-2C468AEF5247}"/>
    <cellStyle name="Normal 8 2 2 2 2 2 2 2 2" xfId="1967" xr:uid="{C49B6F80-1BF8-4892-AB1E-C5A86C718333}"/>
    <cellStyle name="Normal 8 2 2 2 2 2 2 3" xfId="1968" xr:uid="{04801D1E-6033-4DC9-96E3-FC7E7AED1561}"/>
    <cellStyle name="Normal 8 2 2 2 2 2 3" xfId="1969" xr:uid="{8C5E9151-40D8-416D-86C1-4515B5974C59}"/>
    <cellStyle name="Normal 8 2 2 2 2 2 3 2" xfId="1970" xr:uid="{C122B71F-4B80-413D-B139-7B86C35A2BAF}"/>
    <cellStyle name="Normal 8 2 2 2 2 2 4" xfId="1971" xr:uid="{CB23FB05-7B7F-4B7C-9F76-760B23CEBCBC}"/>
    <cellStyle name="Normal 8 2 2 2 2 3" xfId="753" xr:uid="{68147C3C-B0B8-43F8-9F97-2EE39D6BA79C}"/>
    <cellStyle name="Normal 8 2 2 2 2 3 2" xfId="1972" xr:uid="{B5512441-C60A-4212-8F72-7929C9AD2BC2}"/>
    <cellStyle name="Normal 8 2 2 2 2 3 2 2" xfId="1973" xr:uid="{4341AFB4-F59D-4F47-AA18-4582ECD1647C}"/>
    <cellStyle name="Normal 8 2 2 2 2 3 3" xfId="1974" xr:uid="{90E11BA7-9CAF-45A0-B57B-846C7D4F61C4}"/>
    <cellStyle name="Normal 8 2 2 2 2 3 4" xfId="3726" xr:uid="{6D778EDB-1A88-4701-B429-EC1DA2DC5664}"/>
    <cellStyle name="Normal 8 2 2 2 2 4" xfId="1975" xr:uid="{455DB487-5AD8-4807-B157-CE25F66D472C}"/>
    <cellStyle name="Normal 8 2 2 2 2 4 2" xfId="1976" xr:uid="{10107230-86B0-4DDF-BCA9-3268E026FECD}"/>
    <cellStyle name="Normal 8 2 2 2 2 5" xfId="1977" xr:uid="{1301E626-EFAF-44E9-A9AC-8313FEA2FB84}"/>
    <cellStyle name="Normal 8 2 2 2 2 6" xfId="3727" xr:uid="{D109C87B-8FC4-4010-B2F9-43854A982E85}"/>
    <cellStyle name="Normal 8 2 2 2 3" xfId="375" xr:uid="{44259767-B895-4D56-ACF7-7850E181F399}"/>
    <cellStyle name="Normal 8 2 2 2 3 2" xfId="754" xr:uid="{97D6156E-6201-40AC-B2BB-7C19563937A6}"/>
    <cellStyle name="Normal 8 2 2 2 3 2 2" xfId="755" xr:uid="{88228E26-3D22-4EC3-9BAE-338CAABEF65F}"/>
    <cellStyle name="Normal 8 2 2 2 3 2 2 2" xfId="1978" xr:uid="{B5CBED1E-4F33-491F-93B1-56C6B21E351D}"/>
    <cellStyle name="Normal 8 2 2 2 3 2 2 2 2" xfId="1979" xr:uid="{DDA0F80B-2E3D-43AA-9A59-D37EEF567EFE}"/>
    <cellStyle name="Normal 8 2 2 2 3 2 2 3" xfId="1980" xr:uid="{1FC26C61-9077-4FCB-9672-118E9B73769E}"/>
    <cellStyle name="Normal 8 2 2 2 3 2 3" xfId="1981" xr:uid="{17F7ACEC-CA4B-4654-A2EF-368217ED0BFA}"/>
    <cellStyle name="Normal 8 2 2 2 3 2 3 2" xfId="1982" xr:uid="{C666824C-94A3-48D3-83EF-6191B7094EEA}"/>
    <cellStyle name="Normal 8 2 2 2 3 2 4" xfId="1983" xr:uid="{D51D04EC-3D8C-453A-A39C-FC4AFF39CEC8}"/>
    <cellStyle name="Normal 8 2 2 2 3 3" xfId="756" xr:uid="{163698AE-E0C9-471E-AB28-9CB6775E85E6}"/>
    <cellStyle name="Normal 8 2 2 2 3 3 2" xfId="1984" xr:uid="{7BF0572D-CB0C-4CE1-8DF7-2B0B93CBDE4E}"/>
    <cellStyle name="Normal 8 2 2 2 3 3 2 2" xfId="1985" xr:uid="{0BFE44DC-056C-4031-9DDE-9E7914667349}"/>
    <cellStyle name="Normal 8 2 2 2 3 3 3" xfId="1986" xr:uid="{73DCF212-542A-48B4-A3D3-E8BE148A7D1C}"/>
    <cellStyle name="Normal 8 2 2 2 3 4" xfId="1987" xr:uid="{484C53C7-F2BD-420D-B6B7-76CAC2C6B8EE}"/>
    <cellStyle name="Normal 8 2 2 2 3 4 2" xfId="1988" xr:uid="{A1D0945F-EC6D-435A-BA9A-5B870B68F003}"/>
    <cellStyle name="Normal 8 2 2 2 3 5" xfId="1989" xr:uid="{B1A4BEB4-690F-46D6-9DC7-82F4CCF63758}"/>
    <cellStyle name="Normal 8 2 2 2 4" xfId="757" xr:uid="{A6DA9822-3CFB-44E4-88E3-D9440B004BE2}"/>
    <cellStyle name="Normal 8 2 2 2 4 2" xfId="758" xr:uid="{FBAF6313-40D2-4397-B13D-948D753A2B3D}"/>
    <cellStyle name="Normal 8 2 2 2 4 2 2" xfId="1990" xr:uid="{E98F7D6A-F45E-4D76-902B-D96F472472EB}"/>
    <cellStyle name="Normal 8 2 2 2 4 2 2 2" xfId="1991" xr:uid="{871EE286-2789-45BB-9820-C1BB8879CB72}"/>
    <cellStyle name="Normal 8 2 2 2 4 2 3" xfId="1992" xr:uid="{589F4693-99F7-419A-B7EA-C74F3C6F7CB4}"/>
    <cellStyle name="Normal 8 2 2 2 4 3" xfId="1993" xr:uid="{83490FBB-CAC5-424B-AF87-3F9B9703C7E6}"/>
    <cellStyle name="Normal 8 2 2 2 4 3 2" xfId="1994" xr:uid="{978ECAA9-EA2C-4673-A8BB-3D18616DCFB3}"/>
    <cellStyle name="Normal 8 2 2 2 4 4" xfId="1995" xr:uid="{01E0C7B5-9D8A-43E2-8448-E6B353D833FF}"/>
    <cellStyle name="Normal 8 2 2 2 5" xfId="759" xr:uid="{E9CA6F55-131B-4495-9BDE-7F95C7729D9F}"/>
    <cellStyle name="Normal 8 2 2 2 5 2" xfId="1996" xr:uid="{82265E6A-457F-441C-A3BF-EEC7084FDB7A}"/>
    <cellStyle name="Normal 8 2 2 2 5 2 2" xfId="1997" xr:uid="{E0044DD9-E455-43E9-B4FD-4DE84FD8ED71}"/>
    <cellStyle name="Normal 8 2 2 2 5 3" xfId="1998" xr:uid="{5B5C24E5-0FE3-48AC-A0DB-0BA8EFAA1ADA}"/>
    <cellStyle name="Normal 8 2 2 2 5 4" xfId="3728" xr:uid="{F89D9D4E-5E56-4470-9345-FA9B11F4B960}"/>
    <cellStyle name="Normal 8 2 2 2 6" xfId="1999" xr:uid="{95E13A5D-482A-4C80-8653-BD3684CD8AB8}"/>
    <cellStyle name="Normal 8 2 2 2 6 2" xfId="2000" xr:uid="{EEE23ABC-050A-4E84-A608-0F31C0BE9E08}"/>
    <cellStyle name="Normal 8 2 2 2 7" xfId="2001" xr:uid="{2980DA64-13BA-4403-A0CF-B0D639F950E6}"/>
    <cellStyle name="Normal 8 2 2 2 8" xfId="3729" xr:uid="{3C88F3A5-7371-4F0D-B56C-F1396F761107}"/>
    <cellStyle name="Normal 8 2 2 3" xfId="376" xr:uid="{B987C4FC-5061-4CC2-93D7-A40774F5B3B0}"/>
    <cellStyle name="Normal 8 2 2 3 2" xfId="760" xr:uid="{1C1550FE-6689-4FA0-91A6-EFAA7C8C5B65}"/>
    <cellStyle name="Normal 8 2 2 3 2 2" xfId="761" xr:uid="{9038FB63-3741-4A87-B4D2-291D76946B24}"/>
    <cellStyle name="Normal 8 2 2 3 2 2 2" xfId="2002" xr:uid="{24A64F12-BE63-4C46-A8AC-6C9BB29A6850}"/>
    <cellStyle name="Normal 8 2 2 3 2 2 2 2" xfId="2003" xr:uid="{7C5932E2-E00F-4150-8D7C-0F91E4A612F7}"/>
    <cellStyle name="Normal 8 2 2 3 2 2 3" xfId="2004" xr:uid="{D4C10E7A-42F1-4372-BE4C-462AEDD4EEEE}"/>
    <cellStyle name="Normal 8 2 2 3 2 3" xfId="2005" xr:uid="{63DEFECF-49F5-4CA4-AB16-3CA891ACE75B}"/>
    <cellStyle name="Normal 8 2 2 3 2 3 2" xfId="2006" xr:uid="{6C9829E3-625C-4EBE-955B-F5D4E91251A9}"/>
    <cellStyle name="Normal 8 2 2 3 2 4" xfId="2007" xr:uid="{7E1D9685-3FDB-4DF7-9E0E-8CC9C7AAC935}"/>
    <cellStyle name="Normal 8 2 2 3 3" xfId="762" xr:uid="{26CDCA5F-66CF-4436-A2B2-C5336F925076}"/>
    <cellStyle name="Normal 8 2 2 3 3 2" xfId="2008" xr:uid="{5DBEB35D-6548-44E3-B227-C3D7A23C3D29}"/>
    <cellStyle name="Normal 8 2 2 3 3 2 2" xfId="2009" xr:uid="{CEFAB6AB-856D-4976-8EE4-C1C331C26EFA}"/>
    <cellStyle name="Normal 8 2 2 3 3 3" xfId="2010" xr:uid="{3A467773-A3B2-4B3C-A531-CAAEA1682CB9}"/>
    <cellStyle name="Normal 8 2 2 3 3 4" xfId="3730" xr:uid="{65243B67-6A49-4468-A630-4870463A41DB}"/>
    <cellStyle name="Normal 8 2 2 3 4" xfId="2011" xr:uid="{F3EABF7C-2268-4E3D-9439-58428ACFB916}"/>
    <cellStyle name="Normal 8 2 2 3 4 2" xfId="2012" xr:uid="{7403BC8A-A491-4E2C-9569-B1A1B6655F1D}"/>
    <cellStyle name="Normal 8 2 2 3 5" xfId="2013" xr:uid="{A2B9FC76-F366-41B8-929F-3EF39B813AC2}"/>
    <cellStyle name="Normal 8 2 2 3 6" xfId="3731" xr:uid="{3C947EE6-0B4F-42D7-A02B-7E9E10D7B7A5}"/>
    <cellStyle name="Normal 8 2 2 4" xfId="377" xr:uid="{11E24711-730B-4A77-9A54-BB1282927AD5}"/>
    <cellStyle name="Normal 8 2 2 4 2" xfId="763" xr:uid="{418A1367-55B3-4731-820B-B4E5D38A1D31}"/>
    <cellStyle name="Normal 8 2 2 4 2 2" xfId="764" xr:uid="{CFD1E860-2CD0-46A6-99D9-120FDDE02A94}"/>
    <cellStyle name="Normal 8 2 2 4 2 2 2" xfId="2014" xr:uid="{2BBAB2D1-2A02-4829-9175-F5239FF03D42}"/>
    <cellStyle name="Normal 8 2 2 4 2 2 2 2" xfId="2015" xr:uid="{9B382A89-6A5F-4475-ABD5-D4106666ED56}"/>
    <cellStyle name="Normal 8 2 2 4 2 2 3" xfId="2016" xr:uid="{9CB8CB6C-C25B-49E5-95C6-6361C261F8D6}"/>
    <cellStyle name="Normal 8 2 2 4 2 3" xfId="2017" xr:uid="{6C2A5238-CB98-49A6-B571-1E2FF5C43552}"/>
    <cellStyle name="Normal 8 2 2 4 2 3 2" xfId="2018" xr:uid="{DAAA840E-DDA8-44D6-A28C-D701AC4D4C21}"/>
    <cellStyle name="Normal 8 2 2 4 2 4" xfId="2019" xr:uid="{BC0DA4F3-7E0B-48E3-BF41-07748B8D643E}"/>
    <cellStyle name="Normal 8 2 2 4 3" xfId="765" xr:uid="{BBB4A03F-8387-4620-B2BA-A875A471E1BE}"/>
    <cellStyle name="Normal 8 2 2 4 3 2" xfId="2020" xr:uid="{CDFD98FD-58AC-47DB-BBA3-D232A23EEC67}"/>
    <cellStyle name="Normal 8 2 2 4 3 2 2" xfId="2021" xr:uid="{C9B9302C-218D-4A6B-BF15-08D920EB5B83}"/>
    <cellStyle name="Normal 8 2 2 4 3 3" xfId="2022" xr:uid="{4E128733-AF73-4EE0-B6D7-31206F66B100}"/>
    <cellStyle name="Normal 8 2 2 4 4" xfId="2023" xr:uid="{5857D638-B9B6-4BED-8C24-A313A24C234C}"/>
    <cellStyle name="Normal 8 2 2 4 4 2" xfId="2024" xr:uid="{423E96D4-AF57-4E25-B3CB-0D3CC2BF7A22}"/>
    <cellStyle name="Normal 8 2 2 4 5" xfId="2025" xr:uid="{D0B330B4-45ED-4D55-A755-8E1756F50D1B}"/>
    <cellStyle name="Normal 8 2 2 5" xfId="378" xr:uid="{63B59E35-B727-4AF2-BAF2-F6D7DAE9AA15}"/>
    <cellStyle name="Normal 8 2 2 5 2" xfId="766" xr:uid="{9C23F984-C478-4A02-B049-156CC4A6AFEB}"/>
    <cellStyle name="Normal 8 2 2 5 2 2" xfId="2026" xr:uid="{23C0F82A-D211-4FFF-9F17-7E950E2C3F5E}"/>
    <cellStyle name="Normal 8 2 2 5 2 2 2" xfId="2027" xr:uid="{9FE17C61-32FE-48A0-88E1-5D0A3ECCD6E8}"/>
    <cellStyle name="Normal 8 2 2 5 2 3" xfId="2028" xr:uid="{0F5D523C-631F-4A70-8315-862A07EC62B8}"/>
    <cellStyle name="Normal 8 2 2 5 3" xfId="2029" xr:uid="{6A59E913-4FCA-472A-AD6E-50FD3C55039E}"/>
    <cellStyle name="Normal 8 2 2 5 3 2" xfId="2030" xr:uid="{D969195A-CB00-4E99-B0EA-7170A7A1A98D}"/>
    <cellStyle name="Normal 8 2 2 5 4" xfId="2031" xr:uid="{AC939685-42F6-491C-9A98-68845E023C8F}"/>
    <cellStyle name="Normal 8 2 2 6" xfId="767" xr:uid="{D5CD67E7-50E1-4DFD-BA49-DDCDFDE5AB46}"/>
    <cellStyle name="Normal 8 2 2 6 2" xfId="2032" xr:uid="{53BB1C80-55C5-40B9-BD40-1F84732731EB}"/>
    <cellStyle name="Normal 8 2 2 6 2 2" xfId="2033" xr:uid="{F69B2D46-E529-4445-967D-181F82548F0C}"/>
    <cellStyle name="Normal 8 2 2 6 3" xfId="2034" xr:uid="{9DA9FDA5-AD3E-4F1F-865C-2887002DAAA5}"/>
    <cellStyle name="Normal 8 2 2 6 4" xfId="3732" xr:uid="{940B4C39-1235-41B2-B606-AA662BE289E5}"/>
    <cellStyle name="Normal 8 2 2 7" xfId="2035" xr:uid="{2DA61565-7C2A-4E2F-BBF3-8A0A56B14826}"/>
    <cellStyle name="Normal 8 2 2 7 2" xfId="2036" xr:uid="{12B5C970-FFC8-4252-AFC9-3EF3ADD0010C}"/>
    <cellStyle name="Normal 8 2 2 8" xfId="2037" xr:uid="{CFC74BFA-4C4B-4A00-AA15-55F409EE1C5F}"/>
    <cellStyle name="Normal 8 2 2 9" xfId="3733" xr:uid="{08168955-483B-42CD-ACA1-E89E3E2F6F90}"/>
    <cellStyle name="Normal 8 2 3" xfId="153" xr:uid="{3E57CA61-A640-4E5D-99A7-DB6C69F36A85}"/>
    <cellStyle name="Normal 8 2 3 2" xfId="154" xr:uid="{4AD38D7D-39D9-4CBC-9C05-FB963ED1DB05}"/>
    <cellStyle name="Normal 8 2 3 2 2" xfId="768" xr:uid="{241FDBD0-52C8-41CE-8086-04E18C882793}"/>
    <cellStyle name="Normal 8 2 3 2 2 2" xfId="769" xr:uid="{5E35D16D-5B74-4600-9B34-46E425A92BC5}"/>
    <cellStyle name="Normal 8 2 3 2 2 2 2" xfId="2038" xr:uid="{2830BC72-7166-4AED-A32C-8CA93F2C5F37}"/>
    <cellStyle name="Normal 8 2 3 2 2 2 2 2" xfId="2039" xr:uid="{05E25C78-DE94-4640-B565-F12BC2A5CF51}"/>
    <cellStyle name="Normal 8 2 3 2 2 2 3" xfId="2040" xr:uid="{1E936AC8-6E17-4541-AAF7-207A5008CCF0}"/>
    <cellStyle name="Normal 8 2 3 2 2 3" xfId="2041" xr:uid="{F72F0300-E5CF-414C-81F7-327134F40B55}"/>
    <cellStyle name="Normal 8 2 3 2 2 3 2" xfId="2042" xr:uid="{5AE5319D-3190-4E01-BA2C-0FBE9E0EF8CC}"/>
    <cellStyle name="Normal 8 2 3 2 2 4" xfId="2043" xr:uid="{8228CA69-049C-42E3-9FB0-424632CD3558}"/>
    <cellStyle name="Normal 8 2 3 2 3" xfId="770" xr:uid="{3680E031-67A2-484B-9E93-683CC0006C62}"/>
    <cellStyle name="Normal 8 2 3 2 3 2" xfId="2044" xr:uid="{E9960529-30BC-4ACA-A577-630A443AE909}"/>
    <cellStyle name="Normal 8 2 3 2 3 2 2" xfId="2045" xr:uid="{B3069802-4CD7-4342-92FB-38DB580C8ACF}"/>
    <cellStyle name="Normal 8 2 3 2 3 3" xfId="2046" xr:uid="{BE129E41-CDEC-4036-9AE2-7C9E1ABFF455}"/>
    <cellStyle name="Normal 8 2 3 2 3 4" xfId="3734" xr:uid="{5956D70E-C90B-4258-B51D-AFD9FA885D43}"/>
    <cellStyle name="Normal 8 2 3 2 4" xfId="2047" xr:uid="{CABA7D47-3931-4EBC-AFE1-3D09AD3FC1D3}"/>
    <cellStyle name="Normal 8 2 3 2 4 2" xfId="2048" xr:uid="{B8FAB145-4633-4C0C-BD1B-76FA25AD5AF9}"/>
    <cellStyle name="Normal 8 2 3 2 5" xfId="2049" xr:uid="{C300AB30-526F-4802-B877-A32FED79DCAD}"/>
    <cellStyle name="Normal 8 2 3 2 6" xfId="3735" xr:uid="{EB555C4A-6962-415C-A2CA-5DD916708427}"/>
    <cellStyle name="Normal 8 2 3 3" xfId="379" xr:uid="{791A57D9-7C71-4824-B9A8-575DAFCE6EFC}"/>
    <cellStyle name="Normal 8 2 3 3 2" xfId="771" xr:uid="{6C1240DA-5DBC-496E-BE82-CBAF76820A7D}"/>
    <cellStyle name="Normal 8 2 3 3 2 2" xfId="772" xr:uid="{B09ED12D-371E-445C-887B-34378E423BCD}"/>
    <cellStyle name="Normal 8 2 3 3 2 2 2" xfId="2050" xr:uid="{12A1EEC7-C356-4D75-98AE-EC67708E49F8}"/>
    <cellStyle name="Normal 8 2 3 3 2 2 2 2" xfId="2051" xr:uid="{CC6FFE2B-F0FD-434D-B5D6-ED1A50904AE2}"/>
    <cellStyle name="Normal 8 2 3 3 2 2 3" xfId="2052" xr:uid="{4E962010-78D8-4896-9B6D-C0F7A5E0CBA1}"/>
    <cellStyle name="Normal 8 2 3 3 2 3" xfId="2053" xr:uid="{A7CE6792-385C-441D-9D0B-9951A024E37E}"/>
    <cellStyle name="Normal 8 2 3 3 2 3 2" xfId="2054" xr:uid="{681A94BD-8CF5-46C0-B6D3-3A102E4CACAB}"/>
    <cellStyle name="Normal 8 2 3 3 2 4" xfId="2055" xr:uid="{F2C70C9B-4538-4833-B412-298BB28B626E}"/>
    <cellStyle name="Normal 8 2 3 3 3" xfId="773" xr:uid="{8F91C0D1-CDA3-4674-B2B6-59C45553661A}"/>
    <cellStyle name="Normal 8 2 3 3 3 2" xfId="2056" xr:uid="{4476DECC-70FA-4F3C-9B1D-FE10A96C1FB4}"/>
    <cellStyle name="Normal 8 2 3 3 3 2 2" xfId="2057" xr:uid="{64147F53-A746-4923-BBA1-414A58258C8B}"/>
    <cellStyle name="Normal 8 2 3 3 3 3" xfId="2058" xr:uid="{13065801-FA85-4AD3-9F26-F7185FC87471}"/>
    <cellStyle name="Normal 8 2 3 3 4" xfId="2059" xr:uid="{82B51274-2E96-4617-B176-CC68E59515DF}"/>
    <cellStyle name="Normal 8 2 3 3 4 2" xfId="2060" xr:uid="{DEB17E9C-037D-496C-B78F-91B7CB81CC3A}"/>
    <cellStyle name="Normal 8 2 3 3 5" xfId="2061" xr:uid="{EA4708DE-CFE6-48EE-8189-BB5401570FE0}"/>
    <cellStyle name="Normal 8 2 3 4" xfId="380" xr:uid="{6D13E332-FDF2-444C-8145-F66082BBD7FD}"/>
    <cellStyle name="Normal 8 2 3 4 2" xfId="774" xr:uid="{182CE1E3-7D0C-4BBB-8E85-CB0E8643F0FE}"/>
    <cellStyle name="Normal 8 2 3 4 2 2" xfId="2062" xr:uid="{99EB245A-715B-4B98-9674-3D2AF790556B}"/>
    <cellStyle name="Normal 8 2 3 4 2 2 2" xfId="2063" xr:uid="{D4A84835-75CD-4792-8170-8075A7217C53}"/>
    <cellStyle name="Normal 8 2 3 4 2 3" xfId="2064" xr:uid="{BD23EFDA-E84E-463B-BE37-0E62F65191AE}"/>
    <cellStyle name="Normal 8 2 3 4 3" xfId="2065" xr:uid="{AD3FF1FC-371E-470C-85B4-809172CE045F}"/>
    <cellStyle name="Normal 8 2 3 4 3 2" xfId="2066" xr:uid="{CA548B51-CAD1-4120-B6FE-A2D81FEA1E36}"/>
    <cellStyle name="Normal 8 2 3 4 4" xfId="2067" xr:uid="{68078811-77D9-48F2-AAE6-19FA3BE9332D}"/>
    <cellStyle name="Normal 8 2 3 5" xfId="775" xr:uid="{F8CA3031-5D7B-42A8-9106-E6821BE18428}"/>
    <cellStyle name="Normal 8 2 3 5 2" xfId="2068" xr:uid="{CA982097-0F60-416E-9D98-A93968BA0BB7}"/>
    <cellStyle name="Normal 8 2 3 5 2 2" xfId="2069" xr:uid="{2D856118-AED2-420A-84C8-FA791BC9E01B}"/>
    <cellStyle name="Normal 8 2 3 5 3" xfId="2070" xr:uid="{9A4F5640-F02B-440F-8104-838159FAC0D7}"/>
    <cellStyle name="Normal 8 2 3 5 4" xfId="3736" xr:uid="{0B4E0D3F-C077-4415-B143-D8CB7E9DAC33}"/>
    <cellStyle name="Normal 8 2 3 6" xfId="2071" xr:uid="{0C69129C-3EDF-4783-96B8-404B3DA43D6C}"/>
    <cellStyle name="Normal 8 2 3 6 2" xfId="2072" xr:uid="{A4172237-73AD-47ED-B278-FA13028546B6}"/>
    <cellStyle name="Normal 8 2 3 7" xfId="2073" xr:uid="{A1D3A2F5-30F1-4C4D-8FFD-966E454BE9B5}"/>
    <cellStyle name="Normal 8 2 3 8" xfId="3737" xr:uid="{27D3161A-9FF2-44D4-806D-537D1C189FCF}"/>
    <cellStyle name="Normal 8 2 4" xfId="155" xr:uid="{3F1A14AF-8A4C-4D66-A813-11A873B49DBC}"/>
    <cellStyle name="Normal 8 2 4 2" xfId="449" xr:uid="{188A1F9D-38C9-4799-8C63-9320FCD12100}"/>
    <cellStyle name="Normal 8 2 4 2 2" xfId="776" xr:uid="{225A1DE2-E533-4E82-9742-88CBA2226284}"/>
    <cellStyle name="Normal 8 2 4 2 2 2" xfId="2074" xr:uid="{A87A5129-6720-47DF-9DA6-9F4542906626}"/>
    <cellStyle name="Normal 8 2 4 2 2 2 2" xfId="2075" xr:uid="{DB06481D-8EC0-46E5-AB91-50EBF9C9BEA2}"/>
    <cellStyle name="Normal 8 2 4 2 2 3" xfId="2076" xr:uid="{509F69A2-2864-45A1-BB4B-F35410904DFB}"/>
    <cellStyle name="Normal 8 2 4 2 2 4" xfId="3738" xr:uid="{1688D1B9-2816-46C2-BC77-57C97F34D6E6}"/>
    <cellStyle name="Normal 8 2 4 2 3" xfId="2077" xr:uid="{9BC9ECCB-2219-4117-9C3E-46C9188FADDE}"/>
    <cellStyle name="Normal 8 2 4 2 3 2" xfId="2078" xr:uid="{D86D075C-5DEC-48C9-9397-B33B1EBD8B71}"/>
    <cellStyle name="Normal 8 2 4 2 4" xfId="2079" xr:uid="{4F03062F-1E97-4D9B-8D74-90A5BC88DA7B}"/>
    <cellStyle name="Normal 8 2 4 2 5" xfId="3739" xr:uid="{80FEACB7-9254-4A1E-B59A-0070806C9A1F}"/>
    <cellStyle name="Normal 8 2 4 3" xfId="777" xr:uid="{B4F7CCB2-A817-4442-B20F-CE9AFFE1C11E}"/>
    <cellStyle name="Normal 8 2 4 3 2" xfId="2080" xr:uid="{EDFBBC7F-E569-4071-A8E6-37963104513C}"/>
    <cellStyle name="Normal 8 2 4 3 2 2" xfId="2081" xr:uid="{8EBFAA69-7C2F-43AF-BAB9-8F6BF88E9575}"/>
    <cellStyle name="Normal 8 2 4 3 3" xfId="2082" xr:uid="{FE39F0C6-E858-4CAA-B63A-27FAE4AD8200}"/>
    <cellStyle name="Normal 8 2 4 3 4" xfId="3740" xr:uid="{99C86D64-A74A-4E2A-BCDA-4CB318F42B6E}"/>
    <cellStyle name="Normal 8 2 4 4" xfId="2083" xr:uid="{E03B9F74-DB97-492B-98D2-E15A54F5B4A4}"/>
    <cellStyle name="Normal 8 2 4 4 2" xfId="2084" xr:uid="{DA34D668-668D-4343-BC72-1FA3E58381B9}"/>
    <cellStyle name="Normal 8 2 4 4 3" xfId="3741" xr:uid="{CA4BF026-8C4B-4BE8-B5AC-72793EB41676}"/>
    <cellStyle name="Normal 8 2 4 4 4" xfId="3742" xr:uid="{8899FA2A-824D-4291-9EFF-F1B2B9674002}"/>
    <cellStyle name="Normal 8 2 4 5" xfId="2085" xr:uid="{C184556E-0B58-4F5B-8AAE-B8111BA43834}"/>
    <cellStyle name="Normal 8 2 4 6" xfId="3743" xr:uid="{F6180D4D-F77E-421A-B747-10E06C74E4D1}"/>
    <cellStyle name="Normal 8 2 4 7" xfId="3744" xr:uid="{70794EB8-3599-42F8-809E-D285A881F5DF}"/>
    <cellStyle name="Normal 8 2 5" xfId="381" xr:uid="{08C1CE64-8CF4-41F5-A44A-F7626427D964}"/>
    <cellStyle name="Normal 8 2 5 2" xfId="778" xr:uid="{4CE26EB3-FD65-4CDF-8D25-EB851ED0CA9F}"/>
    <cellStyle name="Normal 8 2 5 2 2" xfId="779" xr:uid="{A9657695-8383-4134-B87A-95A05411B70E}"/>
    <cellStyle name="Normal 8 2 5 2 2 2" xfId="2086" xr:uid="{A398CE52-5E99-4F4B-A091-0BAF8AD54CD7}"/>
    <cellStyle name="Normal 8 2 5 2 2 2 2" xfId="2087" xr:uid="{F87C5DAB-BB7C-4FB4-A2C1-F8FA65D12225}"/>
    <cellStyle name="Normal 8 2 5 2 2 3" xfId="2088" xr:uid="{3655BE82-E6B4-42A5-B794-43F99D74EC81}"/>
    <cellStyle name="Normal 8 2 5 2 3" xfId="2089" xr:uid="{991196D4-B2AB-4A3C-8BF3-DE7A2550AF33}"/>
    <cellStyle name="Normal 8 2 5 2 3 2" xfId="2090" xr:uid="{82C61A46-A5A1-4C93-A840-26A7ABA0F0A2}"/>
    <cellStyle name="Normal 8 2 5 2 4" xfId="2091" xr:uid="{9DB2B5A3-E3ED-48AF-ADA5-74CD12139E13}"/>
    <cellStyle name="Normal 8 2 5 3" xfId="780" xr:uid="{58AF2AE5-FDAE-4789-9515-A7F5C6BC42D2}"/>
    <cellStyle name="Normal 8 2 5 3 2" xfId="2092" xr:uid="{41C868B0-70C0-4F29-9D11-6508C56DCE2A}"/>
    <cellStyle name="Normal 8 2 5 3 2 2" xfId="2093" xr:uid="{9F17ACA5-DE44-488D-B7A2-A1E2BFEE174F}"/>
    <cellStyle name="Normal 8 2 5 3 3" xfId="2094" xr:uid="{41105EF8-C293-4F34-BECF-FEF19C68C28E}"/>
    <cellStyle name="Normal 8 2 5 3 4" xfId="3745" xr:uid="{080A1593-9775-45C5-988E-03B7F966D2E0}"/>
    <cellStyle name="Normal 8 2 5 4" xfId="2095" xr:uid="{C3C7DF3F-6146-4EF4-9B62-4B55D4517B5F}"/>
    <cellStyle name="Normal 8 2 5 4 2" xfId="2096" xr:uid="{DD4446D9-8C36-482F-91E3-31ECA757B93C}"/>
    <cellStyle name="Normal 8 2 5 5" xfId="2097" xr:uid="{CCE16389-E28E-4137-8E97-F001F3FB07D5}"/>
    <cellStyle name="Normal 8 2 5 6" xfId="3746" xr:uid="{F996B403-AC68-4590-8654-633FA8E461C4}"/>
    <cellStyle name="Normal 8 2 6" xfId="382" xr:uid="{8A7EBA6B-7D54-4741-9707-E1C0C8818FC0}"/>
    <cellStyle name="Normal 8 2 6 2" xfId="781" xr:uid="{BBC51D90-5143-4FA5-A338-635F2F165999}"/>
    <cellStyle name="Normal 8 2 6 2 2" xfId="2098" xr:uid="{4C616467-0796-47CA-9C3D-31F000B20B17}"/>
    <cellStyle name="Normal 8 2 6 2 2 2" xfId="2099" xr:uid="{27B20B68-ACF3-4D1F-94F4-6B8F732E5D5A}"/>
    <cellStyle name="Normal 8 2 6 2 3" xfId="2100" xr:uid="{1E80E259-2597-48B8-B52E-E67072DC8A40}"/>
    <cellStyle name="Normal 8 2 6 2 4" xfId="3747" xr:uid="{EDCBA08A-E920-465F-A644-32A043EF6CDF}"/>
    <cellStyle name="Normal 8 2 6 3" xfId="2101" xr:uid="{05701365-A1C5-4C0A-A3BC-001A28781AAB}"/>
    <cellStyle name="Normal 8 2 6 3 2" xfId="2102" xr:uid="{85314710-E65F-4716-926E-064864AF8E77}"/>
    <cellStyle name="Normal 8 2 6 4" xfId="2103" xr:uid="{5B3A56C7-108F-4B51-91DC-BCE49B88E441}"/>
    <cellStyle name="Normal 8 2 6 5" xfId="3748" xr:uid="{E08016D5-4AFC-4383-89AF-E6C91E95F003}"/>
    <cellStyle name="Normal 8 2 7" xfId="782" xr:uid="{D457C0AF-BD1B-4AD2-BB69-4FD2AB79527B}"/>
    <cellStyle name="Normal 8 2 7 2" xfId="2104" xr:uid="{921C6666-9287-43F9-9276-BC37E9A72317}"/>
    <cellStyle name="Normal 8 2 7 2 2" xfId="2105" xr:uid="{318CFFB5-3F7F-4EFB-A6BC-BFACD45C1AD9}"/>
    <cellStyle name="Normal 8 2 7 3" xfId="2106" xr:uid="{DE02D051-82F3-4741-8EC5-27EC49648709}"/>
    <cellStyle name="Normal 8 2 7 4" xfId="3749" xr:uid="{9401F98B-AF01-4D5A-B0D4-24F8F7D9B2ED}"/>
    <cellStyle name="Normal 8 2 8" xfId="2107" xr:uid="{B0D21BA4-DF97-4656-8D96-F2C71F93427B}"/>
    <cellStyle name="Normal 8 2 8 2" xfId="2108" xr:uid="{ADA221E8-CDF8-4BD4-9D10-98D886B7B3FC}"/>
    <cellStyle name="Normal 8 2 8 3" xfId="3750" xr:uid="{024E342A-8808-4510-9746-00BAE638CB2B}"/>
    <cellStyle name="Normal 8 2 8 4" xfId="3751" xr:uid="{32F47A34-C533-4CB9-8828-2E82E82AB6E6}"/>
    <cellStyle name="Normal 8 2 9" xfId="2109" xr:uid="{3214B4A8-3DC7-4A33-90A7-62108C358958}"/>
    <cellStyle name="Normal 8 3" xfId="156" xr:uid="{C4D67AFF-71A0-4A29-A5A9-EF9331F360D6}"/>
    <cellStyle name="Normal 8 3 10" xfId="3752" xr:uid="{6767B6D2-BE55-4B84-A5D3-53F3FEFBFA83}"/>
    <cellStyle name="Normal 8 3 11" xfId="3753" xr:uid="{F17026CD-DEBA-4EF4-8D42-374DBCB776EE}"/>
    <cellStyle name="Normal 8 3 2" xfId="157" xr:uid="{628A6883-6930-4675-97BA-F255C93525D7}"/>
    <cellStyle name="Normal 8 3 2 2" xfId="158" xr:uid="{E620A760-35A0-42D5-9E2B-F6A114EB8A37}"/>
    <cellStyle name="Normal 8 3 2 2 2" xfId="383" xr:uid="{237745EC-3D13-495B-AC8E-FFE97041307E}"/>
    <cellStyle name="Normal 8 3 2 2 2 2" xfId="783" xr:uid="{C209E067-3C93-4054-9874-B6C06C75E679}"/>
    <cellStyle name="Normal 8 3 2 2 2 2 2" xfId="2110" xr:uid="{AA2E43DD-F61C-44E0-8E3E-B24AD7DD8246}"/>
    <cellStyle name="Normal 8 3 2 2 2 2 2 2" xfId="2111" xr:uid="{89ADC395-CE36-4FE6-862B-0E1BCC50227B}"/>
    <cellStyle name="Normal 8 3 2 2 2 2 3" xfId="2112" xr:uid="{373FC006-D7DF-49C1-BD00-4E14C3EA215E}"/>
    <cellStyle name="Normal 8 3 2 2 2 2 4" xfId="3754" xr:uid="{61B019A1-5880-4B59-8E24-08EAD5A7E0E6}"/>
    <cellStyle name="Normal 8 3 2 2 2 3" xfId="2113" xr:uid="{7C659F1B-CE1D-4C88-9053-BA94F47BA061}"/>
    <cellStyle name="Normal 8 3 2 2 2 3 2" xfId="2114" xr:uid="{5722CC6B-77B9-4FFB-B10F-E5442B506ACD}"/>
    <cellStyle name="Normal 8 3 2 2 2 3 3" xfId="3755" xr:uid="{4608C011-5EC5-4732-8559-0DD59542AD54}"/>
    <cellStyle name="Normal 8 3 2 2 2 3 4" xfId="3756" xr:uid="{6C3B63A6-2186-4844-AD26-BF265D716EA2}"/>
    <cellStyle name="Normal 8 3 2 2 2 4" xfId="2115" xr:uid="{226472AD-732C-497E-BFA3-9A48F741D362}"/>
    <cellStyle name="Normal 8 3 2 2 2 5" xfId="3757" xr:uid="{677D6830-50AD-4622-88A6-01C87EE05646}"/>
    <cellStyle name="Normal 8 3 2 2 2 6" xfId="3758" xr:uid="{21361EEF-CCE9-4139-80E2-C2CDD730F820}"/>
    <cellStyle name="Normal 8 3 2 2 3" xfId="784" xr:uid="{46457D98-49BC-47CF-8E04-1210FCB2DBD4}"/>
    <cellStyle name="Normal 8 3 2 2 3 2" xfId="2116" xr:uid="{1FB5C8BF-0B62-4723-B8F3-B446E87E0BE0}"/>
    <cellStyle name="Normal 8 3 2 2 3 2 2" xfId="2117" xr:uid="{0C954B3C-9546-4983-97D7-1DA805CC8C64}"/>
    <cellStyle name="Normal 8 3 2 2 3 2 3" xfId="3759" xr:uid="{B991A228-A540-475A-B3A8-986F4C965A01}"/>
    <cellStyle name="Normal 8 3 2 2 3 2 4" xfId="3760" xr:uid="{F493B296-0E5F-4CDE-AE16-1D1F64BC653E}"/>
    <cellStyle name="Normal 8 3 2 2 3 3" xfId="2118" xr:uid="{4C87C0A3-3D62-4DDB-8077-773BF32E3B99}"/>
    <cellStyle name="Normal 8 3 2 2 3 4" xfId="3761" xr:uid="{5A411825-6A35-45E6-9CE7-7F7FDC35F4F9}"/>
    <cellStyle name="Normal 8 3 2 2 3 5" xfId="3762" xr:uid="{A981EAFF-B350-463F-B709-4C1713F501A4}"/>
    <cellStyle name="Normal 8 3 2 2 4" xfId="2119" xr:uid="{0F8300F6-3E87-444A-BA60-39478D7DEBD3}"/>
    <cellStyle name="Normal 8 3 2 2 4 2" xfId="2120" xr:uid="{9F980CDD-894F-4782-8D75-7B5F1638C38D}"/>
    <cellStyle name="Normal 8 3 2 2 4 3" xfId="3763" xr:uid="{1181A7DD-C7B6-437D-AD2D-4B9B9A8E2751}"/>
    <cellStyle name="Normal 8 3 2 2 4 4" xfId="3764" xr:uid="{7A3C5568-5439-4A1F-A332-12F9563C6BDD}"/>
    <cellStyle name="Normal 8 3 2 2 5" xfId="2121" xr:uid="{C2D619F0-DE4F-4AE0-87F4-8FE536175594}"/>
    <cellStyle name="Normal 8 3 2 2 5 2" xfId="3765" xr:uid="{22A0F7A4-750C-47D8-886F-A4B80219D4E2}"/>
    <cellStyle name="Normal 8 3 2 2 5 3" xfId="3766" xr:uid="{211E0D2F-6766-4CA9-9EC4-208822C63807}"/>
    <cellStyle name="Normal 8 3 2 2 5 4" xfId="3767" xr:uid="{5D4EB491-A35A-451A-B8FB-968541C04937}"/>
    <cellStyle name="Normal 8 3 2 2 6" xfId="3768" xr:uid="{C6BD358A-B73E-48A0-BC89-C9AE7040A148}"/>
    <cellStyle name="Normal 8 3 2 2 7" xfId="3769" xr:uid="{6FE7C4D5-0712-408D-A068-0D042CD972F2}"/>
    <cellStyle name="Normal 8 3 2 2 8" xfId="3770" xr:uid="{FE31AE84-458D-48CD-983E-4F23A999E597}"/>
    <cellStyle name="Normal 8 3 2 3" xfId="384" xr:uid="{6FFDD50B-EA94-4EB3-8D59-700567784E8F}"/>
    <cellStyle name="Normal 8 3 2 3 2" xfId="785" xr:uid="{EE9CF4DE-7DC2-4523-80FC-86A6517F1C2C}"/>
    <cellStyle name="Normal 8 3 2 3 2 2" xfId="786" xr:uid="{A8C05238-A9D7-4F56-9C0F-4CC9C1FC3E97}"/>
    <cellStyle name="Normal 8 3 2 3 2 2 2" xfId="2122" xr:uid="{2C93FBD5-9AFB-4426-BA22-BF3284DC9582}"/>
    <cellStyle name="Normal 8 3 2 3 2 2 2 2" xfId="2123" xr:uid="{00660C4F-AE69-46DB-A1E5-D98AE4D63C83}"/>
    <cellStyle name="Normal 8 3 2 3 2 2 3" xfId="2124" xr:uid="{D5598812-A276-4567-9D0F-888BFBBA16E6}"/>
    <cellStyle name="Normal 8 3 2 3 2 3" xfId="2125" xr:uid="{11EAD245-B570-4BB1-8D51-B86A239F61E8}"/>
    <cellStyle name="Normal 8 3 2 3 2 3 2" xfId="2126" xr:uid="{C07DFFD6-539B-4282-8BA7-D11C3FE17278}"/>
    <cellStyle name="Normal 8 3 2 3 2 4" xfId="2127" xr:uid="{CB26433D-D116-4059-A6A7-0B62F12EEF05}"/>
    <cellStyle name="Normal 8 3 2 3 3" xfId="787" xr:uid="{7A1D6547-A1AB-47D4-ACD2-2A4A7E80CD5B}"/>
    <cellStyle name="Normal 8 3 2 3 3 2" xfId="2128" xr:uid="{77F14832-B150-4377-B903-00CFF4276CD9}"/>
    <cellStyle name="Normal 8 3 2 3 3 2 2" xfId="2129" xr:uid="{C1ABEFB3-5E8F-4B28-9BB5-F54E111B35A4}"/>
    <cellStyle name="Normal 8 3 2 3 3 3" xfId="2130" xr:uid="{16EC89F0-0107-4A00-B309-89A9FDE384BC}"/>
    <cellStyle name="Normal 8 3 2 3 3 4" xfId="3771" xr:uid="{D838A799-DA1D-4771-A7C8-57C05BCDAC9A}"/>
    <cellStyle name="Normal 8 3 2 3 4" xfId="2131" xr:uid="{9142BCC8-E60A-43BF-B9DB-32A506D0CE2D}"/>
    <cellStyle name="Normal 8 3 2 3 4 2" xfId="2132" xr:uid="{754C28A9-078D-4C09-9030-E08953851281}"/>
    <cellStyle name="Normal 8 3 2 3 5" xfId="2133" xr:uid="{EA8E884A-C7BF-48D6-977F-EB2AED3966D8}"/>
    <cellStyle name="Normal 8 3 2 3 6" xfId="3772" xr:uid="{494326AA-992B-42D4-9466-6A2B2B0F9FA1}"/>
    <cellStyle name="Normal 8 3 2 4" xfId="385" xr:uid="{C0EE81D0-E636-4008-B880-222AFE3E0171}"/>
    <cellStyle name="Normal 8 3 2 4 2" xfId="788" xr:uid="{8F36A700-C6D5-4FE3-8255-07CF21066345}"/>
    <cellStyle name="Normal 8 3 2 4 2 2" xfId="2134" xr:uid="{ECD81F2C-BE73-4D82-96CA-8A1893B9DA30}"/>
    <cellStyle name="Normal 8 3 2 4 2 2 2" xfId="2135" xr:uid="{5CEC0DAE-17DE-4060-9521-43C2CDE23C55}"/>
    <cellStyle name="Normal 8 3 2 4 2 3" xfId="2136" xr:uid="{06293762-C37F-4975-9F66-0AE05B0FEF29}"/>
    <cellStyle name="Normal 8 3 2 4 2 4" xfId="3773" xr:uid="{A1A9D238-53D9-434D-85BB-402BC37DCA51}"/>
    <cellStyle name="Normal 8 3 2 4 3" xfId="2137" xr:uid="{D13E7396-FD8B-46EA-AF1E-A66A66991AF2}"/>
    <cellStyle name="Normal 8 3 2 4 3 2" xfId="2138" xr:uid="{B596D700-D938-4EA2-B6EB-BCC890821AC7}"/>
    <cellStyle name="Normal 8 3 2 4 4" xfId="2139" xr:uid="{74875EA3-6A69-4FC9-8906-C35A5B82ADC8}"/>
    <cellStyle name="Normal 8 3 2 4 5" xfId="3774" xr:uid="{E2556CAE-310B-4E0D-B2A8-BF9196CCDB2A}"/>
    <cellStyle name="Normal 8 3 2 5" xfId="386" xr:uid="{AD318C68-B90A-4AEE-8E43-3B50A7CEDC35}"/>
    <cellStyle name="Normal 8 3 2 5 2" xfId="2140" xr:uid="{B6C0BA81-F19A-4792-9A32-9A26BBB3DD96}"/>
    <cellStyle name="Normal 8 3 2 5 2 2" xfId="2141" xr:uid="{FB35AC70-2676-434B-BB25-D3A13CDF96E5}"/>
    <cellStyle name="Normal 8 3 2 5 3" xfId="2142" xr:uid="{366FBBF9-6D3D-41BD-AEAF-8BF49F84C5C5}"/>
    <cellStyle name="Normal 8 3 2 5 4" xfId="3775" xr:uid="{FD6E7BBE-EAE5-4FEE-8D46-87097ACCA36C}"/>
    <cellStyle name="Normal 8 3 2 6" xfId="2143" xr:uid="{3F2F5323-4CDB-46D5-847A-8AF90D05B2A7}"/>
    <cellStyle name="Normal 8 3 2 6 2" xfId="2144" xr:uid="{81B35F59-29B0-4D56-A6CA-87E655631B56}"/>
    <cellStyle name="Normal 8 3 2 6 3" xfId="3776" xr:uid="{29659F62-8528-4C23-9949-ADB4E2D67121}"/>
    <cellStyle name="Normal 8 3 2 6 4" xfId="3777" xr:uid="{DA7D55E5-AE47-4AC3-9F1B-89F9A32E94F4}"/>
    <cellStyle name="Normal 8 3 2 7" xfId="2145" xr:uid="{93E1B56D-7A6C-4125-940F-4BCBBD1E55FA}"/>
    <cellStyle name="Normal 8 3 2 8" xfId="3778" xr:uid="{EB573364-E18B-4D72-B699-634034DF49D2}"/>
    <cellStyle name="Normal 8 3 2 9" xfId="3779" xr:uid="{7BA10FC7-2583-47BD-A649-3FF6E211A551}"/>
    <cellStyle name="Normal 8 3 3" xfId="159" xr:uid="{89920330-7E62-45FE-BDDD-D3C3A11C4566}"/>
    <cellStyle name="Normal 8 3 3 2" xfId="160" xr:uid="{223E2EDD-ABDB-4BD3-9554-29527260E374}"/>
    <cellStyle name="Normal 8 3 3 2 2" xfId="789" xr:uid="{0A4A828F-973A-467B-B864-EC9FEA375416}"/>
    <cellStyle name="Normal 8 3 3 2 2 2" xfId="2146" xr:uid="{2C2E6776-FE12-4A2A-B06B-7C36F7DCCF89}"/>
    <cellStyle name="Normal 8 3 3 2 2 2 2" xfId="2147" xr:uid="{1BE20020-B339-4F04-A26C-51796D54AED2}"/>
    <cellStyle name="Normal 8 3 3 2 2 2 2 2" xfId="4492" xr:uid="{2A6A1133-D87F-423F-BB1C-AFD1F8E08811}"/>
    <cellStyle name="Normal 8 3 3 2 2 2 3" xfId="4493" xr:uid="{36D6EF57-ECB7-408F-B17F-4163EC383830}"/>
    <cellStyle name="Normal 8 3 3 2 2 3" xfId="2148" xr:uid="{BD2C813E-168C-4738-8894-B4B8160D83BC}"/>
    <cellStyle name="Normal 8 3 3 2 2 3 2" xfId="4494" xr:uid="{1BE82B79-2D8B-44C0-B1B1-1FCADF6A8730}"/>
    <cellStyle name="Normal 8 3 3 2 2 4" xfId="3780" xr:uid="{F7278FDA-A4B9-4A9D-B7DB-6E6BA943028F}"/>
    <cellStyle name="Normal 8 3 3 2 3" xfId="2149" xr:uid="{09534F21-399C-4A9C-B370-9063C5CA1CEF}"/>
    <cellStyle name="Normal 8 3 3 2 3 2" xfId="2150" xr:uid="{F21FB6A9-07CE-42AD-A0BC-F05820C1021B}"/>
    <cellStyle name="Normal 8 3 3 2 3 2 2" xfId="4495" xr:uid="{94ED701D-F8EC-4304-8746-5F18181C6C49}"/>
    <cellStyle name="Normal 8 3 3 2 3 3" xfId="3781" xr:uid="{19AB14ED-D8B2-4E4C-AD9B-868B4DF94E00}"/>
    <cellStyle name="Normal 8 3 3 2 3 4" xfId="3782" xr:uid="{80151B7C-9E8C-4A04-98FE-19A74807C1A4}"/>
    <cellStyle name="Normal 8 3 3 2 4" xfId="2151" xr:uid="{99F8D698-EACF-45C3-9F6B-A2C2CD3B6306}"/>
    <cellStyle name="Normal 8 3 3 2 4 2" xfId="4496" xr:uid="{2B375045-F49F-4362-9229-E9770F3E0ADF}"/>
    <cellStyle name="Normal 8 3 3 2 5" xfId="3783" xr:uid="{E0A8EF88-8722-4945-8720-6B0AF0387BB3}"/>
    <cellStyle name="Normal 8 3 3 2 6" xfId="3784" xr:uid="{EE7F1CCE-0EAD-4B3F-8A34-506A70822CB3}"/>
    <cellStyle name="Normal 8 3 3 3" xfId="387" xr:uid="{64F50B3A-8FBD-47CE-8386-0DBE7C947326}"/>
    <cellStyle name="Normal 8 3 3 3 2" xfId="2152" xr:uid="{C948AA4D-655D-4270-9CB6-419925A52423}"/>
    <cellStyle name="Normal 8 3 3 3 2 2" xfId="2153" xr:uid="{A8AF6640-F96E-491A-8397-0A3CC035A004}"/>
    <cellStyle name="Normal 8 3 3 3 2 2 2" xfId="4497" xr:uid="{63B71AAC-A886-4AC7-BCE2-033C0EE981BC}"/>
    <cellStyle name="Normal 8 3 3 3 2 3" xfId="3785" xr:uid="{4EBF9F36-6791-4E81-9A6A-94B3F9FDF17C}"/>
    <cellStyle name="Normal 8 3 3 3 2 4" xfId="3786" xr:uid="{D032D254-38B5-4ADF-9EAE-C8703A9ED80F}"/>
    <cellStyle name="Normal 8 3 3 3 3" xfId="2154" xr:uid="{F151B989-0633-42B5-A709-1943A8CAF355}"/>
    <cellStyle name="Normal 8 3 3 3 3 2" xfId="4498" xr:uid="{7A45392C-8778-43B4-BDAC-2A8732AA305E}"/>
    <cellStyle name="Normal 8 3 3 3 4" xfId="3787" xr:uid="{71E0B98F-7F10-4AC7-9BF1-9B2D9F1B0357}"/>
    <cellStyle name="Normal 8 3 3 3 5" xfId="3788" xr:uid="{15C6AEED-9288-414F-8B31-B9B35AD1A267}"/>
    <cellStyle name="Normal 8 3 3 4" xfId="2155" xr:uid="{226ECCF8-6F16-487B-8433-665667DE9F1B}"/>
    <cellStyle name="Normal 8 3 3 4 2" xfId="2156" xr:uid="{6C5449A6-8D14-4700-A784-10C3A84DEFF5}"/>
    <cellStyle name="Normal 8 3 3 4 2 2" xfId="4499" xr:uid="{37B60D1B-81BC-4C06-941E-A6C3D0F2C1AD}"/>
    <cellStyle name="Normal 8 3 3 4 3" xfId="3789" xr:uid="{FB5C598F-47A7-4612-A0EF-DE2597D584D0}"/>
    <cellStyle name="Normal 8 3 3 4 4" xfId="3790" xr:uid="{3F2675F3-E32A-4E6D-94D5-030C769C5B83}"/>
    <cellStyle name="Normal 8 3 3 5" xfId="2157" xr:uid="{B4890971-F2DE-4EF4-91B3-6C4C1A287EEF}"/>
    <cellStyle name="Normal 8 3 3 5 2" xfId="3791" xr:uid="{484B3920-E4D1-4728-8EAC-0B49E5D14B60}"/>
    <cellStyle name="Normal 8 3 3 5 3" xfId="3792" xr:uid="{08266263-958D-472A-B606-FB2EB64BE923}"/>
    <cellStyle name="Normal 8 3 3 5 4" xfId="3793" xr:uid="{B74A764E-8E8B-4ECF-975B-2E6A931DA5A7}"/>
    <cellStyle name="Normal 8 3 3 6" xfId="3794" xr:uid="{2B8569F3-661E-49E2-9ED2-D851A9CA231D}"/>
    <cellStyle name="Normal 8 3 3 7" xfId="3795" xr:uid="{7EB3A10B-7189-4535-BE3C-51CA2B63AEC7}"/>
    <cellStyle name="Normal 8 3 3 8" xfId="3796" xr:uid="{DB02C81D-19F5-44C4-A9EF-D657130DAB9C}"/>
    <cellStyle name="Normal 8 3 4" xfId="161" xr:uid="{3720EE33-9FC6-4606-912B-076D5F228252}"/>
    <cellStyle name="Normal 8 3 4 2" xfId="790" xr:uid="{5D6FEDD4-277D-4278-A252-2F8F0EBF04CA}"/>
    <cellStyle name="Normal 8 3 4 2 2" xfId="791" xr:uid="{D6C59967-E0F8-487F-BDA4-71D07C969F62}"/>
    <cellStyle name="Normal 8 3 4 2 2 2" xfId="2158" xr:uid="{F32E0DB2-0C02-4856-8121-12959356E177}"/>
    <cellStyle name="Normal 8 3 4 2 2 2 2" xfId="2159" xr:uid="{A1F5FD40-F048-4117-91C5-BE38C92A06D3}"/>
    <cellStyle name="Normal 8 3 4 2 2 3" xfId="2160" xr:uid="{F04D3126-5D7C-4B44-B1FB-23CD09CAD81C}"/>
    <cellStyle name="Normal 8 3 4 2 2 4" xfId="3797" xr:uid="{E77EE097-0823-4425-8822-6A83602D9DD1}"/>
    <cellStyle name="Normal 8 3 4 2 3" xfId="2161" xr:uid="{2E5FC4B1-5748-4B58-B542-990309093D7C}"/>
    <cellStyle name="Normal 8 3 4 2 3 2" xfId="2162" xr:uid="{75602D18-D90D-4C14-8642-8D6CA06D7BF2}"/>
    <cellStyle name="Normal 8 3 4 2 4" xfId="2163" xr:uid="{1DDE1197-EC4E-4CB1-B734-572E22644165}"/>
    <cellStyle name="Normal 8 3 4 2 5" xfId="3798" xr:uid="{514DFE7E-45E0-4D5D-A703-68CA072FFF5C}"/>
    <cellStyle name="Normal 8 3 4 3" xfId="792" xr:uid="{B5134E22-446A-44A9-8916-C49EF5A2834A}"/>
    <cellStyle name="Normal 8 3 4 3 2" xfId="2164" xr:uid="{654FEA6C-F065-498D-96CF-A4D8C6FED999}"/>
    <cellStyle name="Normal 8 3 4 3 2 2" xfId="2165" xr:uid="{5774E015-EA48-4AE9-B03A-E23254360651}"/>
    <cellStyle name="Normal 8 3 4 3 3" xfId="2166" xr:uid="{030D5D14-4718-496C-BC9A-583669AC0D6D}"/>
    <cellStyle name="Normal 8 3 4 3 4" xfId="3799" xr:uid="{230E3AF0-552A-499E-B8CE-C44FE4CC1922}"/>
    <cellStyle name="Normal 8 3 4 4" xfId="2167" xr:uid="{B129B1D8-A537-4A01-BF35-94344CBA03EE}"/>
    <cellStyle name="Normal 8 3 4 4 2" xfId="2168" xr:uid="{9463CC2C-30C3-4B8A-A3FE-01F817D4E9EA}"/>
    <cellStyle name="Normal 8 3 4 4 3" xfId="3800" xr:uid="{FB0955CF-8AB4-44DE-8C2C-48740CE1E0FF}"/>
    <cellStyle name="Normal 8 3 4 4 4" xfId="3801" xr:uid="{2BC64DCC-5E35-43D2-84D1-28C5ADE6A520}"/>
    <cellStyle name="Normal 8 3 4 5" xfId="2169" xr:uid="{4DCF2BC0-A772-4F50-8C5C-55197EBA3D6A}"/>
    <cellStyle name="Normal 8 3 4 6" xfId="3802" xr:uid="{F2A6055D-3D57-4242-B073-8C06B842C119}"/>
    <cellStyle name="Normal 8 3 4 7" xfId="3803" xr:uid="{20136EA4-5B86-4734-8895-E31688B4ABFC}"/>
    <cellStyle name="Normal 8 3 5" xfId="388" xr:uid="{FF028625-7E61-41BA-8AEA-2BCCB0E77B34}"/>
    <cellStyle name="Normal 8 3 5 2" xfId="793" xr:uid="{101A364A-7063-47CE-88E2-DF43E20BE715}"/>
    <cellStyle name="Normal 8 3 5 2 2" xfId="2170" xr:uid="{693A9624-3B28-471D-B34F-E99492494DCF}"/>
    <cellStyle name="Normal 8 3 5 2 2 2" xfId="2171" xr:uid="{D5652391-AAC1-492C-A29D-C973F043E2F7}"/>
    <cellStyle name="Normal 8 3 5 2 3" xfId="2172" xr:uid="{0CD071C7-4256-4CB5-8B5D-30C92B12EADA}"/>
    <cellStyle name="Normal 8 3 5 2 4" xfId="3804" xr:uid="{3CAF1C0E-5B55-4A26-B9FC-490CFBCA4AE3}"/>
    <cellStyle name="Normal 8 3 5 3" xfId="2173" xr:uid="{B7912DAE-D978-4ACB-851D-1D1BBF7481BA}"/>
    <cellStyle name="Normal 8 3 5 3 2" xfId="2174" xr:uid="{1ADD06A2-1674-4EF9-9594-B9F237077B91}"/>
    <cellStyle name="Normal 8 3 5 3 3" xfId="3805" xr:uid="{AFB2DA7C-AD30-41A7-815C-713AD576FFDD}"/>
    <cellStyle name="Normal 8 3 5 3 4" xfId="3806" xr:uid="{AD191C14-571C-4CFE-AB25-ED9B463DDE34}"/>
    <cellStyle name="Normal 8 3 5 4" xfId="2175" xr:uid="{30605287-A99F-442E-97A4-6F0F22EDFDA9}"/>
    <cellStyle name="Normal 8 3 5 5" xfId="3807" xr:uid="{2CDBD3B4-0FA1-46A2-88AC-8648668E513D}"/>
    <cellStyle name="Normal 8 3 5 6" xfId="3808" xr:uid="{C8E2E475-290E-4C45-9E77-89A90D8EAAD6}"/>
    <cellStyle name="Normal 8 3 6" xfId="389" xr:uid="{5DF52F9E-D35B-421D-9072-B76A2B961702}"/>
    <cellStyle name="Normal 8 3 6 2" xfId="2176" xr:uid="{03CFB768-1940-45C1-A7CF-B3A8AC9B526A}"/>
    <cellStyle name="Normal 8 3 6 2 2" xfId="2177" xr:uid="{F3CF64E4-B1B3-41F1-84F3-FA1353EB3B42}"/>
    <cellStyle name="Normal 8 3 6 2 3" xfId="3809" xr:uid="{52EE05E4-A8D4-4588-975C-4134BCD9992A}"/>
    <cellStyle name="Normal 8 3 6 2 4" xfId="3810" xr:uid="{C048D8D0-F9B0-4A66-ABD5-638F6574A6C9}"/>
    <cellStyle name="Normal 8 3 6 3" xfId="2178" xr:uid="{C31AF0B1-ADBB-4F60-B2BE-9CAC3278CCC8}"/>
    <cellStyle name="Normal 8 3 6 4" xfId="3811" xr:uid="{33096608-77B1-4A74-8A8D-7D7C9459A853}"/>
    <cellStyle name="Normal 8 3 6 5" xfId="3812" xr:uid="{9696D8FC-45A7-4558-88EB-EF81DFB75086}"/>
    <cellStyle name="Normal 8 3 7" xfId="2179" xr:uid="{52D3B266-1000-4694-AB6B-BCB8442CDC2E}"/>
    <cellStyle name="Normal 8 3 7 2" xfId="2180" xr:uid="{D8BBAA48-B593-4BF9-A405-A6C8022BD1AC}"/>
    <cellStyle name="Normal 8 3 7 3" xfId="3813" xr:uid="{46E1DB5A-907F-4B3C-8A63-C5BBEC8FCD5B}"/>
    <cellStyle name="Normal 8 3 7 4" xfId="3814" xr:uid="{530C6B6A-3EC8-404E-829D-3F435DC85039}"/>
    <cellStyle name="Normal 8 3 8" xfId="2181" xr:uid="{50C52338-8610-4CDA-A6F2-31DC80799A53}"/>
    <cellStyle name="Normal 8 3 8 2" xfId="3815" xr:uid="{9B2A0068-D184-455C-82A0-AE9D20142599}"/>
    <cellStyle name="Normal 8 3 8 3" xfId="3816" xr:uid="{97ED2974-BE23-4D26-B8DB-72478CECE145}"/>
    <cellStyle name="Normal 8 3 8 4" xfId="3817" xr:uid="{21B09655-C146-4BFE-9A30-C0A90BB4312C}"/>
    <cellStyle name="Normal 8 3 9" xfId="3818" xr:uid="{3D5FDCC8-4695-4004-9261-1A329A01C543}"/>
    <cellStyle name="Normal 8 4" xfId="162" xr:uid="{ABFEC50E-C178-4316-9169-BA033889262A}"/>
    <cellStyle name="Normal 8 4 10" xfId="3819" xr:uid="{992E2B92-A0AA-4404-BA65-431DB883CDE8}"/>
    <cellStyle name="Normal 8 4 11" xfId="3820" xr:uid="{DBCE314A-3C8C-4976-8B25-95A9975011FA}"/>
    <cellStyle name="Normal 8 4 2" xfId="163" xr:uid="{437302B5-E8FF-4C35-9ECC-8478C0CFFD9A}"/>
    <cellStyle name="Normal 8 4 2 2" xfId="390" xr:uid="{7C06A7A1-A88A-41E0-BE21-54B05E5FC12F}"/>
    <cellStyle name="Normal 8 4 2 2 2" xfId="794" xr:uid="{BECBFC25-40F5-46F0-B67D-F6511BA085F3}"/>
    <cellStyle name="Normal 8 4 2 2 2 2" xfId="795" xr:uid="{DFB7C0DE-3B8A-439D-B2CC-A2FC34CBB8CE}"/>
    <cellStyle name="Normal 8 4 2 2 2 2 2" xfId="2182" xr:uid="{50C3C7E3-94DD-40B5-BE9F-4A1AA95B2354}"/>
    <cellStyle name="Normal 8 4 2 2 2 2 3" xfId="3821" xr:uid="{DC71E1B7-0D4C-4D7F-99CA-63062AC5806C}"/>
    <cellStyle name="Normal 8 4 2 2 2 2 4" xfId="3822" xr:uid="{389FD010-8F0A-4DB4-81AF-1C5D19B1601E}"/>
    <cellStyle name="Normal 8 4 2 2 2 3" xfId="2183" xr:uid="{E2CE6F8A-6748-4877-AED2-3C27DCC0E6B6}"/>
    <cellStyle name="Normal 8 4 2 2 2 3 2" xfId="3823" xr:uid="{BE37FCB8-9A52-42D8-A1FB-08B2EF54AD1C}"/>
    <cellStyle name="Normal 8 4 2 2 2 3 3" xfId="3824" xr:uid="{F8EA26D5-C9A9-45B0-B84E-F149B532494B}"/>
    <cellStyle name="Normal 8 4 2 2 2 3 4" xfId="3825" xr:uid="{5FACC9FE-9352-4984-95FF-0D6BD123E231}"/>
    <cellStyle name="Normal 8 4 2 2 2 4" xfId="3826" xr:uid="{E52B57E3-02F7-43E3-B440-5776AD4EFAB7}"/>
    <cellStyle name="Normal 8 4 2 2 2 5" xfId="3827" xr:uid="{E93C7534-3166-48CF-81EA-CA8BB9B37197}"/>
    <cellStyle name="Normal 8 4 2 2 2 6" xfId="3828" xr:uid="{22B61F66-7EB3-480F-B11C-017732C7EC2A}"/>
    <cellStyle name="Normal 8 4 2 2 3" xfId="796" xr:uid="{A3D6C7FB-AA17-4F08-A271-05B5009A5728}"/>
    <cellStyle name="Normal 8 4 2 2 3 2" xfId="2184" xr:uid="{11392F9A-B986-42A5-BDA3-3668D8620390}"/>
    <cellStyle name="Normal 8 4 2 2 3 2 2" xfId="3829" xr:uid="{3DE525EB-AB45-4FCF-BE19-D2C7D53F6D4A}"/>
    <cellStyle name="Normal 8 4 2 2 3 2 3" xfId="3830" xr:uid="{0B1598C8-04D8-4BC3-B8C1-FAB34AEFD558}"/>
    <cellStyle name="Normal 8 4 2 2 3 2 4" xfId="3831" xr:uid="{354EA52A-51A8-4895-BA50-66A7B7534FA3}"/>
    <cellStyle name="Normal 8 4 2 2 3 3" xfId="3832" xr:uid="{89EF9128-1623-49C7-B2C3-B3561EBBC372}"/>
    <cellStyle name="Normal 8 4 2 2 3 4" xfId="3833" xr:uid="{68F9C49D-84A1-4F11-AFE8-CD8F31FE34C6}"/>
    <cellStyle name="Normal 8 4 2 2 3 5" xfId="3834" xr:uid="{36CC9C95-F6A0-4053-A77A-DC651DCA000B}"/>
    <cellStyle name="Normal 8 4 2 2 4" xfId="2185" xr:uid="{4A56F8C7-AE1E-47B2-B6AB-7B11219D2854}"/>
    <cellStyle name="Normal 8 4 2 2 4 2" xfId="3835" xr:uid="{6B908DC8-CAB5-4FFD-818A-C5586743DBF9}"/>
    <cellStyle name="Normal 8 4 2 2 4 3" xfId="3836" xr:uid="{100B005F-D979-49B0-84F2-F311B9B7CA75}"/>
    <cellStyle name="Normal 8 4 2 2 4 4" xfId="3837" xr:uid="{7F2CA08E-45ED-44ED-B449-256B520535D4}"/>
    <cellStyle name="Normal 8 4 2 2 5" xfId="3838" xr:uid="{9AA30A5F-7DE2-438E-8015-30946B65C022}"/>
    <cellStyle name="Normal 8 4 2 2 5 2" xfId="3839" xr:uid="{09A2521A-BBD0-4290-B1F9-8EBF31B1C3B6}"/>
    <cellStyle name="Normal 8 4 2 2 5 3" xfId="3840" xr:uid="{B95585C1-F531-49F6-885E-E9ED1B20ADE8}"/>
    <cellStyle name="Normal 8 4 2 2 5 4" xfId="3841" xr:uid="{22D434AF-359D-4849-AAD3-C9A782B1751C}"/>
    <cellStyle name="Normal 8 4 2 2 6" xfId="3842" xr:uid="{6DD2A421-9560-4E35-A39C-D551972FC6C8}"/>
    <cellStyle name="Normal 8 4 2 2 7" xfId="3843" xr:uid="{380A9443-E1F1-41C0-99DD-C6FAF9F2B90E}"/>
    <cellStyle name="Normal 8 4 2 2 8" xfId="3844" xr:uid="{5BB092B7-6452-49A2-8C38-EC4AD7F5625D}"/>
    <cellStyle name="Normal 8 4 2 3" xfId="797" xr:uid="{84E11804-DDBC-436B-8D7C-B3103ED21602}"/>
    <cellStyle name="Normal 8 4 2 3 2" xfId="798" xr:uid="{AAB30185-EFCE-4010-8EC6-D1FC70C3F15F}"/>
    <cellStyle name="Normal 8 4 2 3 2 2" xfId="799" xr:uid="{59A51038-DA45-49A8-8EEE-D390F8448221}"/>
    <cellStyle name="Normal 8 4 2 3 2 3" xfId="3845" xr:uid="{77259F5D-42EA-43BE-87B3-897E3E390D97}"/>
    <cellStyle name="Normal 8 4 2 3 2 4" xfId="3846" xr:uid="{4CFF494B-1CFD-40A4-BD02-9551B0335433}"/>
    <cellStyle name="Normal 8 4 2 3 3" xfId="800" xr:uid="{6A2C4E65-C0B2-4171-B2A1-E1DB0970B183}"/>
    <cellStyle name="Normal 8 4 2 3 3 2" xfId="3847" xr:uid="{7EFAC4AC-1C0F-4230-9297-293BA2521651}"/>
    <cellStyle name="Normal 8 4 2 3 3 3" xfId="3848" xr:uid="{D7AFB04A-BA68-4EE1-85DD-FC950E5E3BCE}"/>
    <cellStyle name="Normal 8 4 2 3 3 4" xfId="3849" xr:uid="{38BCB633-6CD0-4289-B73A-E8BED5B1770C}"/>
    <cellStyle name="Normal 8 4 2 3 4" xfId="3850" xr:uid="{6A832289-8DC2-4F15-BF2D-285B5C3D1707}"/>
    <cellStyle name="Normal 8 4 2 3 5" xfId="3851" xr:uid="{43ECE9D0-9FA1-4B89-9053-3F381C1B2AA6}"/>
    <cellStyle name="Normal 8 4 2 3 6" xfId="3852" xr:uid="{BA713648-6542-471E-8873-92AB2B09B6ED}"/>
    <cellStyle name="Normal 8 4 2 4" xfId="801" xr:uid="{EE47A635-72D3-4B2D-84D1-3D3FB0F826F3}"/>
    <cellStyle name="Normal 8 4 2 4 2" xfId="802" xr:uid="{FC61979A-5AD0-45EC-93AB-06BFA2EA2DE2}"/>
    <cellStyle name="Normal 8 4 2 4 2 2" xfId="3853" xr:uid="{9E346EF2-61AE-4DB1-8D12-8D2E50BFD89A}"/>
    <cellStyle name="Normal 8 4 2 4 2 3" xfId="3854" xr:uid="{083364D2-C3E6-4D8E-83EA-7B0E32977B1E}"/>
    <cellStyle name="Normal 8 4 2 4 2 4" xfId="3855" xr:uid="{F192CD1E-D8A3-430E-89C1-7AA770561955}"/>
    <cellStyle name="Normal 8 4 2 4 3" xfId="3856" xr:uid="{2E630CE2-D0C3-44BE-8814-BCB226EF83BE}"/>
    <cellStyle name="Normal 8 4 2 4 4" xfId="3857" xr:uid="{386ED53E-70A4-4310-91FA-93B237E80DC8}"/>
    <cellStyle name="Normal 8 4 2 4 5" xfId="3858" xr:uid="{B135CB1E-2A6B-44DB-A0CE-F06A3B59D3C9}"/>
    <cellStyle name="Normal 8 4 2 5" xfId="803" xr:uid="{0085886F-949C-4A21-B52B-72E91BDCAE65}"/>
    <cellStyle name="Normal 8 4 2 5 2" xfId="3859" xr:uid="{06B4BBEA-3A98-4096-8AB7-575704A1CAB0}"/>
    <cellStyle name="Normal 8 4 2 5 3" xfId="3860" xr:uid="{F8E5D44B-E538-42A1-8399-AD11106AB1A3}"/>
    <cellStyle name="Normal 8 4 2 5 4" xfId="3861" xr:uid="{D22F6E09-02F3-4ED1-B651-4AAA8FD16AB7}"/>
    <cellStyle name="Normal 8 4 2 6" xfId="3862" xr:uid="{E42BB92F-A39F-42B4-856D-BD1B33CEE620}"/>
    <cellStyle name="Normal 8 4 2 6 2" xfId="3863" xr:uid="{F7051CF9-6511-4EB0-92E5-A2B8AC3344A6}"/>
    <cellStyle name="Normal 8 4 2 6 3" xfId="3864" xr:uid="{39B44B9A-DD02-4070-9265-74EC5CAE597C}"/>
    <cellStyle name="Normal 8 4 2 6 4" xfId="3865" xr:uid="{F9F65047-EF03-48A6-806E-58F95542B74F}"/>
    <cellStyle name="Normal 8 4 2 7" xfId="3866" xr:uid="{E3FE8ADA-4B0E-4E35-AD54-4C9EE12908E2}"/>
    <cellStyle name="Normal 8 4 2 8" xfId="3867" xr:uid="{49FE3AD6-3FB0-42EB-90A9-D139419877D1}"/>
    <cellStyle name="Normal 8 4 2 9" xfId="3868" xr:uid="{DC406F4D-E044-485F-AFB6-8BF4F9EB7ABA}"/>
    <cellStyle name="Normal 8 4 3" xfId="391" xr:uid="{BEB84AFB-3257-4703-AEB9-196C1EAE3470}"/>
    <cellStyle name="Normal 8 4 3 2" xfId="804" xr:uid="{B6CD12F0-8765-41BF-A675-4FEE1AECB0D7}"/>
    <cellStyle name="Normal 8 4 3 2 2" xfId="805" xr:uid="{41382FDF-7469-4E38-B6DD-74F976CC8461}"/>
    <cellStyle name="Normal 8 4 3 2 2 2" xfId="2186" xr:uid="{4BF477D1-B628-451A-AC37-468770CEA293}"/>
    <cellStyle name="Normal 8 4 3 2 2 2 2" xfId="2187" xr:uid="{9001510B-4732-49E4-BF59-4E81F3B2192C}"/>
    <cellStyle name="Normal 8 4 3 2 2 3" xfId="2188" xr:uid="{424BBDD1-6BD8-49D5-85D8-B4D97AEA2BDE}"/>
    <cellStyle name="Normal 8 4 3 2 2 4" xfId="3869" xr:uid="{F2700D5E-154E-4DE3-BFD8-C1C1AE4DD687}"/>
    <cellStyle name="Normal 8 4 3 2 3" xfId="2189" xr:uid="{742F6D7C-7B76-4BD2-A8F6-2AA45F2C7F2F}"/>
    <cellStyle name="Normal 8 4 3 2 3 2" xfId="2190" xr:uid="{F3A29880-98BF-4871-B37B-398B51DD0FF4}"/>
    <cellStyle name="Normal 8 4 3 2 3 3" xfId="3870" xr:uid="{F3A00A12-9102-4CA3-AD7B-AED2B1C4CF04}"/>
    <cellStyle name="Normal 8 4 3 2 3 4" xfId="3871" xr:uid="{59B93829-B44C-4D6E-AF6A-9512F5794480}"/>
    <cellStyle name="Normal 8 4 3 2 4" xfId="2191" xr:uid="{3D9E5B91-ABCA-43C0-90E0-BF09E6A20B4E}"/>
    <cellStyle name="Normal 8 4 3 2 5" xfId="3872" xr:uid="{241AEA65-7C00-418B-AF0A-442F504D5004}"/>
    <cellStyle name="Normal 8 4 3 2 6" xfId="3873" xr:uid="{F7528208-7F4B-4318-8BBF-019E65325BB7}"/>
    <cellStyle name="Normal 8 4 3 3" xfId="806" xr:uid="{5B039A60-9C3A-4F6E-A45D-B1A9E66AA1DD}"/>
    <cellStyle name="Normal 8 4 3 3 2" xfId="2192" xr:uid="{8A32B457-ACBB-4643-8891-67DB139FF413}"/>
    <cellStyle name="Normal 8 4 3 3 2 2" xfId="2193" xr:uid="{7D947868-8BBE-4A9C-9891-8F855E44128C}"/>
    <cellStyle name="Normal 8 4 3 3 2 3" xfId="3874" xr:uid="{2934711B-AB14-4425-A691-2A079E3D1F5A}"/>
    <cellStyle name="Normal 8 4 3 3 2 4" xfId="3875" xr:uid="{BF41F848-6533-4A4B-B63C-628E2274444E}"/>
    <cellStyle name="Normal 8 4 3 3 3" xfId="2194" xr:uid="{D8F2AB3B-3C3A-4C83-85CB-3B01B14E5361}"/>
    <cellStyle name="Normal 8 4 3 3 4" xfId="3876" xr:uid="{1E610434-1B1D-4117-9EF7-C8BD389CE1AC}"/>
    <cellStyle name="Normal 8 4 3 3 5" xfId="3877" xr:uid="{73868076-00C7-448E-8E1D-904753A2C9A0}"/>
    <cellStyle name="Normal 8 4 3 4" xfId="2195" xr:uid="{4FD11BBD-849D-4400-8045-30044A5FE6F8}"/>
    <cellStyle name="Normal 8 4 3 4 2" xfId="2196" xr:uid="{2E0BC456-8136-4EB7-9F64-60187ED607FF}"/>
    <cellStyle name="Normal 8 4 3 4 3" xfId="3878" xr:uid="{118AFC95-8507-4CE8-BAA6-F80576E43923}"/>
    <cellStyle name="Normal 8 4 3 4 4" xfId="3879" xr:uid="{AE44335B-3A9B-4228-8638-D6343679963A}"/>
    <cellStyle name="Normal 8 4 3 5" xfId="2197" xr:uid="{D49C23D1-1A4B-4418-A2C6-CD782088D484}"/>
    <cellStyle name="Normal 8 4 3 5 2" xfId="3880" xr:uid="{20C9218F-96B0-4AC9-988C-4053201D60C5}"/>
    <cellStyle name="Normal 8 4 3 5 3" xfId="3881" xr:uid="{649B1BC2-0ADE-48C9-80DF-F4B13FA4E869}"/>
    <cellStyle name="Normal 8 4 3 5 4" xfId="3882" xr:uid="{E6EF772D-0148-44A5-947D-CAE5DAC5F8A2}"/>
    <cellStyle name="Normal 8 4 3 6" xfId="3883" xr:uid="{78A656B7-C66D-4B91-8520-13D32A751460}"/>
    <cellStyle name="Normal 8 4 3 7" xfId="3884" xr:uid="{ED7C50D1-8EAD-4553-88D8-C8E464111F92}"/>
    <cellStyle name="Normal 8 4 3 8" xfId="3885" xr:uid="{63969D5C-F796-45E7-A8F3-678804CCB96E}"/>
    <cellStyle name="Normal 8 4 4" xfId="392" xr:uid="{8EC304DE-E877-4517-935D-2C81B38AFF31}"/>
    <cellStyle name="Normal 8 4 4 2" xfId="807" xr:uid="{1DDAA8BB-BE3B-4205-864A-831BF51F6E34}"/>
    <cellStyle name="Normal 8 4 4 2 2" xfId="808" xr:uid="{8E1A5111-C348-4C1C-AA2D-FAD27862A9D8}"/>
    <cellStyle name="Normal 8 4 4 2 2 2" xfId="2198" xr:uid="{1B0DB215-6002-486A-AE87-389D9BEEE603}"/>
    <cellStyle name="Normal 8 4 4 2 2 3" xfId="3886" xr:uid="{D350880B-16F8-41B9-BDE5-F5E7199B1977}"/>
    <cellStyle name="Normal 8 4 4 2 2 4" xfId="3887" xr:uid="{04A31E5F-8774-4A0E-AE06-4958873BCD6E}"/>
    <cellStyle name="Normal 8 4 4 2 3" xfId="2199" xr:uid="{7978E848-95E8-48D4-B3D2-A1508E318AE5}"/>
    <cellStyle name="Normal 8 4 4 2 4" xfId="3888" xr:uid="{7D44BCFA-80EC-49AB-8E9B-09C5FC8F1F03}"/>
    <cellStyle name="Normal 8 4 4 2 5" xfId="3889" xr:uid="{757B7A72-8078-43CE-8EEE-82749AAEC289}"/>
    <cellStyle name="Normal 8 4 4 3" xfId="809" xr:uid="{EC6CCA81-35B9-4B8D-91AA-A84E46F189EF}"/>
    <cellStyle name="Normal 8 4 4 3 2" xfId="2200" xr:uid="{7A61315E-64C5-4DB6-AB6B-1F227850872B}"/>
    <cellStyle name="Normal 8 4 4 3 3" xfId="3890" xr:uid="{4AA91E08-CE85-4719-9C67-1E1EE5316BFA}"/>
    <cellStyle name="Normal 8 4 4 3 4" xfId="3891" xr:uid="{622E5B3F-27C6-45B4-8517-1ABFFBC8CF5F}"/>
    <cellStyle name="Normal 8 4 4 4" xfId="2201" xr:uid="{0143FD09-200B-420C-A2C3-871F7250322F}"/>
    <cellStyle name="Normal 8 4 4 4 2" xfId="3892" xr:uid="{1367586B-87E3-4322-ACAE-F578529D1D5C}"/>
    <cellStyle name="Normal 8 4 4 4 3" xfId="3893" xr:uid="{8339581F-3677-4CA6-B707-F3325C3FBED8}"/>
    <cellStyle name="Normal 8 4 4 4 4" xfId="3894" xr:uid="{B4C098BD-A977-4E45-9FE0-54EE0581B577}"/>
    <cellStyle name="Normal 8 4 4 5" xfId="3895" xr:uid="{EFF8988D-879C-43AD-908C-728019B8B5C0}"/>
    <cellStyle name="Normal 8 4 4 6" xfId="3896" xr:uid="{62E048B3-CF1C-48AD-913B-CF0CB92A7B5B}"/>
    <cellStyle name="Normal 8 4 4 7" xfId="3897" xr:uid="{56CC4BC1-667B-4531-BA8E-139637F7FF68}"/>
    <cellStyle name="Normal 8 4 5" xfId="393" xr:uid="{4F407308-99EF-4552-A206-843741856A43}"/>
    <cellStyle name="Normal 8 4 5 2" xfId="810" xr:uid="{F0964597-856C-409C-9D89-AC7317D7A3D1}"/>
    <cellStyle name="Normal 8 4 5 2 2" xfId="2202" xr:uid="{D9E0BA48-E60D-4CA1-B744-6FD1EC01AD1A}"/>
    <cellStyle name="Normal 8 4 5 2 3" xfId="3898" xr:uid="{61B08BB4-56ED-4557-88D5-7CD02B4A4E07}"/>
    <cellStyle name="Normal 8 4 5 2 4" xfId="3899" xr:uid="{19E1E877-D6C8-488D-BF04-5432A0804EA0}"/>
    <cellStyle name="Normal 8 4 5 3" xfId="2203" xr:uid="{690F36ED-7B89-4380-B048-3D2AC532E960}"/>
    <cellStyle name="Normal 8 4 5 3 2" xfId="3900" xr:uid="{8E82620E-674B-4DEC-BCFA-23110E03D360}"/>
    <cellStyle name="Normal 8 4 5 3 3" xfId="3901" xr:uid="{B669052C-B219-47DD-A72C-A6DC9BF610F6}"/>
    <cellStyle name="Normal 8 4 5 3 4" xfId="3902" xr:uid="{56B44C6A-2BB2-468B-B639-A8E3E4047C8D}"/>
    <cellStyle name="Normal 8 4 5 4" xfId="3903" xr:uid="{89B117EC-30FF-4AF9-9DE0-D9E1BCD4F608}"/>
    <cellStyle name="Normal 8 4 5 5" xfId="3904" xr:uid="{14051DFE-D597-48DF-A5E1-64D7B13F0D0B}"/>
    <cellStyle name="Normal 8 4 5 6" xfId="3905" xr:uid="{4686CF6D-9CD7-420F-B8EF-8C08367B129E}"/>
    <cellStyle name="Normal 8 4 6" xfId="811" xr:uid="{CD4E6549-CEB5-4555-B0FB-94296174A2BA}"/>
    <cellStyle name="Normal 8 4 6 2" xfId="2204" xr:uid="{44557F47-7A63-4D7E-9C86-68F4E7FCAE35}"/>
    <cellStyle name="Normal 8 4 6 2 2" xfId="3906" xr:uid="{04A26EE0-66C1-4738-A4DC-EBE899B1E017}"/>
    <cellStyle name="Normal 8 4 6 2 3" xfId="3907" xr:uid="{2081FAA2-5C62-48AC-B44E-3BA1FA101A3D}"/>
    <cellStyle name="Normal 8 4 6 2 4" xfId="3908" xr:uid="{8CCB1B1C-48A2-40D4-BBF5-961E5EB2E57A}"/>
    <cellStyle name="Normal 8 4 6 3" xfId="3909" xr:uid="{4A8D9945-EEC8-4378-AA9C-493824A3BD4F}"/>
    <cellStyle name="Normal 8 4 6 4" xfId="3910" xr:uid="{7CC32241-86F9-4AAB-9081-7FE56F4D270A}"/>
    <cellStyle name="Normal 8 4 6 5" xfId="3911" xr:uid="{AF671C4D-139B-405A-A815-C62AFFDA1D2A}"/>
    <cellStyle name="Normal 8 4 7" xfId="2205" xr:uid="{7E51B4E4-5AD7-4794-9B04-5D44D286629B}"/>
    <cellStyle name="Normal 8 4 7 2" xfId="3912" xr:uid="{6B2281DE-9DC7-4B13-B707-984720E5E35C}"/>
    <cellStyle name="Normal 8 4 7 3" xfId="3913" xr:uid="{2DB4A519-2F55-43F7-BC9B-60261C8DBC4A}"/>
    <cellStyle name="Normal 8 4 7 4" xfId="3914" xr:uid="{9405ADF9-3894-483B-BCBF-B1C5295A8135}"/>
    <cellStyle name="Normal 8 4 8" xfId="3915" xr:uid="{B269A0A6-C466-4039-9A9E-F4DA53D305BA}"/>
    <cellStyle name="Normal 8 4 8 2" xfId="3916" xr:uid="{15DCE652-B5B2-4830-ACD5-59AD88C466D4}"/>
    <cellStyle name="Normal 8 4 8 3" xfId="3917" xr:uid="{D3B76556-EF2B-4E97-8956-9E0BFCDA1A5B}"/>
    <cellStyle name="Normal 8 4 8 4" xfId="3918" xr:uid="{7D0657CB-656B-4E26-AAE4-F65F0A9FEF04}"/>
    <cellStyle name="Normal 8 4 9" xfId="3919" xr:uid="{74EDB08F-BDE9-481B-81B3-28C59772E70A}"/>
    <cellStyle name="Normal 8 5" xfId="164" xr:uid="{EA31D7C8-73C4-435D-99BB-FC3AE0AA820A}"/>
    <cellStyle name="Normal 8 5 2" xfId="165" xr:uid="{6A57A040-D4AC-4EA5-ABA2-9C75C25A6AE4}"/>
    <cellStyle name="Normal 8 5 2 2" xfId="394" xr:uid="{01D465B8-A991-4B51-AECD-BF3FA541B8D2}"/>
    <cellStyle name="Normal 8 5 2 2 2" xfId="812" xr:uid="{CEC43196-3E70-4BFA-83E9-028FF420D53A}"/>
    <cellStyle name="Normal 8 5 2 2 2 2" xfId="2206" xr:uid="{C8388239-96B5-4DCB-81AA-917792437D0D}"/>
    <cellStyle name="Normal 8 5 2 2 2 3" xfId="3920" xr:uid="{DCB175CA-9BEA-4ADE-B9ED-3ADF2737282D}"/>
    <cellStyle name="Normal 8 5 2 2 2 4" xfId="3921" xr:uid="{6E6E5886-65A0-4BFE-8E5D-B6CE47275200}"/>
    <cellStyle name="Normal 8 5 2 2 3" xfId="2207" xr:uid="{ADA61855-7A7E-462C-BD4A-932C0FD3FC4B}"/>
    <cellStyle name="Normal 8 5 2 2 3 2" xfId="3922" xr:uid="{90C00C3C-0984-4C2C-9648-D4180FD17C23}"/>
    <cellStyle name="Normal 8 5 2 2 3 3" xfId="3923" xr:uid="{65BEF6A2-25FD-42F8-8513-615902DF322A}"/>
    <cellStyle name="Normal 8 5 2 2 3 4" xfId="3924" xr:uid="{F6832745-9E9F-4813-8293-DF62DC373D4D}"/>
    <cellStyle name="Normal 8 5 2 2 4" xfId="3925" xr:uid="{0B02EFBF-B91A-4C15-877C-E3AA815457C2}"/>
    <cellStyle name="Normal 8 5 2 2 5" xfId="3926" xr:uid="{2BC36861-FC8E-4805-8641-644BDF820B68}"/>
    <cellStyle name="Normal 8 5 2 2 6" xfId="3927" xr:uid="{EF457244-8C2D-4DD9-B1ED-689A67769605}"/>
    <cellStyle name="Normal 8 5 2 3" xfId="813" xr:uid="{A783516D-15DD-48CD-AE65-0DF169C967E4}"/>
    <cellStyle name="Normal 8 5 2 3 2" xfId="2208" xr:uid="{55115294-A42F-47C6-95A9-0194E95F22A2}"/>
    <cellStyle name="Normal 8 5 2 3 2 2" xfId="3928" xr:uid="{CAFF1580-8FF1-4123-A35C-9F2969487BC3}"/>
    <cellStyle name="Normal 8 5 2 3 2 3" xfId="3929" xr:uid="{454A929F-36DD-4441-8F24-D1768DF31824}"/>
    <cellStyle name="Normal 8 5 2 3 2 4" xfId="3930" xr:uid="{DAD1F503-6D16-4D3B-9EB7-674694304913}"/>
    <cellStyle name="Normal 8 5 2 3 3" xfId="3931" xr:uid="{93CA3D05-6E91-4146-908B-D0A651C154E9}"/>
    <cellStyle name="Normal 8 5 2 3 4" xfId="3932" xr:uid="{11C72445-03D6-4477-81F6-7117C82454AB}"/>
    <cellStyle name="Normal 8 5 2 3 5" xfId="3933" xr:uid="{9EAD9723-EC6E-4C02-BC73-4136F4175555}"/>
    <cellStyle name="Normal 8 5 2 4" xfId="2209" xr:uid="{731491AD-65B7-4A39-85DA-3FE8DD38BD36}"/>
    <cellStyle name="Normal 8 5 2 4 2" xfId="3934" xr:uid="{50E3A4AA-5610-4EDD-8E09-47C24DF14AD8}"/>
    <cellStyle name="Normal 8 5 2 4 3" xfId="3935" xr:uid="{F4048E87-DB54-47D6-B1CF-3564F5412C2A}"/>
    <cellStyle name="Normal 8 5 2 4 4" xfId="3936" xr:uid="{EC23B6CC-7A69-41C2-9D5A-B8EFF2584276}"/>
    <cellStyle name="Normal 8 5 2 5" xfId="3937" xr:uid="{61187609-A8F2-4891-A19C-ACF9BD837D3E}"/>
    <cellStyle name="Normal 8 5 2 5 2" xfId="3938" xr:uid="{53480EDD-7479-4400-89C3-EF517BD2828B}"/>
    <cellStyle name="Normal 8 5 2 5 3" xfId="3939" xr:uid="{80ED63BE-67C9-4668-9D4F-3C87F102F588}"/>
    <cellStyle name="Normal 8 5 2 5 4" xfId="3940" xr:uid="{4A079E26-DAE5-4D6C-8CF4-93A039791E83}"/>
    <cellStyle name="Normal 8 5 2 6" xfId="3941" xr:uid="{41B70483-AA48-4FFC-A708-8AAB75A37E67}"/>
    <cellStyle name="Normal 8 5 2 7" xfId="3942" xr:uid="{DA7311E2-6B1B-46B9-90CD-5B31E01290AC}"/>
    <cellStyle name="Normal 8 5 2 8" xfId="3943" xr:uid="{700E6CDE-1A57-4D1B-A251-112230E488D6}"/>
    <cellStyle name="Normal 8 5 3" xfId="395" xr:uid="{033E7244-511A-47D1-92A2-2E3743CDDCAE}"/>
    <cellStyle name="Normal 8 5 3 2" xfId="814" xr:uid="{F18A8AE2-0257-4C56-B77D-18CE926B6251}"/>
    <cellStyle name="Normal 8 5 3 2 2" xfId="815" xr:uid="{9FFD7427-2372-464A-97E1-E7B2E32A892C}"/>
    <cellStyle name="Normal 8 5 3 2 3" xfId="3944" xr:uid="{42D22090-4482-4025-98C5-22A1640D42F9}"/>
    <cellStyle name="Normal 8 5 3 2 4" xfId="3945" xr:uid="{A957F13E-9178-44CD-8B0A-641C701300E3}"/>
    <cellStyle name="Normal 8 5 3 3" xfId="816" xr:uid="{B8416332-7566-427A-97D0-D63B353526CC}"/>
    <cellStyle name="Normal 8 5 3 3 2" xfId="3946" xr:uid="{D7665709-BC4E-4A69-8F4E-68F4CE72E42B}"/>
    <cellStyle name="Normal 8 5 3 3 3" xfId="3947" xr:uid="{345403C1-B764-4355-935E-2FE02EFCC64B}"/>
    <cellStyle name="Normal 8 5 3 3 4" xfId="3948" xr:uid="{BDD9E4FA-149A-44BF-B304-801DF4B509EC}"/>
    <cellStyle name="Normal 8 5 3 4" xfId="3949" xr:uid="{90F32737-B7B8-4800-8462-87913A5A6D29}"/>
    <cellStyle name="Normal 8 5 3 5" xfId="3950" xr:uid="{203B8844-8BA3-4B60-8317-33CB6F10A1F4}"/>
    <cellStyle name="Normal 8 5 3 6" xfId="3951" xr:uid="{94721BDA-7459-4CDB-9EAD-F2C82661F64F}"/>
    <cellStyle name="Normal 8 5 4" xfId="396" xr:uid="{88EC585D-0FD5-4081-A9FC-0443A7B1FAC9}"/>
    <cellStyle name="Normal 8 5 4 2" xfId="817" xr:uid="{EEF8276B-69F8-4402-B6FB-856971214442}"/>
    <cellStyle name="Normal 8 5 4 2 2" xfId="3952" xr:uid="{A7098C91-FD1F-4F7C-9267-69C08BACF1C0}"/>
    <cellStyle name="Normal 8 5 4 2 3" xfId="3953" xr:uid="{BF2B4C1F-A03F-4038-A622-8FAE97B4DD53}"/>
    <cellStyle name="Normal 8 5 4 2 4" xfId="3954" xr:uid="{19913B0C-AA0A-480D-A437-F45F531EF577}"/>
    <cellStyle name="Normal 8 5 4 3" xfId="3955" xr:uid="{7DD12A48-9400-46DC-A923-49C50320FAC0}"/>
    <cellStyle name="Normal 8 5 4 4" xfId="3956" xr:uid="{68FA2A4C-73EC-470F-B555-1FF8BEC6A7B9}"/>
    <cellStyle name="Normal 8 5 4 5" xfId="3957" xr:uid="{5721C975-1551-4804-B437-0B654275A5B6}"/>
    <cellStyle name="Normal 8 5 5" xfId="818" xr:uid="{A6637BDA-3FF8-44E7-B372-B2CFFFD8AD3C}"/>
    <cellStyle name="Normal 8 5 5 2" xfId="3958" xr:uid="{7A917E59-F56E-4073-BAE8-DD1BA3E9B789}"/>
    <cellStyle name="Normal 8 5 5 3" xfId="3959" xr:uid="{B4AE2D04-4392-4684-A58C-20025E77575C}"/>
    <cellStyle name="Normal 8 5 5 4" xfId="3960" xr:uid="{0AD3AC39-14FC-425B-AD26-CCD2F4A68BD9}"/>
    <cellStyle name="Normal 8 5 6" xfId="3961" xr:uid="{1B6C5326-6F25-4463-A27B-ABA930672203}"/>
    <cellStyle name="Normal 8 5 6 2" xfId="3962" xr:uid="{9D7120D1-1356-4948-BE0D-9C69CE4C71C9}"/>
    <cellStyle name="Normal 8 5 6 3" xfId="3963" xr:uid="{3D82C568-B68A-4756-A7F6-509D514A37F0}"/>
    <cellStyle name="Normal 8 5 6 4" xfId="3964" xr:uid="{C1FA6D84-78EA-462C-8AC8-3CB511BA3A41}"/>
    <cellStyle name="Normal 8 5 7" xfId="3965" xr:uid="{B8F8AE2F-3C19-4CA4-BC4F-0855F80239AA}"/>
    <cellStyle name="Normal 8 5 8" xfId="3966" xr:uid="{B66320FD-81E4-4577-A854-9558DBA75ABE}"/>
    <cellStyle name="Normal 8 5 9" xfId="3967" xr:uid="{5C0B75CD-4345-462A-93F8-72C5692CF1FD}"/>
    <cellStyle name="Normal 8 6" xfId="166" xr:uid="{4A2CEFED-572F-4395-9D62-A17D4A678DA7}"/>
    <cellStyle name="Normal 8 6 2" xfId="397" xr:uid="{2E2F9A49-97EE-4530-8BB6-8B15581581E6}"/>
    <cellStyle name="Normal 8 6 2 2" xfId="819" xr:uid="{4E6ACE16-48A0-48E1-B780-A2C24C6CFFFD}"/>
    <cellStyle name="Normal 8 6 2 2 2" xfId="2210" xr:uid="{67788F77-6D32-4A68-830E-E2A819CA1F6A}"/>
    <cellStyle name="Normal 8 6 2 2 2 2" xfId="2211" xr:uid="{64C614D3-3819-498E-AB70-4AC9CF39C364}"/>
    <cellStyle name="Normal 8 6 2 2 3" xfId="2212" xr:uid="{50EDE857-55CA-40BF-B726-1A597EBA960E}"/>
    <cellStyle name="Normal 8 6 2 2 4" xfId="3968" xr:uid="{98CE31E8-3D59-4310-9634-740EFAA46455}"/>
    <cellStyle name="Normal 8 6 2 3" xfId="2213" xr:uid="{3E7F94A4-1F1A-4A16-A684-A80FFA758367}"/>
    <cellStyle name="Normal 8 6 2 3 2" xfId="2214" xr:uid="{F137DA49-DFE3-49D4-B3F8-E026751CE4FD}"/>
    <cellStyle name="Normal 8 6 2 3 3" xfId="3969" xr:uid="{9086A4E6-837D-459A-99DE-3658C95AC669}"/>
    <cellStyle name="Normal 8 6 2 3 4" xfId="3970" xr:uid="{EA07862E-791C-4813-A77E-AAE4D202708D}"/>
    <cellStyle name="Normal 8 6 2 4" xfId="2215" xr:uid="{490569AD-D6E1-4258-AEEE-24B63ABD1CB2}"/>
    <cellStyle name="Normal 8 6 2 5" xfId="3971" xr:uid="{5870EC1D-330D-44C5-9B4A-C041C92F4D48}"/>
    <cellStyle name="Normal 8 6 2 6" xfId="3972" xr:uid="{071E3933-1BF3-43B3-BA1A-C108EEAAD323}"/>
    <cellStyle name="Normal 8 6 3" xfId="820" xr:uid="{E3A40441-DB3E-4905-A65C-26F4D64F2A66}"/>
    <cellStyle name="Normal 8 6 3 2" xfId="2216" xr:uid="{50AF72B5-5061-4773-BD89-B5421D285F09}"/>
    <cellStyle name="Normal 8 6 3 2 2" xfId="2217" xr:uid="{B46C66EF-EB2F-48A8-8C8F-2E312CDA730A}"/>
    <cellStyle name="Normal 8 6 3 2 3" xfId="3973" xr:uid="{81215639-DEC0-407C-BA3A-0DD0EE8FAA79}"/>
    <cellStyle name="Normal 8 6 3 2 4" xfId="3974" xr:uid="{582FB22E-0AA6-4E60-9C5D-B546C9B782C8}"/>
    <cellStyle name="Normal 8 6 3 3" xfId="2218" xr:uid="{89A29000-78BB-4093-AF56-AA91968B4D70}"/>
    <cellStyle name="Normal 8 6 3 4" xfId="3975" xr:uid="{6DBFDAEE-2F7A-46C5-9AC9-1862A2403C92}"/>
    <cellStyle name="Normal 8 6 3 5" xfId="3976" xr:uid="{8D59E239-6937-4FBD-A58A-EAFD0847E5AB}"/>
    <cellStyle name="Normal 8 6 4" xfId="2219" xr:uid="{48FA7A86-B921-42BC-A87C-D6A6F9F4D91C}"/>
    <cellStyle name="Normal 8 6 4 2" xfId="2220" xr:uid="{D09E9FBE-3786-4FE4-9E4C-A4E5835AB8D8}"/>
    <cellStyle name="Normal 8 6 4 3" xfId="3977" xr:uid="{DC82A260-1CA3-4782-A049-CE204CA34E5F}"/>
    <cellStyle name="Normal 8 6 4 4" xfId="3978" xr:uid="{4F8C304A-0966-4C93-9A2C-F94D51A41651}"/>
    <cellStyle name="Normal 8 6 5" xfId="2221" xr:uid="{5DAE50B7-FDBE-4291-A685-C9E7081A8A10}"/>
    <cellStyle name="Normal 8 6 5 2" xfId="3979" xr:uid="{2B66BD15-7F87-4FDD-A9DD-4165BB245C49}"/>
    <cellStyle name="Normal 8 6 5 3" xfId="3980" xr:uid="{406BFDE6-2B13-4058-8C86-F5C42018699B}"/>
    <cellStyle name="Normal 8 6 5 4" xfId="3981" xr:uid="{1994E920-0300-42D9-8AB9-D02DFE326410}"/>
    <cellStyle name="Normal 8 6 6" xfId="3982" xr:uid="{39984E92-E56C-4BF4-B7AC-B3987ED97112}"/>
    <cellStyle name="Normal 8 6 7" xfId="3983" xr:uid="{2751D150-8246-4485-AA1E-2980C6121B0B}"/>
    <cellStyle name="Normal 8 6 8" xfId="3984" xr:uid="{4D37EDBA-1F0A-4F23-B9FC-EC19AB455D67}"/>
    <cellStyle name="Normal 8 7" xfId="398" xr:uid="{67B3C8B3-0808-40F5-B597-DAED0FD6CF56}"/>
    <cellStyle name="Normal 8 7 2" xfId="821" xr:uid="{AB955036-47B1-4D02-8F50-FE0EE9EE689D}"/>
    <cellStyle name="Normal 8 7 2 2" xfId="822" xr:uid="{C92A935E-ECD0-49E6-AC49-8AFAC017E07F}"/>
    <cellStyle name="Normal 8 7 2 2 2" xfId="2222" xr:uid="{2BA91C9F-9409-4D04-AEEB-3E9B24DA92EF}"/>
    <cellStyle name="Normal 8 7 2 2 3" xfId="3985" xr:uid="{18083D5C-641C-489F-BC5D-6DA78F010096}"/>
    <cellStyle name="Normal 8 7 2 2 4" xfId="3986" xr:uid="{F6DA156A-58E3-4DA7-A057-5A309DAF940A}"/>
    <cellStyle name="Normal 8 7 2 3" xfId="2223" xr:uid="{716C7B64-A2B4-4C36-8D70-6CC86D5ACB44}"/>
    <cellStyle name="Normal 8 7 2 4" xfId="3987" xr:uid="{C69145C3-7EEF-4EBA-B344-7660EAB17E71}"/>
    <cellStyle name="Normal 8 7 2 5" xfId="3988" xr:uid="{E8D48479-023B-4E16-8D78-A0A78AC280D6}"/>
    <cellStyle name="Normal 8 7 3" xfId="823" xr:uid="{13A5C0CE-1BA9-47CD-BE56-F45482E67D89}"/>
    <cellStyle name="Normal 8 7 3 2" xfId="2224" xr:uid="{8497E24C-11F9-40ED-8035-92DAA6DD0A7A}"/>
    <cellStyle name="Normal 8 7 3 3" xfId="3989" xr:uid="{98866C5F-0905-461A-8177-FD91B7AD1548}"/>
    <cellStyle name="Normal 8 7 3 4" xfId="3990" xr:uid="{0F0103F5-4B6A-4E85-B1C7-FE66C5E64E93}"/>
    <cellStyle name="Normal 8 7 4" xfId="2225" xr:uid="{BF2FAF07-0893-4862-B086-8F16C24F96FB}"/>
    <cellStyle name="Normal 8 7 4 2" xfId="3991" xr:uid="{6917F6AF-DDB6-45F7-B9B7-D1D442E2A603}"/>
    <cellStyle name="Normal 8 7 4 3" xfId="3992" xr:uid="{E9383014-E39C-4125-A606-D40EA5AC4D54}"/>
    <cellStyle name="Normal 8 7 4 4" xfId="3993" xr:uid="{F93E9CBF-13C2-4207-B944-99520FCCC243}"/>
    <cellStyle name="Normal 8 7 5" xfId="3994" xr:uid="{81A994A6-6655-4212-A8A6-97C4A1542F26}"/>
    <cellStyle name="Normal 8 7 6" xfId="3995" xr:uid="{D8F68E10-0C72-42E0-9931-3795E6CA8B83}"/>
    <cellStyle name="Normal 8 7 7" xfId="3996" xr:uid="{E070E35E-9358-41A0-9F3D-77B5560446DB}"/>
    <cellStyle name="Normal 8 8" xfId="399" xr:uid="{4BBE72FF-7ADA-4E7F-B683-213B143584BF}"/>
    <cellStyle name="Normal 8 8 2" xfId="824" xr:uid="{2FBED1D6-0075-4057-AF08-ADB1064560C8}"/>
    <cellStyle name="Normal 8 8 2 2" xfId="2226" xr:uid="{C02CE278-D121-4373-B340-53AA097A7DE2}"/>
    <cellStyle name="Normal 8 8 2 3" xfId="3997" xr:uid="{27CC36D1-1407-47DD-BD10-CB9C1B73A009}"/>
    <cellStyle name="Normal 8 8 2 4" xfId="3998" xr:uid="{F91A5B07-0D02-43AD-936E-64524185290E}"/>
    <cellStyle name="Normal 8 8 3" xfId="2227" xr:uid="{5200699E-ED87-479D-8A51-445D71FA86E7}"/>
    <cellStyle name="Normal 8 8 3 2" xfId="3999" xr:uid="{CE83718C-D51D-470F-A73E-82EEB8176496}"/>
    <cellStyle name="Normal 8 8 3 3" xfId="4000" xr:uid="{88744588-9FD2-4F2B-BA20-3A4E53B41C9C}"/>
    <cellStyle name="Normal 8 8 3 4" xfId="4001" xr:uid="{742D7B4B-1D4C-49E3-8BE6-2E2357AED87C}"/>
    <cellStyle name="Normal 8 8 4" xfId="4002" xr:uid="{62077F32-6C15-45FD-8396-99E596F9D5DC}"/>
    <cellStyle name="Normal 8 8 5" xfId="4003" xr:uid="{C31DE04F-DB85-46B5-B024-1BF8CBBA40BC}"/>
    <cellStyle name="Normal 8 8 6" xfId="4004" xr:uid="{360B9491-49C1-4B69-AA45-E70E5E76CE3E}"/>
    <cellStyle name="Normal 8 9" xfId="400" xr:uid="{DF5BB8B1-7A08-4D87-9F06-8E77A1D878DA}"/>
    <cellStyle name="Normal 8 9 2" xfId="2228" xr:uid="{C5ADC60E-B86E-46C2-98C9-B92936F4241D}"/>
    <cellStyle name="Normal 8 9 2 2" xfId="4005" xr:uid="{32194D9D-9D13-4638-93D6-DF54539EAC62}"/>
    <cellStyle name="Normal 8 9 2 2 2" xfId="4410" xr:uid="{4851526F-0653-414C-AFA0-A47D984EC375}"/>
    <cellStyle name="Normal 8 9 2 2 3" xfId="4689" xr:uid="{C4B6B81F-3A9C-48B6-B984-A0C265B0B6E2}"/>
    <cellStyle name="Normal 8 9 2 3" xfId="4006" xr:uid="{7981A190-87F9-49AB-BF06-74D3266F39C5}"/>
    <cellStyle name="Normal 8 9 2 4" xfId="4007" xr:uid="{C6E2B772-EBBB-4E59-B52F-49D13EEE5EEA}"/>
    <cellStyle name="Normal 8 9 3" xfId="4008" xr:uid="{F7128D11-34E5-4967-957E-53DD8C570D9A}"/>
    <cellStyle name="Normal 8 9 3 2" xfId="5347" xr:uid="{611E2193-B31B-4A0C-8AD3-74BE2E56EF0B}"/>
    <cellStyle name="Normal 8 9 4" xfId="4009" xr:uid="{652BD968-4E5D-43B5-8C61-369159671AC5}"/>
    <cellStyle name="Normal 8 9 4 2" xfId="4580" xr:uid="{2764793C-B6FB-4502-9317-4974F342A868}"/>
    <cellStyle name="Normal 8 9 4 3" xfId="4690" xr:uid="{31800C55-6DDF-47A3-9B29-C3DA9F58EF3D}"/>
    <cellStyle name="Normal 8 9 4 4" xfId="4609" xr:uid="{31E045E2-C2AC-4251-B37F-A1152E28AE66}"/>
    <cellStyle name="Normal 8 9 5" xfId="4010" xr:uid="{2395544C-D2C9-4F30-B525-3780D6C89C02}"/>
    <cellStyle name="Normal 9" xfId="77" xr:uid="{D255A74A-8D3B-4D32-8D46-CF3558AAE989}"/>
    <cellStyle name="Normal 9 10" xfId="401" xr:uid="{FC8290C2-AB1A-4DF8-BBAC-4EA07518270B}"/>
    <cellStyle name="Normal 9 10 2" xfId="2229" xr:uid="{B8B40397-9256-4AF9-B9CF-407CAC1FD61E}"/>
    <cellStyle name="Normal 9 10 2 2" xfId="4011" xr:uid="{A1750E2D-7F4E-46BD-BC3D-2DAA2DF58A08}"/>
    <cellStyle name="Normal 9 10 2 3" xfId="4012" xr:uid="{8718A9D3-BC29-4237-B5C4-85ED7D49410C}"/>
    <cellStyle name="Normal 9 10 2 4" xfId="4013" xr:uid="{9AA847A3-FBA8-4A47-A076-068C61E471EF}"/>
    <cellStyle name="Normal 9 10 3" xfId="4014" xr:uid="{9A0C8815-8C4A-4B4C-B7AB-A1310C72B8F5}"/>
    <cellStyle name="Normal 9 10 4" xfId="4015" xr:uid="{9C226CA5-81C6-4D96-AB1C-287A49066139}"/>
    <cellStyle name="Normal 9 10 5" xfId="4016" xr:uid="{1B6B5771-0742-44FF-9C2D-F05400F58A23}"/>
    <cellStyle name="Normal 9 11" xfId="2230" xr:uid="{DD741BE6-0989-4E6C-8631-4CCF268CEB76}"/>
    <cellStyle name="Normal 9 11 2" xfId="4017" xr:uid="{C28D6739-FB06-4A57-82AD-AE120E5F9FCB}"/>
    <cellStyle name="Normal 9 11 3" xfId="4018" xr:uid="{86E491EA-A7BC-4B97-9786-082487E6DC09}"/>
    <cellStyle name="Normal 9 11 4" xfId="4019" xr:uid="{56460289-806A-482A-869F-E7C8F3F3B311}"/>
    <cellStyle name="Normal 9 12" xfId="4020" xr:uid="{26239977-59B7-4C1A-B625-193C7ABC4BA1}"/>
    <cellStyle name="Normal 9 12 2" xfId="4021" xr:uid="{A4485B33-547D-4E0A-A209-35D38E337CE6}"/>
    <cellStyle name="Normal 9 12 3" xfId="4022" xr:uid="{F0D49CBD-B9AD-45F0-9569-13303C1F490C}"/>
    <cellStyle name="Normal 9 12 4" xfId="4023" xr:uid="{472ACB9D-85E3-4E12-8E23-46B624133D2E}"/>
    <cellStyle name="Normal 9 13" xfId="4024" xr:uid="{34197566-B798-42DF-84EE-29F86D1C0E16}"/>
    <cellStyle name="Normal 9 13 2" xfId="4025" xr:uid="{508A825F-324A-4232-B083-5E7465D2BC23}"/>
    <cellStyle name="Normal 9 14" xfId="4026" xr:uid="{9E22BD9C-E4E4-47BF-BC99-0E1E13E7A388}"/>
    <cellStyle name="Normal 9 15" xfId="4027" xr:uid="{C0667057-4CB1-48AB-9A85-B9C68D0A584C}"/>
    <cellStyle name="Normal 9 16" xfId="4028" xr:uid="{25714FA1-BD10-45E5-A92B-3DD334A3D330}"/>
    <cellStyle name="Normal 9 2" xfId="78" xr:uid="{327948E4-CEC3-40DD-8792-E417C7A2A339}"/>
    <cellStyle name="Normal 9 2 2" xfId="402" xr:uid="{E605E4E1-7AFB-4416-8FED-2580B60CD71F}"/>
    <cellStyle name="Normal 9 2 2 2" xfId="4672" xr:uid="{5ABED9E9-AE92-4634-9FEB-B3FAC3BD6B52}"/>
    <cellStyle name="Normal 9 2 3" xfId="4561" xr:uid="{07215CD9-CDF3-49AC-9901-08B6A028C0AF}"/>
    <cellStyle name="Normal 9 3" xfId="167" xr:uid="{637B6C08-7382-4D4C-B678-714AD18D616F}"/>
    <cellStyle name="Normal 9 3 10" xfId="4029" xr:uid="{6548165A-BB91-4C20-9E22-69B7876CE096}"/>
    <cellStyle name="Normal 9 3 11" xfId="4030" xr:uid="{D1B74F20-DDD5-486E-97AE-E7CD60E956B8}"/>
    <cellStyle name="Normal 9 3 2" xfId="168" xr:uid="{35124DC3-3341-43DA-A57C-0476B261C8DF}"/>
    <cellStyle name="Normal 9 3 2 2" xfId="169" xr:uid="{61232396-026B-449C-B924-E0508CA9165C}"/>
    <cellStyle name="Normal 9 3 2 2 2" xfId="403" xr:uid="{FCDD1592-FB0E-44D7-B21F-D41A2BF1AE3C}"/>
    <cellStyle name="Normal 9 3 2 2 2 2" xfId="825" xr:uid="{6D94FDF4-D536-4AE5-A77D-9B13D7552A18}"/>
    <cellStyle name="Normal 9 3 2 2 2 2 2" xfId="826" xr:uid="{561B42DE-F283-4F99-9BC7-519143BD5C05}"/>
    <cellStyle name="Normal 9 3 2 2 2 2 2 2" xfId="2231" xr:uid="{C838257A-0264-461F-88C5-B32EC917391F}"/>
    <cellStyle name="Normal 9 3 2 2 2 2 2 2 2" xfId="2232" xr:uid="{28F7C68B-3297-41C7-AC46-605F7EBF1ABD}"/>
    <cellStyle name="Normal 9 3 2 2 2 2 2 3" xfId="2233" xr:uid="{BCAEA588-4A72-409C-84E6-07C547DA44C3}"/>
    <cellStyle name="Normal 9 3 2 2 2 2 3" xfId="2234" xr:uid="{999969A0-86A7-4166-85C4-696D51306F1E}"/>
    <cellStyle name="Normal 9 3 2 2 2 2 3 2" xfId="2235" xr:uid="{408F19EA-7E6D-4E62-B9DE-20670A6E444B}"/>
    <cellStyle name="Normal 9 3 2 2 2 2 4" xfId="2236" xr:uid="{3E2B3031-7207-45E0-A7E1-AAF60174F512}"/>
    <cellStyle name="Normal 9 3 2 2 2 3" xfId="827" xr:uid="{D951F350-233B-4568-97BC-15216C36F6E7}"/>
    <cellStyle name="Normal 9 3 2 2 2 3 2" xfId="2237" xr:uid="{1ED47698-CE79-40C1-A566-B69E38094EBE}"/>
    <cellStyle name="Normal 9 3 2 2 2 3 2 2" xfId="2238" xr:uid="{9D3075E3-782F-4D91-A45E-6CF80C38932B}"/>
    <cellStyle name="Normal 9 3 2 2 2 3 3" xfId="2239" xr:uid="{DA181472-1352-4742-BD80-0E2B754F0B1B}"/>
    <cellStyle name="Normal 9 3 2 2 2 3 4" xfId="4031" xr:uid="{7D3CA7C2-A417-4498-A6A9-AEC3E6FCE868}"/>
    <cellStyle name="Normal 9 3 2 2 2 4" xfId="2240" xr:uid="{2E2AF293-082E-466E-AEF0-5F3C297F64F6}"/>
    <cellStyle name="Normal 9 3 2 2 2 4 2" xfId="2241" xr:uid="{64F78858-AC0F-49AB-AD70-E14E608D0F1E}"/>
    <cellStyle name="Normal 9 3 2 2 2 5" xfId="2242" xr:uid="{9D6E40D6-18BB-4D55-A6AF-AF0C700368E5}"/>
    <cellStyle name="Normal 9 3 2 2 2 6" xfId="4032" xr:uid="{758640C7-8C90-4815-9E49-23471AF94ECB}"/>
    <cellStyle name="Normal 9 3 2 2 3" xfId="404" xr:uid="{AEA7D207-399D-42B0-BED3-9152D4D94F80}"/>
    <cellStyle name="Normal 9 3 2 2 3 2" xfId="828" xr:uid="{9B84DB1D-01D9-4A96-9734-3C5FB0040D6F}"/>
    <cellStyle name="Normal 9 3 2 2 3 2 2" xfId="829" xr:uid="{43B0F750-6EB3-4520-B2C9-93A02A3AB2FB}"/>
    <cellStyle name="Normal 9 3 2 2 3 2 2 2" xfId="2243" xr:uid="{A69D74D6-7341-4078-B110-7ABFC6D29DB9}"/>
    <cellStyle name="Normal 9 3 2 2 3 2 2 2 2" xfId="2244" xr:uid="{EFD1D87D-5C8E-40F4-A4B5-CE1E9F0DBA68}"/>
    <cellStyle name="Normal 9 3 2 2 3 2 2 3" xfId="2245" xr:uid="{1F2DCA0B-BF92-4D66-A8AB-88C24576080B}"/>
    <cellStyle name="Normal 9 3 2 2 3 2 3" xfId="2246" xr:uid="{4C2B84D8-2ED7-4666-B3A7-C62DDD7233AA}"/>
    <cellStyle name="Normal 9 3 2 2 3 2 3 2" xfId="2247" xr:uid="{BDD82E13-368C-46CA-A1A3-2E64110CAFAC}"/>
    <cellStyle name="Normal 9 3 2 2 3 2 4" xfId="2248" xr:uid="{1DD0B7B9-3796-4AEE-A6C4-2C4CE34F8051}"/>
    <cellStyle name="Normal 9 3 2 2 3 3" xfId="830" xr:uid="{BEA84379-D0A9-4A36-95CD-492C63768BE6}"/>
    <cellStyle name="Normal 9 3 2 2 3 3 2" xfId="2249" xr:uid="{505E9730-A480-4C05-8594-31B2D84855F7}"/>
    <cellStyle name="Normal 9 3 2 2 3 3 2 2" xfId="2250" xr:uid="{CBDD03F8-CA5B-410B-B212-839576CB58E4}"/>
    <cellStyle name="Normal 9 3 2 2 3 3 3" xfId="2251" xr:uid="{BE12FD0E-337A-4CDD-916D-A4CE03564B0D}"/>
    <cellStyle name="Normal 9 3 2 2 3 4" xfId="2252" xr:uid="{99BA1C23-89FC-43C7-9AA0-A3EFD2B47317}"/>
    <cellStyle name="Normal 9 3 2 2 3 4 2" xfId="2253" xr:uid="{1DEC6B31-2AB6-465D-95C2-98A63CEB508F}"/>
    <cellStyle name="Normal 9 3 2 2 3 5" xfId="2254" xr:uid="{4F0FA353-0EF4-47C5-A559-3FAE889D81A3}"/>
    <cellStyle name="Normal 9 3 2 2 4" xfId="831" xr:uid="{41E601C5-C013-4C65-A498-A06C5D4CAC29}"/>
    <cellStyle name="Normal 9 3 2 2 4 2" xfId="832" xr:uid="{ACBC7AA5-2E48-4FBE-A5B8-1041D0C37A18}"/>
    <cellStyle name="Normal 9 3 2 2 4 2 2" xfId="2255" xr:uid="{A1E8837A-C1B0-43BE-975C-BF7F569ACFB9}"/>
    <cellStyle name="Normal 9 3 2 2 4 2 2 2" xfId="2256" xr:uid="{827BB3C5-0524-4230-9664-99F33327FB30}"/>
    <cellStyle name="Normal 9 3 2 2 4 2 3" xfId="2257" xr:uid="{35B54AE4-3AFD-4856-BDE6-075088F71373}"/>
    <cellStyle name="Normal 9 3 2 2 4 3" xfId="2258" xr:uid="{F11891BF-3117-44DE-87A2-85448DF5EB77}"/>
    <cellStyle name="Normal 9 3 2 2 4 3 2" xfId="2259" xr:uid="{FC04FC79-A0EB-4A32-8FB9-6F1D22C79268}"/>
    <cellStyle name="Normal 9 3 2 2 4 4" xfId="2260" xr:uid="{1993A7BE-6F5A-47E7-8D6A-3E36B37E6410}"/>
    <cellStyle name="Normal 9 3 2 2 5" xfId="833" xr:uid="{3FA56C08-C919-44BA-8EA9-BF3167DCA626}"/>
    <cellStyle name="Normal 9 3 2 2 5 2" xfId="2261" xr:uid="{8A3A871D-BA9A-4F48-899A-88C4709161E7}"/>
    <cellStyle name="Normal 9 3 2 2 5 2 2" xfId="2262" xr:uid="{81D0B0A2-B1D6-4F32-9F5F-1493937EA40E}"/>
    <cellStyle name="Normal 9 3 2 2 5 3" xfId="2263" xr:uid="{E5677622-05DE-4889-80BF-9732D0645A45}"/>
    <cellStyle name="Normal 9 3 2 2 5 4" xfId="4033" xr:uid="{FE2059BD-4F31-4F5C-B390-0B44292B9C50}"/>
    <cellStyle name="Normal 9 3 2 2 6" xfId="2264" xr:uid="{045DDD26-5267-4DAD-8E3C-8311877675D3}"/>
    <cellStyle name="Normal 9 3 2 2 6 2" xfId="2265" xr:uid="{01F31087-D0ED-4172-B679-36B4F16E8988}"/>
    <cellStyle name="Normal 9 3 2 2 7" xfId="2266" xr:uid="{171EB95F-DA25-4D3A-B06E-DD57B10EAC8D}"/>
    <cellStyle name="Normal 9 3 2 2 8" xfId="4034" xr:uid="{97720BAA-4675-44E2-83B1-B3DCAB44DF47}"/>
    <cellStyle name="Normal 9 3 2 3" xfId="405" xr:uid="{FBF1AF8C-88D2-4893-84B8-F44BA92BDC94}"/>
    <cellStyle name="Normal 9 3 2 3 2" xfId="834" xr:uid="{B73F0847-A5CF-4638-AFAF-20BDF6125C39}"/>
    <cellStyle name="Normal 9 3 2 3 2 2" xfId="835" xr:uid="{3F51A9C9-4A0B-4F7E-9CF2-400B6C21A2BB}"/>
    <cellStyle name="Normal 9 3 2 3 2 2 2" xfId="2267" xr:uid="{578BADBB-691C-4832-BED1-854DF405F0B6}"/>
    <cellStyle name="Normal 9 3 2 3 2 2 2 2" xfId="2268" xr:uid="{6E5DF68E-AAA9-42EA-8656-47E1B83ED9EA}"/>
    <cellStyle name="Normal 9 3 2 3 2 2 3" xfId="2269" xr:uid="{1137DC95-3631-4711-A02B-2F4859EC6A7E}"/>
    <cellStyle name="Normal 9 3 2 3 2 3" xfId="2270" xr:uid="{D64FB5DC-D85B-498C-9298-ADC3B7AB374D}"/>
    <cellStyle name="Normal 9 3 2 3 2 3 2" xfId="2271" xr:uid="{72D66742-30C8-4278-B11B-7D1E15014ECB}"/>
    <cellStyle name="Normal 9 3 2 3 2 4" xfId="2272" xr:uid="{3E05C2DD-34EC-469C-A78F-DE2817A108DD}"/>
    <cellStyle name="Normal 9 3 2 3 3" xfId="836" xr:uid="{27F7FE5D-19BC-4668-82C9-F9979CFC3866}"/>
    <cellStyle name="Normal 9 3 2 3 3 2" xfId="2273" xr:uid="{8FB845EF-40C9-4B66-BDFB-436953561094}"/>
    <cellStyle name="Normal 9 3 2 3 3 2 2" xfId="2274" xr:uid="{AD1F57AC-AB3E-472B-B908-1A97B230ECF7}"/>
    <cellStyle name="Normal 9 3 2 3 3 3" xfId="2275" xr:uid="{ABB321B5-791E-4A55-BA9F-31BAEFB4DEE2}"/>
    <cellStyle name="Normal 9 3 2 3 3 4" xfId="4035" xr:uid="{B86B2EDB-3ED7-4B04-B591-2D79F92273F3}"/>
    <cellStyle name="Normal 9 3 2 3 4" xfId="2276" xr:uid="{C31EAE66-6B68-4BEE-9DC0-412E30B12CB0}"/>
    <cellStyle name="Normal 9 3 2 3 4 2" xfId="2277" xr:uid="{F9FCE949-BD5A-4570-968E-B433A51B51A3}"/>
    <cellStyle name="Normal 9 3 2 3 5" xfId="2278" xr:uid="{28047649-756C-4030-BBEC-34090029CB9A}"/>
    <cellStyle name="Normal 9 3 2 3 6" xfId="4036" xr:uid="{500F792C-AA34-489D-9AD0-7CC08DA70417}"/>
    <cellStyle name="Normal 9 3 2 4" xfId="406" xr:uid="{2C9F8414-5904-4685-A002-20CBCA62651B}"/>
    <cellStyle name="Normal 9 3 2 4 2" xfId="837" xr:uid="{FF43DB45-8046-4690-A6EF-B27F82ABBE5D}"/>
    <cellStyle name="Normal 9 3 2 4 2 2" xfId="838" xr:uid="{56C70F3A-121C-4447-B582-ED93ADDECD13}"/>
    <cellStyle name="Normal 9 3 2 4 2 2 2" xfId="2279" xr:uid="{1303033B-1458-4C10-B406-0E05BC97F8F1}"/>
    <cellStyle name="Normal 9 3 2 4 2 2 2 2" xfId="2280" xr:uid="{8BB2B2E9-92C3-494A-BEE7-D4374BC4E25B}"/>
    <cellStyle name="Normal 9 3 2 4 2 2 3" xfId="2281" xr:uid="{73F59BC1-BB90-45DE-BCC3-81CF2E1CF7CE}"/>
    <cellStyle name="Normal 9 3 2 4 2 3" xfId="2282" xr:uid="{5B56B537-F199-4647-AEE7-EFA4548BE0D5}"/>
    <cellStyle name="Normal 9 3 2 4 2 3 2" xfId="2283" xr:uid="{A28F422C-61C7-4E26-B0DE-58557615D6F0}"/>
    <cellStyle name="Normal 9 3 2 4 2 4" xfId="2284" xr:uid="{13AEDDAE-2562-46C9-B939-3B56036882A7}"/>
    <cellStyle name="Normal 9 3 2 4 3" xfId="839" xr:uid="{408DD971-87AD-4858-97CB-C753B15185E9}"/>
    <cellStyle name="Normal 9 3 2 4 3 2" xfId="2285" xr:uid="{21396D32-79A8-48E9-89E5-5A4352EFD8E0}"/>
    <cellStyle name="Normal 9 3 2 4 3 2 2" xfId="2286" xr:uid="{16DF0779-374C-438D-8794-51E2ED144E4D}"/>
    <cellStyle name="Normal 9 3 2 4 3 3" xfId="2287" xr:uid="{72BFA8BB-F827-4463-BBE4-66A3A8DCB36F}"/>
    <cellStyle name="Normal 9 3 2 4 4" xfId="2288" xr:uid="{979B662A-75F4-4901-A26D-62E638A68321}"/>
    <cellStyle name="Normal 9 3 2 4 4 2" xfId="2289" xr:uid="{2D697CC7-DB13-446A-899E-0CD24C3848B4}"/>
    <cellStyle name="Normal 9 3 2 4 5" xfId="2290" xr:uid="{E353D5DA-30DD-4DC1-9AD0-3FEC1C618564}"/>
    <cellStyle name="Normal 9 3 2 5" xfId="407" xr:uid="{8025C79D-4B6D-4A12-B61E-DBE274D4AA2C}"/>
    <cellStyle name="Normal 9 3 2 5 2" xfId="840" xr:uid="{25C088C7-6AA1-44B0-995D-29408B7DC661}"/>
    <cellStyle name="Normal 9 3 2 5 2 2" xfId="2291" xr:uid="{5ED52EB0-CFB1-46C4-AEAA-18958ECAED3F}"/>
    <cellStyle name="Normal 9 3 2 5 2 2 2" xfId="2292" xr:uid="{849E8252-3B55-46A5-BE4C-61715512F3C8}"/>
    <cellStyle name="Normal 9 3 2 5 2 3" xfId="2293" xr:uid="{E2D889D0-EDAC-4094-94B5-24500F3D5CF3}"/>
    <cellStyle name="Normal 9 3 2 5 3" xfId="2294" xr:uid="{E3A6C2C2-09B5-4FBC-9453-6F9791841833}"/>
    <cellStyle name="Normal 9 3 2 5 3 2" xfId="2295" xr:uid="{1F75F84D-B293-42E0-91D1-AEA4E3785F5F}"/>
    <cellStyle name="Normal 9 3 2 5 4" xfId="2296" xr:uid="{32989DDA-76F1-4914-999B-BB332CDF5365}"/>
    <cellStyle name="Normal 9 3 2 6" xfId="841" xr:uid="{6D3F9EFD-D2AD-480A-9EAE-E3F17026254F}"/>
    <cellStyle name="Normal 9 3 2 6 2" xfId="2297" xr:uid="{FE53828A-C48B-4DC0-8A68-9EB3C94ACD43}"/>
    <cellStyle name="Normal 9 3 2 6 2 2" xfId="2298" xr:uid="{20F7FF05-D733-438E-813C-396EEB8FCC7F}"/>
    <cellStyle name="Normal 9 3 2 6 3" xfId="2299" xr:uid="{D7A02351-5736-4580-97D4-295FF3BDAE35}"/>
    <cellStyle name="Normal 9 3 2 6 4" xfId="4037" xr:uid="{76084DB6-ED53-478D-B9A7-44043F85E0F4}"/>
    <cellStyle name="Normal 9 3 2 7" xfId="2300" xr:uid="{B93EA884-9945-4F12-A11B-B4E8CE9D0863}"/>
    <cellStyle name="Normal 9 3 2 7 2" xfId="2301" xr:uid="{F4937CFC-D6BA-42EC-B4F8-E938A24736AB}"/>
    <cellStyle name="Normal 9 3 2 8" xfId="2302" xr:uid="{1A921E35-8516-4544-8961-F281052FDF74}"/>
    <cellStyle name="Normal 9 3 2 9" xfId="4038" xr:uid="{6101D673-D9E4-43DF-A808-61A7CA6DE6F9}"/>
    <cellStyle name="Normal 9 3 3" xfId="170" xr:uid="{CFEF2920-220C-453A-B9E0-FBFABA86C067}"/>
    <cellStyle name="Normal 9 3 3 2" xfId="171" xr:uid="{5135F0F1-C825-454B-AF6F-4163783E083A}"/>
    <cellStyle name="Normal 9 3 3 2 2" xfId="842" xr:uid="{D57F763F-8A27-46A5-A83C-9559FEE5A3AF}"/>
    <cellStyle name="Normal 9 3 3 2 2 2" xfId="843" xr:uid="{841EC9A0-3096-4D3F-91BB-D310F261C04D}"/>
    <cellStyle name="Normal 9 3 3 2 2 2 2" xfId="2303" xr:uid="{6DB26595-C417-4035-B624-4EAE994DE1E4}"/>
    <cellStyle name="Normal 9 3 3 2 2 2 2 2" xfId="2304" xr:uid="{E55F3CCA-C6D7-4D0D-B4BC-7CC44C7C8FD5}"/>
    <cellStyle name="Normal 9 3 3 2 2 2 3" xfId="2305" xr:uid="{679F9E8F-C2E8-4573-8938-114601A60874}"/>
    <cellStyle name="Normal 9 3 3 2 2 3" xfId="2306" xr:uid="{D64EE874-BDF8-4EE3-9DB8-F3C829DBB3B5}"/>
    <cellStyle name="Normal 9 3 3 2 2 3 2" xfId="2307" xr:uid="{E81BB7D6-AA85-446F-9DAE-55849C94CA6A}"/>
    <cellStyle name="Normal 9 3 3 2 2 4" xfId="2308" xr:uid="{8AD1843B-0548-4943-B7A4-034084AF3D40}"/>
    <cellStyle name="Normal 9 3 3 2 3" xfId="844" xr:uid="{148752C3-F697-4519-84C5-396E76EAAD63}"/>
    <cellStyle name="Normal 9 3 3 2 3 2" xfId="2309" xr:uid="{09F232D6-A30A-44A5-B453-D9BFE6C7FF89}"/>
    <cellStyle name="Normal 9 3 3 2 3 2 2" xfId="2310" xr:uid="{4D1D7449-DD4D-48E7-BF16-48CD7D4871D6}"/>
    <cellStyle name="Normal 9 3 3 2 3 3" xfId="2311" xr:uid="{0FFC09E7-C705-48F4-B026-16C297F170DB}"/>
    <cellStyle name="Normal 9 3 3 2 3 4" xfId="4039" xr:uid="{513F6304-3955-4B01-B5E7-3FAA005A284B}"/>
    <cellStyle name="Normal 9 3 3 2 4" xfId="2312" xr:uid="{23D75097-A5A0-4A30-8DF4-6D82534AC1F2}"/>
    <cellStyle name="Normal 9 3 3 2 4 2" xfId="2313" xr:uid="{5FFCADA0-D9F2-4694-AE29-D249041FB18B}"/>
    <cellStyle name="Normal 9 3 3 2 5" xfId="2314" xr:uid="{B714657C-C12B-458E-8B21-84EF772D75CE}"/>
    <cellStyle name="Normal 9 3 3 2 6" xfId="4040" xr:uid="{68D302ED-4C81-4EFE-8CF7-00EBEBF6C76E}"/>
    <cellStyle name="Normal 9 3 3 3" xfId="408" xr:uid="{66B0F549-55C2-4A02-B1C6-608C478B6870}"/>
    <cellStyle name="Normal 9 3 3 3 2" xfId="845" xr:uid="{99400FB0-F30D-49F4-97BD-596C2E94037B}"/>
    <cellStyle name="Normal 9 3 3 3 2 2" xfId="846" xr:uid="{63649746-8919-48AA-B2D8-94C123C0128F}"/>
    <cellStyle name="Normal 9 3 3 3 2 2 2" xfId="2315" xr:uid="{1D509007-00BD-4CBC-95F4-5B8DD0C10CD2}"/>
    <cellStyle name="Normal 9 3 3 3 2 2 2 2" xfId="2316" xr:uid="{14850D8E-D575-43B0-B6BD-67A89E36B306}"/>
    <cellStyle name="Normal 9 3 3 3 2 2 2 2 2" xfId="4765" xr:uid="{CCD99456-473F-4853-A1A6-5433C18CD8E0}"/>
    <cellStyle name="Normal 9 3 3 3 2 2 3" xfId="2317" xr:uid="{64D79649-3490-4640-A57F-388E51AD00F0}"/>
    <cellStyle name="Normal 9 3 3 3 2 2 3 2" xfId="4766" xr:uid="{2A3ABAD1-859D-4A9B-98DA-BC328081AEA6}"/>
    <cellStyle name="Normal 9 3 3 3 2 3" xfId="2318" xr:uid="{59CF6CE9-BAE7-46CA-AB2B-B92F1275A9C9}"/>
    <cellStyle name="Normal 9 3 3 3 2 3 2" xfId="2319" xr:uid="{4FF4F70F-5909-4B07-8B31-872F3B02B62B}"/>
    <cellStyle name="Normal 9 3 3 3 2 3 2 2" xfId="4768" xr:uid="{73B85E8E-F8E8-4B5B-8E83-B42B29AAE3B4}"/>
    <cellStyle name="Normal 9 3 3 3 2 3 3" xfId="4767" xr:uid="{78A3C279-3D82-4D37-B60C-0883F8BC7DD3}"/>
    <cellStyle name="Normal 9 3 3 3 2 4" xfId="2320" xr:uid="{0314C76E-507F-4BDA-A852-421A5FB05547}"/>
    <cellStyle name="Normal 9 3 3 3 2 4 2" xfId="4769" xr:uid="{31F8D9FA-7592-4C1F-BE4E-D5C7C47412F6}"/>
    <cellStyle name="Normal 9 3 3 3 3" xfId="847" xr:uid="{50FCF0F5-07EA-4081-8345-973509BF01AD}"/>
    <cellStyle name="Normal 9 3 3 3 3 2" xfId="2321" xr:uid="{D2B02213-04F9-44A7-86A1-EC37A8EC9C0C}"/>
    <cellStyle name="Normal 9 3 3 3 3 2 2" xfId="2322" xr:uid="{0E2D8C73-CD92-4E21-8C5F-CE0F5244F979}"/>
    <cellStyle name="Normal 9 3 3 3 3 2 2 2" xfId="4772" xr:uid="{8FF2AF0E-E5C4-444D-B3FA-E2BC39684D96}"/>
    <cellStyle name="Normal 9 3 3 3 3 2 3" xfId="4771" xr:uid="{2D1A5E92-3974-4D85-A04B-B08C683FF7CC}"/>
    <cellStyle name="Normal 9 3 3 3 3 3" xfId="2323" xr:uid="{43DFABA1-A548-4C0F-A07E-C68A9C441660}"/>
    <cellStyle name="Normal 9 3 3 3 3 3 2" xfId="4773" xr:uid="{C3086EA4-86C2-414C-A771-B80D6E3E464D}"/>
    <cellStyle name="Normal 9 3 3 3 3 4" xfId="4770" xr:uid="{3CC20501-48E0-4565-BF29-178F1625891B}"/>
    <cellStyle name="Normal 9 3 3 3 4" xfId="2324" xr:uid="{01E11890-CE6C-4785-A2E0-5E0D82761404}"/>
    <cellStyle name="Normal 9 3 3 3 4 2" xfId="2325" xr:uid="{9D1D47CA-9781-4356-A7B8-DF2A2196154D}"/>
    <cellStyle name="Normal 9 3 3 3 4 2 2" xfId="4775" xr:uid="{BBCA0FA3-E558-4B1C-AF57-D60595776892}"/>
    <cellStyle name="Normal 9 3 3 3 4 3" xfId="4774" xr:uid="{A3D5CE8D-13B7-48C2-83D3-413AB34CF062}"/>
    <cellStyle name="Normal 9 3 3 3 5" xfId="2326" xr:uid="{237189B9-2FE8-4F63-A586-8533A3C3BE7F}"/>
    <cellStyle name="Normal 9 3 3 3 5 2" xfId="4776" xr:uid="{CC5C5AD1-EE4E-4D54-A94E-5E6CBF6517BE}"/>
    <cellStyle name="Normal 9 3 3 4" xfId="409" xr:uid="{91832A12-7735-4788-A7A3-C1F052BA1259}"/>
    <cellStyle name="Normal 9 3 3 4 2" xfId="848" xr:uid="{8B68381A-E52C-4C93-A2DE-A6F53098E3EC}"/>
    <cellStyle name="Normal 9 3 3 4 2 2" xfId="2327" xr:uid="{BC77B0A0-C1DA-4A59-9770-0DC23478FCFE}"/>
    <cellStyle name="Normal 9 3 3 4 2 2 2" xfId="2328" xr:uid="{F64A9F14-0049-41F1-B0DB-1115BF14CEFF}"/>
    <cellStyle name="Normal 9 3 3 4 2 2 2 2" xfId="4780" xr:uid="{9CD60D27-5492-431B-AC71-0C57B64FCDD5}"/>
    <cellStyle name="Normal 9 3 3 4 2 2 3" xfId="4779" xr:uid="{9953E6B4-2389-4BE7-AF93-FDFD044919B2}"/>
    <cellStyle name="Normal 9 3 3 4 2 3" xfId="2329" xr:uid="{FF8E1FD6-39B5-4FA6-ADA5-2E40FE81E602}"/>
    <cellStyle name="Normal 9 3 3 4 2 3 2" xfId="4781" xr:uid="{E4D1C4DF-53FA-413B-AD2B-A2F1FE66A371}"/>
    <cellStyle name="Normal 9 3 3 4 2 4" xfId="4778" xr:uid="{B84F6ACB-A514-4A2C-A5ED-D29C7286D40D}"/>
    <cellStyle name="Normal 9 3 3 4 3" xfId="2330" xr:uid="{02DA9FEB-E90D-47A4-B8EE-BDBE2AB7A3A6}"/>
    <cellStyle name="Normal 9 3 3 4 3 2" xfId="2331" xr:uid="{4272EA83-3344-4A33-BB75-B8CBA76DDB5B}"/>
    <cellStyle name="Normal 9 3 3 4 3 2 2" xfId="4783" xr:uid="{0D62251D-B4B4-4857-B83E-27FA7A7646FD}"/>
    <cellStyle name="Normal 9 3 3 4 3 3" xfId="4782" xr:uid="{E12A29D2-93FD-45D3-8482-7C4B6AF8B927}"/>
    <cellStyle name="Normal 9 3 3 4 4" xfId="2332" xr:uid="{4803DE2A-5B2C-4E5D-95BF-19893C0E4227}"/>
    <cellStyle name="Normal 9 3 3 4 4 2" xfId="4784" xr:uid="{651B43C2-69CF-4B21-AC0E-D78131F5CCE8}"/>
    <cellStyle name="Normal 9 3 3 4 5" xfId="4777" xr:uid="{43779482-BFFB-4A98-919C-B5E26426C738}"/>
    <cellStyle name="Normal 9 3 3 5" xfId="849" xr:uid="{DB9B42DE-9E9D-4278-BD17-570791737ADB}"/>
    <cellStyle name="Normal 9 3 3 5 2" xfId="2333" xr:uid="{8ACE6AF2-4998-4971-A2B7-77F6E4680BFB}"/>
    <cellStyle name="Normal 9 3 3 5 2 2" xfId="2334" xr:uid="{B956817B-035A-4DE6-935A-2CBEBA6A51EE}"/>
    <cellStyle name="Normal 9 3 3 5 2 2 2" xfId="4787" xr:uid="{7C579528-1C4F-41D5-B394-AA0FCB475D9B}"/>
    <cellStyle name="Normal 9 3 3 5 2 3" xfId="4786" xr:uid="{3B9D9799-3077-4D33-9D1E-3B3E92D637D1}"/>
    <cellStyle name="Normal 9 3 3 5 3" xfId="2335" xr:uid="{A4ED1226-F9EB-4912-9B41-CD9F07EC5484}"/>
    <cellStyle name="Normal 9 3 3 5 3 2" xfId="4788" xr:uid="{395C8E43-92EC-4725-A15E-4F4CFC774025}"/>
    <cellStyle name="Normal 9 3 3 5 4" xfId="4041" xr:uid="{963750D0-BBF8-4A18-903F-8FF69B5F4F59}"/>
    <cellStyle name="Normal 9 3 3 5 4 2" xfId="4789" xr:uid="{9806DC47-24BD-4725-B9E9-43BD7C13BACA}"/>
    <cellStyle name="Normal 9 3 3 5 5" xfId="4785" xr:uid="{7000BC81-0745-4112-BD11-D30A246F7052}"/>
    <cellStyle name="Normal 9 3 3 6" xfId="2336" xr:uid="{AA76AE25-336B-4A2C-8633-8FFF2D14F6C5}"/>
    <cellStyle name="Normal 9 3 3 6 2" xfId="2337" xr:uid="{92B0A0F8-C5BF-46BA-8AAC-1645A8037476}"/>
    <cellStyle name="Normal 9 3 3 6 2 2" xfId="4791" xr:uid="{80B5F3B3-5E6E-4F53-A61D-0EB0CEAC8C65}"/>
    <cellStyle name="Normal 9 3 3 6 3" xfId="4790" xr:uid="{ACCDCDE6-D991-4216-964E-71EC35535A69}"/>
    <cellStyle name="Normal 9 3 3 7" xfId="2338" xr:uid="{22E98B79-94BE-435B-9FD0-8DBF7EB8145A}"/>
    <cellStyle name="Normal 9 3 3 7 2" xfId="4792" xr:uid="{861FE673-DEDC-468C-AF07-15FC63B6EF88}"/>
    <cellStyle name="Normal 9 3 3 8" xfId="4042" xr:uid="{638116A4-719E-4DE6-90A4-64FD08A069FE}"/>
    <cellStyle name="Normal 9 3 3 8 2" xfId="4793" xr:uid="{EC9FBAA8-90C4-4DE4-AC90-60B872629B23}"/>
    <cellStyle name="Normal 9 3 4" xfId="172" xr:uid="{B9B96B3A-88DF-4262-A452-F02CA24C8303}"/>
    <cellStyle name="Normal 9 3 4 2" xfId="450" xr:uid="{50D0A54F-ED02-46D6-B131-909B2C2829F5}"/>
    <cellStyle name="Normal 9 3 4 2 2" xfId="850" xr:uid="{FCAF46FD-9FE7-4998-B013-3425ED099164}"/>
    <cellStyle name="Normal 9 3 4 2 2 2" xfId="2339" xr:uid="{147810C4-FDF1-4CA3-9605-7CFE25F211B5}"/>
    <cellStyle name="Normal 9 3 4 2 2 2 2" xfId="2340" xr:uid="{F4D27C43-1F1B-4BCC-8C24-B688DB6C8D66}"/>
    <cellStyle name="Normal 9 3 4 2 2 2 2 2" xfId="4798" xr:uid="{4B118BF2-B4B9-4FF1-8FAF-29C7CD70B780}"/>
    <cellStyle name="Normal 9 3 4 2 2 2 3" xfId="4797" xr:uid="{1E160371-A233-4105-9FA5-E8C3048AD75C}"/>
    <cellStyle name="Normal 9 3 4 2 2 3" xfId="2341" xr:uid="{6D3571ED-BA3C-4E5C-ABA0-3B788F8B7D32}"/>
    <cellStyle name="Normal 9 3 4 2 2 3 2" xfId="4799" xr:uid="{9A0B010B-418E-492F-BEE3-A18DB29D783B}"/>
    <cellStyle name="Normal 9 3 4 2 2 4" xfId="4043" xr:uid="{43FA4791-F8F6-44D2-B14C-F9815546079D}"/>
    <cellStyle name="Normal 9 3 4 2 2 4 2" xfId="4800" xr:uid="{CF1FDCF0-56DD-428C-B439-07C52609FB4C}"/>
    <cellStyle name="Normal 9 3 4 2 2 5" xfId="4796" xr:uid="{7E219E56-8839-45A1-B987-9A9879FE8C31}"/>
    <cellStyle name="Normal 9 3 4 2 3" xfId="2342" xr:uid="{5940461E-0A1B-4769-8CE3-2AEAD97C1DA9}"/>
    <cellStyle name="Normal 9 3 4 2 3 2" xfId="2343" xr:uid="{63548BC2-92A2-42E4-BCE2-71B163160392}"/>
    <cellStyle name="Normal 9 3 4 2 3 2 2" xfId="4802" xr:uid="{83D3FD00-4DE6-441B-B3CF-1D90DFE95F4A}"/>
    <cellStyle name="Normal 9 3 4 2 3 3" xfId="4801" xr:uid="{0D6A833A-C67C-4FAA-ABA6-44003FD71853}"/>
    <cellStyle name="Normal 9 3 4 2 4" xfId="2344" xr:uid="{8C59482C-224E-483D-855D-DC83DB88F2D5}"/>
    <cellStyle name="Normal 9 3 4 2 4 2" xfId="4803" xr:uid="{FE8FAD91-AD76-4FC4-9F85-A3E79C9D447B}"/>
    <cellStyle name="Normal 9 3 4 2 5" xfId="4044" xr:uid="{DB7C2D75-FF27-4ABE-A4F5-2B0DCE3CE02F}"/>
    <cellStyle name="Normal 9 3 4 2 5 2" xfId="4804" xr:uid="{11C9ED0B-2AD6-4BF2-B838-3E53635E1E13}"/>
    <cellStyle name="Normal 9 3 4 2 6" xfId="4795" xr:uid="{A212E124-DCE4-4B41-9ED4-E948F10D0A59}"/>
    <cellStyle name="Normal 9 3 4 3" xfId="851" xr:uid="{1668786F-F761-4A4B-B540-6C43741BAE37}"/>
    <cellStyle name="Normal 9 3 4 3 2" xfId="2345" xr:uid="{A7A714BD-6CA5-4914-87CA-19E75DB803C3}"/>
    <cellStyle name="Normal 9 3 4 3 2 2" xfId="2346" xr:uid="{BBD76F4F-83F5-4A49-9708-8A8AB431C7D2}"/>
    <cellStyle name="Normal 9 3 4 3 2 2 2" xfId="4807" xr:uid="{6AACA30E-AD4E-4A9D-ABC0-CDF0559BCBFD}"/>
    <cellStyle name="Normal 9 3 4 3 2 3" xfId="4806" xr:uid="{D6B920C1-082D-4BE5-AF5E-F0D8517DFB5C}"/>
    <cellStyle name="Normal 9 3 4 3 3" xfId="2347" xr:uid="{AD3231FD-4EF0-4B54-899B-77671DDF81CE}"/>
    <cellStyle name="Normal 9 3 4 3 3 2" xfId="4808" xr:uid="{B7219C55-0F9F-4B4B-88D3-7F1388723B10}"/>
    <cellStyle name="Normal 9 3 4 3 4" xfId="4045" xr:uid="{7201BDB6-74D7-409A-81E9-A27401F3FEE3}"/>
    <cellStyle name="Normal 9 3 4 3 4 2" xfId="4809" xr:uid="{AA5A68C8-8A2B-46DD-B5F1-9DAA1AF83747}"/>
    <cellStyle name="Normal 9 3 4 3 5" xfId="4805" xr:uid="{1415C122-6E8D-4050-95B6-5090B0CE44DB}"/>
    <cellStyle name="Normal 9 3 4 4" xfId="2348" xr:uid="{2D359ADF-CD3F-42F1-B025-66B8A60B86A4}"/>
    <cellStyle name="Normal 9 3 4 4 2" xfId="2349" xr:uid="{CC5987E3-F16F-4003-BCFC-1493F5EC9D34}"/>
    <cellStyle name="Normal 9 3 4 4 2 2" xfId="4811" xr:uid="{97527233-30AA-456B-80D4-5BCA445622EB}"/>
    <cellStyle name="Normal 9 3 4 4 3" xfId="4046" xr:uid="{5950BC65-F486-46B1-A892-08BA27E42C31}"/>
    <cellStyle name="Normal 9 3 4 4 3 2" xfId="4812" xr:uid="{1149DC16-545E-4236-AB84-E7690DED0C65}"/>
    <cellStyle name="Normal 9 3 4 4 4" xfId="4047" xr:uid="{C79C4854-1C53-4A1E-96A4-7904C9109671}"/>
    <cellStyle name="Normal 9 3 4 4 4 2" xfId="4813" xr:uid="{0BDF0A4F-63E3-4BEC-8137-6C85BCA7BB84}"/>
    <cellStyle name="Normal 9 3 4 4 5" xfId="4810" xr:uid="{7E9B199D-64E8-4351-B258-C2CD61285B2F}"/>
    <cellStyle name="Normal 9 3 4 5" xfId="2350" xr:uid="{986F152E-D48E-4E8C-99E7-5F9E3347E7C4}"/>
    <cellStyle name="Normal 9 3 4 5 2" xfId="4814" xr:uid="{C136EAD3-5601-48A4-AD67-7F2CCA9D3055}"/>
    <cellStyle name="Normal 9 3 4 6" xfId="4048" xr:uid="{BA9E131C-5F49-40EB-AAA3-A9F38467F673}"/>
    <cellStyle name="Normal 9 3 4 6 2" xfId="4815" xr:uid="{51DE09EC-2DD7-4C9E-B7CB-6F337C08B448}"/>
    <cellStyle name="Normal 9 3 4 7" xfId="4049" xr:uid="{A1B31660-8D4E-436B-9A25-8E867ACC7610}"/>
    <cellStyle name="Normal 9 3 4 7 2" xfId="4816" xr:uid="{6DEAB36B-E7EA-4E2E-9620-B08D6ED9086F}"/>
    <cellStyle name="Normal 9 3 4 8" xfId="4794" xr:uid="{F3F1A8CA-CD6A-4B1F-9495-694710091355}"/>
    <cellStyle name="Normal 9 3 5" xfId="410" xr:uid="{3C5861B1-FE9F-4E11-99A5-0D699EB29F4C}"/>
    <cellStyle name="Normal 9 3 5 2" xfId="852" xr:uid="{BAF19539-E98B-4879-B86C-97D8929A1C68}"/>
    <cellStyle name="Normal 9 3 5 2 2" xfId="853" xr:uid="{52F3572E-097E-4395-BDE7-112BC3F92AC5}"/>
    <cellStyle name="Normal 9 3 5 2 2 2" xfId="2351" xr:uid="{BD07FE03-F17B-403C-976F-04A9E5B9FD2C}"/>
    <cellStyle name="Normal 9 3 5 2 2 2 2" xfId="2352" xr:uid="{46544C50-F2D7-405D-8DDE-D391A6B51DBA}"/>
    <cellStyle name="Normal 9 3 5 2 2 2 2 2" xfId="4821" xr:uid="{CDA7393E-10C5-4F01-BC78-9E7900A9DAEF}"/>
    <cellStyle name="Normal 9 3 5 2 2 2 3" xfId="4820" xr:uid="{5A56B98A-580A-48EC-9DB1-81590E359B71}"/>
    <cellStyle name="Normal 9 3 5 2 2 3" xfId="2353" xr:uid="{9C508A8E-AB56-4138-8D21-72B509A97C00}"/>
    <cellStyle name="Normal 9 3 5 2 2 3 2" xfId="4822" xr:uid="{0C0743F6-79EC-4526-A6E0-24ACA0C1E20D}"/>
    <cellStyle name="Normal 9 3 5 2 2 4" xfId="4819" xr:uid="{8E92F824-9047-4D8B-A81C-3F5D7896B0E8}"/>
    <cellStyle name="Normal 9 3 5 2 3" xfId="2354" xr:uid="{599F18DD-E156-460E-90AB-1FE11826CBD2}"/>
    <cellStyle name="Normal 9 3 5 2 3 2" xfId="2355" xr:uid="{E45747A4-A6A5-41EC-97D5-2E6667AA80DD}"/>
    <cellStyle name="Normal 9 3 5 2 3 2 2" xfId="4824" xr:uid="{01D2843C-D9A1-44FE-87A8-13FA59E49518}"/>
    <cellStyle name="Normal 9 3 5 2 3 3" xfId="4823" xr:uid="{00E1E6C9-0300-40BA-AFB8-B7708405EC66}"/>
    <cellStyle name="Normal 9 3 5 2 4" xfId="2356" xr:uid="{9A8A34D1-4FCD-4DA6-9DB9-C9D7E7DDBA40}"/>
    <cellStyle name="Normal 9 3 5 2 4 2" xfId="4825" xr:uid="{C5900D09-111D-448A-9DC1-6C96FED1A7B7}"/>
    <cellStyle name="Normal 9 3 5 2 5" xfId="4818" xr:uid="{43FD9994-FA95-4EAE-AB5B-7BEADB420C02}"/>
    <cellStyle name="Normal 9 3 5 3" xfId="854" xr:uid="{7F2DFB6C-2837-46F6-8037-F3496382B1BD}"/>
    <cellStyle name="Normal 9 3 5 3 2" xfId="2357" xr:uid="{28A8B61D-1B37-464C-B0CA-5A6321C1220C}"/>
    <cellStyle name="Normal 9 3 5 3 2 2" xfId="2358" xr:uid="{6890FC28-1FDA-4E3A-BF7F-8F8EC18F155D}"/>
    <cellStyle name="Normal 9 3 5 3 2 2 2" xfId="4828" xr:uid="{A3095955-5DFB-4D97-ACE2-FFF491C9811B}"/>
    <cellStyle name="Normal 9 3 5 3 2 3" xfId="4827" xr:uid="{1916F804-F77A-4341-A14A-37841ABB64CB}"/>
    <cellStyle name="Normal 9 3 5 3 3" xfId="2359" xr:uid="{F5361855-D67F-49D4-9E55-22A5D4DF981B}"/>
    <cellStyle name="Normal 9 3 5 3 3 2" xfId="4829" xr:uid="{8262127E-FC01-4C66-8DFB-2160D484CCC1}"/>
    <cellStyle name="Normal 9 3 5 3 4" xfId="4050" xr:uid="{83E8B662-A044-48E8-8BE1-298F04412EB8}"/>
    <cellStyle name="Normal 9 3 5 3 4 2" xfId="4830" xr:uid="{4C15730D-6224-484D-A4A1-3C062F0B1DA4}"/>
    <cellStyle name="Normal 9 3 5 3 5" xfId="4826" xr:uid="{710B7954-6A65-40F8-9317-D0515FF6709E}"/>
    <cellStyle name="Normal 9 3 5 4" xfId="2360" xr:uid="{586518E0-615E-4513-A452-3BAFC4C52C82}"/>
    <cellStyle name="Normal 9 3 5 4 2" xfId="2361" xr:uid="{44E76CF7-38EC-44C1-8F08-70F9505426DE}"/>
    <cellStyle name="Normal 9 3 5 4 2 2" xfId="4832" xr:uid="{76FFAAB4-8780-4515-8C6E-B23A9AC49E62}"/>
    <cellStyle name="Normal 9 3 5 4 3" xfId="4831" xr:uid="{9E808C97-53E8-493B-84D6-BB1B1C70715B}"/>
    <cellStyle name="Normal 9 3 5 5" xfId="2362" xr:uid="{B434F0AE-3AB6-4604-A4C7-9F8FD2232D1A}"/>
    <cellStyle name="Normal 9 3 5 5 2" xfId="4833" xr:uid="{CC98540F-A149-4D01-87EE-6C6746DE7B64}"/>
    <cellStyle name="Normal 9 3 5 6" xfId="4051" xr:uid="{1A095AF0-6932-48BE-85D0-0020C304936E}"/>
    <cellStyle name="Normal 9 3 5 6 2" xfId="4834" xr:uid="{3ED629A8-94FB-4AA8-B4F5-D7EC3ACC9976}"/>
    <cellStyle name="Normal 9 3 5 7" xfId="4817" xr:uid="{AC027696-E5EB-440F-9056-A97FC78C3B55}"/>
    <cellStyle name="Normal 9 3 6" xfId="411" xr:uid="{216F8835-9D3B-40A4-B294-1E0A47A8002E}"/>
    <cellStyle name="Normal 9 3 6 2" xfId="855" xr:uid="{03B40484-387E-4DFB-A304-AED6EA2D6623}"/>
    <cellStyle name="Normal 9 3 6 2 2" xfId="2363" xr:uid="{1BBA1BE3-8266-4719-82BB-753CDC3EFD67}"/>
    <cellStyle name="Normal 9 3 6 2 2 2" xfId="2364" xr:uid="{C7658984-5464-4EC2-9840-826C90540CA0}"/>
    <cellStyle name="Normal 9 3 6 2 2 2 2" xfId="4838" xr:uid="{CC3825C6-D7B8-46E6-BE0B-E439ECE753E5}"/>
    <cellStyle name="Normal 9 3 6 2 2 3" xfId="4837" xr:uid="{0D72EB18-2173-4A0C-94A8-0A4DE43D1BBC}"/>
    <cellStyle name="Normal 9 3 6 2 3" xfId="2365" xr:uid="{F7B7D7AD-48FF-41C8-990D-6F38E8BFB3E5}"/>
    <cellStyle name="Normal 9 3 6 2 3 2" xfId="4839" xr:uid="{E4D360ED-5B52-44C2-9D94-C59BE1D2BABF}"/>
    <cellStyle name="Normal 9 3 6 2 4" xfId="4052" xr:uid="{92584D69-F6FB-43EA-ADDA-6261A28DB704}"/>
    <cellStyle name="Normal 9 3 6 2 4 2" xfId="4840" xr:uid="{0F0C9373-CCD0-4AEB-814D-C3D00C8EEFFA}"/>
    <cellStyle name="Normal 9 3 6 2 5" xfId="4836" xr:uid="{7B55EF1F-D439-4F16-BFFA-60738561F240}"/>
    <cellStyle name="Normal 9 3 6 3" xfId="2366" xr:uid="{8F39FA9E-3E83-474E-8074-E7551ADB622D}"/>
    <cellStyle name="Normal 9 3 6 3 2" xfId="2367" xr:uid="{07F8BB1B-55B0-4907-A681-8ACF4BD5BA93}"/>
    <cellStyle name="Normal 9 3 6 3 2 2" xfId="4842" xr:uid="{DEF7ACEE-7259-4065-BFE1-3D80C38CC3B9}"/>
    <cellStyle name="Normal 9 3 6 3 3" xfId="4841" xr:uid="{04F5601C-CD18-4420-87E9-AF0E5C92563E}"/>
    <cellStyle name="Normal 9 3 6 4" xfId="2368" xr:uid="{C5813C03-335E-48F6-8A6B-C02B0792F325}"/>
    <cellStyle name="Normal 9 3 6 4 2" xfId="4843" xr:uid="{7808D3C6-E290-42D2-B41E-732A86E5D04C}"/>
    <cellStyle name="Normal 9 3 6 5" xfId="4053" xr:uid="{7588B717-CD78-4157-A1E7-3BC373626CFB}"/>
    <cellStyle name="Normal 9 3 6 5 2" xfId="4844" xr:uid="{0C6E1517-EDC0-4809-A43C-8DC22F4EC6DD}"/>
    <cellStyle name="Normal 9 3 6 6" xfId="4835" xr:uid="{F88495EF-65D5-4801-9367-A90A07EDE9E1}"/>
    <cellStyle name="Normal 9 3 7" xfId="856" xr:uid="{2BAA7567-0ED7-43D0-AD12-ABE7690A495B}"/>
    <cellStyle name="Normal 9 3 7 2" xfId="2369" xr:uid="{0365C55C-7863-4F7F-B77D-65AC5535D8C0}"/>
    <cellStyle name="Normal 9 3 7 2 2" xfId="2370" xr:uid="{2415B42C-6683-43B1-9B7B-16A6911AC60C}"/>
    <cellStyle name="Normal 9 3 7 2 2 2" xfId="4847" xr:uid="{20E70CF0-09F4-42B6-9568-2002C053793E}"/>
    <cellStyle name="Normal 9 3 7 2 3" xfId="4846" xr:uid="{257A915A-0FE9-419E-80AA-C3D1B9DD281D}"/>
    <cellStyle name="Normal 9 3 7 3" xfId="2371" xr:uid="{D07C852F-7EDF-4BC3-A985-341A7D3A8D30}"/>
    <cellStyle name="Normal 9 3 7 3 2" xfId="4848" xr:uid="{24E9CDDA-6186-46C6-A65E-175047DCAB87}"/>
    <cellStyle name="Normal 9 3 7 4" xfId="4054" xr:uid="{B1B02310-A52C-4481-8FE3-8E98309AA1B7}"/>
    <cellStyle name="Normal 9 3 7 4 2" xfId="4849" xr:uid="{427D88A9-718D-44B8-9990-71961C9EE383}"/>
    <cellStyle name="Normal 9 3 7 5" xfId="4845" xr:uid="{8B4E2902-B028-4D51-B799-8DE58FA3D6E6}"/>
    <cellStyle name="Normal 9 3 8" xfId="2372" xr:uid="{AA56A482-3909-4C51-9B5E-D37C66483F7A}"/>
    <cellStyle name="Normal 9 3 8 2" xfId="2373" xr:uid="{50DBD77D-4CA0-42C1-B35D-7100FF520A05}"/>
    <cellStyle name="Normal 9 3 8 2 2" xfId="4851" xr:uid="{8C6C871C-8A95-470B-9CF5-0E2A3A50233B}"/>
    <cellStyle name="Normal 9 3 8 3" xfId="4055" xr:uid="{8CD7FE5D-F824-4C47-981D-D03BFEC3E051}"/>
    <cellStyle name="Normal 9 3 8 3 2" xfId="4852" xr:uid="{BAE012D6-5F82-4D9C-AB70-B515238B9CBF}"/>
    <cellStyle name="Normal 9 3 8 4" xfId="4056" xr:uid="{59E17AB0-D1D4-4FD9-A2AA-26CB19A2DF31}"/>
    <cellStyle name="Normal 9 3 8 4 2" xfId="4853" xr:uid="{86D583F4-9934-47BE-A562-999EA53067DC}"/>
    <cellStyle name="Normal 9 3 8 5" xfId="4850" xr:uid="{9FD8F373-019E-469D-9CB6-5C442D174E2F}"/>
    <cellStyle name="Normal 9 3 9" xfId="2374" xr:uid="{97C85299-5B6F-449C-9F7C-3EE2CB3051F7}"/>
    <cellStyle name="Normal 9 3 9 2" xfId="4854" xr:uid="{16DF7DE3-9B5B-4AF3-808B-2E52DAB27E12}"/>
    <cellStyle name="Normal 9 4" xfId="173" xr:uid="{F284495F-F8F2-4652-B056-07982BC0A4A8}"/>
    <cellStyle name="Normal 9 4 10" xfId="4057" xr:uid="{BE283201-4829-4533-8E96-D9641CBD5946}"/>
    <cellStyle name="Normal 9 4 10 2" xfId="4856" xr:uid="{13A44DD1-E732-4A4E-9AD2-E50DED50A96E}"/>
    <cellStyle name="Normal 9 4 11" xfId="4058" xr:uid="{8202B9C7-8727-42EB-9190-BF993914ED66}"/>
    <cellStyle name="Normal 9 4 11 2" xfId="4857" xr:uid="{DB31CB87-3306-4C43-83B3-02121419BFC0}"/>
    <cellStyle name="Normal 9 4 12" xfId="4855" xr:uid="{66E924F9-A3AB-48ED-BC1B-B172D6F6224A}"/>
    <cellStyle name="Normal 9 4 2" xfId="174" xr:uid="{A3E7764D-0EDE-427A-929A-49AFBA5BDA83}"/>
    <cellStyle name="Normal 9 4 2 10" xfId="4858" xr:uid="{301FC16F-2DF5-462C-98BF-074BFA751D69}"/>
    <cellStyle name="Normal 9 4 2 2" xfId="175" xr:uid="{B851B778-A6F6-4343-A9F7-D876A7932AF2}"/>
    <cellStyle name="Normal 9 4 2 2 2" xfId="412" xr:uid="{32A1ACA1-9640-4F73-843C-031E6B7E3D8A}"/>
    <cellStyle name="Normal 9 4 2 2 2 2" xfId="857" xr:uid="{884D26BE-A456-489B-A555-85518B6B3061}"/>
    <cellStyle name="Normal 9 4 2 2 2 2 2" xfId="2375" xr:uid="{BB4B5984-8E39-49C0-B3CB-56E6457140AE}"/>
    <cellStyle name="Normal 9 4 2 2 2 2 2 2" xfId="2376" xr:uid="{5489DEEA-180D-44FB-B8DC-8AEC33DE9FBC}"/>
    <cellStyle name="Normal 9 4 2 2 2 2 2 2 2" xfId="4863" xr:uid="{81D0FA00-8DE6-4C19-BB9F-4830CA5843C2}"/>
    <cellStyle name="Normal 9 4 2 2 2 2 2 3" xfId="4862" xr:uid="{33CCD7E0-86B2-423A-AF18-BE8E106595B3}"/>
    <cellStyle name="Normal 9 4 2 2 2 2 3" xfId="2377" xr:uid="{E40F4A93-0DF2-46B1-AF55-D0D52578FABD}"/>
    <cellStyle name="Normal 9 4 2 2 2 2 3 2" xfId="4864" xr:uid="{C81A720D-21F3-4DBD-BE68-A3A81BDAEBB7}"/>
    <cellStyle name="Normal 9 4 2 2 2 2 4" xfId="4059" xr:uid="{B2A0FE72-6471-4E87-8483-E53EF1483AD6}"/>
    <cellStyle name="Normal 9 4 2 2 2 2 4 2" xfId="4865" xr:uid="{7CEECA54-E542-4265-97AF-510E0B4318AB}"/>
    <cellStyle name="Normal 9 4 2 2 2 2 5" xfId="4861" xr:uid="{9BDACAF4-0271-4448-BCF8-22F9450BB79E}"/>
    <cellStyle name="Normal 9 4 2 2 2 3" xfId="2378" xr:uid="{6D558235-6218-4889-A7CC-0309341191CB}"/>
    <cellStyle name="Normal 9 4 2 2 2 3 2" xfId="2379" xr:uid="{E2D15978-4BBC-43C4-93DD-53697190B24F}"/>
    <cellStyle name="Normal 9 4 2 2 2 3 2 2" xfId="4867" xr:uid="{8CDD2381-4D09-42E6-8AC1-3BBA4AD530A4}"/>
    <cellStyle name="Normal 9 4 2 2 2 3 3" xfId="4060" xr:uid="{85E0142D-DCAF-4305-BAEA-C8A00C9DC164}"/>
    <cellStyle name="Normal 9 4 2 2 2 3 3 2" xfId="4868" xr:uid="{68F07053-FB43-46DB-AED7-BCB1B764FE56}"/>
    <cellStyle name="Normal 9 4 2 2 2 3 4" xfId="4061" xr:uid="{9A6FA375-97E2-46D3-BE76-BB40F33926CD}"/>
    <cellStyle name="Normal 9 4 2 2 2 3 4 2" xfId="4869" xr:uid="{DB84A965-6BD4-4F4F-92C6-6DE05CA02347}"/>
    <cellStyle name="Normal 9 4 2 2 2 3 5" xfId="4866" xr:uid="{666E8FAC-7EF3-41BE-B2F7-A3BBF0AD464D}"/>
    <cellStyle name="Normal 9 4 2 2 2 4" xfId="2380" xr:uid="{361D74F1-7D71-4632-900A-38EE3BB923DB}"/>
    <cellStyle name="Normal 9 4 2 2 2 4 2" xfId="4870" xr:uid="{A68A9BD4-E8AE-432B-A568-DFEBE4C191A3}"/>
    <cellStyle name="Normal 9 4 2 2 2 5" xfId="4062" xr:uid="{12193A7A-28E5-4222-B5C8-53EB0F4BB8D1}"/>
    <cellStyle name="Normal 9 4 2 2 2 5 2" xfId="4871" xr:uid="{285A7D8E-BFED-4E66-933D-F91BEEB77DC9}"/>
    <cellStyle name="Normal 9 4 2 2 2 6" xfId="4063" xr:uid="{15F729FD-07C8-4C53-A936-A9D5B554059A}"/>
    <cellStyle name="Normal 9 4 2 2 2 6 2" xfId="4872" xr:uid="{EB48367C-1C6D-4E11-B93B-61A5E6E4C96B}"/>
    <cellStyle name="Normal 9 4 2 2 2 7" xfId="4860" xr:uid="{B084B261-F671-4A20-A2B3-540FDDA395A4}"/>
    <cellStyle name="Normal 9 4 2 2 3" xfId="858" xr:uid="{8513A713-4FDB-45D5-B8A7-2BE670B24585}"/>
    <cellStyle name="Normal 9 4 2 2 3 2" xfId="2381" xr:uid="{A34CC0F0-BD1C-4466-8E24-F67A2F2EB3AD}"/>
    <cellStyle name="Normal 9 4 2 2 3 2 2" xfId="2382" xr:uid="{145AAE7B-4640-42AC-9040-11538C8DD9FF}"/>
    <cellStyle name="Normal 9 4 2 2 3 2 2 2" xfId="4875" xr:uid="{FCA2EE9E-8459-4BE3-B2D9-788F41653C00}"/>
    <cellStyle name="Normal 9 4 2 2 3 2 3" xfId="4064" xr:uid="{9DE7D7C0-13BC-4548-89A1-8369A85CD5D0}"/>
    <cellStyle name="Normal 9 4 2 2 3 2 3 2" xfId="4876" xr:uid="{287D6569-94A8-4E9C-BD5F-5B97EC63D957}"/>
    <cellStyle name="Normal 9 4 2 2 3 2 4" xfId="4065" xr:uid="{8311C58D-23F6-46D7-8659-457DD39E110F}"/>
    <cellStyle name="Normal 9 4 2 2 3 2 4 2" xfId="4877" xr:uid="{B11072EA-B1F9-4533-B827-DBC3A53F9527}"/>
    <cellStyle name="Normal 9 4 2 2 3 2 5" xfId="4874" xr:uid="{525EC739-A47B-4D41-9592-F76942D65BA6}"/>
    <cellStyle name="Normal 9 4 2 2 3 3" xfId="2383" xr:uid="{2187C287-4147-40EC-89F3-645A2952073B}"/>
    <cellStyle name="Normal 9 4 2 2 3 3 2" xfId="4878" xr:uid="{377E277B-8D36-4496-BC23-578F5D9A3505}"/>
    <cellStyle name="Normal 9 4 2 2 3 4" xfId="4066" xr:uid="{9F31D34C-125B-43CE-A579-B37728DEC882}"/>
    <cellStyle name="Normal 9 4 2 2 3 4 2" xfId="4879" xr:uid="{90D9BE99-BA52-42E6-B427-B359D4B62A28}"/>
    <cellStyle name="Normal 9 4 2 2 3 5" xfId="4067" xr:uid="{22A479B0-B9F7-4FE3-8335-8B3CAE720C01}"/>
    <cellStyle name="Normal 9 4 2 2 3 5 2" xfId="4880" xr:uid="{461EB172-1C46-4727-99E8-482A1A1431F2}"/>
    <cellStyle name="Normal 9 4 2 2 3 6" xfId="4873" xr:uid="{6619F201-D3A3-4FD5-B5D8-07655A3B4F68}"/>
    <cellStyle name="Normal 9 4 2 2 4" xfId="2384" xr:uid="{FF21F667-CA90-431E-B193-80E4151CD317}"/>
    <cellStyle name="Normal 9 4 2 2 4 2" xfId="2385" xr:uid="{7BC98E89-A693-47CA-B1D4-9A40C655B9D7}"/>
    <cellStyle name="Normal 9 4 2 2 4 2 2" xfId="4882" xr:uid="{6A2EA44B-8859-4809-9A04-9931735E234B}"/>
    <cellStyle name="Normal 9 4 2 2 4 3" xfId="4068" xr:uid="{E784F88A-7A49-4968-A18F-720BDDB4891A}"/>
    <cellStyle name="Normal 9 4 2 2 4 3 2" xfId="4883" xr:uid="{47A8A85B-DBF3-49BB-B027-4DF2059B0D01}"/>
    <cellStyle name="Normal 9 4 2 2 4 4" xfId="4069" xr:uid="{B4C480EE-1644-4887-81C6-90C66F5EBFEB}"/>
    <cellStyle name="Normal 9 4 2 2 4 4 2" xfId="4884" xr:uid="{9DDFDE87-A598-4D45-BF12-4A473D2CA6A2}"/>
    <cellStyle name="Normal 9 4 2 2 4 5" xfId="4881" xr:uid="{E6BF85B2-586F-4F30-8CFB-93EE116590C1}"/>
    <cellStyle name="Normal 9 4 2 2 5" xfId="2386" xr:uid="{EEA6BE5C-9C2E-4FBF-A94E-68BD43310A59}"/>
    <cellStyle name="Normal 9 4 2 2 5 2" xfId="4070" xr:uid="{0177339D-F135-466C-AA41-90885F3EB91C}"/>
    <cellStyle name="Normal 9 4 2 2 5 2 2" xfId="4886" xr:uid="{37D07315-30DF-48D1-85AD-680BABB1439F}"/>
    <cellStyle name="Normal 9 4 2 2 5 3" xfId="4071" xr:uid="{A8F5F729-F23C-4AE5-BA70-2EC8D2F16DBC}"/>
    <cellStyle name="Normal 9 4 2 2 5 3 2" xfId="4887" xr:uid="{073535B3-A04A-4835-B56D-D61C4DF0F7EF}"/>
    <cellStyle name="Normal 9 4 2 2 5 4" xfId="4072" xr:uid="{54F68B85-EDF0-4A50-A59F-871296C51565}"/>
    <cellStyle name="Normal 9 4 2 2 5 4 2" xfId="4888" xr:uid="{38F5CA5B-A20D-4E65-848B-F37D77257484}"/>
    <cellStyle name="Normal 9 4 2 2 5 5" xfId="4885" xr:uid="{AB09380F-A162-49AA-B834-65D4BAED7827}"/>
    <cellStyle name="Normal 9 4 2 2 6" xfId="4073" xr:uid="{B5600D21-821A-4BD1-87DE-5CD719BC6F83}"/>
    <cellStyle name="Normal 9 4 2 2 6 2" xfId="4889" xr:uid="{6D6AE151-199D-4F5D-B518-84AD407D7450}"/>
    <cellStyle name="Normal 9 4 2 2 7" xfId="4074" xr:uid="{2F7262F2-99AD-48CA-9245-EDB0BE60FFDB}"/>
    <cellStyle name="Normal 9 4 2 2 7 2" xfId="4890" xr:uid="{9397E248-BD33-443C-AA30-A1B234046530}"/>
    <cellStyle name="Normal 9 4 2 2 8" xfId="4075" xr:uid="{EA4112EB-9FFF-4A61-B65D-A0ED7C6A0FA4}"/>
    <cellStyle name="Normal 9 4 2 2 8 2" xfId="4891" xr:uid="{2464C2A3-FA85-4EB3-A934-16F1EF881ECB}"/>
    <cellStyle name="Normal 9 4 2 2 9" xfId="4859" xr:uid="{F15291B4-D8C5-4C2C-B6C5-D80B1EA490A3}"/>
    <cellStyle name="Normal 9 4 2 3" xfId="413" xr:uid="{CCD6E120-ACC5-483B-B657-D2CDFC7C5280}"/>
    <cellStyle name="Normal 9 4 2 3 2" xfId="859" xr:uid="{FA4D4B6C-E426-45BC-B8FE-81D3B1C56E36}"/>
    <cellStyle name="Normal 9 4 2 3 2 2" xfId="860" xr:uid="{4AF988AF-CD6E-4530-8E60-6CCEAF356CBD}"/>
    <cellStyle name="Normal 9 4 2 3 2 2 2" xfId="2387" xr:uid="{AE16C4CA-8A9E-4C6B-8BCD-1C74E78D1CB7}"/>
    <cellStyle name="Normal 9 4 2 3 2 2 2 2" xfId="2388" xr:uid="{2790F3D7-7F9F-461A-9C47-54C37529AB3D}"/>
    <cellStyle name="Normal 9 4 2 3 2 2 2 2 2" xfId="4896" xr:uid="{16B8ADB6-DF47-419B-B140-E424A301B954}"/>
    <cellStyle name="Normal 9 4 2 3 2 2 2 3" xfId="4895" xr:uid="{19F20206-06F3-4047-8168-B5559F68F263}"/>
    <cellStyle name="Normal 9 4 2 3 2 2 3" xfId="2389" xr:uid="{B612ECD2-0435-428F-8911-8BCA62CDFB32}"/>
    <cellStyle name="Normal 9 4 2 3 2 2 3 2" xfId="4897" xr:uid="{E437414B-B8D7-4B98-8514-2196725A63D3}"/>
    <cellStyle name="Normal 9 4 2 3 2 2 4" xfId="4894" xr:uid="{C21C1DFD-3CC9-41CA-A88E-C409C59099D2}"/>
    <cellStyle name="Normal 9 4 2 3 2 3" xfId="2390" xr:uid="{DB991A47-2926-4595-9818-35BF3D7DB371}"/>
    <cellStyle name="Normal 9 4 2 3 2 3 2" xfId="2391" xr:uid="{6649741A-99F1-41AE-9EBE-6D6982AD3D2B}"/>
    <cellStyle name="Normal 9 4 2 3 2 3 2 2" xfId="4899" xr:uid="{D57F9D4C-BBA0-4110-96C1-5328667210AD}"/>
    <cellStyle name="Normal 9 4 2 3 2 3 3" xfId="4898" xr:uid="{CD0BCEA0-FBFA-4D68-88C7-9F59B5A8B47B}"/>
    <cellStyle name="Normal 9 4 2 3 2 4" xfId="2392" xr:uid="{E718630E-F7E2-4AAE-8CFB-0A21562F6964}"/>
    <cellStyle name="Normal 9 4 2 3 2 4 2" xfId="4900" xr:uid="{FA00799E-7EBC-4909-92AA-51FD9AE594C0}"/>
    <cellStyle name="Normal 9 4 2 3 2 5" xfId="4893" xr:uid="{54C0434E-AEDF-443D-B7F7-2319F6ED81C1}"/>
    <cellStyle name="Normal 9 4 2 3 3" xfId="861" xr:uid="{BE2B0B39-7C13-48A1-89A8-F698C150988D}"/>
    <cellStyle name="Normal 9 4 2 3 3 2" xfId="2393" xr:uid="{9ABE202A-88B8-4FA3-A537-7A028727D1A7}"/>
    <cellStyle name="Normal 9 4 2 3 3 2 2" xfId="2394" xr:uid="{4B72DE7F-52D1-44B6-B956-C7F9D435A9D9}"/>
    <cellStyle name="Normal 9 4 2 3 3 2 2 2" xfId="4903" xr:uid="{7697952B-A903-47E9-90B0-0DB3A02DD3C1}"/>
    <cellStyle name="Normal 9 4 2 3 3 2 3" xfId="4902" xr:uid="{5C2BD0C4-D4C4-4952-BE7F-682446068782}"/>
    <cellStyle name="Normal 9 4 2 3 3 3" xfId="2395" xr:uid="{B0A40765-6A0A-45BD-BE23-2E097914E98C}"/>
    <cellStyle name="Normal 9 4 2 3 3 3 2" xfId="4904" xr:uid="{B33B0A5A-A702-4FD7-AB06-4FFBC8806502}"/>
    <cellStyle name="Normal 9 4 2 3 3 4" xfId="4076" xr:uid="{9F445ABD-F423-4F1B-8553-EF32C6E83E7D}"/>
    <cellStyle name="Normal 9 4 2 3 3 4 2" xfId="4905" xr:uid="{CE8995C2-141A-4EAA-B9E1-82C7EB1ADF2D}"/>
    <cellStyle name="Normal 9 4 2 3 3 5" xfId="4901" xr:uid="{577BAE8C-7291-4A14-9F60-2833D90D132F}"/>
    <cellStyle name="Normal 9 4 2 3 4" xfId="2396" xr:uid="{3C6AF9B3-EBB2-4EEA-9CAF-BEB414B16ECD}"/>
    <cellStyle name="Normal 9 4 2 3 4 2" xfId="2397" xr:uid="{8BBECFAC-B61D-42E1-88CA-E13EBDE7B6BB}"/>
    <cellStyle name="Normal 9 4 2 3 4 2 2" xfId="4907" xr:uid="{224D3AE1-7362-4A84-A732-D48C3AAA3593}"/>
    <cellStyle name="Normal 9 4 2 3 4 3" xfId="4906" xr:uid="{4A58B52A-54A6-4786-8A1D-5F9D5A3DC445}"/>
    <cellStyle name="Normal 9 4 2 3 5" xfId="2398" xr:uid="{7F48B651-21CA-4C14-9CB4-3C5F26C05CAC}"/>
    <cellStyle name="Normal 9 4 2 3 5 2" xfId="4908" xr:uid="{65F56030-C9CB-41FA-9A3A-D625F196DDA9}"/>
    <cellStyle name="Normal 9 4 2 3 6" xfId="4077" xr:uid="{FF72BE51-AB47-496E-87EA-7061264D99F6}"/>
    <cellStyle name="Normal 9 4 2 3 6 2" xfId="4909" xr:uid="{43B5A680-A334-4028-A7C7-8DCBF0764396}"/>
    <cellStyle name="Normal 9 4 2 3 7" xfId="4892" xr:uid="{3CFC1582-6758-4F3E-9819-52C014014A06}"/>
    <cellStyle name="Normal 9 4 2 4" xfId="414" xr:uid="{B27F56AB-C5BA-4EA5-AD19-33588EBDB8E6}"/>
    <cellStyle name="Normal 9 4 2 4 2" xfId="862" xr:uid="{A0860BC7-B285-4F5F-84B0-8CBB41FEB58F}"/>
    <cellStyle name="Normal 9 4 2 4 2 2" xfId="2399" xr:uid="{DE30EA1C-674C-4F0B-BCF7-26F37F0C535B}"/>
    <cellStyle name="Normal 9 4 2 4 2 2 2" xfId="2400" xr:uid="{8BEC7D44-207D-4969-BBF8-11304A2129DB}"/>
    <cellStyle name="Normal 9 4 2 4 2 2 2 2" xfId="4913" xr:uid="{95BAF8F8-F9F0-46E2-82B3-9488A1C5ADCE}"/>
    <cellStyle name="Normal 9 4 2 4 2 2 3" xfId="4912" xr:uid="{DEFA9959-66E8-42AA-9F54-4E5D394026AB}"/>
    <cellStyle name="Normal 9 4 2 4 2 3" xfId="2401" xr:uid="{C09F110D-34D6-4FE6-A2F0-63986AB05540}"/>
    <cellStyle name="Normal 9 4 2 4 2 3 2" xfId="4914" xr:uid="{DA0B6250-ED68-40C7-A769-13B8A455AE46}"/>
    <cellStyle name="Normal 9 4 2 4 2 4" xfId="4078" xr:uid="{DE3BCBCD-D71C-465F-A0B2-B157A7D985D2}"/>
    <cellStyle name="Normal 9 4 2 4 2 4 2" xfId="4915" xr:uid="{108142AD-53D4-4092-9E4F-59FD8121CA4C}"/>
    <cellStyle name="Normal 9 4 2 4 2 5" xfId="4911" xr:uid="{F2BD1855-1B76-4D17-9035-C5B3B49D25CD}"/>
    <cellStyle name="Normal 9 4 2 4 3" xfId="2402" xr:uid="{14F30569-7D76-4356-86A0-91957FE5C8A0}"/>
    <cellStyle name="Normal 9 4 2 4 3 2" xfId="2403" xr:uid="{DAA6B76A-50E5-476B-831D-905ACEF8AA89}"/>
    <cellStyle name="Normal 9 4 2 4 3 2 2" xfId="4917" xr:uid="{FCF1CA9C-3195-4371-9175-A9F95BCA9519}"/>
    <cellStyle name="Normal 9 4 2 4 3 3" xfId="4916" xr:uid="{7D325FE2-36CB-4A57-BEA8-55FA362520BB}"/>
    <cellStyle name="Normal 9 4 2 4 4" xfId="2404" xr:uid="{067E93E2-F46E-4B45-B40F-04E5D94B5EAC}"/>
    <cellStyle name="Normal 9 4 2 4 4 2" xfId="4918" xr:uid="{0772CA14-98F0-4106-A2EA-1BFBBD1DB97B}"/>
    <cellStyle name="Normal 9 4 2 4 5" xfId="4079" xr:uid="{316E1852-06FF-4372-A813-F3DA6F270284}"/>
    <cellStyle name="Normal 9 4 2 4 5 2" xfId="4919" xr:uid="{97008001-4426-45B4-8B6C-19A093B1CF2D}"/>
    <cellStyle name="Normal 9 4 2 4 6" xfId="4910" xr:uid="{4FB9922F-86C4-43DA-BAA3-C343131398E8}"/>
    <cellStyle name="Normal 9 4 2 5" xfId="415" xr:uid="{26CD085A-F956-42A2-9D39-4B4435FAE6F9}"/>
    <cellStyle name="Normal 9 4 2 5 2" xfId="2405" xr:uid="{16A8C382-A878-4FCE-95B6-A2116E4DFE10}"/>
    <cellStyle name="Normal 9 4 2 5 2 2" xfId="2406" xr:uid="{09D9541C-1D70-476D-9C24-E0A1C30480F0}"/>
    <cellStyle name="Normal 9 4 2 5 2 2 2" xfId="4922" xr:uid="{444EA6EF-C376-46B8-BE88-C074F136635C}"/>
    <cellStyle name="Normal 9 4 2 5 2 3" xfId="4921" xr:uid="{D36AE012-567E-4F1F-A90C-5CC826727A2F}"/>
    <cellStyle name="Normal 9 4 2 5 3" xfId="2407" xr:uid="{4CF77530-0C08-4D6C-BAD6-D4C0D078899B}"/>
    <cellStyle name="Normal 9 4 2 5 3 2" xfId="4923" xr:uid="{BE84ED73-288F-465E-A081-291574658971}"/>
    <cellStyle name="Normal 9 4 2 5 4" xfId="4080" xr:uid="{AFE1E30A-6A13-4D51-9A48-67D1D5FE567A}"/>
    <cellStyle name="Normal 9 4 2 5 4 2" xfId="4924" xr:uid="{E19CFC66-1794-4FC1-8575-D2F59B27D4BE}"/>
    <cellStyle name="Normal 9 4 2 5 5" xfId="4920" xr:uid="{BDAAC55E-4CF1-4371-8E62-330FA14D9646}"/>
    <cellStyle name="Normal 9 4 2 6" xfId="2408" xr:uid="{0E6AFDA0-96F9-411F-ABA1-4641D0943728}"/>
    <cellStyle name="Normal 9 4 2 6 2" xfId="2409" xr:uid="{A094B191-03C1-4FB7-8C37-33E48712FD18}"/>
    <cellStyle name="Normal 9 4 2 6 2 2" xfId="4926" xr:uid="{65D20B5E-D51F-4446-8F9C-D76F453CD315}"/>
    <cellStyle name="Normal 9 4 2 6 3" xfId="4081" xr:uid="{A6BA89A3-4C53-451F-8EF4-7480445A5082}"/>
    <cellStyle name="Normal 9 4 2 6 3 2" xfId="4927" xr:uid="{63613AC2-14FF-4907-9468-E5C3DE29CD67}"/>
    <cellStyle name="Normal 9 4 2 6 4" xfId="4082" xr:uid="{AEA57541-23D4-4C32-B9E1-F8A94E1A1E6B}"/>
    <cellStyle name="Normal 9 4 2 6 4 2" xfId="4928" xr:uid="{A10737EC-A3DB-4C84-B61B-B61D63111953}"/>
    <cellStyle name="Normal 9 4 2 6 5" xfId="4925" xr:uid="{5C0BF519-790B-4DFB-97FE-5A8F45793E44}"/>
    <cellStyle name="Normal 9 4 2 7" xfId="2410" xr:uid="{569352D2-030A-4310-8B27-04389D53A676}"/>
    <cellStyle name="Normal 9 4 2 7 2" xfId="4929" xr:uid="{C2A3A346-8974-4537-AB59-2E31C7D296BF}"/>
    <cellStyle name="Normal 9 4 2 8" xfId="4083" xr:uid="{4D03CF3D-C39D-4827-AC63-BB8B1DD856A9}"/>
    <cellStyle name="Normal 9 4 2 8 2" xfId="4930" xr:uid="{772C7660-B118-4173-9481-27720B553985}"/>
    <cellStyle name="Normal 9 4 2 9" xfId="4084" xr:uid="{E8628F51-1741-431D-9DB3-689EF6695A8B}"/>
    <cellStyle name="Normal 9 4 2 9 2" xfId="4931" xr:uid="{C36A7841-CD2A-45A5-A388-6E66AC265A2E}"/>
    <cellStyle name="Normal 9 4 3" xfId="176" xr:uid="{EE67CF68-953B-4B5C-A8F9-32DCDAADBDA9}"/>
    <cellStyle name="Normal 9 4 3 2" xfId="177" xr:uid="{1058A849-996B-4CA5-827B-20E850A2A934}"/>
    <cellStyle name="Normal 9 4 3 2 2" xfId="863" xr:uid="{5D26953F-A591-4A76-B5B4-6E88C5975709}"/>
    <cellStyle name="Normal 9 4 3 2 2 2" xfId="2411" xr:uid="{A3BF53EF-0E96-4AE2-B7D3-815DFE0562A0}"/>
    <cellStyle name="Normal 9 4 3 2 2 2 2" xfId="2412" xr:uid="{05D348FD-8FD4-4ED7-B6BD-83B5731B0B91}"/>
    <cellStyle name="Normal 9 4 3 2 2 2 2 2" xfId="4500" xr:uid="{995E6D48-A6F7-4B62-888D-B923560D75FA}"/>
    <cellStyle name="Normal 9 4 3 2 2 2 2 2 2" xfId="5307" xr:uid="{9A2261EF-E46F-456E-8660-1D947C5DA829}"/>
    <cellStyle name="Normal 9 4 3 2 2 2 2 2 3" xfId="4936" xr:uid="{D5C84AF7-A704-41AC-9CEC-98284537536F}"/>
    <cellStyle name="Normal 9 4 3 2 2 2 3" xfId="4501" xr:uid="{F2107C3A-462E-4C7E-AFBC-FB86B48D62AC}"/>
    <cellStyle name="Normal 9 4 3 2 2 2 3 2" xfId="5308" xr:uid="{15F6A2D6-46E2-4273-B420-C1E99895B8C3}"/>
    <cellStyle name="Normal 9 4 3 2 2 2 3 3" xfId="4935" xr:uid="{64D2E659-A561-4381-9092-92464EE36153}"/>
    <cellStyle name="Normal 9 4 3 2 2 3" xfId="2413" xr:uid="{17E20AD9-454E-4A6A-9A80-CB24EFFEF360}"/>
    <cellStyle name="Normal 9 4 3 2 2 3 2" xfId="4502" xr:uid="{12C097AF-0ED3-4117-8692-AD454E2E41A1}"/>
    <cellStyle name="Normal 9 4 3 2 2 3 2 2" xfId="5309" xr:uid="{0C887685-9885-4AE9-9ABF-0D2F6BB7B5EC}"/>
    <cellStyle name="Normal 9 4 3 2 2 3 2 3" xfId="4937" xr:uid="{302A65F2-B842-4E19-8DF4-BB5BE9729BC1}"/>
    <cellStyle name="Normal 9 4 3 2 2 4" xfId="4085" xr:uid="{F8A40259-6432-4959-BF49-6DF72F9BACE3}"/>
    <cellStyle name="Normal 9 4 3 2 2 4 2" xfId="4938" xr:uid="{73184A64-7E64-455E-8028-C53BF4D03019}"/>
    <cellStyle name="Normal 9 4 3 2 2 5" xfId="4934" xr:uid="{E95EAFDE-3DCA-4ED4-BF1A-A640750EAC16}"/>
    <cellStyle name="Normal 9 4 3 2 3" xfId="2414" xr:uid="{F3ED3EF6-82FD-4E26-A9F8-35766C85E6A2}"/>
    <cellStyle name="Normal 9 4 3 2 3 2" xfId="2415" xr:uid="{DE6A675E-03CD-40CC-AE95-0DEB5443419E}"/>
    <cellStyle name="Normal 9 4 3 2 3 2 2" xfId="4503" xr:uid="{04AFF35A-D572-4330-ACCD-84DF5E80B9AB}"/>
    <cellStyle name="Normal 9 4 3 2 3 2 2 2" xfId="5310" xr:uid="{F1F379C0-55CE-41F3-A477-C4402C927165}"/>
    <cellStyle name="Normal 9 4 3 2 3 2 2 3" xfId="4940" xr:uid="{AECF66EB-347F-4069-8206-9C9AEA4297E3}"/>
    <cellStyle name="Normal 9 4 3 2 3 3" xfId="4086" xr:uid="{9BE8AC11-AD8B-4FCD-BADA-4C74FF40FA53}"/>
    <cellStyle name="Normal 9 4 3 2 3 3 2" xfId="4941" xr:uid="{6278BE8D-9B72-44FF-AEB7-8FF83A594D74}"/>
    <cellStyle name="Normal 9 4 3 2 3 4" xfId="4087" xr:uid="{D8B4A59D-9062-49B4-9E5B-63918C3B7B86}"/>
    <cellStyle name="Normal 9 4 3 2 3 4 2" xfId="4942" xr:uid="{7B3B22A0-BAFC-488E-A727-F55359304753}"/>
    <cellStyle name="Normal 9 4 3 2 3 5" xfId="4939" xr:uid="{E7EED399-0B66-4F9E-903D-288EF3E355A6}"/>
    <cellStyle name="Normal 9 4 3 2 4" xfId="2416" xr:uid="{84F22BBE-168D-46C3-8FBF-38BF2B956830}"/>
    <cellStyle name="Normal 9 4 3 2 4 2" xfId="4504" xr:uid="{E786F267-1866-44FC-8A05-4A4B1E6ACDAF}"/>
    <cellStyle name="Normal 9 4 3 2 4 2 2" xfId="5311" xr:uid="{1EA1B615-7151-47FC-8567-8F626A09B256}"/>
    <cellStyle name="Normal 9 4 3 2 4 2 3" xfId="4943" xr:uid="{6EB7731B-E600-4A3E-A9E1-7851B4F18C3E}"/>
    <cellStyle name="Normal 9 4 3 2 5" xfId="4088" xr:uid="{7A230414-B045-4799-AD38-0B1383B3360E}"/>
    <cellStyle name="Normal 9 4 3 2 5 2" xfId="4944" xr:uid="{30051960-958B-475F-98A6-C202412C8408}"/>
    <cellStyle name="Normal 9 4 3 2 6" xfId="4089" xr:uid="{69E118CB-47F3-4BB2-AB92-2859B4BB26D1}"/>
    <cellStyle name="Normal 9 4 3 2 6 2" xfId="4945" xr:uid="{B374D2B4-527B-491B-8DF9-9552F0EB40D5}"/>
    <cellStyle name="Normal 9 4 3 2 7" xfId="4933" xr:uid="{FCE31398-0919-4FF6-AC59-F886B6D9ED6F}"/>
    <cellStyle name="Normal 9 4 3 3" xfId="416" xr:uid="{30F55C49-6B81-4224-98E6-BC3D4DD44A10}"/>
    <cellStyle name="Normal 9 4 3 3 2" xfId="2417" xr:uid="{B6AB221D-5861-4792-9A61-4AC4DA91D7A9}"/>
    <cellStyle name="Normal 9 4 3 3 2 2" xfId="2418" xr:uid="{3E6F85E8-3769-486E-A2A7-34D99F85A4EA}"/>
    <cellStyle name="Normal 9 4 3 3 2 2 2" xfId="4505" xr:uid="{DA0B9983-C1EA-45D1-B635-B0B22AD7C9D8}"/>
    <cellStyle name="Normal 9 4 3 3 2 2 2 2" xfId="5312" xr:uid="{A97642F3-777D-4787-BCD0-DB617940896E}"/>
    <cellStyle name="Normal 9 4 3 3 2 2 2 3" xfId="4948" xr:uid="{C97125B8-3250-4910-9F6B-C239955A8D35}"/>
    <cellStyle name="Normal 9 4 3 3 2 3" xfId="4090" xr:uid="{DEDBBB9B-BB21-4234-B854-6E61DF620999}"/>
    <cellStyle name="Normal 9 4 3 3 2 3 2" xfId="4949" xr:uid="{00EE412E-147C-43DC-A30D-FB34FB5071CC}"/>
    <cellStyle name="Normal 9 4 3 3 2 4" xfId="4091" xr:uid="{67C16119-4A8C-46BF-93DA-742C16A3AAAE}"/>
    <cellStyle name="Normal 9 4 3 3 2 4 2" xfId="4950" xr:uid="{D0A46494-6443-4606-ACB6-EEDE5C302A9F}"/>
    <cellStyle name="Normal 9 4 3 3 2 5" xfId="4947" xr:uid="{93F9F5C4-DB2D-4D1A-8AAF-F64DA2C09F81}"/>
    <cellStyle name="Normal 9 4 3 3 3" xfId="2419" xr:uid="{8B1DA0E1-E9BA-49C5-AD6F-E279D3DFC440}"/>
    <cellStyle name="Normal 9 4 3 3 3 2" xfId="4506" xr:uid="{F481C77D-52B9-44B5-8243-D75A361DA035}"/>
    <cellStyle name="Normal 9 4 3 3 3 2 2" xfId="5313" xr:uid="{87314340-B903-4DDF-8845-EC3AEF8B87CB}"/>
    <cellStyle name="Normal 9 4 3 3 3 2 3" xfId="4951" xr:uid="{5BB52659-B0A5-4ABB-AD7C-C6C7C613DB81}"/>
    <cellStyle name="Normal 9 4 3 3 4" xfId="4092" xr:uid="{E1637E85-8CC3-46BA-ACBC-A54AD4716521}"/>
    <cellStyle name="Normal 9 4 3 3 4 2" xfId="4952" xr:uid="{B141E210-E044-4933-94C4-9CD4B8D1CC74}"/>
    <cellStyle name="Normal 9 4 3 3 5" xfId="4093" xr:uid="{3F6EB6F0-58FB-4411-9FF5-C240FF1E16A3}"/>
    <cellStyle name="Normal 9 4 3 3 5 2" xfId="4953" xr:uid="{6D780978-09FB-4547-9E23-D3FB8B5C8A7A}"/>
    <cellStyle name="Normal 9 4 3 3 6" xfId="4946" xr:uid="{4980096F-DEE8-48A5-BC0D-571B565A1A3C}"/>
    <cellStyle name="Normal 9 4 3 4" xfId="2420" xr:uid="{C1C08C1B-3CBE-440C-9400-572EE9D62729}"/>
    <cellStyle name="Normal 9 4 3 4 2" xfId="2421" xr:uid="{A8F602AC-FE25-4A8D-9609-DC10A124EB3D}"/>
    <cellStyle name="Normal 9 4 3 4 2 2" xfId="4507" xr:uid="{A07FDE24-85CC-4FB2-9FB2-70FEB0773B33}"/>
    <cellStyle name="Normal 9 4 3 4 2 2 2" xfId="5314" xr:uid="{59BB6143-5521-45BF-8FF3-E44E32FE4F0D}"/>
    <cellStyle name="Normal 9 4 3 4 2 2 3" xfId="4955" xr:uid="{7B398244-2B11-46F3-ADC6-C0EC1688B1C6}"/>
    <cellStyle name="Normal 9 4 3 4 3" xfId="4094" xr:uid="{218003B9-4E96-49AA-8712-2DCC7C07213D}"/>
    <cellStyle name="Normal 9 4 3 4 3 2" xfId="4956" xr:uid="{F406F5D4-7800-4313-97A1-83E1D5260089}"/>
    <cellStyle name="Normal 9 4 3 4 4" xfId="4095" xr:uid="{4016C060-C13D-4B69-B342-0EAE7D175303}"/>
    <cellStyle name="Normal 9 4 3 4 4 2" xfId="4957" xr:uid="{4ABD91E5-FEBF-469B-9027-4037AE3F1D07}"/>
    <cellStyle name="Normal 9 4 3 4 5" xfId="4954" xr:uid="{444426E4-E791-4B0D-9F56-58EA430705E9}"/>
    <cellStyle name="Normal 9 4 3 5" xfId="2422" xr:uid="{2DAA140F-979A-4994-B2C7-2EE7A7652D27}"/>
    <cellStyle name="Normal 9 4 3 5 2" xfId="4096" xr:uid="{EE61957C-EF56-4D32-8663-23D6B42A51CD}"/>
    <cellStyle name="Normal 9 4 3 5 2 2" xfId="4959" xr:uid="{AA7ADC82-BF20-400B-AE58-5328CBDA3C63}"/>
    <cellStyle name="Normal 9 4 3 5 3" xfId="4097" xr:uid="{5D2184E3-5849-4F8A-B8A7-48782007C617}"/>
    <cellStyle name="Normal 9 4 3 5 3 2" xfId="4960" xr:uid="{65A183BF-123F-4B18-8BD0-D70FDBFF8757}"/>
    <cellStyle name="Normal 9 4 3 5 4" xfId="4098" xr:uid="{2EC37A35-84C3-408A-A4AE-D08ED446EC1D}"/>
    <cellStyle name="Normal 9 4 3 5 4 2" xfId="4961" xr:uid="{ED3B25BD-9982-47A0-B6ED-12E4E3F443ED}"/>
    <cellStyle name="Normal 9 4 3 5 5" xfId="4958" xr:uid="{791A61F7-F0C5-4F12-8BEC-2FE4E0D302DB}"/>
    <cellStyle name="Normal 9 4 3 6" xfId="4099" xr:uid="{B7F327B8-CA63-43D3-BB57-CB9425A02688}"/>
    <cellStyle name="Normal 9 4 3 6 2" xfId="4962" xr:uid="{6F22DD2F-0CE3-44E5-97F7-6E4982BA4416}"/>
    <cellStyle name="Normal 9 4 3 7" xfId="4100" xr:uid="{797DBB17-7A13-41D3-95B2-F5688CC044DA}"/>
    <cellStyle name="Normal 9 4 3 7 2" xfId="4963" xr:uid="{90362EF6-D336-4C74-B894-58D773B6D0D9}"/>
    <cellStyle name="Normal 9 4 3 8" xfId="4101" xr:uid="{47767E79-C14E-49B4-BDD0-B06659976EA3}"/>
    <cellStyle name="Normal 9 4 3 8 2" xfId="4964" xr:uid="{F6DFF62A-DDF0-44C0-91A0-1168F45BC96A}"/>
    <cellStyle name="Normal 9 4 3 9" xfId="4932" xr:uid="{584F2058-C36C-4513-96CC-C65668A21823}"/>
    <cellStyle name="Normal 9 4 4" xfId="178" xr:uid="{44830A63-DB81-40DE-B0F0-E625AFC75829}"/>
    <cellStyle name="Normal 9 4 4 2" xfId="864" xr:uid="{3A72682C-FC0F-4894-8E99-4E10D0D42A07}"/>
    <cellStyle name="Normal 9 4 4 2 2" xfId="865" xr:uid="{19307467-F764-4CCE-9604-6517F1DCD11C}"/>
    <cellStyle name="Normal 9 4 4 2 2 2" xfId="2423" xr:uid="{B014B0B6-859A-4A49-A506-32C9FE3E4651}"/>
    <cellStyle name="Normal 9 4 4 2 2 2 2" xfId="2424" xr:uid="{E8B955DC-62E3-4315-AB2A-2DD6B3FC27A7}"/>
    <cellStyle name="Normal 9 4 4 2 2 2 2 2" xfId="4969" xr:uid="{063D8F90-7082-426E-8A2E-11350B2D48CC}"/>
    <cellStyle name="Normal 9 4 4 2 2 2 3" xfId="4968" xr:uid="{135F07BA-E5D5-45F3-9B88-64135FFA18E0}"/>
    <cellStyle name="Normal 9 4 4 2 2 3" xfId="2425" xr:uid="{D8240C5B-D63A-4F19-8E86-EFD9F3FEB1D7}"/>
    <cellStyle name="Normal 9 4 4 2 2 3 2" xfId="4970" xr:uid="{340EDA76-2F64-4297-8368-C9798EFAE5BC}"/>
    <cellStyle name="Normal 9 4 4 2 2 4" xfId="4102" xr:uid="{59A7836C-11B7-4CEB-814F-772EA4A9B7A9}"/>
    <cellStyle name="Normal 9 4 4 2 2 4 2" xfId="4971" xr:uid="{1AFC82D9-8047-44AA-9204-83DC2F02AB07}"/>
    <cellStyle name="Normal 9 4 4 2 2 5" xfId="4967" xr:uid="{653C77E6-64B4-49BA-81BF-2BEF5F374174}"/>
    <cellStyle name="Normal 9 4 4 2 3" xfId="2426" xr:uid="{F10BE58A-6EA8-4456-B22A-10DCA55A9B7A}"/>
    <cellStyle name="Normal 9 4 4 2 3 2" xfId="2427" xr:uid="{4593260D-E12B-485C-AB8F-D77A9EB4A306}"/>
    <cellStyle name="Normal 9 4 4 2 3 2 2" xfId="4973" xr:uid="{2746EF83-EE22-4D89-B43F-B409F6CC701E}"/>
    <cellStyle name="Normal 9 4 4 2 3 3" xfId="4972" xr:uid="{79134A2E-1977-4C0F-8586-564A0C3CF13B}"/>
    <cellStyle name="Normal 9 4 4 2 4" xfId="2428" xr:uid="{755D98A7-36F4-494A-AA0E-F7E48340A75F}"/>
    <cellStyle name="Normal 9 4 4 2 4 2" xfId="4974" xr:uid="{117E9221-50F5-4EC8-B8A9-A6D60E60873D}"/>
    <cellStyle name="Normal 9 4 4 2 5" xfId="4103" xr:uid="{7754556E-9DFF-472B-8109-98B8475D0164}"/>
    <cellStyle name="Normal 9 4 4 2 5 2" xfId="4975" xr:uid="{651B295F-F6CD-4721-8B11-BFFFE3DBF956}"/>
    <cellStyle name="Normal 9 4 4 2 6" xfId="4966" xr:uid="{94A6D40D-3358-4AC5-8945-85F4E29F66B9}"/>
    <cellStyle name="Normal 9 4 4 3" xfId="866" xr:uid="{9F4012C0-05F7-4F56-AEB7-3BE55DF7A19A}"/>
    <cellStyle name="Normal 9 4 4 3 2" xfId="2429" xr:uid="{117692CF-52B1-4622-8E7C-199749F03A42}"/>
    <cellStyle name="Normal 9 4 4 3 2 2" xfId="2430" xr:uid="{A80A4410-0CA8-4FB7-AB6E-8149388D2020}"/>
    <cellStyle name="Normal 9 4 4 3 2 2 2" xfId="4978" xr:uid="{8AE79BDC-72C2-42D9-A328-AE354D02B154}"/>
    <cellStyle name="Normal 9 4 4 3 2 3" xfId="4977" xr:uid="{AEDFEB08-464D-4AD9-B639-8EAD5EF28061}"/>
    <cellStyle name="Normal 9 4 4 3 3" xfId="2431" xr:uid="{648BCBCD-2D5D-49DA-87A4-D8EF5E1D3296}"/>
    <cellStyle name="Normal 9 4 4 3 3 2" xfId="4979" xr:uid="{C0363F37-02A2-44D2-88E3-1ABD72F24467}"/>
    <cellStyle name="Normal 9 4 4 3 4" xfId="4104" xr:uid="{502863F0-792A-40A1-B797-BDB1F1FD4E5D}"/>
    <cellStyle name="Normal 9 4 4 3 4 2" xfId="4980" xr:uid="{04B7A2C8-132D-4816-BD72-BFCC80E62358}"/>
    <cellStyle name="Normal 9 4 4 3 5" xfId="4976" xr:uid="{39D44847-574F-4822-A960-ED5B8211368B}"/>
    <cellStyle name="Normal 9 4 4 4" xfId="2432" xr:uid="{2B023D09-6A33-464F-B14E-EB73BF4DAF04}"/>
    <cellStyle name="Normal 9 4 4 4 2" xfId="2433" xr:uid="{B04E6253-08BF-4285-8715-B6AF48077459}"/>
    <cellStyle name="Normal 9 4 4 4 2 2" xfId="4982" xr:uid="{A3C41622-DA6B-4C76-B612-3434A4918E9F}"/>
    <cellStyle name="Normal 9 4 4 4 3" xfId="4105" xr:uid="{735812AB-E604-4F62-ABD2-9231202A03CB}"/>
    <cellStyle name="Normal 9 4 4 4 3 2" xfId="4983" xr:uid="{8C4ABB6A-9F27-4B8F-B634-8E7431AEF5D3}"/>
    <cellStyle name="Normal 9 4 4 4 4" xfId="4106" xr:uid="{813B3A62-6DF8-4D2D-84FE-721E1D3D8048}"/>
    <cellStyle name="Normal 9 4 4 4 4 2" xfId="4984" xr:uid="{5A88E421-32AD-4387-87EF-332B73D5C0E4}"/>
    <cellStyle name="Normal 9 4 4 4 5" xfId="4981" xr:uid="{8C23D191-7D7E-4A42-B27C-3D7E0D243144}"/>
    <cellStyle name="Normal 9 4 4 5" xfId="2434" xr:uid="{F8D57E4E-41A9-4FF7-B2A4-F59A3DCC9845}"/>
    <cellStyle name="Normal 9 4 4 5 2" xfId="4985" xr:uid="{590D2887-767D-4102-8451-E783A8A9EDB9}"/>
    <cellStyle name="Normal 9 4 4 6" xfId="4107" xr:uid="{61C29062-0477-4537-BA49-2ABC440ECD09}"/>
    <cellStyle name="Normal 9 4 4 6 2" xfId="4986" xr:uid="{B85EDFBD-F3EF-49E9-A650-E764C6A24E53}"/>
    <cellStyle name="Normal 9 4 4 7" xfId="4108" xr:uid="{6A777D52-5A33-4A3F-9C3D-4F144068CB3A}"/>
    <cellStyle name="Normal 9 4 4 7 2" xfId="4987" xr:uid="{4A68E051-C330-4A93-AB73-16CD26928CDA}"/>
    <cellStyle name="Normal 9 4 4 8" xfId="4965" xr:uid="{E27446AC-3C51-44E0-9E90-D42A09D2D57E}"/>
    <cellStyle name="Normal 9 4 5" xfId="417" xr:uid="{9AC7B942-C340-459F-9B3E-DF20E313F375}"/>
    <cellStyle name="Normal 9 4 5 2" xfId="867" xr:uid="{0F2CF21A-B678-4125-B12D-440C87AE90B6}"/>
    <cellStyle name="Normal 9 4 5 2 2" xfId="2435" xr:uid="{658BA80A-C8BC-4DCD-9257-01F9930D0416}"/>
    <cellStyle name="Normal 9 4 5 2 2 2" xfId="2436" xr:uid="{5EDBD27D-41C2-4AAA-ACB2-B36FABCF9366}"/>
    <cellStyle name="Normal 9 4 5 2 2 2 2" xfId="4991" xr:uid="{0B2DD546-47CD-4A3B-9636-4878EFB5ED1A}"/>
    <cellStyle name="Normal 9 4 5 2 2 3" xfId="4990" xr:uid="{9479C54C-F77B-4A74-83B8-1FD9B4A9E7AB}"/>
    <cellStyle name="Normal 9 4 5 2 3" xfId="2437" xr:uid="{8F061CCB-CE73-4253-A43B-B76CF42FAC99}"/>
    <cellStyle name="Normal 9 4 5 2 3 2" xfId="4992" xr:uid="{2D679A19-27EB-4B4D-A90E-4535EAAF0489}"/>
    <cellStyle name="Normal 9 4 5 2 4" xfId="4109" xr:uid="{314E01BE-C41A-406B-AC03-2EF6F700370F}"/>
    <cellStyle name="Normal 9 4 5 2 4 2" xfId="4993" xr:uid="{A451C9F6-FFE3-4358-B0A0-62AA4733CBC5}"/>
    <cellStyle name="Normal 9 4 5 2 5" xfId="4989" xr:uid="{75CAD3D5-F4A0-48A8-AA90-371A5642FBB7}"/>
    <cellStyle name="Normal 9 4 5 3" xfId="2438" xr:uid="{AACC7C4C-31B7-482C-AC0F-DE89F917118E}"/>
    <cellStyle name="Normal 9 4 5 3 2" xfId="2439" xr:uid="{DA2D5371-03C6-4707-9D6E-53FE00F2A1EA}"/>
    <cellStyle name="Normal 9 4 5 3 2 2" xfId="4995" xr:uid="{A8440A23-D6C2-4406-83F2-75B8B40667E9}"/>
    <cellStyle name="Normal 9 4 5 3 3" xfId="4110" xr:uid="{70DEA246-B9D8-43A7-952E-B0ED53895208}"/>
    <cellStyle name="Normal 9 4 5 3 3 2" xfId="4996" xr:uid="{78489151-8BAB-4D53-BEA0-22E9AA801B64}"/>
    <cellStyle name="Normal 9 4 5 3 4" xfId="4111" xr:uid="{64FAFEFD-4081-4A53-BDD8-0E8DBF72BD64}"/>
    <cellStyle name="Normal 9 4 5 3 4 2" xfId="4997" xr:uid="{6B8E2193-9547-43B1-8DD3-72B5E1A5FB88}"/>
    <cellStyle name="Normal 9 4 5 3 5" xfId="4994" xr:uid="{7173744F-DB93-42FB-8B96-617E51A37F3D}"/>
    <cellStyle name="Normal 9 4 5 4" xfId="2440" xr:uid="{F2846727-2A4C-4BF7-897B-3D3121A0B91A}"/>
    <cellStyle name="Normal 9 4 5 4 2" xfId="4998" xr:uid="{7F4CCB3A-A09E-4862-9BF8-976FF7847F44}"/>
    <cellStyle name="Normal 9 4 5 5" xfId="4112" xr:uid="{8979F125-1412-4C26-9521-857B52A6AB1A}"/>
    <cellStyle name="Normal 9 4 5 5 2" xfId="4999" xr:uid="{52A4B682-1FCB-4A16-924F-727A2C4CC80C}"/>
    <cellStyle name="Normal 9 4 5 6" xfId="4113" xr:uid="{E0EC24D9-675B-4966-AF86-B68BE213A0DF}"/>
    <cellStyle name="Normal 9 4 5 6 2" xfId="5000" xr:uid="{273EA915-7C86-4246-9F63-004D53A0F041}"/>
    <cellStyle name="Normal 9 4 5 7" xfId="4988" xr:uid="{E4B37AB0-7BAC-4C45-8743-65E703783E3A}"/>
    <cellStyle name="Normal 9 4 6" xfId="418" xr:uid="{7E08C7BF-8EB7-4702-8E78-2910437CE476}"/>
    <cellStyle name="Normal 9 4 6 2" xfId="2441" xr:uid="{D0C48C4E-926F-4A2D-8579-300C8C2EAB95}"/>
    <cellStyle name="Normal 9 4 6 2 2" xfId="2442" xr:uid="{E4699F61-030F-45CC-8EF2-1B010B1FD378}"/>
    <cellStyle name="Normal 9 4 6 2 2 2" xfId="5003" xr:uid="{A41C1F7C-5C10-4DD3-B810-FE41D788642D}"/>
    <cellStyle name="Normal 9 4 6 2 3" xfId="4114" xr:uid="{EBCED5B1-8716-4206-B69C-2E38B5CA76DF}"/>
    <cellStyle name="Normal 9 4 6 2 3 2" xfId="5004" xr:uid="{AF3E1D24-EF2A-40BA-B1E6-AE850495F0AE}"/>
    <cellStyle name="Normal 9 4 6 2 4" xfId="4115" xr:uid="{131B3DED-4248-4C24-8DE3-053DAB7110C8}"/>
    <cellStyle name="Normal 9 4 6 2 4 2" xfId="5005" xr:uid="{B56E9F66-0F58-4B5B-A038-8CDE674344D0}"/>
    <cellStyle name="Normal 9 4 6 2 5" xfId="5002" xr:uid="{155D99AD-24E2-441C-BDF7-CF403A91D165}"/>
    <cellStyle name="Normal 9 4 6 3" xfId="2443" xr:uid="{A4276153-F338-45CE-A888-EE8670281BFF}"/>
    <cellStyle name="Normal 9 4 6 3 2" xfId="5006" xr:uid="{25565C34-A8AF-4E2B-9340-0FC76E8ED37C}"/>
    <cellStyle name="Normal 9 4 6 4" xfId="4116" xr:uid="{E239E423-3FEC-447F-AECE-DE45BC589310}"/>
    <cellStyle name="Normal 9 4 6 4 2" xfId="5007" xr:uid="{CF2BFC85-3C8E-441B-B747-08387BB25FAC}"/>
    <cellStyle name="Normal 9 4 6 5" xfId="4117" xr:uid="{A1DECC76-5A29-4F94-9995-71F6FA805020}"/>
    <cellStyle name="Normal 9 4 6 5 2" xfId="5008" xr:uid="{A6ED55C6-6B76-450F-A0A7-751BFDEDA6FC}"/>
    <cellStyle name="Normal 9 4 6 6" xfId="5001" xr:uid="{375AC22C-994E-4118-A51A-3F3CC3DCB532}"/>
    <cellStyle name="Normal 9 4 7" xfId="2444" xr:uid="{8A6C4939-00AA-4689-ADDE-8CE21E8B59B6}"/>
    <cellStyle name="Normal 9 4 7 2" xfId="2445" xr:uid="{A2940341-C11D-43B1-80BB-F965338B9ED2}"/>
    <cellStyle name="Normal 9 4 7 2 2" xfId="5010" xr:uid="{5BA3027B-FDC9-4BA2-B549-4F89FEB00120}"/>
    <cellStyle name="Normal 9 4 7 3" xfId="4118" xr:uid="{4C1D337B-CA69-4349-A465-574AAF5E5092}"/>
    <cellStyle name="Normal 9 4 7 3 2" xfId="5011" xr:uid="{7BE73AF7-90E8-41FC-BAE2-A5A26E5DB5B0}"/>
    <cellStyle name="Normal 9 4 7 4" xfId="4119" xr:uid="{41C05A35-47FC-4BD5-A9C4-D550B91D451B}"/>
    <cellStyle name="Normal 9 4 7 4 2" xfId="5012" xr:uid="{C1C53907-60A3-426C-B7ED-5E792D5A14DA}"/>
    <cellStyle name="Normal 9 4 7 5" xfId="5009" xr:uid="{B37D4AF9-0C32-4A39-A5F4-CF8E0B8E0E14}"/>
    <cellStyle name="Normal 9 4 8" xfId="2446" xr:uid="{2E4192C1-6573-4802-A825-44AE02565E2D}"/>
    <cellStyle name="Normal 9 4 8 2" xfId="4120" xr:uid="{0CC3846F-43DF-4250-B75B-2FD45DAD7322}"/>
    <cellStyle name="Normal 9 4 8 2 2" xfId="5014" xr:uid="{B21296D3-95DF-442D-AC33-E09EA36331DA}"/>
    <cellStyle name="Normal 9 4 8 3" xfId="4121" xr:uid="{2CB2B733-C6B0-4CC4-97BB-4EB82C37C04F}"/>
    <cellStyle name="Normal 9 4 8 3 2" xfId="5015" xr:uid="{E3E89F21-F3E6-45D1-B7D5-F87FFA14329C}"/>
    <cellStyle name="Normal 9 4 8 4" xfId="4122" xr:uid="{CDB1C194-83ED-4C6B-BA91-C33C0FBB8922}"/>
    <cellStyle name="Normal 9 4 8 4 2" xfId="5016" xr:uid="{F4FC3871-430F-4665-BC26-F7B875FD2562}"/>
    <cellStyle name="Normal 9 4 8 5" xfId="5013" xr:uid="{384E05FC-47D9-4E6F-90D7-3FCCFFB914BB}"/>
    <cellStyle name="Normal 9 4 9" xfId="4123" xr:uid="{6B5F7B81-E097-45F2-9049-992B985BECDD}"/>
    <cellStyle name="Normal 9 4 9 2" xfId="5017" xr:uid="{A9CF3197-F008-4DED-8B88-89FF9F2B9FA8}"/>
    <cellStyle name="Normal 9 5" xfId="179" xr:uid="{2A6B6BE2-38E8-479C-B8D8-E69B886F87DD}"/>
    <cellStyle name="Normal 9 5 10" xfId="4124" xr:uid="{2FD26587-C8BE-4951-927B-74429581796C}"/>
    <cellStyle name="Normal 9 5 10 2" xfId="5019" xr:uid="{1C08191D-AA09-4AEC-BA33-793DE01DDBF0}"/>
    <cellStyle name="Normal 9 5 11" xfId="4125" xr:uid="{E904833F-28C1-4D1D-9C31-82B0C83E6903}"/>
    <cellStyle name="Normal 9 5 11 2" xfId="5020" xr:uid="{EFBE8EBE-19F7-4812-BF2C-05E93FFD84A2}"/>
    <cellStyle name="Normal 9 5 12" xfId="5018" xr:uid="{F2B65C26-F99E-4984-B40E-02A6ADBDD3D3}"/>
    <cellStyle name="Normal 9 5 2" xfId="180" xr:uid="{1C9C17FB-F58B-4460-B390-C920E0165044}"/>
    <cellStyle name="Normal 9 5 2 10" xfId="5021" xr:uid="{ED3A1BBA-DB57-4BBD-97A5-10A7C36F7F61}"/>
    <cellStyle name="Normal 9 5 2 2" xfId="419" xr:uid="{79DD29BC-F2D6-4D3B-87E3-699A865CFAE7}"/>
    <cellStyle name="Normal 9 5 2 2 2" xfId="868" xr:uid="{4250E54C-CBC0-4136-A478-F5BBD7E741A7}"/>
    <cellStyle name="Normal 9 5 2 2 2 2" xfId="869" xr:uid="{9D5B7495-209A-406F-A7AA-39281B4FAC3D}"/>
    <cellStyle name="Normal 9 5 2 2 2 2 2" xfId="2447" xr:uid="{F2C17B3D-D91A-432B-AD4C-E1606AF85548}"/>
    <cellStyle name="Normal 9 5 2 2 2 2 2 2" xfId="5025" xr:uid="{CB6B3BCA-4F67-461E-982B-01299922784E}"/>
    <cellStyle name="Normal 9 5 2 2 2 2 3" xfId="4126" xr:uid="{3729D234-9E3A-4AEB-933E-A6636386DC45}"/>
    <cellStyle name="Normal 9 5 2 2 2 2 3 2" xfId="5026" xr:uid="{D5F9FABB-90DF-463A-A401-E0729EE92D47}"/>
    <cellStyle name="Normal 9 5 2 2 2 2 4" xfId="4127" xr:uid="{C2B26B8C-9930-47AB-956D-AC32415F6640}"/>
    <cellStyle name="Normal 9 5 2 2 2 2 4 2" xfId="5027" xr:uid="{8C0E9603-ACB6-4E43-8960-074FA64B61BC}"/>
    <cellStyle name="Normal 9 5 2 2 2 2 5" xfId="5024" xr:uid="{7D340AB9-040D-41CB-AD38-D9F97E9413B4}"/>
    <cellStyle name="Normal 9 5 2 2 2 3" xfId="2448" xr:uid="{000EFA37-8E4F-40C7-A64B-7276BDCBB542}"/>
    <cellStyle name="Normal 9 5 2 2 2 3 2" xfId="4128" xr:uid="{EEF9A421-30A7-43CA-B52C-C82864A422D2}"/>
    <cellStyle name="Normal 9 5 2 2 2 3 2 2" xfId="5029" xr:uid="{7D6963DE-09F0-4789-BC88-61F4BFEC1B64}"/>
    <cellStyle name="Normal 9 5 2 2 2 3 3" xfId="4129" xr:uid="{849078CA-F276-4CDE-BC9A-2FDAD0613CBA}"/>
    <cellStyle name="Normal 9 5 2 2 2 3 3 2" xfId="5030" xr:uid="{B6845996-50AB-44BA-ADE9-4EF2466674FD}"/>
    <cellStyle name="Normal 9 5 2 2 2 3 4" xfId="4130" xr:uid="{BC48911C-626B-44AF-8798-976C264722AF}"/>
    <cellStyle name="Normal 9 5 2 2 2 3 4 2" xfId="5031" xr:uid="{DCF78F7A-A061-43FF-8211-0C9A4E8AD0D1}"/>
    <cellStyle name="Normal 9 5 2 2 2 3 5" xfId="5028" xr:uid="{D8ECB141-7C49-414C-A59B-E14B9B8BBA25}"/>
    <cellStyle name="Normal 9 5 2 2 2 4" xfId="4131" xr:uid="{95417657-E2D0-4664-89EB-FBB422A16E39}"/>
    <cellStyle name="Normal 9 5 2 2 2 4 2" xfId="5032" xr:uid="{A2C35C11-E657-49F3-8040-9DB28128E993}"/>
    <cellStyle name="Normal 9 5 2 2 2 5" xfId="4132" xr:uid="{384F26EC-F142-48C6-846D-16AF328C16A7}"/>
    <cellStyle name="Normal 9 5 2 2 2 5 2" xfId="5033" xr:uid="{B9C32114-7BDA-4DF1-8D06-983D69D16F8E}"/>
    <cellStyle name="Normal 9 5 2 2 2 6" xfId="4133" xr:uid="{C223FA4F-3372-4DD4-8811-03FEA39CE4C8}"/>
    <cellStyle name="Normal 9 5 2 2 2 6 2" xfId="5034" xr:uid="{9F065478-4849-4EF7-BFC5-1FFCF2FFE45F}"/>
    <cellStyle name="Normal 9 5 2 2 2 7" xfId="5023" xr:uid="{833583BD-B160-44C9-986E-BD03E80D022C}"/>
    <cellStyle name="Normal 9 5 2 2 3" xfId="870" xr:uid="{8CC7EDD2-62DF-4309-A726-EDF1E8BE848C}"/>
    <cellStyle name="Normal 9 5 2 2 3 2" xfId="2449" xr:uid="{3192B10F-FFD0-47C0-B84B-83E23BA31258}"/>
    <cellStyle name="Normal 9 5 2 2 3 2 2" xfId="4134" xr:uid="{18B7195D-2462-4194-B3A1-36ECBDC49376}"/>
    <cellStyle name="Normal 9 5 2 2 3 2 2 2" xfId="5037" xr:uid="{9D582BBB-6B8F-487C-944A-F066B239E43D}"/>
    <cellStyle name="Normal 9 5 2 2 3 2 3" xfId="4135" xr:uid="{B8A5A810-55A4-4FB1-A937-7999AD10CD22}"/>
    <cellStyle name="Normal 9 5 2 2 3 2 3 2" xfId="5038" xr:uid="{41FE9BAA-504F-4D1D-907C-6F40100616A6}"/>
    <cellStyle name="Normal 9 5 2 2 3 2 4" xfId="4136" xr:uid="{B2E7B357-28DC-4EFB-921C-8F6432A736B4}"/>
    <cellStyle name="Normal 9 5 2 2 3 2 4 2" xfId="5039" xr:uid="{6C284C74-ABE9-48AC-8DDB-A6DE335CBFE2}"/>
    <cellStyle name="Normal 9 5 2 2 3 2 5" xfId="5036" xr:uid="{FE5D24FE-3777-4ED8-A485-3AA25F45E8AF}"/>
    <cellStyle name="Normal 9 5 2 2 3 3" xfId="4137" xr:uid="{204A3394-B455-440C-90CF-02853BA83CCC}"/>
    <cellStyle name="Normal 9 5 2 2 3 3 2" xfId="5040" xr:uid="{51A471C1-D94D-42FA-A6D1-6381046DC7BB}"/>
    <cellStyle name="Normal 9 5 2 2 3 4" xfId="4138" xr:uid="{F59F9B28-6299-475B-855C-6E968A23BC8C}"/>
    <cellStyle name="Normal 9 5 2 2 3 4 2" xfId="5041" xr:uid="{02E8A7C9-8C34-489D-9B44-10C337E91182}"/>
    <cellStyle name="Normal 9 5 2 2 3 5" xfId="4139" xr:uid="{5824A1B7-4749-452F-91E1-ABA6D68E3B14}"/>
    <cellStyle name="Normal 9 5 2 2 3 5 2" xfId="5042" xr:uid="{85793E85-B8EF-4F08-A6C7-F9A28E7039FB}"/>
    <cellStyle name="Normal 9 5 2 2 3 6" xfId="5035" xr:uid="{46558151-C314-449D-96DD-87144FDADF1E}"/>
    <cellStyle name="Normal 9 5 2 2 4" xfId="2450" xr:uid="{EF9447EE-B070-479C-ABE1-EF2AF5774160}"/>
    <cellStyle name="Normal 9 5 2 2 4 2" xfId="4140" xr:uid="{4730DBEE-E523-4AD8-913B-11EE80EC3949}"/>
    <cellStyle name="Normal 9 5 2 2 4 2 2" xfId="5044" xr:uid="{7BD94217-AF5E-40AB-8F72-C75516FD4DDB}"/>
    <cellStyle name="Normal 9 5 2 2 4 3" xfId="4141" xr:uid="{5D9D7317-DF26-428E-B7A0-B1450136A8C3}"/>
    <cellStyle name="Normal 9 5 2 2 4 3 2" xfId="5045" xr:uid="{F1F1E06A-B629-4FB9-8083-6EF17CFED1D4}"/>
    <cellStyle name="Normal 9 5 2 2 4 4" xfId="4142" xr:uid="{8845ED09-A0F0-4A71-9B9E-C7A345584823}"/>
    <cellStyle name="Normal 9 5 2 2 4 4 2" xfId="5046" xr:uid="{15CD8ED0-E7E1-4F8F-BAE0-1AC5219EB5BC}"/>
    <cellStyle name="Normal 9 5 2 2 4 5" xfId="5043" xr:uid="{6DDB24F6-BB2B-41D0-A419-0303D530AF31}"/>
    <cellStyle name="Normal 9 5 2 2 5" xfId="4143" xr:uid="{6B572567-FF0C-45DE-B3DB-7E93005DAC62}"/>
    <cellStyle name="Normal 9 5 2 2 5 2" xfId="4144" xr:uid="{BF710D36-7E4A-49FC-AE67-FF2DB2E2780A}"/>
    <cellStyle name="Normal 9 5 2 2 5 2 2" xfId="5048" xr:uid="{10D78F7B-0855-4220-90F6-45D9F2AD5255}"/>
    <cellStyle name="Normal 9 5 2 2 5 3" xfId="4145" xr:uid="{916F66EF-BE59-44AE-9577-3E45DB53D5C6}"/>
    <cellStyle name="Normal 9 5 2 2 5 3 2" xfId="5049" xr:uid="{575D6B8B-E4BC-46DC-B2B8-A1C0ED346130}"/>
    <cellStyle name="Normal 9 5 2 2 5 4" xfId="4146" xr:uid="{07758A22-1440-4725-A9C5-95439B0A430C}"/>
    <cellStyle name="Normal 9 5 2 2 5 4 2" xfId="5050" xr:uid="{009CCFA5-D073-4D6D-9971-6C79B85E5A87}"/>
    <cellStyle name="Normal 9 5 2 2 5 5" xfId="5047" xr:uid="{1E430FFE-3403-47FB-B99D-46243E181633}"/>
    <cellStyle name="Normal 9 5 2 2 6" xfId="4147" xr:uid="{B0AA27D2-3508-4D6B-BF74-2F646AA68B3B}"/>
    <cellStyle name="Normal 9 5 2 2 6 2" xfId="5051" xr:uid="{FD335373-4164-4C8B-A7E8-FFD3FD370B3E}"/>
    <cellStyle name="Normal 9 5 2 2 7" xfId="4148" xr:uid="{A1F6363D-8554-491F-9A3A-C00C6AE1288D}"/>
    <cellStyle name="Normal 9 5 2 2 7 2" xfId="5052" xr:uid="{9F0D4BD7-6BAF-4CE1-9772-6E8645347B84}"/>
    <cellStyle name="Normal 9 5 2 2 8" xfId="4149" xr:uid="{A3D95081-4BC9-43DA-8CF0-22C0CF502E5D}"/>
    <cellStyle name="Normal 9 5 2 2 8 2" xfId="5053" xr:uid="{E7444BA2-D335-4FFF-8085-28F553508FB9}"/>
    <cellStyle name="Normal 9 5 2 2 9" xfId="5022" xr:uid="{064C7C4E-3BB9-4736-AC6F-D4F0C2A8DF11}"/>
    <cellStyle name="Normal 9 5 2 3" xfId="871" xr:uid="{2E354AAB-17D8-440F-9FE5-CD651577E30F}"/>
    <cellStyle name="Normal 9 5 2 3 2" xfId="872" xr:uid="{4ED3A054-C147-4278-9962-DCEA7E08DB0B}"/>
    <cellStyle name="Normal 9 5 2 3 2 2" xfId="873" xr:uid="{40ED4E18-A2C9-412D-BA29-732D8D5FAF84}"/>
    <cellStyle name="Normal 9 5 2 3 2 2 2" xfId="5056" xr:uid="{A2F8E00A-BAEB-40F9-A084-4A982688AC04}"/>
    <cellStyle name="Normal 9 5 2 3 2 3" xfId="4150" xr:uid="{C055696F-8BF0-4C26-9199-DDDC70B2C6BE}"/>
    <cellStyle name="Normal 9 5 2 3 2 3 2" xfId="5057" xr:uid="{EA4263C9-A5EF-4829-9F90-472697BE7595}"/>
    <cellStyle name="Normal 9 5 2 3 2 4" xfId="4151" xr:uid="{5AA9FD8A-918A-4201-A181-A8D2D4E1398B}"/>
    <cellStyle name="Normal 9 5 2 3 2 4 2" xfId="5058" xr:uid="{B0DA94A3-9033-49F6-A70D-6180F026DA0B}"/>
    <cellStyle name="Normal 9 5 2 3 2 5" xfId="5055" xr:uid="{C9716ABE-2142-4D3D-9769-A68A28DD0510}"/>
    <cellStyle name="Normal 9 5 2 3 3" xfId="874" xr:uid="{3DE90A4A-9AB1-4575-BF5C-8D12DA0A66B9}"/>
    <cellStyle name="Normal 9 5 2 3 3 2" xfId="4152" xr:uid="{173297D0-CE7A-4F0B-B938-CA5A38AF6BBF}"/>
    <cellStyle name="Normal 9 5 2 3 3 2 2" xfId="5060" xr:uid="{D387DC94-B708-4B97-BBBD-8B26F055431F}"/>
    <cellStyle name="Normal 9 5 2 3 3 3" xfId="4153" xr:uid="{FF24CE0B-1035-47BE-AA6A-DB37D159F5C0}"/>
    <cellStyle name="Normal 9 5 2 3 3 3 2" xfId="5061" xr:uid="{84D4F9A0-6C0A-4CAF-AF39-FA937EF9F535}"/>
    <cellStyle name="Normal 9 5 2 3 3 4" xfId="4154" xr:uid="{5CDD6698-2D60-4C41-BB0F-EAF7C034A6A1}"/>
    <cellStyle name="Normal 9 5 2 3 3 4 2" xfId="5062" xr:uid="{AB7E4395-2B92-4225-92C3-1F6DAD74A7A0}"/>
    <cellStyle name="Normal 9 5 2 3 3 5" xfId="5059" xr:uid="{66734ED6-59B2-41E9-AEB2-2D2EBFFC1B6C}"/>
    <cellStyle name="Normal 9 5 2 3 4" xfId="4155" xr:uid="{4174961A-CA67-4E80-80F1-1F4A27FEAA7C}"/>
    <cellStyle name="Normal 9 5 2 3 4 2" xfId="5063" xr:uid="{2497A039-27C5-44FE-9EA9-E4046A77F990}"/>
    <cellStyle name="Normal 9 5 2 3 5" xfId="4156" xr:uid="{7E912B43-2346-4E64-8413-E25EEE14DA2F}"/>
    <cellStyle name="Normal 9 5 2 3 5 2" xfId="5064" xr:uid="{12EDC4FE-83EA-4061-AAF6-1875955B8302}"/>
    <cellStyle name="Normal 9 5 2 3 6" xfId="4157" xr:uid="{29557AA6-B905-4E13-9C1E-5D9925ACC802}"/>
    <cellStyle name="Normal 9 5 2 3 6 2" xfId="5065" xr:uid="{FCEE7075-69F9-40DD-904A-C97D37160685}"/>
    <cellStyle name="Normal 9 5 2 3 7" xfId="5054" xr:uid="{459150B7-0DB1-4BEF-8249-69269043B96B}"/>
    <cellStyle name="Normal 9 5 2 4" xfId="875" xr:uid="{272C0291-9299-42D1-B899-5F80085658B7}"/>
    <cellStyle name="Normal 9 5 2 4 2" xfId="876" xr:uid="{1937B5D5-EBDE-4D68-A1F0-A1A9C0069698}"/>
    <cellStyle name="Normal 9 5 2 4 2 2" xfId="4158" xr:uid="{14C917F4-49C3-4D81-BE77-9CBB8CD273C3}"/>
    <cellStyle name="Normal 9 5 2 4 2 2 2" xfId="5068" xr:uid="{F987EF8E-9241-4C57-A4A2-5B1F71B199EB}"/>
    <cellStyle name="Normal 9 5 2 4 2 3" xfId="4159" xr:uid="{00244C2B-B67D-445D-BBD4-70026AB2D6A2}"/>
    <cellStyle name="Normal 9 5 2 4 2 3 2" xfId="5069" xr:uid="{3B40FAB5-ACF0-4589-A4AC-EF80D4CF9859}"/>
    <cellStyle name="Normal 9 5 2 4 2 4" xfId="4160" xr:uid="{4644BD65-E71E-4377-BA33-B0E135C3D490}"/>
    <cellStyle name="Normal 9 5 2 4 2 4 2" xfId="5070" xr:uid="{09F003A8-1544-4D13-8D0F-CAF4882C77E6}"/>
    <cellStyle name="Normal 9 5 2 4 2 5" xfId="5067" xr:uid="{5D5D1D00-A57C-4899-9F4B-3E7C32B3CBC3}"/>
    <cellStyle name="Normal 9 5 2 4 3" xfId="4161" xr:uid="{38DDA11E-ADB3-4551-8302-D95D86AF9274}"/>
    <cellStyle name="Normal 9 5 2 4 3 2" xfId="5071" xr:uid="{070E95BB-C94F-4EA0-B0D5-F43C2617E48E}"/>
    <cellStyle name="Normal 9 5 2 4 4" xfId="4162" xr:uid="{FE1122ED-7164-4568-99F8-5EA675308CE8}"/>
    <cellStyle name="Normal 9 5 2 4 4 2" xfId="5072" xr:uid="{BAC6F9D1-8CEE-480E-B3C8-C2E4ED93AD67}"/>
    <cellStyle name="Normal 9 5 2 4 5" xfId="4163" xr:uid="{D6E48244-7A32-481E-A360-8895C8CB99B1}"/>
    <cellStyle name="Normal 9 5 2 4 5 2" xfId="5073" xr:uid="{CC245E5E-B115-4483-86DF-A4B9C0F20B88}"/>
    <cellStyle name="Normal 9 5 2 4 6" xfId="5066" xr:uid="{B5990BB5-B3D3-4002-B6F5-D184A5C80F19}"/>
    <cellStyle name="Normal 9 5 2 5" xfId="877" xr:uid="{FB32AC33-7083-4F08-A5AC-E832591AC1F1}"/>
    <cellStyle name="Normal 9 5 2 5 2" xfId="4164" xr:uid="{16C5D6FA-AEAC-4091-9511-11132607BAF9}"/>
    <cellStyle name="Normal 9 5 2 5 2 2" xfId="5075" xr:uid="{E2B9714A-A3D7-4157-8B50-71E698D70960}"/>
    <cellStyle name="Normal 9 5 2 5 3" xfId="4165" xr:uid="{D6EE7A37-F7D8-411D-8727-70019B02DDE2}"/>
    <cellStyle name="Normal 9 5 2 5 3 2" xfId="5076" xr:uid="{C5107B51-E2FC-43C8-929D-A7ED545B196D}"/>
    <cellStyle name="Normal 9 5 2 5 4" xfId="4166" xr:uid="{4D51D3A3-52BE-4F9A-B015-33CDDB35EF55}"/>
    <cellStyle name="Normal 9 5 2 5 4 2" xfId="5077" xr:uid="{C945BE17-99D7-4B46-A04F-B3AD835A8823}"/>
    <cellStyle name="Normal 9 5 2 5 5" xfId="5074" xr:uid="{626E5944-D674-4143-9E97-351D505B8BEB}"/>
    <cellStyle name="Normal 9 5 2 6" xfId="4167" xr:uid="{EE45594E-5892-48AB-B600-3C292AB54662}"/>
    <cellStyle name="Normal 9 5 2 6 2" xfId="4168" xr:uid="{D0BD4EB6-A674-4311-9245-7F6539C241F3}"/>
    <cellStyle name="Normal 9 5 2 6 2 2" xfId="5079" xr:uid="{CF54EE75-1EDA-47DE-BAC6-B2530B0C3B15}"/>
    <cellStyle name="Normal 9 5 2 6 3" xfId="4169" xr:uid="{D968D35E-EE1F-41FA-A187-DF7D75BD5558}"/>
    <cellStyle name="Normal 9 5 2 6 3 2" xfId="5080" xr:uid="{9C6BA256-75EC-49FD-978A-4867D427EAAB}"/>
    <cellStyle name="Normal 9 5 2 6 4" xfId="4170" xr:uid="{F5444498-4616-4BC0-8735-091C7B2A1BC6}"/>
    <cellStyle name="Normal 9 5 2 6 4 2" xfId="5081" xr:uid="{326C33E8-6C5B-4847-8EDE-C48D25BEBBFB}"/>
    <cellStyle name="Normal 9 5 2 6 5" xfId="5078" xr:uid="{F4ABFC1F-576D-4030-A596-6B0C808645C9}"/>
    <cellStyle name="Normal 9 5 2 7" xfId="4171" xr:uid="{D92EC2D1-518F-4C0C-9CD9-F96683645904}"/>
    <cellStyle name="Normal 9 5 2 7 2" xfId="5082" xr:uid="{A4D55274-BA5A-4695-A2B4-0839DFF8074F}"/>
    <cellStyle name="Normal 9 5 2 8" xfId="4172" xr:uid="{0A7EE97E-074A-465A-AC8B-C1CCA74834AA}"/>
    <cellStyle name="Normal 9 5 2 8 2" xfId="5083" xr:uid="{B4696981-CE18-4402-8B87-1F6FE3061E41}"/>
    <cellStyle name="Normal 9 5 2 9" xfId="4173" xr:uid="{1CFA550D-0A59-43C8-8F33-91A715EC1C8D}"/>
    <cellStyle name="Normal 9 5 2 9 2" xfId="5084" xr:uid="{77FEAF85-292B-42A8-B1BA-F904A844B3EE}"/>
    <cellStyle name="Normal 9 5 3" xfId="420" xr:uid="{3A9FB92F-7903-42AE-BECC-B75BDC461D75}"/>
    <cellStyle name="Normal 9 5 3 2" xfId="878" xr:uid="{A5C3942C-B342-49B0-BC5D-5B40CBE94301}"/>
    <cellStyle name="Normal 9 5 3 2 2" xfId="879" xr:uid="{CBC7A8E6-CB4C-4151-868B-A8530149CFEF}"/>
    <cellStyle name="Normal 9 5 3 2 2 2" xfId="2451" xr:uid="{A8387F36-FE35-41BA-810D-FC742EA61AE1}"/>
    <cellStyle name="Normal 9 5 3 2 2 2 2" xfId="2452" xr:uid="{6183EE91-DA24-47E9-844D-17166ACA141D}"/>
    <cellStyle name="Normal 9 5 3 2 2 2 2 2" xfId="5089" xr:uid="{E80309E4-C7DE-4640-B89C-AC516AD35025}"/>
    <cellStyle name="Normal 9 5 3 2 2 2 3" xfId="5088" xr:uid="{122515AB-DA15-4F05-B2FA-F9FD4579C958}"/>
    <cellStyle name="Normal 9 5 3 2 2 3" xfId="2453" xr:uid="{7E695C53-AA75-423C-9FD3-73ACABA98A2B}"/>
    <cellStyle name="Normal 9 5 3 2 2 3 2" xfId="5090" xr:uid="{B17B58FA-00A5-4D0F-9284-616739E478D9}"/>
    <cellStyle name="Normal 9 5 3 2 2 4" xfId="4174" xr:uid="{72CE2CD1-3272-445B-8A0D-4D7E50049CE2}"/>
    <cellStyle name="Normal 9 5 3 2 2 4 2" xfId="5091" xr:uid="{3AFA10E7-0C82-47EE-B5E6-7674CB8A365E}"/>
    <cellStyle name="Normal 9 5 3 2 2 5" xfId="5087" xr:uid="{C9442482-87FD-4894-A9F5-6B848FCEACDB}"/>
    <cellStyle name="Normal 9 5 3 2 3" xfId="2454" xr:uid="{BDDC6FF3-2C7C-49EB-A4A7-E12D42E8FD60}"/>
    <cellStyle name="Normal 9 5 3 2 3 2" xfId="2455" xr:uid="{EC9BDB8D-CB8D-42DA-9A32-14A2E7673AC8}"/>
    <cellStyle name="Normal 9 5 3 2 3 2 2" xfId="5093" xr:uid="{47725510-6C57-476E-A9B3-2C1BF3CCB0B2}"/>
    <cellStyle name="Normal 9 5 3 2 3 3" xfId="4175" xr:uid="{CF76C6F2-7E78-4C0C-8178-BA124B2D4486}"/>
    <cellStyle name="Normal 9 5 3 2 3 3 2" xfId="5094" xr:uid="{A98F16B9-15A1-4AE8-81F7-1B6FFEA1F4BE}"/>
    <cellStyle name="Normal 9 5 3 2 3 4" xfId="4176" xr:uid="{CA5EB9C2-F3A4-4D70-B31B-F9C83A3CFA8F}"/>
    <cellStyle name="Normal 9 5 3 2 3 4 2" xfId="5095" xr:uid="{E04CC6A8-ECAA-4EDB-A3D6-EE78B3B58146}"/>
    <cellStyle name="Normal 9 5 3 2 3 5" xfId="5092" xr:uid="{4D787D1B-9368-4977-97AF-0B212E716B0C}"/>
    <cellStyle name="Normal 9 5 3 2 4" xfId="2456" xr:uid="{2BBE1EF7-CEAE-483E-B86D-8519763A9F8D}"/>
    <cellStyle name="Normal 9 5 3 2 4 2" xfId="5096" xr:uid="{A2EE8C19-C169-4B86-9410-5F3600E9827C}"/>
    <cellStyle name="Normal 9 5 3 2 5" xfId="4177" xr:uid="{B3183307-23CA-429F-B4C1-8544A9CBD364}"/>
    <cellStyle name="Normal 9 5 3 2 5 2" xfId="5097" xr:uid="{64123786-90BA-45EB-9C26-F383E921FADA}"/>
    <cellStyle name="Normal 9 5 3 2 6" xfId="4178" xr:uid="{F6C3055C-F62C-42CD-B778-273E8CDAED26}"/>
    <cellStyle name="Normal 9 5 3 2 6 2" xfId="5098" xr:uid="{08A90C28-6897-45A7-991A-40AE55AB9935}"/>
    <cellStyle name="Normal 9 5 3 2 7" xfId="5086" xr:uid="{69CEF69D-99C8-4BF5-97BF-363B78FE2720}"/>
    <cellStyle name="Normal 9 5 3 3" xfId="880" xr:uid="{F9139982-52FF-42D9-B1A0-FCA35D25CA85}"/>
    <cellStyle name="Normal 9 5 3 3 2" xfId="2457" xr:uid="{139C7849-55AF-4516-A517-6DA4512425F5}"/>
    <cellStyle name="Normal 9 5 3 3 2 2" xfId="2458" xr:uid="{31732AB7-E266-410F-8A82-65A73981DFD0}"/>
    <cellStyle name="Normal 9 5 3 3 2 2 2" xfId="5101" xr:uid="{C862E583-88CD-4F16-B678-99231AE09E1E}"/>
    <cellStyle name="Normal 9 5 3 3 2 3" xfId="4179" xr:uid="{0D00B1F0-C759-43FF-954C-D24915DF8AE8}"/>
    <cellStyle name="Normal 9 5 3 3 2 3 2" xfId="5102" xr:uid="{FFB7BC0F-813C-413A-BCF0-B08E86D56B2F}"/>
    <cellStyle name="Normal 9 5 3 3 2 4" xfId="4180" xr:uid="{EB85D346-8DF4-48E5-8CD5-E84A8652BC52}"/>
    <cellStyle name="Normal 9 5 3 3 2 4 2" xfId="5103" xr:uid="{9734EF5B-15D2-4FBB-ADA4-C95C71FC4373}"/>
    <cellStyle name="Normal 9 5 3 3 2 5" xfId="5100" xr:uid="{BC047C62-5B71-49AA-9CEB-ACC38EE6ED21}"/>
    <cellStyle name="Normal 9 5 3 3 3" xfId="2459" xr:uid="{B7FF2AA9-700B-4893-8B5C-64FDD786739D}"/>
    <cellStyle name="Normal 9 5 3 3 3 2" xfId="5104" xr:uid="{3782F4B3-3D7C-440B-A964-8544B54483AC}"/>
    <cellStyle name="Normal 9 5 3 3 4" xfId="4181" xr:uid="{9E871F2A-4F5D-4397-8436-A24DE2FB44F5}"/>
    <cellStyle name="Normal 9 5 3 3 4 2" xfId="5105" xr:uid="{DC49BDA9-0A4F-4BE9-8877-B12D7130B89A}"/>
    <cellStyle name="Normal 9 5 3 3 5" xfId="4182" xr:uid="{08A2766B-866A-4A80-A404-ABE825C49EB7}"/>
    <cellStyle name="Normal 9 5 3 3 5 2" xfId="5106" xr:uid="{B7E3DB05-E745-438C-AA5C-03B84B465889}"/>
    <cellStyle name="Normal 9 5 3 3 6" xfId="5099" xr:uid="{E645F55F-2811-4C89-BEA0-285322FFE3C9}"/>
    <cellStyle name="Normal 9 5 3 4" xfId="2460" xr:uid="{FA2E7FB6-1897-43D8-BEB4-CC342FC030E5}"/>
    <cellStyle name="Normal 9 5 3 4 2" xfId="2461" xr:uid="{CF2010D1-F173-4F86-A137-0645EFC9B3AA}"/>
    <cellStyle name="Normal 9 5 3 4 2 2" xfId="5108" xr:uid="{439BED16-A421-4DD7-9F25-82DDC2C61C0A}"/>
    <cellStyle name="Normal 9 5 3 4 3" xfId="4183" xr:uid="{688FE2B3-FEA4-4B19-A404-E707C9F8719A}"/>
    <cellStyle name="Normal 9 5 3 4 3 2" xfId="5109" xr:uid="{9B5A2C10-CF74-4E18-A755-DE7D1D1FAB2D}"/>
    <cellStyle name="Normal 9 5 3 4 4" xfId="4184" xr:uid="{D3B26970-3C40-4D40-A291-31F6111BCC1E}"/>
    <cellStyle name="Normal 9 5 3 4 4 2" xfId="5110" xr:uid="{F98015C6-C184-4090-B869-022F360917ED}"/>
    <cellStyle name="Normal 9 5 3 4 5" xfId="5107" xr:uid="{BB954C11-67BD-4B8D-B3EF-4063E8E50179}"/>
    <cellStyle name="Normal 9 5 3 5" xfId="2462" xr:uid="{22A71B47-E822-4366-82BE-96EEF056684A}"/>
    <cellStyle name="Normal 9 5 3 5 2" xfId="4185" xr:uid="{CAB51BB7-E5F9-4C9B-A1A7-E9B9B6A09077}"/>
    <cellStyle name="Normal 9 5 3 5 2 2" xfId="5112" xr:uid="{5B56077F-942A-44F2-9777-66B790608E12}"/>
    <cellStyle name="Normal 9 5 3 5 3" xfId="4186" xr:uid="{6344811C-2B6C-432A-9D39-20CDFE2ADCF5}"/>
    <cellStyle name="Normal 9 5 3 5 3 2" xfId="5113" xr:uid="{BBB9513D-C31F-4BE2-BC55-AC31CA0B16A4}"/>
    <cellStyle name="Normal 9 5 3 5 4" xfId="4187" xr:uid="{00130524-6CA4-4E3D-9086-2A9FBC7DC180}"/>
    <cellStyle name="Normal 9 5 3 5 4 2" xfId="5114" xr:uid="{0595AD10-0303-441D-B733-18A67D5070A1}"/>
    <cellStyle name="Normal 9 5 3 5 5" xfId="5111" xr:uid="{F5443AA6-2B46-4BEF-9D8B-4B8773A3C8CC}"/>
    <cellStyle name="Normal 9 5 3 6" xfId="4188" xr:uid="{B38F1E0C-255C-42A3-81F1-285FBFABD1D1}"/>
    <cellStyle name="Normal 9 5 3 6 2" xfId="5115" xr:uid="{6823D8B4-2AF8-4225-A6DF-8D0AFEE5DB82}"/>
    <cellStyle name="Normal 9 5 3 7" xfId="4189" xr:uid="{3DE64940-B2EA-4A14-958D-44732CEE08BB}"/>
    <cellStyle name="Normal 9 5 3 7 2" xfId="5116" xr:uid="{C82A20E4-91D1-46A7-AF44-EA8A03A8DC27}"/>
    <cellStyle name="Normal 9 5 3 8" xfId="4190" xr:uid="{838AFE67-7A38-4D6A-B216-E4916A1AFF92}"/>
    <cellStyle name="Normal 9 5 3 8 2" xfId="5117" xr:uid="{7632F6E7-272F-4B1E-985E-6B776F1EDE9A}"/>
    <cellStyle name="Normal 9 5 3 9" xfId="5085" xr:uid="{596B6374-1614-4812-BD12-E4DF0F087841}"/>
    <cellStyle name="Normal 9 5 4" xfId="421" xr:uid="{5E694572-C163-4548-BC70-D5E248C58467}"/>
    <cellStyle name="Normal 9 5 4 2" xfId="881" xr:uid="{7432D368-499A-4C65-B07B-CDC2663FC472}"/>
    <cellStyle name="Normal 9 5 4 2 2" xfId="882" xr:uid="{70A5E79E-0075-4507-9A79-BEDCE929970D}"/>
    <cellStyle name="Normal 9 5 4 2 2 2" xfId="2463" xr:uid="{1721F069-0582-4BA6-ADD0-CE3DC7098C2F}"/>
    <cellStyle name="Normal 9 5 4 2 2 2 2" xfId="5121" xr:uid="{2D387EBB-35C6-4697-8497-1567855AD2D6}"/>
    <cellStyle name="Normal 9 5 4 2 2 3" xfId="4191" xr:uid="{2FB1F859-250B-4E4D-A8C6-BB2DE6BBC525}"/>
    <cellStyle name="Normal 9 5 4 2 2 3 2" xfId="5122" xr:uid="{046366AF-E4D3-456D-9038-6A685383C537}"/>
    <cellStyle name="Normal 9 5 4 2 2 4" xfId="4192" xr:uid="{6E6C1DA3-83D0-4450-97A0-C9876872B478}"/>
    <cellStyle name="Normal 9 5 4 2 2 4 2" xfId="5123" xr:uid="{163D0831-831D-49DD-AE17-E27B41807DC0}"/>
    <cellStyle name="Normal 9 5 4 2 2 5" xfId="5120" xr:uid="{F91FE05F-0294-42AF-BABD-1CBA397E9E2B}"/>
    <cellStyle name="Normal 9 5 4 2 3" xfId="2464" xr:uid="{AE710779-E567-4258-B0C6-C621CD64F8B2}"/>
    <cellStyle name="Normal 9 5 4 2 3 2" xfId="5124" xr:uid="{FD298FFE-4E79-4EA0-9DB8-3D6AE351BD5E}"/>
    <cellStyle name="Normal 9 5 4 2 4" xfId="4193" xr:uid="{5668A38B-6D37-4E81-9B20-B29293597085}"/>
    <cellStyle name="Normal 9 5 4 2 4 2" xfId="5125" xr:uid="{7279E067-BAF2-4B2B-A04B-77C27FD16DC7}"/>
    <cellStyle name="Normal 9 5 4 2 5" xfId="4194" xr:uid="{D3979E73-3452-4813-8D89-22167028ED0C}"/>
    <cellStyle name="Normal 9 5 4 2 5 2" xfId="5126" xr:uid="{60442C0C-D363-4E80-B1A4-FA7D9CAB4113}"/>
    <cellStyle name="Normal 9 5 4 2 6" xfId="5119" xr:uid="{CB8F1FC1-8D62-43CB-B2F9-9BBE3FC87C6F}"/>
    <cellStyle name="Normal 9 5 4 3" xfId="883" xr:uid="{0F9A06F5-3CD0-4FC6-9885-56D6CC07AB8D}"/>
    <cellStyle name="Normal 9 5 4 3 2" xfId="2465" xr:uid="{3F1490DB-0F78-4324-9E18-628305982EDB}"/>
    <cellStyle name="Normal 9 5 4 3 2 2" xfId="5128" xr:uid="{70960EE3-33EB-4384-B655-1C123A771E0C}"/>
    <cellStyle name="Normal 9 5 4 3 3" xfId="4195" xr:uid="{D34D51EE-7634-4C2E-980D-A274E2C164C8}"/>
    <cellStyle name="Normal 9 5 4 3 3 2" xfId="5129" xr:uid="{D1F6BC17-32BD-4282-8F0F-350F29355C11}"/>
    <cellStyle name="Normal 9 5 4 3 4" xfId="4196" xr:uid="{CED1C3E9-8AB4-49C5-ACF9-23E0903DAB64}"/>
    <cellStyle name="Normal 9 5 4 3 4 2" xfId="5130" xr:uid="{1CAEC0B2-F7EF-4517-9CAB-AE69606E4DA4}"/>
    <cellStyle name="Normal 9 5 4 3 5" xfId="5127" xr:uid="{B932CCA3-08A2-4BCC-965E-ED141D43ABBE}"/>
    <cellStyle name="Normal 9 5 4 4" xfId="2466" xr:uid="{1E6A55DF-D72D-4D36-AF75-3BA2349AE628}"/>
    <cellStyle name="Normal 9 5 4 4 2" xfId="4197" xr:uid="{CF7B652F-B45B-4FBC-8B5A-0C4FC8F30BA1}"/>
    <cellStyle name="Normal 9 5 4 4 2 2" xfId="5132" xr:uid="{47561530-54CF-498E-A0C5-B20444512F34}"/>
    <cellStyle name="Normal 9 5 4 4 3" xfId="4198" xr:uid="{67A3F3A1-DDE1-494D-AD00-B7786071F8BA}"/>
    <cellStyle name="Normal 9 5 4 4 3 2" xfId="5133" xr:uid="{5FED349E-62DC-4CDC-BE2E-7602BEE57329}"/>
    <cellStyle name="Normal 9 5 4 4 4" xfId="4199" xr:uid="{D7830A7F-401C-4C00-87EA-327B3E41408B}"/>
    <cellStyle name="Normal 9 5 4 4 4 2" xfId="5134" xr:uid="{80B8F882-5773-4C7F-8E9B-62387513FC25}"/>
    <cellStyle name="Normal 9 5 4 4 5" xfId="5131" xr:uid="{E7CB82A3-C5B1-47C0-BF86-42FB5D14EA60}"/>
    <cellStyle name="Normal 9 5 4 5" xfId="4200" xr:uid="{F45D262E-5EBA-48FD-957A-F3741726498B}"/>
    <cellStyle name="Normal 9 5 4 5 2" xfId="5135" xr:uid="{1117D7A9-94D3-43B1-B308-E1F0A334873F}"/>
    <cellStyle name="Normal 9 5 4 6" xfId="4201" xr:uid="{0587E9C8-274A-47F4-837B-5E834B7854D6}"/>
    <cellStyle name="Normal 9 5 4 6 2" xfId="5136" xr:uid="{7D2D137E-B538-4AA3-BF7C-A643F64309BE}"/>
    <cellStyle name="Normal 9 5 4 7" xfId="4202" xr:uid="{1406943A-AB2E-4AD7-B870-B7585FD41F4C}"/>
    <cellStyle name="Normal 9 5 4 7 2" xfId="5137" xr:uid="{14509668-AF7E-43AC-B40F-857628F96391}"/>
    <cellStyle name="Normal 9 5 4 8" xfId="5118" xr:uid="{3ED50DD0-9CF2-40FC-9569-5E7D2F12EEA0}"/>
    <cellStyle name="Normal 9 5 5" xfId="422" xr:uid="{BD172F1F-0C37-4711-AEAB-ECB8A39C40BE}"/>
    <cellStyle name="Normal 9 5 5 2" xfId="884" xr:uid="{7190B851-9587-4E6A-889F-C29AB14F46AA}"/>
    <cellStyle name="Normal 9 5 5 2 2" xfId="2467" xr:uid="{6B111E29-2646-41C8-A218-9898342CFA37}"/>
    <cellStyle name="Normal 9 5 5 2 2 2" xfId="5140" xr:uid="{F64A91DC-63A3-47C5-8F6D-3DEFD627D847}"/>
    <cellStyle name="Normal 9 5 5 2 3" xfId="4203" xr:uid="{3493E071-4686-437F-86A5-0A08A462E9CB}"/>
    <cellStyle name="Normal 9 5 5 2 3 2" xfId="5141" xr:uid="{019117C7-2E0A-4B1B-ADE0-5C4A334E7B58}"/>
    <cellStyle name="Normal 9 5 5 2 4" xfId="4204" xr:uid="{5B3A4AD9-9B54-4D25-B371-24F5388BEA22}"/>
    <cellStyle name="Normal 9 5 5 2 4 2" xfId="5142" xr:uid="{AC580D90-AD06-4142-A48A-78FBDEC8537F}"/>
    <cellStyle name="Normal 9 5 5 2 5" xfId="5139" xr:uid="{9E85DC5E-0313-4653-B6F2-C5185AFA96C0}"/>
    <cellStyle name="Normal 9 5 5 3" xfId="2468" xr:uid="{37EA9A8F-0D76-471D-952D-C2923237BD4E}"/>
    <cellStyle name="Normal 9 5 5 3 2" xfId="4205" xr:uid="{E2808E94-D589-4F84-A0A7-4B4CEF154A4A}"/>
    <cellStyle name="Normal 9 5 5 3 2 2" xfId="5144" xr:uid="{94A5DE38-2A9F-4318-8669-81A291EA7E3C}"/>
    <cellStyle name="Normal 9 5 5 3 3" xfId="4206" xr:uid="{DAFE0BC1-6DAD-4505-B7D6-F1FBB35639D3}"/>
    <cellStyle name="Normal 9 5 5 3 3 2" xfId="5145" xr:uid="{3EA61933-51E6-4321-B337-4CCA11C4FC0B}"/>
    <cellStyle name="Normal 9 5 5 3 4" xfId="4207" xr:uid="{D1733FCC-7B34-4899-A53A-0595E7080C22}"/>
    <cellStyle name="Normal 9 5 5 3 4 2" xfId="5146" xr:uid="{2DAFA1E7-B178-46F6-9E79-36D66CE03556}"/>
    <cellStyle name="Normal 9 5 5 3 5" xfId="5143" xr:uid="{DA91CF81-FBE6-4067-959B-6FABB2D11BBA}"/>
    <cellStyle name="Normal 9 5 5 4" xfId="4208" xr:uid="{58582D95-61C1-4D95-AEA6-C850D296244D}"/>
    <cellStyle name="Normal 9 5 5 4 2" xfId="5147" xr:uid="{FEC78069-2F47-4853-A6A7-F1EF86786997}"/>
    <cellStyle name="Normal 9 5 5 5" xfId="4209" xr:uid="{1ECABFD8-A924-40F8-9DAF-6D39C04A33E7}"/>
    <cellStyle name="Normal 9 5 5 5 2" xfId="5148" xr:uid="{92DB36AC-1297-40C8-A3E4-B546F146A3C8}"/>
    <cellStyle name="Normal 9 5 5 6" xfId="4210" xr:uid="{24B4522E-02A1-47B1-AEA2-4CC20563FE23}"/>
    <cellStyle name="Normal 9 5 5 6 2" xfId="5149" xr:uid="{2E38F41C-14B1-43F0-834B-3727E3BA99B2}"/>
    <cellStyle name="Normal 9 5 5 7" xfId="5138" xr:uid="{21D268FF-4283-4C7C-8B5A-BCD73B1EFC11}"/>
    <cellStyle name="Normal 9 5 6" xfId="885" xr:uid="{E0A481F2-7F8D-4070-8EBC-B3F63DB44DB1}"/>
    <cellStyle name="Normal 9 5 6 2" xfId="2469" xr:uid="{F31A66C8-AEED-4F92-98D2-A8713538132B}"/>
    <cellStyle name="Normal 9 5 6 2 2" xfId="4211" xr:uid="{EA3F0A2D-E7BF-4A53-9AF2-AE8806AC82F4}"/>
    <cellStyle name="Normal 9 5 6 2 2 2" xfId="5152" xr:uid="{46691D6A-B7DA-4296-8784-C771EFDCB0D4}"/>
    <cellStyle name="Normal 9 5 6 2 3" xfId="4212" xr:uid="{B2C2FFF2-78BA-4D87-AE94-003827564505}"/>
    <cellStyle name="Normal 9 5 6 2 3 2" xfId="5153" xr:uid="{E3AEBB70-34E9-403B-8BD7-CD79E7BB2BD6}"/>
    <cellStyle name="Normal 9 5 6 2 4" xfId="4213" xr:uid="{B429A0EC-7644-46D8-99BA-E4CEC6267E7D}"/>
    <cellStyle name="Normal 9 5 6 2 4 2" xfId="5154" xr:uid="{311B6768-CBB7-44DF-89A3-9EC9E3EA971D}"/>
    <cellStyle name="Normal 9 5 6 2 5" xfId="5151" xr:uid="{FC3F2192-42EC-47EF-A029-6B10D55DCEF4}"/>
    <cellStyle name="Normal 9 5 6 3" xfId="4214" xr:uid="{016F59FD-1D73-484E-BBB8-DC4216570658}"/>
    <cellStyle name="Normal 9 5 6 3 2" xfId="5155" xr:uid="{F5345FCF-B19E-4C8C-AE59-DEA1B15E9D11}"/>
    <cellStyle name="Normal 9 5 6 4" xfId="4215" xr:uid="{423654A4-2369-4830-B37B-A94B8CCE383A}"/>
    <cellStyle name="Normal 9 5 6 4 2" xfId="5156" xr:uid="{E9CFACE5-45EE-4938-9BB6-5D262EC18344}"/>
    <cellStyle name="Normal 9 5 6 5" xfId="4216" xr:uid="{BEDA2B72-2F37-44E8-B2B3-1A7D808B03FF}"/>
    <cellStyle name="Normal 9 5 6 5 2" xfId="5157" xr:uid="{EACD5E7D-1351-49A7-9D7B-2B7603AC0F6B}"/>
    <cellStyle name="Normal 9 5 6 6" xfId="5150" xr:uid="{A9A5882D-7F0C-4F2E-978C-EE5C5D200547}"/>
    <cellStyle name="Normal 9 5 7" xfId="2470" xr:uid="{3D8B67AE-E03B-4D61-A6A0-18C024A95F25}"/>
    <cellStyle name="Normal 9 5 7 2" xfId="4217" xr:uid="{F726FCBF-664D-4DD6-ABA1-3B042CCBB1F2}"/>
    <cellStyle name="Normal 9 5 7 2 2" xfId="5159" xr:uid="{2FD48936-041E-4F2B-A2DB-93049D056169}"/>
    <cellStyle name="Normal 9 5 7 3" xfId="4218" xr:uid="{3A9FC0E0-3258-4459-BC42-87550513F525}"/>
    <cellStyle name="Normal 9 5 7 3 2" xfId="5160" xr:uid="{308F67AB-65C1-42EC-B024-35E27694FB62}"/>
    <cellStyle name="Normal 9 5 7 4" xfId="4219" xr:uid="{F89DB115-738C-45DF-8F5B-746453279BE6}"/>
    <cellStyle name="Normal 9 5 7 4 2" xfId="5161" xr:uid="{83D738E5-CAE7-489B-9EF5-7BCAB5BB5E2E}"/>
    <cellStyle name="Normal 9 5 7 5" xfId="5158" xr:uid="{3DFBFCBF-CCD0-4812-BF9E-33794FBDA869}"/>
    <cellStyle name="Normal 9 5 8" xfId="4220" xr:uid="{0E170FEE-CC27-44EA-B098-CC3AB9BA2557}"/>
    <cellStyle name="Normal 9 5 8 2" xfId="4221" xr:uid="{8BC78853-E762-40B3-8650-4DB542FBD7E8}"/>
    <cellStyle name="Normal 9 5 8 2 2" xfId="5163" xr:uid="{F0981C3E-F2F9-45D1-A553-C6E2B55ED2F4}"/>
    <cellStyle name="Normal 9 5 8 3" xfId="4222" xr:uid="{15AD1FC8-4E48-4A7C-83F8-9F0DAE52A8B0}"/>
    <cellStyle name="Normal 9 5 8 3 2" xfId="5164" xr:uid="{D983CF59-E088-4895-9E49-5808EDC94C2C}"/>
    <cellStyle name="Normal 9 5 8 4" xfId="4223" xr:uid="{EAA6E3CB-23ED-4E45-81A6-D37C13B62A56}"/>
    <cellStyle name="Normal 9 5 8 4 2" xfId="5165" xr:uid="{5996A40B-9446-4926-9A5F-C4BEA5DCDE28}"/>
    <cellStyle name="Normal 9 5 8 5" xfId="5162" xr:uid="{A660CB55-B111-4DBA-ABF6-A90A92F2A135}"/>
    <cellStyle name="Normal 9 5 9" xfId="4224" xr:uid="{7DC5C546-D5A0-4C57-9D57-9F286AC86681}"/>
    <cellStyle name="Normal 9 5 9 2" xfId="5166" xr:uid="{997E0D56-9F52-4D67-AB9B-9EDA8979A2D8}"/>
    <cellStyle name="Normal 9 6" xfId="181" xr:uid="{97C59994-5B8F-4AB8-9212-AEBAFC81DBDE}"/>
    <cellStyle name="Normal 9 6 10" xfId="5167" xr:uid="{C39580F5-4F1D-4BB5-8333-4C97523A937A}"/>
    <cellStyle name="Normal 9 6 2" xfId="182" xr:uid="{750AA1B5-E0F3-4A38-8C5C-EB108E413233}"/>
    <cellStyle name="Normal 9 6 2 2" xfId="423" xr:uid="{F583E004-0485-49D0-AA5C-11E9DCAB07E3}"/>
    <cellStyle name="Normal 9 6 2 2 2" xfId="886" xr:uid="{B89E6864-2D1F-4971-8EDA-8A7B7701334A}"/>
    <cellStyle name="Normal 9 6 2 2 2 2" xfId="2471" xr:uid="{9CBD7E28-568B-4E8F-89C8-EA0EF5A43E38}"/>
    <cellStyle name="Normal 9 6 2 2 2 2 2" xfId="5171" xr:uid="{0E8A6202-C7F3-43A4-A453-235F45B9FAB7}"/>
    <cellStyle name="Normal 9 6 2 2 2 3" xfId="4225" xr:uid="{1641C369-AC64-4D1D-B691-7C877670DA36}"/>
    <cellStyle name="Normal 9 6 2 2 2 3 2" xfId="5172" xr:uid="{D4D2E85F-5898-48A2-AF9D-1EB91746B2B6}"/>
    <cellStyle name="Normal 9 6 2 2 2 4" xfId="4226" xr:uid="{FA3C3314-6F04-4E7E-A3B5-2C64919D2DCC}"/>
    <cellStyle name="Normal 9 6 2 2 2 4 2" xfId="5173" xr:uid="{0B78960A-3EC0-40B5-933A-514381E58695}"/>
    <cellStyle name="Normal 9 6 2 2 2 5" xfId="5170" xr:uid="{EF3C3241-BE63-456E-ABE7-88A149555CFC}"/>
    <cellStyle name="Normal 9 6 2 2 3" xfId="2472" xr:uid="{21E7E071-BA97-453A-8F99-52FB9270D2D6}"/>
    <cellStyle name="Normal 9 6 2 2 3 2" xfId="4227" xr:uid="{6272C7F4-DF2B-453D-AC10-A16948A749F3}"/>
    <cellStyle name="Normal 9 6 2 2 3 2 2" xfId="5175" xr:uid="{E1379789-28C2-49FA-838E-45AFDAF2A2B8}"/>
    <cellStyle name="Normal 9 6 2 2 3 3" xfId="4228" xr:uid="{286411B5-30F7-49B1-A6E6-1A72FA0E1CE6}"/>
    <cellStyle name="Normal 9 6 2 2 3 3 2" xfId="5176" xr:uid="{D4C9E796-14A7-4139-B578-AD2F001A452F}"/>
    <cellStyle name="Normal 9 6 2 2 3 4" xfId="4229" xr:uid="{560643FB-BA03-400C-B574-EB19C0EF04F8}"/>
    <cellStyle name="Normal 9 6 2 2 3 4 2" xfId="5177" xr:uid="{E1E0C304-010E-47D1-AE45-7CAB69E46573}"/>
    <cellStyle name="Normal 9 6 2 2 3 5" xfId="5174" xr:uid="{6B459F69-49EE-4694-A631-AFA8E19C869D}"/>
    <cellStyle name="Normal 9 6 2 2 4" xfId="4230" xr:uid="{29FDA1BA-AF38-4171-8A1E-C2F2009BE58B}"/>
    <cellStyle name="Normal 9 6 2 2 4 2" xfId="5178" xr:uid="{BECEF627-F367-4C88-BD52-1E363B9C1F4F}"/>
    <cellStyle name="Normal 9 6 2 2 5" xfId="4231" xr:uid="{013D61CC-206C-46B3-9EBC-F8B6447BE3A1}"/>
    <cellStyle name="Normal 9 6 2 2 5 2" xfId="5179" xr:uid="{629F360D-D823-4462-B628-6E0E15AF7F2E}"/>
    <cellStyle name="Normal 9 6 2 2 6" xfId="4232" xr:uid="{D0121118-EE3C-4B25-B115-5BB8D26FD9BB}"/>
    <cellStyle name="Normal 9 6 2 2 6 2" xfId="5180" xr:uid="{3B26F2FE-984B-4186-A05B-5AFB57F6B2CC}"/>
    <cellStyle name="Normal 9 6 2 2 7" xfId="5169" xr:uid="{80CDCB94-78D9-4B02-9C43-9AB595A7C342}"/>
    <cellStyle name="Normal 9 6 2 3" xfId="887" xr:uid="{DBF1CA84-40BE-407D-A1E3-5C149DE1A7F8}"/>
    <cellStyle name="Normal 9 6 2 3 2" xfId="2473" xr:uid="{6861FCD4-793F-418C-BDCD-21718863F683}"/>
    <cellStyle name="Normal 9 6 2 3 2 2" xfId="4233" xr:uid="{88489ABD-A8D4-4041-AEF0-ED8B6B42A80A}"/>
    <cellStyle name="Normal 9 6 2 3 2 2 2" xfId="5183" xr:uid="{C9728655-9C81-4A72-A5A7-10FBB73887B8}"/>
    <cellStyle name="Normal 9 6 2 3 2 3" xfId="4234" xr:uid="{1AC3B66A-DEAF-443A-8203-9545E0E96BDC}"/>
    <cellStyle name="Normal 9 6 2 3 2 3 2" xfId="5184" xr:uid="{89F80D58-15D0-4C37-A875-699222D612B8}"/>
    <cellStyle name="Normal 9 6 2 3 2 4" xfId="4235" xr:uid="{C504866C-EBAE-4E0E-A25E-2A987ACB00E9}"/>
    <cellStyle name="Normal 9 6 2 3 2 4 2" xfId="5185" xr:uid="{0800E58E-E395-4B3A-BCCD-C1A81B56B68E}"/>
    <cellStyle name="Normal 9 6 2 3 2 5" xfId="5182" xr:uid="{5205484B-E067-4E2F-8227-5AF8BDD9B2C8}"/>
    <cellStyle name="Normal 9 6 2 3 3" xfId="4236" xr:uid="{815B23BF-66F6-42CC-BE33-1AD3231E8C01}"/>
    <cellStyle name="Normal 9 6 2 3 3 2" xfId="5186" xr:uid="{29723613-0905-411E-BD04-A37A82F4084B}"/>
    <cellStyle name="Normal 9 6 2 3 4" xfId="4237" xr:uid="{3A0F37B7-7A25-43EA-A939-484B618FE74B}"/>
    <cellStyle name="Normal 9 6 2 3 4 2" xfId="5187" xr:uid="{40BDA511-1C0A-4A84-9B7F-ABA3B3D22D86}"/>
    <cellStyle name="Normal 9 6 2 3 5" xfId="4238" xr:uid="{0FDC18ED-B86F-48D1-90D2-3A0B64306715}"/>
    <cellStyle name="Normal 9 6 2 3 5 2" xfId="5188" xr:uid="{49EC56F5-CFD3-47DC-B0CE-46B1D9E99B7C}"/>
    <cellStyle name="Normal 9 6 2 3 6" xfId="5181" xr:uid="{742ACE45-A9C3-4BDD-9482-0A41B6E26904}"/>
    <cellStyle name="Normal 9 6 2 4" xfId="2474" xr:uid="{D6B55DFA-6FAB-47B7-A56F-83412442157C}"/>
    <cellStyle name="Normal 9 6 2 4 2" xfId="4239" xr:uid="{28129BDA-84CF-4C7F-B6DB-231DF97E6CA8}"/>
    <cellStyle name="Normal 9 6 2 4 2 2" xfId="5190" xr:uid="{21A33C14-D2C3-4783-B01A-35C0C5DD9F83}"/>
    <cellStyle name="Normal 9 6 2 4 3" xfId="4240" xr:uid="{2F7624FF-5870-45CE-9CAF-FF0896907C83}"/>
    <cellStyle name="Normal 9 6 2 4 3 2" xfId="5191" xr:uid="{1CA4B017-4DE9-4AFE-9318-2D1473CB4801}"/>
    <cellStyle name="Normal 9 6 2 4 4" xfId="4241" xr:uid="{64E8ADFB-77D7-4E90-AC3E-1BCD80E125BA}"/>
    <cellStyle name="Normal 9 6 2 4 4 2" xfId="5192" xr:uid="{0193CF89-A0CE-4838-8473-155F25211EA2}"/>
    <cellStyle name="Normal 9 6 2 4 5" xfId="5189" xr:uid="{719E4682-7DFC-4361-A5C8-EF690DF7D642}"/>
    <cellStyle name="Normal 9 6 2 5" xfId="4242" xr:uid="{82108EDB-13EE-46B4-BE0F-4D175D186C59}"/>
    <cellStyle name="Normal 9 6 2 5 2" xfId="4243" xr:uid="{6C881152-7DB7-44F7-B44E-859CB4C4D4D4}"/>
    <cellStyle name="Normal 9 6 2 5 2 2" xfId="5194" xr:uid="{81382B7D-7A58-4E88-9D4F-841DB5B6972F}"/>
    <cellStyle name="Normal 9 6 2 5 3" xfId="4244" xr:uid="{BF822BCA-C266-4555-80F3-8E49E01D0D0F}"/>
    <cellStyle name="Normal 9 6 2 5 3 2" xfId="5195" xr:uid="{0604030B-8D3A-4C63-B301-DF11C20E36C8}"/>
    <cellStyle name="Normal 9 6 2 5 4" xfId="4245" xr:uid="{CCFB459A-74C7-4C88-B5DE-71D8B943FBB0}"/>
    <cellStyle name="Normal 9 6 2 5 4 2" xfId="5196" xr:uid="{CAA73794-A366-40AB-96B8-B2B9503B3130}"/>
    <cellStyle name="Normal 9 6 2 5 5" xfId="5193" xr:uid="{AFC01B5B-7CBA-4D37-9EC9-DED042587B17}"/>
    <cellStyle name="Normal 9 6 2 6" xfId="4246" xr:uid="{076C7365-B7BA-41F9-9B7D-15486C1EB199}"/>
    <cellStyle name="Normal 9 6 2 6 2" xfId="5197" xr:uid="{3F393E70-538C-4462-BDA9-D2A340CBD9C5}"/>
    <cellStyle name="Normal 9 6 2 7" xfId="4247" xr:uid="{9D21AFD0-C818-4B5E-97D5-4E8A9C37F924}"/>
    <cellStyle name="Normal 9 6 2 7 2" xfId="5198" xr:uid="{A601D85D-24A4-4285-99C1-89A0825CACB4}"/>
    <cellStyle name="Normal 9 6 2 8" xfId="4248" xr:uid="{C6B02B48-7C26-4244-B946-203932FACD17}"/>
    <cellStyle name="Normal 9 6 2 8 2" xfId="5199" xr:uid="{5814E066-26DA-4AB9-9A82-E267AF5F4172}"/>
    <cellStyle name="Normal 9 6 2 9" xfId="5168" xr:uid="{CA6E88AD-F840-41DD-B8FD-FC04B188C7CD}"/>
    <cellStyle name="Normal 9 6 3" xfId="424" xr:uid="{3A365D35-5023-41CD-AA92-0543365AAE16}"/>
    <cellStyle name="Normal 9 6 3 2" xfId="888" xr:uid="{C945B1B5-4A2F-4274-8DE0-7142FEAB8CA2}"/>
    <cellStyle name="Normal 9 6 3 2 2" xfId="889" xr:uid="{D7539B9D-C6C4-4C42-85A1-48005BB99F9A}"/>
    <cellStyle name="Normal 9 6 3 2 2 2" xfId="5202" xr:uid="{EAD01CE9-E7B9-405D-8EB4-711B63D744E4}"/>
    <cellStyle name="Normal 9 6 3 2 3" xfId="4249" xr:uid="{1465D671-F23A-49B9-94AF-9D03F9224C7C}"/>
    <cellStyle name="Normal 9 6 3 2 3 2" xfId="5203" xr:uid="{AD4E002C-CA29-4581-9DF7-2E14F817BE41}"/>
    <cellStyle name="Normal 9 6 3 2 4" xfId="4250" xr:uid="{91493318-6F5C-4A0E-B4C6-6F02C88735BD}"/>
    <cellStyle name="Normal 9 6 3 2 4 2" xfId="5204" xr:uid="{CD7E7DF2-0FA1-4196-ADA8-5CC6B6F7CF23}"/>
    <cellStyle name="Normal 9 6 3 2 5" xfId="5201" xr:uid="{204A3AE3-C7E0-47E5-AF9B-6B0C409D362E}"/>
    <cellStyle name="Normal 9 6 3 3" xfId="890" xr:uid="{F65F5C62-EC1F-4DD7-9CCD-952CE589F21B}"/>
    <cellStyle name="Normal 9 6 3 3 2" xfId="4251" xr:uid="{9997AFDF-7EA7-4E23-A9ED-B6D00F3E3746}"/>
    <cellStyle name="Normal 9 6 3 3 2 2" xfId="5206" xr:uid="{490AEF66-F676-45A4-BCF6-8903576681AF}"/>
    <cellStyle name="Normal 9 6 3 3 3" xfId="4252" xr:uid="{7F072BCC-89BE-4C7D-A4E5-E83BE443C912}"/>
    <cellStyle name="Normal 9 6 3 3 3 2" xfId="5207" xr:uid="{34F29086-42B4-44D1-AB73-010AE3D1B095}"/>
    <cellStyle name="Normal 9 6 3 3 4" xfId="4253" xr:uid="{BE09375F-85D5-43E3-AB88-B3C695E19BAC}"/>
    <cellStyle name="Normal 9 6 3 3 4 2" xfId="5208" xr:uid="{3897B062-B0E0-42B5-9856-00F3379B5131}"/>
    <cellStyle name="Normal 9 6 3 3 5" xfId="5205" xr:uid="{87F77D1D-15DD-441D-B3AD-4326C7582674}"/>
    <cellStyle name="Normal 9 6 3 4" xfId="4254" xr:uid="{D14AE1A0-C586-4945-AC11-5454198B09FF}"/>
    <cellStyle name="Normal 9 6 3 4 2" xfId="5209" xr:uid="{39C2A461-1D06-4908-9121-BE03A460B3E1}"/>
    <cellStyle name="Normal 9 6 3 5" xfId="4255" xr:uid="{14F271D3-FD02-473A-8C23-3A5645D5C36C}"/>
    <cellStyle name="Normal 9 6 3 5 2" xfId="5210" xr:uid="{2DC15620-EBB2-49F4-BB49-D45BE5D0A5DD}"/>
    <cellStyle name="Normal 9 6 3 6" xfId="4256" xr:uid="{6FCFCBDD-5312-4007-AA0C-06D76C967D0D}"/>
    <cellStyle name="Normal 9 6 3 6 2" xfId="5211" xr:uid="{8FCBD351-BB1B-4D5F-B19B-98BE22AA1710}"/>
    <cellStyle name="Normal 9 6 3 7" xfId="5200" xr:uid="{3B2CADB4-1DDA-4655-8FA4-162CA17A64BA}"/>
    <cellStyle name="Normal 9 6 4" xfId="425" xr:uid="{DA24F8AB-D254-4FAE-B540-196FA2F9AB78}"/>
    <cellStyle name="Normal 9 6 4 2" xfId="891" xr:uid="{1AE55C87-AFB3-4126-B84F-51D5C32BCE8C}"/>
    <cellStyle name="Normal 9 6 4 2 2" xfId="4257" xr:uid="{3B05CEA5-8D8E-4229-8661-D0485230881E}"/>
    <cellStyle name="Normal 9 6 4 2 2 2" xfId="5214" xr:uid="{FF5DA3A2-537D-4A9B-9BCC-39101AECA52A}"/>
    <cellStyle name="Normal 9 6 4 2 3" xfId="4258" xr:uid="{C943679E-1C8F-46A9-B8AF-C7F2F043B5EF}"/>
    <cellStyle name="Normal 9 6 4 2 3 2" xfId="5215" xr:uid="{9511383C-2B9F-42C9-995C-1D39CCA56CD5}"/>
    <cellStyle name="Normal 9 6 4 2 4" xfId="4259" xr:uid="{52880B69-9E67-44F8-93AD-8F4F4066D848}"/>
    <cellStyle name="Normal 9 6 4 2 4 2" xfId="5216" xr:uid="{590360FA-E650-45A4-B205-3F61B6D3DA00}"/>
    <cellStyle name="Normal 9 6 4 2 5" xfId="5213" xr:uid="{E3FC1F76-0CE8-4F8F-9810-1EDEC287493D}"/>
    <cellStyle name="Normal 9 6 4 3" xfId="4260" xr:uid="{62BD5029-9CA3-4C17-AFA7-E5735EE5650E}"/>
    <cellStyle name="Normal 9 6 4 3 2" xfId="5217" xr:uid="{80F1A71B-51B3-47E5-8DBB-09271395178F}"/>
    <cellStyle name="Normal 9 6 4 4" xfId="4261" xr:uid="{E05356FF-ECC4-47EC-AFA7-A82D6EC28AB3}"/>
    <cellStyle name="Normal 9 6 4 4 2" xfId="5218" xr:uid="{9FD48BF7-570F-47A5-972D-746560B75245}"/>
    <cellStyle name="Normal 9 6 4 5" xfId="4262" xr:uid="{A6BCF6A0-83B4-4384-8195-F0ADF9D25E13}"/>
    <cellStyle name="Normal 9 6 4 5 2" xfId="5219" xr:uid="{14A39B70-3DA6-46C8-A413-89319418375E}"/>
    <cellStyle name="Normal 9 6 4 6" xfId="5212" xr:uid="{F5820D45-8670-4412-8866-295AAB35D81C}"/>
    <cellStyle name="Normal 9 6 5" xfId="892" xr:uid="{69FA2321-6FA9-4EE2-8D0E-7283600FCC05}"/>
    <cellStyle name="Normal 9 6 5 2" xfId="4263" xr:uid="{98853ED6-7C45-43DA-9719-2F8C3C0CD8F2}"/>
    <cellStyle name="Normal 9 6 5 2 2" xfId="5221" xr:uid="{49F8C4C4-75E3-4FA4-B187-3763BCC651CE}"/>
    <cellStyle name="Normal 9 6 5 3" xfId="4264" xr:uid="{CD24F52E-9DBA-456C-AB0F-928B0B461772}"/>
    <cellStyle name="Normal 9 6 5 3 2" xfId="5222" xr:uid="{1F1F5326-CC41-4EB0-A81A-85CEEC27B030}"/>
    <cellStyle name="Normal 9 6 5 4" xfId="4265" xr:uid="{1030B681-17EF-4C4C-85EC-D39FDD93C648}"/>
    <cellStyle name="Normal 9 6 5 4 2" xfId="5223" xr:uid="{5F49F5D6-4C23-447F-8837-D1CD93D6435C}"/>
    <cellStyle name="Normal 9 6 5 5" xfId="5220" xr:uid="{D392E245-FFAE-4AAD-BDAB-D59178D2B73D}"/>
    <cellStyle name="Normal 9 6 6" xfId="4266" xr:uid="{D19663DD-62D9-4AD5-9A9F-0F42F56A31DF}"/>
    <cellStyle name="Normal 9 6 6 2" xfId="4267" xr:uid="{6A9CF39C-2D2B-4CC4-A8E7-63E7F8BD5216}"/>
    <cellStyle name="Normal 9 6 6 2 2" xfId="5225" xr:uid="{378834C5-E23E-4DF6-B2FB-1C1F6E105E3B}"/>
    <cellStyle name="Normal 9 6 6 3" xfId="4268" xr:uid="{15AA1C9A-0D33-4BFE-94B7-B2F5D27B1919}"/>
    <cellStyle name="Normal 9 6 6 3 2" xfId="5226" xr:uid="{7D29E2FA-8C56-44F7-B0C3-BE45389B07F3}"/>
    <cellStyle name="Normal 9 6 6 4" xfId="4269" xr:uid="{F84CB505-920B-49EE-8F17-730D63691087}"/>
    <cellStyle name="Normal 9 6 6 4 2" xfId="5227" xr:uid="{C51685C5-E5A0-482B-A49E-F1807AC3DB30}"/>
    <cellStyle name="Normal 9 6 6 5" xfId="5224" xr:uid="{D3C42A2B-0122-4AD1-AAE4-8DA23E433954}"/>
    <cellStyle name="Normal 9 6 7" xfId="4270" xr:uid="{539B61A1-1645-4CFD-B3FC-CFD380EED381}"/>
    <cellStyle name="Normal 9 6 7 2" xfId="5228" xr:uid="{D42C80B8-7E03-4FD4-8212-AB19C6BB5670}"/>
    <cellStyle name="Normal 9 6 8" xfId="4271" xr:uid="{E30D68F1-F9B3-4A8B-AFFA-EF88CD119D59}"/>
    <cellStyle name="Normal 9 6 8 2" xfId="5229" xr:uid="{24FEF545-1004-4E1F-84B9-9E2FABE9DBA0}"/>
    <cellStyle name="Normal 9 6 9" xfId="4272" xr:uid="{734E8C44-0780-40CF-BC75-C4728698AE1F}"/>
    <cellStyle name="Normal 9 6 9 2" xfId="5230" xr:uid="{EFAD53B9-E7A0-474F-9EEF-DA32CD8AE2AF}"/>
    <cellStyle name="Normal 9 7" xfId="183" xr:uid="{BECD8A17-6996-4EC8-978A-2EBBDD84BB11}"/>
    <cellStyle name="Normal 9 7 2" xfId="426" xr:uid="{3881CAB5-A481-49A0-BC26-D2C2C1E69CDE}"/>
    <cellStyle name="Normal 9 7 2 2" xfId="893" xr:uid="{A8063F00-9BEB-4B33-8A74-79B856B1C4BC}"/>
    <cellStyle name="Normal 9 7 2 2 2" xfId="2475" xr:uid="{DDB13496-3807-407E-81D8-87D9E653F558}"/>
    <cellStyle name="Normal 9 7 2 2 2 2" xfId="2476" xr:uid="{6D8CC473-2C0F-461C-B2D2-64EB92789E45}"/>
    <cellStyle name="Normal 9 7 2 2 2 2 2" xfId="5235" xr:uid="{3E0FA741-7B6D-4BB6-B7F1-BF995DF789F9}"/>
    <cellStyle name="Normal 9 7 2 2 2 3" xfId="5234" xr:uid="{D6B0A17C-0476-4F5E-A28C-AB80B4B5D788}"/>
    <cellStyle name="Normal 9 7 2 2 3" xfId="2477" xr:uid="{241E02C8-4931-4E92-B40C-FF91F4B2D2FA}"/>
    <cellStyle name="Normal 9 7 2 2 3 2" xfId="5236" xr:uid="{DF5B9E1C-F2C4-4CA9-B850-0F63194A7181}"/>
    <cellStyle name="Normal 9 7 2 2 4" xfId="4273" xr:uid="{81F103A3-1DEC-4476-A243-FEB0257D15CE}"/>
    <cellStyle name="Normal 9 7 2 2 4 2" xfId="5237" xr:uid="{03D5EB99-05FC-4A97-B885-48DCF04736B2}"/>
    <cellStyle name="Normal 9 7 2 2 5" xfId="5233" xr:uid="{17897663-FA1F-433C-BB17-EBE35F657D8F}"/>
    <cellStyle name="Normal 9 7 2 3" xfId="2478" xr:uid="{15861B0A-A40B-48D3-9256-D2E6ADB67EEB}"/>
    <cellStyle name="Normal 9 7 2 3 2" xfId="2479" xr:uid="{EED8E1E6-E6B4-4F04-B8BC-B160094CD637}"/>
    <cellStyle name="Normal 9 7 2 3 2 2" xfId="5239" xr:uid="{61EB2B58-5876-4B87-8864-D17B50861655}"/>
    <cellStyle name="Normal 9 7 2 3 3" xfId="4274" xr:uid="{5EF7E11E-1B2D-471D-B419-EE61A4978C88}"/>
    <cellStyle name="Normal 9 7 2 3 3 2" xfId="5240" xr:uid="{BE298703-6E9D-4BC8-BAEE-ED81A3210B19}"/>
    <cellStyle name="Normal 9 7 2 3 4" xfId="4275" xr:uid="{4C1D79CC-5304-4184-A5D9-D159A4A24076}"/>
    <cellStyle name="Normal 9 7 2 3 4 2" xfId="5241" xr:uid="{99778072-5F96-4EAA-BDF6-5202EF59B69F}"/>
    <cellStyle name="Normal 9 7 2 3 5" xfId="5238" xr:uid="{DBDF5A9C-4167-45EB-974B-306A0FEAF76D}"/>
    <cellStyle name="Normal 9 7 2 4" xfId="2480" xr:uid="{EE977960-91B0-4525-AC1C-8E54DBA88623}"/>
    <cellStyle name="Normal 9 7 2 4 2" xfId="5242" xr:uid="{507F0585-70A6-4AE0-874A-387C97B6638F}"/>
    <cellStyle name="Normal 9 7 2 5" xfId="4276" xr:uid="{3339138C-AEEB-453E-8DD3-4EF65A7BC134}"/>
    <cellStyle name="Normal 9 7 2 5 2" xfId="5243" xr:uid="{FEB67CB7-2849-4C62-B762-E49899D90351}"/>
    <cellStyle name="Normal 9 7 2 6" xfId="4277" xr:uid="{551E8DE1-5241-41BF-84CC-BF982E408968}"/>
    <cellStyle name="Normal 9 7 2 6 2" xfId="5244" xr:uid="{40A61F6B-D701-463C-B72C-0ACB99DDF82B}"/>
    <cellStyle name="Normal 9 7 2 7" xfId="5232" xr:uid="{B0C73D9F-99E1-4A01-9855-1EFA7A28F37A}"/>
    <cellStyle name="Normal 9 7 3" xfId="894" xr:uid="{27CF6FCC-A503-40DB-B48A-E9218CF0D54E}"/>
    <cellStyle name="Normal 9 7 3 2" xfId="2481" xr:uid="{B2F661BD-9117-43B9-AEF2-50F884793DCC}"/>
    <cellStyle name="Normal 9 7 3 2 2" xfId="2482" xr:uid="{2BBBAAD5-70A9-47ED-B2B0-9087139A79C3}"/>
    <cellStyle name="Normal 9 7 3 2 2 2" xfId="5247" xr:uid="{AA660DAA-898A-41D6-94D3-6D7942768034}"/>
    <cellStyle name="Normal 9 7 3 2 3" xfId="4278" xr:uid="{8B3FB0D4-1C9C-48C3-BD71-3BC51876E107}"/>
    <cellStyle name="Normal 9 7 3 2 3 2" xfId="5248" xr:uid="{B7ED6911-1981-4124-B689-2B9CEF4E1384}"/>
    <cellStyle name="Normal 9 7 3 2 4" xfId="4279" xr:uid="{4F694DAD-CA13-4DE6-A72B-A2EA2C058360}"/>
    <cellStyle name="Normal 9 7 3 2 4 2" xfId="5249" xr:uid="{57BF2A47-8131-4CD6-B14C-EED53CB7CD95}"/>
    <cellStyle name="Normal 9 7 3 2 5" xfId="5246" xr:uid="{C592073F-F2F3-4101-896B-2B36752E4924}"/>
    <cellStyle name="Normal 9 7 3 3" xfId="2483" xr:uid="{1F750059-A9BE-4C8F-B9C6-AD0DB50D822E}"/>
    <cellStyle name="Normal 9 7 3 3 2" xfId="5250" xr:uid="{D65EF1F6-5903-451F-82AD-87B6AAE7B586}"/>
    <cellStyle name="Normal 9 7 3 4" xfId="4280" xr:uid="{B15832C7-B5DE-4600-AF7E-45552D12810A}"/>
    <cellStyle name="Normal 9 7 3 4 2" xfId="5251" xr:uid="{E3B8A3A8-A21F-454E-9CD1-1856662F2F83}"/>
    <cellStyle name="Normal 9 7 3 5" xfId="4281" xr:uid="{E380C4B4-2E3C-4234-B067-BF9A17D97389}"/>
    <cellStyle name="Normal 9 7 3 5 2" xfId="5252" xr:uid="{8DF7DF76-C82F-4685-8C5C-BFDF918CF9B1}"/>
    <cellStyle name="Normal 9 7 3 6" xfId="5245" xr:uid="{E9875EE9-1758-4B9D-BD9C-A529E3DCAA56}"/>
    <cellStyle name="Normal 9 7 4" xfId="2484" xr:uid="{3FA96DCB-1588-4716-988D-B3C0A5EA7420}"/>
    <cellStyle name="Normal 9 7 4 2" xfId="2485" xr:uid="{2E1A1175-63DA-476D-B376-93E95B6432A8}"/>
    <cellStyle name="Normal 9 7 4 2 2" xfId="5254" xr:uid="{56A902EB-A848-4418-8991-4EB6559ACB70}"/>
    <cellStyle name="Normal 9 7 4 3" xfId="4282" xr:uid="{6912484F-312E-4A4C-BF31-23E4D66DBE9B}"/>
    <cellStyle name="Normal 9 7 4 3 2" xfId="5255" xr:uid="{887C17A3-241D-4822-A562-4243A5ECB96F}"/>
    <cellStyle name="Normal 9 7 4 4" xfId="4283" xr:uid="{D45478C2-6C04-4B8D-83B8-778E9BDD3FBD}"/>
    <cellStyle name="Normal 9 7 4 4 2" xfId="5256" xr:uid="{B874DDF4-EC12-4AA8-AEE5-332EE4998631}"/>
    <cellStyle name="Normal 9 7 4 5" xfId="5253" xr:uid="{94EB3FBF-3DF1-4061-A652-289C2A3786D8}"/>
    <cellStyle name="Normal 9 7 5" xfId="2486" xr:uid="{6E059213-0CB9-4001-B9C9-6E07334DE9FE}"/>
    <cellStyle name="Normal 9 7 5 2" xfId="4284" xr:uid="{D4F9D0A5-5BFA-4384-955A-1F82A7374C13}"/>
    <cellStyle name="Normal 9 7 5 2 2" xfId="5258" xr:uid="{6A7A86D6-5F5F-46E0-967C-DA51193D0526}"/>
    <cellStyle name="Normal 9 7 5 3" xfId="4285" xr:uid="{ED153846-BF54-40CC-87F7-8DC1F3121910}"/>
    <cellStyle name="Normal 9 7 5 3 2" xfId="5259" xr:uid="{4121CD9C-055F-4327-A40F-3C8EE53EA112}"/>
    <cellStyle name="Normal 9 7 5 4" xfId="4286" xr:uid="{153B5398-9C7A-4445-ADDD-FC1D0CCED425}"/>
    <cellStyle name="Normal 9 7 5 4 2" xfId="5260" xr:uid="{F7AEFED0-A273-4ACA-9030-FF9FDB811062}"/>
    <cellStyle name="Normal 9 7 5 5" xfId="5257" xr:uid="{C5D2F2D5-B314-40FC-A8C9-5B0202AFA717}"/>
    <cellStyle name="Normal 9 7 6" xfId="4287" xr:uid="{94243048-8E9B-44DA-A576-69E78E6E2498}"/>
    <cellStyle name="Normal 9 7 6 2" xfId="5261" xr:uid="{C54E183C-2AC6-403F-A91E-3FE0407C2F4F}"/>
    <cellStyle name="Normal 9 7 7" xfId="4288" xr:uid="{7CA72AB2-D6F5-4039-BC83-8C082DE79F72}"/>
    <cellStyle name="Normal 9 7 7 2" xfId="5262" xr:uid="{914CBFAB-8129-4B0C-9BD4-FE785553AA98}"/>
    <cellStyle name="Normal 9 7 8" xfId="4289" xr:uid="{16B7B443-0C5F-4404-BC43-9A87B4C41427}"/>
    <cellStyle name="Normal 9 7 8 2" xfId="5263" xr:uid="{487DA375-DFAD-472D-948F-FE8D4EDAFCA4}"/>
    <cellStyle name="Normal 9 7 9" xfId="5231" xr:uid="{B10F25C0-9917-428D-BCCD-B0E2169F40B3}"/>
    <cellStyle name="Normal 9 8" xfId="427" xr:uid="{84F0586A-F5A2-47A7-9E3F-112D5D72EB9D}"/>
    <cellStyle name="Normal 9 8 2" xfId="895" xr:uid="{64570ADA-0818-4E91-8BDB-CBA4B41C3228}"/>
    <cellStyle name="Normal 9 8 2 2" xfId="896" xr:uid="{D3511196-2541-446A-BC7E-11BF013BC682}"/>
    <cellStyle name="Normal 9 8 2 2 2" xfId="2487" xr:uid="{6E2D947B-73A4-456D-8899-ED60066B4BB4}"/>
    <cellStyle name="Normal 9 8 2 2 2 2" xfId="5267" xr:uid="{8A69FA1F-F407-4915-A1C1-3AEF1AB7D100}"/>
    <cellStyle name="Normal 9 8 2 2 3" xfId="4290" xr:uid="{DA0AB479-6D78-4842-9FA1-65DCE8F723EE}"/>
    <cellStyle name="Normal 9 8 2 2 3 2" xfId="5268" xr:uid="{70F6B54C-114D-4226-93EC-60ED02F28BD1}"/>
    <cellStyle name="Normal 9 8 2 2 4" xfId="4291" xr:uid="{FFE3B948-67F1-494B-972F-69370CFB597F}"/>
    <cellStyle name="Normal 9 8 2 2 4 2" xfId="5269" xr:uid="{75F10B5C-3532-412B-BE7D-BB06621831FB}"/>
    <cellStyle name="Normal 9 8 2 2 5" xfId="5266" xr:uid="{D5CF7A36-0E3D-4D46-AB24-BF850FE4C14E}"/>
    <cellStyle name="Normal 9 8 2 3" xfId="2488" xr:uid="{C431802C-DE12-41CB-803C-21A038853E94}"/>
    <cellStyle name="Normal 9 8 2 3 2" xfId="5270" xr:uid="{AA24F6B8-BA42-49EC-B072-CDE818AE3A0D}"/>
    <cellStyle name="Normal 9 8 2 4" xfId="4292" xr:uid="{6C86FC0B-ABEC-4E7B-9B14-F1A7E1BCC4AB}"/>
    <cellStyle name="Normal 9 8 2 4 2" xfId="5271" xr:uid="{C3F7A5A9-81B9-4568-B0A7-7B133C674D45}"/>
    <cellStyle name="Normal 9 8 2 5" xfId="4293" xr:uid="{5F5C3AC3-C8C1-4E3D-BBD6-73BD262734C6}"/>
    <cellStyle name="Normal 9 8 2 5 2" xfId="5272" xr:uid="{37B168B9-70BB-4E09-BF92-DDAAF4C87913}"/>
    <cellStyle name="Normal 9 8 2 6" xfId="5265" xr:uid="{44EED1A8-F004-4120-A8B7-BD1AF858D594}"/>
    <cellStyle name="Normal 9 8 3" xfId="897" xr:uid="{DB2035CC-217F-4BA7-93F2-35C7F79B3AEB}"/>
    <cellStyle name="Normal 9 8 3 2" xfId="2489" xr:uid="{B796717E-112E-4880-817D-B75120C028FF}"/>
    <cellStyle name="Normal 9 8 3 2 2" xfId="5274" xr:uid="{86E4D752-8B43-4840-948E-19C7B3AAFEAA}"/>
    <cellStyle name="Normal 9 8 3 3" xfId="4294" xr:uid="{69DE5F99-BF16-4DD5-B6AE-93A8FB42092E}"/>
    <cellStyle name="Normal 9 8 3 3 2" xfId="5275" xr:uid="{F0AF1FAD-AECD-4C1A-86C7-9CF66FFA4E94}"/>
    <cellStyle name="Normal 9 8 3 4" xfId="4295" xr:uid="{0DB0BDE4-1AE1-4DF4-9ED2-09B3D7FC4229}"/>
    <cellStyle name="Normal 9 8 3 4 2" xfId="5276" xr:uid="{585E81C3-BE8A-43B5-8102-09537CD0F847}"/>
    <cellStyle name="Normal 9 8 3 5" xfId="5273" xr:uid="{7B1738E1-20A2-43F8-96DF-BB3A4124CE29}"/>
    <cellStyle name="Normal 9 8 4" xfId="2490" xr:uid="{202EEDA5-F705-4AF6-8147-78897CC7DC0D}"/>
    <cellStyle name="Normal 9 8 4 2" xfId="4296" xr:uid="{EC460DAB-D5B8-4776-8692-600A447D647F}"/>
    <cellStyle name="Normal 9 8 4 2 2" xfId="5278" xr:uid="{5C7EE8D6-D2B2-4316-BFEF-3849411121AD}"/>
    <cellStyle name="Normal 9 8 4 3" xfId="4297" xr:uid="{AECA5CE1-B939-42F2-9ED9-FF8978EA63B1}"/>
    <cellStyle name="Normal 9 8 4 3 2" xfId="5279" xr:uid="{19484301-0D61-4C0C-81CE-D1E781BD7852}"/>
    <cellStyle name="Normal 9 8 4 4" xfId="4298" xr:uid="{0168B06E-0A68-436E-A15F-A932A46E5F55}"/>
    <cellStyle name="Normal 9 8 4 4 2" xfId="5280" xr:uid="{85BDEA5E-F35D-4B7A-BEE8-644FBDEA8BEE}"/>
    <cellStyle name="Normal 9 8 4 5" xfId="5277" xr:uid="{133B5E99-A2ED-42EF-8ABE-2AC72B83B05A}"/>
    <cellStyle name="Normal 9 8 5" xfId="4299" xr:uid="{4B78117E-8BB9-4E37-B79C-304C42AAED9C}"/>
    <cellStyle name="Normal 9 8 5 2" xfId="5281" xr:uid="{1E38A058-CFC0-456F-AE57-10265FEBB50E}"/>
    <cellStyle name="Normal 9 8 6" xfId="4300" xr:uid="{DC523432-E406-4726-8CB7-76F37E1C68BD}"/>
    <cellStyle name="Normal 9 8 6 2" xfId="5282" xr:uid="{883AE106-8256-4C78-AF75-31CA5890D71A}"/>
    <cellStyle name="Normal 9 8 7" xfId="4301" xr:uid="{521A8444-97C3-4F3C-83E5-9434C9C7652F}"/>
    <cellStyle name="Normal 9 8 7 2" xfId="5283" xr:uid="{18974339-3AB7-49E1-A981-71B6C8F063A3}"/>
    <cellStyle name="Normal 9 8 8" xfId="5264" xr:uid="{376FFE73-B056-441E-B6A1-256C8030D608}"/>
    <cellStyle name="Normal 9 9" xfId="428" xr:uid="{D9B72F37-F923-4082-A25F-9E184FF55781}"/>
    <cellStyle name="Normal 9 9 2" xfId="898" xr:uid="{FF7188EC-96AD-490C-B5C4-DF9F07AE1805}"/>
    <cellStyle name="Normal 9 9 2 2" xfId="2491" xr:uid="{E2797F92-F1A0-4D40-A2AF-CBE46054EC8E}"/>
    <cellStyle name="Normal 9 9 2 2 2" xfId="5286" xr:uid="{9C62B371-E779-49B7-A64C-D3240DE10ED7}"/>
    <cellStyle name="Normal 9 9 2 3" xfId="4302" xr:uid="{24A030B0-4EDA-4562-932B-B35C9BB55645}"/>
    <cellStyle name="Normal 9 9 2 3 2" xfId="5287" xr:uid="{764C589A-675B-433F-944E-DBD51A8B089E}"/>
    <cellStyle name="Normal 9 9 2 4" xfId="4303" xr:uid="{B85839C3-DF9D-48E3-8C69-BC8AE90F85DE}"/>
    <cellStyle name="Normal 9 9 2 4 2" xfId="5288" xr:uid="{E0334DC9-40B7-423F-B503-49DEBA60E779}"/>
    <cellStyle name="Normal 9 9 2 5" xfId="5285" xr:uid="{A8F0E885-EB25-4FDC-B129-D2D15831BDF4}"/>
    <cellStyle name="Normal 9 9 3" xfId="2492" xr:uid="{45259C5D-C3DD-482D-BCEB-6B64BC62D9C1}"/>
    <cellStyle name="Normal 9 9 3 2" xfId="4304" xr:uid="{2057FD0D-11E6-4253-9B32-9D3B2BB84685}"/>
    <cellStyle name="Normal 9 9 3 2 2" xfId="5290" xr:uid="{602F3ECC-E2F2-492E-84C8-EC84303CBBF1}"/>
    <cellStyle name="Normal 9 9 3 3" xfId="4305" xr:uid="{02F5CB2F-69CD-4255-8257-BFC9CAD8035A}"/>
    <cellStyle name="Normal 9 9 3 3 2" xfId="5291" xr:uid="{5D83C204-24F1-4D18-B3C4-3CBC29793A6F}"/>
    <cellStyle name="Normal 9 9 3 4" xfId="4306" xr:uid="{3BAE2B48-B78E-43C3-816D-23BE1D6A6E61}"/>
    <cellStyle name="Normal 9 9 3 4 2" xfId="5292" xr:uid="{C41199FE-5FBD-4F5A-B831-DD9A81AE1ED4}"/>
    <cellStyle name="Normal 9 9 3 5" xfId="5289" xr:uid="{9B635F6C-55E9-4EC5-A5A4-0C4854D19FF0}"/>
    <cellStyle name="Normal 9 9 4" xfId="4307" xr:uid="{DFFC3B70-2A42-4217-85D9-C11E037DECF8}"/>
    <cellStyle name="Normal 9 9 4 2" xfId="5293" xr:uid="{10645AD2-0E45-45DC-81A0-E4F40A12184B}"/>
    <cellStyle name="Normal 9 9 5" xfId="4308" xr:uid="{44192325-E068-43F0-A5F6-744F1E198D28}"/>
    <cellStyle name="Normal 9 9 5 2" xfId="5294" xr:uid="{4955A738-BA2E-453C-A94C-AA5A01AA70F8}"/>
    <cellStyle name="Normal 9 9 6" xfId="4309" xr:uid="{6920294D-1ECC-4419-AF37-A581DA0068FC}"/>
    <cellStyle name="Normal 9 9 6 2" xfId="5295" xr:uid="{0B184CC2-73CE-4E16-B74E-9D16B752B13F}"/>
    <cellStyle name="Normal 9 9 7" xfId="5284" xr:uid="{6B4A8BC3-8E44-473A-A6FC-E1CBA356EF56}"/>
    <cellStyle name="Percent 2" xfId="79" xr:uid="{204BBCCE-817C-449E-B677-1253F2F9D67C}"/>
    <cellStyle name="Percent 2 2" xfId="5296" xr:uid="{7B63B536-CA60-49DA-8E1B-97A333312676}"/>
    <cellStyle name="Гиперссылка 2" xfId="4" xr:uid="{49BAA0F8-B3D3-41B5-87DD-435502328B29}"/>
    <cellStyle name="Гиперссылка 2 2" xfId="5297" xr:uid="{772884B0-B20A-4611-877A-22BE8673B154}"/>
    <cellStyle name="Обычный 2" xfId="1" xr:uid="{A3CD5D5E-4502-4158-8112-08CDD679ACF5}"/>
    <cellStyle name="Обычный 2 2" xfId="5" xr:uid="{D19F253E-EE9B-4476-9D91-2EE3A6D7A3DC}"/>
    <cellStyle name="Обычный 2 2 2" xfId="5299" xr:uid="{186B88A3-AC43-4335-919D-DFE3612A6342}"/>
    <cellStyle name="Обычный 2 3" xfId="5298" xr:uid="{45033943-50BC-4E76-B46C-30A76A748B80}"/>
    <cellStyle name="常规_Sheet1_1" xfId="4411" xr:uid="{CF60D975-89B8-4D8A-B36E-B49CF004B95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newserver3\Share_folder\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1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8">
        <v>53217</v>
      </c>
      <c r="K10" s="115"/>
    </row>
    <row r="11" spans="1:11">
      <c r="A11" s="114"/>
      <c r="B11" s="114" t="s">
        <v>713</v>
      </c>
      <c r="C11" s="120"/>
      <c r="D11" s="120"/>
      <c r="E11" s="120"/>
      <c r="F11" s="115"/>
      <c r="G11" s="116"/>
      <c r="H11" s="116" t="s">
        <v>713</v>
      </c>
      <c r="I11" s="120"/>
      <c r="J11" s="139"/>
      <c r="K11" s="115"/>
    </row>
    <row r="12" spans="1:11">
      <c r="A12" s="114"/>
      <c r="B12" s="114" t="s">
        <v>714</v>
      </c>
      <c r="C12" s="120"/>
      <c r="D12" s="120"/>
      <c r="E12" s="120"/>
      <c r="F12" s="115"/>
      <c r="G12" s="116"/>
      <c r="H12" s="116" t="s">
        <v>714</v>
      </c>
      <c r="I12" s="120"/>
      <c r="J12" s="120"/>
      <c r="K12" s="115"/>
    </row>
    <row r="13" spans="1:11">
      <c r="A13" s="114"/>
      <c r="B13" s="114" t="s">
        <v>715</v>
      </c>
      <c r="C13" s="120"/>
      <c r="D13" s="120"/>
      <c r="E13" s="120"/>
      <c r="F13" s="115"/>
      <c r="G13" s="116"/>
      <c r="H13" s="116" t="s">
        <v>715</v>
      </c>
      <c r="I13" s="120"/>
      <c r="J13" s="99" t="s">
        <v>11</v>
      </c>
      <c r="K13" s="115"/>
    </row>
    <row r="14" spans="1:11" ht="15" customHeight="1">
      <c r="A14" s="114"/>
      <c r="B14" s="114" t="s">
        <v>716</v>
      </c>
      <c r="C14" s="120"/>
      <c r="D14" s="120"/>
      <c r="E14" s="120"/>
      <c r="F14" s="115"/>
      <c r="G14" s="116"/>
      <c r="H14" s="116" t="s">
        <v>716</v>
      </c>
      <c r="I14" s="120"/>
      <c r="J14" s="140">
        <v>45334</v>
      </c>
      <c r="K14" s="115"/>
    </row>
    <row r="15" spans="1:11" ht="15" customHeight="1">
      <c r="A15" s="114"/>
      <c r="B15" s="6" t="s">
        <v>6</v>
      </c>
      <c r="C15" s="7"/>
      <c r="D15" s="7"/>
      <c r="E15" s="7"/>
      <c r="F15" s="8"/>
      <c r="G15" s="116"/>
      <c r="H15" s="9" t="s">
        <v>6</v>
      </c>
      <c r="I15" s="120"/>
      <c r="J15" s="141"/>
      <c r="K15" s="115"/>
    </row>
    <row r="16" spans="1:11" ht="15" customHeight="1">
      <c r="A16" s="114"/>
      <c r="B16" s="120"/>
      <c r="C16" s="120"/>
      <c r="D16" s="120"/>
      <c r="E16" s="120"/>
      <c r="F16" s="120"/>
      <c r="G16" s="120"/>
      <c r="H16" s="120"/>
      <c r="I16" s="123" t="s">
        <v>142</v>
      </c>
      <c r="J16" s="129">
        <v>41681</v>
      </c>
      <c r="K16" s="115"/>
    </row>
    <row r="17" spans="1:11">
      <c r="A17" s="114"/>
      <c r="B17" s="120" t="s">
        <v>717</v>
      </c>
      <c r="C17" s="120"/>
      <c r="D17" s="120"/>
      <c r="E17" s="120"/>
      <c r="F17" s="120"/>
      <c r="G17" s="120"/>
      <c r="H17" s="120"/>
      <c r="I17" s="123" t="s">
        <v>143</v>
      </c>
      <c r="J17" s="129" t="s">
        <v>965</v>
      </c>
      <c r="K17" s="115"/>
    </row>
    <row r="18" spans="1:11" ht="18">
      <c r="A18" s="114"/>
      <c r="B18" s="120" t="s">
        <v>718</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966</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36">
      <c r="A22" s="114"/>
      <c r="B22" s="107">
        <v>1</v>
      </c>
      <c r="C22" s="10" t="s">
        <v>719</v>
      </c>
      <c r="D22" s="118" t="s">
        <v>967</v>
      </c>
      <c r="E22" s="118"/>
      <c r="F22" s="136"/>
      <c r="G22" s="137"/>
      <c r="H22" s="11" t="s">
        <v>720</v>
      </c>
      <c r="I22" s="14">
        <v>38.89</v>
      </c>
      <c r="J22" s="109">
        <f t="shared" ref="J22:J85" si="0">I22*B22</f>
        <v>38.89</v>
      </c>
      <c r="K22" s="115"/>
    </row>
    <row r="23" spans="1:11" ht="48">
      <c r="A23" s="114"/>
      <c r="B23" s="107">
        <v>1</v>
      </c>
      <c r="C23" s="10" t="s">
        <v>721</v>
      </c>
      <c r="D23" s="118" t="s">
        <v>968</v>
      </c>
      <c r="E23" s="118" t="s">
        <v>699</v>
      </c>
      <c r="F23" s="136"/>
      <c r="G23" s="137"/>
      <c r="H23" s="11" t="s">
        <v>947</v>
      </c>
      <c r="I23" s="14">
        <v>45.68</v>
      </c>
      <c r="J23" s="109">
        <f t="shared" si="0"/>
        <v>45.68</v>
      </c>
      <c r="K23" s="115"/>
    </row>
    <row r="24" spans="1:11" ht="24">
      <c r="A24" s="114"/>
      <c r="B24" s="107">
        <v>10</v>
      </c>
      <c r="C24" s="10" t="s">
        <v>722</v>
      </c>
      <c r="D24" s="118" t="s">
        <v>969</v>
      </c>
      <c r="E24" s="118" t="s">
        <v>583</v>
      </c>
      <c r="F24" s="136"/>
      <c r="G24" s="137"/>
      <c r="H24" s="11" t="s">
        <v>948</v>
      </c>
      <c r="I24" s="14">
        <v>0.28999999999999998</v>
      </c>
      <c r="J24" s="109">
        <f t="shared" si="0"/>
        <v>2.9</v>
      </c>
      <c r="K24" s="115"/>
    </row>
    <row r="25" spans="1:11" ht="24">
      <c r="A25" s="114"/>
      <c r="B25" s="107">
        <v>5</v>
      </c>
      <c r="C25" s="10" t="s">
        <v>722</v>
      </c>
      <c r="D25" s="118" t="s">
        <v>970</v>
      </c>
      <c r="E25" s="118" t="s">
        <v>673</v>
      </c>
      <c r="F25" s="136"/>
      <c r="G25" s="137"/>
      <c r="H25" s="11" t="s">
        <v>948</v>
      </c>
      <c r="I25" s="14">
        <v>0.28999999999999998</v>
      </c>
      <c r="J25" s="109">
        <f t="shared" si="0"/>
        <v>1.45</v>
      </c>
      <c r="K25" s="115"/>
    </row>
    <row r="26" spans="1:11" ht="24">
      <c r="A26" s="114"/>
      <c r="B26" s="107">
        <v>5</v>
      </c>
      <c r="C26" s="10" t="s">
        <v>722</v>
      </c>
      <c r="D26" s="118" t="s">
        <v>971</v>
      </c>
      <c r="E26" s="118" t="s">
        <v>723</v>
      </c>
      <c r="F26" s="136"/>
      <c r="G26" s="137"/>
      <c r="H26" s="11" t="s">
        <v>948</v>
      </c>
      <c r="I26" s="14">
        <v>0.28999999999999998</v>
      </c>
      <c r="J26" s="109">
        <f t="shared" si="0"/>
        <v>1.45</v>
      </c>
      <c r="K26" s="115"/>
    </row>
    <row r="27" spans="1:11" ht="24">
      <c r="A27" s="114"/>
      <c r="B27" s="107">
        <v>5</v>
      </c>
      <c r="C27" s="10" t="s">
        <v>724</v>
      </c>
      <c r="D27" s="118" t="s">
        <v>972</v>
      </c>
      <c r="E27" s="118" t="s">
        <v>29</v>
      </c>
      <c r="F27" s="136" t="s">
        <v>110</v>
      </c>
      <c r="G27" s="137"/>
      <c r="H27" s="11" t="s">
        <v>725</v>
      </c>
      <c r="I27" s="14">
        <v>0.36</v>
      </c>
      <c r="J27" s="109">
        <f t="shared" si="0"/>
        <v>1.7999999999999998</v>
      </c>
      <c r="K27" s="115"/>
    </row>
    <row r="28" spans="1:11" ht="24">
      <c r="A28" s="114"/>
      <c r="B28" s="107">
        <v>5</v>
      </c>
      <c r="C28" s="10" t="s">
        <v>724</v>
      </c>
      <c r="D28" s="118" t="s">
        <v>973</v>
      </c>
      <c r="E28" s="118" t="s">
        <v>29</v>
      </c>
      <c r="F28" s="136" t="s">
        <v>723</v>
      </c>
      <c r="G28" s="137"/>
      <c r="H28" s="11" t="s">
        <v>725</v>
      </c>
      <c r="I28" s="14">
        <v>0.36</v>
      </c>
      <c r="J28" s="109">
        <f t="shared" si="0"/>
        <v>1.7999999999999998</v>
      </c>
      <c r="K28" s="115"/>
    </row>
    <row r="29" spans="1:11" ht="24">
      <c r="A29" s="114"/>
      <c r="B29" s="107">
        <v>8</v>
      </c>
      <c r="C29" s="10" t="s">
        <v>726</v>
      </c>
      <c r="D29" s="118" t="s">
        <v>974</v>
      </c>
      <c r="E29" s="118" t="s">
        <v>273</v>
      </c>
      <c r="F29" s="136"/>
      <c r="G29" s="137"/>
      <c r="H29" s="11" t="s">
        <v>949</v>
      </c>
      <c r="I29" s="14">
        <v>0.28999999999999998</v>
      </c>
      <c r="J29" s="109">
        <f t="shared" si="0"/>
        <v>2.3199999999999998</v>
      </c>
      <c r="K29" s="115"/>
    </row>
    <row r="30" spans="1:11" ht="24">
      <c r="A30" s="114"/>
      <c r="B30" s="107">
        <v>10</v>
      </c>
      <c r="C30" s="10" t="s">
        <v>726</v>
      </c>
      <c r="D30" s="118" t="s">
        <v>975</v>
      </c>
      <c r="E30" s="118" t="s">
        <v>110</v>
      </c>
      <c r="F30" s="136"/>
      <c r="G30" s="137"/>
      <c r="H30" s="11" t="s">
        <v>949</v>
      </c>
      <c r="I30" s="14">
        <v>0.28999999999999998</v>
      </c>
      <c r="J30" s="109">
        <f t="shared" si="0"/>
        <v>2.9</v>
      </c>
      <c r="K30" s="115"/>
    </row>
    <row r="31" spans="1:11" ht="24">
      <c r="A31" s="114"/>
      <c r="B31" s="107">
        <v>10</v>
      </c>
      <c r="C31" s="10" t="s">
        <v>727</v>
      </c>
      <c r="D31" s="118" t="s">
        <v>976</v>
      </c>
      <c r="E31" s="118" t="s">
        <v>25</v>
      </c>
      <c r="F31" s="136" t="s">
        <v>110</v>
      </c>
      <c r="G31" s="137"/>
      <c r="H31" s="11" t="s">
        <v>728</v>
      </c>
      <c r="I31" s="14">
        <v>0.36</v>
      </c>
      <c r="J31" s="109">
        <f t="shared" si="0"/>
        <v>3.5999999999999996</v>
      </c>
      <c r="K31" s="115"/>
    </row>
    <row r="32" spans="1:11" ht="24">
      <c r="A32" s="114"/>
      <c r="B32" s="107">
        <v>10</v>
      </c>
      <c r="C32" s="10" t="s">
        <v>727</v>
      </c>
      <c r="D32" s="118" t="s">
        <v>977</v>
      </c>
      <c r="E32" s="118" t="s">
        <v>26</v>
      </c>
      <c r="F32" s="136" t="s">
        <v>110</v>
      </c>
      <c r="G32" s="137"/>
      <c r="H32" s="11" t="s">
        <v>728</v>
      </c>
      <c r="I32" s="14">
        <v>0.36</v>
      </c>
      <c r="J32" s="109">
        <f t="shared" si="0"/>
        <v>3.5999999999999996</v>
      </c>
      <c r="K32" s="115"/>
    </row>
    <row r="33" spans="1:11">
      <c r="A33" s="114"/>
      <c r="B33" s="107">
        <v>5</v>
      </c>
      <c r="C33" s="10" t="s">
        <v>729</v>
      </c>
      <c r="D33" s="118" t="s">
        <v>978</v>
      </c>
      <c r="E33" s="118" t="s">
        <v>294</v>
      </c>
      <c r="F33" s="136"/>
      <c r="G33" s="137"/>
      <c r="H33" s="11" t="s">
        <v>730</v>
      </c>
      <c r="I33" s="14">
        <v>1.0900000000000001</v>
      </c>
      <c r="J33" s="109">
        <f t="shared" si="0"/>
        <v>5.45</v>
      </c>
      <c r="K33" s="115"/>
    </row>
    <row r="34" spans="1:11">
      <c r="A34" s="114"/>
      <c r="B34" s="107">
        <v>5</v>
      </c>
      <c r="C34" s="10" t="s">
        <v>729</v>
      </c>
      <c r="D34" s="118" t="s">
        <v>979</v>
      </c>
      <c r="E34" s="118" t="s">
        <v>314</v>
      </c>
      <c r="F34" s="136"/>
      <c r="G34" s="137"/>
      <c r="H34" s="11" t="s">
        <v>730</v>
      </c>
      <c r="I34" s="14">
        <v>1.36</v>
      </c>
      <c r="J34" s="109">
        <f t="shared" si="0"/>
        <v>6.8000000000000007</v>
      </c>
      <c r="K34" s="115"/>
    </row>
    <row r="35" spans="1:11">
      <c r="A35" s="114"/>
      <c r="B35" s="107">
        <v>5</v>
      </c>
      <c r="C35" s="10" t="s">
        <v>729</v>
      </c>
      <c r="D35" s="118" t="s">
        <v>980</v>
      </c>
      <c r="E35" s="118" t="s">
        <v>701</v>
      </c>
      <c r="F35" s="136"/>
      <c r="G35" s="137"/>
      <c r="H35" s="11" t="s">
        <v>730</v>
      </c>
      <c r="I35" s="14">
        <v>1.54</v>
      </c>
      <c r="J35" s="109">
        <f t="shared" si="0"/>
        <v>7.7</v>
      </c>
      <c r="K35" s="115"/>
    </row>
    <row r="36" spans="1:11">
      <c r="A36" s="114"/>
      <c r="B36" s="107">
        <v>10</v>
      </c>
      <c r="C36" s="10" t="s">
        <v>731</v>
      </c>
      <c r="D36" s="118" t="s">
        <v>981</v>
      </c>
      <c r="E36" s="118" t="s">
        <v>23</v>
      </c>
      <c r="F36" s="136" t="s">
        <v>110</v>
      </c>
      <c r="G36" s="137"/>
      <c r="H36" s="11" t="s">
        <v>732</v>
      </c>
      <c r="I36" s="14">
        <v>0.24</v>
      </c>
      <c r="J36" s="109">
        <f t="shared" si="0"/>
        <v>2.4</v>
      </c>
      <c r="K36" s="115"/>
    </row>
    <row r="37" spans="1:11" ht="24">
      <c r="A37" s="114"/>
      <c r="B37" s="107">
        <v>5</v>
      </c>
      <c r="C37" s="10" t="s">
        <v>733</v>
      </c>
      <c r="D37" s="118" t="s">
        <v>982</v>
      </c>
      <c r="E37" s="118" t="s">
        <v>273</v>
      </c>
      <c r="F37" s="136"/>
      <c r="G37" s="137"/>
      <c r="H37" s="11" t="s">
        <v>950</v>
      </c>
      <c r="I37" s="14">
        <v>0.28999999999999998</v>
      </c>
      <c r="J37" s="109">
        <f t="shared" si="0"/>
        <v>1.45</v>
      </c>
      <c r="K37" s="115"/>
    </row>
    <row r="38" spans="1:11" ht="24">
      <c r="A38" s="114"/>
      <c r="B38" s="107">
        <v>5</v>
      </c>
      <c r="C38" s="10" t="s">
        <v>733</v>
      </c>
      <c r="D38" s="118" t="s">
        <v>983</v>
      </c>
      <c r="E38" s="118" t="s">
        <v>110</v>
      </c>
      <c r="F38" s="136"/>
      <c r="G38" s="137"/>
      <c r="H38" s="11" t="s">
        <v>950</v>
      </c>
      <c r="I38" s="14">
        <v>0.28999999999999998</v>
      </c>
      <c r="J38" s="109">
        <f t="shared" si="0"/>
        <v>1.45</v>
      </c>
      <c r="K38" s="115"/>
    </row>
    <row r="39" spans="1:11" ht="24">
      <c r="A39" s="114"/>
      <c r="B39" s="107">
        <v>5</v>
      </c>
      <c r="C39" s="10" t="s">
        <v>733</v>
      </c>
      <c r="D39" s="118" t="s">
        <v>984</v>
      </c>
      <c r="E39" s="118" t="s">
        <v>484</v>
      </c>
      <c r="F39" s="136"/>
      <c r="G39" s="137"/>
      <c r="H39" s="11" t="s">
        <v>950</v>
      </c>
      <c r="I39" s="14">
        <v>0.28999999999999998</v>
      </c>
      <c r="J39" s="109">
        <f t="shared" si="0"/>
        <v>1.45</v>
      </c>
      <c r="K39" s="115"/>
    </row>
    <row r="40" spans="1:11" ht="24">
      <c r="A40" s="114"/>
      <c r="B40" s="107">
        <v>4</v>
      </c>
      <c r="C40" s="10" t="s">
        <v>733</v>
      </c>
      <c r="D40" s="118" t="s">
        <v>985</v>
      </c>
      <c r="E40" s="118" t="s">
        <v>723</v>
      </c>
      <c r="F40" s="136"/>
      <c r="G40" s="137"/>
      <c r="H40" s="11" t="s">
        <v>950</v>
      </c>
      <c r="I40" s="14">
        <v>0.28999999999999998</v>
      </c>
      <c r="J40" s="109">
        <f t="shared" si="0"/>
        <v>1.1599999999999999</v>
      </c>
      <c r="K40" s="115"/>
    </row>
    <row r="41" spans="1:11" ht="24">
      <c r="A41" s="114"/>
      <c r="B41" s="107">
        <v>2</v>
      </c>
      <c r="C41" s="10" t="s">
        <v>100</v>
      </c>
      <c r="D41" s="118" t="s">
        <v>986</v>
      </c>
      <c r="E41" s="118" t="s">
        <v>734</v>
      </c>
      <c r="F41" s="136" t="s">
        <v>107</v>
      </c>
      <c r="G41" s="137"/>
      <c r="H41" s="11" t="s">
        <v>735</v>
      </c>
      <c r="I41" s="14">
        <v>1.68</v>
      </c>
      <c r="J41" s="109">
        <f t="shared" si="0"/>
        <v>3.36</v>
      </c>
      <c r="K41" s="115"/>
    </row>
    <row r="42" spans="1:11" ht="24">
      <c r="A42" s="114"/>
      <c r="B42" s="107">
        <v>2</v>
      </c>
      <c r="C42" s="10" t="s">
        <v>100</v>
      </c>
      <c r="D42" s="118" t="s">
        <v>987</v>
      </c>
      <c r="E42" s="118" t="s">
        <v>734</v>
      </c>
      <c r="F42" s="136" t="s">
        <v>213</v>
      </c>
      <c r="G42" s="137"/>
      <c r="H42" s="11" t="s">
        <v>735</v>
      </c>
      <c r="I42" s="14">
        <v>1.68</v>
      </c>
      <c r="J42" s="109">
        <f t="shared" si="0"/>
        <v>3.36</v>
      </c>
      <c r="K42" s="115"/>
    </row>
    <row r="43" spans="1:11" ht="24">
      <c r="A43" s="114"/>
      <c r="B43" s="107">
        <v>2</v>
      </c>
      <c r="C43" s="10" t="s">
        <v>100</v>
      </c>
      <c r="D43" s="118" t="s">
        <v>988</v>
      </c>
      <c r="E43" s="118" t="s">
        <v>736</v>
      </c>
      <c r="F43" s="136" t="s">
        <v>107</v>
      </c>
      <c r="G43" s="137"/>
      <c r="H43" s="11" t="s">
        <v>735</v>
      </c>
      <c r="I43" s="14">
        <v>1.68</v>
      </c>
      <c r="J43" s="109">
        <f t="shared" si="0"/>
        <v>3.36</v>
      </c>
      <c r="K43" s="115"/>
    </row>
    <row r="44" spans="1:11" ht="24">
      <c r="A44" s="114"/>
      <c r="B44" s="107">
        <v>2</v>
      </c>
      <c r="C44" s="10" t="s">
        <v>100</v>
      </c>
      <c r="D44" s="118" t="s">
        <v>989</v>
      </c>
      <c r="E44" s="118" t="s">
        <v>736</v>
      </c>
      <c r="F44" s="136" t="s">
        <v>214</v>
      </c>
      <c r="G44" s="137"/>
      <c r="H44" s="11" t="s">
        <v>735</v>
      </c>
      <c r="I44" s="14">
        <v>1.68</v>
      </c>
      <c r="J44" s="109">
        <f t="shared" si="0"/>
        <v>3.36</v>
      </c>
      <c r="K44" s="115"/>
    </row>
    <row r="45" spans="1:11" ht="24">
      <c r="A45" s="114"/>
      <c r="B45" s="107">
        <v>2</v>
      </c>
      <c r="C45" s="10" t="s">
        <v>100</v>
      </c>
      <c r="D45" s="118" t="s">
        <v>990</v>
      </c>
      <c r="E45" s="118" t="s">
        <v>737</v>
      </c>
      <c r="F45" s="136" t="s">
        <v>263</v>
      </c>
      <c r="G45" s="137"/>
      <c r="H45" s="11" t="s">
        <v>735</v>
      </c>
      <c r="I45" s="14">
        <v>1.68</v>
      </c>
      <c r="J45" s="109">
        <f t="shared" si="0"/>
        <v>3.36</v>
      </c>
      <c r="K45" s="115"/>
    </row>
    <row r="46" spans="1:11" ht="24">
      <c r="A46" s="114"/>
      <c r="B46" s="107">
        <v>2</v>
      </c>
      <c r="C46" s="10" t="s">
        <v>100</v>
      </c>
      <c r="D46" s="118" t="s">
        <v>991</v>
      </c>
      <c r="E46" s="118" t="s">
        <v>737</v>
      </c>
      <c r="F46" s="136" t="s">
        <v>265</v>
      </c>
      <c r="G46" s="137"/>
      <c r="H46" s="11" t="s">
        <v>735</v>
      </c>
      <c r="I46" s="14">
        <v>1.68</v>
      </c>
      <c r="J46" s="109">
        <f t="shared" si="0"/>
        <v>3.36</v>
      </c>
      <c r="K46" s="115"/>
    </row>
    <row r="47" spans="1:11" ht="24">
      <c r="A47" s="114"/>
      <c r="B47" s="107">
        <v>4</v>
      </c>
      <c r="C47" s="10" t="s">
        <v>738</v>
      </c>
      <c r="D47" s="118" t="s">
        <v>992</v>
      </c>
      <c r="E47" s="118" t="s">
        <v>27</v>
      </c>
      <c r="F47" s="136"/>
      <c r="G47" s="137"/>
      <c r="H47" s="11" t="s">
        <v>739</v>
      </c>
      <c r="I47" s="14">
        <v>3.34</v>
      </c>
      <c r="J47" s="109">
        <f t="shared" si="0"/>
        <v>13.36</v>
      </c>
      <c r="K47" s="115"/>
    </row>
    <row r="48" spans="1:11" ht="24">
      <c r="A48" s="114"/>
      <c r="B48" s="107">
        <v>4</v>
      </c>
      <c r="C48" s="10" t="s">
        <v>738</v>
      </c>
      <c r="D48" s="118" t="s">
        <v>993</v>
      </c>
      <c r="E48" s="118" t="s">
        <v>28</v>
      </c>
      <c r="F48" s="136"/>
      <c r="G48" s="137"/>
      <c r="H48" s="11" t="s">
        <v>739</v>
      </c>
      <c r="I48" s="14">
        <v>3.34</v>
      </c>
      <c r="J48" s="109">
        <f t="shared" si="0"/>
        <v>13.36</v>
      </c>
      <c r="K48" s="115"/>
    </row>
    <row r="49" spans="1:11" ht="24">
      <c r="A49" s="114"/>
      <c r="B49" s="107">
        <v>2</v>
      </c>
      <c r="C49" s="10" t="s">
        <v>740</v>
      </c>
      <c r="D49" s="118" t="s">
        <v>994</v>
      </c>
      <c r="E49" s="118" t="s">
        <v>27</v>
      </c>
      <c r="F49" s="136" t="s">
        <v>273</v>
      </c>
      <c r="G49" s="137"/>
      <c r="H49" s="11" t="s">
        <v>741</v>
      </c>
      <c r="I49" s="14">
        <v>1.18</v>
      </c>
      <c r="J49" s="109">
        <f t="shared" si="0"/>
        <v>2.36</v>
      </c>
      <c r="K49" s="115"/>
    </row>
    <row r="50" spans="1:11" ht="24">
      <c r="A50" s="114"/>
      <c r="B50" s="107">
        <v>2</v>
      </c>
      <c r="C50" s="10" t="s">
        <v>740</v>
      </c>
      <c r="D50" s="118" t="s">
        <v>995</v>
      </c>
      <c r="E50" s="118" t="s">
        <v>29</v>
      </c>
      <c r="F50" s="136" t="s">
        <v>271</v>
      </c>
      <c r="G50" s="137"/>
      <c r="H50" s="11" t="s">
        <v>741</v>
      </c>
      <c r="I50" s="14">
        <v>1.17</v>
      </c>
      <c r="J50" s="109">
        <f t="shared" si="0"/>
        <v>2.34</v>
      </c>
      <c r="K50" s="115"/>
    </row>
    <row r="51" spans="1:11" ht="24">
      <c r="A51" s="114"/>
      <c r="B51" s="107">
        <v>4</v>
      </c>
      <c r="C51" s="10" t="s">
        <v>742</v>
      </c>
      <c r="D51" s="118" t="s">
        <v>996</v>
      </c>
      <c r="E51" s="118" t="s">
        <v>583</v>
      </c>
      <c r="F51" s="136"/>
      <c r="G51" s="137"/>
      <c r="H51" s="11" t="s">
        <v>951</v>
      </c>
      <c r="I51" s="14">
        <v>0.49</v>
      </c>
      <c r="J51" s="109">
        <f t="shared" si="0"/>
        <v>1.96</v>
      </c>
      <c r="K51" s="115"/>
    </row>
    <row r="52" spans="1:11" ht="24">
      <c r="A52" s="114"/>
      <c r="B52" s="107">
        <v>5</v>
      </c>
      <c r="C52" s="10" t="s">
        <v>742</v>
      </c>
      <c r="D52" s="118" t="s">
        <v>997</v>
      </c>
      <c r="E52" s="118" t="s">
        <v>743</v>
      </c>
      <c r="F52" s="136"/>
      <c r="G52" s="137"/>
      <c r="H52" s="11" t="s">
        <v>951</v>
      </c>
      <c r="I52" s="14">
        <v>0.49</v>
      </c>
      <c r="J52" s="109">
        <f t="shared" si="0"/>
        <v>2.4500000000000002</v>
      </c>
      <c r="K52" s="115"/>
    </row>
    <row r="53" spans="1:11" ht="24">
      <c r="A53" s="114"/>
      <c r="B53" s="107">
        <v>1</v>
      </c>
      <c r="C53" s="10" t="s">
        <v>744</v>
      </c>
      <c r="D53" s="118" t="s">
        <v>998</v>
      </c>
      <c r="E53" s="118" t="s">
        <v>67</v>
      </c>
      <c r="F53" s="136"/>
      <c r="G53" s="137"/>
      <c r="H53" s="11" t="s">
        <v>745</v>
      </c>
      <c r="I53" s="14">
        <v>27.14</v>
      </c>
      <c r="J53" s="109">
        <f t="shared" si="0"/>
        <v>27.14</v>
      </c>
      <c r="K53" s="115"/>
    </row>
    <row r="54" spans="1:11" ht="24">
      <c r="A54" s="114"/>
      <c r="B54" s="107">
        <v>1</v>
      </c>
      <c r="C54" s="10" t="s">
        <v>744</v>
      </c>
      <c r="D54" s="118" t="s">
        <v>999</v>
      </c>
      <c r="E54" s="118" t="s">
        <v>26</v>
      </c>
      <c r="F54" s="136"/>
      <c r="G54" s="137"/>
      <c r="H54" s="11" t="s">
        <v>745</v>
      </c>
      <c r="I54" s="14">
        <v>27.14</v>
      </c>
      <c r="J54" s="109">
        <f t="shared" si="0"/>
        <v>27.14</v>
      </c>
      <c r="K54" s="115"/>
    </row>
    <row r="55" spans="1:11" ht="24">
      <c r="A55" s="114"/>
      <c r="B55" s="107">
        <v>2</v>
      </c>
      <c r="C55" s="10" t="s">
        <v>746</v>
      </c>
      <c r="D55" s="118" t="s">
        <v>1000</v>
      </c>
      <c r="E55" s="118" t="s">
        <v>25</v>
      </c>
      <c r="F55" s="136"/>
      <c r="G55" s="137"/>
      <c r="H55" s="11" t="s">
        <v>747</v>
      </c>
      <c r="I55" s="14">
        <v>25.45</v>
      </c>
      <c r="J55" s="109">
        <f t="shared" si="0"/>
        <v>50.9</v>
      </c>
      <c r="K55" s="115"/>
    </row>
    <row r="56" spans="1:11" ht="24">
      <c r="A56" s="114"/>
      <c r="B56" s="107">
        <v>1</v>
      </c>
      <c r="C56" s="10" t="s">
        <v>746</v>
      </c>
      <c r="D56" s="118" t="s">
        <v>1001</v>
      </c>
      <c r="E56" s="118" t="s">
        <v>26</v>
      </c>
      <c r="F56" s="136"/>
      <c r="G56" s="137"/>
      <c r="H56" s="11" t="s">
        <v>747</v>
      </c>
      <c r="I56" s="14">
        <v>25.45</v>
      </c>
      <c r="J56" s="109">
        <f t="shared" si="0"/>
        <v>25.45</v>
      </c>
      <c r="K56" s="115"/>
    </row>
    <row r="57" spans="1:11" ht="36">
      <c r="A57" s="114"/>
      <c r="B57" s="107">
        <v>1</v>
      </c>
      <c r="C57" s="10" t="s">
        <v>748</v>
      </c>
      <c r="D57" s="118" t="s">
        <v>1002</v>
      </c>
      <c r="E57" s="118" t="s">
        <v>749</v>
      </c>
      <c r="F57" s="136"/>
      <c r="G57" s="137"/>
      <c r="H57" s="11" t="s">
        <v>750</v>
      </c>
      <c r="I57" s="14">
        <v>82.02</v>
      </c>
      <c r="J57" s="109">
        <f t="shared" si="0"/>
        <v>82.02</v>
      </c>
      <c r="K57" s="115"/>
    </row>
    <row r="58" spans="1:11" ht="36">
      <c r="A58" s="114"/>
      <c r="B58" s="107">
        <v>1</v>
      </c>
      <c r="C58" s="10" t="s">
        <v>748</v>
      </c>
      <c r="D58" s="118" t="s">
        <v>1003</v>
      </c>
      <c r="E58" s="118" t="s">
        <v>751</v>
      </c>
      <c r="F58" s="136"/>
      <c r="G58" s="137"/>
      <c r="H58" s="11" t="s">
        <v>750</v>
      </c>
      <c r="I58" s="14">
        <v>101.87</v>
      </c>
      <c r="J58" s="109">
        <f t="shared" si="0"/>
        <v>101.87</v>
      </c>
      <c r="K58" s="115"/>
    </row>
    <row r="59" spans="1:11" ht="36">
      <c r="A59" s="114"/>
      <c r="B59" s="107">
        <v>1</v>
      </c>
      <c r="C59" s="10" t="s">
        <v>752</v>
      </c>
      <c r="D59" s="118" t="s">
        <v>1004</v>
      </c>
      <c r="E59" s="118" t="s">
        <v>749</v>
      </c>
      <c r="F59" s="136"/>
      <c r="G59" s="137"/>
      <c r="H59" s="11" t="s">
        <v>753</v>
      </c>
      <c r="I59" s="14">
        <v>119.34</v>
      </c>
      <c r="J59" s="109">
        <f t="shared" si="0"/>
        <v>119.34</v>
      </c>
      <c r="K59" s="115"/>
    </row>
    <row r="60" spans="1:11" ht="36">
      <c r="A60" s="114"/>
      <c r="B60" s="107">
        <v>1</v>
      </c>
      <c r="C60" s="10" t="s">
        <v>754</v>
      </c>
      <c r="D60" s="118" t="s">
        <v>1005</v>
      </c>
      <c r="E60" s="118" t="s">
        <v>755</v>
      </c>
      <c r="F60" s="136" t="s">
        <v>273</v>
      </c>
      <c r="G60" s="137"/>
      <c r="H60" s="11" t="s">
        <v>756</v>
      </c>
      <c r="I60" s="14">
        <v>108.52</v>
      </c>
      <c r="J60" s="109">
        <f t="shared" si="0"/>
        <v>108.52</v>
      </c>
      <c r="K60" s="115"/>
    </row>
    <row r="61" spans="1:11" ht="36">
      <c r="A61" s="114"/>
      <c r="B61" s="107">
        <v>1</v>
      </c>
      <c r="C61" s="10" t="s">
        <v>754</v>
      </c>
      <c r="D61" s="118" t="s">
        <v>1006</v>
      </c>
      <c r="E61" s="118" t="s">
        <v>749</v>
      </c>
      <c r="F61" s="136" t="s">
        <v>273</v>
      </c>
      <c r="G61" s="137"/>
      <c r="H61" s="11" t="s">
        <v>756</v>
      </c>
      <c r="I61" s="14">
        <v>119.34</v>
      </c>
      <c r="J61" s="109">
        <f t="shared" si="0"/>
        <v>119.34</v>
      </c>
      <c r="K61" s="115"/>
    </row>
    <row r="62" spans="1:11" ht="36">
      <c r="A62" s="114"/>
      <c r="B62" s="107">
        <v>1</v>
      </c>
      <c r="C62" s="10" t="s">
        <v>757</v>
      </c>
      <c r="D62" s="118" t="s">
        <v>1007</v>
      </c>
      <c r="E62" s="118" t="s">
        <v>204</v>
      </c>
      <c r="F62" s="136"/>
      <c r="G62" s="137"/>
      <c r="H62" s="11" t="s">
        <v>952</v>
      </c>
      <c r="I62" s="14">
        <v>40.32</v>
      </c>
      <c r="J62" s="109">
        <f t="shared" si="0"/>
        <v>40.32</v>
      </c>
      <c r="K62" s="115"/>
    </row>
    <row r="63" spans="1:11" ht="48">
      <c r="A63" s="114"/>
      <c r="B63" s="107">
        <v>1</v>
      </c>
      <c r="C63" s="10" t="s">
        <v>758</v>
      </c>
      <c r="D63" s="118" t="s">
        <v>1008</v>
      </c>
      <c r="E63" s="118" t="s">
        <v>204</v>
      </c>
      <c r="F63" s="136"/>
      <c r="G63" s="137"/>
      <c r="H63" s="11" t="s">
        <v>953</v>
      </c>
      <c r="I63" s="14">
        <v>77.650000000000006</v>
      </c>
      <c r="J63" s="109">
        <f t="shared" si="0"/>
        <v>77.650000000000006</v>
      </c>
      <c r="K63" s="115"/>
    </row>
    <row r="64" spans="1:11" ht="36">
      <c r="A64" s="114"/>
      <c r="B64" s="107">
        <v>1</v>
      </c>
      <c r="C64" s="10" t="s">
        <v>759</v>
      </c>
      <c r="D64" s="118" t="s">
        <v>1009</v>
      </c>
      <c r="E64" s="118" t="s">
        <v>204</v>
      </c>
      <c r="F64" s="136" t="s">
        <v>107</v>
      </c>
      <c r="G64" s="137"/>
      <c r="H64" s="11" t="s">
        <v>954</v>
      </c>
      <c r="I64" s="14">
        <v>40.07</v>
      </c>
      <c r="J64" s="109">
        <f t="shared" si="0"/>
        <v>40.07</v>
      </c>
      <c r="K64" s="115"/>
    </row>
    <row r="65" spans="1:11" ht="36">
      <c r="A65" s="114"/>
      <c r="B65" s="107">
        <v>1</v>
      </c>
      <c r="C65" s="10" t="s">
        <v>759</v>
      </c>
      <c r="D65" s="118" t="s">
        <v>1010</v>
      </c>
      <c r="E65" s="118" t="s">
        <v>204</v>
      </c>
      <c r="F65" s="136" t="s">
        <v>210</v>
      </c>
      <c r="G65" s="137"/>
      <c r="H65" s="11" t="s">
        <v>954</v>
      </c>
      <c r="I65" s="14">
        <v>40.07</v>
      </c>
      <c r="J65" s="109">
        <f t="shared" si="0"/>
        <v>40.07</v>
      </c>
      <c r="K65" s="115"/>
    </row>
    <row r="66" spans="1:11" ht="36">
      <c r="A66" s="114"/>
      <c r="B66" s="107">
        <v>1</v>
      </c>
      <c r="C66" s="10" t="s">
        <v>759</v>
      </c>
      <c r="D66" s="118" t="s">
        <v>1011</v>
      </c>
      <c r="E66" s="118" t="s">
        <v>204</v>
      </c>
      <c r="F66" s="136" t="s">
        <v>214</v>
      </c>
      <c r="G66" s="137"/>
      <c r="H66" s="11" t="s">
        <v>954</v>
      </c>
      <c r="I66" s="14">
        <v>40.07</v>
      </c>
      <c r="J66" s="109">
        <f t="shared" si="0"/>
        <v>40.07</v>
      </c>
      <c r="K66" s="115"/>
    </row>
    <row r="67" spans="1:11" ht="36">
      <c r="A67" s="114"/>
      <c r="B67" s="107">
        <v>1</v>
      </c>
      <c r="C67" s="10" t="s">
        <v>759</v>
      </c>
      <c r="D67" s="118" t="s">
        <v>1012</v>
      </c>
      <c r="E67" s="118" t="s">
        <v>204</v>
      </c>
      <c r="F67" s="136" t="s">
        <v>265</v>
      </c>
      <c r="G67" s="137"/>
      <c r="H67" s="11" t="s">
        <v>954</v>
      </c>
      <c r="I67" s="14">
        <v>40.07</v>
      </c>
      <c r="J67" s="109">
        <f t="shared" si="0"/>
        <v>40.07</v>
      </c>
      <c r="K67" s="115"/>
    </row>
    <row r="68" spans="1:11" ht="36">
      <c r="A68" s="114"/>
      <c r="B68" s="107">
        <v>1</v>
      </c>
      <c r="C68" s="10" t="s">
        <v>759</v>
      </c>
      <c r="D68" s="118" t="s">
        <v>1013</v>
      </c>
      <c r="E68" s="118" t="s">
        <v>204</v>
      </c>
      <c r="F68" s="136" t="s">
        <v>267</v>
      </c>
      <c r="G68" s="137"/>
      <c r="H68" s="11" t="s">
        <v>954</v>
      </c>
      <c r="I68" s="14">
        <v>40.07</v>
      </c>
      <c r="J68" s="109">
        <f t="shared" si="0"/>
        <v>40.07</v>
      </c>
      <c r="K68" s="115"/>
    </row>
    <row r="69" spans="1:11" ht="36">
      <c r="A69" s="114"/>
      <c r="B69" s="107">
        <v>1</v>
      </c>
      <c r="C69" s="10" t="s">
        <v>759</v>
      </c>
      <c r="D69" s="118" t="s">
        <v>1014</v>
      </c>
      <c r="E69" s="118" t="s">
        <v>204</v>
      </c>
      <c r="F69" s="136" t="s">
        <v>269</v>
      </c>
      <c r="G69" s="137"/>
      <c r="H69" s="11" t="s">
        <v>954</v>
      </c>
      <c r="I69" s="14">
        <v>40.07</v>
      </c>
      <c r="J69" s="109">
        <f t="shared" si="0"/>
        <v>40.07</v>
      </c>
      <c r="K69" s="115"/>
    </row>
    <row r="70" spans="1:11" ht="36">
      <c r="A70" s="114"/>
      <c r="B70" s="107">
        <v>1</v>
      </c>
      <c r="C70" s="10" t="s">
        <v>760</v>
      </c>
      <c r="D70" s="118" t="s">
        <v>1015</v>
      </c>
      <c r="E70" s="118" t="s">
        <v>204</v>
      </c>
      <c r="F70" s="136" t="s">
        <v>107</v>
      </c>
      <c r="G70" s="137"/>
      <c r="H70" s="11" t="s">
        <v>955</v>
      </c>
      <c r="I70" s="14">
        <v>43.26</v>
      </c>
      <c r="J70" s="109">
        <f t="shared" si="0"/>
        <v>43.26</v>
      </c>
      <c r="K70" s="115"/>
    </row>
    <row r="71" spans="1:11" ht="36">
      <c r="A71" s="114"/>
      <c r="B71" s="107">
        <v>1</v>
      </c>
      <c r="C71" s="10" t="s">
        <v>760</v>
      </c>
      <c r="D71" s="118" t="s">
        <v>1016</v>
      </c>
      <c r="E71" s="118" t="s">
        <v>204</v>
      </c>
      <c r="F71" s="136" t="s">
        <v>267</v>
      </c>
      <c r="G71" s="137"/>
      <c r="H71" s="11" t="s">
        <v>955</v>
      </c>
      <c r="I71" s="14">
        <v>43.26</v>
      </c>
      <c r="J71" s="109">
        <f t="shared" si="0"/>
        <v>43.26</v>
      </c>
      <c r="K71" s="115"/>
    </row>
    <row r="72" spans="1:11" ht="36">
      <c r="A72" s="114"/>
      <c r="B72" s="107">
        <v>1</v>
      </c>
      <c r="C72" s="10" t="s">
        <v>760</v>
      </c>
      <c r="D72" s="118" t="s">
        <v>1017</v>
      </c>
      <c r="E72" s="118" t="s">
        <v>204</v>
      </c>
      <c r="F72" s="136" t="s">
        <v>268</v>
      </c>
      <c r="G72" s="137"/>
      <c r="H72" s="11" t="s">
        <v>955</v>
      </c>
      <c r="I72" s="14">
        <v>43.26</v>
      </c>
      <c r="J72" s="109">
        <f t="shared" si="0"/>
        <v>43.26</v>
      </c>
      <c r="K72" s="115"/>
    </row>
    <row r="73" spans="1:11" ht="24">
      <c r="A73" s="114"/>
      <c r="B73" s="107">
        <v>30</v>
      </c>
      <c r="C73" s="10" t="s">
        <v>662</v>
      </c>
      <c r="D73" s="118" t="s">
        <v>1018</v>
      </c>
      <c r="E73" s="118" t="s">
        <v>26</v>
      </c>
      <c r="F73" s="136" t="s">
        <v>107</v>
      </c>
      <c r="G73" s="137"/>
      <c r="H73" s="11" t="s">
        <v>761</v>
      </c>
      <c r="I73" s="14">
        <v>1.46</v>
      </c>
      <c r="J73" s="109">
        <f t="shared" si="0"/>
        <v>43.8</v>
      </c>
      <c r="K73" s="115"/>
    </row>
    <row r="74" spans="1:11" ht="24">
      <c r="A74" s="114"/>
      <c r="B74" s="107">
        <v>10</v>
      </c>
      <c r="C74" s="10" t="s">
        <v>662</v>
      </c>
      <c r="D74" s="118" t="s">
        <v>1019</v>
      </c>
      <c r="E74" s="118" t="s">
        <v>26</v>
      </c>
      <c r="F74" s="136" t="s">
        <v>263</v>
      </c>
      <c r="G74" s="137"/>
      <c r="H74" s="11" t="s">
        <v>761</v>
      </c>
      <c r="I74" s="14">
        <v>1.46</v>
      </c>
      <c r="J74" s="109">
        <f t="shared" si="0"/>
        <v>14.6</v>
      </c>
      <c r="K74" s="115"/>
    </row>
    <row r="75" spans="1:11" ht="24">
      <c r="A75" s="114"/>
      <c r="B75" s="107">
        <v>10</v>
      </c>
      <c r="C75" s="10" t="s">
        <v>662</v>
      </c>
      <c r="D75" s="118" t="s">
        <v>1020</v>
      </c>
      <c r="E75" s="118" t="s">
        <v>26</v>
      </c>
      <c r="F75" s="136" t="s">
        <v>214</v>
      </c>
      <c r="G75" s="137"/>
      <c r="H75" s="11" t="s">
        <v>761</v>
      </c>
      <c r="I75" s="14">
        <v>1.46</v>
      </c>
      <c r="J75" s="109">
        <f t="shared" si="0"/>
        <v>14.6</v>
      </c>
      <c r="K75" s="115"/>
    </row>
    <row r="76" spans="1:11" ht="24">
      <c r="A76" s="114"/>
      <c r="B76" s="107">
        <v>10</v>
      </c>
      <c r="C76" s="10" t="s">
        <v>662</v>
      </c>
      <c r="D76" s="118" t="s">
        <v>1021</v>
      </c>
      <c r="E76" s="118" t="s">
        <v>26</v>
      </c>
      <c r="F76" s="136" t="s">
        <v>266</v>
      </c>
      <c r="G76" s="137"/>
      <c r="H76" s="11" t="s">
        <v>761</v>
      </c>
      <c r="I76" s="14">
        <v>1.46</v>
      </c>
      <c r="J76" s="109">
        <f t="shared" si="0"/>
        <v>14.6</v>
      </c>
      <c r="K76" s="115"/>
    </row>
    <row r="77" spans="1:11" ht="24">
      <c r="A77" s="114"/>
      <c r="B77" s="107">
        <v>10</v>
      </c>
      <c r="C77" s="10" t="s">
        <v>662</v>
      </c>
      <c r="D77" s="118" t="s">
        <v>1022</v>
      </c>
      <c r="E77" s="118" t="s">
        <v>26</v>
      </c>
      <c r="F77" s="136" t="s">
        <v>267</v>
      </c>
      <c r="G77" s="137"/>
      <c r="H77" s="11" t="s">
        <v>761</v>
      </c>
      <c r="I77" s="14">
        <v>1.46</v>
      </c>
      <c r="J77" s="109">
        <f t="shared" si="0"/>
        <v>14.6</v>
      </c>
      <c r="K77" s="115"/>
    </row>
    <row r="78" spans="1:11" ht="24">
      <c r="A78" s="114"/>
      <c r="B78" s="107">
        <v>5</v>
      </c>
      <c r="C78" s="10" t="s">
        <v>662</v>
      </c>
      <c r="D78" s="118" t="s">
        <v>1023</v>
      </c>
      <c r="E78" s="118" t="s">
        <v>26</v>
      </c>
      <c r="F78" s="136" t="s">
        <v>268</v>
      </c>
      <c r="G78" s="137"/>
      <c r="H78" s="11" t="s">
        <v>761</v>
      </c>
      <c r="I78" s="14">
        <v>1.46</v>
      </c>
      <c r="J78" s="109">
        <f t="shared" si="0"/>
        <v>7.3</v>
      </c>
      <c r="K78" s="115"/>
    </row>
    <row r="79" spans="1:11" ht="24">
      <c r="A79" s="114"/>
      <c r="B79" s="107">
        <v>10</v>
      </c>
      <c r="C79" s="10" t="s">
        <v>662</v>
      </c>
      <c r="D79" s="118" t="s">
        <v>1024</v>
      </c>
      <c r="E79" s="118" t="s">
        <v>26</v>
      </c>
      <c r="F79" s="136" t="s">
        <v>269</v>
      </c>
      <c r="G79" s="137"/>
      <c r="H79" s="11" t="s">
        <v>761</v>
      </c>
      <c r="I79" s="14">
        <v>1.46</v>
      </c>
      <c r="J79" s="109">
        <f t="shared" si="0"/>
        <v>14.6</v>
      </c>
      <c r="K79" s="115"/>
    </row>
    <row r="80" spans="1:11" ht="24">
      <c r="A80" s="114"/>
      <c r="B80" s="107">
        <v>10</v>
      </c>
      <c r="C80" s="10" t="s">
        <v>619</v>
      </c>
      <c r="D80" s="118" t="s">
        <v>1025</v>
      </c>
      <c r="E80" s="118" t="s">
        <v>26</v>
      </c>
      <c r="F80" s="136" t="s">
        <v>107</v>
      </c>
      <c r="G80" s="137"/>
      <c r="H80" s="11" t="s">
        <v>621</v>
      </c>
      <c r="I80" s="14">
        <v>1.34</v>
      </c>
      <c r="J80" s="109">
        <f t="shared" si="0"/>
        <v>13.4</v>
      </c>
      <c r="K80" s="115"/>
    </row>
    <row r="81" spans="1:11" ht="24">
      <c r="A81" s="114"/>
      <c r="B81" s="107">
        <v>10</v>
      </c>
      <c r="C81" s="10" t="s">
        <v>619</v>
      </c>
      <c r="D81" s="118" t="s">
        <v>1026</v>
      </c>
      <c r="E81" s="118" t="s">
        <v>26</v>
      </c>
      <c r="F81" s="136" t="s">
        <v>210</v>
      </c>
      <c r="G81" s="137"/>
      <c r="H81" s="11" t="s">
        <v>621</v>
      </c>
      <c r="I81" s="14">
        <v>1.34</v>
      </c>
      <c r="J81" s="109">
        <f t="shared" si="0"/>
        <v>13.4</v>
      </c>
      <c r="K81" s="115"/>
    </row>
    <row r="82" spans="1:11">
      <c r="A82" s="114"/>
      <c r="B82" s="107">
        <v>20</v>
      </c>
      <c r="C82" s="10" t="s">
        <v>762</v>
      </c>
      <c r="D82" s="118" t="s">
        <v>1027</v>
      </c>
      <c r="E82" s="118" t="s">
        <v>28</v>
      </c>
      <c r="F82" s="136"/>
      <c r="G82" s="137"/>
      <c r="H82" s="11" t="s">
        <v>763</v>
      </c>
      <c r="I82" s="14">
        <v>0.37</v>
      </c>
      <c r="J82" s="109">
        <f t="shared" si="0"/>
        <v>7.4</v>
      </c>
      <c r="K82" s="115"/>
    </row>
    <row r="83" spans="1:11">
      <c r="A83" s="114"/>
      <c r="B83" s="107">
        <v>20</v>
      </c>
      <c r="C83" s="10" t="s">
        <v>762</v>
      </c>
      <c r="D83" s="118" t="s">
        <v>1028</v>
      </c>
      <c r="E83" s="118" t="s">
        <v>29</v>
      </c>
      <c r="F83" s="136"/>
      <c r="G83" s="137"/>
      <c r="H83" s="11" t="s">
        <v>763</v>
      </c>
      <c r="I83" s="14">
        <v>0.37</v>
      </c>
      <c r="J83" s="109">
        <f t="shared" si="0"/>
        <v>7.4</v>
      </c>
      <c r="K83" s="115"/>
    </row>
    <row r="84" spans="1:11" ht="24">
      <c r="A84" s="114"/>
      <c r="B84" s="107">
        <v>5</v>
      </c>
      <c r="C84" s="10" t="s">
        <v>764</v>
      </c>
      <c r="D84" s="118" t="s">
        <v>1029</v>
      </c>
      <c r="E84" s="118" t="s">
        <v>25</v>
      </c>
      <c r="F84" s="136" t="s">
        <v>673</v>
      </c>
      <c r="G84" s="137"/>
      <c r="H84" s="11" t="s">
        <v>765</v>
      </c>
      <c r="I84" s="14">
        <v>1</v>
      </c>
      <c r="J84" s="109">
        <f t="shared" si="0"/>
        <v>5</v>
      </c>
      <c r="K84" s="115"/>
    </row>
    <row r="85" spans="1:11" ht="24">
      <c r="A85" s="114"/>
      <c r="B85" s="107">
        <v>4</v>
      </c>
      <c r="C85" s="10" t="s">
        <v>764</v>
      </c>
      <c r="D85" s="118" t="s">
        <v>1030</v>
      </c>
      <c r="E85" s="118" t="s">
        <v>25</v>
      </c>
      <c r="F85" s="136" t="s">
        <v>272</v>
      </c>
      <c r="G85" s="137"/>
      <c r="H85" s="11" t="s">
        <v>765</v>
      </c>
      <c r="I85" s="14">
        <v>1</v>
      </c>
      <c r="J85" s="109">
        <f t="shared" si="0"/>
        <v>4</v>
      </c>
      <c r="K85" s="115"/>
    </row>
    <row r="86" spans="1:11" ht="24">
      <c r="A86" s="114"/>
      <c r="B86" s="107">
        <v>4</v>
      </c>
      <c r="C86" s="10" t="s">
        <v>764</v>
      </c>
      <c r="D86" s="118" t="s">
        <v>1031</v>
      </c>
      <c r="E86" s="118" t="s">
        <v>26</v>
      </c>
      <c r="F86" s="136" t="s">
        <v>272</v>
      </c>
      <c r="G86" s="137"/>
      <c r="H86" s="11" t="s">
        <v>765</v>
      </c>
      <c r="I86" s="14">
        <v>1</v>
      </c>
      <c r="J86" s="109">
        <f t="shared" ref="J86:J149" si="1">I86*B86</f>
        <v>4</v>
      </c>
      <c r="K86" s="115"/>
    </row>
    <row r="87" spans="1:11" ht="24">
      <c r="A87" s="114"/>
      <c r="B87" s="107">
        <v>4</v>
      </c>
      <c r="C87" s="10" t="s">
        <v>764</v>
      </c>
      <c r="D87" s="118" t="s">
        <v>1032</v>
      </c>
      <c r="E87" s="118" t="s">
        <v>27</v>
      </c>
      <c r="F87" s="136" t="s">
        <v>673</v>
      </c>
      <c r="G87" s="137"/>
      <c r="H87" s="11" t="s">
        <v>765</v>
      </c>
      <c r="I87" s="14">
        <v>1</v>
      </c>
      <c r="J87" s="109">
        <f t="shared" si="1"/>
        <v>4</v>
      </c>
      <c r="K87" s="115"/>
    </row>
    <row r="88" spans="1:11" ht="24">
      <c r="A88" s="114"/>
      <c r="B88" s="107">
        <v>4</v>
      </c>
      <c r="C88" s="10" t="s">
        <v>764</v>
      </c>
      <c r="D88" s="118" t="s">
        <v>1033</v>
      </c>
      <c r="E88" s="118" t="s">
        <v>27</v>
      </c>
      <c r="F88" s="136" t="s">
        <v>271</v>
      </c>
      <c r="G88" s="137"/>
      <c r="H88" s="11" t="s">
        <v>765</v>
      </c>
      <c r="I88" s="14">
        <v>1</v>
      </c>
      <c r="J88" s="109">
        <f t="shared" si="1"/>
        <v>4</v>
      </c>
      <c r="K88" s="115"/>
    </row>
    <row r="89" spans="1:11" ht="24">
      <c r="A89" s="114"/>
      <c r="B89" s="107">
        <v>2</v>
      </c>
      <c r="C89" s="10" t="s">
        <v>764</v>
      </c>
      <c r="D89" s="118" t="s">
        <v>1034</v>
      </c>
      <c r="E89" s="118" t="s">
        <v>27</v>
      </c>
      <c r="F89" s="136" t="s">
        <v>272</v>
      </c>
      <c r="G89" s="137"/>
      <c r="H89" s="11" t="s">
        <v>765</v>
      </c>
      <c r="I89" s="14">
        <v>1</v>
      </c>
      <c r="J89" s="109">
        <f t="shared" si="1"/>
        <v>2</v>
      </c>
      <c r="K89" s="115"/>
    </row>
    <row r="90" spans="1:11" ht="36">
      <c r="A90" s="114"/>
      <c r="B90" s="107">
        <v>5</v>
      </c>
      <c r="C90" s="10" t="s">
        <v>766</v>
      </c>
      <c r="D90" s="118" t="s">
        <v>1035</v>
      </c>
      <c r="E90" s="118" t="s">
        <v>767</v>
      </c>
      <c r="F90" s="136"/>
      <c r="G90" s="137"/>
      <c r="H90" s="11" t="s">
        <v>956</v>
      </c>
      <c r="I90" s="14">
        <v>2.19</v>
      </c>
      <c r="J90" s="109">
        <f t="shared" si="1"/>
        <v>10.95</v>
      </c>
      <c r="K90" s="115"/>
    </row>
    <row r="91" spans="1:11" ht="24">
      <c r="A91" s="114"/>
      <c r="B91" s="107">
        <v>10</v>
      </c>
      <c r="C91" s="10" t="s">
        <v>768</v>
      </c>
      <c r="D91" s="118" t="s">
        <v>1036</v>
      </c>
      <c r="E91" s="118" t="s">
        <v>25</v>
      </c>
      <c r="F91" s="136"/>
      <c r="G91" s="137"/>
      <c r="H91" s="11" t="s">
        <v>769</v>
      </c>
      <c r="I91" s="14">
        <v>0.41</v>
      </c>
      <c r="J91" s="109">
        <f t="shared" si="1"/>
        <v>4.0999999999999996</v>
      </c>
      <c r="K91" s="115"/>
    </row>
    <row r="92" spans="1:11" ht="24">
      <c r="A92" s="114"/>
      <c r="B92" s="107">
        <v>10</v>
      </c>
      <c r="C92" s="10" t="s">
        <v>768</v>
      </c>
      <c r="D92" s="118" t="s">
        <v>1037</v>
      </c>
      <c r="E92" s="118" t="s">
        <v>26</v>
      </c>
      <c r="F92" s="136"/>
      <c r="G92" s="137"/>
      <c r="H92" s="11" t="s">
        <v>769</v>
      </c>
      <c r="I92" s="14">
        <v>0.41</v>
      </c>
      <c r="J92" s="109">
        <f t="shared" si="1"/>
        <v>4.0999999999999996</v>
      </c>
      <c r="K92" s="115"/>
    </row>
    <row r="93" spans="1:11" ht="24">
      <c r="A93" s="114"/>
      <c r="B93" s="107">
        <v>4</v>
      </c>
      <c r="C93" s="10" t="s">
        <v>768</v>
      </c>
      <c r="D93" s="118" t="s">
        <v>1038</v>
      </c>
      <c r="E93" s="118" t="s">
        <v>27</v>
      </c>
      <c r="F93" s="136"/>
      <c r="G93" s="137"/>
      <c r="H93" s="11" t="s">
        <v>769</v>
      </c>
      <c r="I93" s="14">
        <v>0.41</v>
      </c>
      <c r="J93" s="109">
        <f t="shared" si="1"/>
        <v>1.64</v>
      </c>
      <c r="K93" s="115"/>
    </row>
    <row r="94" spans="1:11" ht="24">
      <c r="A94" s="114"/>
      <c r="B94" s="107">
        <v>4</v>
      </c>
      <c r="C94" s="10" t="s">
        <v>770</v>
      </c>
      <c r="D94" s="118" t="s">
        <v>1039</v>
      </c>
      <c r="E94" s="118" t="s">
        <v>23</v>
      </c>
      <c r="F94" s="136" t="s">
        <v>271</v>
      </c>
      <c r="G94" s="137"/>
      <c r="H94" s="11" t="s">
        <v>771</v>
      </c>
      <c r="I94" s="14">
        <v>1</v>
      </c>
      <c r="J94" s="109">
        <f t="shared" si="1"/>
        <v>4</v>
      </c>
      <c r="K94" s="115"/>
    </row>
    <row r="95" spans="1:11" ht="24">
      <c r="A95" s="114"/>
      <c r="B95" s="107">
        <v>5</v>
      </c>
      <c r="C95" s="10" t="s">
        <v>770</v>
      </c>
      <c r="D95" s="118" t="s">
        <v>1040</v>
      </c>
      <c r="E95" s="118" t="s">
        <v>25</v>
      </c>
      <c r="F95" s="136" t="s">
        <v>273</v>
      </c>
      <c r="G95" s="137"/>
      <c r="H95" s="11" t="s">
        <v>771</v>
      </c>
      <c r="I95" s="14">
        <v>1</v>
      </c>
      <c r="J95" s="109">
        <f t="shared" si="1"/>
        <v>5</v>
      </c>
      <c r="K95" s="115"/>
    </row>
    <row r="96" spans="1:11" ht="24">
      <c r="A96" s="114"/>
      <c r="B96" s="107">
        <v>4</v>
      </c>
      <c r="C96" s="10" t="s">
        <v>770</v>
      </c>
      <c r="D96" s="118" t="s">
        <v>1041</v>
      </c>
      <c r="E96" s="118" t="s">
        <v>25</v>
      </c>
      <c r="F96" s="136" t="s">
        <v>673</v>
      </c>
      <c r="G96" s="137"/>
      <c r="H96" s="11" t="s">
        <v>771</v>
      </c>
      <c r="I96" s="14">
        <v>1</v>
      </c>
      <c r="J96" s="109">
        <f t="shared" si="1"/>
        <v>4</v>
      </c>
      <c r="K96" s="115"/>
    </row>
    <row r="97" spans="1:11" ht="24">
      <c r="A97" s="114"/>
      <c r="B97" s="107">
        <v>2</v>
      </c>
      <c r="C97" s="10" t="s">
        <v>770</v>
      </c>
      <c r="D97" s="118" t="s">
        <v>1042</v>
      </c>
      <c r="E97" s="118" t="s">
        <v>25</v>
      </c>
      <c r="F97" s="136" t="s">
        <v>271</v>
      </c>
      <c r="G97" s="137"/>
      <c r="H97" s="11" t="s">
        <v>771</v>
      </c>
      <c r="I97" s="14">
        <v>1</v>
      </c>
      <c r="J97" s="109">
        <f t="shared" si="1"/>
        <v>2</v>
      </c>
      <c r="K97" s="115"/>
    </row>
    <row r="98" spans="1:11" ht="24">
      <c r="A98" s="114"/>
      <c r="B98" s="107">
        <v>8</v>
      </c>
      <c r="C98" s="10" t="s">
        <v>770</v>
      </c>
      <c r="D98" s="118" t="s">
        <v>1043</v>
      </c>
      <c r="E98" s="118" t="s">
        <v>25</v>
      </c>
      <c r="F98" s="136" t="s">
        <v>272</v>
      </c>
      <c r="G98" s="137"/>
      <c r="H98" s="11" t="s">
        <v>771</v>
      </c>
      <c r="I98" s="14">
        <v>1</v>
      </c>
      <c r="J98" s="109">
        <f t="shared" si="1"/>
        <v>8</v>
      </c>
      <c r="K98" s="115"/>
    </row>
    <row r="99" spans="1:11" ht="24">
      <c r="A99" s="114"/>
      <c r="B99" s="107">
        <v>2</v>
      </c>
      <c r="C99" s="10" t="s">
        <v>770</v>
      </c>
      <c r="D99" s="118" t="s">
        <v>1044</v>
      </c>
      <c r="E99" s="118" t="s">
        <v>25</v>
      </c>
      <c r="F99" s="136" t="s">
        <v>772</v>
      </c>
      <c r="G99" s="137"/>
      <c r="H99" s="11" t="s">
        <v>771</v>
      </c>
      <c r="I99" s="14">
        <v>1</v>
      </c>
      <c r="J99" s="109">
        <f t="shared" si="1"/>
        <v>2</v>
      </c>
      <c r="K99" s="115"/>
    </row>
    <row r="100" spans="1:11" ht="24">
      <c r="A100" s="114"/>
      <c r="B100" s="107">
        <v>6</v>
      </c>
      <c r="C100" s="10" t="s">
        <v>770</v>
      </c>
      <c r="D100" s="118" t="s">
        <v>1045</v>
      </c>
      <c r="E100" s="118" t="s">
        <v>26</v>
      </c>
      <c r="F100" s="136" t="s">
        <v>272</v>
      </c>
      <c r="G100" s="137"/>
      <c r="H100" s="11" t="s">
        <v>771</v>
      </c>
      <c r="I100" s="14">
        <v>1</v>
      </c>
      <c r="J100" s="109">
        <f t="shared" si="1"/>
        <v>6</v>
      </c>
      <c r="K100" s="115"/>
    </row>
    <row r="101" spans="1:11" ht="24">
      <c r="A101" s="114"/>
      <c r="B101" s="107">
        <v>5</v>
      </c>
      <c r="C101" s="10" t="s">
        <v>770</v>
      </c>
      <c r="D101" s="118" t="s">
        <v>1046</v>
      </c>
      <c r="E101" s="118" t="s">
        <v>26</v>
      </c>
      <c r="F101" s="136" t="s">
        <v>772</v>
      </c>
      <c r="G101" s="137"/>
      <c r="H101" s="11" t="s">
        <v>771</v>
      </c>
      <c r="I101" s="14">
        <v>1</v>
      </c>
      <c r="J101" s="109">
        <f t="shared" si="1"/>
        <v>5</v>
      </c>
      <c r="K101" s="115"/>
    </row>
    <row r="102" spans="1:11" ht="24">
      <c r="A102" s="114"/>
      <c r="B102" s="107">
        <v>4</v>
      </c>
      <c r="C102" s="10" t="s">
        <v>770</v>
      </c>
      <c r="D102" s="118" t="s">
        <v>1047</v>
      </c>
      <c r="E102" s="118" t="s">
        <v>27</v>
      </c>
      <c r="F102" s="136" t="s">
        <v>272</v>
      </c>
      <c r="G102" s="137"/>
      <c r="H102" s="11" t="s">
        <v>771</v>
      </c>
      <c r="I102" s="14">
        <v>1</v>
      </c>
      <c r="J102" s="109">
        <f t="shared" si="1"/>
        <v>4</v>
      </c>
      <c r="K102" s="115"/>
    </row>
    <row r="103" spans="1:11" ht="24">
      <c r="A103" s="114"/>
      <c r="B103" s="107">
        <v>2</v>
      </c>
      <c r="C103" s="10" t="s">
        <v>770</v>
      </c>
      <c r="D103" s="118" t="s">
        <v>1048</v>
      </c>
      <c r="E103" s="118" t="s">
        <v>27</v>
      </c>
      <c r="F103" s="136" t="s">
        <v>772</v>
      </c>
      <c r="G103" s="137"/>
      <c r="H103" s="11" t="s">
        <v>771</v>
      </c>
      <c r="I103" s="14">
        <v>1</v>
      </c>
      <c r="J103" s="109">
        <f t="shared" si="1"/>
        <v>2</v>
      </c>
      <c r="K103" s="115"/>
    </row>
    <row r="104" spans="1:11" ht="24">
      <c r="A104" s="114"/>
      <c r="B104" s="107">
        <v>2</v>
      </c>
      <c r="C104" s="10" t="s">
        <v>773</v>
      </c>
      <c r="D104" s="118" t="s">
        <v>1049</v>
      </c>
      <c r="E104" s="118" t="s">
        <v>23</v>
      </c>
      <c r="F104" s="136" t="s">
        <v>673</v>
      </c>
      <c r="G104" s="137"/>
      <c r="H104" s="11" t="s">
        <v>774</v>
      </c>
      <c r="I104" s="14">
        <v>1</v>
      </c>
      <c r="J104" s="109">
        <f t="shared" si="1"/>
        <v>2</v>
      </c>
      <c r="K104" s="115"/>
    </row>
    <row r="105" spans="1:11" ht="24">
      <c r="A105" s="114"/>
      <c r="B105" s="107">
        <v>4</v>
      </c>
      <c r="C105" s="10" t="s">
        <v>773</v>
      </c>
      <c r="D105" s="118" t="s">
        <v>1050</v>
      </c>
      <c r="E105" s="118" t="s">
        <v>23</v>
      </c>
      <c r="F105" s="136" t="s">
        <v>772</v>
      </c>
      <c r="G105" s="137"/>
      <c r="H105" s="11" t="s">
        <v>774</v>
      </c>
      <c r="I105" s="14">
        <v>1</v>
      </c>
      <c r="J105" s="109">
        <f t="shared" si="1"/>
        <v>4</v>
      </c>
      <c r="K105" s="115"/>
    </row>
    <row r="106" spans="1:11" ht="24">
      <c r="A106" s="114"/>
      <c r="B106" s="107">
        <v>4</v>
      </c>
      <c r="C106" s="10" t="s">
        <v>773</v>
      </c>
      <c r="D106" s="118" t="s">
        <v>1051</v>
      </c>
      <c r="E106" s="118" t="s">
        <v>25</v>
      </c>
      <c r="F106" s="136" t="s">
        <v>273</v>
      </c>
      <c r="G106" s="137"/>
      <c r="H106" s="11" t="s">
        <v>774</v>
      </c>
      <c r="I106" s="14">
        <v>1</v>
      </c>
      <c r="J106" s="109">
        <f t="shared" si="1"/>
        <v>4</v>
      </c>
      <c r="K106" s="115"/>
    </row>
    <row r="107" spans="1:11" ht="24">
      <c r="A107" s="114"/>
      <c r="B107" s="107">
        <v>4</v>
      </c>
      <c r="C107" s="10" t="s">
        <v>773</v>
      </c>
      <c r="D107" s="118" t="s">
        <v>1052</v>
      </c>
      <c r="E107" s="118" t="s">
        <v>25</v>
      </c>
      <c r="F107" s="136" t="s">
        <v>673</v>
      </c>
      <c r="G107" s="137"/>
      <c r="H107" s="11" t="s">
        <v>774</v>
      </c>
      <c r="I107" s="14">
        <v>1</v>
      </c>
      <c r="J107" s="109">
        <f t="shared" si="1"/>
        <v>4</v>
      </c>
      <c r="K107" s="115"/>
    </row>
    <row r="108" spans="1:11" ht="24">
      <c r="A108" s="114"/>
      <c r="B108" s="107">
        <v>2</v>
      </c>
      <c r="C108" s="10" t="s">
        <v>773</v>
      </c>
      <c r="D108" s="118" t="s">
        <v>1053</v>
      </c>
      <c r="E108" s="118" t="s">
        <v>25</v>
      </c>
      <c r="F108" s="136" t="s">
        <v>772</v>
      </c>
      <c r="G108" s="137"/>
      <c r="H108" s="11" t="s">
        <v>774</v>
      </c>
      <c r="I108" s="14">
        <v>1</v>
      </c>
      <c r="J108" s="109">
        <f t="shared" si="1"/>
        <v>2</v>
      </c>
      <c r="K108" s="115"/>
    </row>
    <row r="109" spans="1:11" ht="24">
      <c r="A109" s="114"/>
      <c r="B109" s="107">
        <v>2</v>
      </c>
      <c r="C109" s="10" t="s">
        <v>773</v>
      </c>
      <c r="D109" s="118" t="s">
        <v>1054</v>
      </c>
      <c r="E109" s="118" t="s">
        <v>26</v>
      </c>
      <c r="F109" s="136" t="s">
        <v>273</v>
      </c>
      <c r="G109" s="137"/>
      <c r="H109" s="11" t="s">
        <v>774</v>
      </c>
      <c r="I109" s="14">
        <v>1</v>
      </c>
      <c r="J109" s="109">
        <f t="shared" si="1"/>
        <v>2</v>
      </c>
      <c r="K109" s="115"/>
    </row>
    <row r="110" spans="1:11" ht="24">
      <c r="A110" s="114"/>
      <c r="B110" s="107">
        <v>4</v>
      </c>
      <c r="C110" s="10" t="s">
        <v>773</v>
      </c>
      <c r="D110" s="118" t="s">
        <v>1055</v>
      </c>
      <c r="E110" s="118" t="s">
        <v>26</v>
      </c>
      <c r="F110" s="136" t="s">
        <v>673</v>
      </c>
      <c r="G110" s="137"/>
      <c r="H110" s="11" t="s">
        <v>774</v>
      </c>
      <c r="I110" s="14">
        <v>1</v>
      </c>
      <c r="J110" s="109">
        <f t="shared" si="1"/>
        <v>4</v>
      </c>
      <c r="K110" s="115"/>
    </row>
    <row r="111" spans="1:11" ht="24">
      <c r="A111" s="114"/>
      <c r="B111" s="107">
        <v>2</v>
      </c>
      <c r="C111" s="10" t="s">
        <v>773</v>
      </c>
      <c r="D111" s="118" t="s">
        <v>1056</v>
      </c>
      <c r="E111" s="118" t="s">
        <v>26</v>
      </c>
      <c r="F111" s="136" t="s">
        <v>271</v>
      </c>
      <c r="G111" s="137"/>
      <c r="H111" s="11" t="s">
        <v>774</v>
      </c>
      <c r="I111" s="14">
        <v>1</v>
      </c>
      <c r="J111" s="109">
        <f t="shared" si="1"/>
        <v>2</v>
      </c>
      <c r="K111" s="115"/>
    </row>
    <row r="112" spans="1:11" ht="24">
      <c r="A112" s="114"/>
      <c r="B112" s="107">
        <v>4</v>
      </c>
      <c r="C112" s="10" t="s">
        <v>773</v>
      </c>
      <c r="D112" s="118" t="s">
        <v>1057</v>
      </c>
      <c r="E112" s="118" t="s">
        <v>27</v>
      </c>
      <c r="F112" s="136" t="s">
        <v>273</v>
      </c>
      <c r="G112" s="137"/>
      <c r="H112" s="11" t="s">
        <v>774</v>
      </c>
      <c r="I112" s="14">
        <v>1</v>
      </c>
      <c r="J112" s="109">
        <f t="shared" si="1"/>
        <v>4</v>
      </c>
      <c r="K112" s="115"/>
    </row>
    <row r="113" spans="1:11" ht="24">
      <c r="A113" s="114"/>
      <c r="B113" s="107">
        <v>2</v>
      </c>
      <c r="C113" s="10" t="s">
        <v>773</v>
      </c>
      <c r="D113" s="118" t="s">
        <v>1058</v>
      </c>
      <c r="E113" s="118" t="s">
        <v>27</v>
      </c>
      <c r="F113" s="136" t="s">
        <v>673</v>
      </c>
      <c r="G113" s="137"/>
      <c r="H113" s="11" t="s">
        <v>774</v>
      </c>
      <c r="I113" s="14">
        <v>1</v>
      </c>
      <c r="J113" s="109">
        <f t="shared" si="1"/>
        <v>2</v>
      </c>
      <c r="K113" s="115"/>
    </row>
    <row r="114" spans="1:11" ht="24">
      <c r="A114" s="114"/>
      <c r="B114" s="107">
        <v>3</v>
      </c>
      <c r="C114" s="10" t="s">
        <v>773</v>
      </c>
      <c r="D114" s="118" t="s">
        <v>1059</v>
      </c>
      <c r="E114" s="118" t="s">
        <v>27</v>
      </c>
      <c r="F114" s="136" t="s">
        <v>271</v>
      </c>
      <c r="G114" s="137"/>
      <c r="H114" s="11" t="s">
        <v>774</v>
      </c>
      <c r="I114" s="14">
        <v>1</v>
      </c>
      <c r="J114" s="109">
        <f t="shared" si="1"/>
        <v>3</v>
      </c>
      <c r="K114" s="115"/>
    </row>
    <row r="115" spans="1:11" ht="24">
      <c r="A115" s="114"/>
      <c r="B115" s="107">
        <v>4</v>
      </c>
      <c r="C115" s="10" t="s">
        <v>773</v>
      </c>
      <c r="D115" s="118" t="s">
        <v>1060</v>
      </c>
      <c r="E115" s="118" t="s">
        <v>27</v>
      </c>
      <c r="F115" s="136" t="s">
        <v>272</v>
      </c>
      <c r="G115" s="137"/>
      <c r="H115" s="11" t="s">
        <v>774</v>
      </c>
      <c r="I115" s="14">
        <v>1</v>
      </c>
      <c r="J115" s="109">
        <f t="shared" si="1"/>
        <v>4</v>
      </c>
      <c r="K115" s="115"/>
    </row>
    <row r="116" spans="1:11" ht="24">
      <c r="A116" s="114"/>
      <c r="B116" s="107">
        <v>2</v>
      </c>
      <c r="C116" s="10" t="s">
        <v>775</v>
      </c>
      <c r="D116" s="118" t="s">
        <v>1061</v>
      </c>
      <c r="E116" s="118" t="s">
        <v>29</v>
      </c>
      <c r="F116" s="136"/>
      <c r="G116" s="137"/>
      <c r="H116" s="11" t="s">
        <v>776</v>
      </c>
      <c r="I116" s="14">
        <v>8.1300000000000008</v>
      </c>
      <c r="J116" s="109">
        <f t="shared" si="1"/>
        <v>16.260000000000002</v>
      </c>
      <c r="K116" s="115"/>
    </row>
    <row r="117" spans="1:11" ht="24">
      <c r="A117" s="114"/>
      <c r="B117" s="107">
        <v>2</v>
      </c>
      <c r="C117" s="10" t="s">
        <v>777</v>
      </c>
      <c r="D117" s="118" t="s">
        <v>1062</v>
      </c>
      <c r="E117" s="118" t="s">
        <v>25</v>
      </c>
      <c r="F117" s="136" t="s">
        <v>273</v>
      </c>
      <c r="G117" s="137"/>
      <c r="H117" s="11" t="s">
        <v>778</v>
      </c>
      <c r="I117" s="14">
        <v>1.0900000000000001</v>
      </c>
      <c r="J117" s="109">
        <f t="shared" si="1"/>
        <v>2.1800000000000002</v>
      </c>
      <c r="K117" s="115"/>
    </row>
    <row r="118" spans="1:11" ht="24">
      <c r="A118" s="114"/>
      <c r="B118" s="107">
        <v>2</v>
      </c>
      <c r="C118" s="10" t="s">
        <v>777</v>
      </c>
      <c r="D118" s="118" t="s">
        <v>1063</v>
      </c>
      <c r="E118" s="118" t="s">
        <v>25</v>
      </c>
      <c r="F118" s="136" t="s">
        <v>272</v>
      </c>
      <c r="G118" s="137"/>
      <c r="H118" s="11" t="s">
        <v>778</v>
      </c>
      <c r="I118" s="14">
        <v>1.0900000000000001</v>
      </c>
      <c r="J118" s="109">
        <f t="shared" si="1"/>
        <v>2.1800000000000002</v>
      </c>
      <c r="K118" s="115"/>
    </row>
    <row r="119" spans="1:11" ht="24">
      <c r="A119" s="114"/>
      <c r="B119" s="107">
        <v>2</v>
      </c>
      <c r="C119" s="10" t="s">
        <v>777</v>
      </c>
      <c r="D119" s="118" t="s">
        <v>1064</v>
      </c>
      <c r="E119" s="118" t="s">
        <v>26</v>
      </c>
      <c r="F119" s="136" t="s">
        <v>273</v>
      </c>
      <c r="G119" s="137"/>
      <c r="H119" s="11" t="s">
        <v>778</v>
      </c>
      <c r="I119" s="14">
        <v>1.0900000000000001</v>
      </c>
      <c r="J119" s="109">
        <f t="shared" si="1"/>
        <v>2.1800000000000002</v>
      </c>
      <c r="K119" s="115"/>
    </row>
    <row r="120" spans="1:11" ht="24">
      <c r="A120" s="114"/>
      <c r="B120" s="107">
        <v>2</v>
      </c>
      <c r="C120" s="10" t="s">
        <v>777</v>
      </c>
      <c r="D120" s="118" t="s">
        <v>1065</v>
      </c>
      <c r="E120" s="118" t="s">
        <v>27</v>
      </c>
      <c r="F120" s="136" t="s">
        <v>272</v>
      </c>
      <c r="G120" s="137"/>
      <c r="H120" s="11" t="s">
        <v>778</v>
      </c>
      <c r="I120" s="14">
        <v>1.0900000000000001</v>
      </c>
      <c r="J120" s="109">
        <f t="shared" si="1"/>
        <v>2.1800000000000002</v>
      </c>
      <c r="K120" s="115"/>
    </row>
    <row r="121" spans="1:11" ht="24">
      <c r="A121" s="114"/>
      <c r="B121" s="107">
        <v>2</v>
      </c>
      <c r="C121" s="10" t="s">
        <v>777</v>
      </c>
      <c r="D121" s="118" t="s">
        <v>1066</v>
      </c>
      <c r="E121" s="118" t="s">
        <v>28</v>
      </c>
      <c r="F121" s="136" t="s">
        <v>272</v>
      </c>
      <c r="G121" s="137"/>
      <c r="H121" s="11" t="s">
        <v>778</v>
      </c>
      <c r="I121" s="14">
        <v>1.0900000000000001</v>
      </c>
      <c r="J121" s="109">
        <f t="shared" si="1"/>
        <v>2.1800000000000002</v>
      </c>
      <c r="K121" s="115"/>
    </row>
    <row r="122" spans="1:11" ht="24">
      <c r="A122" s="114"/>
      <c r="B122" s="107">
        <v>12</v>
      </c>
      <c r="C122" s="10" t="s">
        <v>779</v>
      </c>
      <c r="D122" s="118" t="s">
        <v>1067</v>
      </c>
      <c r="E122" s="118" t="s">
        <v>26</v>
      </c>
      <c r="F122" s="136"/>
      <c r="G122" s="137"/>
      <c r="H122" s="11" t="s">
        <v>957</v>
      </c>
      <c r="I122" s="14">
        <v>0.24</v>
      </c>
      <c r="J122" s="109">
        <f t="shared" si="1"/>
        <v>2.88</v>
      </c>
      <c r="K122" s="115"/>
    </row>
    <row r="123" spans="1:11">
      <c r="A123" s="114"/>
      <c r="B123" s="107">
        <v>3</v>
      </c>
      <c r="C123" s="10" t="s">
        <v>780</v>
      </c>
      <c r="D123" s="118" t="s">
        <v>1068</v>
      </c>
      <c r="E123" s="118" t="s">
        <v>572</v>
      </c>
      <c r="F123" s="136"/>
      <c r="G123" s="137"/>
      <c r="H123" s="11" t="s">
        <v>781</v>
      </c>
      <c r="I123" s="14">
        <v>0.76</v>
      </c>
      <c r="J123" s="109">
        <f t="shared" si="1"/>
        <v>2.2800000000000002</v>
      </c>
      <c r="K123" s="115"/>
    </row>
    <row r="124" spans="1:11">
      <c r="A124" s="114"/>
      <c r="B124" s="107">
        <v>6</v>
      </c>
      <c r="C124" s="10" t="s">
        <v>780</v>
      </c>
      <c r="D124" s="118" t="s">
        <v>1069</v>
      </c>
      <c r="E124" s="118" t="s">
        <v>782</v>
      </c>
      <c r="F124" s="136"/>
      <c r="G124" s="137"/>
      <c r="H124" s="11" t="s">
        <v>781</v>
      </c>
      <c r="I124" s="14">
        <v>0.81</v>
      </c>
      <c r="J124" s="109">
        <f t="shared" si="1"/>
        <v>4.8600000000000003</v>
      </c>
      <c r="K124" s="115"/>
    </row>
    <row r="125" spans="1:11">
      <c r="A125" s="114"/>
      <c r="B125" s="107">
        <v>2</v>
      </c>
      <c r="C125" s="10" t="s">
        <v>780</v>
      </c>
      <c r="D125" s="118" t="s">
        <v>1070</v>
      </c>
      <c r="E125" s="118" t="s">
        <v>298</v>
      </c>
      <c r="F125" s="136"/>
      <c r="G125" s="137"/>
      <c r="H125" s="11" t="s">
        <v>781</v>
      </c>
      <c r="I125" s="14">
        <v>0.93</v>
      </c>
      <c r="J125" s="109">
        <f t="shared" si="1"/>
        <v>1.86</v>
      </c>
      <c r="K125" s="115"/>
    </row>
    <row r="126" spans="1:11">
      <c r="A126" s="114"/>
      <c r="B126" s="107">
        <v>8</v>
      </c>
      <c r="C126" s="10" t="s">
        <v>783</v>
      </c>
      <c r="D126" s="118" t="s">
        <v>1071</v>
      </c>
      <c r="E126" s="118" t="s">
        <v>572</v>
      </c>
      <c r="F126" s="136" t="s">
        <v>272</v>
      </c>
      <c r="G126" s="137"/>
      <c r="H126" s="11" t="s">
        <v>784</v>
      </c>
      <c r="I126" s="14">
        <v>1.22</v>
      </c>
      <c r="J126" s="109">
        <f t="shared" si="1"/>
        <v>9.76</v>
      </c>
      <c r="K126" s="115"/>
    </row>
    <row r="127" spans="1:11">
      <c r="A127" s="114"/>
      <c r="B127" s="107">
        <v>6</v>
      </c>
      <c r="C127" s="10" t="s">
        <v>783</v>
      </c>
      <c r="D127" s="118" t="s">
        <v>1072</v>
      </c>
      <c r="E127" s="118" t="s">
        <v>785</v>
      </c>
      <c r="F127" s="136" t="s">
        <v>272</v>
      </c>
      <c r="G127" s="137"/>
      <c r="H127" s="11" t="s">
        <v>784</v>
      </c>
      <c r="I127" s="14">
        <v>1.24</v>
      </c>
      <c r="J127" s="109">
        <f t="shared" si="1"/>
        <v>7.4399999999999995</v>
      </c>
      <c r="K127" s="115"/>
    </row>
    <row r="128" spans="1:11">
      <c r="A128" s="114"/>
      <c r="B128" s="107">
        <v>3</v>
      </c>
      <c r="C128" s="10" t="s">
        <v>783</v>
      </c>
      <c r="D128" s="118" t="s">
        <v>1073</v>
      </c>
      <c r="E128" s="118" t="s">
        <v>298</v>
      </c>
      <c r="F128" s="136" t="s">
        <v>272</v>
      </c>
      <c r="G128" s="137"/>
      <c r="H128" s="11" t="s">
        <v>784</v>
      </c>
      <c r="I128" s="14">
        <v>1.39</v>
      </c>
      <c r="J128" s="109">
        <f t="shared" si="1"/>
        <v>4.17</v>
      </c>
      <c r="K128" s="115"/>
    </row>
    <row r="129" spans="1:11" ht="24">
      <c r="A129" s="114"/>
      <c r="B129" s="107">
        <v>8</v>
      </c>
      <c r="C129" s="10" t="s">
        <v>786</v>
      </c>
      <c r="D129" s="118" t="s">
        <v>1074</v>
      </c>
      <c r="E129" s="118"/>
      <c r="F129" s="136"/>
      <c r="G129" s="137"/>
      <c r="H129" s="11" t="s">
        <v>787</v>
      </c>
      <c r="I129" s="14">
        <v>5.45</v>
      </c>
      <c r="J129" s="109">
        <f t="shared" si="1"/>
        <v>43.6</v>
      </c>
      <c r="K129" s="115"/>
    </row>
    <row r="130" spans="1:11" ht="24">
      <c r="A130" s="114"/>
      <c r="B130" s="107">
        <v>8</v>
      </c>
      <c r="C130" s="10" t="s">
        <v>788</v>
      </c>
      <c r="D130" s="118" t="s">
        <v>1075</v>
      </c>
      <c r="E130" s="118"/>
      <c r="F130" s="136"/>
      <c r="G130" s="137"/>
      <c r="H130" s="11" t="s">
        <v>789</v>
      </c>
      <c r="I130" s="14">
        <v>3.77</v>
      </c>
      <c r="J130" s="109">
        <f t="shared" si="1"/>
        <v>30.16</v>
      </c>
      <c r="K130" s="115"/>
    </row>
    <row r="131" spans="1:11" ht="24">
      <c r="A131" s="114"/>
      <c r="B131" s="107">
        <v>6</v>
      </c>
      <c r="C131" s="10" t="s">
        <v>790</v>
      </c>
      <c r="D131" s="118" t="s">
        <v>1076</v>
      </c>
      <c r="E131" s="118" t="s">
        <v>590</v>
      </c>
      <c r="F131" s="136"/>
      <c r="G131" s="137"/>
      <c r="H131" s="11" t="s">
        <v>791</v>
      </c>
      <c r="I131" s="14">
        <v>1.95</v>
      </c>
      <c r="J131" s="109">
        <f t="shared" si="1"/>
        <v>11.7</v>
      </c>
      <c r="K131" s="115"/>
    </row>
    <row r="132" spans="1:11" ht="24">
      <c r="A132" s="114"/>
      <c r="B132" s="107">
        <v>5</v>
      </c>
      <c r="C132" s="10" t="s">
        <v>790</v>
      </c>
      <c r="D132" s="118" t="s">
        <v>1077</v>
      </c>
      <c r="E132" s="118" t="s">
        <v>572</v>
      </c>
      <c r="F132" s="136"/>
      <c r="G132" s="137"/>
      <c r="H132" s="11" t="s">
        <v>791</v>
      </c>
      <c r="I132" s="14">
        <v>1.68</v>
      </c>
      <c r="J132" s="109">
        <f t="shared" si="1"/>
        <v>8.4</v>
      </c>
      <c r="K132" s="115"/>
    </row>
    <row r="133" spans="1:11" ht="24">
      <c r="A133" s="114"/>
      <c r="B133" s="107">
        <v>5</v>
      </c>
      <c r="C133" s="10" t="s">
        <v>790</v>
      </c>
      <c r="D133" s="118" t="s">
        <v>1078</v>
      </c>
      <c r="E133" s="118" t="s">
        <v>785</v>
      </c>
      <c r="F133" s="136"/>
      <c r="G133" s="137"/>
      <c r="H133" s="11" t="s">
        <v>791</v>
      </c>
      <c r="I133" s="14">
        <v>1.95</v>
      </c>
      <c r="J133" s="109">
        <f t="shared" si="1"/>
        <v>9.75</v>
      </c>
      <c r="K133" s="115"/>
    </row>
    <row r="134" spans="1:11" ht="24">
      <c r="A134" s="114"/>
      <c r="B134" s="107">
        <v>4</v>
      </c>
      <c r="C134" s="10" t="s">
        <v>790</v>
      </c>
      <c r="D134" s="118" t="s">
        <v>1079</v>
      </c>
      <c r="E134" s="118" t="s">
        <v>782</v>
      </c>
      <c r="F134" s="136"/>
      <c r="G134" s="137"/>
      <c r="H134" s="11" t="s">
        <v>791</v>
      </c>
      <c r="I134" s="14">
        <v>2.46</v>
      </c>
      <c r="J134" s="109">
        <f t="shared" si="1"/>
        <v>9.84</v>
      </c>
      <c r="K134" s="115"/>
    </row>
    <row r="135" spans="1:11" ht="24">
      <c r="A135" s="114"/>
      <c r="B135" s="107">
        <v>3</v>
      </c>
      <c r="C135" s="10" t="s">
        <v>790</v>
      </c>
      <c r="D135" s="118" t="s">
        <v>1080</v>
      </c>
      <c r="E135" s="118" t="s">
        <v>294</v>
      </c>
      <c r="F135" s="136"/>
      <c r="G135" s="137"/>
      <c r="H135" s="11" t="s">
        <v>791</v>
      </c>
      <c r="I135" s="14">
        <v>3.99</v>
      </c>
      <c r="J135" s="109">
        <f t="shared" si="1"/>
        <v>11.97</v>
      </c>
      <c r="K135" s="115"/>
    </row>
    <row r="136" spans="1:11" ht="24">
      <c r="A136" s="114"/>
      <c r="B136" s="107">
        <v>5</v>
      </c>
      <c r="C136" s="10" t="s">
        <v>792</v>
      </c>
      <c r="D136" s="118" t="s">
        <v>1081</v>
      </c>
      <c r="E136" s="118" t="s">
        <v>294</v>
      </c>
      <c r="F136" s="136"/>
      <c r="G136" s="137"/>
      <c r="H136" s="11" t="s">
        <v>793</v>
      </c>
      <c r="I136" s="14">
        <v>1.92</v>
      </c>
      <c r="J136" s="109">
        <f t="shared" si="1"/>
        <v>9.6</v>
      </c>
      <c r="K136" s="115"/>
    </row>
    <row r="137" spans="1:11" ht="24">
      <c r="A137" s="114"/>
      <c r="B137" s="107">
        <v>5</v>
      </c>
      <c r="C137" s="10" t="s">
        <v>792</v>
      </c>
      <c r="D137" s="118" t="s">
        <v>1082</v>
      </c>
      <c r="E137" s="118" t="s">
        <v>314</v>
      </c>
      <c r="F137" s="136"/>
      <c r="G137" s="137"/>
      <c r="H137" s="11" t="s">
        <v>793</v>
      </c>
      <c r="I137" s="14">
        <v>2.19</v>
      </c>
      <c r="J137" s="109">
        <f t="shared" si="1"/>
        <v>10.95</v>
      </c>
      <c r="K137" s="115"/>
    </row>
    <row r="138" spans="1:11" ht="24">
      <c r="A138" s="114"/>
      <c r="B138" s="107">
        <v>5</v>
      </c>
      <c r="C138" s="10" t="s">
        <v>792</v>
      </c>
      <c r="D138" s="118" t="s">
        <v>1083</v>
      </c>
      <c r="E138" s="118" t="s">
        <v>701</v>
      </c>
      <c r="F138" s="136"/>
      <c r="G138" s="137"/>
      <c r="H138" s="11" t="s">
        <v>793</v>
      </c>
      <c r="I138" s="14">
        <v>2.37</v>
      </c>
      <c r="J138" s="109">
        <f t="shared" si="1"/>
        <v>11.850000000000001</v>
      </c>
      <c r="K138" s="115"/>
    </row>
    <row r="139" spans="1:11" ht="24">
      <c r="A139" s="114"/>
      <c r="B139" s="107">
        <v>3</v>
      </c>
      <c r="C139" s="10" t="s">
        <v>794</v>
      </c>
      <c r="D139" s="118" t="s">
        <v>1084</v>
      </c>
      <c r="E139" s="118" t="s">
        <v>25</v>
      </c>
      <c r="F139" s="136" t="s">
        <v>107</v>
      </c>
      <c r="G139" s="137"/>
      <c r="H139" s="11" t="s">
        <v>795</v>
      </c>
      <c r="I139" s="14">
        <v>4.05</v>
      </c>
      <c r="J139" s="109">
        <f t="shared" si="1"/>
        <v>12.149999999999999</v>
      </c>
      <c r="K139" s="115"/>
    </row>
    <row r="140" spans="1:11" ht="24">
      <c r="A140" s="114"/>
      <c r="B140" s="107">
        <v>2</v>
      </c>
      <c r="C140" s="10" t="s">
        <v>794</v>
      </c>
      <c r="D140" s="118" t="s">
        <v>1085</v>
      </c>
      <c r="E140" s="118" t="s">
        <v>25</v>
      </c>
      <c r="F140" s="136" t="s">
        <v>263</v>
      </c>
      <c r="G140" s="137"/>
      <c r="H140" s="11" t="s">
        <v>795</v>
      </c>
      <c r="I140" s="14">
        <v>4.05</v>
      </c>
      <c r="J140" s="109">
        <f t="shared" si="1"/>
        <v>8.1</v>
      </c>
      <c r="K140" s="115"/>
    </row>
    <row r="141" spans="1:11" ht="24">
      <c r="A141" s="114"/>
      <c r="B141" s="107">
        <v>3</v>
      </c>
      <c r="C141" s="10" t="s">
        <v>794</v>
      </c>
      <c r="D141" s="118" t="s">
        <v>1086</v>
      </c>
      <c r="E141" s="118" t="s">
        <v>25</v>
      </c>
      <c r="F141" s="136" t="s">
        <v>214</v>
      </c>
      <c r="G141" s="137"/>
      <c r="H141" s="11" t="s">
        <v>795</v>
      </c>
      <c r="I141" s="14">
        <v>4.05</v>
      </c>
      <c r="J141" s="109">
        <f t="shared" si="1"/>
        <v>12.149999999999999</v>
      </c>
      <c r="K141" s="115"/>
    </row>
    <row r="142" spans="1:11" ht="24">
      <c r="A142" s="114"/>
      <c r="B142" s="107">
        <v>2</v>
      </c>
      <c r="C142" s="10" t="s">
        <v>794</v>
      </c>
      <c r="D142" s="118" t="s">
        <v>1087</v>
      </c>
      <c r="E142" s="118" t="s">
        <v>25</v>
      </c>
      <c r="F142" s="136" t="s">
        <v>265</v>
      </c>
      <c r="G142" s="137"/>
      <c r="H142" s="11" t="s">
        <v>795</v>
      </c>
      <c r="I142" s="14">
        <v>4.05</v>
      </c>
      <c r="J142" s="109">
        <f t="shared" si="1"/>
        <v>8.1</v>
      </c>
      <c r="K142" s="115"/>
    </row>
    <row r="143" spans="1:11" ht="24">
      <c r="A143" s="114"/>
      <c r="B143" s="107">
        <v>2</v>
      </c>
      <c r="C143" s="10" t="s">
        <v>794</v>
      </c>
      <c r="D143" s="118" t="s">
        <v>1088</v>
      </c>
      <c r="E143" s="118" t="s">
        <v>26</v>
      </c>
      <c r="F143" s="136" t="s">
        <v>212</v>
      </c>
      <c r="G143" s="137"/>
      <c r="H143" s="11" t="s">
        <v>795</v>
      </c>
      <c r="I143" s="14">
        <v>4.05</v>
      </c>
      <c r="J143" s="109">
        <f t="shared" si="1"/>
        <v>8.1</v>
      </c>
      <c r="K143" s="115"/>
    </row>
    <row r="144" spans="1:11" ht="24">
      <c r="A144" s="114"/>
      <c r="B144" s="107">
        <v>2</v>
      </c>
      <c r="C144" s="10" t="s">
        <v>794</v>
      </c>
      <c r="D144" s="118" t="s">
        <v>1089</v>
      </c>
      <c r="E144" s="118" t="s">
        <v>26</v>
      </c>
      <c r="F144" s="136" t="s">
        <v>214</v>
      </c>
      <c r="G144" s="137"/>
      <c r="H144" s="11" t="s">
        <v>795</v>
      </c>
      <c r="I144" s="14">
        <v>4.05</v>
      </c>
      <c r="J144" s="109">
        <f t="shared" si="1"/>
        <v>8.1</v>
      </c>
      <c r="K144" s="115"/>
    </row>
    <row r="145" spans="1:11" ht="24">
      <c r="A145" s="114"/>
      <c r="B145" s="107">
        <v>2</v>
      </c>
      <c r="C145" s="10" t="s">
        <v>794</v>
      </c>
      <c r="D145" s="118" t="s">
        <v>1090</v>
      </c>
      <c r="E145" s="118" t="s">
        <v>26</v>
      </c>
      <c r="F145" s="136" t="s">
        <v>265</v>
      </c>
      <c r="G145" s="137"/>
      <c r="H145" s="11" t="s">
        <v>795</v>
      </c>
      <c r="I145" s="14">
        <v>4.05</v>
      </c>
      <c r="J145" s="109">
        <f t="shared" si="1"/>
        <v>8.1</v>
      </c>
      <c r="K145" s="115"/>
    </row>
    <row r="146" spans="1:11" ht="24">
      <c r="A146" s="114"/>
      <c r="B146" s="107">
        <v>2</v>
      </c>
      <c r="C146" s="10" t="s">
        <v>796</v>
      </c>
      <c r="D146" s="118" t="s">
        <v>1091</v>
      </c>
      <c r="E146" s="118" t="s">
        <v>23</v>
      </c>
      <c r="F146" s="136" t="s">
        <v>797</v>
      </c>
      <c r="G146" s="137"/>
      <c r="H146" s="11" t="s">
        <v>798</v>
      </c>
      <c r="I146" s="14">
        <v>4.82</v>
      </c>
      <c r="J146" s="109">
        <f t="shared" si="1"/>
        <v>9.64</v>
      </c>
      <c r="K146" s="115"/>
    </row>
    <row r="147" spans="1:11" ht="24">
      <c r="A147" s="114"/>
      <c r="B147" s="107">
        <v>2</v>
      </c>
      <c r="C147" s="10" t="s">
        <v>796</v>
      </c>
      <c r="D147" s="118" t="s">
        <v>1092</v>
      </c>
      <c r="E147" s="118" t="s">
        <v>25</v>
      </c>
      <c r="F147" s="136" t="s">
        <v>797</v>
      </c>
      <c r="G147" s="137"/>
      <c r="H147" s="11" t="s">
        <v>798</v>
      </c>
      <c r="I147" s="14">
        <v>4.82</v>
      </c>
      <c r="J147" s="109">
        <f t="shared" si="1"/>
        <v>9.64</v>
      </c>
      <c r="K147" s="115"/>
    </row>
    <row r="148" spans="1:11" ht="24">
      <c r="A148" s="114"/>
      <c r="B148" s="107">
        <v>2</v>
      </c>
      <c r="C148" s="10" t="s">
        <v>796</v>
      </c>
      <c r="D148" s="118" t="s">
        <v>1093</v>
      </c>
      <c r="E148" s="118" t="s">
        <v>26</v>
      </c>
      <c r="F148" s="136" t="s">
        <v>799</v>
      </c>
      <c r="G148" s="137"/>
      <c r="H148" s="11" t="s">
        <v>798</v>
      </c>
      <c r="I148" s="14">
        <v>4.82</v>
      </c>
      <c r="J148" s="109">
        <f t="shared" si="1"/>
        <v>9.64</v>
      </c>
      <c r="K148" s="115"/>
    </row>
    <row r="149" spans="1:11" ht="24">
      <c r="A149" s="114"/>
      <c r="B149" s="107">
        <v>1</v>
      </c>
      <c r="C149" s="10" t="s">
        <v>796</v>
      </c>
      <c r="D149" s="118" t="s">
        <v>1094</v>
      </c>
      <c r="E149" s="118" t="s">
        <v>26</v>
      </c>
      <c r="F149" s="136" t="s">
        <v>800</v>
      </c>
      <c r="G149" s="137"/>
      <c r="H149" s="11" t="s">
        <v>798</v>
      </c>
      <c r="I149" s="14">
        <v>4.82</v>
      </c>
      <c r="J149" s="109">
        <f t="shared" si="1"/>
        <v>4.82</v>
      </c>
      <c r="K149" s="115"/>
    </row>
    <row r="150" spans="1:11" ht="24">
      <c r="A150" s="114"/>
      <c r="B150" s="107">
        <v>1</v>
      </c>
      <c r="C150" s="10" t="s">
        <v>801</v>
      </c>
      <c r="D150" s="118" t="s">
        <v>1095</v>
      </c>
      <c r="E150" s="118" t="s">
        <v>107</v>
      </c>
      <c r="F150" s="136"/>
      <c r="G150" s="137"/>
      <c r="H150" s="11" t="s">
        <v>802</v>
      </c>
      <c r="I150" s="14">
        <v>0.92</v>
      </c>
      <c r="J150" s="109">
        <f t="shared" ref="J150:J213" si="2">I150*B150</f>
        <v>0.92</v>
      </c>
      <c r="K150" s="115"/>
    </row>
    <row r="151" spans="1:11" ht="24">
      <c r="A151" s="114"/>
      <c r="B151" s="107">
        <v>2</v>
      </c>
      <c r="C151" s="10" t="s">
        <v>801</v>
      </c>
      <c r="D151" s="118" t="s">
        <v>1096</v>
      </c>
      <c r="E151" s="118" t="s">
        <v>212</v>
      </c>
      <c r="F151" s="136"/>
      <c r="G151" s="137"/>
      <c r="H151" s="11" t="s">
        <v>802</v>
      </c>
      <c r="I151" s="14">
        <v>0.92</v>
      </c>
      <c r="J151" s="109">
        <f t="shared" si="2"/>
        <v>1.84</v>
      </c>
      <c r="K151" s="115"/>
    </row>
    <row r="152" spans="1:11" ht="24">
      <c r="A152" s="114"/>
      <c r="B152" s="107">
        <v>1</v>
      </c>
      <c r="C152" s="10" t="s">
        <v>801</v>
      </c>
      <c r="D152" s="118" t="s">
        <v>1097</v>
      </c>
      <c r="E152" s="118" t="s">
        <v>213</v>
      </c>
      <c r="F152" s="136"/>
      <c r="G152" s="137"/>
      <c r="H152" s="11" t="s">
        <v>802</v>
      </c>
      <c r="I152" s="14">
        <v>0.92</v>
      </c>
      <c r="J152" s="109">
        <f t="shared" si="2"/>
        <v>0.92</v>
      </c>
      <c r="K152" s="115"/>
    </row>
    <row r="153" spans="1:11" ht="24">
      <c r="A153" s="114"/>
      <c r="B153" s="107">
        <v>1</v>
      </c>
      <c r="C153" s="10" t="s">
        <v>801</v>
      </c>
      <c r="D153" s="118" t="s">
        <v>1098</v>
      </c>
      <c r="E153" s="118" t="s">
        <v>263</v>
      </c>
      <c r="F153" s="136"/>
      <c r="G153" s="137"/>
      <c r="H153" s="11" t="s">
        <v>802</v>
      </c>
      <c r="I153" s="14">
        <v>0.92</v>
      </c>
      <c r="J153" s="109">
        <f t="shared" si="2"/>
        <v>0.92</v>
      </c>
      <c r="K153" s="115"/>
    </row>
    <row r="154" spans="1:11" ht="24">
      <c r="A154" s="114"/>
      <c r="B154" s="107">
        <v>2</v>
      </c>
      <c r="C154" s="10" t="s">
        <v>801</v>
      </c>
      <c r="D154" s="118" t="s">
        <v>1099</v>
      </c>
      <c r="E154" s="118" t="s">
        <v>214</v>
      </c>
      <c r="F154" s="136"/>
      <c r="G154" s="137"/>
      <c r="H154" s="11" t="s">
        <v>802</v>
      </c>
      <c r="I154" s="14">
        <v>0.92</v>
      </c>
      <c r="J154" s="109">
        <f t="shared" si="2"/>
        <v>1.84</v>
      </c>
      <c r="K154" s="115"/>
    </row>
    <row r="155" spans="1:11" ht="24">
      <c r="A155" s="114"/>
      <c r="B155" s="107">
        <v>4</v>
      </c>
      <c r="C155" s="10" t="s">
        <v>801</v>
      </c>
      <c r="D155" s="118" t="s">
        <v>1100</v>
      </c>
      <c r="E155" s="118" t="s">
        <v>265</v>
      </c>
      <c r="F155" s="136"/>
      <c r="G155" s="137"/>
      <c r="H155" s="11" t="s">
        <v>802</v>
      </c>
      <c r="I155" s="14">
        <v>0.92</v>
      </c>
      <c r="J155" s="109">
        <f t="shared" si="2"/>
        <v>3.68</v>
      </c>
      <c r="K155" s="115"/>
    </row>
    <row r="156" spans="1:11" ht="24">
      <c r="A156" s="114"/>
      <c r="B156" s="107">
        <v>2</v>
      </c>
      <c r="C156" s="10" t="s">
        <v>801</v>
      </c>
      <c r="D156" s="118" t="s">
        <v>1101</v>
      </c>
      <c r="E156" s="118" t="s">
        <v>266</v>
      </c>
      <c r="F156" s="136"/>
      <c r="G156" s="137"/>
      <c r="H156" s="11" t="s">
        <v>802</v>
      </c>
      <c r="I156" s="14">
        <v>0.92</v>
      </c>
      <c r="J156" s="109">
        <f t="shared" si="2"/>
        <v>1.84</v>
      </c>
      <c r="K156" s="115"/>
    </row>
    <row r="157" spans="1:11" ht="24">
      <c r="A157" s="114"/>
      <c r="B157" s="107">
        <v>1</v>
      </c>
      <c r="C157" s="10" t="s">
        <v>801</v>
      </c>
      <c r="D157" s="118" t="s">
        <v>1102</v>
      </c>
      <c r="E157" s="118" t="s">
        <v>310</v>
      </c>
      <c r="F157" s="136"/>
      <c r="G157" s="137"/>
      <c r="H157" s="11" t="s">
        <v>802</v>
      </c>
      <c r="I157" s="14">
        <v>0.92</v>
      </c>
      <c r="J157" s="109">
        <f t="shared" si="2"/>
        <v>0.92</v>
      </c>
      <c r="K157" s="115"/>
    </row>
    <row r="158" spans="1:11" ht="24">
      <c r="A158" s="114"/>
      <c r="B158" s="107">
        <v>1</v>
      </c>
      <c r="C158" s="10" t="s">
        <v>801</v>
      </c>
      <c r="D158" s="118" t="s">
        <v>1103</v>
      </c>
      <c r="E158" s="118" t="s">
        <v>269</v>
      </c>
      <c r="F158" s="136"/>
      <c r="G158" s="137"/>
      <c r="H158" s="11" t="s">
        <v>802</v>
      </c>
      <c r="I158" s="14">
        <v>0.92</v>
      </c>
      <c r="J158" s="109">
        <f t="shared" si="2"/>
        <v>0.92</v>
      </c>
      <c r="K158" s="115"/>
    </row>
    <row r="159" spans="1:11" ht="36">
      <c r="A159" s="114"/>
      <c r="B159" s="107">
        <v>2</v>
      </c>
      <c r="C159" s="10" t="s">
        <v>803</v>
      </c>
      <c r="D159" s="118" t="s">
        <v>1104</v>
      </c>
      <c r="E159" s="118" t="s">
        <v>799</v>
      </c>
      <c r="F159" s="136"/>
      <c r="G159" s="137"/>
      <c r="H159" s="11" t="s">
        <v>804</v>
      </c>
      <c r="I159" s="14">
        <v>1.93</v>
      </c>
      <c r="J159" s="109">
        <f t="shared" si="2"/>
        <v>3.86</v>
      </c>
      <c r="K159" s="115"/>
    </row>
    <row r="160" spans="1:11" ht="36">
      <c r="A160" s="114"/>
      <c r="B160" s="107">
        <v>2</v>
      </c>
      <c r="C160" s="10" t="s">
        <v>803</v>
      </c>
      <c r="D160" s="118" t="s">
        <v>1105</v>
      </c>
      <c r="E160" s="118" t="s">
        <v>797</v>
      </c>
      <c r="F160" s="136"/>
      <c r="G160" s="137"/>
      <c r="H160" s="11" t="s">
        <v>804</v>
      </c>
      <c r="I160" s="14">
        <v>1.93</v>
      </c>
      <c r="J160" s="109">
        <f t="shared" si="2"/>
        <v>3.86</v>
      </c>
      <c r="K160" s="115"/>
    </row>
    <row r="161" spans="1:11" ht="36">
      <c r="A161" s="114"/>
      <c r="B161" s="107">
        <v>2</v>
      </c>
      <c r="C161" s="10" t="s">
        <v>803</v>
      </c>
      <c r="D161" s="118" t="s">
        <v>1106</v>
      </c>
      <c r="E161" s="118" t="s">
        <v>800</v>
      </c>
      <c r="F161" s="136"/>
      <c r="G161" s="137"/>
      <c r="H161" s="11" t="s">
        <v>804</v>
      </c>
      <c r="I161" s="14">
        <v>1.93</v>
      </c>
      <c r="J161" s="109">
        <f t="shared" si="2"/>
        <v>3.86</v>
      </c>
      <c r="K161" s="115"/>
    </row>
    <row r="162" spans="1:11">
      <c r="A162" s="114"/>
      <c r="B162" s="107">
        <v>15</v>
      </c>
      <c r="C162" s="10" t="s">
        <v>656</v>
      </c>
      <c r="D162" s="118" t="s">
        <v>1107</v>
      </c>
      <c r="E162" s="118" t="s">
        <v>805</v>
      </c>
      <c r="F162" s="136"/>
      <c r="G162" s="137"/>
      <c r="H162" s="11" t="s">
        <v>658</v>
      </c>
      <c r="I162" s="14">
        <v>0.28999999999999998</v>
      </c>
      <c r="J162" s="109">
        <f t="shared" si="2"/>
        <v>4.3499999999999996</v>
      </c>
      <c r="K162" s="115"/>
    </row>
    <row r="163" spans="1:11">
      <c r="A163" s="114"/>
      <c r="B163" s="107">
        <v>15</v>
      </c>
      <c r="C163" s="10" t="s">
        <v>656</v>
      </c>
      <c r="D163" s="118" t="s">
        <v>1108</v>
      </c>
      <c r="E163" s="118" t="s">
        <v>806</v>
      </c>
      <c r="F163" s="136"/>
      <c r="G163" s="137"/>
      <c r="H163" s="11" t="s">
        <v>658</v>
      </c>
      <c r="I163" s="14">
        <v>0.28999999999999998</v>
      </c>
      <c r="J163" s="109">
        <f t="shared" si="2"/>
        <v>4.3499999999999996</v>
      </c>
      <c r="K163" s="115"/>
    </row>
    <row r="164" spans="1:11" ht="24">
      <c r="A164" s="114"/>
      <c r="B164" s="107">
        <v>10</v>
      </c>
      <c r="C164" s="10" t="s">
        <v>807</v>
      </c>
      <c r="D164" s="118" t="s">
        <v>1109</v>
      </c>
      <c r="E164" s="118" t="s">
        <v>23</v>
      </c>
      <c r="F164" s="136" t="s">
        <v>272</v>
      </c>
      <c r="G164" s="137"/>
      <c r="H164" s="11" t="s">
        <v>808</v>
      </c>
      <c r="I164" s="14">
        <v>1</v>
      </c>
      <c r="J164" s="109">
        <f t="shared" si="2"/>
        <v>10</v>
      </c>
      <c r="K164" s="115"/>
    </row>
    <row r="165" spans="1:11" ht="24">
      <c r="A165" s="114"/>
      <c r="B165" s="107">
        <v>5</v>
      </c>
      <c r="C165" s="10" t="s">
        <v>807</v>
      </c>
      <c r="D165" s="118" t="s">
        <v>1110</v>
      </c>
      <c r="E165" s="118" t="s">
        <v>23</v>
      </c>
      <c r="F165" s="136" t="s">
        <v>723</v>
      </c>
      <c r="G165" s="137"/>
      <c r="H165" s="11" t="s">
        <v>808</v>
      </c>
      <c r="I165" s="14">
        <v>1</v>
      </c>
      <c r="J165" s="109">
        <f t="shared" si="2"/>
        <v>5</v>
      </c>
      <c r="K165" s="115"/>
    </row>
    <row r="166" spans="1:11" ht="24">
      <c r="A166" s="114"/>
      <c r="B166" s="107">
        <v>8</v>
      </c>
      <c r="C166" s="10" t="s">
        <v>807</v>
      </c>
      <c r="D166" s="118" t="s">
        <v>1111</v>
      </c>
      <c r="E166" s="118" t="s">
        <v>25</v>
      </c>
      <c r="F166" s="136" t="s">
        <v>273</v>
      </c>
      <c r="G166" s="137"/>
      <c r="H166" s="11" t="s">
        <v>808</v>
      </c>
      <c r="I166" s="14">
        <v>1</v>
      </c>
      <c r="J166" s="109">
        <f t="shared" si="2"/>
        <v>8</v>
      </c>
      <c r="K166" s="115"/>
    </row>
    <row r="167" spans="1:11" ht="24">
      <c r="A167" s="114"/>
      <c r="B167" s="107">
        <v>6</v>
      </c>
      <c r="C167" s="10" t="s">
        <v>807</v>
      </c>
      <c r="D167" s="118" t="s">
        <v>1112</v>
      </c>
      <c r="E167" s="118" t="s">
        <v>25</v>
      </c>
      <c r="F167" s="136" t="s">
        <v>772</v>
      </c>
      <c r="G167" s="137"/>
      <c r="H167" s="11" t="s">
        <v>808</v>
      </c>
      <c r="I167" s="14">
        <v>1</v>
      </c>
      <c r="J167" s="109">
        <f t="shared" si="2"/>
        <v>6</v>
      </c>
      <c r="K167" s="115"/>
    </row>
    <row r="168" spans="1:11" ht="24">
      <c r="A168" s="114"/>
      <c r="B168" s="107">
        <v>8</v>
      </c>
      <c r="C168" s="10" t="s">
        <v>807</v>
      </c>
      <c r="D168" s="118" t="s">
        <v>1113</v>
      </c>
      <c r="E168" s="118" t="s">
        <v>26</v>
      </c>
      <c r="F168" s="136" t="s">
        <v>272</v>
      </c>
      <c r="G168" s="137"/>
      <c r="H168" s="11" t="s">
        <v>808</v>
      </c>
      <c r="I168" s="14">
        <v>1</v>
      </c>
      <c r="J168" s="109">
        <f t="shared" si="2"/>
        <v>8</v>
      </c>
      <c r="K168" s="115"/>
    </row>
    <row r="169" spans="1:11" ht="36">
      <c r="A169" s="114"/>
      <c r="B169" s="107">
        <v>4</v>
      </c>
      <c r="C169" s="10" t="s">
        <v>708</v>
      </c>
      <c r="D169" s="118" t="s">
        <v>1114</v>
      </c>
      <c r="E169" s="118" t="s">
        <v>709</v>
      </c>
      <c r="F169" s="136"/>
      <c r="G169" s="137"/>
      <c r="H169" s="11" t="s">
        <v>710</v>
      </c>
      <c r="I169" s="14">
        <v>27.14</v>
      </c>
      <c r="J169" s="109">
        <f t="shared" si="2"/>
        <v>108.56</v>
      </c>
      <c r="K169" s="115"/>
    </row>
    <row r="170" spans="1:11" ht="36">
      <c r="A170" s="114"/>
      <c r="B170" s="107">
        <v>2</v>
      </c>
      <c r="C170" s="10" t="s">
        <v>708</v>
      </c>
      <c r="D170" s="118" t="s">
        <v>1115</v>
      </c>
      <c r="E170" s="118" t="s">
        <v>809</v>
      </c>
      <c r="F170" s="136"/>
      <c r="G170" s="137"/>
      <c r="H170" s="11" t="s">
        <v>710</v>
      </c>
      <c r="I170" s="14">
        <v>44.96</v>
      </c>
      <c r="J170" s="109">
        <f t="shared" si="2"/>
        <v>89.92</v>
      </c>
      <c r="K170" s="115"/>
    </row>
    <row r="171" spans="1:11" ht="36">
      <c r="A171" s="114"/>
      <c r="B171" s="107">
        <v>2</v>
      </c>
      <c r="C171" s="10" t="s">
        <v>708</v>
      </c>
      <c r="D171" s="118" t="s">
        <v>1116</v>
      </c>
      <c r="E171" s="118" t="s">
        <v>810</v>
      </c>
      <c r="F171" s="136"/>
      <c r="G171" s="137"/>
      <c r="H171" s="11" t="s">
        <v>710</v>
      </c>
      <c r="I171" s="14">
        <v>27.14</v>
      </c>
      <c r="J171" s="109">
        <f t="shared" si="2"/>
        <v>54.28</v>
      </c>
      <c r="K171" s="115"/>
    </row>
    <row r="172" spans="1:11" ht="36">
      <c r="A172" s="114"/>
      <c r="B172" s="107">
        <v>2</v>
      </c>
      <c r="C172" s="10" t="s">
        <v>811</v>
      </c>
      <c r="D172" s="118" t="s">
        <v>1117</v>
      </c>
      <c r="E172" s="118" t="s">
        <v>28</v>
      </c>
      <c r="F172" s="136" t="s">
        <v>210</v>
      </c>
      <c r="G172" s="137"/>
      <c r="H172" s="11" t="s">
        <v>958</v>
      </c>
      <c r="I172" s="14">
        <v>5.16</v>
      </c>
      <c r="J172" s="109">
        <f t="shared" si="2"/>
        <v>10.32</v>
      </c>
      <c r="K172" s="115"/>
    </row>
    <row r="173" spans="1:11" ht="36">
      <c r="A173" s="114"/>
      <c r="B173" s="107">
        <v>2</v>
      </c>
      <c r="C173" s="10" t="s">
        <v>811</v>
      </c>
      <c r="D173" s="118" t="s">
        <v>1118</v>
      </c>
      <c r="E173" s="118" t="s">
        <v>28</v>
      </c>
      <c r="F173" s="136" t="s">
        <v>265</v>
      </c>
      <c r="G173" s="137"/>
      <c r="H173" s="11" t="s">
        <v>958</v>
      </c>
      <c r="I173" s="14">
        <v>5.16</v>
      </c>
      <c r="J173" s="109">
        <f t="shared" si="2"/>
        <v>10.32</v>
      </c>
      <c r="K173" s="115"/>
    </row>
    <row r="174" spans="1:11" ht="36">
      <c r="A174" s="114"/>
      <c r="B174" s="107">
        <v>2</v>
      </c>
      <c r="C174" s="10" t="s">
        <v>811</v>
      </c>
      <c r="D174" s="118" t="s">
        <v>1119</v>
      </c>
      <c r="E174" s="118" t="s">
        <v>28</v>
      </c>
      <c r="F174" s="136" t="s">
        <v>310</v>
      </c>
      <c r="G174" s="137"/>
      <c r="H174" s="11" t="s">
        <v>958</v>
      </c>
      <c r="I174" s="14">
        <v>5.16</v>
      </c>
      <c r="J174" s="109">
        <f t="shared" si="2"/>
        <v>10.32</v>
      </c>
      <c r="K174" s="115"/>
    </row>
    <row r="175" spans="1:11" ht="36">
      <c r="A175" s="114"/>
      <c r="B175" s="107">
        <v>2</v>
      </c>
      <c r="C175" s="10" t="s">
        <v>811</v>
      </c>
      <c r="D175" s="118" t="s">
        <v>1120</v>
      </c>
      <c r="E175" s="118" t="s">
        <v>29</v>
      </c>
      <c r="F175" s="136" t="s">
        <v>107</v>
      </c>
      <c r="G175" s="137"/>
      <c r="H175" s="11" t="s">
        <v>958</v>
      </c>
      <c r="I175" s="14">
        <v>5.16</v>
      </c>
      <c r="J175" s="109">
        <f t="shared" si="2"/>
        <v>10.32</v>
      </c>
      <c r="K175" s="115"/>
    </row>
    <row r="176" spans="1:11" ht="36">
      <c r="A176" s="114"/>
      <c r="B176" s="107">
        <v>2</v>
      </c>
      <c r="C176" s="10" t="s">
        <v>811</v>
      </c>
      <c r="D176" s="118" t="s">
        <v>1121</v>
      </c>
      <c r="E176" s="118" t="s">
        <v>29</v>
      </c>
      <c r="F176" s="136" t="s">
        <v>213</v>
      </c>
      <c r="G176" s="137"/>
      <c r="H176" s="11" t="s">
        <v>958</v>
      </c>
      <c r="I176" s="14">
        <v>5.16</v>
      </c>
      <c r="J176" s="109">
        <f t="shared" si="2"/>
        <v>10.32</v>
      </c>
      <c r="K176" s="115"/>
    </row>
    <row r="177" spans="1:11" ht="36">
      <c r="A177" s="114"/>
      <c r="B177" s="107">
        <v>2</v>
      </c>
      <c r="C177" s="10" t="s">
        <v>811</v>
      </c>
      <c r="D177" s="118" t="s">
        <v>1122</v>
      </c>
      <c r="E177" s="118" t="s">
        <v>29</v>
      </c>
      <c r="F177" s="136" t="s">
        <v>214</v>
      </c>
      <c r="G177" s="137"/>
      <c r="H177" s="11" t="s">
        <v>958</v>
      </c>
      <c r="I177" s="14">
        <v>5.16</v>
      </c>
      <c r="J177" s="109">
        <f t="shared" si="2"/>
        <v>10.32</v>
      </c>
      <c r="K177" s="115"/>
    </row>
    <row r="178" spans="1:11" ht="36">
      <c r="A178" s="114"/>
      <c r="B178" s="107">
        <v>2</v>
      </c>
      <c r="C178" s="10" t="s">
        <v>811</v>
      </c>
      <c r="D178" s="118" t="s">
        <v>1123</v>
      </c>
      <c r="E178" s="118" t="s">
        <v>29</v>
      </c>
      <c r="F178" s="136" t="s">
        <v>269</v>
      </c>
      <c r="G178" s="137"/>
      <c r="H178" s="11" t="s">
        <v>958</v>
      </c>
      <c r="I178" s="14">
        <v>5.16</v>
      </c>
      <c r="J178" s="109">
        <f t="shared" si="2"/>
        <v>10.32</v>
      </c>
      <c r="K178" s="115"/>
    </row>
    <row r="179" spans="1:11" ht="24">
      <c r="A179" s="114"/>
      <c r="B179" s="107">
        <v>1</v>
      </c>
      <c r="C179" s="10" t="s">
        <v>812</v>
      </c>
      <c r="D179" s="118" t="s">
        <v>1124</v>
      </c>
      <c r="E179" s="118" t="s">
        <v>29</v>
      </c>
      <c r="F179" s="136" t="s">
        <v>484</v>
      </c>
      <c r="G179" s="137"/>
      <c r="H179" s="11" t="s">
        <v>813</v>
      </c>
      <c r="I179" s="14">
        <v>11.6</v>
      </c>
      <c r="J179" s="109">
        <f t="shared" si="2"/>
        <v>11.6</v>
      </c>
      <c r="K179" s="115"/>
    </row>
    <row r="180" spans="1:11" ht="24">
      <c r="A180" s="114"/>
      <c r="B180" s="107">
        <v>1</v>
      </c>
      <c r="C180" s="10" t="s">
        <v>812</v>
      </c>
      <c r="D180" s="118" t="s">
        <v>1125</v>
      </c>
      <c r="E180" s="118" t="s">
        <v>29</v>
      </c>
      <c r="F180" s="136" t="s">
        <v>814</v>
      </c>
      <c r="G180" s="137"/>
      <c r="H180" s="11" t="s">
        <v>813</v>
      </c>
      <c r="I180" s="14">
        <v>11.6</v>
      </c>
      <c r="J180" s="109">
        <f t="shared" si="2"/>
        <v>11.6</v>
      </c>
      <c r="K180" s="115"/>
    </row>
    <row r="181" spans="1:11" ht="36">
      <c r="A181" s="114"/>
      <c r="B181" s="107">
        <v>2</v>
      </c>
      <c r="C181" s="10" t="s">
        <v>815</v>
      </c>
      <c r="D181" s="118" t="s">
        <v>1126</v>
      </c>
      <c r="E181" s="118" t="s">
        <v>28</v>
      </c>
      <c r="F181" s="136"/>
      <c r="G181" s="137"/>
      <c r="H181" s="11" t="s">
        <v>816</v>
      </c>
      <c r="I181" s="14">
        <v>2.73</v>
      </c>
      <c r="J181" s="109">
        <f t="shared" si="2"/>
        <v>5.46</v>
      </c>
      <c r="K181" s="115"/>
    </row>
    <row r="182" spans="1:11" ht="24">
      <c r="A182" s="114"/>
      <c r="B182" s="107">
        <v>2</v>
      </c>
      <c r="C182" s="10" t="s">
        <v>817</v>
      </c>
      <c r="D182" s="118" t="s">
        <v>1127</v>
      </c>
      <c r="E182" s="118" t="s">
        <v>28</v>
      </c>
      <c r="F182" s="136"/>
      <c r="G182" s="137"/>
      <c r="H182" s="11" t="s">
        <v>818</v>
      </c>
      <c r="I182" s="14">
        <v>2.58</v>
      </c>
      <c r="J182" s="109">
        <f t="shared" si="2"/>
        <v>5.16</v>
      </c>
      <c r="K182" s="115"/>
    </row>
    <row r="183" spans="1:11" ht="36">
      <c r="A183" s="114"/>
      <c r="B183" s="107">
        <v>4</v>
      </c>
      <c r="C183" s="10" t="s">
        <v>819</v>
      </c>
      <c r="D183" s="118" t="s">
        <v>1128</v>
      </c>
      <c r="E183" s="118" t="s">
        <v>27</v>
      </c>
      <c r="F183" s="136" t="s">
        <v>107</v>
      </c>
      <c r="G183" s="137"/>
      <c r="H183" s="11" t="s">
        <v>820</v>
      </c>
      <c r="I183" s="14">
        <v>3.82</v>
      </c>
      <c r="J183" s="109">
        <f t="shared" si="2"/>
        <v>15.28</v>
      </c>
      <c r="K183" s="115"/>
    </row>
    <row r="184" spans="1:11" ht="36">
      <c r="A184" s="114"/>
      <c r="B184" s="107">
        <v>4</v>
      </c>
      <c r="C184" s="10" t="s">
        <v>819</v>
      </c>
      <c r="D184" s="118" t="s">
        <v>1129</v>
      </c>
      <c r="E184" s="118" t="s">
        <v>27</v>
      </c>
      <c r="F184" s="136" t="s">
        <v>210</v>
      </c>
      <c r="G184" s="137"/>
      <c r="H184" s="11" t="s">
        <v>820</v>
      </c>
      <c r="I184" s="14">
        <v>3.82</v>
      </c>
      <c r="J184" s="109">
        <f t="shared" si="2"/>
        <v>15.28</v>
      </c>
      <c r="K184" s="115"/>
    </row>
    <row r="185" spans="1:11" ht="36">
      <c r="A185" s="114"/>
      <c r="B185" s="107">
        <v>2</v>
      </c>
      <c r="C185" s="10" t="s">
        <v>819</v>
      </c>
      <c r="D185" s="118" t="s">
        <v>1130</v>
      </c>
      <c r="E185" s="118" t="s">
        <v>28</v>
      </c>
      <c r="F185" s="136" t="s">
        <v>107</v>
      </c>
      <c r="G185" s="137"/>
      <c r="H185" s="11" t="s">
        <v>820</v>
      </c>
      <c r="I185" s="14">
        <v>3.82</v>
      </c>
      <c r="J185" s="109">
        <f t="shared" si="2"/>
        <v>7.64</v>
      </c>
      <c r="K185" s="115"/>
    </row>
    <row r="186" spans="1:11" ht="36">
      <c r="A186" s="114"/>
      <c r="B186" s="107">
        <v>2</v>
      </c>
      <c r="C186" s="10" t="s">
        <v>819</v>
      </c>
      <c r="D186" s="118" t="s">
        <v>1131</v>
      </c>
      <c r="E186" s="118" t="s">
        <v>28</v>
      </c>
      <c r="F186" s="136" t="s">
        <v>210</v>
      </c>
      <c r="G186" s="137"/>
      <c r="H186" s="11" t="s">
        <v>820</v>
      </c>
      <c r="I186" s="14">
        <v>3.82</v>
      </c>
      <c r="J186" s="109">
        <f t="shared" si="2"/>
        <v>7.64</v>
      </c>
      <c r="K186" s="115"/>
    </row>
    <row r="187" spans="1:11" ht="24">
      <c r="A187" s="114"/>
      <c r="B187" s="107">
        <v>15</v>
      </c>
      <c r="C187" s="10" t="s">
        <v>116</v>
      </c>
      <c r="D187" s="118" t="s">
        <v>1132</v>
      </c>
      <c r="E187" s="118"/>
      <c r="F187" s="136"/>
      <c r="G187" s="137"/>
      <c r="H187" s="11" t="s">
        <v>821</v>
      </c>
      <c r="I187" s="14">
        <v>0.32</v>
      </c>
      <c r="J187" s="109">
        <f t="shared" si="2"/>
        <v>4.8</v>
      </c>
      <c r="K187" s="115"/>
    </row>
    <row r="188" spans="1:11" ht="24">
      <c r="A188" s="114"/>
      <c r="B188" s="107">
        <v>10</v>
      </c>
      <c r="C188" s="10" t="s">
        <v>125</v>
      </c>
      <c r="D188" s="118" t="s">
        <v>1133</v>
      </c>
      <c r="E188" s="118" t="s">
        <v>210</v>
      </c>
      <c r="F188" s="136"/>
      <c r="G188" s="137"/>
      <c r="H188" s="11" t="s">
        <v>822</v>
      </c>
      <c r="I188" s="14">
        <v>0.41</v>
      </c>
      <c r="J188" s="109">
        <f t="shared" si="2"/>
        <v>4.0999999999999996</v>
      </c>
      <c r="K188" s="115"/>
    </row>
    <row r="189" spans="1:11" ht="24">
      <c r="A189" s="114"/>
      <c r="B189" s="107">
        <v>20</v>
      </c>
      <c r="C189" s="10" t="s">
        <v>125</v>
      </c>
      <c r="D189" s="118" t="s">
        <v>1134</v>
      </c>
      <c r="E189" s="118" t="s">
        <v>212</v>
      </c>
      <c r="F189" s="136"/>
      <c r="G189" s="137"/>
      <c r="H189" s="11" t="s">
        <v>822</v>
      </c>
      <c r="I189" s="14">
        <v>0.41</v>
      </c>
      <c r="J189" s="109">
        <f t="shared" si="2"/>
        <v>8.1999999999999993</v>
      </c>
      <c r="K189" s="115"/>
    </row>
    <row r="190" spans="1:11" ht="24">
      <c r="A190" s="114"/>
      <c r="B190" s="107">
        <v>10</v>
      </c>
      <c r="C190" s="10" t="s">
        <v>125</v>
      </c>
      <c r="D190" s="118" t="s">
        <v>1135</v>
      </c>
      <c r="E190" s="118" t="s">
        <v>213</v>
      </c>
      <c r="F190" s="136"/>
      <c r="G190" s="137"/>
      <c r="H190" s="11" t="s">
        <v>822</v>
      </c>
      <c r="I190" s="14">
        <v>0.41</v>
      </c>
      <c r="J190" s="109">
        <f t="shared" si="2"/>
        <v>4.0999999999999996</v>
      </c>
      <c r="K190" s="115"/>
    </row>
    <row r="191" spans="1:11" ht="24">
      <c r="A191" s="114"/>
      <c r="B191" s="107">
        <v>10</v>
      </c>
      <c r="C191" s="10" t="s">
        <v>125</v>
      </c>
      <c r="D191" s="118" t="s">
        <v>1136</v>
      </c>
      <c r="E191" s="118" t="s">
        <v>214</v>
      </c>
      <c r="F191" s="136"/>
      <c r="G191" s="137"/>
      <c r="H191" s="11" t="s">
        <v>822</v>
      </c>
      <c r="I191" s="14">
        <v>0.41</v>
      </c>
      <c r="J191" s="109">
        <f t="shared" si="2"/>
        <v>4.0999999999999996</v>
      </c>
      <c r="K191" s="115"/>
    </row>
    <row r="192" spans="1:11" ht="24">
      <c r="A192" s="114"/>
      <c r="B192" s="107">
        <v>10</v>
      </c>
      <c r="C192" s="10" t="s">
        <v>125</v>
      </c>
      <c r="D192" s="118" t="s">
        <v>1137</v>
      </c>
      <c r="E192" s="118" t="s">
        <v>265</v>
      </c>
      <c r="F192" s="136"/>
      <c r="G192" s="137"/>
      <c r="H192" s="11" t="s">
        <v>822</v>
      </c>
      <c r="I192" s="14">
        <v>0.41</v>
      </c>
      <c r="J192" s="109">
        <f t="shared" si="2"/>
        <v>4.0999999999999996</v>
      </c>
      <c r="K192" s="115"/>
    </row>
    <row r="193" spans="1:11" ht="24">
      <c r="A193" s="114"/>
      <c r="B193" s="107">
        <v>10</v>
      </c>
      <c r="C193" s="10" t="s">
        <v>125</v>
      </c>
      <c r="D193" s="118" t="s">
        <v>1138</v>
      </c>
      <c r="E193" s="118" t="s">
        <v>267</v>
      </c>
      <c r="F193" s="136"/>
      <c r="G193" s="137"/>
      <c r="H193" s="11" t="s">
        <v>822</v>
      </c>
      <c r="I193" s="14">
        <v>0.41</v>
      </c>
      <c r="J193" s="109">
        <f t="shared" si="2"/>
        <v>4.0999999999999996</v>
      </c>
      <c r="K193" s="115"/>
    </row>
    <row r="194" spans="1:11" ht="24">
      <c r="A194" s="114"/>
      <c r="B194" s="107">
        <v>10</v>
      </c>
      <c r="C194" s="10" t="s">
        <v>125</v>
      </c>
      <c r="D194" s="118" t="s">
        <v>1139</v>
      </c>
      <c r="E194" s="118" t="s">
        <v>310</v>
      </c>
      <c r="F194" s="136"/>
      <c r="G194" s="137"/>
      <c r="H194" s="11" t="s">
        <v>822</v>
      </c>
      <c r="I194" s="14">
        <v>0.41</v>
      </c>
      <c r="J194" s="109">
        <f t="shared" si="2"/>
        <v>4.0999999999999996</v>
      </c>
      <c r="K194" s="115"/>
    </row>
    <row r="195" spans="1:11" ht="24">
      <c r="A195" s="114"/>
      <c r="B195" s="107">
        <v>10</v>
      </c>
      <c r="C195" s="10" t="s">
        <v>125</v>
      </c>
      <c r="D195" s="118" t="s">
        <v>1140</v>
      </c>
      <c r="E195" s="118" t="s">
        <v>269</v>
      </c>
      <c r="F195" s="136"/>
      <c r="G195" s="137"/>
      <c r="H195" s="11" t="s">
        <v>822</v>
      </c>
      <c r="I195" s="14">
        <v>0.41</v>
      </c>
      <c r="J195" s="109">
        <f t="shared" si="2"/>
        <v>4.0999999999999996</v>
      </c>
      <c r="K195" s="115"/>
    </row>
    <row r="196" spans="1:11" ht="24">
      <c r="A196" s="114"/>
      <c r="B196" s="107">
        <v>20</v>
      </c>
      <c r="C196" s="10" t="s">
        <v>125</v>
      </c>
      <c r="D196" s="118" t="s">
        <v>1141</v>
      </c>
      <c r="E196" s="118" t="s">
        <v>270</v>
      </c>
      <c r="F196" s="136"/>
      <c r="G196" s="137"/>
      <c r="H196" s="11" t="s">
        <v>822</v>
      </c>
      <c r="I196" s="14">
        <v>0.41</v>
      </c>
      <c r="J196" s="109">
        <f t="shared" si="2"/>
        <v>8.1999999999999993</v>
      </c>
      <c r="K196" s="115"/>
    </row>
    <row r="197" spans="1:11" ht="24">
      <c r="A197" s="114"/>
      <c r="B197" s="107">
        <v>40</v>
      </c>
      <c r="C197" s="10" t="s">
        <v>823</v>
      </c>
      <c r="D197" s="118" t="s">
        <v>1142</v>
      </c>
      <c r="E197" s="118"/>
      <c r="F197" s="136"/>
      <c r="G197" s="137"/>
      <c r="H197" s="11" t="s">
        <v>824</v>
      </c>
      <c r="I197" s="14">
        <v>0.24</v>
      </c>
      <c r="J197" s="109">
        <f t="shared" si="2"/>
        <v>9.6</v>
      </c>
      <c r="K197" s="115"/>
    </row>
    <row r="198" spans="1:11" ht="24">
      <c r="A198" s="114"/>
      <c r="B198" s="107">
        <v>15</v>
      </c>
      <c r="C198" s="10" t="s">
        <v>625</v>
      </c>
      <c r="D198" s="118" t="s">
        <v>1143</v>
      </c>
      <c r="E198" s="118" t="s">
        <v>272</v>
      </c>
      <c r="F198" s="136"/>
      <c r="G198" s="137"/>
      <c r="H198" s="11" t="s">
        <v>825</v>
      </c>
      <c r="I198" s="14">
        <v>0.66</v>
      </c>
      <c r="J198" s="109">
        <f t="shared" si="2"/>
        <v>9.9</v>
      </c>
      <c r="K198" s="115"/>
    </row>
    <row r="199" spans="1:11" ht="24">
      <c r="A199" s="114"/>
      <c r="B199" s="107">
        <v>8</v>
      </c>
      <c r="C199" s="10" t="s">
        <v>826</v>
      </c>
      <c r="D199" s="118" t="s">
        <v>1144</v>
      </c>
      <c r="E199" s="118" t="s">
        <v>271</v>
      </c>
      <c r="F199" s="136" t="s">
        <v>107</v>
      </c>
      <c r="G199" s="137"/>
      <c r="H199" s="11" t="s">
        <v>827</v>
      </c>
      <c r="I199" s="14">
        <v>0.75</v>
      </c>
      <c r="J199" s="109">
        <f t="shared" si="2"/>
        <v>6</v>
      </c>
      <c r="K199" s="115"/>
    </row>
    <row r="200" spans="1:11" ht="24">
      <c r="A200" s="114"/>
      <c r="B200" s="107">
        <v>5</v>
      </c>
      <c r="C200" s="10" t="s">
        <v>122</v>
      </c>
      <c r="D200" s="118" t="s">
        <v>1145</v>
      </c>
      <c r="E200" s="118" t="s">
        <v>828</v>
      </c>
      <c r="F200" s="136"/>
      <c r="G200" s="137"/>
      <c r="H200" s="11" t="s">
        <v>829</v>
      </c>
      <c r="I200" s="14">
        <v>1</v>
      </c>
      <c r="J200" s="109">
        <f t="shared" si="2"/>
        <v>5</v>
      </c>
      <c r="K200" s="115"/>
    </row>
    <row r="201" spans="1:11" ht="24">
      <c r="A201" s="114"/>
      <c r="B201" s="107">
        <v>1</v>
      </c>
      <c r="C201" s="10" t="s">
        <v>830</v>
      </c>
      <c r="D201" s="118" t="s">
        <v>1146</v>
      </c>
      <c r="E201" s="118"/>
      <c r="F201" s="136"/>
      <c r="G201" s="137"/>
      <c r="H201" s="11" t="s">
        <v>252</v>
      </c>
      <c r="I201" s="14">
        <v>39.630000000000003</v>
      </c>
      <c r="J201" s="109">
        <f t="shared" si="2"/>
        <v>39.630000000000003</v>
      </c>
      <c r="K201" s="115"/>
    </row>
    <row r="202" spans="1:11" ht="48">
      <c r="A202" s="114"/>
      <c r="B202" s="107">
        <v>1</v>
      </c>
      <c r="C202" s="10" t="s">
        <v>831</v>
      </c>
      <c r="D202" s="118" t="s">
        <v>1147</v>
      </c>
      <c r="E202" s="118" t="s">
        <v>699</v>
      </c>
      <c r="F202" s="136"/>
      <c r="G202" s="137"/>
      <c r="H202" s="11" t="s">
        <v>959</v>
      </c>
      <c r="I202" s="14">
        <v>50.91</v>
      </c>
      <c r="J202" s="109">
        <f t="shared" si="2"/>
        <v>50.91</v>
      </c>
      <c r="K202" s="115"/>
    </row>
    <row r="203" spans="1:11" ht="48">
      <c r="A203" s="114"/>
      <c r="B203" s="107">
        <v>1</v>
      </c>
      <c r="C203" s="10" t="s">
        <v>832</v>
      </c>
      <c r="D203" s="118" t="s">
        <v>1148</v>
      </c>
      <c r="E203" s="118" t="s">
        <v>699</v>
      </c>
      <c r="F203" s="136"/>
      <c r="G203" s="137"/>
      <c r="H203" s="11" t="s">
        <v>960</v>
      </c>
      <c r="I203" s="14">
        <v>44.17</v>
      </c>
      <c r="J203" s="109">
        <f t="shared" si="2"/>
        <v>44.17</v>
      </c>
      <c r="K203" s="115"/>
    </row>
    <row r="204" spans="1:11" ht="48">
      <c r="A204" s="114"/>
      <c r="B204" s="107">
        <v>1</v>
      </c>
      <c r="C204" s="10" t="s">
        <v>833</v>
      </c>
      <c r="D204" s="118" t="s">
        <v>1149</v>
      </c>
      <c r="E204" s="118" t="s">
        <v>699</v>
      </c>
      <c r="F204" s="136"/>
      <c r="G204" s="137"/>
      <c r="H204" s="11" t="s">
        <v>961</v>
      </c>
      <c r="I204" s="14">
        <v>47.41</v>
      </c>
      <c r="J204" s="109">
        <f t="shared" si="2"/>
        <v>47.41</v>
      </c>
      <c r="K204" s="115"/>
    </row>
    <row r="205" spans="1:11" ht="24">
      <c r="A205" s="114"/>
      <c r="B205" s="107">
        <v>15</v>
      </c>
      <c r="C205" s="10" t="s">
        <v>65</v>
      </c>
      <c r="D205" s="118" t="s">
        <v>1150</v>
      </c>
      <c r="E205" s="118" t="s">
        <v>651</v>
      </c>
      <c r="F205" s="136"/>
      <c r="G205" s="137"/>
      <c r="H205" s="11" t="s">
        <v>834</v>
      </c>
      <c r="I205" s="14">
        <v>2.7</v>
      </c>
      <c r="J205" s="109">
        <f t="shared" si="2"/>
        <v>40.5</v>
      </c>
      <c r="K205" s="115"/>
    </row>
    <row r="206" spans="1:11" ht="24">
      <c r="A206" s="114"/>
      <c r="B206" s="107">
        <v>30</v>
      </c>
      <c r="C206" s="10" t="s">
        <v>65</v>
      </c>
      <c r="D206" s="118" t="s">
        <v>1151</v>
      </c>
      <c r="E206" s="118" t="s">
        <v>25</v>
      </c>
      <c r="F206" s="136"/>
      <c r="G206" s="137"/>
      <c r="H206" s="11" t="s">
        <v>834</v>
      </c>
      <c r="I206" s="14">
        <v>2.7</v>
      </c>
      <c r="J206" s="109">
        <f t="shared" si="2"/>
        <v>81</v>
      </c>
      <c r="K206" s="115"/>
    </row>
    <row r="207" spans="1:11" ht="24">
      <c r="A207" s="114"/>
      <c r="B207" s="107">
        <v>40</v>
      </c>
      <c r="C207" s="10" t="s">
        <v>65</v>
      </c>
      <c r="D207" s="118" t="s">
        <v>1152</v>
      </c>
      <c r="E207" s="118" t="s">
        <v>67</v>
      </c>
      <c r="F207" s="136"/>
      <c r="G207" s="137"/>
      <c r="H207" s="11" t="s">
        <v>834</v>
      </c>
      <c r="I207" s="14">
        <v>2.7</v>
      </c>
      <c r="J207" s="109">
        <f t="shared" si="2"/>
        <v>108</v>
      </c>
      <c r="K207" s="115"/>
    </row>
    <row r="208" spans="1:11" ht="24">
      <c r="A208" s="114"/>
      <c r="B208" s="107">
        <v>30</v>
      </c>
      <c r="C208" s="10" t="s">
        <v>65</v>
      </c>
      <c r="D208" s="118" t="s">
        <v>1153</v>
      </c>
      <c r="E208" s="118" t="s">
        <v>26</v>
      </c>
      <c r="F208" s="136"/>
      <c r="G208" s="137"/>
      <c r="H208" s="11" t="s">
        <v>834</v>
      </c>
      <c r="I208" s="14">
        <v>2.7</v>
      </c>
      <c r="J208" s="109">
        <f t="shared" si="2"/>
        <v>81</v>
      </c>
      <c r="K208" s="115"/>
    </row>
    <row r="209" spans="1:11" ht="24">
      <c r="A209" s="114"/>
      <c r="B209" s="107">
        <v>14</v>
      </c>
      <c r="C209" s="10" t="s">
        <v>65</v>
      </c>
      <c r="D209" s="118" t="s">
        <v>1154</v>
      </c>
      <c r="E209" s="118" t="s">
        <v>27</v>
      </c>
      <c r="F209" s="136"/>
      <c r="G209" s="137"/>
      <c r="H209" s="11" t="s">
        <v>834</v>
      </c>
      <c r="I209" s="14">
        <v>2.7</v>
      </c>
      <c r="J209" s="109">
        <f t="shared" si="2"/>
        <v>37.800000000000004</v>
      </c>
      <c r="K209" s="115"/>
    </row>
    <row r="210" spans="1:11" ht="24">
      <c r="A210" s="114"/>
      <c r="B210" s="107">
        <v>5</v>
      </c>
      <c r="C210" s="10" t="s">
        <v>835</v>
      </c>
      <c r="D210" s="118" t="s">
        <v>1155</v>
      </c>
      <c r="E210" s="118" t="s">
        <v>651</v>
      </c>
      <c r="F210" s="136"/>
      <c r="G210" s="137"/>
      <c r="H210" s="11" t="s">
        <v>836</v>
      </c>
      <c r="I210" s="14">
        <v>2.87</v>
      </c>
      <c r="J210" s="109">
        <f t="shared" si="2"/>
        <v>14.350000000000001</v>
      </c>
      <c r="K210" s="115"/>
    </row>
    <row r="211" spans="1:11" ht="24">
      <c r="A211" s="114"/>
      <c r="B211" s="107">
        <v>6</v>
      </c>
      <c r="C211" s="10" t="s">
        <v>835</v>
      </c>
      <c r="D211" s="118" t="s">
        <v>1156</v>
      </c>
      <c r="E211" s="118" t="s">
        <v>25</v>
      </c>
      <c r="F211" s="136"/>
      <c r="G211" s="137"/>
      <c r="H211" s="11" t="s">
        <v>836</v>
      </c>
      <c r="I211" s="14">
        <v>2.87</v>
      </c>
      <c r="J211" s="109">
        <f t="shared" si="2"/>
        <v>17.22</v>
      </c>
      <c r="K211" s="115"/>
    </row>
    <row r="212" spans="1:11" ht="24">
      <c r="A212" s="114"/>
      <c r="B212" s="107">
        <v>4</v>
      </c>
      <c r="C212" s="10" t="s">
        <v>835</v>
      </c>
      <c r="D212" s="118" t="s">
        <v>1157</v>
      </c>
      <c r="E212" s="118" t="s">
        <v>67</v>
      </c>
      <c r="F212" s="136"/>
      <c r="G212" s="137"/>
      <c r="H212" s="11" t="s">
        <v>836</v>
      </c>
      <c r="I212" s="14">
        <v>2.87</v>
      </c>
      <c r="J212" s="109">
        <f t="shared" si="2"/>
        <v>11.48</v>
      </c>
      <c r="K212" s="115"/>
    </row>
    <row r="213" spans="1:11" ht="24">
      <c r="A213" s="114"/>
      <c r="B213" s="107">
        <v>6</v>
      </c>
      <c r="C213" s="10" t="s">
        <v>835</v>
      </c>
      <c r="D213" s="118" t="s">
        <v>1158</v>
      </c>
      <c r="E213" s="118" t="s">
        <v>26</v>
      </c>
      <c r="F213" s="136"/>
      <c r="G213" s="137"/>
      <c r="H213" s="11" t="s">
        <v>836</v>
      </c>
      <c r="I213" s="14">
        <v>2.87</v>
      </c>
      <c r="J213" s="109">
        <f t="shared" si="2"/>
        <v>17.22</v>
      </c>
      <c r="K213" s="115"/>
    </row>
    <row r="214" spans="1:11" ht="24">
      <c r="A214" s="114"/>
      <c r="B214" s="107">
        <v>2</v>
      </c>
      <c r="C214" s="10" t="s">
        <v>835</v>
      </c>
      <c r="D214" s="118" t="s">
        <v>1159</v>
      </c>
      <c r="E214" s="118" t="s">
        <v>27</v>
      </c>
      <c r="F214" s="136"/>
      <c r="G214" s="137"/>
      <c r="H214" s="11" t="s">
        <v>836</v>
      </c>
      <c r="I214" s="14">
        <v>2.87</v>
      </c>
      <c r="J214" s="109">
        <f t="shared" ref="J214:J277" si="3">I214*B214</f>
        <v>5.74</v>
      </c>
      <c r="K214" s="115"/>
    </row>
    <row r="215" spans="1:11" ht="24">
      <c r="A215" s="114"/>
      <c r="B215" s="107">
        <v>15</v>
      </c>
      <c r="C215" s="10" t="s">
        <v>837</v>
      </c>
      <c r="D215" s="118" t="s">
        <v>1160</v>
      </c>
      <c r="E215" s="118" t="s">
        <v>651</v>
      </c>
      <c r="F215" s="136"/>
      <c r="G215" s="137"/>
      <c r="H215" s="11" t="s">
        <v>838</v>
      </c>
      <c r="I215" s="14">
        <v>3.55</v>
      </c>
      <c r="J215" s="109">
        <f t="shared" si="3"/>
        <v>53.25</v>
      </c>
      <c r="K215" s="115"/>
    </row>
    <row r="216" spans="1:11" ht="24">
      <c r="A216" s="114"/>
      <c r="B216" s="107">
        <v>20</v>
      </c>
      <c r="C216" s="10" t="s">
        <v>837</v>
      </c>
      <c r="D216" s="118" t="s">
        <v>1161</v>
      </c>
      <c r="E216" s="118" t="s">
        <v>25</v>
      </c>
      <c r="F216" s="136"/>
      <c r="G216" s="137"/>
      <c r="H216" s="11" t="s">
        <v>838</v>
      </c>
      <c r="I216" s="14">
        <v>3.55</v>
      </c>
      <c r="J216" s="109">
        <f t="shared" si="3"/>
        <v>71</v>
      </c>
      <c r="K216" s="115"/>
    </row>
    <row r="217" spans="1:11">
      <c r="A217" s="114"/>
      <c r="B217" s="107">
        <v>10</v>
      </c>
      <c r="C217" s="10" t="s">
        <v>68</v>
      </c>
      <c r="D217" s="118" t="s">
        <v>1162</v>
      </c>
      <c r="E217" s="118" t="s">
        <v>23</v>
      </c>
      <c r="F217" s="136" t="s">
        <v>272</v>
      </c>
      <c r="G217" s="137"/>
      <c r="H217" s="11" t="s">
        <v>839</v>
      </c>
      <c r="I217" s="14">
        <v>3.29</v>
      </c>
      <c r="J217" s="109">
        <f t="shared" si="3"/>
        <v>32.9</v>
      </c>
      <c r="K217" s="115"/>
    </row>
    <row r="218" spans="1:11">
      <c r="A218" s="114"/>
      <c r="B218" s="107">
        <v>10</v>
      </c>
      <c r="C218" s="10" t="s">
        <v>68</v>
      </c>
      <c r="D218" s="118" t="s">
        <v>1163</v>
      </c>
      <c r="E218" s="118" t="s">
        <v>651</v>
      </c>
      <c r="F218" s="136" t="s">
        <v>273</v>
      </c>
      <c r="G218" s="137"/>
      <c r="H218" s="11" t="s">
        <v>839</v>
      </c>
      <c r="I218" s="14">
        <v>3.29</v>
      </c>
      <c r="J218" s="109">
        <f t="shared" si="3"/>
        <v>32.9</v>
      </c>
      <c r="K218" s="115"/>
    </row>
    <row r="219" spans="1:11">
      <c r="A219" s="114"/>
      <c r="B219" s="107">
        <v>10</v>
      </c>
      <c r="C219" s="10" t="s">
        <v>68</v>
      </c>
      <c r="D219" s="118" t="s">
        <v>1164</v>
      </c>
      <c r="E219" s="118" t="s">
        <v>651</v>
      </c>
      <c r="F219" s="136" t="s">
        <v>272</v>
      </c>
      <c r="G219" s="137"/>
      <c r="H219" s="11" t="s">
        <v>839</v>
      </c>
      <c r="I219" s="14">
        <v>3.29</v>
      </c>
      <c r="J219" s="109">
        <f t="shared" si="3"/>
        <v>32.9</v>
      </c>
      <c r="K219" s="115"/>
    </row>
    <row r="220" spans="1:11">
      <c r="A220" s="114"/>
      <c r="B220" s="107">
        <v>20</v>
      </c>
      <c r="C220" s="10" t="s">
        <v>68</v>
      </c>
      <c r="D220" s="118" t="s">
        <v>1165</v>
      </c>
      <c r="E220" s="118" t="s">
        <v>25</v>
      </c>
      <c r="F220" s="136" t="s">
        <v>273</v>
      </c>
      <c r="G220" s="137"/>
      <c r="H220" s="11" t="s">
        <v>839</v>
      </c>
      <c r="I220" s="14">
        <v>3.29</v>
      </c>
      <c r="J220" s="109">
        <f t="shared" si="3"/>
        <v>65.8</v>
      </c>
      <c r="K220" s="115"/>
    </row>
    <row r="221" spans="1:11">
      <c r="A221" s="114"/>
      <c r="B221" s="107">
        <v>20</v>
      </c>
      <c r="C221" s="10" t="s">
        <v>68</v>
      </c>
      <c r="D221" s="118" t="s">
        <v>1166</v>
      </c>
      <c r="E221" s="118" t="s">
        <v>25</v>
      </c>
      <c r="F221" s="136" t="s">
        <v>272</v>
      </c>
      <c r="G221" s="137"/>
      <c r="H221" s="11" t="s">
        <v>839</v>
      </c>
      <c r="I221" s="14">
        <v>3.29</v>
      </c>
      <c r="J221" s="109">
        <f t="shared" si="3"/>
        <v>65.8</v>
      </c>
      <c r="K221" s="115"/>
    </row>
    <row r="222" spans="1:11">
      <c r="A222" s="114"/>
      <c r="B222" s="107">
        <v>10</v>
      </c>
      <c r="C222" s="10" t="s">
        <v>68</v>
      </c>
      <c r="D222" s="118" t="s">
        <v>1167</v>
      </c>
      <c r="E222" s="118" t="s">
        <v>25</v>
      </c>
      <c r="F222" s="136" t="s">
        <v>772</v>
      </c>
      <c r="G222" s="137"/>
      <c r="H222" s="11" t="s">
        <v>839</v>
      </c>
      <c r="I222" s="14">
        <v>3.29</v>
      </c>
      <c r="J222" s="109">
        <f t="shared" si="3"/>
        <v>32.9</v>
      </c>
      <c r="K222" s="115"/>
    </row>
    <row r="223" spans="1:11">
      <c r="A223" s="114"/>
      <c r="B223" s="107">
        <v>25</v>
      </c>
      <c r="C223" s="10" t="s">
        <v>68</v>
      </c>
      <c r="D223" s="118" t="s">
        <v>1168</v>
      </c>
      <c r="E223" s="118" t="s">
        <v>67</v>
      </c>
      <c r="F223" s="136" t="s">
        <v>273</v>
      </c>
      <c r="G223" s="137"/>
      <c r="H223" s="11" t="s">
        <v>839</v>
      </c>
      <c r="I223" s="14">
        <v>3.29</v>
      </c>
      <c r="J223" s="109">
        <f t="shared" si="3"/>
        <v>82.25</v>
      </c>
      <c r="K223" s="115"/>
    </row>
    <row r="224" spans="1:11">
      <c r="A224" s="114"/>
      <c r="B224" s="107">
        <v>4</v>
      </c>
      <c r="C224" s="10" t="s">
        <v>68</v>
      </c>
      <c r="D224" s="118" t="s">
        <v>1169</v>
      </c>
      <c r="E224" s="118" t="s">
        <v>67</v>
      </c>
      <c r="F224" s="136" t="s">
        <v>673</v>
      </c>
      <c r="G224" s="137"/>
      <c r="H224" s="11" t="s">
        <v>839</v>
      </c>
      <c r="I224" s="14">
        <v>3.29</v>
      </c>
      <c r="J224" s="109">
        <f t="shared" si="3"/>
        <v>13.16</v>
      </c>
      <c r="K224" s="115"/>
    </row>
    <row r="225" spans="1:11">
      <c r="A225" s="114"/>
      <c r="B225" s="107">
        <v>6</v>
      </c>
      <c r="C225" s="10" t="s">
        <v>68</v>
      </c>
      <c r="D225" s="118" t="s">
        <v>1170</v>
      </c>
      <c r="E225" s="118" t="s">
        <v>67</v>
      </c>
      <c r="F225" s="136" t="s">
        <v>271</v>
      </c>
      <c r="G225" s="137"/>
      <c r="H225" s="11" t="s">
        <v>839</v>
      </c>
      <c r="I225" s="14">
        <v>3.29</v>
      </c>
      <c r="J225" s="109">
        <f t="shared" si="3"/>
        <v>19.740000000000002</v>
      </c>
      <c r="K225" s="115"/>
    </row>
    <row r="226" spans="1:11">
      <c r="A226" s="114"/>
      <c r="B226" s="107">
        <v>25</v>
      </c>
      <c r="C226" s="10" t="s">
        <v>68</v>
      </c>
      <c r="D226" s="118" t="s">
        <v>1171</v>
      </c>
      <c r="E226" s="118" t="s">
        <v>67</v>
      </c>
      <c r="F226" s="136" t="s">
        <v>272</v>
      </c>
      <c r="G226" s="137"/>
      <c r="H226" s="11" t="s">
        <v>839</v>
      </c>
      <c r="I226" s="14">
        <v>3.29</v>
      </c>
      <c r="J226" s="109">
        <f t="shared" si="3"/>
        <v>82.25</v>
      </c>
      <c r="K226" s="115"/>
    </row>
    <row r="227" spans="1:11">
      <c r="A227" s="114"/>
      <c r="B227" s="107">
        <v>10</v>
      </c>
      <c r="C227" s="10" t="s">
        <v>68</v>
      </c>
      <c r="D227" s="118" t="s">
        <v>1172</v>
      </c>
      <c r="E227" s="118" t="s">
        <v>67</v>
      </c>
      <c r="F227" s="136" t="s">
        <v>772</v>
      </c>
      <c r="G227" s="137"/>
      <c r="H227" s="11" t="s">
        <v>839</v>
      </c>
      <c r="I227" s="14">
        <v>3.29</v>
      </c>
      <c r="J227" s="109">
        <f t="shared" si="3"/>
        <v>32.9</v>
      </c>
      <c r="K227" s="115"/>
    </row>
    <row r="228" spans="1:11">
      <c r="A228" s="114"/>
      <c r="B228" s="107">
        <v>15</v>
      </c>
      <c r="C228" s="10" t="s">
        <v>68</v>
      </c>
      <c r="D228" s="118" t="s">
        <v>1173</v>
      </c>
      <c r="E228" s="118" t="s">
        <v>26</v>
      </c>
      <c r="F228" s="136" t="s">
        <v>273</v>
      </c>
      <c r="G228" s="137"/>
      <c r="H228" s="11" t="s">
        <v>839</v>
      </c>
      <c r="I228" s="14">
        <v>3.29</v>
      </c>
      <c r="J228" s="109">
        <f t="shared" si="3"/>
        <v>49.35</v>
      </c>
      <c r="K228" s="115"/>
    </row>
    <row r="229" spans="1:11">
      <c r="A229" s="114"/>
      <c r="B229" s="107">
        <v>6</v>
      </c>
      <c r="C229" s="10" t="s">
        <v>68</v>
      </c>
      <c r="D229" s="118" t="s">
        <v>1174</v>
      </c>
      <c r="E229" s="118" t="s">
        <v>26</v>
      </c>
      <c r="F229" s="136" t="s">
        <v>271</v>
      </c>
      <c r="G229" s="137"/>
      <c r="H229" s="11" t="s">
        <v>839</v>
      </c>
      <c r="I229" s="14">
        <v>3.29</v>
      </c>
      <c r="J229" s="109">
        <f t="shared" si="3"/>
        <v>19.740000000000002</v>
      </c>
      <c r="K229" s="115"/>
    </row>
    <row r="230" spans="1:11">
      <c r="A230" s="114"/>
      <c r="B230" s="107">
        <v>10</v>
      </c>
      <c r="C230" s="10" t="s">
        <v>68</v>
      </c>
      <c r="D230" s="118" t="s">
        <v>1175</v>
      </c>
      <c r="E230" s="118" t="s">
        <v>27</v>
      </c>
      <c r="F230" s="136" t="s">
        <v>273</v>
      </c>
      <c r="G230" s="137"/>
      <c r="H230" s="11" t="s">
        <v>839</v>
      </c>
      <c r="I230" s="14">
        <v>3.29</v>
      </c>
      <c r="J230" s="109">
        <f t="shared" si="3"/>
        <v>32.9</v>
      </c>
      <c r="K230" s="115"/>
    </row>
    <row r="231" spans="1:11">
      <c r="A231" s="114"/>
      <c r="B231" s="107">
        <v>4</v>
      </c>
      <c r="C231" s="10" t="s">
        <v>68</v>
      </c>
      <c r="D231" s="118" t="s">
        <v>1176</v>
      </c>
      <c r="E231" s="118" t="s">
        <v>27</v>
      </c>
      <c r="F231" s="136" t="s">
        <v>673</v>
      </c>
      <c r="G231" s="137"/>
      <c r="H231" s="11" t="s">
        <v>839</v>
      </c>
      <c r="I231" s="14">
        <v>3.29</v>
      </c>
      <c r="J231" s="109">
        <f t="shared" si="3"/>
        <v>13.16</v>
      </c>
      <c r="K231" s="115"/>
    </row>
    <row r="232" spans="1:11">
      <c r="A232" s="114"/>
      <c r="B232" s="107">
        <v>6</v>
      </c>
      <c r="C232" s="10" t="s">
        <v>68</v>
      </c>
      <c r="D232" s="118" t="s">
        <v>1177</v>
      </c>
      <c r="E232" s="118" t="s">
        <v>27</v>
      </c>
      <c r="F232" s="136" t="s">
        <v>772</v>
      </c>
      <c r="G232" s="137"/>
      <c r="H232" s="11" t="s">
        <v>839</v>
      </c>
      <c r="I232" s="14">
        <v>3.29</v>
      </c>
      <c r="J232" s="109">
        <f t="shared" si="3"/>
        <v>19.740000000000002</v>
      </c>
      <c r="K232" s="115"/>
    </row>
    <row r="233" spans="1:11">
      <c r="A233" s="114"/>
      <c r="B233" s="107">
        <v>5</v>
      </c>
      <c r="C233" s="10" t="s">
        <v>840</v>
      </c>
      <c r="D233" s="118" t="s">
        <v>1178</v>
      </c>
      <c r="E233" s="118" t="s">
        <v>23</v>
      </c>
      <c r="F233" s="136" t="s">
        <v>273</v>
      </c>
      <c r="G233" s="137"/>
      <c r="H233" s="11" t="s">
        <v>841</v>
      </c>
      <c r="I233" s="14">
        <v>3.55</v>
      </c>
      <c r="J233" s="109">
        <f t="shared" si="3"/>
        <v>17.75</v>
      </c>
      <c r="K233" s="115"/>
    </row>
    <row r="234" spans="1:11">
      <c r="A234" s="114"/>
      <c r="B234" s="107">
        <v>4</v>
      </c>
      <c r="C234" s="10" t="s">
        <v>840</v>
      </c>
      <c r="D234" s="118" t="s">
        <v>1179</v>
      </c>
      <c r="E234" s="118" t="s">
        <v>23</v>
      </c>
      <c r="F234" s="136" t="s">
        <v>772</v>
      </c>
      <c r="G234" s="137"/>
      <c r="H234" s="11" t="s">
        <v>841</v>
      </c>
      <c r="I234" s="14">
        <v>3.55</v>
      </c>
      <c r="J234" s="109">
        <f t="shared" si="3"/>
        <v>14.2</v>
      </c>
      <c r="K234" s="115"/>
    </row>
    <row r="235" spans="1:11">
      <c r="A235" s="114"/>
      <c r="B235" s="107">
        <v>5</v>
      </c>
      <c r="C235" s="10" t="s">
        <v>840</v>
      </c>
      <c r="D235" s="118" t="s">
        <v>1180</v>
      </c>
      <c r="E235" s="118" t="s">
        <v>651</v>
      </c>
      <c r="F235" s="136" t="s">
        <v>273</v>
      </c>
      <c r="G235" s="137"/>
      <c r="H235" s="11" t="s">
        <v>841</v>
      </c>
      <c r="I235" s="14">
        <v>3.55</v>
      </c>
      <c r="J235" s="109">
        <f t="shared" si="3"/>
        <v>17.75</v>
      </c>
      <c r="K235" s="115"/>
    </row>
    <row r="236" spans="1:11">
      <c r="A236" s="114"/>
      <c r="B236" s="107">
        <v>4</v>
      </c>
      <c r="C236" s="10" t="s">
        <v>840</v>
      </c>
      <c r="D236" s="118" t="s">
        <v>1181</v>
      </c>
      <c r="E236" s="118" t="s">
        <v>651</v>
      </c>
      <c r="F236" s="136" t="s">
        <v>772</v>
      </c>
      <c r="G236" s="137"/>
      <c r="H236" s="11" t="s">
        <v>841</v>
      </c>
      <c r="I236" s="14">
        <v>3.55</v>
      </c>
      <c r="J236" s="109">
        <f t="shared" si="3"/>
        <v>14.2</v>
      </c>
      <c r="K236" s="115"/>
    </row>
    <row r="237" spans="1:11">
      <c r="A237" s="114"/>
      <c r="B237" s="107">
        <v>4</v>
      </c>
      <c r="C237" s="10" t="s">
        <v>840</v>
      </c>
      <c r="D237" s="118" t="s">
        <v>1182</v>
      </c>
      <c r="E237" s="118" t="s">
        <v>25</v>
      </c>
      <c r="F237" s="136" t="s">
        <v>273</v>
      </c>
      <c r="G237" s="137"/>
      <c r="H237" s="11" t="s">
        <v>841</v>
      </c>
      <c r="I237" s="14">
        <v>3.55</v>
      </c>
      <c r="J237" s="109">
        <f t="shared" si="3"/>
        <v>14.2</v>
      </c>
      <c r="K237" s="115"/>
    </row>
    <row r="238" spans="1:11">
      <c r="A238" s="114"/>
      <c r="B238" s="107">
        <v>4</v>
      </c>
      <c r="C238" s="10" t="s">
        <v>840</v>
      </c>
      <c r="D238" s="118" t="s">
        <v>1183</v>
      </c>
      <c r="E238" s="118" t="s">
        <v>25</v>
      </c>
      <c r="F238" s="136" t="s">
        <v>272</v>
      </c>
      <c r="G238" s="137"/>
      <c r="H238" s="11" t="s">
        <v>841</v>
      </c>
      <c r="I238" s="14">
        <v>3.55</v>
      </c>
      <c r="J238" s="109">
        <f t="shared" si="3"/>
        <v>14.2</v>
      </c>
      <c r="K238" s="115"/>
    </row>
    <row r="239" spans="1:11">
      <c r="A239" s="114"/>
      <c r="B239" s="107">
        <v>4</v>
      </c>
      <c r="C239" s="10" t="s">
        <v>840</v>
      </c>
      <c r="D239" s="118" t="s">
        <v>1184</v>
      </c>
      <c r="E239" s="118" t="s">
        <v>67</v>
      </c>
      <c r="F239" s="136" t="s">
        <v>273</v>
      </c>
      <c r="G239" s="137"/>
      <c r="H239" s="11" t="s">
        <v>841</v>
      </c>
      <c r="I239" s="14">
        <v>3.55</v>
      </c>
      <c r="J239" s="109">
        <f t="shared" si="3"/>
        <v>14.2</v>
      </c>
      <c r="K239" s="115"/>
    </row>
    <row r="240" spans="1:11">
      <c r="A240" s="114"/>
      <c r="B240" s="107">
        <v>6</v>
      </c>
      <c r="C240" s="10" t="s">
        <v>840</v>
      </c>
      <c r="D240" s="118" t="s">
        <v>1185</v>
      </c>
      <c r="E240" s="118" t="s">
        <v>27</v>
      </c>
      <c r="F240" s="136" t="s">
        <v>273</v>
      </c>
      <c r="G240" s="137"/>
      <c r="H240" s="11" t="s">
        <v>841</v>
      </c>
      <c r="I240" s="14">
        <v>3.55</v>
      </c>
      <c r="J240" s="109">
        <f t="shared" si="3"/>
        <v>21.299999999999997</v>
      </c>
      <c r="K240" s="115"/>
    </row>
    <row r="241" spans="1:11">
      <c r="A241" s="114"/>
      <c r="B241" s="107">
        <v>4</v>
      </c>
      <c r="C241" s="10" t="s">
        <v>840</v>
      </c>
      <c r="D241" s="118" t="s">
        <v>1186</v>
      </c>
      <c r="E241" s="118" t="s">
        <v>27</v>
      </c>
      <c r="F241" s="136" t="s">
        <v>272</v>
      </c>
      <c r="G241" s="137"/>
      <c r="H241" s="11" t="s">
        <v>841</v>
      </c>
      <c r="I241" s="14">
        <v>3.55</v>
      </c>
      <c r="J241" s="109">
        <f t="shared" si="3"/>
        <v>14.2</v>
      </c>
      <c r="K241" s="115"/>
    </row>
    <row r="242" spans="1:11">
      <c r="A242" s="114"/>
      <c r="B242" s="107">
        <v>10</v>
      </c>
      <c r="C242" s="10" t="s">
        <v>473</v>
      </c>
      <c r="D242" s="118" t="s">
        <v>1187</v>
      </c>
      <c r="E242" s="118" t="s">
        <v>651</v>
      </c>
      <c r="F242" s="136" t="s">
        <v>272</v>
      </c>
      <c r="G242" s="137"/>
      <c r="H242" s="11" t="s">
        <v>475</v>
      </c>
      <c r="I242" s="14">
        <v>3.8</v>
      </c>
      <c r="J242" s="109">
        <f t="shared" si="3"/>
        <v>38</v>
      </c>
      <c r="K242" s="115"/>
    </row>
    <row r="243" spans="1:11">
      <c r="A243" s="114"/>
      <c r="B243" s="107">
        <v>15</v>
      </c>
      <c r="C243" s="10" t="s">
        <v>473</v>
      </c>
      <c r="D243" s="118" t="s">
        <v>1188</v>
      </c>
      <c r="E243" s="118" t="s">
        <v>25</v>
      </c>
      <c r="F243" s="136" t="s">
        <v>772</v>
      </c>
      <c r="G243" s="137"/>
      <c r="H243" s="11" t="s">
        <v>475</v>
      </c>
      <c r="I243" s="14">
        <v>3.8</v>
      </c>
      <c r="J243" s="109">
        <f t="shared" si="3"/>
        <v>57</v>
      </c>
      <c r="K243" s="115"/>
    </row>
    <row r="244" spans="1:11">
      <c r="A244" s="114"/>
      <c r="B244" s="107">
        <v>15</v>
      </c>
      <c r="C244" s="10" t="s">
        <v>473</v>
      </c>
      <c r="D244" s="118" t="s">
        <v>1189</v>
      </c>
      <c r="E244" s="118" t="s">
        <v>67</v>
      </c>
      <c r="F244" s="136" t="s">
        <v>273</v>
      </c>
      <c r="G244" s="137"/>
      <c r="H244" s="11" t="s">
        <v>475</v>
      </c>
      <c r="I244" s="14">
        <v>3.8</v>
      </c>
      <c r="J244" s="109">
        <f t="shared" si="3"/>
        <v>57</v>
      </c>
      <c r="K244" s="115"/>
    </row>
    <row r="245" spans="1:11">
      <c r="A245" s="114"/>
      <c r="B245" s="107">
        <v>10</v>
      </c>
      <c r="C245" s="10" t="s">
        <v>473</v>
      </c>
      <c r="D245" s="118" t="s">
        <v>1190</v>
      </c>
      <c r="E245" s="118" t="s">
        <v>67</v>
      </c>
      <c r="F245" s="136" t="s">
        <v>772</v>
      </c>
      <c r="G245" s="137"/>
      <c r="H245" s="11" t="s">
        <v>475</v>
      </c>
      <c r="I245" s="14">
        <v>3.8</v>
      </c>
      <c r="J245" s="109">
        <f t="shared" si="3"/>
        <v>38</v>
      </c>
      <c r="K245" s="115"/>
    </row>
    <row r="246" spans="1:11">
      <c r="A246" s="114"/>
      <c r="B246" s="107">
        <v>15</v>
      </c>
      <c r="C246" s="10" t="s">
        <v>473</v>
      </c>
      <c r="D246" s="118" t="s">
        <v>1191</v>
      </c>
      <c r="E246" s="118" t="s">
        <v>294</v>
      </c>
      <c r="F246" s="136" t="s">
        <v>273</v>
      </c>
      <c r="G246" s="137"/>
      <c r="H246" s="11" t="s">
        <v>475</v>
      </c>
      <c r="I246" s="14">
        <v>3.8</v>
      </c>
      <c r="J246" s="109">
        <f t="shared" si="3"/>
        <v>57</v>
      </c>
      <c r="K246" s="115"/>
    </row>
    <row r="247" spans="1:11" ht="36">
      <c r="A247" s="114"/>
      <c r="B247" s="107">
        <v>2</v>
      </c>
      <c r="C247" s="10" t="s">
        <v>842</v>
      </c>
      <c r="D247" s="118" t="s">
        <v>1192</v>
      </c>
      <c r="E247" s="118" t="s">
        <v>23</v>
      </c>
      <c r="F247" s="136" t="s">
        <v>239</v>
      </c>
      <c r="G247" s="137"/>
      <c r="H247" s="11" t="s">
        <v>843</v>
      </c>
      <c r="I247" s="14">
        <v>8.23</v>
      </c>
      <c r="J247" s="109">
        <f t="shared" si="3"/>
        <v>16.46</v>
      </c>
      <c r="K247" s="115"/>
    </row>
    <row r="248" spans="1:11" ht="36">
      <c r="A248" s="114"/>
      <c r="B248" s="107">
        <v>2</v>
      </c>
      <c r="C248" s="10" t="s">
        <v>842</v>
      </c>
      <c r="D248" s="118" t="s">
        <v>1193</v>
      </c>
      <c r="E248" s="118" t="s">
        <v>25</v>
      </c>
      <c r="F248" s="136" t="s">
        <v>239</v>
      </c>
      <c r="G248" s="137"/>
      <c r="H248" s="11" t="s">
        <v>843</v>
      </c>
      <c r="I248" s="14">
        <v>10.16</v>
      </c>
      <c r="J248" s="109">
        <f t="shared" si="3"/>
        <v>20.32</v>
      </c>
      <c r="K248" s="115"/>
    </row>
    <row r="249" spans="1:11" ht="36">
      <c r="A249" s="114"/>
      <c r="B249" s="107">
        <v>1</v>
      </c>
      <c r="C249" s="10" t="s">
        <v>844</v>
      </c>
      <c r="D249" s="118" t="s">
        <v>1246</v>
      </c>
      <c r="E249" s="118" t="s">
        <v>26</v>
      </c>
      <c r="F249" s="136"/>
      <c r="G249" s="137"/>
      <c r="H249" s="11" t="s">
        <v>845</v>
      </c>
      <c r="I249" s="14">
        <v>14.23</v>
      </c>
      <c r="J249" s="109">
        <f t="shared" si="3"/>
        <v>14.23</v>
      </c>
      <c r="K249" s="115"/>
    </row>
    <row r="250" spans="1:11" ht="36">
      <c r="A250" s="114"/>
      <c r="B250" s="107">
        <v>1</v>
      </c>
      <c r="C250" s="10" t="s">
        <v>846</v>
      </c>
      <c r="D250" s="118" t="s">
        <v>1247</v>
      </c>
      <c r="E250" s="118" t="s">
        <v>272</v>
      </c>
      <c r="F250" s="136" t="s">
        <v>26</v>
      </c>
      <c r="G250" s="137"/>
      <c r="H250" s="11" t="s">
        <v>847</v>
      </c>
      <c r="I250" s="14">
        <v>11.52</v>
      </c>
      <c r="J250" s="109">
        <f t="shared" si="3"/>
        <v>11.52</v>
      </c>
      <c r="K250" s="115"/>
    </row>
    <row r="251" spans="1:11" ht="36">
      <c r="A251" s="114"/>
      <c r="B251" s="107">
        <v>2</v>
      </c>
      <c r="C251" s="10" t="s">
        <v>846</v>
      </c>
      <c r="D251" s="118" t="s">
        <v>1248</v>
      </c>
      <c r="E251" s="118" t="s">
        <v>26</v>
      </c>
      <c r="F251" s="136" t="s">
        <v>848</v>
      </c>
      <c r="G251" s="137"/>
      <c r="H251" s="11" t="s">
        <v>847</v>
      </c>
      <c r="I251" s="14">
        <v>11.52</v>
      </c>
      <c r="J251" s="109">
        <f t="shared" si="3"/>
        <v>23.04</v>
      </c>
      <c r="K251" s="115"/>
    </row>
    <row r="252" spans="1:11" ht="36">
      <c r="A252" s="114"/>
      <c r="B252" s="107">
        <v>1</v>
      </c>
      <c r="C252" s="10" t="s">
        <v>849</v>
      </c>
      <c r="D252" s="118" t="s">
        <v>1194</v>
      </c>
      <c r="E252" s="118" t="s">
        <v>25</v>
      </c>
      <c r="F252" s="136" t="s">
        <v>272</v>
      </c>
      <c r="G252" s="137"/>
      <c r="H252" s="11" t="s">
        <v>850</v>
      </c>
      <c r="I252" s="14">
        <v>15.25</v>
      </c>
      <c r="J252" s="109">
        <f t="shared" si="3"/>
        <v>15.25</v>
      </c>
      <c r="K252" s="115"/>
    </row>
    <row r="253" spans="1:11" ht="36">
      <c r="A253" s="114"/>
      <c r="B253" s="107">
        <v>1</v>
      </c>
      <c r="C253" s="10" t="s">
        <v>849</v>
      </c>
      <c r="D253" s="118" t="s">
        <v>1195</v>
      </c>
      <c r="E253" s="118" t="s">
        <v>26</v>
      </c>
      <c r="F253" s="136" t="s">
        <v>272</v>
      </c>
      <c r="G253" s="137"/>
      <c r="H253" s="11" t="s">
        <v>850</v>
      </c>
      <c r="I253" s="14">
        <v>15.93</v>
      </c>
      <c r="J253" s="109">
        <f t="shared" si="3"/>
        <v>15.93</v>
      </c>
      <c r="K253" s="115"/>
    </row>
    <row r="254" spans="1:11" ht="36">
      <c r="A254" s="114"/>
      <c r="B254" s="107">
        <v>2</v>
      </c>
      <c r="C254" s="10" t="s">
        <v>851</v>
      </c>
      <c r="D254" s="118" t="s">
        <v>1196</v>
      </c>
      <c r="E254" s="118" t="s">
        <v>852</v>
      </c>
      <c r="F254" s="136"/>
      <c r="G254" s="137"/>
      <c r="H254" s="11" t="s">
        <v>853</v>
      </c>
      <c r="I254" s="14">
        <v>11.62</v>
      </c>
      <c r="J254" s="109">
        <f t="shared" si="3"/>
        <v>23.24</v>
      </c>
      <c r="K254" s="115"/>
    </row>
    <row r="255" spans="1:11" ht="36">
      <c r="A255" s="114"/>
      <c r="B255" s="107">
        <v>2</v>
      </c>
      <c r="C255" s="10" t="s">
        <v>851</v>
      </c>
      <c r="D255" s="118" t="s">
        <v>1197</v>
      </c>
      <c r="E255" s="118" t="s">
        <v>854</v>
      </c>
      <c r="F255" s="136"/>
      <c r="G255" s="137"/>
      <c r="H255" s="11" t="s">
        <v>853</v>
      </c>
      <c r="I255" s="14">
        <v>12.3</v>
      </c>
      <c r="J255" s="109">
        <f t="shared" si="3"/>
        <v>24.6</v>
      </c>
      <c r="K255" s="115"/>
    </row>
    <row r="256" spans="1:11" ht="24">
      <c r="A256" s="114"/>
      <c r="B256" s="107">
        <v>2</v>
      </c>
      <c r="C256" s="10" t="s">
        <v>855</v>
      </c>
      <c r="D256" s="118" t="s">
        <v>1198</v>
      </c>
      <c r="E256" s="118" t="s">
        <v>856</v>
      </c>
      <c r="F256" s="136"/>
      <c r="G256" s="137"/>
      <c r="H256" s="11" t="s">
        <v>857</v>
      </c>
      <c r="I256" s="14">
        <v>8.09</v>
      </c>
      <c r="J256" s="109">
        <f t="shared" si="3"/>
        <v>16.18</v>
      </c>
      <c r="K256" s="115"/>
    </row>
    <row r="257" spans="1:11" ht="24">
      <c r="A257" s="114"/>
      <c r="B257" s="107">
        <v>3</v>
      </c>
      <c r="C257" s="10" t="s">
        <v>855</v>
      </c>
      <c r="D257" s="118" t="s">
        <v>1199</v>
      </c>
      <c r="E257" s="118" t="s">
        <v>858</v>
      </c>
      <c r="F257" s="136"/>
      <c r="G257" s="137"/>
      <c r="H257" s="11" t="s">
        <v>857</v>
      </c>
      <c r="I257" s="14">
        <v>8.09</v>
      </c>
      <c r="J257" s="109">
        <f t="shared" si="3"/>
        <v>24.27</v>
      </c>
      <c r="K257" s="115"/>
    </row>
    <row r="258" spans="1:11" ht="24">
      <c r="A258" s="114"/>
      <c r="B258" s="107">
        <v>2</v>
      </c>
      <c r="C258" s="10" t="s">
        <v>855</v>
      </c>
      <c r="D258" s="118" t="s">
        <v>1200</v>
      </c>
      <c r="E258" s="118" t="s">
        <v>859</v>
      </c>
      <c r="F258" s="136"/>
      <c r="G258" s="137"/>
      <c r="H258" s="11" t="s">
        <v>857</v>
      </c>
      <c r="I258" s="14">
        <v>8.09</v>
      </c>
      <c r="J258" s="109">
        <f t="shared" si="3"/>
        <v>16.18</v>
      </c>
      <c r="K258" s="115"/>
    </row>
    <row r="259" spans="1:11" ht="60">
      <c r="A259" s="114"/>
      <c r="B259" s="107">
        <v>1</v>
      </c>
      <c r="C259" s="10" t="s">
        <v>860</v>
      </c>
      <c r="D259" s="118" t="s">
        <v>1201</v>
      </c>
      <c r="E259" s="118" t="s">
        <v>861</v>
      </c>
      <c r="F259" s="136" t="s">
        <v>862</v>
      </c>
      <c r="G259" s="137"/>
      <c r="H259" s="11" t="s">
        <v>863</v>
      </c>
      <c r="I259" s="14">
        <v>152.30000000000001</v>
      </c>
      <c r="J259" s="109">
        <f t="shared" si="3"/>
        <v>152.30000000000001</v>
      </c>
      <c r="K259" s="115"/>
    </row>
    <row r="260" spans="1:11" ht="24">
      <c r="A260" s="114"/>
      <c r="B260" s="107">
        <v>5</v>
      </c>
      <c r="C260" s="10" t="s">
        <v>864</v>
      </c>
      <c r="D260" s="118" t="s">
        <v>1202</v>
      </c>
      <c r="E260" s="118" t="s">
        <v>25</v>
      </c>
      <c r="F260" s="136" t="s">
        <v>107</v>
      </c>
      <c r="G260" s="137"/>
      <c r="H260" s="11" t="s">
        <v>237</v>
      </c>
      <c r="I260" s="14">
        <v>3.88</v>
      </c>
      <c r="J260" s="109">
        <f t="shared" si="3"/>
        <v>19.399999999999999</v>
      </c>
      <c r="K260" s="115"/>
    </row>
    <row r="261" spans="1:11" ht="36" customHeight="1">
      <c r="A261" s="114"/>
      <c r="B261" s="107">
        <v>1</v>
      </c>
      <c r="C261" s="10" t="s">
        <v>865</v>
      </c>
      <c r="D261" s="118" t="s">
        <v>1203</v>
      </c>
      <c r="E261" s="118" t="s">
        <v>239</v>
      </c>
      <c r="F261" s="136" t="s">
        <v>25</v>
      </c>
      <c r="G261" s="137"/>
      <c r="H261" s="11" t="s">
        <v>866</v>
      </c>
      <c r="I261" s="14">
        <v>20.170000000000002</v>
      </c>
      <c r="J261" s="109">
        <f t="shared" si="3"/>
        <v>20.170000000000002</v>
      </c>
      <c r="K261" s="115"/>
    </row>
    <row r="262" spans="1:11" ht="36" customHeight="1">
      <c r="A262" s="114"/>
      <c r="B262" s="107">
        <v>1</v>
      </c>
      <c r="C262" s="10" t="s">
        <v>865</v>
      </c>
      <c r="D262" s="118" t="s">
        <v>1204</v>
      </c>
      <c r="E262" s="118" t="s">
        <v>239</v>
      </c>
      <c r="F262" s="136" t="s">
        <v>26</v>
      </c>
      <c r="G262" s="137"/>
      <c r="H262" s="11" t="s">
        <v>866</v>
      </c>
      <c r="I262" s="14">
        <v>22.04</v>
      </c>
      <c r="J262" s="109">
        <f t="shared" si="3"/>
        <v>22.04</v>
      </c>
      <c r="K262" s="115"/>
    </row>
    <row r="263" spans="1:11" ht="36">
      <c r="A263" s="114"/>
      <c r="B263" s="107">
        <v>1</v>
      </c>
      <c r="C263" s="10" t="s">
        <v>867</v>
      </c>
      <c r="D263" s="118" t="s">
        <v>1205</v>
      </c>
      <c r="E263" s="118" t="s">
        <v>856</v>
      </c>
      <c r="F263" s="136"/>
      <c r="G263" s="137"/>
      <c r="H263" s="11" t="s">
        <v>868</v>
      </c>
      <c r="I263" s="14">
        <v>20.85</v>
      </c>
      <c r="J263" s="109">
        <f t="shared" si="3"/>
        <v>20.85</v>
      </c>
      <c r="K263" s="115"/>
    </row>
    <row r="264" spans="1:11" ht="36">
      <c r="A264" s="114"/>
      <c r="B264" s="107">
        <v>1</v>
      </c>
      <c r="C264" s="10" t="s">
        <v>867</v>
      </c>
      <c r="D264" s="118" t="s">
        <v>1206</v>
      </c>
      <c r="E264" s="118" t="s">
        <v>869</v>
      </c>
      <c r="F264" s="136"/>
      <c r="G264" s="137"/>
      <c r="H264" s="11" t="s">
        <v>868</v>
      </c>
      <c r="I264" s="14">
        <v>22.72</v>
      </c>
      <c r="J264" s="109">
        <f t="shared" si="3"/>
        <v>22.72</v>
      </c>
      <c r="K264" s="115"/>
    </row>
    <row r="265" spans="1:11" ht="36">
      <c r="A265" s="114"/>
      <c r="B265" s="107">
        <v>1</v>
      </c>
      <c r="C265" s="10" t="s">
        <v>870</v>
      </c>
      <c r="D265" s="118" t="s">
        <v>1207</v>
      </c>
      <c r="E265" s="118" t="s">
        <v>239</v>
      </c>
      <c r="F265" s="136" t="s">
        <v>67</v>
      </c>
      <c r="G265" s="137"/>
      <c r="H265" s="11" t="s">
        <v>871</v>
      </c>
      <c r="I265" s="14">
        <v>14.05</v>
      </c>
      <c r="J265" s="109">
        <f t="shared" si="3"/>
        <v>14.05</v>
      </c>
      <c r="K265" s="115"/>
    </row>
    <row r="266" spans="1:11" ht="36">
      <c r="A266" s="114"/>
      <c r="B266" s="107">
        <v>1</v>
      </c>
      <c r="C266" s="10" t="s">
        <v>872</v>
      </c>
      <c r="D266" s="118" t="s">
        <v>1208</v>
      </c>
      <c r="E266" s="118" t="s">
        <v>859</v>
      </c>
      <c r="F266" s="136"/>
      <c r="G266" s="137"/>
      <c r="H266" s="11" t="s">
        <v>873</v>
      </c>
      <c r="I266" s="14">
        <v>13.91</v>
      </c>
      <c r="J266" s="109">
        <f t="shared" si="3"/>
        <v>13.91</v>
      </c>
      <c r="K266" s="115"/>
    </row>
    <row r="267" spans="1:11" ht="36">
      <c r="A267" s="114"/>
      <c r="B267" s="107">
        <v>1</v>
      </c>
      <c r="C267" s="10" t="s">
        <v>874</v>
      </c>
      <c r="D267" s="118" t="s">
        <v>1209</v>
      </c>
      <c r="E267" s="118" t="s">
        <v>875</v>
      </c>
      <c r="F267" s="136"/>
      <c r="G267" s="137"/>
      <c r="H267" s="11" t="s">
        <v>876</v>
      </c>
      <c r="I267" s="14">
        <v>12.72</v>
      </c>
      <c r="J267" s="109">
        <f t="shared" si="3"/>
        <v>12.72</v>
      </c>
      <c r="K267" s="115"/>
    </row>
    <row r="268" spans="1:11" ht="36">
      <c r="A268" s="114"/>
      <c r="B268" s="107">
        <v>2</v>
      </c>
      <c r="C268" s="10" t="s">
        <v>874</v>
      </c>
      <c r="D268" s="118" t="s">
        <v>1210</v>
      </c>
      <c r="E268" s="118" t="s">
        <v>877</v>
      </c>
      <c r="F268" s="136"/>
      <c r="G268" s="137"/>
      <c r="H268" s="11" t="s">
        <v>876</v>
      </c>
      <c r="I268" s="14">
        <v>14.05</v>
      </c>
      <c r="J268" s="109">
        <f t="shared" si="3"/>
        <v>28.1</v>
      </c>
      <c r="K268" s="115"/>
    </row>
    <row r="269" spans="1:11" ht="24">
      <c r="A269" s="114"/>
      <c r="B269" s="107">
        <v>2</v>
      </c>
      <c r="C269" s="10" t="s">
        <v>878</v>
      </c>
      <c r="D269" s="118" t="s">
        <v>1211</v>
      </c>
      <c r="E269" s="118" t="s">
        <v>273</v>
      </c>
      <c r="F269" s="136"/>
      <c r="G269" s="137"/>
      <c r="H269" s="11" t="s">
        <v>879</v>
      </c>
      <c r="I269" s="14">
        <v>3.31</v>
      </c>
      <c r="J269" s="109">
        <f t="shared" si="3"/>
        <v>6.62</v>
      </c>
      <c r="K269" s="115"/>
    </row>
    <row r="270" spans="1:11" ht="24">
      <c r="A270" s="114"/>
      <c r="B270" s="107">
        <v>1</v>
      </c>
      <c r="C270" s="10" t="s">
        <v>878</v>
      </c>
      <c r="D270" s="118" t="s">
        <v>1212</v>
      </c>
      <c r="E270" s="118" t="s">
        <v>673</v>
      </c>
      <c r="F270" s="136"/>
      <c r="G270" s="137"/>
      <c r="H270" s="11" t="s">
        <v>879</v>
      </c>
      <c r="I270" s="14">
        <v>3.31</v>
      </c>
      <c r="J270" s="109">
        <f t="shared" si="3"/>
        <v>3.31</v>
      </c>
      <c r="K270" s="115"/>
    </row>
    <row r="271" spans="1:11" ht="24">
      <c r="A271" s="114"/>
      <c r="B271" s="107">
        <v>1</v>
      </c>
      <c r="C271" s="10" t="s">
        <v>878</v>
      </c>
      <c r="D271" s="118" t="s">
        <v>1213</v>
      </c>
      <c r="E271" s="118" t="s">
        <v>271</v>
      </c>
      <c r="F271" s="136"/>
      <c r="G271" s="137"/>
      <c r="H271" s="11" t="s">
        <v>879</v>
      </c>
      <c r="I271" s="14">
        <v>3.31</v>
      </c>
      <c r="J271" s="109">
        <f t="shared" si="3"/>
        <v>3.31</v>
      </c>
      <c r="K271" s="115"/>
    </row>
    <row r="272" spans="1:11" ht="24">
      <c r="A272" s="114"/>
      <c r="B272" s="107">
        <v>2</v>
      </c>
      <c r="C272" s="10" t="s">
        <v>878</v>
      </c>
      <c r="D272" s="118" t="s">
        <v>1214</v>
      </c>
      <c r="E272" s="118" t="s">
        <v>272</v>
      </c>
      <c r="F272" s="136"/>
      <c r="G272" s="137"/>
      <c r="H272" s="11" t="s">
        <v>879</v>
      </c>
      <c r="I272" s="14">
        <v>3.31</v>
      </c>
      <c r="J272" s="109">
        <f t="shared" si="3"/>
        <v>6.62</v>
      </c>
      <c r="K272" s="115"/>
    </row>
    <row r="273" spans="1:11" ht="24">
      <c r="A273" s="114"/>
      <c r="B273" s="107">
        <v>1</v>
      </c>
      <c r="C273" s="10" t="s">
        <v>880</v>
      </c>
      <c r="D273" s="118" t="s">
        <v>1215</v>
      </c>
      <c r="E273" s="118" t="s">
        <v>273</v>
      </c>
      <c r="F273" s="136"/>
      <c r="G273" s="137"/>
      <c r="H273" s="11" t="s">
        <v>881</v>
      </c>
      <c r="I273" s="14">
        <v>3.38</v>
      </c>
      <c r="J273" s="109">
        <f t="shared" si="3"/>
        <v>3.38</v>
      </c>
      <c r="K273" s="115"/>
    </row>
    <row r="274" spans="1:11" ht="24">
      <c r="A274" s="114"/>
      <c r="B274" s="107">
        <v>1</v>
      </c>
      <c r="C274" s="10" t="s">
        <v>880</v>
      </c>
      <c r="D274" s="118" t="s">
        <v>1216</v>
      </c>
      <c r="E274" s="118" t="s">
        <v>272</v>
      </c>
      <c r="F274" s="136"/>
      <c r="G274" s="137"/>
      <c r="H274" s="11" t="s">
        <v>881</v>
      </c>
      <c r="I274" s="14">
        <v>3.38</v>
      </c>
      <c r="J274" s="109">
        <f t="shared" si="3"/>
        <v>3.38</v>
      </c>
      <c r="K274" s="115"/>
    </row>
    <row r="275" spans="1:11" ht="24">
      <c r="A275" s="114"/>
      <c r="B275" s="107">
        <v>1</v>
      </c>
      <c r="C275" s="10" t="s">
        <v>880</v>
      </c>
      <c r="D275" s="118" t="s">
        <v>1217</v>
      </c>
      <c r="E275" s="118" t="s">
        <v>772</v>
      </c>
      <c r="F275" s="136"/>
      <c r="G275" s="137"/>
      <c r="H275" s="11" t="s">
        <v>881</v>
      </c>
      <c r="I275" s="14">
        <v>3.38</v>
      </c>
      <c r="J275" s="109">
        <f t="shared" si="3"/>
        <v>3.38</v>
      </c>
      <c r="K275" s="115"/>
    </row>
    <row r="276" spans="1:11" ht="24">
      <c r="A276" s="114"/>
      <c r="B276" s="107">
        <v>1</v>
      </c>
      <c r="C276" s="10" t="s">
        <v>882</v>
      </c>
      <c r="D276" s="118" t="s">
        <v>1218</v>
      </c>
      <c r="E276" s="118"/>
      <c r="F276" s="136"/>
      <c r="G276" s="137"/>
      <c r="H276" s="11" t="s">
        <v>883</v>
      </c>
      <c r="I276" s="14">
        <v>1.24</v>
      </c>
      <c r="J276" s="109">
        <f t="shared" si="3"/>
        <v>1.24</v>
      </c>
      <c r="K276" s="115"/>
    </row>
    <row r="277" spans="1:11" ht="24">
      <c r="A277" s="114"/>
      <c r="B277" s="107">
        <v>2</v>
      </c>
      <c r="C277" s="10" t="s">
        <v>884</v>
      </c>
      <c r="D277" s="118" t="s">
        <v>1219</v>
      </c>
      <c r="E277" s="118"/>
      <c r="F277" s="136"/>
      <c r="G277" s="137"/>
      <c r="H277" s="11" t="s">
        <v>885</v>
      </c>
      <c r="I277" s="14">
        <v>1.02</v>
      </c>
      <c r="J277" s="109">
        <f t="shared" si="3"/>
        <v>2.04</v>
      </c>
      <c r="K277" s="115"/>
    </row>
    <row r="278" spans="1:11" ht="24">
      <c r="A278" s="114"/>
      <c r="B278" s="107">
        <v>3</v>
      </c>
      <c r="C278" s="10" t="s">
        <v>886</v>
      </c>
      <c r="D278" s="118" t="s">
        <v>1220</v>
      </c>
      <c r="E278" s="118" t="s">
        <v>107</v>
      </c>
      <c r="F278" s="136"/>
      <c r="G278" s="137"/>
      <c r="H278" s="11" t="s">
        <v>887</v>
      </c>
      <c r="I278" s="14">
        <v>6.28</v>
      </c>
      <c r="J278" s="109">
        <f t="shared" ref="J278:J303" si="4">I278*B278</f>
        <v>18.84</v>
      </c>
      <c r="K278" s="115"/>
    </row>
    <row r="279" spans="1:11" ht="24">
      <c r="A279" s="114"/>
      <c r="B279" s="107">
        <v>2</v>
      </c>
      <c r="C279" s="10" t="s">
        <v>886</v>
      </c>
      <c r="D279" s="118" t="s">
        <v>1221</v>
      </c>
      <c r="E279" s="118" t="s">
        <v>210</v>
      </c>
      <c r="F279" s="136"/>
      <c r="G279" s="137"/>
      <c r="H279" s="11" t="s">
        <v>887</v>
      </c>
      <c r="I279" s="14">
        <v>6.28</v>
      </c>
      <c r="J279" s="109">
        <f t="shared" si="4"/>
        <v>12.56</v>
      </c>
      <c r="K279" s="115"/>
    </row>
    <row r="280" spans="1:11" ht="24">
      <c r="A280" s="114"/>
      <c r="B280" s="107">
        <v>1</v>
      </c>
      <c r="C280" s="10" t="s">
        <v>886</v>
      </c>
      <c r="D280" s="118" t="s">
        <v>1222</v>
      </c>
      <c r="E280" s="118" t="s">
        <v>212</v>
      </c>
      <c r="F280" s="136"/>
      <c r="G280" s="137"/>
      <c r="H280" s="11" t="s">
        <v>887</v>
      </c>
      <c r="I280" s="14">
        <v>6.28</v>
      </c>
      <c r="J280" s="109">
        <f t="shared" si="4"/>
        <v>6.28</v>
      </c>
      <c r="K280" s="115"/>
    </row>
    <row r="281" spans="1:11" ht="24">
      <c r="A281" s="114"/>
      <c r="B281" s="107">
        <v>1</v>
      </c>
      <c r="C281" s="10" t="s">
        <v>886</v>
      </c>
      <c r="D281" s="118" t="s">
        <v>1223</v>
      </c>
      <c r="E281" s="118" t="s">
        <v>213</v>
      </c>
      <c r="F281" s="136"/>
      <c r="G281" s="137"/>
      <c r="H281" s="11" t="s">
        <v>887</v>
      </c>
      <c r="I281" s="14">
        <v>6.28</v>
      </c>
      <c r="J281" s="109">
        <f t="shared" si="4"/>
        <v>6.28</v>
      </c>
      <c r="K281" s="115"/>
    </row>
    <row r="282" spans="1:11" ht="24">
      <c r="A282" s="114"/>
      <c r="B282" s="107">
        <v>2</v>
      </c>
      <c r="C282" s="10" t="s">
        <v>886</v>
      </c>
      <c r="D282" s="118" t="s">
        <v>1224</v>
      </c>
      <c r="E282" s="118" t="s">
        <v>263</v>
      </c>
      <c r="F282" s="136"/>
      <c r="G282" s="137"/>
      <c r="H282" s="11" t="s">
        <v>887</v>
      </c>
      <c r="I282" s="14">
        <v>6.28</v>
      </c>
      <c r="J282" s="109">
        <f t="shared" si="4"/>
        <v>12.56</v>
      </c>
      <c r="K282" s="115"/>
    </row>
    <row r="283" spans="1:11" ht="24">
      <c r="A283" s="114"/>
      <c r="B283" s="107">
        <v>2</v>
      </c>
      <c r="C283" s="10" t="s">
        <v>886</v>
      </c>
      <c r="D283" s="118" t="s">
        <v>1225</v>
      </c>
      <c r="E283" s="118" t="s">
        <v>214</v>
      </c>
      <c r="F283" s="136"/>
      <c r="G283" s="137"/>
      <c r="H283" s="11" t="s">
        <v>887</v>
      </c>
      <c r="I283" s="14">
        <v>6.28</v>
      </c>
      <c r="J283" s="109">
        <f t="shared" si="4"/>
        <v>12.56</v>
      </c>
      <c r="K283" s="115"/>
    </row>
    <row r="284" spans="1:11" ht="24">
      <c r="A284" s="114"/>
      <c r="B284" s="107">
        <v>1</v>
      </c>
      <c r="C284" s="10" t="s">
        <v>886</v>
      </c>
      <c r="D284" s="118" t="s">
        <v>1226</v>
      </c>
      <c r="E284" s="118" t="s">
        <v>265</v>
      </c>
      <c r="F284" s="136"/>
      <c r="G284" s="137"/>
      <c r="H284" s="11" t="s">
        <v>887</v>
      </c>
      <c r="I284" s="14">
        <v>6.28</v>
      </c>
      <c r="J284" s="109">
        <f t="shared" si="4"/>
        <v>6.28</v>
      </c>
      <c r="K284" s="115"/>
    </row>
    <row r="285" spans="1:11" ht="24">
      <c r="A285" s="114"/>
      <c r="B285" s="107">
        <v>1</v>
      </c>
      <c r="C285" s="10" t="s">
        <v>886</v>
      </c>
      <c r="D285" s="118" t="s">
        <v>1227</v>
      </c>
      <c r="E285" s="118" t="s">
        <v>266</v>
      </c>
      <c r="F285" s="136"/>
      <c r="G285" s="137"/>
      <c r="H285" s="11" t="s">
        <v>887</v>
      </c>
      <c r="I285" s="14">
        <v>6.28</v>
      </c>
      <c r="J285" s="109">
        <f t="shared" si="4"/>
        <v>6.28</v>
      </c>
      <c r="K285" s="115"/>
    </row>
    <row r="286" spans="1:11" ht="24">
      <c r="A286" s="114"/>
      <c r="B286" s="107">
        <v>1</v>
      </c>
      <c r="C286" s="10" t="s">
        <v>886</v>
      </c>
      <c r="D286" s="118" t="s">
        <v>1228</v>
      </c>
      <c r="E286" s="118" t="s">
        <v>267</v>
      </c>
      <c r="F286" s="136"/>
      <c r="G286" s="137"/>
      <c r="H286" s="11" t="s">
        <v>887</v>
      </c>
      <c r="I286" s="14">
        <v>6.28</v>
      </c>
      <c r="J286" s="109">
        <f t="shared" si="4"/>
        <v>6.28</v>
      </c>
      <c r="K286" s="115"/>
    </row>
    <row r="287" spans="1:11" ht="24">
      <c r="A287" s="114"/>
      <c r="B287" s="107">
        <v>1</v>
      </c>
      <c r="C287" s="10" t="s">
        <v>886</v>
      </c>
      <c r="D287" s="118" t="s">
        <v>1229</v>
      </c>
      <c r="E287" s="118" t="s">
        <v>268</v>
      </c>
      <c r="F287" s="136"/>
      <c r="G287" s="137"/>
      <c r="H287" s="11" t="s">
        <v>887</v>
      </c>
      <c r="I287" s="14">
        <v>6.28</v>
      </c>
      <c r="J287" s="109">
        <f t="shared" si="4"/>
        <v>6.28</v>
      </c>
      <c r="K287" s="115"/>
    </row>
    <row r="288" spans="1:11" ht="24">
      <c r="A288" s="114"/>
      <c r="B288" s="107">
        <v>1</v>
      </c>
      <c r="C288" s="10" t="s">
        <v>886</v>
      </c>
      <c r="D288" s="118" t="s">
        <v>1230</v>
      </c>
      <c r="E288" s="118" t="s">
        <v>310</v>
      </c>
      <c r="F288" s="136"/>
      <c r="G288" s="137"/>
      <c r="H288" s="11" t="s">
        <v>887</v>
      </c>
      <c r="I288" s="14">
        <v>6.28</v>
      </c>
      <c r="J288" s="109">
        <f t="shared" si="4"/>
        <v>6.28</v>
      </c>
      <c r="K288" s="115"/>
    </row>
    <row r="289" spans="1:11" ht="24">
      <c r="A289" s="114"/>
      <c r="B289" s="107">
        <v>1</v>
      </c>
      <c r="C289" s="10" t="s">
        <v>886</v>
      </c>
      <c r="D289" s="118" t="s">
        <v>1231</v>
      </c>
      <c r="E289" s="118" t="s">
        <v>269</v>
      </c>
      <c r="F289" s="136"/>
      <c r="G289" s="137"/>
      <c r="H289" s="11" t="s">
        <v>887</v>
      </c>
      <c r="I289" s="14">
        <v>6.28</v>
      </c>
      <c r="J289" s="109">
        <f t="shared" si="4"/>
        <v>6.28</v>
      </c>
      <c r="K289" s="115"/>
    </row>
    <row r="290" spans="1:11" ht="24">
      <c r="A290" s="114"/>
      <c r="B290" s="107">
        <v>2</v>
      </c>
      <c r="C290" s="10" t="s">
        <v>886</v>
      </c>
      <c r="D290" s="118" t="s">
        <v>1232</v>
      </c>
      <c r="E290" s="118" t="s">
        <v>270</v>
      </c>
      <c r="F290" s="136"/>
      <c r="G290" s="137"/>
      <c r="H290" s="11" t="s">
        <v>887</v>
      </c>
      <c r="I290" s="14">
        <v>6.28</v>
      </c>
      <c r="J290" s="109">
        <f t="shared" si="4"/>
        <v>12.56</v>
      </c>
      <c r="K290" s="115"/>
    </row>
    <row r="291" spans="1:11" ht="24">
      <c r="A291" s="114"/>
      <c r="B291" s="107">
        <v>1</v>
      </c>
      <c r="C291" s="10" t="s">
        <v>886</v>
      </c>
      <c r="D291" s="118" t="s">
        <v>1233</v>
      </c>
      <c r="E291" s="118" t="s">
        <v>311</v>
      </c>
      <c r="F291" s="136"/>
      <c r="G291" s="137"/>
      <c r="H291" s="11" t="s">
        <v>887</v>
      </c>
      <c r="I291" s="14">
        <v>6.28</v>
      </c>
      <c r="J291" s="109">
        <f t="shared" si="4"/>
        <v>6.28</v>
      </c>
      <c r="K291" s="115"/>
    </row>
    <row r="292" spans="1:11" ht="24">
      <c r="A292" s="114"/>
      <c r="B292" s="107">
        <v>2</v>
      </c>
      <c r="C292" s="10" t="s">
        <v>888</v>
      </c>
      <c r="D292" s="118" t="s">
        <v>1234</v>
      </c>
      <c r="E292" s="118" t="s">
        <v>107</v>
      </c>
      <c r="F292" s="136"/>
      <c r="G292" s="137"/>
      <c r="H292" s="11" t="s">
        <v>889</v>
      </c>
      <c r="I292" s="14">
        <v>5.53</v>
      </c>
      <c r="J292" s="109">
        <f t="shared" si="4"/>
        <v>11.06</v>
      </c>
      <c r="K292" s="115"/>
    </row>
    <row r="293" spans="1:11" ht="24">
      <c r="A293" s="114"/>
      <c r="B293" s="107">
        <v>2</v>
      </c>
      <c r="C293" s="10" t="s">
        <v>888</v>
      </c>
      <c r="D293" s="118" t="s">
        <v>1235</v>
      </c>
      <c r="E293" s="118" t="s">
        <v>210</v>
      </c>
      <c r="F293" s="136"/>
      <c r="G293" s="137"/>
      <c r="H293" s="11" t="s">
        <v>889</v>
      </c>
      <c r="I293" s="14">
        <v>5.53</v>
      </c>
      <c r="J293" s="109">
        <f t="shared" si="4"/>
        <v>11.06</v>
      </c>
      <c r="K293" s="115"/>
    </row>
    <row r="294" spans="1:11" ht="24">
      <c r="A294" s="114"/>
      <c r="B294" s="107">
        <v>1</v>
      </c>
      <c r="C294" s="10" t="s">
        <v>890</v>
      </c>
      <c r="D294" s="118" t="s">
        <v>1236</v>
      </c>
      <c r="E294" s="118" t="s">
        <v>210</v>
      </c>
      <c r="F294" s="136"/>
      <c r="G294" s="137"/>
      <c r="H294" s="11" t="s">
        <v>891</v>
      </c>
      <c r="I294" s="14">
        <v>4.07</v>
      </c>
      <c r="J294" s="109">
        <f t="shared" si="4"/>
        <v>4.07</v>
      </c>
      <c r="K294" s="115"/>
    </row>
    <row r="295" spans="1:11" ht="24">
      <c r="A295" s="114"/>
      <c r="B295" s="107">
        <v>1</v>
      </c>
      <c r="C295" s="10" t="s">
        <v>890</v>
      </c>
      <c r="D295" s="118" t="s">
        <v>1237</v>
      </c>
      <c r="E295" s="118" t="s">
        <v>213</v>
      </c>
      <c r="F295" s="136"/>
      <c r="G295" s="137"/>
      <c r="H295" s="11" t="s">
        <v>891</v>
      </c>
      <c r="I295" s="14">
        <v>4.07</v>
      </c>
      <c r="J295" s="109">
        <f t="shared" si="4"/>
        <v>4.07</v>
      </c>
      <c r="K295" s="115"/>
    </row>
    <row r="296" spans="1:11" ht="24">
      <c r="A296" s="114"/>
      <c r="B296" s="107">
        <v>1</v>
      </c>
      <c r="C296" s="10" t="s">
        <v>890</v>
      </c>
      <c r="D296" s="118" t="s">
        <v>1238</v>
      </c>
      <c r="E296" s="118" t="s">
        <v>263</v>
      </c>
      <c r="F296" s="136"/>
      <c r="G296" s="137"/>
      <c r="H296" s="11" t="s">
        <v>891</v>
      </c>
      <c r="I296" s="14">
        <v>4.07</v>
      </c>
      <c r="J296" s="109">
        <f t="shared" si="4"/>
        <v>4.07</v>
      </c>
      <c r="K296" s="115"/>
    </row>
    <row r="297" spans="1:11" ht="24">
      <c r="A297" s="114"/>
      <c r="B297" s="107">
        <v>1</v>
      </c>
      <c r="C297" s="10" t="s">
        <v>890</v>
      </c>
      <c r="D297" s="118" t="s">
        <v>1239</v>
      </c>
      <c r="E297" s="118" t="s">
        <v>214</v>
      </c>
      <c r="F297" s="136"/>
      <c r="G297" s="137"/>
      <c r="H297" s="11" t="s">
        <v>891</v>
      </c>
      <c r="I297" s="14">
        <v>4.07</v>
      </c>
      <c r="J297" s="109">
        <f t="shared" si="4"/>
        <v>4.07</v>
      </c>
      <c r="K297" s="115"/>
    </row>
    <row r="298" spans="1:11" ht="24">
      <c r="A298" s="114"/>
      <c r="B298" s="107">
        <v>1</v>
      </c>
      <c r="C298" s="10" t="s">
        <v>890</v>
      </c>
      <c r="D298" s="118" t="s">
        <v>1240</v>
      </c>
      <c r="E298" s="118" t="s">
        <v>265</v>
      </c>
      <c r="F298" s="136"/>
      <c r="G298" s="137"/>
      <c r="H298" s="11" t="s">
        <v>891</v>
      </c>
      <c r="I298" s="14">
        <v>4.07</v>
      </c>
      <c r="J298" s="109">
        <f t="shared" si="4"/>
        <v>4.07</v>
      </c>
      <c r="K298" s="115"/>
    </row>
    <row r="299" spans="1:11" ht="24">
      <c r="A299" s="114"/>
      <c r="B299" s="107">
        <v>1</v>
      </c>
      <c r="C299" s="10" t="s">
        <v>890</v>
      </c>
      <c r="D299" s="118" t="s">
        <v>1241</v>
      </c>
      <c r="E299" s="118" t="s">
        <v>269</v>
      </c>
      <c r="F299" s="136"/>
      <c r="G299" s="137"/>
      <c r="H299" s="11" t="s">
        <v>891</v>
      </c>
      <c r="I299" s="14">
        <v>4.07</v>
      </c>
      <c r="J299" s="109">
        <f t="shared" si="4"/>
        <v>4.07</v>
      </c>
      <c r="K299" s="115"/>
    </row>
    <row r="300" spans="1:11" ht="36">
      <c r="A300" s="114"/>
      <c r="B300" s="107">
        <v>2</v>
      </c>
      <c r="C300" s="10" t="s">
        <v>892</v>
      </c>
      <c r="D300" s="118" t="s">
        <v>1242</v>
      </c>
      <c r="E300" s="118" t="s">
        <v>800</v>
      </c>
      <c r="F300" s="136"/>
      <c r="G300" s="137"/>
      <c r="H300" s="11" t="s">
        <v>893</v>
      </c>
      <c r="I300" s="14">
        <v>8.9700000000000006</v>
      </c>
      <c r="J300" s="109">
        <f t="shared" si="4"/>
        <v>17.940000000000001</v>
      </c>
      <c r="K300" s="115"/>
    </row>
    <row r="301" spans="1:11" ht="36">
      <c r="A301" s="114"/>
      <c r="B301" s="107">
        <v>1</v>
      </c>
      <c r="C301" s="10" t="s">
        <v>894</v>
      </c>
      <c r="D301" s="118" t="s">
        <v>1243</v>
      </c>
      <c r="E301" s="118" t="s">
        <v>799</v>
      </c>
      <c r="F301" s="136"/>
      <c r="G301" s="137"/>
      <c r="H301" s="11" t="s">
        <v>895</v>
      </c>
      <c r="I301" s="14">
        <v>9.01</v>
      </c>
      <c r="J301" s="109">
        <f t="shared" si="4"/>
        <v>9.01</v>
      </c>
      <c r="K301" s="115"/>
    </row>
    <row r="302" spans="1:11" ht="36">
      <c r="A302" s="114"/>
      <c r="B302" s="107">
        <v>2</v>
      </c>
      <c r="C302" s="10" t="s">
        <v>894</v>
      </c>
      <c r="D302" s="118" t="s">
        <v>1244</v>
      </c>
      <c r="E302" s="118" t="s">
        <v>797</v>
      </c>
      <c r="F302" s="136"/>
      <c r="G302" s="137"/>
      <c r="H302" s="11" t="s">
        <v>895</v>
      </c>
      <c r="I302" s="14">
        <v>9.01</v>
      </c>
      <c r="J302" s="109">
        <f t="shared" si="4"/>
        <v>18.02</v>
      </c>
      <c r="K302" s="115"/>
    </row>
    <row r="303" spans="1:11" ht="36">
      <c r="A303" s="114"/>
      <c r="B303" s="108">
        <v>1</v>
      </c>
      <c r="C303" s="12" t="s">
        <v>894</v>
      </c>
      <c r="D303" s="119" t="s">
        <v>1245</v>
      </c>
      <c r="E303" s="119" t="s">
        <v>800</v>
      </c>
      <c r="F303" s="146"/>
      <c r="G303" s="147"/>
      <c r="H303" s="13" t="s">
        <v>895</v>
      </c>
      <c r="I303" s="15">
        <v>9.01</v>
      </c>
      <c r="J303" s="110">
        <f t="shared" si="4"/>
        <v>9.01</v>
      </c>
      <c r="K303" s="115"/>
    </row>
    <row r="304" spans="1:11">
      <c r="A304" s="114"/>
      <c r="B304" s="126"/>
      <c r="C304" s="126"/>
      <c r="D304" s="126"/>
      <c r="E304" s="126"/>
      <c r="F304" s="126"/>
      <c r="G304" s="126"/>
      <c r="H304" s="126"/>
      <c r="I304" s="127" t="s">
        <v>255</v>
      </c>
      <c r="J304" s="128">
        <f>SUM(J22:J303)</f>
        <v>5046.4800000000005</v>
      </c>
      <c r="K304" s="115"/>
    </row>
    <row r="305" spans="1:11">
      <c r="A305" s="114"/>
      <c r="B305" s="126"/>
      <c r="C305" s="126"/>
      <c r="D305" s="126"/>
      <c r="E305" s="126"/>
      <c r="F305" s="126"/>
      <c r="G305" s="126"/>
      <c r="H305" s="126"/>
      <c r="I305" s="130" t="s">
        <v>1249</v>
      </c>
      <c r="J305" s="128">
        <v>17.809999999999999</v>
      </c>
      <c r="K305" s="115"/>
    </row>
    <row r="306" spans="1:11">
      <c r="A306" s="114"/>
      <c r="B306" s="126"/>
      <c r="C306" s="126"/>
      <c r="D306" s="126"/>
      <c r="E306" s="126"/>
      <c r="F306" s="126"/>
      <c r="G306" s="126"/>
      <c r="H306" s="126"/>
      <c r="I306" s="127" t="s">
        <v>1250</v>
      </c>
      <c r="J306" s="128">
        <f>J304*-40%</f>
        <v>-2018.5920000000003</v>
      </c>
      <c r="K306" s="115"/>
    </row>
    <row r="307" spans="1:11" outlineLevel="1">
      <c r="A307" s="114"/>
      <c r="B307" s="126"/>
      <c r="C307" s="126"/>
      <c r="D307" s="126"/>
      <c r="E307" s="126"/>
      <c r="F307" s="126"/>
      <c r="G307" s="126"/>
      <c r="H307" s="126"/>
      <c r="I307" s="127" t="s">
        <v>1251</v>
      </c>
      <c r="J307" s="128">
        <v>0</v>
      </c>
      <c r="K307" s="115"/>
    </row>
    <row r="308" spans="1:11">
      <c r="A308" s="114"/>
      <c r="B308" s="126"/>
      <c r="C308" s="126"/>
      <c r="D308" s="126"/>
      <c r="E308" s="126"/>
      <c r="F308" s="126"/>
      <c r="G308" s="126"/>
      <c r="H308" s="126"/>
      <c r="I308" s="127" t="s">
        <v>257</v>
      </c>
      <c r="J308" s="135">
        <f>SUM(J304:J307)</f>
        <v>3045.6980000000003</v>
      </c>
      <c r="K308" s="115"/>
    </row>
    <row r="309" spans="1:11">
      <c r="A309" s="6"/>
      <c r="B309" s="7"/>
      <c r="C309" s="7"/>
      <c r="D309" s="7"/>
      <c r="E309" s="7"/>
      <c r="F309" s="7"/>
      <c r="G309" s="7"/>
      <c r="H309" s="7" t="s">
        <v>1254</v>
      </c>
      <c r="I309" s="7"/>
      <c r="J309" s="7"/>
      <c r="K309" s="8"/>
    </row>
    <row r="311" spans="1:11">
      <c r="H311" s="1" t="s">
        <v>1255</v>
      </c>
      <c r="I311" s="133">
        <v>4541.83</v>
      </c>
    </row>
    <row r="312" spans="1:11">
      <c r="H312" s="132" t="s">
        <v>1256</v>
      </c>
      <c r="I312" s="134">
        <f>I311-J308</f>
        <v>1496.1319999999996</v>
      </c>
    </row>
    <row r="314" spans="1:11">
      <c r="H314" s="1" t="s">
        <v>962</v>
      </c>
      <c r="I314" s="91">
        <f>'Tax Invoice'!E14</f>
        <v>21.71</v>
      </c>
    </row>
    <row r="315" spans="1:11">
      <c r="H315" s="1" t="s">
        <v>705</v>
      </c>
      <c r="I315" s="91">
        <f>'Tax Invoice'!M11</f>
        <v>35.79</v>
      </c>
    </row>
    <row r="316" spans="1:11">
      <c r="H316" s="1" t="s">
        <v>963</v>
      </c>
      <c r="I316" s="91">
        <f>I318/I315</f>
        <v>3061.1645934618614</v>
      </c>
    </row>
    <row r="317" spans="1:11">
      <c r="H317" s="1" t="s">
        <v>964</v>
      </c>
      <c r="I317" s="91">
        <f>I319/I315</f>
        <v>1847.5021955853595</v>
      </c>
    </row>
    <row r="318" spans="1:11">
      <c r="H318" s="1" t="s">
        <v>706</v>
      </c>
      <c r="I318" s="91">
        <f>J304*I314</f>
        <v>109559.08080000001</v>
      </c>
    </row>
    <row r="319" spans="1:11">
      <c r="H319" s="1" t="s">
        <v>707</v>
      </c>
      <c r="I319" s="91">
        <f>J308*I314</f>
        <v>66122.10358000001</v>
      </c>
    </row>
  </sheetData>
  <mergeCells count="286">
    <mergeCell ref="F302:G302"/>
    <mergeCell ref="F303:G303"/>
    <mergeCell ref="F297:G297"/>
    <mergeCell ref="F298:G298"/>
    <mergeCell ref="F299:G299"/>
    <mergeCell ref="F300:G300"/>
    <mergeCell ref="F301:G301"/>
    <mergeCell ref="F292:G292"/>
    <mergeCell ref="F293:G293"/>
    <mergeCell ref="F294:G294"/>
    <mergeCell ref="F295:G295"/>
    <mergeCell ref="F296:G296"/>
    <mergeCell ref="F287:G287"/>
    <mergeCell ref="F288:G288"/>
    <mergeCell ref="F289:G289"/>
    <mergeCell ref="F290:G290"/>
    <mergeCell ref="F291:G291"/>
    <mergeCell ref="F282:G282"/>
    <mergeCell ref="F283:G283"/>
    <mergeCell ref="F284:G284"/>
    <mergeCell ref="F285:G285"/>
    <mergeCell ref="F286:G286"/>
    <mergeCell ref="F277:G277"/>
    <mergeCell ref="F278:G278"/>
    <mergeCell ref="F279:G279"/>
    <mergeCell ref="F280:G280"/>
    <mergeCell ref="F281:G281"/>
    <mergeCell ref="F272:G272"/>
    <mergeCell ref="F273:G273"/>
    <mergeCell ref="F274:G274"/>
    <mergeCell ref="F275:G275"/>
    <mergeCell ref="F276:G276"/>
    <mergeCell ref="F267:G267"/>
    <mergeCell ref="F268:G268"/>
    <mergeCell ref="F269:G269"/>
    <mergeCell ref="F270:G270"/>
    <mergeCell ref="F271:G271"/>
    <mergeCell ref="F262:G262"/>
    <mergeCell ref="F263:G263"/>
    <mergeCell ref="F264:G264"/>
    <mergeCell ref="F265:G265"/>
    <mergeCell ref="F266:G266"/>
    <mergeCell ref="F257:G257"/>
    <mergeCell ref="F258:G258"/>
    <mergeCell ref="F259:G259"/>
    <mergeCell ref="F260:G260"/>
    <mergeCell ref="F261:G261"/>
    <mergeCell ref="F252:G252"/>
    <mergeCell ref="F253:G253"/>
    <mergeCell ref="F254:G254"/>
    <mergeCell ref="F255:G255"/>
    <mergeCell ref="F256:G256"/>
    <mergeCell ref="F247:G247"/>
    <mergeCell ref="F248:G248"/>
    <mergeCell ref="F249:G249"/>
    <mergeCell ref="F250:G250"/>
    <mergeCell ref="F251:G251"/>
    <mergeCell ref="F242:G242"/>
    <mergeCell ref="F243:G243"/>
    <mergeCell ref="F244:G244"/>
    <mergeCell ref="F245:G245"/>
    <mergeCell ref="F246:G246"/>
    <mergeCell ref="F237:G237"/>
    <mergeCell ref="F238:G238"/>
    <mergeCell ref="F239:G239"/>
    <mergeCell ref="F240:G240"/>
    <mergeCell ref="F241:G241"/>
    <mergeCell ref="F232:G232"/>
    <mergeCell ref="F233:G233"/>
    <mergeCell ref="F234:G234"/>
    <mergeCell ref="F235:G235"/>
    <mergeCell ref="F236:G236"/>
    <mergeCell ref="F227:G227"/>
    <mergeCell ref="F228:G228"/>
    <mergeCell ref="F229:G229"/>
    <mergeCell ref="F230:G230"/>
    <mergeCell ref="F231:G231"/>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1465</v>
      </c>
      <c r="O1" t="s">
        <v>144</v>
      </c>
      <c r="T1" t="s">
        <v>255</v>
      </c>
      <c r="U1">
        <v>5046.4800000000005</v>
      </c>
    </row>
    <row r="2" spans="1:21" ht="15.75">
      <c r="A2" s="114"/>
      <c r="B2" s="124" t="s">
        <v>134</v>
      </c>
      <c r="C2" s="120"/>
      <c r="D2" s="120"/>
      <c r="E2" s="120"/>
      <c r="F2" s="120"/>
      <c r="G2" s="120"/>
      <c r="H2" s="120"/>
      <c r="I2" s="125" t="s">
        <v>140</v>
      </c>
      <c r="J2" s="115"/>
      <c r="T2" t="s">
        <v>184</v>
      </c>
      <c r="U2">
        <v>504.65</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5551.13</v>
      </c>
    </row>
    <row r="5" spans="1:21">
      <c r="A5" s="114"/>
      <c r="B5" s="121" t="s">
        <v>137</v>
      </c>
      <c r="C5" s="120"/>
      <c r="D5" s="120"/>
      <c r="E5" s="120"/>
      <c r="F5" s="120"/>
      <c r="G5" s="120"/>
      <c r="H5" s="120"/>
      <c r="I5" s="120"/>
      <c r="J5" s="115"/>
      <c r="S5" t="s">
        <v>946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8"/>
      <c r="J10" s="115"/>
    </row>
    <row r="11" spans="1:21">
      <c r="A11" s="114"/>
      <c r="B11" s="114" t="s">
        <v>713</v>
      </c>
      <c r="C11" s="120"/>
      <c r="D11" s="120"/>
      <c r="E11" s="115"/>
      <c r="F11" s="116"/>
      <c r="G11" s="116" t="s">
        <v>713</v>
      </c>
      <c r="H11" s="120"/>
      <c r="I11" s="139"/>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40">
        <v>45333</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41681</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168</v>
      </c>
      <c r="J18" s="115"/>
    </row>
    <row r="19" spans="1:16">
      <c r="A19" s="114"/>
      <c r="B19" s="120"/>
      <c r="C19" s="120"/>
      <c r="D19" s="120"/>
      <c r="E19" s="120"/>
      <c r="F19" s="120"/>
      <c r="G19" s="120"/>
      <c r="H19" s="120"/>
      <c r="I19" s="120"/>
      <c r="J19" s="115"/>
      <c r="P19">
        <v>45333</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216">
      <c r="A22" s="114"/>
      <c r="B22" s="107">
        <v>1</v>
      </c>
      <c r="C22" s="10" t="s">
        <v>719</v>
      </c>
      <c r="D22" s="118"/>
      <c r="E22" s="136"/>
      <c r="F22" s="137"/>
      <c r="G22" s="11" t="s">
        <v>720</v>
      </c>
      <c r="H22" s="14">
        <v>38.89</v>
      </c>
      <c r="I22" s="109">
        <f t="shared" ref="I22:I85" si="0">H22*B22</f>
        <v>38.89</v>
      </c>
      <c r="J22" s="115"/>
    </row>
    <row r="23" spans="1:16" ht="336">
      <c r="A23" s="114"/>
      <c r="B23" s="107">
        <v>1</v>
      </c>
      <c r="C23" s="10" t="s">
        <v>721</v>
      </c>
      <c r="D23" s="118" t="s">
        <v>699</v>
      </c>
      <c r="E23" s="136"/>
      <c r="F23" s="137"/>
      <c r="G23" s="11" t="s">
        <v>947</v>
      </c>
      <c r="H23" s="14">
        <v>45.68</v>
      </c>
      <c r="I23" s="109">
        <f t="shared" si="0"/>
        <v>45.68</v>
      </c>
      <c r="J23" s="115"/>
    </row>
    <row r="24" spans="1:16" ht="168">
      <c r="A24" s="114"/>
      <c r="B24" s="107">
        <v>10</v>
      </c>
      <c r="C24" s="10" t="s">
        <v>722</v>
      </c>
      <c r="D24" s="118" t="s">
        <v>583</v>
      </c>
      <c r="E24" s="136"/>
      <c r="F24" s="137"/>
      <c r="G24" s="11" t="s">
        <v>948</v>
      </c>
      <c r="H24" s="14">
        <v>0.28999999999999998</v>
      </c>
      <c r="I24" s="109">
        <f t="shared" si="0"/>
        <v>2.9</v>
      </c>
      <c r="J24" s="115"/>
    </row>
    <row r="25" spans="1:16" ht="168">
      <c r="A25" s="114"/>
      <c r="B25" s="107">
        <v>5</v>
      </c>
      <c r="C25" s="10" t="s">
        <v>722</v>
      </c>
      <c r="D25" s="118" t="s">
        <v>673</v>
      </c>
      <c r="E25" s="136"/>
      <c r="F25" s="137"/>
      <c r="G25" s="11" t="s">
        <v>948</v>
      </c>
      <c r="H25" s="14">
        <v>0.28999999999999998</v>
      </c>
      <c r="I25" s="109">
        <f t="shared" si="0"/>
        <v>1.45</v>
      </c>
      <c r="J25" s="115"/>
    </row>
    <row r="26" spans="1:16" ht="168">
      <c r="A26" s="114"/>
      <c r="B26" s="107">
        <v>5</v>
      </c>
      <c r="C26" s="10" t="s">
        <v>722</v>
      </c>
      <c r="D26" s="118" t="s">
        <v>723</v>
      </c>
      <c r="E26" s="136"/>
      <c r="F26" s="137"/>
      <c r="G26" s="11" t="s">
        <v>948</v>
      </c>
      <c r="H26" s="14">
        <v>0.28999999999999998</v>
      </c>
      <c r="I26" s="109">
        <f t="shared" si="0"/>
        <v>1.45</v>
      </c>
      <c r="J26" s="115"/>
    </row>
    <row r="27" spans="1:16" ht="108">
      <c r="A27" s="114"/>
      <c r="B27" s="107">
        <v>5</v>
      </c>
      <c r="C27" s="10" t="s">
        <v>724</v>
      </c>
      <c r="D27" s="118" t="s">
        <v>29</v>
      </c>
      <c r="E27" s="136" t="s">
        <v>110</v>
      </c>
      <c r="F27" s="137"/>
      <c r="G27" s="11" t="s">
        <v>725</v>
      </c>
      <c r="H27" s="14">
        <v>0.36</v>
      </c>
      <c r="I27" s="109">
        <f t="shared" si="0"/>
        <v>1.7999999999999998</v>
      </c>
      <c r="J27" s="115"/>
    </row>
    <row r="28" spans="1:16" ht="108">
      <c r="A28" s="114"/>
      <c r="B28" s="107">
        <v>5</v>
      </c>
      <c r="C28" s="10" t="s">
        <v>724</v>
      </c>
      <c r="D28" s="118" t="s">
        <v>29</v>
      </c>
      <c r="E28" s="136" t="s">
        <v>723</v>
      </c>
      <c r="F28" s="137"/>
      <c r="G28" s="11" t="s">
        <v>725</v>
      </c>
      <c r="H28" s="14">
        <v>0.36</v>
      </c>
      <c r="I28" s="109">
        <f t="shared" si="0"/>
        <v>1.7999999999999998</v>
      </c>
      <c r="J28" s="115"/>
    </row>
    <row r="29" spans="1:16" ht="132">
      <c r="A29" s="114"/>
      <c r="B29" s="107">
        <v>8</v>
      </c>
      <c r="C29" s="10" t="s">
        <v>726</v>
      </c>
      <c r="D29" s="118" t="s">
        <v>273</v>
      </c>
      <c r="E29" s="136"/>
      <c r="F29" s="137"/>
      <c r="G29" s="11" t="s">
        <v>949</v>
      </c>
      <c r="H29" s="14">
        <v>0.28999999999999998</v>
      </c>
      <c r="I29" s="109">
        <f t="shared" si="0"/>
        <v>2.3199999999999998</v>
      </c>
      <c r="J29" s="115"/>
    </row>
    <row r="30" spans="1:16" ht="132">
      <c r="A30" s="114"/>
      <c r="B30" s="107">
        <v>10</v>
      </c>
      <c r="C30" s="10" t="s">
        <v>726</v>
      </c>
      <c r="D30" s="118" t="s">
        <v>110</v>
      </c>
      <c r="E30" s="136"/>
      <c r="F30" s="137"/>
      <c r="G30" s="11" t="s">
        <v>949</v>
      </c>
      <c r="H30" s="14">
        <v>0.28999999999999998</v>
      </c>
      <c r="I30" s="109">
        <f t="shared" si="0"/>
        <v>2.9</v>
      </c>
      <c r="J30" s="115"/>
    </row>
    <row r="31" spans="1:16" ht="108">
      <c r="A31" s="114"/>
      <c r="B31" s="107">
        <v>10</v>
      </c>
      <c r="C31" s="10" t="s">
        <v>727</v>
      </c>
      <c r="D31" s="118" t="s">
        <v>25</v>
      </c>
      <c r="E31" s="136" t="s">
        <v>110</v>
      </c>
      <c r="F31" s="137"/>
      <c r="G31" s="11" t="s">
        <v>728</v>
      </c>
      <c r="H31" s="14">
        <v>0.36</v>
      </c>
      <c r="I31" s="109">
        <f t="shared" si="0"/>
        <v>3.5999999999999996</v>
      </c>
      <c r="J31" s="115"/>
    </row>
    <row r="32" spans="1:16" ht="108">
      <c r="A32" s="114"/>
      <c r="B32" s="107">
        <v>10</v>
      </c>
      <c r="C32" s="10" t="s">
        <v>727</v>
      </c>
      <c r="D32" s="118" t="s">
        <v>26</v>
      </c>
      <c r="E32" s="136" t="s">
        <v>110</v>
      </c>
      <c r="F32" s="137"/>
      <c r="G32" s="11" t="s">
        <v>728</v>
      </c>
      <c r="H32" s="14">
        <v>0.36</v>
      </c>
      <c r="I32" s="109">
        <f t="shared" si="0"/>
        <v>3.5999999999999996</v>
      </c>
      <c r="J32" s="115"/>
    </row>
    <row r="33" spans="1:10" ht="72">
      <c r="A33" s="114"/>
      <c r="B33" s="107">
        <v>5</v>
      </c>
      <c r="C33" s="10" t="s">
        <v>729</v>
      </c>
      <c r="D33" s="118" t="s">
        <v>294</v>
      </c>
      <c r="E33" s="136"/>
      <c r="F33" s="137"/>
      <c r="G33" s="11" t="s">
        <v>730</v>
      </c>
      <c r="H33" s="14">
        <v>1.0900000000000001</v>
      </c>
      <c r="I33" s="109">
        <f t="shared" si="0"/>
        <v>5.45</v>
      </c>
      <c r="J33" s="115"/>
    </row>
    <row r="34" spans="1:10" ht="72">
      <c r="A34" s="114"/>
      <c r="B34" s="107">
        <v>5</v>
      </c>
      <c r="C34" s="10" t="s">
        <v>729</v>
      </c>
      <c r="D34" s="118" t="s">
        <v>314</v>
      </c>
      <c r="E34" s="136"/>
      <c r="F34" s="137"/>
      <c r="G34" s="11" t="s">
        <v>730</v>
      </c>
      <c r="H34" s="14">
        <v>1.36</v>
      </c>
      <c r="I34" s="109">
        <f t="shared" si="0"/>
        <v>6.8000000000000007</v>
      </c>
      <c r="J34" s="115"/>
    </row>
    <row r="35" spans="1:10" ht="72">
      <c r="A35" s="114"/>
      <c r="B35" s="107">
        <v>5</v>
      </c>
      <c r="C35" s="10" t="s">
        <v>729</v>
      </c>
      <c r="D35" s="118" t="s">
        <v>701</v>
      </c>
      <c r="E35" s="136"/>
      <c r="F35" s="137"/>
      <c r="G35" s="11" t="s">
        <v>730</v>
      </c>
      <c r="H35" s="14">
        <v>1.54</v>
      </c>
      <c r="I35" s="109">
        <f t="shared" si="0"/>
        <v>7.7</v>
      </c>
      <c r="J35" s="115"/>
    </row>
    <row r="36" spans="1:10" ht="84">
      <c r="A36" s="114"/>
      <c r="B36" s="107">
        <v>10</v>
      </c>
      <c r="C36" s="10" t="s">
        <v>731</v>
      </c>
      <c r="D36" s="118" t="s">
        <v>23</v>
      </c>
      <c r="E36" s="136" t="s">
        <v>110</v>
      </c>
      <c r="F36" s="137"/>
      <c r="G36" s="11" t="s">
        <v>732</v>
      </c>
      <c r="H36" s="14">
        <v>0.24</v>
      </c>
      <c r="I36" s="109">
        <f t="shared" si="0"/>
        <v>2.4</v>
      </c>
      <c r="J36" s="115"/>
    </row>
    <row r="37" spans="1:10" ht="156">
      <c r="A37" s="114"/>
      <c r="B37" s="107">
        <v>5</v>
      </c>
      <c r="C37" s="10" t="s">
        <v>733</v>
      </c>
      <c r="D37" s="118" t="s">
        <v>273</v>
      </c>
      <c r="E37" s="136"/>
      <c r="F37" s="137"/>
      <c r="G37" s="11" t="s">
        <v>950</v>
      </c>
      <c r="H37" s="14">
        <v>0.28999999999999998</v>
      </c>
      <c r="I37" s="109">
        <f t="shared" si="0"/>
        <v>1.45</v>
      </c>
      <c r="J37" s="115"/>
    </row>
    <row r="38" spans="1:10" ht="156">
      <c r="A38" s="114"/>
      <c r="B38" s="107">
        <v>5</v>
      </c>
      <c r="C38" s="10" t="s">
        <v>733</v>
      </c>
      <c r="D38" s="118" t="s">
        <v>110</v>
      </c>
      <c r="E38" s="136"/>
      <c r="F38" s="137"/>
      <c r="G38" s="11" t="s">
        <v>950</v>
      </c>
      <c r="H38" s="14">
        <v>0.28999999999999998</v>
      </c>
      <c r="I38" s="109">
        <f t="shared" si="0"/>
        <v>1.45</v>
      </c>
      <c r="J38" s="115"/>
    </row>
    <row r="39" spans="1:10" ht="156">
      <c r="A39" s="114"/>
      <c r="B39" s="107">
        <v>5</v>
      </c>
      <c r="C39" s="10" t="s">
        <v>733</v>
      </c>
      <c r="D39" s="118" t="s">
        <v>484</v>
      </c>
      <c r="E39" s="136"/>
      <c r="F39" s="137"/>
      <c r="G39" s="11" t="s">
        <v>950</v>
      </c>
      <c r="H39" s="14">
        <v>0.28999999999999998</v>
      </c>
      <c r="I39" s="109">
        <f t="shared" si="0"/>
        <v>1.45</v>
      </c>
      <c r="J39" s="115"/>
    </row>
    <row r="40" spans="1:10" ht="156">
      <c r="A40" s="114"/>
      <c r="B40" s="107">
        <v>4</v>
      </c>
      <c r="C40" s="10" t="s">
        <v>733</v>
      </c>
      <c r="D40" s="118" t="s">
        <v>723</v>
      </c>
      <c r="E40" s="136"/>
      <c r="F40" s="137"/>
      <c r="G40" s="11" t="s">
        <v>950</v>
      </c>
      <c r="H40" s="14">
        <v>0.28999999999999998</v>
      </c>
      <c r="I40" s="109">
        <f t="shared" si="0"/>
        <v>1.1599999999999999</v>
      </c>
      <c r="J40" s="115"/>
    </row>
    <row r="41" spans="1:10" ht="156">
      <c r="A41" s="114"/>
      <c r="B41" s="107">
        <v>2</v>
      </c>
      <c r="C41" s="10" t="s">
        <v>100</v>
      </c>
      <c r="D41" s="118" t="s">
        <v>734</v>
      </c>
      <c r="E41" s="136" t="s">
        <v>107</v>
      </c>
      <c r="F41" s="137"/>
      <c r="G41" s="11" t="s">
        <v>735</v>
      </c>
      <c r="H41" s="14">
        <v>1.68</v>
      </c>
      <c r="I41" s="109">
        <f t="shared" si="0"/>
        <v>3.36</v>
      </c>
      <c r="J41" s="115"/>
    </row>
    <row r="42" spans="1:10" ht="156">
      <c r="A42" s="114"/>
      <c r="B42" s="107">
        <v>2</v>
      </c>
      <c r="C42" s="10" t="s">
        <v>100</v>
      </c>
      <c r="D42" s="118" t="s">
        <v>734</v>
      </c>
      <c r="E42" s="136" t="s">
        <v>213</v>
      </c>
      <c r="F42" s="137"/>
      <c r="G42" s="11" t="s">
        <v>735</v>
      </c>
      <c r="H42" s="14">
        <v>1.68</v>
      </c>
      <c r="I42" s="109">
        <f t="shared" si="0"/>
        <v>3.36</v>
      </c>
      <c r="J42" s="115"/>
    </row>
    <row r="43" spans="1:10" ht="156">
      <c r="A43" s="114"/>
      <c r="B43" s="107">
        <v>2</v>
      </c>
      <c r="C43" s="10" t="s">
        <v>100</v>
      </c>
      <c r="D43" s="118" t="s">
        <v>736</v>
      </c>
      <c r="E43" s="136" t="s">
        <v>107</v>
      </c>
      <c r="F43" s="137"/>
      <c r="G43" s="11" t="s">
        <v>735</v>
      </c>
      <c r="H43" s="14">
        <v>1.68</v>
      </c>
      <c r="I43" s="109">
        <f t="shared" si="0"/>
        <v>3.36</v>
      </c>
      <c r="J43" s="115"/>
    </row>
    <row r="44" spans="1:10" ht="156">
      <c r="A44" s="114"/>
      <c r="B44" s="107">
        <v>2</v>
      </c>
      <c r="C44" s="10" t="s">
        <v>100</v>
      </c>
      <c r="D44" s="118" t="s">
        <v>736</v>
      </c>
      <c r="E44" s="136" t="s">
        <v>214</v>
      </c>
      <c r="F44" s="137"/>
      <c r="G44" s="11" t="s">
        <v>735</v>
      </c>
      <c r="H44" s="14">
        <v>1.68</v>
      </c>
      <c r="I44" s="109">
        <f t="shared" si="0"/>
        <v>3.36</v>
      </c>
      <c r="J44" s="115"/>
    </row>
    <row r="45" spans="1:10" ht="156">
      <c r="A45" s="114"/>
      <c r="B45" s="107">
        <v>2</v>
      </c>
      <c r="C45" s="10" t="s">
        <v>100</v>
      </c>
      <c r="D45" s="118" t="s">
        <v>737</v>
      </c>
      <c r="E45" s="136" t="s">
        <v>263</v>
      </c>
      <c r="F45" s="137"/>
      <c r="G45" s="11" t="s">
        <v>735</v>
      </c>
      <c r="H45" s="14">
        <v>1.68</v>
      </c>
      <c r="I45" s="109">
        <f t="shared" si="0"/>
        <v>3.36</v>
      </c>
      <c r="J45" s="115"/>
    </row>
    <row r="46" spans="1:10" ht="156">
      <c r="A46" s="114"/>
      <c r="B46" s="107">
        <v>2</v>
      </c>
      <c r="C46" s="10" t="s">
        <v>100</v>
      </c>
      <c r="D46" s="118" t="s">
        <v>737</v>
      </c>
      <c r="E46" s="136" t="s">
        <v>265</v>
      </c>
      <c r="F46" s="137"/>
      <c r="G46" s="11" t="s">
        <v>735</v>
      </c>
      <c r="H46" s="14">
        <v>1.68</v>
      </c>
      <c r="I46" s="109">
        <f t="shared" si="0"/>
        <v>3.36</v>
      </c>
      <c r="J46" s="115"/>
    </row>
    <row r="47" spans="1:10" ht="108">
      <c r="A47" s="114"/>
      <c r="B47" s="107">
        <v>4</v>
      </c>
      <c r="C47" s="10" t="s">
        <v>738</v>
      </c>
      <c r="D47" s="118" t="s">
        <v>27</v>
      </c>
      <c r="E47" s="136"/>
      <c r="F47" s="137"/>
      <c r="G47" s="11" t="s">
        <v>739</v>
      </c>
      <c r="H47" s="14">
        <v>3.34</v>
      </c>
      <c r="I47" s="109">
        <f t="shared" si="0"/>
        <v>13.36</v>
      </c>
      <c r="J47" s="115"/>
    </row>
    <row r="48" spans="1:10" ht="108">
      <c r="A48" s="114"/>
      <c r="B48" s="107">
        <v>4</v>
      </c>
      <c r="C48" s="10" t="s">
        <v>738</v>
      </c>
      <c r="D48" s="118" t="s">
        <v>28</v>
      </c>
      <c r="E48" s="136"/>
      <c r="F48" s="137"/>
      <c r="G48" s="11" t="s">
        <v>739</v>
      </c>
      <c r="H48" s="14">
        <v>3.34</v>
      </c>
      <c r="I48" s="109">
        <f t="shared" si="0"/>
        <v>13.36</v>
      </c>
      <c r="J48" s="115"/>
    </row>
    <row r="49" spans="1:10" ht="132">
      <c r="A49" s="114"/>
      <c r="B49" s="107">
        <v>2</v>
      </c>
      <c r="C49" s="10" t="s">
        <v>740</v>
      </c>
      <c r="D49" s="118" t="s">
        <v>27</v>
      </c>
      <c r="E49" s="136" t="s">
        <v>273</v>
      </c>
      <c r="F49" s="137"/>
      <c r="G49" s="11" t="s">
        <v>741</v>
      </c>
      <c r="H49" s="14">
        <v>1.18</v>
      </c>
      <c r="I49" s="109">
        <f t="shared" si="0"/>
        <v>2.36</v>
      </c>
      <c r="J49" s="115"/>
    </row>
    <row r="50" spans="1:10" ht="132">
      <c r="A50" s="114"/>
      <c r="B50" s="107">
        <v>2</v>
      </c>
      <c r="C50" s="10" t="s">
        <v>740</v>
      </c>
      <c r="D50" s="118" t="s">
        <v>29</v>
      </c>
      <c r="E50" s="136" t="s">
        <v>271</v>
      </c>
      <c r="F50" s="137"/>
      <c r="G50" s="11" t="s">
        <v>741</v>
      </c>
      <c r="H50" s="14">
        <v>1.17</v>
      </c>
      <c r="I50" s="109">
        <f t="shared" si="0"/>
        <v>2.34</v>
      </c>
      <c r="J50" s="115"/>
    </row>
    <row r="51" spans="1:10" ht="144">
      <c r="A51" s="114"/>
      <c r="B51" s="107">
        <v>4</v>
      </c>
      <c r="C51" s="10" t="s">
        <v>742</v>
      </c>
      <c r="D51" s="118" t="s">
        <v>583</v>
      </c>
      <c r="E51" s="136"/>
      <c r="F51" s="137"/>
      <c r="G51" s="11" t="s">
        <v>951</v>
      </c>
      <c r="H51" s="14">
        <v>0.49</v>
      </c>
      <c r="I51" s="109">
        <f t="shared" si="0"/>
        <v>1.96</v>
      </c>
      <c r="J51" s="115"/>
    </row>
    <row r="52" spans="1:10" ht="144">
      <c r="A52" s="114"/>
      <c r="B52" s="107">
        <v>5</v>
      </c>
      <c r="C52" s="10" t="s">
        <v>742</v>
      </c>
      <c r="D52" s="118" t="s">
        <v>743</v>
      </c>
      <c r="E52" s="136"/>
      <c r="F52" s="137"/>
      <c r="G52" s="11" t="s">
        <v>951</v>
      </c>
      <c r="H52" s="14">
        <v>0.49</v>
      </c>
      <c r="I52" s="109">
        <f t="shared" si="0"/>
        <v>2.4500000000000002</v>
      </c>
      <c r="J52" s="115"/>
    </row>
    <row r="53" spans="1:10" ht="132">
      <c r="A53" s="114"/>
      <c r="B53" s="107">
        <v>1</v>
      </c>
      <c r="C53" s="10" t="s">
        <v>744</v>
      </c>
      <c r="D53" s="118" t="s">
        <v>67</v>
      </c>
      <c r="E53" s="136"/>
      <c r="F53" s="137"/>
      <c r="G53" s="11" t="s">
        <v>745</v>
      </c>
      <c r="H53" s="14">
        <v>27.14</v>
      </c>
      <c r="I53" s="109">
        <f t="shared" si="0"/>
        <v>27.14</v>
      </c>
      <c r="J53" s="115"/>
    </row>
    <row r="54" spans="1:10" ht="132">
      <c r="A54" s="114"/>
      <c r="B54" s="107">
        <v>1</v>
      </c>
      <c r="C54" s="10" t="s">
        <v>744</v>
      </c>
      <c r="D54" s="118" t="s">
        <v>26</v>
      </c>
      <c r="E54" s="136"/>
      <c r="F54" s="137"/>
      <c r="G54" s="11" t="s">
        <v>745</v>
      </c>
      <c r="H54" s="14">
        <v>27.14</v>
      </c>
      <c r="I54" s="109">
        <f t="shared" si="0"/>
        <v>27.14</v>
      </c>
      <c r="J54" s="115"/>
    </row>
    <row r="55" spans="1:10" ht="144">
      <c r="A55" s="114"/>
      <c r="B55" s="107">
        <v>2</v>
      </c>
      <c r="C55" s="10" t="s">
        <v>746</v>
      </c>
      <c r="D55" s="118" t="s">
        <v>25</v>
      </c>
      <c r="E55" s="136"/>
      <c r="F55" s="137"/>
      <c r="G55" s="11" t="s">
        <v>747</v>
      </c>
      <c r="H55" s="14">
        <v>25.45</v>
      </c>
      <c r="I55" s="109">
        <f t="shared" si="0"/>
        <v>50.9</v>
      </c>
      <c r="J55" s="115"/>
    </row>
    <row r="56" spans="1:10" ht="144">
      <c r="A56" s="114"/>
      <c r="B56" s="107">
        <v>1</v>
      </c>
      <c r="C56" s="10" t="s">
        <v>746</v>
      </c>
      <c r="D56" s="118" t="s">
        <v>26</v>
      </c>
      <c r="E56" s="136"/>
      <c r="F56" s="137"/>
      <c r="G56" s="11" t="s">
        <v>747</v>
      </c>
      <c r="H56" s="14">
        <v>25.45</v>
      </c>
      <c r="I56" s="109">
        <f t="shared" si="0"/>
        <v>25.45</v>
      </c>
      <c r="J56" s="115"/>
    </row>
    <row r="57" spans="1:10" ht="204">
      <c r="A57" s="114"/>
      <c r="B57" s="107">
        <v>1</v>
      </c>
      <c r="C57" s="10" t="s">
        <v>748</v>
      </c>
      <c r="D57" s="118" t="s">
        <v>749</v>
      </c>
      <c r="E57" s="136"/>
      <c r="F57" s="137"/>
      <c r="G57" s="11" t="s">
        <v>750</v>
      </c>
      <c r="H57" s="14">
        <v>82.02</v>
      </c>
      <c r="I57" s="109">
        <f t="shared" si="0"/>
        <v>82.02</v>
      </c>
      <c r="J57" s="115"/>
    </row>
    <row r="58" spans="1:10" ht="204">
      <c r="A58" s="114"/>
      <c r="B58" s="107">
        <v>1</v>
      </c>
      <c r="C58" s="10" t="s">
        <v>748</v>
      </c>
      <c r="D58" s="118" t="s">
        <v>751</v>
      </c>
      <c r="E58" s="136"/>
      <c r="F58" s="137"/>
      <c r="G58" s="11" t="s">
        <v>750</v>
      </c>
      <c r="H58" s="14">
        <v>101.87</v>
      </c>
      <c r="I58" s="109">
        <f t="shared" si="0"/>
        <v>101.87</v>
      </c>
      <c r="J58" s="115"/>
    </row>
    <row r="59" spans="1:10" ht="204">
      <c r="A59" s="114"/>
      <c r="B59" s="107">
        <v>1</v>
      </c>
      <c r="C59" s="10" t="s">
        <v>752</v>
      </c>
      <c r="D59" s="118" t="s">
        <v>749</v>
      </c>
      <c r="E59" s="136"/>
      <c r="F59" s="137"/>
      <c r="G59" s="11" t="s">
        <v>753</v>
      </c>
      <c r="H59" s="14">
        <v>119.34</v>
      </c>
      <c r="I59" s="109">
        <f t="shared" si="0"/>
        <v>119.34</v>
      </c>
      <c r="J59" s="115"/>
    </row>
    <row r="60" spans="1:10" ht="180">
      <c r="A60" s="114"/>
      <c r="B60" s="107">
        <v>1</v>
      </c>
      <c r="C60" s="10" t="s">
        <v>754</v>
      </c>
      <c r="D60" s="118" t="s">
        <v>755</v>
      </c>
      <c r="E60" s="136" t="s">
        <v>273</v>
      </c>
      <c r="F60" s="137"/>
      <c r="G60" s="11" t="s">
        <v>756</v>
      </c>
      <c r="H60" s="14">
        <v>108.52</v>
      </c>
      <c r="I60" s="109">
        <f t="shared" si="0"/>
        <v>108.52</v>
      </c>
      <c r="J60" s="115"/>
    </row>
    <row r="61" spans="1:10" ht="180">
      <c r="A61" s="114"/>
      <c r="B61" s="107">
        <v>1</v>
      </c>
      <c r="C61" s="10" t="s">
        <v>754</v>
      </c>
      <c r="D61" s="118" t="s">
        <v>749</v>
      </c>
      <c r="E61" s="136" t="s">
        <v>273</v>
      </c>
      <c r="F61" s="137"/>
      <c r="G61" s="11" t="s">
        <v>756</v>
      </c>
      <c r="H61" s="14">
        <v>119.34</v>
      </c>
      <c r="I61" s="109">
        <f t="shared" si="0"/>
        <v>119.34</v>
      </c>
      <c r="J61" s="115"/>
    </row>
    <row r="62" spans="1:10" ht="276">
      <c r="A62" s="114"/>
      <c r="B62" s="107">
        <v>1</v>
      </c>
      <c r="C62" s="10" t="s">
        <v>757</v>
      </c>
      <c r="D62" s="118" t="s">
        <v>204</v>
      </c>
      <c r="E62" s="136"/>
      <c r="F62" s="137"/>
      <c r="G62" s="11" t="s">
        <v>952</v>
      </c>
      <c r="H62" s="14">
        <v>40.32</v>
      </c>
      <c r="I62" s="109">
        <f t="shared" si="0"/>
        <v>40.32</v>
      </c>
      <c r="J62" s="115"/>
    </row>
    <row r="63" spans="1:10" ht="312">
      <c r="A63" s="114"/>
      <c r="B63" s="107">
        <v>1</v>
      </c>
      <c r="C63" s="10" t="s">
        <v>758</v>
      </c>
      <c r="D63" s="118" t="s">
        <v>204</v>
      </c>
      <c r="E63" s="136"/>
      <c r="F63" s="137"/>
      <c r="G63" s="11" t="s">
        <v>953</v>
      </c>
      <c r="H63" s="14">
        <v>77.650000000000006</v>
      </c>
      <c r="I63" s="109">
        <f t="shared" si="0"/>
        <v>77.650000000000006</v>
      </c>
      <c r="J63" s="115"/>
    </row>
    <row r="64" spans="1:10" ht="276">
      <c r="A64" s="114"/>
      <c r="B64" s="107">
        <v>1</v>
      </c>
      <c r="C64" s="10" t="s">
        <v>759</v>
      </c>
      <c r="D64" s="118" t="s">
        <v>204</v>
      </c>
      <c r="E64" s="136" t="s">
        <v>107</v>
      </c>
      <c r="F64" s="137"/>
      <c r="G64" s="11" t="s">
        <v>954</v>
      </c>
      <c r="H64" s="14">
        <v>40.07</v>
      </c>
      <c r="I64" s="109">
        <f t="shared" si="0"/>
        <v>40.07</v>
      </c>
      <c r="J64" s="115"/>
    </row>
    <row r="65" spans="1:10" ht="276">
      <c r="A65" s="114"/>
      <c r="B65" s="107">
        <v>1</v>
      </c>
      <c r="C65" s="10" t="s">
        <v>759</v>
      </c>
      <c r="D65" s="118" t="s">
        <v>204</v>
      </c>
      <c r="E65" s="136" t="s">
        <v>210</v>
      </c>
      <c r="F65" s="137"/>
      <c r="G65" s="11" t="s">
        <v>954</v>
      </c>
      <c r="H65" s="14">
        <v>40.07</v>
      </c>
      <c r="I65" s="109">
        <f t="shared" si="0"/>
        <v>40.07</v>
      </c>
      <c r="J65" s="115"/>
    </row>
    <row r="66" spans="1:10" ht="276">
      <c r="A66" s="114"/>
      <c r="B66" s="107">
        <v>1</v>
      </c>
      <c r="C66" s="10" t="s">
        <v>759</v>
      </c>
      <c r="D66" s="118" t="s">
        <v>204</v>
      </c>
      <c r="E66" s="136" t="s">
        <v>214</v>
      </c>
      <c r="F66" s="137"/>
      <c r="G66" s="11" t="s">
        <v>954</v>
      </c>
      <c r="H66" s="14">
        <v>40.07</v>
      </c>
      <c r="I66" s="109">
        <f t="shared" si="0"/>
        <v>40.07</v>
      </c>
      <c r="J66" s="115"/>
    </row>
    <row r="67" spans="1:10" ht="276">
      <c r="A67" s="114"/>
      <c r="B67" s="107">
        <v>1</v>
      </c>
      <c r="C67" s="10" t="s">
        <v>759</v>
      </c>
      <c r="D67" s="118" t="s">
        <v>204</v>
      </c>
      <c r="E67" s="136" t="s">
        <v>265</v>
      </c>
      <c r="F67" s="137"/>
      <c r="G67" s="11" t="s">
        <v>954</v>
      </c>
      <c r="H67" s="14">
        <v>40.07</v>
      </c>
      <c r="I67" s="109">
        <f t="shared" si="0"/>
        <v>40.07</v>
      </c>
      <c r="J67" s="115"/>
    </row>
    <row r="68" spans="1:10" ht="276">
      <c r="A68" s="114"/>
      <c r="B68" s="107">
        <v>1</v>
      </c>
      <c r="C68" s="10" t="s">
        <v>759</v>
      </c>
      <c r="D68" s="118" t="s">
        <v>204</v>
      </c>
      <c r="E68" s="136" t="s">
        <v>267</v>
      </c>
      <c r="F68" s="137"/>
      <c r="G68" s="11" t="s">
        <v>954</v>
      </c>
      <c r="H68" s="14">
        <v>40.07</v>
      </c>
      <c r="I68" s="109">
        <f t="shared" si="0"/>
        <v>40.07</v>
      </c>
      <c r="J68" s="115"/>
    </row>
    <row r="69" spans="1:10" ht="276">
      <c r="A69" s="114"/>
      <c r="B69" s="107">
        <v>1</v>
      </c>
      <c r="C69" s="10" t="s">
        <v>759</v>
      </c>
      <c r="D69" s="118" t="s">
        <v>204</v>
      </c>
      <c r="E69" s="136" t="s">
        <v>269</v>
      </c>
      <c r="F69" s="137"/>
      <c r="G69" s="11" t="s">
        <v>954</v>
      </c>
      <c r="H69" s="14">
        <v>40.07</v>
      </c>
      <c r="I69" s="109">
        <f t="shared" si="0"/>
        <v>40.07</v>
      </c>
      <c r="J69" s="115"/>
    </row>
    <row r="70" spans="1:10" ht="264">
      <c r="A70" s="114"/>
      <c r="B70" s="107">
        <v>1</v>
      </c>
      <c r="C70" s="10" t="s">
        <v>760</v>
      </c>
      <c r="D70" s="118" t="s">
        <v>204</v>
      </c>
      <c r="E70" s="136" t="s">
        <v>107</v>
      </c>
      <c r="F70" s="137"/>
      <c r="G70" s="11" t="s">
        <v>955</v>
      </c>
      <c r="H70" s="14">
        <v>43.26</v>
      </c>
      <c r="I70" s="109">
        <f t="shared" si="0"/>
        <v>43.26</v>
      </c>
      <c r="J70" s="115"/>
    </row>
    <row r="71" spans="1:10" ht="264">
      <c r="A71" s="114"/>
      <c r="B71" s="107">
        <v>1</v>
      </c>
      <c r="C71" s="10" t="s">
        <v>760</v>
      </c>
      <c r="D71" s="118" t="s">
        <v>204</v>
      </c>
      <c r="E71" s="136" t="s">
        <v>267</v>
      </c>
      <c r="F71" s="137"/>
      <c r="G71" s="11" t="s">
        <v>955</v>
      </c>
      <c r="H71" s="14">
        <v>43.26</v>
      </c>
      <c r="I71" s="109">
        <f t="shared" si="0"/>
        <v>43.26</v>
      </c>
      <c r="J71" s="115"/>
    </row>
    <row r="72" spans="1:10" ht="264">
      <c r="A72" s="114"/>
      <c r="B72" s="107">
        <v>1</v>
      </c>
      <c r="C72" s="10" t="s">
        <v>760</v>
      </c>
      <c r="D72" s="118" t="s">
        <v>204</v>
      </c>
      <c r="E72" s="136" t="s">
        <v>268</v>
      </c>
      <c r="F72" s="137"/>
      <c r="G72" s="11" t="s">
        <v>955</v>
      </c>
      <c r="H72" s="14">
        <v>43.26</v>
      </c>
      <c r="I72" s="109">
        <f t="shared" si="0"/>
        <v>43.26</v>
      </c>
      <c r="J72" s="115"/>
    </row>
    <row r="73" spans="1:10" ht="180">
      <c r="A73" s="114"/>
      <c r="B73" s="107">
        <v>30</v>
      </c>
      <c r="C73" s="10" t="s">
        <v>662</v>
      </c>
      <c r="D73" s="118" t="s">
        <v>26</v>
      </c>
      <c r="E73" s="136" t="s">
        <v>107</v>
      </c>
      <c r="F73" s="137"/>
      <c r="G73" s="11" t="s">
        <v>761</v>
      </c>
      <c r="H73" s="14">
        <v>1.46</v>
      </c>
      <c r="I73" s="109">
        <f t="shared" si="0"/>
        <v>43.8</v>
      </c>
      <c r="J73" s="115"/>
    </row>
    <row r="74" spans="1:10" ht="180">
      <c r="A74" s="114"/>
      <c r="B74" s="107">
        <v>10</v>
      </c>
      <c r="C74" s="10" t="s">
        <v>662</v>
      </c>
      <c r="D74" s="118" t="s">
        <v>26</v>
      </c>
      <c r="E74" s="136" t="s">
        <v>263</v>
      </c>
      <c r="F74" s="137"/>
      <c r="G74" s="11" t="s">
        <v>761</v>
      </c>
      <c r="H74" s="14">
        <v>1.46</v>
      </c>
      <c r="I74" s="109">
        <f t="shared" si="0"/>
        <v>14.6</v>
      </c>
      <c r="J74" s="115"/>
    </row>
    <row r="75" spans="1:10" ht="180">
      <c r="A75" s="114"/>
      <c r="B75" s="107">
        <v>10</v>
      </c>
      <c r="C75" s="10" t="s">
        <v>662</v>
      </c>
      <c r="D75" s="118" t="s">
        <v>26</v>
      </c>
      <c r="E75" s="136" t="s">
        <v>214</v>
      </c>
      <c r="F75" s="137"/>
      <c r="G75" s="11" t="s">
        <v>761</v>
      </c>
      <c r="H75" s="14">
        <v>1.46</v>
      </c>
      <c r="I75" s="109">
        <f t="shared" si="0"/>
        <v>14.6</v>
      </c>
      <c r="J75" s="115"/>
    </row>
    <row r="76" spans="1:10" ht="180">
      <c r="A76" s="114"/>
      <c r="B76" s="107">
        <v>10</v>
      </c>
      <c r="C76" s="10" t="s">
        <v>662</v>
      </c>
      <c r="D76" s="118" t="s">
        <v>26</v>
      </c>
      <c r="E76" s="136" t="s">
        <v>266</v>
      </c>
      <c r="F76" s="137"/>
      <c r="G76" s="11" t="s">
        <v>761</v>
      </c>
      <c r="H76" s="14">
        <v>1.46</v>
      </c>
      <c r="I76" s="109">
        <f t="shared" si="0"/>
        <v>14.6</v>
      </c>
      <c r="J76" s="115"/>
    </row>
    <row r="77" spans="1:10" ht="180">
      <c r="A77" s="114"/>
      <c r="B77" s="107">
        <v>10</v>
      </c>
      <c r="C77" s="10" t="s">
        <v>662</v>
      </c>
      <c r="D77" s="118" t="s">
        <v>26</v>
      </c>
      <c r="E77" s="136" t="s">
        <v>267</v>
      </c>
      <c r="F77" s="137"/>
      <c r="G77" s="11" t="s">
        <v>761</v>
      </c>
      <c r="H77" s="14">
        <v>1.46</v>
      </c>
      <c r="I77" s="109">
        <f t="shared" si="0"/>
        <v>14.6</v>
      </c>
      <c r="J77" s="115"/>
    </row>
    <row r="78" spans="1:10" ht="180">
      <c r="A78" s="114"/>
      <c r="B78" s="107">
        <v>5</v>
      </c>
      <c r="C78" s="10" t="s">
        <v>662</v>
      </c>
      <c r="D78" s="118" t="s">
        <v>26</v>
      </c>
      <c r="E78" s="136" t="s">
        <v>268</v>
      </c>
      <c r="F78" s="137"/>
      <c r="G78" s="11" t="s">
        <v>761</v>
      </c>
      <c r="H78" s="14">
        <v>1.46</v>
      </c>
      <c r="I78" s="109">
        <f t="shared" si="0"/>
        <v>7.3</v>
      </c>
      <c r="J78" s="115"/>
    </row>
    <row r="79" spans="1:10" ht="180">
      <c r="A79" s="114"/>
      <c r="B79" s="107">
        <v>10</v>
      </c>
      <c r="C79" s="10" t="s">
        <v>662</v>
      </c>
      <c r="D79" s="118" t="s">
        <v>26</v>
      </c>
      <c r="E79" s="136" t="s">
        <v>269</v>
      </c>
      <c r="F79" s="137"/>
      <c r="G79" s="11" t="s">
        <v>761</v>
      </c>
      <c r="H79" s="14">
        <v>1.46</v>
      </c>
      <c r="I79" s="109">
        <f t="shared" si="0"/>
        <v>14.6</v>
      </c>
      <c r="J79" s="115"/>
    </row>
    <row r="80" spans="1:10" ht="120">
      <c r="A80" s="114"/>
      <c r="B80" s="107">
        <v>10</v>
      </c>
      <c r="C80" s="10" t="s">
        <v>619</v>
      </c>
      <c r="D80" s="118" t="s">
        <v>26</v>
      </c>
      <c r="E80" s="136" t="s">
        <v>107</v>
      </c>
      <c r="F80" s="137"/>
      <c r="G80" s="11" t="s">
        <v>621</v>
      </c>
      <c r="H80" s="14">
        <v>1.34</v>
      </c>
      <c r="I80" s="109">
        <f t="shared" si="0"/>
        <v>13.4</v>
      </c>
      <c r="J80" s="115"/>
    </row>
    <row r="81" spans="1:10" ht="120">
      <c r="A81" s="114"/>
      <c r="B81" s="107">
        <v>10</v>
      </c>
      <c r="C81" s="10" t="s">
        <v>619</v>
      </c>
      <c r="D81" s="118" t="s">
        <v>26</v>
      </c>
      <c r="E81" s="136" t="s">
        <v>210</v>
      </c>
      <c r="F81" s="137"/>
      <c r="G81" s="11" t="s">
        <v>621</v>
      </c>
      <c r="H81" s="14">
        <v>1.34</v>
      </c>
      <c r="I81" s="109">
        <f t="shared" si="0"/>
        <v>13.4</v>
      </c>
      <c r="J81" s="115"/>
    </row>
    <row r="82" spans="1:10" ht="96">
      <c r="A82" s="114"/>
      <c r="B82" s="107">
        <v>20</v>
      </c>
      <c r="C82" s="10" t="s">
        <v>762</v>
      </c>
      <c r="D82" s="118" t="s">
        <v>28</v>
      </c>
      <c r="E82" s="136"/>
      <c r="F82" s="137"/>
      <c r="G82" s="11" t="s">
        <v>763</v>
      </c>
      <c r="H82" s="14">
        <v>0.37</v>
      </c>
      <c r="I82" s="109">
        <f t="shared" si="0"/>
        <v>7.4</v>
      </c>
      <c r="J82" s="115"/>
    </row>
    <row r="83" spans="1:10" ht="96">
      <c r="A83" s="114"/>
      <c r="B83" s="107">
        <v>20</v>
      </c>
      <c r="C83" s="10" t="s">
        <v>762</v>
      </c>
      <c r="D83" s="118" t="s">
        <v>29</v>
      </c>
      <c r="E83" s="136"/>
      <c r="F83" s="137"/>
      <c r="G83" s="11" t="s">
        <v>763</v>
      </c>
      <c r="H83" s="14">
        <v>0.37</v>
      </c>
      <c r="I83" s="109">
        <f t="shared" si="0"/>
        <v>7.4</v>
      </c>
      <c r="J83" s="115"/>
    </row>
    <row r="84" spans="1:10" ht="144">
      <c r="A84" s="114"/>
      <c r="B84" s="107">
        <v>5</v>
      </c>
      <c r="C84" s="10" t="s">
        <v>764</v>
      </c>
      <c r="D84" s="118" t="s">
        <v>25</v>
      </c>
      <c r="E84" s="136" t="s">
        <v>673</v>
      </c>
      <c r="F84" s="137"/>
      <c r="G84" s="11" t="s">
        <v>765</v>
      </c>
      <c r="H84" s="14">
        <v>1</v>
      </c>
      <c r="I84" s="109">
        <f t="shared" si="0"/>
        <v>5</v>
      </c>
      <c r="J84" s="115"/>
    </row>
    <row r="85" spans="1:10" ht="144">
      <c r="A85" s="114"/>
      <c r="B85" s="107">
        <v>4</v>
      </c>
      <c r="C85" s="10" t="s">
        <v>764</v>
      </c>
      <c r="D85" s="118" t="s">
        <v>25</v>
      </c>
      <c r="E85" s="136" t="s">
        <v>272</v>
      </c>
      <c r="F85" s="137"/>
      <c r="G85" s="11" t="s">
        <v>765</v>
      </c>
      <c r="H85" s="14">
        <v>1</v>
      </c>
      <c r="I85" s="109">
        <f t="shared" si="0"/>
        <v>4</v>
      </c>
      <c r="J85" s="115"/>
    </row>
    <row r="86" spans="1:10" ht="144">
      <c r="A86" s="114"/>
      <c r="B86" s="107">
        <v>4</v>
      </c>
      <c r="C86" s="10" t="s">
        <v>764</v>
      </c>
      <c r="D86" s="118" t="s">
        <v>26</v>
      </c>
      <c r="E86" s="136" t="s">
        <v>272</v>
      </c>
      <c r="F86" s="137"/>
      <c r="G86" s="11" t="s">
        <v>765</v>
      </c>
      <c r="H86" s="14">
        <v>1</v>
      </c>
      <c r="I86" s="109">
        <f t="shared" ref="I86:I149" si="1">H86*B86</f>
        <v>4</v>
      </c>
      <c r="J86" s="115"/>
    </row>
    <row r="87" spans="1:10" ht="144">
      <c r="A87" s="114"/>
      <c r="B87" s="107">
        <v>4</v>
      </c>
      <c r="C87" s="10" t="s">
        <v>764</v>
      </c>
      <c r="D87" s="118" t="s">
        <v>27</v>
      </c>
      <c r="E87" s="136" t="s">
        <v>673</v>
      </c>
      <c r="F87" s="137"/>
      <c r="G87" s="11" t="s">
        <v>765</v>
      </c>
      <c r="H87" s="14">
        <v>1</v>
      </c>
      <c r="I87" s="109">
        <f t="shared" si="1"/>
        <v>4</v>
      </c>
      <c r="J87" s="115"/>
    </row>
    <row r="88" spans="1:10" ht="144">
      <c r="A88" s="114"/>
      <c r="B88" s="107">
        <v>4</v>
      </c>
      <c r="C88" s="10" t="s">
        <v>764</v>
      </c>
      <c r="D88" s="118" t="s">
        <v>27</v>
      </c>
      <c r="E88" s="136" t="s">
        <v>271</v>
      </c>
      <c r="F88" s="137"/>
      <c r="G88" s="11" t="s">
        <v>765</v>
      </c>
      <c r="H88" s="14">
        <v>1</v>
      </c>
      <c r="I88" s="109">
        <f t="shared" si="1"/>
        <v>4</v>
      </c>
      <c r="J88" s="115"/>
    </row>
    <row r="89" spans="1:10" ht="144">
      <c r="A89" s="114"/>
      <c r="B89" s="107">
        <v>2</v>
      </c>
      <c r="C89" s="10" t="s">
        <v>764</v>
      </c>
      <c r="D89" s="118" t="s">
        <v>27</v>
      </c>
      <c r="E89" s="136" t="s">
        <v>272</v>
      </c>
      <c r="F89" s="137"/>
      <c r="G89" s="11" t="s">
        <v>765</v>
      </c>
      <c r="H89" s="14">
        <v>1</v>
      </c>
      <c r="I89" s="109">
        <f t="shared" si="1"/>
        <v>2</v>
      </c>
      <c r="J89" s="115"/>
    </row>
    <row r="90" spans="1:10" ht="180">
      <c r="A90" s="114"/>
      <c r="B90" s="107">
        <v>5</v>
      </c>
      <c r="C90" s="10" t="s">
        <v>766</v>
      </c>
      <c r="D90" s="118" t="s">
        <v>767</v>
      </c>
      <c r="E90" s="136"/>
      <c r="F90" s="137"/>
      <c r="G90" s="11" t="s">
        <v>956</v>
      </c>
      <c r="H90" s="14">
        <v>2.19</v>
      </c>
      <c r="I90" s="109">
        <f t="shared" si="1"/>
        <v>10.95</v>
      </c>
      <c r="J90" s="115"/>
    </row>
    <row r="91" spans="1:10" ht="108">
      <c r="A91" s="114"/>
      <c r="B91" s="107">
        <v>10</v>
      </c>
      <c r="C91" s="10" t="s">
        <v>768</v>
      </c>
      <c r="D91" s="118" t="s">
        <v>25</v>
      </c>
      <c r="E91" s="136"/>
      <c r="F91" s="137"/>
      <c r="G91" s="11" t="s">
        <v>769</v>
      </c>
      <c r="H91" s="14">
        <v>0.41</v>
      </c>
      <c r="I91" s="109">
        <f t="shared" si="1"/>
        <v>4.0999999999999996</v>
      </c>
      <c r="J91" s="115"/>
    </row>
    <row r="92" spans="1:10" ht="108">
      <c r="A92" s="114"/>
      <c r="B92" s="107">
        <v>10</v>
      </c>
      <c r="C92" s="10" t="s">
        <v>768</v>
      </c>
      <c r="D92" s="118" t="s">
        <v>26</v>
      </c>
      <c r="E92" s="136"/>
      <c r="F92" s="137"/>
      <c r="G92" s="11" t="s">
        <v>769</v>
      </c>
      <c r="H92" s="14">
        <v>0.41</v>
      </c>
      <c r="I92" s="109">
        <f t="shared" si="1"/>
        <v>4.0999999999999996</v>
      </c>
      <c r="J92" s="115"/>
    </row>
    <row r="93" spans="1:10" ht="108">
      <c r="A93" s="114"/>
      <c r="B93" s="107">
        <v>4</v>
      </c>
      <c r="C93" s="10" t="s">
        <v>768</v>
      </c>
      <c r="D93" s="118" t="s">
        <v>27</v>
      </c>
      <c r="E93" s="136"/>
      <c r="F93" s="137"/>
      <c r="G93" s="11" t="s">
        <v>769</v>
      </c>
      <c r="H93" s="14">
        <v>0.41</v>
      </c>
      <c r="I93" s="109">
        <f t="shared" si="1"/>
        <v>1.64</v>
      </c>
      <c r="J93" s="115"/>
    </row>
    <row r="94" spans="1:10" ht="144">
      <c r="A94" s="114"/>
      <c r="B94" s="107">
        <v>4</v>
      </c>
      <c r="C94" s="10" t="s">
        <v>770</v>
      </c>
      <c r="D94" s="118" t="s">
        <v>23</v>
      </c>
      <c r="E94" s="136" t="s">
        <v>271</v>
      </c>
      <c r="F94" s="137"/>
      <c r="G94" s="11" t="s">
        <v>771</v>
      </c>
      <c r="H94" s="14">
        <v>1</v>
      </c>
      <c r="I94" s="109">
        <f t="shared" si="1"/>
        <v>4</v>
      </c>
      <c r="J94" s="115"/>
    </row>
    <row r="95" spans="1:10" ht="144">
      <c r="A95" s="114"/>
      <c r="B95" s="107">
        <v>5</v>
      </c>
      <c r="C95" s="10" t="s">
        <v>770</v>
      </c>
      <c r="D95" s="118" t="s">
        <v>25</v>
      </c>
      <c r="E95" s="136" t="s">
        <v>273</v>
      </c>
      <c r="F95" s="137"/>
      <c r="G95" s="11" t="s">
        <v>771</v>
      </c>
      <c r="H95" s="14">
        <v>1</v>
      </c>
      <c r="I95" s="109">
        <f t="shared" si="1"/>
        <v>5</v>
      </c>
      <c r="J95" s="115"/>
    </row>
    <row r="96" spans="1:10" ht="144">
      <c r="A96" s="114"/>
      <c r="B96" s="107">
        <v>4</v>
      </c>
      <c r="C96" s="10" t="s">
        <v>770</v>
      </c>
      <c r="D96" s="118" t="s">
        <v>25</v>
      </c>
      <c r="E96" s="136" t="s">
        <v>673</v>
      </c>
      <c r="F96" s="137"/>
      <c r="G96" s="11" t="s">
        <v>771</v>
      </c>
      <c r="H96" s="14">
        <v>1</v>
      </c>
      <c r="I96" s="109">
        <f t="shared" si="1"/>
        <v>4</v>
      </c>
      <c r="J96" s="115"/>
    </row>
    <row r="97" spans="1:10" ht="144">
      <c r="A97" s="114"/>
      <c r="B97" s="107">
        <v>2</v>
      </c>
      <c r="C97" s="10" t="s">
        <v>770</v>
      </c>
      <c r="D97" s="118" t="s">
        <v>25</v>
      </c>
      <c r="E97" s="136" t="s">
        <v>271</v>
      </c>
      <c r="F97" s="137"/>
      <c r="G97" s="11" t="s">
        <v>771</v>
      </c>
      <c r="H97" s="14">
        <v>1</v>
      </c>
      <c r="I97" s="109">
        <f t="shared" si="1"/>
        <v>2</v>
      </c>
      <c r="J97" s="115"/>
    </row>
    <row r="98" spans="1:10" ht="144">
      <c r="A98" s="114"/>
      <c r="B98" s="107">
        <v>8</v>
      </c>
      <c r="C98" s="10" t="s">
        <v>770</v>
      </c>
      <c r="D98" s="118" t="s">
        <v>25</v>
      </c>
      <c r="E98" s="136" t="s">
        <v>272</v>
      </c>
      <c r="F98" s="137"/>
      <c r="G98" s="11" t="s">
        <v>771</v>
      </c>
      <c r="H98" s="14">
        <v>1</v>
      </c>
      <c r="I98" s="109">
        <f t="shared" si="1"/>
        <v>8</v>
      </c>
      <c r="J98" s="115"/>
    </row>
    <row r="99" spans="1:10" ht="144">
      <c r="A99" s="114"/>
      <c r="B99" s="107">
        <v>2</v>
      </c>
      <c r="C99" s="10" t="s">
        <v>770</v>
      </c>
      <c r="D99" s="118" t="s">
        <v>25</v>
      </c>
      <c r="E99" s="136" t="s">
        <v>772</v>
      </c>
      <c r="F99" s="137"/>
      <c r="G99" s="11" t="s">
        <v>771</v>
      </c>
      <c r="H99" s="14">
        <v>1</v>
      </c>
      <c r="I99" s="109">
        <f t="shared" si="1"/>
        <v>2</v>
      </c>
      <c r="J99" s="115"/>
    </row>
    <row r="100" spans="1:10" ht="144">
      <c r="A100" s="114"/>
      <c r="B100" s="107">
        <v>6</v>
      </c>
      <c r="C100" s="10" t="s">
        <v>770</v>
      </c>
      <c r="D100" s="118" t="s">
        <v>26</v>
      </c>
      <c r="E100" s="136" t="s">
        <v>272</v>
      </c>
      <c r="F100" s="137"/>
      <c r="G100" s="11" t="s">
        <v>771</v>
      </c>
      <c r="H100" s="14">
        <v>1</v>
      </c>
      <c r="I100" s="109">
        <f t="shared" si="1"/>
        <v>6</v>
      </c>
      <c r="J100" s="115"/>
    </row>
    <row r="101" spans="1:10" ht="144">
      <c r="A101" s="114"/>
      <c r="B101" s="107">
        <v>5</v>
      </c>
      <c r="C101" s="10" t="s">
        <v>770</v>
      </c>
      <c r="D101" s="118" t="s">
        <v>26</v>
      </c>
      <c r="E101" s="136" t="s">
        <v>772</v>
      </c>
      <c r="F101" s="137"/>
      <c r="G101" s="11" t="s">
        <v>771</v>
      </c>
      <c r="H101" s="14">
        <v>1</v>
      </c>
      <c r="I101" s="109">
        <f t="shared" si="1"/>
        <v>5</v>
      </c>
      <c r="J101" s="115"/>
    </row>
    <row r="102" spans="1:10" ht="144">
      <c r="A102" s="114"/>
      <c r="B102" s="107">
        <v>4</v>
      </c>
      <c r="C102" s="10" t="s">
        <v>770</v>
      </c>
      <c r="D102" s="118" t="s">
        <v>27</v>
      </c>
      <c r="E102" s="136" t="s">
        <v>272</v>
      </c>
      <c r="F102" s="137"/>
      <c r="G102" s="11" t="s">
        <v>771</v>
      </c>
      <c r="H102" s="14">
        <v>1</v>
      </c>
      <c r="I102" s="109">
        <f t="shared" si="1"/>
        <v>4</v>
      </c>
      <c r="J102" s="115"/>
    </row>
    <row r="103" spans="1:10" ht="144">
      <c r="A103" s="114"/>
      <c r="B103" s="107">
        <v>2</v>
      </c>
      <c r="C103" s="10" t="s">
        <v>770</v>
      </c>
      <c r="D103" s="118" t="s">
        <v>27</v>
      </c>
      <c r="E103" s="136" t="s">
        <v>772</v>
      </c>
      <c r="F103" s="137"/>
      <c r="G103" s="11" t="s">
        <v>771</v>
      </c>
      <c r="H103" s="14">
        <v>1</v>
      </c>
      <c r="I103" s="109">
        <f t="shared" si="1"/>
        <v>2</v>
      </c>
      <c r="J103" s="115"/>
    </row>
    <row r="104" spans="1:10" ht="144">
      <c r="A104" s="114"/>
      <c r="B104" s="107">
        <v>2</v>
      </c>
      <c r="C104" s="10" t="s">
        <v>773</v>
      </c>
      <c r="D104" s="118" t="s">
        <v>23</v>
      </c>
      <c r="E104" s="136" t="s">
        <v>673</v>
      </c>
      <c r="F104" s="137"/>
      <c r="G104" s="11" t="s">
        <v>774</v>
      </c>
      <c r="H104" s="14">
        <v>1</v>
      </c>
      <c r="I104" s="109">
        <f t="shared" si="1"/>
        <v>2</v>
      </c>
      <c r="J104" s="115"/>
    </row>
    <row r="105" spans="1:10" ht="144">
      <c r="A105" s="114"/>
      <c r="B105" s="107">
        <v>4</v>
      </c>
      <c r="C105" s="10" t="s">
        <v>773</v>
      </c>
      <c r="D105" s="118" t="s">
        <v>23</v>
      </c>
      <c r="E105" s="136" t="s">
        <v>772</v>
      </c>
      <c r="F105" s="137"/>
      <c r="G105" s="11" t="s">
        <v>774</v>
      </c>
      <c r="H105" s="14">
        <v>1</v>
      </c>
      <c r="I105" s="109">
        <f t="shared" si="1"/>
        <v>4</v>
      </c>
      <c r="J105" s="115"/>
    </row>
    <row r="106" spans="1:10" ht="144">
      <c r="A106" s="114"/>
      <c r="B106" s="107">
        <v>4</v>
      </c>
      <c r="C106" s="10" t="s">
        <v>773</v>
      </c>
      <c r="D106" s="118" t="s">
        <v>25</v>
      </c>
      <c r="E106" s="136" t="s">
        <v>273</v>
      </c>
      <c r="F106" s="137"/>
      <c r="G106" s="11" t="s">
        <v>774</v>
      </c>
      <c r="H106" s="14">
        <v>1</v>
      </c>
      <c r="I106" s="109">
        <f t="shared" si="1"/>
        <v>4</v>
      </c>
      <c r="J106" s="115"/>
    </row>
    <row r="107" spans="1:10" ht="144">
      <c r="A107" s="114"/>
      <c r="B107" s="107">
        <v>4</v>
      </c>
      <c r="C107" s="10" t="s">
        <v>773</v>
      </c>
      <c r="D107" s="118" t="s">
        <v>25</v>
      </c>
      <c r="E107" s="136" t="s">
        <v>673</v>
      </c>
      <c r="F107" s="137"/>
      <c r="G107" s="11" t="s">
        <v>774</v>
      </c>
      <c r="H107" s="14">
        <v>1</v>
      </c>
      <c r="I107" s="109">
        <f t="shared" si="1"/>
        <v>4</v>
      </c>
      <c r="J107" s="115"/>
    </row>
    <row r="108" spans="1:10" ht="144">
      <c r="A108" s="114"/>
      <c r="B108" s="107">
        <v>2</v>
      </c>
      <c r="C108" s="10" t="s">
        <v>773</v>
      </c>
      <c r="D108" s="118" t="s">
        <v>25</v>
      </c>
      <c r="E108" s="136" t="s">
        <v>772</v>
      </c>
      <c r="F108" s="137"/>
      <c r="G108" s="11" t="s">
        <v>774</v>
      </c>
      <c r="H108" s="14">
        <v>1</v>
      </c>
      <c r="I108" s="109">
        <f t="shared" si="1"/>
        <v>2</v>
      </c>
      <c r="J108" s="115"/>
    </row>
    <row r="109" spans="1:10" ht="144">
      <c r="A109" s="114"/>
      <c r="B109" s="107">
        <v>2</v>
      </c>
      <c r="C109" s="10" t="s">
        <v>773</v>
      </c>
      <c r="D109" s="118" t="s">
        <v>26</v>
      </c>
      <c r="E109" s="136" t="s">
        <v>273</v>
      </c>
      <c r="F109" s="137"/>
      <c r="G109" s="11" t="s">
        <v>774</v>
      </c>
      <c r="H109" s="14">
        <v>1</v>
      </c>
      <c r="I109" s="109">
        <f t="shared" si="1"/>
        <v>2</v>
      </c>
      <c r="J109" s="115"/>
    </row>
    <row r="110" spans="1:10" ht="144">
      <c r="A110" s="114"/>
      <c r="B110" s="107">
        <v>4</v>
      </c>
      <c r="C110" s="10" t="s">
        <v>773</v>
      </c>
      <c r="D110" s="118" t="s">
        <v>26</v>
      </c>
      <c r="E110" s="136" t="s">
        <v>673</v>
      </c>
      <c r="F110" s="137"/>
      <c r="G110" s="11" t="s">
        <v>774</v>
      </c>
      <c r="H110" s="14">
        <v>1</v>
      </c>
      <c r="I110" s="109">
        <f t="shared" si="1"/>
        <v>4</v>
      </c>
      <c r="J110" s="115"/>
    </row>
    <row r="111" spans="1:10" ht="144">
      <c r="A111" s="114"/>
      <c r="B111" s="107">
        <v>2</v>
      </c>
      <c r="C111" s="10" t="s">
        <v>773</v>
      </c>
      <c r="D111" s="118" t="s">
        <v>26</v>
      </c>
      <c r="E111" s="136" t="s">
        <v>271</v>
      </c>
      <c r="F111" s="137"/>
      <c r="G111" s="11" t="s">
        <v>774</v>
      </c>
      <c r="H111" s="14">
        <v>1</v>
      </c>
      <c r="I111" s="109">
        <f t="shared" si="1"/>
        <v>2</v>
      </c>
      <c r="J111" s="115"/>
    </row>
    <row r="112" spans="1:10" ht="144">
      <c r="A112" s="114"/>
      <c r="B112" s="107">
        <v>4</v>
      </c>
      <c r="C112" s="10" t="s">
        <v>773</v>
      </c>
      <c r="D112" s="118" t="s">
        <v>27</v>
      </c>
      <c r="E112" s="136" t="s">
        <v>273</v>
      </c>
      <c r="F112" s="137"/>
      <c r="G112" s="11" t="s">
        <v>774</v>
      </c>
      <c r="H112" s="14">
        <v>1</v>
      </c>
      <c r="I112" s="109">
        <f t="shared" si="1"/>
        <v>4</v>
      </c>
      <c r="J112" s="115"/>
    </row>
    <row r="113" spans="1:10" ht="144">
      <c r="A113" s="114"/>
      <c r="B113" s="107">
        <v>2</v>
      </c>
      <c r="C113" s="10" t="s">
        <v>773</v>
      </c>
      <c r="D113" s="118" t="s">
        <v>27</v>
      </c>
      <c r="E113" s="136" t="s">
        <v>673</v>
      </c>
      <c r="F113" s="137"/>
      <c r="G113" s="11" t="s">
        <v>774</v>
      </c>
      <c r="H113" s="14">
        <v>1</v>
      </c>
      <c r="I113" s="109">
        <f t="shared" si="1"/>
        <v>2</v>
      </c>
      <c r="J113" s="115"/>
    </row>
    <row r="114" spans="1:10" ht="144">
      <c r="A114" s="114"/>
      <c r="B114" s="107">
        <v>3</v>
      </c>
      <c r="C114" s="10" t="s">
        <v>773</v>
      </c>
      <c r="D114" s="118" t="s">
        <v>27</v>
      </c>
      <c r="E114" s="136" t="s">
        <v>271</v>
      </c>
      <c r="F114" s="137"/>
      <c r="G114" s="11" t="s">
        <v>774</v>
      </c>
      <c r="H114" s="14">
        <v>1</v>
      </c>
      <c r="I114" s="109">
        <f t="shared" si="1"/>
        <v>3</v>
      </c>
      <c r="J114" s="115"/>
    </row>
    <row r="115" spans="1:10" ht="144">
      <c r="A115" s="114"/>
      <c r="B115" s="107">
        <v>4</v>
      </c>
      <c r="C115" s="10" t="s">
        <v>773</v>
      </c>
      <c r="D115" s="118" t="s">
        <v>27</v>
      </c>
      <c r="E115" s="136" t="s">
        <v>272</v>
      </c>
      <c r="F115" s="137"/>
      <c r="G115" s="11" t="s">
        <v>774</v>
      </c>
      <c r="H115" s="14">
        <v>1</v>
      </c>
      <c r="I115" s="109">
        <f t="shared" si="1"/>
        <v>4</v>
      </c>
      <c r="J115" s="115"/>
    </row>
    <row r="116" spans="1:10" ht="120">
      <c r="A116" s="114"/>
      <c r="B116" s="107">
        <v>2</v>
      </c>
      <c r="C116" s="10" t="s">
        <v>775</v>
      </c>
      <c r="D116" s="118" t="s">
        <v>29</v>
      </c>
      <c r="E116" s="136"/>
      <c r="F116" s="137"/>
      <c r="G116" s="11" t="s">
        <v>776</v>
      </c>
      <c r="H116" s="14">
        <v>8.1300000000000008</v>
      </c>
      <c r="I116" s="109">
        <f t="shared" si="1"/>
        <v>16.260000000000002</v>
      </c>
      <c r="J116" s="115"/>
    </row>
    <row r="117" spans="1:10" ht="120">
      <c r="A117" s="114"/>
      <c r="B117" s="107">
        <v>2</v>
      </c>
      <c r="C117" s="10" t="s">
        <v>777</v>
      </c>
      <c r="D117" s="118" t="s">
        <v>25</v>
      </c>
      <c r="E117" s="136" t="s">
        <v>273</v>
      </c>
      <c r="F117" s="137"/>
      <c r="G117" s="11" t="s">
        <v>778</v>
      </c>
      <c r="H117" s="14">
        <v>1.0900000000000001</v>
      </c>
      <c r="I117" s="109">
        <f t="shared" si="1"/>
        <v>2.1800000000000002</v>
      </c>
      <c r="J117" s="115"/>
    </row>
    <row r="118" spans="1:10" ht="120">
      <c r="A118" s="114"/>
      <c r="B118" s="107">
        <v>2</v>
      </c>
      <c r="C118" s="10" t="s">
        <v>777</v>
      </c>
      <c r="D118" s="118" t="s">
        <v>25</v>
      </c>
      <c r="E118" s="136" t="s">
        <v>272</v>
      </c>
      <c r="F118" s="137"/>
      <c r="G118" s="11" t="s">
        <v>778</v>
      </c>
      <c r="H118" s="14">
        <v>1.0900000000000001</v>
      </c>
      <c r="I118" s="109">
        <f t="shared" si="1"/>
        <v>2.1800000000000002</v>
      </c>
      <c r="J118" s="115"/>
    </row>
    <row r="119" spans="1:10" ht="120">
      <c r="A119" s="114"/>
      <c r="B119" s="107">
        <v>2</v>
      </c>
      <c r="C119" s="10" t="s">
        <v>777</v>
      </c>
      <c r="D119" s="118" t="s">
        <v>26</v>
      </c>
      <c r="E119" s="136" t="s">
        <v>273</v>
      </c>
      <c r="F119" s="137"/>
      <c r="G119" s="11" t="s">
        <v>778</v>
      </c>
      <c r="H119" s="14">
        <v>1.0900000000000001</v>
      </c>
      <c r="I119" s="109">
        <f t="shared" si="1"/>
        <v>2.1800000000000002</v>
      </c>
      <c r="J119" s="115"/>
    </row>
    <row r="120" spans="1:10" ht="120">
      <c r="A120" s="114"/>
      <c r="B120" s="107">
        <v>2</v>
      </c>
      <c r="C120" s="10" t="s">
        <v>777</v>
      </c>
      <c r="D120" s="118" t="s">
        <v>27</v>
      </c>
      <c r="E120" s="136" t="s">
        <v>272</v>
      </c>
      <c r="F120" s="137"/>
      <c r="G120" s="11" t="s">
        <v>778</v>
      </c>
      <c r="H120" s="14">
        <v>1.0900000000000001</v>
      </c>
      <c r="I120" s="109">
        <f t="shared" si="1"/>
        <v>2.1800000000000002</v>
      </c>
      <c r="J120" s="115"/>
    </row>
    <row r="121" spans="1:10" ht="120">
      <c r="A121" s="114"/>
      <c r="B121" s="107">
        <v>2</v>
      </c>
      <c r="C121" s="10" t="s">
        <v>777</v>
      </c>
      <c r="D121" s="118" t="s">
        <v>28</v>
      </c>
      <c r="E121" s="136" t="s">
        <v>272</v>
      </c>
      <c r="F121" s="137"/>
      <c r="G121" s="11" t="s">
        <v>778</v>
      </c>
      <c r="H121" s="14">
        <v>1.0900000000000001</v>
      </c>
      <c r="I121" s="109">
        <f t="shared" si="1"/>
        <v>2.1800000000000002</v>
      </c>
      <c r="J121" s="115"/>
    </row>
    <row r="122" spans="1:10" ht="120">
      <c r="A122" s="114"/>
      <c r="B122" s="107">
        <v>12</v>
      </c>
      <c r="C122" s="10" t="s">
        <v>779</v>
      </c>
      <c r="D122" s="118" t="s">
        <v>26</v>
      </c>
      <c r="E122" s="136"/>
      <c r="F122" s="137"/>
      <c r="G122" s="11" t="s">
        <v>957</v>
      </c>
      <c r="H122" s="14">
        <v>0.24</v>
      </c>
      <c r="I122" s="109">
        <f t="shared" si="1"/>
        <v>2.88</v>
      </c>
      <c r="J122" s="115"/>
    </row>
    <row r="123" spans="1:10" ht="96">
      <c r="A123" s="114"/>
      <c r="B123" s="107">
        <v>3</v>
      </c>
      <c r="C123" s="10" t="s">
        <v>780</v>
      </c>
      <c r="D123" s="118" t="s">
        <v>572</v>
      </c>
      <c r="E123" s="136"/>
      <c r="F123" s="137"/>
      <c r="G123" s="11" t="s">
        <v>781</v>
      </c>
      <c r="H123" s="14">
        <v>0.76</v>
      </c>
      <c r="I123" s="109">
        <f t="shared" si="1"/>
        <v>2.2800000000000002</v>
      </c>
      <c r="J123" s="115"/>
    </row>
    <row r="124" spans="1:10" ht="96">
      <c r="A124" s="114"/>
      <c r="B124" s="107">
        <v>6</v>
      </c>
      <c r="C124" s="10" t="s">
        <v>780</v>
      </c>
      <c r="D124" s="118" t="s">
        <v>782</v>
      </c>
      <c r="E124" s="136"/>
      <c r="F124" s="137"/>
      <c r="G124" s="11" t="s">
        <v>781</v>
      </c>
      <c r="H124" s="14">
        <v>0.81</v>
      </c>
      <c r="I124" s="109">
        <f t="shared" si="1"/>
        <v>4.8600000000000003</v>
      </c>
      <c r="J124" s="115"/>
    </row>
    <row r="125" spans="1:10" ht="96">
      <c r="A125" s="114"/>
      <c r="B125" s="107">
        <v>2</v>
      </c>
      <c r="C125" s="10" t="s">
        <v>780</v>
      </c>
      <c r="D125" s="118" t="s">
        <v>298</v>
      </c>
      <c r="E125" s="136"/>
      <c r="F125" s="137"/>
      <c r="G125" s="11" t="s">
        <v>781</v>
      </c>
      <c r="H125" s="14">
        <v>0.93</v>
      </c>
      <c r="I125" s="109">
        <f t="shared" si="1"/>
        <v>1.86</v>
      </c>
      <c r="J125" s="115"/>
    </row>
    <row r="126" spans="1:10" ht="84">
      <c r="A126" s="114"/>
      <c r="B126" s="107">
        <v>8</v>
      </c>
      <c r="C126" s="10" t="s">
        <v>783</v>
      </c>
      <c r="D126" s="118" t="s">
        <v>572</v>
      </c>
      <c r="E126" s="136" t="s">
        <v>272</v>
      </c>
      <c r="F126" s="137"/>
      <c r="G126" s="11" t="s">
        <v>784</v>
      </c>
      <c r="H126" s="14">
        <v>1.22</v>
      </c>
      <c r="I126" s="109">
        <f t="shared" si="1"/>
        <v>9.76</v>
      </c>
      <c r="J126" s="115"/>
    </row>
    <row r="127" spans="1:10" ht="84">
      <c r="A127" s="114"/>
      <c r="B127" s="107">
        <v>6</v>
      </c>
      <c r="C127" s="10" t="s">
        <v>783</v>
      </c>
      <c r="D127" s="118" t="s">
        <v>785</v>
      </c>
      <c r="E127" s="136" t="s">
        <v>272</v>
      </c>
      <c r="F127" s="137"/>
      <c r="G127" s="11" t="s">
        <v>784</v>
      </c>
      <c r="H127" s="14">
        <v>1.24</v>
      </c>
      <c r="I127" s="109">
        <f t="shared" si="1"/>
        <v>7.4399999999999995</v>
      </c>
      <c r="J127" s="115"/>
    </row>
    <row r="128" spans="1:10" ht="84">
      <c r="A128" s="114"/>
      <c r="B128" s="107">
        <v>3</v>
      </c>
      <c r="C128" s="10" t="s">
        <v>783</v>
      </c>
      <c r="D128" s="118" t="s">
        <v>298</v>
      </c>
      <c r="E128" s="136" t="s">
        <v>272</v>
      </c>
      <c r="F128" s="137"/>
      <c r="G128" s="11" t="s">
        <v>784</v>
      </c>
      <c r="H128" s="14">
        <v>1.39</v>
      </c>
      <c r="I128" s="109">
        <f t="shared" si="1"/>
        <v>4.17</v>
      </c>
      <c r="J128" s="115"/>
    </row>
    <row r="129" spans="1:10" ht="144">
      <c r="A129" s="114"/>
      <c r="B129" s="107">
        <v>8</v>
      </c>
      <c r="C129" s="10" t="s">
        <v>786</v>
      </c>
      <c r="D129" s="118"/>
      <c r="E129" s="136"/>
      <c r="F129" s="137"/>
      <c r="G129" s="11" t="s">
        <v>787</v>
      </c>
      <c r="H129" s="14">
        <v>5.45</v>
      </c>
      <c r="I129" s="109">
        <f t="shared" si="1"/>
        <v>43.6</v>
      </c>
      <c r="J129" s="115"/>
    </row>
    <row r="130" spans="1:10" ht="156">
      <c r="A130" s="114"/>
      <c r="B130" s="107">
        <v>8</v>
      </c>
      <c r="C130" s="10" t="s">
        <v>788</v>
      </c>
      <c r="D130" s="118"/>
      <c r="E130" s="136"/>
      <c r="F130" s="137"/>
      <c r="G130" s="11" t="s">
        <v>789</v>
      </c>
      <c r="H130" s="14">
        <v>3.77</v>
      </c>
      <c r="I130" s="109">
        <f t="shared" si="1"/>
        <v>30.16</v>
      </c>
      <c r="J130" s="115"/>
    </row>
    <row r="131" spans="1:10" ht="156">
      <c r="A131" s="114"/>
      <c r="B131" s="107">
        <v>6</v>
      </c>
      <c r="C131" s="10" t="s">
        <v>790</v>
      </c>
      <c r="D131" s="118" t="s">
        <v>590</v>
      </c>
      <c r="E131" s="136"/>
      <c r="F131" s="137"/>
      <c r="G131" s="11" t="s">
        <v>791</v>
      </c>
      <c r="H131" s="14">
        <v>1.95</v>
      </c>
      <c r="I131" s="109">
        <f t="shared" si="1"/>
        <v>11.7</v>
      </c>
      <c r="J131" s="115"/>
    </row>
    <row r="132" spans="1:10" ht="156">
      <c r="A132" s="114"/>
      <c r="B132" s="107">
        <v>5</v>
      </c>
      <c r="C132" s="10" t="s">
        <v>790</v>
      </c>
      <c r="D132" s="118" t="s">
        <v>572</v>
      </c>
      <c r="E132" s="136"/>
      <c r="F132" s="137"/>
      <c r="G132" s="11" t="s">
        <v>791</v>
      </c>
      <c r="H132" s="14">
        <v>1.68</v>
      </c>
      <c r="I132" s="109">
        <f t="shared" si="1"/>
        <v>8.4</v>
      </c>
      <c r="J132" s="115"/>
    </row>
    <row r="133" spans="1:10" ht="156">
      <c r="A133" s="114"/>
      <c r="B133" s="107">
        <v>5</v>
      </c>
      <c r="C133" s="10" t="s">
        <v>790</v>
      </c>
      <c r="D133" s="118" t="s">
        <v>785</v>
      </c>
      <c r="E133" s="136"/>
      <c r="F133" s="137"/>
      <c r="G133" s="11" t="s">
        <v>791</v>
      </c>
      <c r="H133" s="14">
        <v>1.95</v>
      </c>
      <c r="I133" s="109">
        <f t="shared" si="1"/>
        <v>9.75</v>
      </c>
      <c r="J133" s="115"/>
    </row>
    <row r="134" spans="1:10" ht="156">
      <c r="A134" s="114"/>
      <c r="B134" s="107">
        <v>4</v>
      </c>
      <c r="C134" s="10" t="s">
        <v>790</v>
      </c>
      <c r="D134" s="118" t="s">
        <v>782</v>
      </c>
      <c r="E134" s="136"/>
      <c r="F134" s="137"/>
      <c r="G134" s="11" t="s">
        <v>791</v>
      </c>
      <c r="H134" s="14">
        <v>2.46</v>
      </c>
      <c r="I134" s="109">
        <f t="shared" si="1"/>
        <v>9.84</v>
      </c>
      <c r="J134" s="115"/>
    </row>
    <row r="135" spans="1:10" ht="156">
      <c r="A135" s="114"/>
      <c r="B135" s="107">
        <v>3</v>
      </c>
      <c r="C135" s="10" t="s">
        <v>790</v>
      </c>
      <c r="D135" s="118" t="s">
        <v>294</v>
      </c>
      <c r="E135" s="136"/>
      <c r="F135" s="137"/>
      <c r="G135" s="11" t="s">
        <v>791</v>
      </c>
      <c r="H135" s="14">
        <v>3.99</v>
      </c>
      <c r="I135" s="109">
        <f t="shared" si="1"/>
        <v>11.97</v>
      </c>
      <c r="J135" s="115"/>
    </row>
    <row r="136" spans="1:10" ht="108">
      <c r="A136" s="114"/>
      <c r="B136" s="107">
        <v>5</v>
      </c>
      <c r="C136" s="10" t="s">
        <v>792</v>
      </c>
      <c r="D136" s="118" t="s">
        <v>294</v>
      </c>
      <c r="E136" s="136"/>
      <c r="F136" s="137"/>
      <c r="G136" s="11" t="s">
        <v>793</v>
      </c>
      <c r="H136" s="14">
        <v>1.92</v>
      </c>
      <c r="I136" s="109">
        <f t="shared" si="1"/>
        <v>9.6</v>
      </c>
      <c r="J136" s="115"/>
    </row>
    <row r="137" spans="1:10" ht="108">
      <c r="A137" s="114"/>
      <c r="B137" s="107">
        <v>5</v>
      </c>
      <c r="C137" s="10" t="s">
        <v>792</v>
      </c>
      <c r="D137" s="118" t="s">
        <v>314</v>
      </c>
      <c r="E137" s="136"/>
      <c r="F137" s="137"/>
      <c r="G137" s="11" t="s">
        <v>793</v>
      </c>
      <c r="H137" s="14">
        <v>2.19</v>
      </c>
      <c r="I137" s="109">
        <f t="shared" si="1"/>
        <v>10.95</v>
      </c>
      <c r="J137" s="115"/>
    </row>
    <row r="138" spans="1:10" ht="108">
      <c r="A138" s="114"/>
      <c r="B138" s="107">
        <v>5</v>
      </c>
      <c r="C138" s="10" t="s">
        <v>792</v>
      </c>
      <c r="D138" s="118" t="s">
        <v>701</v>
      </c>
      <c r="E138" s="136"/>
      <c r="F138" s="137"/>
      <c r="G138" s="11" t="s">
        <v>793</v>
      </c>
      <c r="H138" s="14">
        <v>2.37</v>
      </c>
      <c r="I138" s="109">
        <f t="shared" si="1"/>
        <v>11.850000000000001</v>
      </c>
      <c r="J138" s="115"/>
    </row>
    <row r="139" spans="1:10" ht="156">
      <c r="A139" s="114"/>
      <c r="B139" s="107">
        <v>3</v>
      </c>
      <c r="C139" s="10" t="s">
        <v>794</v>
      </c>
      <c r="D139" s="118" t="s">
        <v>25</v>
      </c>
      <c r="E139" s="136" t="s">
        <v>107</v>
      </c>
      <c r="F139" s="137"/>
      <c r="G139" s="11" t="s">
        <v>795</v>
      </c>
      <c r="H139" s="14">
        <v>4.05</v>
      </c>
      <c r="I139" s="109">
        <f t="shared" si="1"/>
        <v>12.149999999999999</v>
      </c>
      <c r="J139" s="115"/>
    </row>
    <row r="140" spans="1:10" ht="156">
      <c r="A140" s="114"/>
      <c r="B140" s="107">
        <v>2</v>
      </c>
      <c r="C140" s="10" t="s">
        <v>794</v>
      </c>
      <c r="D140" s="118" t="s">
        <v>25</v>
      </c>
      <c r="E140" s="136" t="s">
        <v>263</v>
      </c>
      <c r="F140" s="137"/>
      <c r="G140" s="11" t="s">
        <v>795</v>
      </c>
      <c r="H140" s="14">
        <v>4.05</v>
      </c>
      <c r="I140" s="109">
        <f t="shared" si="1"/>
        <v>8.1</v>
      </c>
      <c r="J140" s="115"/>
    </row>
    <row r="141" spans="1:10" ht="156">
      <c r="A141" s="114"/>
      <c r="B141" s="107">
        <v>3</v>
      </c>
      <c r="C141" s="10" t="s">
        <v>794</v>
      </c>
      <c r="D141" s="118" t="s">
        <v>25</v>
      </c>
      <c r="E141" s="136" t="s">
        <v>214</v>
      </c>
      <c r="F141" s="137"/>
      <c r="G141" s="11" t="s">
        <v>795</v>
      </c>
      <c r="H141" s="14">
        <v>4.05</v>
      </c>
      <c r="I141" s="109">
        <f t="shared" si="1"/>
        <v>12.149999999999999</v>
      </c>
      <c r="J141" s="115"/>
    </row>
    <row r="142" spans="1:10" ht="156">
      <c r="A142" s="114"/>
      <c r="B142" s="107">
        <v>2</v>
      </c>
      <c r="C142" s="10" t="s">
        <v>794</v>
      </c>
      <c r="D142" s="118" t="s">
        <v>25</v>
      </c>
      <c r="E142" s="136" t="s">
        <v>265</v>
      </c>
      <c r="F142" s="137"/>
      <c r="G142" s="11" t="s">
        <v>795</v>
      </c>
      <c r="H142" s="14">
        <v>4.05</v>
      </c>
      <c r="I142" s="109">
        <f t="shared" si="1"/>
        <v>8.1</v>
      </c>
      <c r="J142" s="115"/>
    </row>
    <row r="143" spans="1:10" ht="156">
      <c r="A143" s="114"/>
      <c r="B143" s="107">
        <v>2</v>
      </c>
      <c r="C143" s="10" t="s">
        <v>794</v>
      </c>
      <c r="D143" s="118" t="s">
        <v>26</v>
      </c>
      <c r="E143" s="136" t="s">
        <v>212</v>
      </c>
      <c r="F143" s="137"/>
      <c r="G143" s="11" t="s">
        <v>795</v>
      </c>
      <c r="H143" s="14">
        <v>4.05</v>
      </c>
      <c r="I143" s="109">
        <f t="shared" si="1"/>
        <v>8.1</v>
      </c>
      <c r="J143" s="115"/>
    </row>
    <row r="144" spans="1:10" ht="156">
      <c r="A144" s="114"/>
      <c r="B144" s="107">
        <v>2</v>
      </c>
      <c r="C144" s="10" t="s">
        <v>794</v>
      </c>
      <c r="D144" s="118" t="s">
        <v>26</v>
      </c>
      <c r="E144" s="136" t="s">
        <v>214</v>
      </c>
      <c r="F144" s="137"/>
      <c r="G144" s="11" t="s">
        <v>795</v>
      </c>
      <c r="H144" s="14">
        <v>4.05</v>
      </c>
      <c r="I144" s="109">
        <f t="shared" si="1"/>
        <v>8.1</v>
      </c>
      <c r="J144" s="115"/>
    </row>
    <row r="145" spans="1:10" ht="156">
      <c r="A145" s="114"/>
      <c r="B145" s="107">
        <v>2</v>
      </c>
      <c r="C145" s="10" t="s">
        <v>794</v>
      </c>
      <c r="D145" s="118" t="s">
        <v>26</v>
      </c>
      <c r="E145" s="136" t="s">
        <v>265</v>
      </c>
      <c r="F145" s="137"/>
      <c r="G145" s="11" t="s">
        <v>795</v>
      </c>
      <c r="H145" s="14">
        <v>4.05</v>
      </c>
      <c r="I145" s="109">
        <f t="shared" si="1"/>
        <v>8.1</v>
      </c>
      <c r="J145" s="115"/>
    </row>
    <row r="146" spans="1:10" ht="144">
      <c r="A146" s="114"/>
      <c r="B146" s="107">
        <v>2</v>
      </c>
      <c r="C146" s="10" t="s">
        <v>796</v>
      </c>
      <c r="D146" s="118" t="s">
        <v>23</v>
      </c>
      <c r="E146" s="136" t="s">
        <v>797</v>
      </c>
      <c r="F146" s="137"/>
      <c r="G146" s="11" t="s">
        <v>798</v>
      </c>
      <c r="H146" s="14">
        <v>4.82</v>
      </c>
      <c r="I146" s="109">
        <f t="shared" si="1"/>
        <v>9.64</v>
      </c>
      <c r="J146" s="115"/>
    </row>
    <row r="147" spans="1:10" ht="144">
      <c r="A147" s="114"/>
      <c r="B147" s="107">
        <v>2</v>
      </c>
      <c r="C147" s="10" t="s">
        <v>796</v>
      </c>
      <c r="D147" s="118" t="s">
        <v>25</v>
      </c>
      <c r="E147" s="136" t="s">
        <v>797</v>
      </c>
      <c r="F147" s="137"/>
      <c r="G147" s="11" t="s">
        <v>798</v>
      </c>
      <c r="H147" s="14">
        <v>4.82</v>
      </c>
      <c r="I147" s="109">
        <f t="shared" si="1"/>
        <v>9.64</v>
      </c>
      <c r="J147" s="115"/>
    </row>
    <row r="148" spans="1:10" ht="144">
      <c r="A148" s="114"/>
      <c r="B148" s="107">
        <v>2</v>
      </c>
      <c r="C148" s="10" t="s">
        <v>796</v>
      </c>
      <c r="D148" s="118" t="s">
        <v>26</v>
      </c>
      <c r="E148" s="136" t="s">
        <v>799</v>
      </c>
      <c r="F148" s="137"/>
      <c r="G148" s="11" t="s">
        <v>798</v>
      </c>
      <c r="H148" s="14">
        <v>4.82</v>
      </c>
      <c r="I148" s="109">
        <f t="shared" si="1"/>
        <v>9.64</v>
      </c>
      <c r="J148" s="115"/>
    </row>
    <row r="149" spans="1:10" ht="144">
      <c r="A149" s="114"/>
      <c r="B149" s="107">
        <v>1</v>
      </c>
      <c r="C149" s="10" t="s">
        <v>796</v>
      </c>
      <c r="D149" s="118" t="s">
        <v>26</v>
      </c>
      <c r="E149" s="136" t="s">
        <v>800</v>
      </c>
      <c r="F149" s="137"/>
      <c r="G149" s="11" t="s">
        <v>798</v>
      </c>
      <c r="H149" s="14">
        <v>4.82</v>
      </c>
      <c r="I149" s="109">
        <f t="shared" si="1"/>
        <v>4.82</v>
      </c>
      <c r="J149" s="115"/>
    </row>
    <row r="150" spans="1:10" ht="156">
      <c r="A150" s="114"/>
      <c r="B150" s="107">
        <v>1</v>
      </c>
      <c r="C150" s="10" t="s">
        <v>801</v>
      </c>
      <c r="D150" s="118" t="s">
        <v>107</v>
      </c>
      <c r="E150" s="136"/>
      <c r="F150" s="137"/>
      <c r="G150" s="11" t="s">
        <v>802</v>
      </c>
      <c r="H150" s="14">
        <v>0.92</v>
      </c>
      <c r="I150" s="109">
        <f t="shared" ref="I150:I213" si="2">H150*B150</f>
        <v>0.92</v>
      </c>
      <c r="J150" s="115"/>
    </row>
    <row r="151" spans="1:10" ht="156">
      <c r="A151" s="114"/>
      <c r="B151" s="107">
        <v>2</v>
      </c>
      <c r="C151" s="10" t="s">
        <v>801</v>
      </c>
      <c r="D151" s="118" t="s">
        <v>212</v>
      </c>
      <c r="E151" s="136"/>
      <c r="F151" s="137"/>
      <c r="G151" s="11" t="s">
        <v>802</v>
      </c>
      <c r="H151" s="14">
        <v>0.92</v>
      </c>
      <c r="I151" s="109">
        <f t="shared" si="2"/>
        <v>1.84</v>
      </c>
      <c r="J151" s="115"/>
    </row>
    <row r="152" spans="1:10" ht="156">
      <c r="A152" s="114"/>
      <c r="B152" s="107">
        <v>1</v>
      </c>
      <c r="C152" s="10" t="s">
        <v>801</v>
      </c>
      <c r="D152" s="118" t="s">
        <v>213</v>
      </c>
      <c r="E152" s="136"/>
      <c r="F152" s="137"/>
      <c r="G152" s="11" t="s">
        <v>802</v>
      </c>
      <c r="H152" s="14">
        <v>0.92</v>
      </c>
      <c r="I152" s="109">
        <f t="shared" si="2"/>
        <v>0.92</v>
      </c>
      <c r="J152" s="115"/>
    </row>
    <row r="153" spans="1:10" ht="156">
      <c r="A153" s="114"/>
      <c r="B153" s="107">
        <v>1</v>
      </c>
      <c r="C153" s="10" t="s">
        <v>801</v>
      </c>
      <c r="D153" s="118" t="s">
        <v>263</v>
      </c>
      <c r="E153" s="136"/>
      <c r="F153" s="137"/>
      <c r="G153" s="11" t="s">
        <v>802</v>
      </c>
      <c r="H153" s="14">
        <v>0.92</v>
      </c>
      <c r="I153" s="109">
        <f t="shared" si="2"/>
        <v>0.92</v>
      </c>
      <c r="J153" s="115"/>
    </row>
    <row r="154" spans="1:10" ht="156">
      <c r="A154" s="114"/>
      <c r="B154" s="107">
        <v>2</v>
      </c>
      <c r="C154" s="10" t="s">
        <v>801</v>
      </c>
      <c r="D154" s="118" t="s">
        <v>214</v>
      </c>
      <c r="E154" s="136"/>
      <c r="F154" s="137"/>
      <c r="G154" s="11" t="s">
        <v>802</v>
      </c>
      <c r="H154" s="14">
        <v>0.92</v>
      </c>
      <c r="I154" s="109">
        <f t="shared" si="2"/>
        <v>1.84</v>
      </c>
      <c r="J154" s="115"/>
    </row>
    <row r="155" spans="1:10" ht="156">
      <c r="A155" s="114"/>
      <c r="B155" s="107">
        <v>4</v>
      </c>
      <c r="C155" s="10" t="s">
        <v>801</v>
      </c>
      <c r="D155" s="118" t="s">
        <v>265</v>
      </c>
      <c r="E155" s="136"/>
      <c r="F155" s="137"/>
      <c r="G155" s="11" t="s">
        <v>802</v>
      </c>
      <c r="H155" s="14">
        <v>0.92</v>
      </c>
      <c r="I155" s="109">
        <f t="shared" si="2"/>
        <v>3.68</v>
      </c>
      <c r="J155" s="115"/>
    </row>
    <row r="156" spans="1:10" ht="156">
      <c r="A156" s="114"/>
      <c r="B156" s="107">
        <v>2</v>
      </c>
      <c r="C156" s="10" t="s">
        <v>801</v>
      </c>
      <c r="D156" s="118" t="s">
        <v>266</v>
      </c>
      <c r="E156" s="136"/>
      <c r="F156" s="137"/>
      <c r="G156" s="11" t="s">
        <v>802</v>
      </c>
      <c r="H156" s="14">
        <v>0.92</v>
      </c>
      <c r="I156" s="109">
        <f t="shared" si="2"/>
        <v>1.84</v>
      </c>
      <c r="J156" s="115"/>
    </row>
    <row r="157" spans="1:10" ht="156">
      <c r="A157" s="114"/>
      <c r="B157" s="107">
        <v>1</v>
      </c>
      <c r="C157" s="10" t="s">
        <v>801</v>
      </c>
      <c r="D157" s="118" t="s">
        <v>310</v>
      </c>
      <c r="E157" s="136"/>
      <c r="F157" s="137"/>
      <c r="G157" s="11" t="s">
        <v>802</v>
      </c>
      <c r="H157" s="14">
        <v>0.92</v>
      </c>
      <c r="I157" s="109">
        <f t="shared" si="2"/>
        <v>0.92</v>
      </c>
      <c r="J157" s="115"/>
    </row>
    <row r="158" spans="1:10" ht="156">
      <c r="A158" s="114"/>
      <c r="B158" s="107">
        <v>1</v>
      </c>
      <c r="C158" s="10" t="s">
        <v>801</v>
      </c>
      <c r="D158" s="118" t="s">
        <v>269</v>
      </c>
      <c r="E158" s="136"/>
      <c r="F158" s="137"/>
      <c r="G158" s="11" t="s">
        <v>802</v>
      </c>
      <c r="H158" s="14">
        <v>0.92</v>
      </c>
      <c r="I158" s="109">
        <f t="shared" si="2"/>
        <v>0.92</v>
      </c>
      <c r="J158" s="115"/>
    </row>
    <row r="159" spans="1:10" ht="168">
      <c r="A159" s="114"/>
      <c r="B159" s="107">
        <v>2</v>
      </c>
      <c r="C159" s="10" t="s">
        <v>803</v>
      </c>
      <c r="D159" s="118" t="s">
        <v>799</v>
      </c>
      <c r="E159" s="136"/>
      <c r="F159" s="137"/>
      <c r="G159" s="11" t="s">
        <v>804</v>
      </c>
      <c r="H159" s="14">
        <v>1.93</v>
      </c>
      <c r="I159" s="109">
        <f t="shared" si="2"/>
        <v>3.86</v>
      </c>
      <c r="J159" s="115"/>
    </row>
    <row r="160" spans="1:10" ht="168">
      <c r="A160" s="114"/>
      <c r="B160" s="107">
        <v>2</v>
      </c>
      <c r="C160" s="10" t="s">
        <v>803</v>
      </c>
      <c r="D160" s="118" t="s">
        <v>797</v>
      </c>
      <c r="E160" s="136"/>
      <c r="F160" s="137"/>
      <c r="G160" s="11" t="s">
        <v>804</v>
      </c>
      <c r="H160" s="14">
        <v>1.93</v>
      </c>
      <c r="I160" s="109">
        <f t="shared" si="2"/>
        <v>3.86</v>
      </c>
      <c r="J160" s="115"/>
    </row>
    <row r="161" spans="1:10" ht="168">
      <c r="A161" s="114"/>
      <c r="B161" s="107">
        <v>2</v>
      </c>
      <c r="C161" s="10" t="s">
        <v>803</v>
      </c>
      <c r="D161" s="118" t="s">
        <v>800</v>
      </c>
      <c r="E161" s="136"/>
      <c r="F161" s="137"/>
      <c r="G161" s="11" t="s">
        <v>804</v>
      </c>
      <c r="H161" s="14">
        <v>1.93</v>
      </c>
      <c r="I161" s="109">
        <f t="shared" si="2"/>
        <v>3.86</v>
      </c>
      <c r="J161" s="115"/>
    </row>
    <row r="162" spans="1:10" ht="84">
      <c r="A162" s="114"/>
      <c r="B162" s="107">
        <v>15</v>
      </c>
      <c r="C162" s="10" t="s">
        <v>656</v>
      </c>
      <c r="D162" s="118" t="s">
        <v>805</v>
      </c>
      <c r="E162" s="136"/>
      <c r="F162" s="137"/>
      <c r="G162" s="11" t="s">
        <v>658</v>
      </c>
      <c r="H162" s="14">
        <v>0.28999999999999998</v>
      </c>
      <c r="I162" s="109">
        <f t="shared" si="2"/>
        <v>4.3499999999999996</v>
      </c>
      <c r="J162" s="115"/>
    </row>
    <row r="163" spans="1:10" ht="84">
      <c r="A163" s="114"/>
      <c r="B163" s="107">
        <v>15</v>
      </c>
      <c r="C163" s="10" t="s">
        <v>656</v>
      </c>
      <c r="D163" s="118" t="s">
        <v>806</v>
      </c>
      <c r="E163" s="136"/>
      <c r="F163" s="137"/>
      <c r="G163" s="11" t="s">
        <v>658</v>
      </c>
      <c r="H163" s="14">
        <v>0.28999999999999998</v>
      </c>
      <c r="I163" s="109">
        <f t="shared" si="2"/>
        <v>4.3499999999999996</v>
      </c>
      <c r="J163" s="115"/>
    </row>
    <row r="164" spans="1:10" ht="120">
      <c r="A164" s="114"/>
      <c r="B164" s="107">
        <v>10</v>
      </c>
      <c r="C164" s="10" t="s">
        <v>807</v>
      </c>
      <c r="D164" s="118" t="s">
        <v>23</v>
      </c>
      <c r="E164" s="136" t="s">
        <v>272</v>
      </c>
      <c r="F164" s="137"/>
      <c r="G164" s="11" t="s">
        <v>808</v>
      </c>
      <c r="H164" s="14">
        <v>1</v>
      </c>
      <c r="I164" s="109">
        <f t="shared" si="2"/>
        <v>10</v>
      </c>
      <c r="J164" s="115"/>
    </row>
    <row r="165" spans="1:10" ht="120">
      <c r="A165" s="114"/>
      <c r="B165" s="107">
        <v>5</v>
      </c>
      <c r="C165" s="10" t="s">
        <v>807</v>
      </c>
      <c r="D165" s="118" t="s">
        <v>23</v>
      </c>
      <c r="E165" s="136" t="s">
        <v>723</v>
      </c>
      <c r="F165" s="137"/>
      <c r="G165" s="11" t="s">
        <v>808</v>
      </c>
      <c r="H165" s="14">
        <v>1</v>
      </c>
      <c r="I165" s="109">
        <f t="shared" si="2"/>
        <v>5</v>
      </c>
      <c r="J165" s="115"/>
    </row>
    <row r="166" spans="1:10" ht="120">
      <c r="A166" s="114"/>
      <c r="B166" s="107">
        <v>8</v>
      </c>
      <c r="C166" s="10" t="s">
        <v>807</v>
      </c>
      <c r="D166" s="118" t="s">
        <v>25</v>
      </c>
      <c r="E166" s="136" t="s">
        <v>273</v>
      </c>
      <c r="F166" s="137"/>
      <c r="G166" s="11" t="s">
        <v>808</v>
      </c>
      <c r="H166" s="14">
        <v>1</v>
      </c>
      <c r="I166" s="109">
        <f t="shared" si="2"/>
        <v>8</v>
      </c>
      <c r="J166" s="115"/>
    </row>
    <row r="167" spans="1:10" ht="120">
      <c r="A167" s="114"/>
      <c r="B167" s="107">
        <v>6</v>
      </c>
      <c r="C167" s="10" t="s">
        <v>807</v>
      </c>
      <c r="D167" s="118" t="s">
        <v>25</v>
      </c>
      <c r="E167" s="136" t="s">
        <v>772</v>
      </c>
      <c r="F167" s="137"/>
      <c r="G167" s="11" t="s">
        <v>808</v>
      </c>
      <c r="H167" s="14">
        <v>1</v>
      </c>
      <c r="I167" s="109">
        <f t="shared" si="2"/>
        <v>6</v>
      </c>
      <c r="J167" s="115"/>
    </row>
    <row r="168" spans="1:10" ht="120">
      <c r="A168" s="114"/>
      <c r="B168" s="107">
        <v>8</v>
      </c>
      <c r="C168" s="10" t="s">
        <v>807</v>
      </c>
      <c r="D168" s="118" t="s">
        <v>26</v>
      </c>
      <c r="E168" s="136" t="s">
        <v>272</v>
      </c>
      <c r="F168" s="137"/>
      <c r="G168" s="11" t="s">
        <v>808</v>
      </c>
      <c r="H168" s="14">
        <v>1</v>
      </c>
      <c r="I168" s="109">
        <f t="shared" si="2"/>
        <v>8</v>
      </c>
      <c r="J168" s="115"/>
    </row>
    <row r="169" spans="1:10" ht="264">
      <c r="A169" s="114"/>
      <c r="B169" s="107">
        <v>4</v>
      </c>
      <c r="C169" s="10" t="s">
        <v>708</v>
      </c>
      <c r="D169" s="118" t="s">
        <v>709</v>
      </c>
      <c r="E169" s="136"/>
      <c r="F169" s="137"/>
      <c r="G169" s="11" t="s">
        <v>710</v>
      </c>
      <c r="H169" s="14">
        <v>27.14</v>
      </c>
      <c r="I169" s="109">
        <f t="shared" si="2"/>
        <v>108.56</v>
      </c>
      <c r="J169" s="115"/>
    </row>
    <row r="170" spans="1:10" ht="264">
      <c r="A170" s="114"/>
      <c r="B170" s="107">
        <v>2</v>
      </c>
      <c r="C170" s="10" t="s">
        <v>708</v>
      </c>
      <c r="D170" s="118" t="s">
        <v>809</v>
      </c>
      <c r="E170" s="136"/>
      <c r="F170" s="137"/>
      <c r="G170" s="11" t="s">
        <v>710</v>
      </c>
      <c r="H170" s="14">
        <v>44.96</v>
      </c>
      <c r="I170" s="109">
        <f t="shared" si="2"/>
        <v>89.92</v>
      </c>
      <c r="J170" s="115"/>
    </row>
    <row r="171" spans="1:10" ht="264">
      <c r="A171" s="114"/>
      <c r="B171" s="107">
        <v>2</v>
      </c>
      <c r="C171" s="10" t="s">
        <v>708</v>
      </c>
      <c r="D171" s="118" t="s">
        <v>810</v>
      </c>
      <c r="E171" s="136"/>
      <c r="F171" s="137"/>
      <c r="G171" s="11" t="s">
        <v>710</v>
      </c>
      <c r="H171" s="14">
        <v>27.14</v>
      </c>
      <c r="I171" s="109">
        <f t="shared" si="2"/>
        <v>54.28</v>
      </c>
      <c r="J171" s="115"/>
    </row>
    <row r="172" spans="1:10" ht="252">
      <c r="A172" s="114"/>
      <c r="B172" s="107">
        <v>2</v>
      </c>
      <c r="C172" s="10" t="s">
        <v>811</v>
      </c>
      <c r="D172" s="118" t="s">
        <v>28</v>
      </c>
      <c r="E172" s="136" t="s">
        <v>210</v>
      </c>
      <c r="F172" s="137"/>
      <c r="G172" s="11" t="s">
        <v>958</v>
      </c>
      <c r="H172" s="14">
        <v>5.16</v>
      </c>
      <c r="I172" s="109">
        <f t="shared" si="2"/>
        <v>10.32</v>
      </c>
      <c r="J172" s="115"/>
    </row>
    <row r="173" spans="1:10" ht="252">
      <c r="A173" s="114"/>
      <c r="B173" s="107">
        <v>2</v>
      </c>
      <c r="C173" s="10" t="s">
        <v>811</v>
      </c>
      <c r="D173" s="118" t="s">
        <v>28</v>
      </c>
      <c r="E173" s="136" t="s">
        <v>265</v>
      </c>
      <c r="F173" s="137"/>
      <c r="G173" s="11" t="s">
        <v>958</v>
      </c>
      <c r="H173" s="14">
        <v>5.16</v>
      </c>
      <c r="I173" s="109">
        <f t="shared" si="2"/>
        <v>10.32</v>
      </c>
      <c r="J173" s="115"/>
    </row>
    <row r="174" spans="1:10" ht="252">
      <c r="A174" s="114"/>
      <c r="B174" s="107">
        <v>2</v>
      </c>
      <c r="C174" s="10" t="s">
        <v>811</v>
      </c>
      <c r="D174" s="118" t="s">
        <v>28</v>
      </c>
      <c r="E174" s="136" t="s">
        <v>310</v>
      </c>
      <c r="F174" s="137"/>
      <c r="G174" s="11" t="s">
        <v>958</v>
      </c>
      <c r="H174" s="14">
        <v>5.16</v>
      </c>
      <c r="I174" s="109">
        <f t="shared" si="2"/>
        <v>10.32</v>
      </c>
      <c r="J174" s="115"/>
    </row>
    <row r="175" spans="1:10" ht="252">
      <c r="A175" s="114"/>
      <c r="B175" s="107">
        <v>2</v>
      </c>
      <c r="C175" s="10" t="s">
        <v>811</v>
      </c>
      <c r="D175" s="118" t="s">
        <v>29</v>
      </c>
      <c r="E175" s="136" t="s">
        <v>107</v>
      </c>
      <c r="F175" s="137"/>
      <c r="G175" s="11" t="s">
        <v>958</v>
      </c>
      <c r="H175" s="14">
        <v>5.16</v>
      </c>
      <c r="I175" s="109">
        <f t="shared" si="2"/>
        <v>10.32</v>
      </c>
      <c r="J175" s="115"/>
    </row>
    <row r="176" spans="1:10" ht="252">
      <c r="A176" s="114"/>
      <c r="B176" s="107">
        <v>2</v>
      </c>
      <c r="C176" s="10" t="s">
        <v>811</v>
      </c>
      <c r="D176" s="118" t="s">
        <v>29</v>
      </c>
      <c r="E176" s="136" t="s">
        <v>213</v>
      </c>
      <c r="F176" s="137"/>
      <c r="G176" s="11" t="s">
        <v>958</v>
      </c>
      <c r="H176" s="14">
        <v>5.16</v>
      </c>
      <c r="I176" s="109">
        <f t="shared" si="2"/>
        <v>10.32</v>
      </c>
      <c r="J176" s="115"/>
    </row>
    <row r="177" spans="1:10" ht="252">
      <c r="A177" s="114"/>
      <c r="B177" s="107">
        <v>2</v>
      </c>
      <c r="C177" s="10" t="s">
        <v>811</v>
      </c>
      <c r="D177" s="118" t="s">
        <v>29</v>
      </c>
      <c r="E177" s="136" t="s">
        <v>214</v>
      </c>
      <c r="F177" s="137"/>
      <c r="G177" s="11" t="s">
        <v>958</v>
      </c>
      <c r="H177" s="14">
        <v>5.16</v>
      </c>
      <c r="I177" s="109">
        <f t="shared" si="2"/>
        <v>10.32</v>
      </c>
      <c r="J177" s="115"/>
    </row>
    <row r="178" spans="1:10" ht="252">
      <c r="A178" s="114"/>
      <c r="B178" s="107">
        <v>2</v>
      </c>
      <c r="C178" s="10" t="s">
        <v>811</v>
      </c>
      <c r="D178" s="118" t="s">
        <v>29</v>
      </c>
      <c r="E178" s="136" t="s">
        <v>269</v>
      </c>
      <c r="F178" s="137"/>
      <c r="G178" s="11" t="s">
        <v>958</v>
      </c>
      <c r="H178" s="14">
        <v>5.16</v>
      </c>
      <c r="I178" s="109">
        <f t="shared" si="2"/>
        <v>10.32</v>
      </c>
      <c r="J178" s="115"/>
    </row>
    <row r="179" spans="1:10" ht="144">
      <c r="A179" s="114"/>
      <c r="B179" s="107">
        <v>1</v>
      </c>
      <c r="C179" s="10" t="s">
        <v>812</v>
      </c>
      <c r="D179" s="118" t="s">
        <v>29</v>
      </c>
      <c r="E179" s="136" t="s">
        <v>484</v>
      </c>
      <c r="F179" s="137"/>
      <c r="G179" s="11" t="s">
        <v>813</v>
      </c>
      <c r="H179" s="14">
        <v>11.6</v>
      </c>
      <c r="I179" s="109">
        <f t="shared" si="2"/>
        <v>11.6</v>
      </c>
      <c r="J179" s="115"/>
    </row>
    <row r="180" spans="1:10" ht="144">
      <c r="A180" s="114"/>
      <c r="B180" s="107">
        <v>1</v>
      </c>
      <c r="C180" s="10" t="s">
        <v>812</v>
      </c>
      <c r="D180" s="118" t="s">
        <v>29</v>
      </c>
      <c r="E180" s="136" t="s">
        <v>814</v>
      </c>
      <c r="F180" s="137"/>
      <c r="G180" s="11" t="s">
        <v>813</v>
      </c>
      <c r="H180" s="14">
        <v>11.6</v>
      </c>
      <c r="I180" s="109">
        <f t="shared" si="2"/>
        <v>11.6</v>
      </c>
      <c r="J180" s="115"/>
    </row>
    <row r="181" spans="1:10" ht="204">
      <c r="A181" s="114"/>
      <c r="B181" s="107">
        <v>2</v>
      </c>
      <c r="C181" s="10" t="s">
        <v>815</v>
      </c>
      <c r="D181" s="118" t="s">
        <v>28</v>
      </c>
      <c r="E181" s="136"/>
      <c r="F181" s="137"/>
      <c r="G181" s="11" t="s">
        <v>816</v>
      </c>
      <c r="H181" s="14">
        <v>2.73</v>
      </c>
      <c r="I181" s="109">
        <f t="shared" si="2"/>
        <v>5.46</v>
      </c>
      <c r="J181" s="115"/>
    </row>
    <row r="182" spans="1:10" ht="192">
      <c r="A182" s="114"/>
      <c r="B182" s="107">
        <v>2</v>
      </c>
      <c r="C182" s="10" t="s">
        <v>817</v>
      </c>
      <c r="D182" s="118" t="s">
        <v>28</v>
      </c>
      <c r="E182" s="136"/>
      <c r="F182" s="137"/>
      <c r="G182" s="11" t="s">
        <v>818</v>
      </c>
      <c r="H182" s="14">
        <v>2.58</v>
      </c>
      <c r="I182" s="109">
        <f t="shared" si="2"/>
        <v>5.16</v>
      </c>
      <c r="J182" s="115"/>
    </row>
    <row r="183" spans="1:10" ht="228">
      <c r="A183" s="114"/>
      <c r="B183" s="107">
        <v>4</v>
      </c>
      <c r="C183" s="10" t="s">
        <v>819</v>
      </c>
      <c r="D183" s="118" t="s">
        <v>27</v>
      </c>
      <c r="E183" s="136" t="s">
        <v>107</v>
      </c>
      <c r="F183" s="137"/>
      <c r="G183" s="11" t="s">
        <v>820</v>
      </c>
      <c r="H183" s="14">
        <v>3.82</v>
      </c>
      <c r="I183" s="109">
        <f t="shared" si="2"/>
        <v>15.28</v>
      </c>
      <c r="J183" s="115"/>
    </row>
    <row r="184" spans="1:10" ht="228">
      <c r="A184" s="114"/>
      <c r="B184" s="107">
        <v>4</v>
      </c>
      <c r="C184" s="10" t="s">
        <v>819</v>
      </c>
      <c r="D184" s="118" t="s">
        <v>27</v>
      </c>
      <c r="E184" s="136" t="s">
        <v>210</v>
      </c>
      <c r="F184" s="137"/>
      <c r="G184" s="11" t="s">
        <v>820</v>
      </c>
      <c r="H184" s="14">
        <v>3.82</v>
      </c>
      <c r="I184" s="109">
        <f t="shared" si="2"/>
        <v>15.28</v>
      </c>
      <c r="J184" s="115"/>
    </row>
    <row r="185" spans="1:10" ht="228">
      <c r="A185" s="114"/>
      <c r="B185" s="107">
        <v>2</v>
      </c>
      <c r="C185" s="10" t="s">
        <v>819</v>
      </c>
      <c r="D185" s="118" t="s">
        <v>28</v>
      </c>
      <c r="E185" s="136" t="s">
        <v>107</v>
      </c>
      <c r="F185" s="137"/>
      <c r="G185" s="11" t="s">
        <v>820</v>
      </c>
      <c r="H185" s="14">
        <v>3.82</v>
      </c>
      <c r="I185" s="109">
        <f t="shared" si="2"/>
        <v>7.64</v>
      </c>
      <c r="J185" s="115"/>
    </row>
    <row r="186" spans="1:10" ht="228">
      <c r="A186" s="114"/>
      <c r="B186" s="107">
        <v>2</v>
      </c>
      <c r="C186" s="10" t="s">
        <v>819</v>
      </c>
      <c r="D186" s="118" t="s">
        <v>28</v>
      </c>
      <c r="E186" s="136" t="s">
        <v>210</v>
      </c>
      <c r="F186" s="137"/>
      <c r="G186" s="11" t="s">
        <v>820</v>
      </c>
      <c r="H186" s="14">
        <v>3.82</v>
      </c>
      <c r="I186" s="109">
        <f t="shared" si="2"/>
        <v>7.64</v>
      </c>
      <c r="J186" s="115"/>
    </row>
    <row r="187" spans="1:10" ht="132">
      <c r="A187" s="114"/>
      <c r="B187" s="107">
        <v>15</v>
      </c>
      <c r="C187" s="10" t="s">
        <v>116</v>
      </c>
      <c r="D187" s="118"/>
      <c r="E187" s="136"/>
      <c r="F187" s="137"/>
      <c r="G187" s="11" t="s">
        <v>821</v>
      </c>
      <c r="H187" s="14">
        <v>0.32</v>
      </c>
      <c r="I187" s="109">
        <f t="shared" si="2"/>
        <v>4.8</v>
      </c>
      <c r="J187" s="115"/>
    </row>
    <row r="188" spans="1:10" ht="132">
      <c r="A188" s="114"/>
      <c r="B188" s="107">
        <v>10</v>
      </c>
      <c r="C188" s="10" t="s">
        <v>125</v>
      </c>
      <c r="D188" s="118" t="s">
        <v>210</v>
      </c>
      <c r="E188" s="136"/>
      <c r="F188" s="137"/>
      <c r="G188" s="11" t="s">
        <v>822</v>
      </c>
      <c r="H188" s="14">
        <v>0.41</v>
      </c>
      <c r="I188" s="109">
        <f t="shared" si="2"/>
        <v>4.0999999999999996</v>
      </c>
      <c r="J188" s="115"/>
    </row>
    <row r="189" spans="1:10" ht="132">
      <c r="A189" s="114"/>
      <c r="B189" s="107">
        <v>20</v>
      </c>
      <c r="C189" s="10" t="s">
        <v>125</v>
      </c>
      <c r="D189" s="118" t="s">
        <v>212</v>
      </c>
      <c r="E189" s="136"/>
      <c r="F189" s="137"/>
      <c r="G189" s="11" t="s">
        <v>822</v>
      </c>
      <c r="H189" s="14">
        <v>0.41</v>
      </c>
      <c r="I189" s="109">
        <f t="shared" si="2"/>
        <v>8.1999999999999993</v>
      </c>
      <c r="J189" s="115"/>
    </row>
    <row r="190" spans="1:10" ht="132">
      <c r="A190" s="114"/>
      <c r="B190" s="107">
        <v>10</v>
      </c>
      <c r="C190" s="10" t="s">
        <v>125</v>
      </c>
      <c r="D190" s="118" t="s">
        <v>213</v>
      </c>
      <c r="E190" s="136"/>
      <c r="F190" s="137"/>
      <c r="G190" s="11" t="s">
        <v>822</v>
      </c>
      <c r="H190" s="14">
        <v>0.41</v>
      </c>
      <c r="I190" s="109">
        <f t="shared" si="2"/>
        <v>4.0999999999999996</v>
      </c>
      <c r="J190" s="115"/>
    </row>
    <row r="191" spans="1:10" ht="132">
      <c r="A191" s="114"/>
      <c r="B191" s="107">
        <v>10</v>
      </c>
      <c r="C191" s="10" t="s">
        <v>125</v>
      </c>
      <c r="D191" s="118" t="s">
        <v>214</v>
      </c>
      <c r="E191" s="136"/>
      <c r="F191" s="137"/>
      <c r="G191" s="11" t="s">
        <v>822</v>
      </c>
      <c r="H191" s="14">
        <v>0.41</v>
      </c>
      <c r="I191" s="109">
        <f t="shared" si="2"/>
        <v>4.0999999999999996</v>
      </c>
      <c r="J191" s="115"/>
    </row>
    <row r="192" spans="1:10" ht="132">
      <c r="A192" s="114"/>
      <c r="B192" s="107">
        <v>10</v>
      </c>
      <c r="C192" s="10" t="s">
        <v>125</v>
      </c>
      <c r="D192" s="118" t="s">
        <v>265</v>
      </c>
      <c r="E192" s="136"/>
      <c r="F192" s="137"/>
      <c r="G192" s="11" t="s">
        <v>822</v>
      </c>
      <c r="H192" s="14">
        <v>0.41</v>
      </c>
      <c r="I192" s="109">
        <f t="shared" si="2"/>
        <v>4.0999999999999996</v>
      </c>
      <c r="J192" s="115"/>
    </row>
    <row r="193" spans="1:10" ht="132">
      <c r="A193" s="114"/>
      <c r="B193" s="107">
        <v>10</v>
      </c>
      <c r="C193" s="10" t="s">
        <v>125</v>
      </c>
      <c r="D193" s="118" t="s">
        <v>267</v>
      </c>
      <c r="E193" s="136"/>
      <c r="F193" s="137"/>
      <c r="G193" s="11" t="s">
        <v>822</v>
      </c>
      <c r="H193" s="14">
        <v>0.41</v>
      </c>
      <c r="I193" s="109">
        <f t="shared" si="2"/>
        <v>4.0999999999999996</v>
      </c>
      <c r="J193" s="115"/>
    </row>
    <row r="194" spans="1:10" ht="132">
      <c r="A194" s="114"/>
      <c r="B194" s="107">
        <v>10</v>
      </c>
      <c r="C194" s="10" t="s">
        <v>125</v>
      </c>
      <c r="D194" s="118" t="s">
        <v>310</v>
      </c>
      <c r="E194" s="136"/>
      <c r="F194" s="137"/>
      <c r="G194" s="11" t="s">
        <v>822</v>
      </c>
      <c r="H194" s="14">
        <v>0.41</v>
      </c>
      <c r="I194" s="109">
        <f t="shared" si="2"/>
        <v>4.0999999999999996</v>
      </c>
      <c r="J194" s="115"/>
    </row>
    <row r="195" spans="1:10" ht="132">
      <c r="A195" s="114"/>
      <c r="B195" s="107">
        <v>10</v>
      </c>
      <c r="C195" s="10" t="s">
        <v>125</v>
      </c>
      <c r="D195" s="118" t="s">
        <v>269</v>
      </c>
      <c r="E195" s="136"/>
      <c r="F195" s="137"/>
      <c r="G195" s="11" t="s">
        <v>822</v>
      </c>
      <c r="H195" s="14">
        <v>0.41</v>
      </c>
      <c r="I195" s="109">
        <f t="shared" si="2"/>
        <v>4.0999999999999996</v>
      </c>
      <c r="J195" s="115"/>
    </row>
    <row r="196" spans="1:10" ht="132">
      <c r="A196" s="114"/>
      <c r="B196" s="107">
        <v>20</v>
      </c>
      <c r="C196" s="10" t="s">
        <v>125</v>
      </c>
      <c r="D196" s="118" t="s">
        <v>270</v>
      </c>
      <c r="E196" s="136"/>
      <c r="F196" s="137"/>
      <c r="G196" s="11" t="s">
        <v>822</v>
      </c>
      <c r="H196" s="14">
        <v>0.41</v>
      </c>
      <c r="I196" s="109">
        <f t="shared" si="2"/>
        <v>8.1999999999999993</v>
      </c>
      <c r="J196" s="115"/>
    </row>
    <row r="197" spans="1:10" ht="132">
      <c r="A197" s="114"/>
      <c r="B197" s="107">
        <v>40</v>
      </c>
      <c r="C197" s="10" t="s">
        <v>823</v>
      </c>
      <c r="D197" s="118"/>
      <c r="E197" s="136"/>
      <c r="F197" s="137"/>
      <c r="G197" s="11" t="s">
        <v>824</v>
      </c>
      <c r="H197" s="14">
        <v>0.24</v>
      </c>
      <c r="I197" s="109">
        <f t="shared" si="2"/>
        <v>9.6</v>
      </c>
      <c r="J197" s="115"/>
    </row>
    <row r="198" spans="1:10" ht="108">
      <c r="A198" s="114"/>
      <c r="B198" s="107">
        <v>15</v>
      </c>
      <c r="C198" s="10" t="s">
        <v>625</v>
      </c>
      <c r="D198" s="118" t="s">
        <v>272</v>
      </c>
      <c r="E198" s="136"/>
      <c r="F198" s="137"/>
      <c r="G198" s="11" t="s">
        <v>825</v>
      </c>
      <c r="H198" s="14">
        <v>0.66</v>
      </c>
      <c r="I198" s="109">
        <f t="shared" si="2"/>
        <v>9.9</v>
      </c>
      <c r="J198" s="115"/>
    </row>
    <row r="199" spans="1:10" ht="132">
      <c r="A199" s="114"/>
      <c r="B199" s="107">
        <v>8</v>
      </c>
      <c r="C199" s="10" t="s">
        <v>826</v>
      </c>
      <c r="D199" s="118" t="s">
        <v>271</v>
      </c>
      <c r="E199" s="136" t="s">
        <v>107</v>
      </c>
      <c r="F199" s="137"/>
      <c r="G199" s="11" t="s">
        <v>827</v>
      </c>
      <c r="H199" s="14">
        <v>0.75</v>
      </c>
      <c r="I199" s="109">
        <f t="shared" si="2"/>
        <v>6</v>
      </c>
      <c r="J199" s="115"/>
    </row>
    <row r="200" spans="1:10" ht="132">
      <c r="A200" s="114"/>
      <c r="B200" s="107">
        <v>5</v>
      </c>
      <c r="C200" s="10" t="s">
        <v>122</v>
      </c>
      <c r="D200" s="118" t="s">
        <v>828</v>
      </c>
      <c r="E200" s="136"/>
      <c r="F200" s="137"/>
      <c r="G200" s="11" t="s">
        <v>829</v>
      </c>
      <c r="H200" s="14">
        <v>1</v>
      </c>
      <c r="I200" s="109">
        <f t="shared" si="2"/>
        <v>5</v>
      </c>
      <c r="J200" s="115"/>
    </row>
    <row r="201" spans="1:10" ht="156">
      <c r="A201" s="114"/>
      <c r="B201" s="107">
        <v>1</v>
      </c>
      <c r="C201" s="10" t="s">
        <v>830</v>
      </c>
      <c r="D201" s="118"/>
      <c r="E201" s="136"/>
      <c r="F201" s="137"/>
      <c r="G201" s="11" t="s">
        <v>252</v>
      </c>
      <c r="H201" s="14">
        <v>39.630000000000003</v>
      </c>
      <c r="I201" s="109">
        <f t="shared" si="2"/>
        <v>39.630000000000003</v>
      </c>
      <c r="J201" s="115"/>
    </row>
    <row r="202" spans="1:10" ht="324">
      <c r="A202" s="114"/>
      <c r="B202" s="107">
        <v>1</v>
      </c>
      <c r="C202" s="10" t="s">
        <v>831</v>
      </c>
      <c r="D202" s="118" t="s">
        <v>699</v>
      </c>
      <c r="E202" s="136"/>
      <c r="F202" s="137"/>
      <c r="G202" s="11" t="s">
        <v>959</v>
      </c>
      <c r="H202" s="14">
        <v>50.91</v>
      </c>
      <c r="I202" s="109">
        <f t="shared" si="2"/>
        <v>50.91</v>
      </c>
      <c r="J202" s="115"/>
    </row>
    <row r="203" spans="1:10" ht="336">
      <c r="A203" s="114"/>
      <c r="B203" s="107">
        <v>1</v>
      </c>
      <c r="C203" s="10" t="s">
        <v>832</v>
      </c>
      <c r="D203" s="118" t="s">
        <v>699</v>
      </c>
      <c r="E203" s="136"/>
      <c r="F203" s="137"/>
      <c r="G203" s="11" t="s">
        <v>960</v>
      </c>
      <c r="H203" s="14">
        <v>44.17</v>
      </c>
      <c r="I203" s="109">
        <f t="shared" si="2"/>
        <v>44.17</v>
      </c>
      <c r="J203" s="115"/>
    </row>
    <row r="204" spans="1:10" ht="324">
      <c r="A204" s="114"/>
      <c r="B204" s="107">
        <v>1</v>
      </c>
      <c r="C204" s="10" t="s">
        <v>833</v>
      </c>
      <c r="D204" s="118" t="s">
        <v>699</v>
      </c>
      <c r="E204" s="136"/>
      <c r="F204" s="137"/>
      <c r="G204" s="11" t="s">
        <v>961</v>
      </c>
      <c r="H204" s="14">
        <v>47.41</v>
      </c>
      <c r="I204" s="109">
        <f t="shared" si="2"/>
        <v>47.41</v>
      </c>
      <c r="J204" s="115"/>
    </row>
    <row r="205" spans="1:10" ht="96">
      <c r="A205" s="114"/>
      <c r="B205" s="107">
        <v>15</v>
      </c>
      <c r="C205" s="10" t="s">
        <v>65</v>
      </c>
      <c r="D205" s="118" t="s">
        <v>651</v>
      </c>
      <c r="E205" s="136"/>
      <c r="F205" s="137"/>
      <c r="G205" s="11" t="s">
        <v>834</v>
      </c>
      <c r="H205" s="14">
        <v>2.7</v>
      </c>
      <c r="I205" s="109">
        <f t="shared" si="2"/>
        <v>40.5</v>
      </c>
      <c r="J205" s="115"/>
    </row>
    <row r="206" spans="1:10" ht="96">
      <c r="A206" s="114"/>
      <c r="B206" s="107">
        <v>30</v>
      </c>
      <c r="C206" s="10" t="s">
        <v>65</v>
      </c>
      <c r="D206" s="118" t="s">
        <v>25</v>
      </c>
      <c r="E206" s="136"/>
      <c r="F206" s="137"/>
      <c r="G206" s="11" t="s">
        <v>834</v>
      </c>
      <c r="H206" s="14">
        <v>2.7</v>
      </c>
      <c r="I206" s="109">
        <f t="shared" si="2"/>
        <v>81</v>
      </c>
      <c r="J206" s="115"/>
    </row>
    <row r="207" spans="1:10" ht="96">
      <c r="A207" s="114"/>
      <c r="B207" s="107">
        <v>40</v>
      </c>
      <c r="C207" s="10" t="s">
        <v>65</v>
      </c>
      <c r="D207" s="118" t="s">
        <v>67</v>
      </c>
      <c r="E207" s="136"/>
      <c r="F207" s="137"/>
      <c r="G207" s="11" t="s">
        <v>834</v>
      </c>
      <c r="H207" s="14">
        <v>2.7</v>
      </c>
      <c r="I207" s="109">
        <f t="shared" si="2"/>
        <v>108</v>
      </c>
      <c r="J207" s="115"/>
    </row>
    <row r="208" spans="1:10" ht="96">
      <c r="A208" s="114"/>
      <c r="B208" s="107">
        <v>30</v>
      </c>
      <c r="C208" s="10" t="s">
        <v>65</v>
      </c>
      <c r="D208" s="118" t="s">
        <v>26</v>
      </c>
      <c r="E208" s="136"/>
      <c r="F208" s="137"/>
      <c r="G208" s="11" t="s">
        <v>834</v>
      </c>
      <c r="H208" s="14">
        <v>2.7</v>
      </c>
      <c r="I208" s="109">
        <f t="shared" si="2"/>
        <v>81</v>
      </c>
      <c r="J208" s="115"/>
    </row>
    <row r="209" spans="1:10" ht="96">
      <c r="A209" s="114"/>
      <c r="B209" s="107">
        <v>14</v>
      </c>
      <c r="C209" s="10" t="s">
        <v>65</v>
      </c>
      <c r="D209" s="118" t="s">
        <v>27</v>
      </c>
      <c r="E209" s="136"/>
      <c r="F209" s="137"/>
      <c r="G209" s="11" t="s">
        <v>834</v>
      </c>
      <c r="H209" s="14">
        <v>2.7</v>
      </c>
      <c r="I209" s="109">
        <f t="shared" si="2"/>
        <v>37.800000000000004</v>
      </c>
      <c r="J209" s="115"/>
    </row>
    <row r="210" spans="1:10" ht="96">
      <c r="A210" s="114"/>
      <c r="B210" s="107">
        <v>5</v>
      </c>
      <c r="C210" s="10" t="s">
        <v>835</v>
      </c>
      <c r="D210" s="118" t="s">
        <v>651</v>
      </c>
      <c r="E210" s="136"/>
      <c r="F210" s="137"/>
      <c r="G210" s="11" t="s">
        <v>836</v>
      </c>
      <c r="H210" s="14">
        <v>2.87</v>
      </c>
      <c r="I210" s="109">
        <f t="shared" si="2"/>
        <v>14.350000000000001</v>
      </c>
      <c r="J210" s="115"/>
    </row>
    <row r="211" spans="1:10" ht="96">
      <c r="A211" s="114"/>
      <c r="B211" s="107">
        <v>6</v>
      </c>
      <c r="C211" s="10" t="s">
        <v>835</v>
      </c>
      <c r="D211" s="118" t="s">
        <v>25</v>
      </c>
      <c r="E211" s="136"/>
      <c r="F211" s="137"/>
      <c r="G211" s="11" t="s">
        <v>836</v>
      </c>
      <c r="H211" s="14">
        <v>2.87</v>
      </c>
      <c r="I211" s="109">
        <f t="shared" si="2"/>
        <v>17.22</v>
      </c>
      <c r="J211" s="115"/>
    </row>
    <row r="212" spans="1:10" ht="96">
      <c r="A212" s="114"/>
      <c r="B212" s="107">
        <v>4</v>
      </c>
      <c r="C212" s="10" t="s">
        <v>835</v>
      </c>
      <c r="D212" s="118" t="s">
        <v>67</v>
      </c>
      <c r="E212" s="136"/>
      <c r="F212" s="137"/>
      <c r="G212" s="11" t="s">
        <v>836</v>
      </c>
      <c r="H212" s="14">
        <v>2.87</v>
      </c>
      <c r="I212" s="109">
        <f t="shared" si="2"/>
        <v>11.48</v>
      </c>
      <c r="J212" s="115"/>
    </row>
    <row r="213" spans="1:10" ht="96">
      <c r="A213" s="114"/>
      <c r="B213" s="107">
        <v>6</v>
      </c>
      <c r="C213" s="10" t="s">
        <v>835</v>
      </c>
      <c r="D213" s="118" t="s">
        <v>26</v>
      </c>
      <c r="E213" s="136"/>
      <c r="F213" s="137"/>
      <c r="G213" s="11" t="s">
        <v>836</v>
      </c>
      <c r="H213" s="14">
        <v>2.87</v>
      </c>
      <c r="I213" s="109">
        <f t="shared" si="2"/>
        <v>17.22</v>
      </c>
      <c r="J213" s="115"/>
    </row>
    <row r="214" spans="1:10" ht="96">
      <c r="A214" s="114"/>
      <c r="B214" s="107">
        <v>2</v>
      </c>
      <c r="C214" s="10" t="s">
        <v>835</v>
      </c>
      <c r="D214" s="118" t="s">
        <v>27</v>
      </c>
      <c r="E214" s="136"/>
      <c r="F214" s="137"/>
      <c r="G214" s="11" t="s">
        <v>836</v>
      </c>
      <c r="H214" s="14">
        <v>2.87</v>
      </c>
      <c r="I214" s="109">
        <f t="shared" ref="I214:I277" si="3">H214*B214</f>
        <v>5.74</v>
      </c>
      <c r="J214" s="115"/>
    </row>
    <row r="215" spans="1:10" ht="96">
      <c r="A215" s="114"/>
      <c r="B215" s="107">
        <v>15</v>
      </c>
      <c r="C215" s="10" t="s">
        <v>837</v>
      </c>
      <c r="D215" s="118" t="s">
        <v>651</v>
      </c>
      <c r="E215" s="136"/>
      <c r="F215" s="137"/>
      <c r="G215" s="11" t="s">
        <v>838</v>
      </c>
      <c r="H215" s="14">
        <v>3.55</v>
      </c>
      <c r="I215" s="109">
        <f t="shared" si="3"/>
        <v>53.25</v>
      </c>
      <c r="J215" s="115"/>
    </row>
    <row r="216" spans="1:10" ht="96">
      <c r="A216" s="114"/>
      <c r="B216" s="107">
        <v>20</v>
      </c>
      <c r="C216" s="10" t="s">
        <v>837</v>
      </c>
      <c r="D216" s="118" t="s">
        <v>25</v>
      </c>
      <c r="E216" s="136"/>
      <c r="F216" s="137"/>
      <c r="G216" s="11" t="s">
        <v>838</v>
      </c>
      <c r="H216" s="14">
        <v>3.55</v>
      </c>
      <c r="I216" s="109">
        <f t="shared" si="3"/>
        <v>71</v>
      </c>
      <c r="J216" s="115"/>
    </row>
    <row r="217" spans="1:10" ht="96">
      <c r="A217" s="114"/>
      <c r="B217" s="107">
        <v>10</v>
      </c>
      <c r="C217" s="10" t="s">
        <v>68</v>
      </c>
      <c r="D217" s="118" t="s">
        <v>23</v>
      </c>
      <c r="E217" s="136" t="s">
        <v>272</v>
      </c>
      <c r="F217" s="137"/>
      <c r="G217" s="11" t="s">
        <v>839</v>
      </c>
      <c r="H217" s="14">
        <v>3.29</v>
      </c>
      <c r="I217" s="109">
        <f t="shared" si="3"/>
        <v>32.9</v>
      </c>
      <c r="J217" s="115"/>
    </row>
    <row r="218" spans="1:10" ht="96">
      <c r="A218" s="114"/>
      <c r="B218" s="107">
        <v>10</v>
      </c>
      <c r="C218" s="10" t="s">
        <v>68</v>
      </c>
      <c r="D218" s="118" t="s">
        <v>651</v>
      </c>
      <c r="E218" s="136" t="s">
        <v>273</v>
      </c>
      <c r="F218" s="137"/>
      <c r="G218" s="11" t="s">
        <v>839</v>
      </c>
      <c r="H218" s="14">
        <v>3.29</v>
      </c>
      <c r="I218" s="109">
        <f t="shared" si="3"/>
        <v>32.9</v>
      </c>
      <c r="J218" s="115"/>
    </row>
    <row r="219" spans="1:10" ht="96">
      <c r="A219" s="114"/>
      <c r="B219" s="107">
        <v>10</v>
      </c>
      <c r="C219" s="10" t="s">
        <v>68</v>
      </c>
      <c r="D219" s="118" t="s">
        <v>651</v>
      </c>
      <c r="E219" s="136" t="s">
        <v>272</v>
      </c>
      <c r="F219" s="137"/>
      <c r="G219" s="11" t="s">
        <v>839</v>
      </c>
      <c r="H219" s="14">
        <v>3.29</v>
      </c>
      <c r="I219" s="109">
        <f t="shared" si="3"/>
        <v>32.9</v>
      </c>
      <c r="J219" s="115"/>
    </row>
    <row r="220" spans="1:10" ht="96">
      <c r="A220" s="114"/>
      <c r="B220" s="107">
        <v>20</v>
      </c>
      <c r="C220" s="10" t="s">
        <v>68</v>
      </c>
      <c r="D220" s="118" t="s">
        <v>25</v>
      </c>
      <c r="E220" s="136" t="s">
        <v>273</v>
      </c>
      <c r="F220" s="137"/>
      <c r="G220" s="11" t="s">
        <v>839</v>
      </c>
      <c r="H220" s="14">
        <v>3.29</v>
      </c>
      <c r="I220" s="109">
        <f t="shared" si="3"/>
        <v>65.8</v>
      </c>
      <c r="J220" s="115"/>
    </row>
    <row r="221" spans="1:10" ht="96">
      <c r="A221" s="114"/>
      <c r="B221" s="107">
        <v>20</v>
      </c>
      <c r="C221" s="10" t="s">
        <v>68</v>
      </c>
      <c r="D221" s="118" t="s">
        <v>25</v>
      </c>
      <c r="E221" s="136" t="s">
        <v>272</v>
      </c>
      <c r="F221" s="137"/>
      <c r="G221" s="11" t="s">
        <v>839</v>
      </c>
      <c r="H221" s="14">
        <v>3.29</v>
      </c>
      <c r="I221" s="109">
        <f t="shared" si="3"/>
        <v>65.8</v>
      </c>
      <c r="J221" s="115"/>
    </row>
    <row r="222" spans="1:10" ht="96">
      <c r="A222" s="114"/>
      <c r="B222" s="107">
        <v>10</v>
      </c>
      <c r="C222" s="10" t="s">
        <v>68</v>
      </c>
      <c r="D222" s="118" t="s">
        <v>25</v>
      </c>
      <c r="E222" s="136" t="s">
        <v>772</v>
      </c>
      <c r="F222" s="137"/>
      <c r="G222" s="11" t="s">
        <v>839</v>
      </c>
      <c r="H222" s="14">
        <v>3.29</v>
      </c>
      <c r="I222" s="109">
        <f t="shared" si="3"/>
        <v>32.9</v>
      </c>
      <c r="J222" s="115"/>
    </row>
    <row r="223" spans="1:10" ht="96">
      <c r="A223" s="114"/>
      <c r="B223" s="107">
        <v>25</v>
      </c>
      <c r="C223" s="10" t="s">
        <v>68</v>
      </c>
      <c r="D223" s="118" t="s">
        <v>67</v>
      </c>
      <c r="E223" s="136" t="s">
        <v>273</v>
      </c>
      <c r="F223" s="137"/>
      <c r="G223" s="11" t="s">
        <v>839</v>
      </c>
      <c r="H223" s="14">
        <v>3.29</v>
      </c>
      <c r="I223" s="109">
        <f t="shared" si="3"/>
        <v>82.25</v>
      </c>
      <c r="J223" s="115"/>
    </row>
    <row r="224" spans="1:10" ht="96">
      <c r="A224" s="114"/>
      <c r="B224" s="107">
        <v>4</v>
      </c>
      <c r="C224" s="10" t="s">
        <v>68</v>
      </c>
      <c r="D224" s="118" t="s">
        <v>67</v>
      </c>
      <c r="E224" s="136" t="s">
        <v>673</v>
      </c>
      <c r="F224" s="137"/>
      <c r="G224" s="11" t="s">
        <v>839</v>
      </c>
      <c r="H224" s="14">
        <v>3.29</v>
      </c>
      <c r="I224" s="109">
        <f t="shared" si="3"/>
        <v>13.16</v>
      </c>
      <c r="J224" s="115"/>
    </row>
    <row r="225" spans="1:10" ht="96">
      <c r="A225" s="114"/>
      <c r="B225" s="107">
        <v>6</v>
      </c>
      <c r="C225" s="10" t="s">
        <v>68</v>
      </c>
      <c r="D225" s="118" t="s">
        <v>67</v>
      </c>
      <c r="E225" s="136" t="s">
        <v>271</v>
      </c>
      <c r="F225" s="137"/>
      <c r="G225" s="11" t="s">
        <v>839</v>
      </c>
      <c r="H225" s="14">
        <v>3.29</v>
      </c>
      <c r="I225" s="109">
        <f t="shared" si="3"/>
        <v>19.740000000000002</v>
      </c>
      <c r="J225" s="115"/>
    </row>
    <row r="226" spans="1:10" ht="96">
      <c r="A226" s="114"/>
      <c r="B226" s="107">
        <v>25</v>
      </c>
      <c r="C226" s="10" t="s">
        <v>68</v>
      </c>
      <c r="D226" s="118" t="s">
        <v>67</v>
      </c>
      <c r="E226" s="136" t="s">
        <v>272</v>
      </c>
      <c r="F226" s="137"/>
      <c r="G226" s="11" t="s">
        <v>839</v>
      </c>
      <c r="H226" s="14">
        <v>3.29</v>
      </c>
      <c r="I226" s="109">
        <f t="shared" si="3"/>
        <v>82.25</v>
      </c>
      <c r="J226" s="115"/>
    </row>
    <row r="227" spans="1:10" ht="96">
      <c r="A227" s="114"/>
      <c r="B227" s="107">
        <v>10</v>
      </c>
      <c r="C227" s="10" t="s">
        <v>68</v>
      </c>
      <c r="D227" s="118" t="s">
        <v>67</v>
      </c>
      <c r="E227" s="136" t="s">
        <v>772</v>
      </c>
      <c r="F227" s="137"/>
      <c r="G227" s="11" t="s">
        <v>839</v>
      </c>
      <c r="H227" s="14">
        <v>3.29</v>
      </c>
      <c r="I227" s="109">
        <f t="shared" si="3"/>
        <v>32.9</v>
      </c>
      <c r="J227" s="115"/>
    </row>
    <row r="228" spans="1:10" ht="96">
      <c r="A228" s="114"/>
      <c r="B228" s="107">
        <v>15</v>
      </c>
      <c r="C228" s="10" t="s">
        <v>68</v>
      </c>
      <c r="D228" s="118" t="s">
        <v>26</v>
      </c>
      <c r="E228" s="136" t="s">
        <v>273</v>
      </c>
      <c r="F228" s="137"/>
      <c r="G228" s="11" t="s">
        <v>839</v>
      </c>
      <c r="H228" s="14">
        <v>3.29</v>
      </c>
      <c r="I228" s="109">
        <f t="shared" si="3"/>
        <v>49.35</v>
      </c>
      <c r="J228" s="115"/>
    </row>
    <row r="229" spans="1:10" ht="96">
      <c r="A229" s="114"/>
      <c r="B229" s="107">
        <v>6</v>
      </c>
      <c r="C229" s="10" t="s">
        <v>68</v>
      </c>
      <c r="D229" s="118" t="s">
        <v>26</v>
      </c>
      <c r="E229" s="136" t="s">
        <v>271</v>
      </c>
      <c r="F229" s="137"/>
      <c r="G229" s="11" t="s">
        <v>839</v>
      </c>
      <c r="H229" s="14">
        <v>3.29</v>
      </c>
      <c r="I229" s="109">
        <f t="shared" si="3"/>
        <v>19.740000000000002</v>
      </c>
      <c r="J229" s="115"/>
    </row>
    <row r="230" spans="1:10" ht="96">
      <c r="A230" s="114"/>
      <c r="B230" s="107">
        <v>10</v>
      </c>
      <c r="C230" s="10" t="s">
        <v>68</v>
      </c>
      <c r="D230" s="118" t="s">
        <v>27</v>
      </c>
      <c r="E230" s="136" t="s">
        <v>273</v>
      </c>
      <c r="F230" s="137"/>
      <c r="G230" s="11" t="s">
        <v>839</v>
      </c>
      <c r="H230" s="14">
        <v>3.29</v>
      </c>
      <c r="I230" s="109">
        <f t="shared" si="3"/>
        <v>32.9</v>
      </c>
      <c r="J230" s="115"/>
    </row>
    <row r="231" spans="1:10" ht="96">
      <c r="A231" s="114"/>
      <c r="B231" s="107">
        <v>4</v>
      </c>
      <c r="C231" s="10" t="s">
        <v>68</v>
      </c>
      <c r="D231" s="118" t="s">
        <v>27</v>
      </c>
      <c r="E231" s="136" t="s">
        <v>673</v>
      </c>
      <c r="F231" s="137"/>
      <c r="G231" s="11" t="s">
        <v>839</v>
      </c>
      <c r="H231" s="14">
        <v>3.29</v>
      </c>
      <c r="I231" s="109">
        <f t="shared" si="3"/>
        <v>13.16</v>
      </c>
      <c r="J231" s="115"/>
    </row>
    <row r="232" spans="1:10" ht="96">
      <c r="A232" s="114"/>
      <c r="B232" s="107">
        <v>6</v>
      </c>
      <c r="C232" s="10" t="s">
        <v>68</v>
      </c>
      <c r="D232" s="118" t="s">
        <v>27</v>
      </c>
      <c r="E232" s="136" t="s">
        <v>772</v>
      </c>
      <c r="F232" s="137"/>
      <c r="G232" s="11" t="s">
        <v>839</v>
      </c>
      <c r="H232" s="14">
        <v>3.29</v>
      </c>
      <c r="I232" s="109">
        <f t="shared" si="3"/>
        <v>19.740000000000002</v>
      </c>
      <c r="J232" s="115"/>
    </row>
    <row r="233" spans="1:10" ht="96">
      <c r="A233" s="114"/>
      <c r="B233" s="107">
        <v>5</v>
      </c>
      <c r="C233" s="10" t="s">
        <v>840</v>
      </c>
      <c r="D233" s="118" t="s">
        <v>23</v>
      </c>
      <c r="E233" s="136" t="s">
        <v>273</v>
      </c>
      <c r="F233" s="137"/>
      <c r="G233" s="11" t="s">
        <v>841</v>
      </c>
      <c r="H233" s="14">
        <v>3.55</v>
      </c>
      <c r="I233" s="109">
        <f t="shared" si="3"/>
        <v>17.75</v>
      </c>
      <c r="J233" s="115"/>
    </row>
    <row r="234" spans="1:10" ht="96">
      <c r="A234" s="114"/>
      <c r="B234" s="107">
        <v>4</v>
      </c>
      <c r="C234" s="10" t="s">
        <v>840</v>
      </c>
      <c r="D234" s="118" t="s">
        <v>23</v>
      </c>
      <c r="E234" s="136" t="s">
        <v>772</v>
      </c>
      <c r="F234" s="137"/>
      <c r="G234" s="11" t="s">
        <v>841</v>
      </c>
      <c r="H234" s="14">
        <v>3.55</v>
      </c>
      <c r="I234" s="109">
        <f t="shared" si="3"/>
        <v>14.2</v>
      </c>
      <c r="J234" s="115"/>
    </row>
    <row r="235" spans="1:10" ht="96">
      <c r="A235" s="114"/>
      <c r="B235" s="107">
        <v>5</v>
      </c>
      <c r="C235" s="10" t="s">
        <v>840</v>
      </c>
      <c r="D235" s="118" t="s">
        <v>651</v>
      </c>
      <c r="E235" s="136" t="s">
        <v>273</v>
      </c>
      <c r="F235" s="137"/>
      <c r="G235" s="11" t="s">
        <v>841</v>
      </c>
      <c r="H235" s="14">
        <v>3.55</v>
      </c>
      <c r="I235" s="109">
        <f t="shared" si="3"/>
        <v>17.75</v>
      </c>
      <c r="J235" s="115"/>
    </row>
    <row r="236" spans="1:10" ht="96">
      <c r="A236" s="114"/>
      <c r="B236" s="107">
        <v>4</v>
      </c>
      <c r="C236" s="10" t="s">
        <v>840</v>
      </c>
      <c r="D236" s="118" t="s">
        <v>651</v>
      </c>
      <c r="E236" s="136" t="s">
        <v>772</v>
      </c>
      <c r="F236" s="137"/>
      <c r="G236" s="11" t="s">
        <v>841</v>
      </c>
      <c r="H236" s="14">
        <v>3.55</v>
      </c>
      <c r="I236" s="109">
        <f t="shared" si="3"/>
        <v>14.2</v>
      </c>
      <c r="J236" s="115"/>
    </row>
    <row r="237" spans="1:10" ht="96">
      <c r="A237" s="114"/>
      <c r="B237" s="107">
        <v>4</v>
      </c>
      <c r="C237" s="10" t="s">
        <v>840</v>
      </c>
      <c r="D237" s="118" t="s">
        <v>25</v>
      </c>
      <c r="E237" s="136" t="s">
        <v>273</v>
      </c>
      <c r="F237" s="137"/>
      <c r="G237" s="11" t="s">
        <v>841</v>
      </c>
      <c r="H237" s="14">
        <v>3.55</v>
      </c>
      <c r="I237" s="109">
        <f t="shared" si="3"/>
        <v>14.2</v>
      </c>
      <c r="J237" s="115"/>
    </row>
    <row r="238" spans="1:10" ht="96">
      <c r="A238" s="114"/>
      <c r="B238" s="107">
        <v>4</v>
      </c>
      <c r="C238" s="10" t="s">
        <v>840</v>
      </c>
      <c r="D238" s="118" t="s">
        <v>25</v>
      </c>
      <c r="E238" s="136" t="s">
        <v>272</v>
      </c>
      <c r="F238" s="137"/>
      <c r="G238" s="11" t="s">
        <v>841</v>
      </c>
      <c r="H238" s="14">
        <v>3.55</v>
      </c>
      <c r="I238" s="109">
        <f t="shared" si="3"/>
        <v>14.2</v>
      </c>
      <c r="J238" s="115"/>
    </row>
    <row r="239" spans="1:10" ht="96">
      <c r="A239" s="114"/>
      <c r="B239" s="107">
        <v>4</v>
      </c>
      <c r="C239" s="10" t="s">
        <v>840</v>
      </c>
      <c r="D239" s="118" t="s">
        <v>67</v>
      </c>
      <c r="E239" s="136" t="s">
        <v>273</v>
      </c>
      <c r="F239" s="137"/>
      <c r="G239" s="11" t="s">
        <v>841</v>
      </c>
      <c r="H239" s="14">
        <v>3.55</v>
      </c>
      <c r="I239" s="109">
        <f t="shared" si="3"/>
        <v>14.2</v>
      </c>
      <c r="J239" s="115"/>
    </row>
    <row r="240" spans="1:10" ht="96">
      <c r="A240" s="114"/>
      <c r="B240" s="107">
        <v>6</v>
      </c>
      <c r="C240" s="10" t="s">
        <v>840</v>
      </c>
      <c r="D240" s="118" t="s">
        <v>27</v>
      </c>
      <c r="E240" s="136" t="s">
        <v>273</v>
      </c>
      <c r="F240" s="137"/>
      <c r="G240" s="11" t="s">
        <v>841</v>
      </c>
      <c r="H240" s="14">
        <v>3.55</v>
      </c>
      <c r="I240" s="109">
        <f t="shared" si="3"/>
        <v>21.299999999999997</v>
      </c>
      <c r="J240" s="115"/>
    </row>
    <row r="241" spans="1:10" ht="96">
      <c r="A241" s="114"/>
      <c r="B241" s="107">
        <v>4</v>
      </c>
      <c r="C241" s="10" t="s">
        <v>840</v>
      </c>
      <c r="D241" s="118" t="s">
        <v>27</v>
      </c>
      <c r="E241" s="136" t="s">
        <v>272</v>
      </c>
      <c r="F241" s="137"/>
      <c r="G241" s="11" t="s">
        <v>841</v>
      </c>
      <c r="H241" s="14">
        <v>3.55</v>
      </c>
      <c r="I241" s="109">
        <f t="shared" si="3"/>
        <v>14.2</v>
      </c>
      <c r="J241" s="115"/>
    </row>
    <row r="242" spans="1:10" ht="96">
      <c r="A242" s="114"/>
      <c r="B242" s="107">
        <v>10</v>
      </c>
      <c r="C242" s="10" t="s">
        <v>473</v>
      </c>
      <c r="D242" s="118" t="s">
        <v>651</v>
      </c>
      <c r="E242" s="136" t="s">
        <v>272</v>
      </c>
      <c r="F242" s="137"/>
      <c r="G242" s="11" t="s">
        <v>475</v>
      </c>
      <c r="H242" s="14">
        <v>3.8</v>
      </c>
      <c r="I242" s="109">
        <f t="shared" si="3"/>
        <v>38</v>
      </c>
      <c r="J242" s="115"/>
    </row>
    <row r="243" spans="1:10" ht="96">
      <c r="A243" s="114"/>
      <c r="B243" s="107">
        <v>15</v>
      </c>
      <c r="C243" s="10" t="s">
        <v>473</v>
      </c>
      <c r="D243" s="118" t="s">
        <v>25</v>
      </c>
      <c r="E243" s="136" t="s">
        <v>772</v>
      </c>
      <c r="F243" s="137"/>
      <c r="G243" s="11" t="s">
        <v>475</v>
      </c>
      <c r="H243" s="14">
        <v>3.8</v>
      </c>
      <c r="I243" s="109">
        <f t="shared" si="3"/>
        <v>57</v>
      </c>
      <c r="J243" s="115"/>
    </row>
    <row r="244" spans="1:10" ht="96">
      <c r="A244" s="114"/>
      <c r="B244" s="107">
        <v>15</v>
      </c>
      <c r="C244" s="10" t="s">
        <v>473</v>
      </c>
      <c r="D244" s="118" t="s">
        <v>67</v>
      </c>
      <c r="E244" s="136" t="s">
        <v>273</v>
      </c>
      <c r="F244" s="137"/>
      <c r="G244" s="11" t="s">
        <v>475</v>
      </c>
      <c r="H244" s="14">
        <v>3.8</v>
      </c>
      <c r="I244" s="109">
        <f t="shared" si="3"/>
        <v>57</v>
      </c>
      <c r="J244" s="115"/>
    </row>
    <row r="245" spans="1:10" ht="96">
      <c r="A245" s="114"/>
      <c r="B245" s="107">
        <v>10</v>
      </c>
      <c r="C245" s="10" t="s">
        <v>473</v>
      </c>
      <c r="D245" s="118" t="s">
        <v>67</v>
      </c>
      <c r="E245" s="136" t="s">
        <v>772</v>
      </c>
      <c r="F245" s="137"/>
      <c r="G245" s="11" t="s">
        <v>475</v>
      </c>
      <c r="H245" s="14">
        <v>3.8</v>
      </c>
      <c r="I245" s="109">
        <f t="shared" si="3"/>
        <v>38</v>
      </c>
      <c r="J245" s="115"/>
    </row>
    <row r="246" spans="1:10" ht="96">
      <c r="A246" s="114"/>
      <c r="B246" s="107">
        <v>15</v>
      </c>
      <c r="C246" s="10" t="s">
        <v>473</v>
      </c>
      <c r="D246" s="118" t="s">
        <v>294</v>
      </c>
      <c r="E246" s="136" t="s">
        <v>273</v>
      </c>
      <c r="F246" s="137"/>
      <c r="G246" s="11" t="s">
        <v>475</v>
      </c>
      <c r="H246" s="14">
        <v>3.8</v>
      </c>
      <c r="I246" s="109">
        <f t="shared" si="3"/>
        <v>57</v>
      </c>
      <c r="J246" s="115"/>
    </row>
    <row r="247" spans="1:10" ht="216">
      <c r="A247" s="114"/>
      <c r="B247" s="107">
        <v>2</v>
      </c>
      <c r="C247" s="10" t="s">
        <v>842</v>
      </c>
      <c r="D247" s="118" t="s">
        <v>23</v>
      </c>
      <c r="E247" s="136" t="s">
        <v>239</v>
      </c>
      <c r="F247" s="137"/>
      <c r="G247" s="11" t="s">
        <v>843</v>
      </c>
      <c r="H247" s="14">
        <v>8.23</v>
      </c>
      <c r="I247" s="109">
        <f t="shared" si="3"/>
        <v>16.46</v>
      </c>
      <c r="J247" s="115"/>
    </row>
    <row r="248" spans="1:10" ht="216">
      <c r="A248" s="114"/>
      <c r="B248" s="107">
        <v>2</v>
      </c>
      <c r="C248" s="10" t="s">
        <v>842</v>
      </c>
      <c r="D248" s="118" t="s">
        <v>25</v>
      </c>
      <c r="E248" s="136" t="s">
        <v>239</v>
      </c>
      <c r="F248" s="137"/>
      <c r="G248" s="11" t="s">
        <v>843</v>
      </c>
      <c r="H248" s="14">
        <v>10.16</v>
      </c>
      <c r="I248" s="109">
        <f t="shared" si="3"/>
        <v>20.32</v>
      </c>
      <c r="J248" s="115"/>
    </row>
    <row r="249" spans="1:10" ht="240">
      <c r="A249" s="114"/>
      <c r="B249" s="107">
        <v>1</v>
      </c>
      <c r="C249" s="10" t="s">
        <v>844</v>
      </c>
      <c r="D249" s="118" t="s">
        <v>26</v>
      </c>
      <c r="E249" s="136"/>
      <c r="F249" s="137"/>
      <c r="G249" s="11" t="s">
        <v>845</v>
      </c>
      <c r="H249" s="14">
        <v>14.23</v>
      </c>
      <c r="I249" s="109">
        <f t="shared" si="3"/>
        <v>14.23</v>
      </c>
      <c r="J249" s="115"/>
    </row>
    <row r="250" spans="1:10" ht="216">
      <c r="A250" s="114"/>
      <c r="B250" s="107">
        <v>1</v>
      </c>
      <c r="C250" s="10" t="s">
        <v>846</v>
      </c>
      <c r="D250" s="118" t="s">
        <v>272</v>
      </c>
      <c r="E250" s="136" t="s">
        <v>26</v>
      </c>
      <c r="F250" s="137"/>
      <c r="G250" s="11" t="s">
        <v>847</v>
      </c>
      <c r="H250" s="14">
        <v>11.52</v>
      </c>
      <c r="I250" s="109">
        <f t="shared" si="3"/>
        <v>11.52</v>
      </c>
      <c r="J250" s="115"/>
    </row>
    <row r="251" spans="1:10" ht="216">
      <c r="A251" s="114"/>
      <c r="B251" s="107">
        <v>2</v>
      </c>
      <c r="C251" s="10" t="s">
        <v>846</v>
      </c>
      <c r="D251" s="118" t="s">
        <v>26</v>
      </c>
      <c r="E251" s="136" t="s">
        <v>848</v>
      </c>
      <c r="F251" s="137"/>
      <c r="G251" s="11" t="s">
        <v>847</v>
      </c>
      <c r="H251" s="14">
        <v>11.52</v>
      </c>
      <c r="I251" s="109">
        <f t="shared" si="3"/>
        <v>23.04</v>
      </c>
      <c r="J251" s="115"/>
    </row>
    <row r="252" spans="1:10" ht="264">
      <c r="A252" s="114"/>
      <c r="B252" s="107">
        <v>1</v>
      </c>
      <c r="C252" s="10" t="s">
        <v>849</v>
      </c>
      <c r="D252" s="118" t="s">
        <v>25</v>
      </c>
      <c r="E252" s="136" t="s">
        <v>272</v>
      </c>
      <c r="F252" s="137"/>
      <c r="G252" s="11" t="s">
        <v>850</v>
      </c>
      <c r="H252" s="14">
        <v>15.25</v>
      </c>
      <c r="I252" s="109">
        <f t="shared" si="3"/>
        <v>15.25</v>
      </c>
      <c r="J252" s="115"/>
    </row>
    <row r="253" spans="1:10" ht="264">
      <c r="A253" s="114"/>
      <c r="B253" s="107">
        <v>1</v>
      </c>
      <c r="C253" s="10" t="s">
        <v>849</v>
      </c>
      <c r="D253" s="118" t="s">
        <v>26</v>
      </c>
      <c r="E253" s="136" t="s">
        <v>272</v>
      </c>
      <c r="F253" s="137"/>
      <c r="G253" s="11" t="s">
        <v>850</v>
      </c>
      <c r="H253" s="14">
        <v>15.93</v>
      </c>
      <c r="I253" s="109">
        <f t="shared" si="3"/>
        <v>15.93</v>
      </c>
      <c r="J253" s="115"/>
    </row>
    <row r="254" spans="1:10" ht="228">
      <c r="A254" s="114"/>
      <c r="B254" s="107">
        <v>2</v>
      </c>
      <c r="C254" s="10" t="s">
        <v>851</v>
      </c>
      <c r="D254" s="118" t="s">
        <v>852</v>
      </c>
      <c r="E254" s="136"/>
      <c r="F254" s="137"/>
      <c r="G254" s="11" t="s">
        <v>853</v>
      </c>
      <c r="H254" s="14">
        <v>11.62</v>
      </c>
      <c r="I254" s="109">
        <f t="shared" si="3"/>
        <v>23.24</v>
      </c>
      <c r="J254" s="115"/>
    </row>
    <row r="255" spans="1:10" ht="228">
      <c r="A255" s="114"/>
      <c r="B255" s="107">
        <v>2</v>
      </c>
      <c r="C255" s="10" t="s">
        <v>851</v>
      </c>
      <c r="D255" s="118" t="s">
        <v>854</v>
      </c>
      <c r="E255" s="136"/>
      <c r="F255" s="137"/>
      <c r="G255" s="11" t="s">
        <v>853</v>
      </c>
      <c r="H255" s="14">
        <v>12.3</v>
      </c>
      <c r="I255" s="109">
        <f t="shared" si="3"/>
        <v>24.6</v>
      </c>
      <c r="J255" s="115"/>
    </row>
    <row r="256" spans="1:10" ht="180">
      <c r="A256" s="114"/>
      <c r="B256" s="107">
        <v>2</v>
      </c>
      <c r="C256" s="10" t="s">
        <v>855</v>
      </c>
      <c r="D256" s="118" t="s">
        <v>856</v>
      </c>
      <c r="E256" s="136"/>
      <c r="F256" s="137"/>
      <c r="G256" s="11" t="s">
        <v>857</v>
      </c>
      <c r="H256" s="14">
        <v>8.09</v>
      </c>
      <c r="I256" s="109">
        <f t="shared" si="3"/>
        <v>16.18</v>
      </c>
      <c r="J256" s="115"/>
    </row>
    <row r="257" spans="1:10" ht="180">
      <c r="A257" s="114"/>
      <c r="B257" s="107">
        <v>3</v>
      </c>
      <c r="C257" s="10" t="s">
        <v>855</v>
      </c>
      <c r="D257" s="118" t="s">
        <v>858</v>
      </c>
      <c r="E257" s="136"/>
      <c r="F257" s="137"/>
      <c r="G257" s="11" t="s">
        <v>857</v>
      </c>
      <c r="H257" s="14">
        <v>8.09</v>
      </c>
      <c r="I257" s="109">
        <f t="shared" si="3"/>
        <v>24.27</v>
      </c>
      <c r="J257" s="115"/>
    </row>
    <row r="258" spans="1:10" ht="180">
      <c r="A258" s="114"/>
      <c r="B258" s="107">
        <v>2</v>
      </c>
      <c r="C258" s="10" t="s">
        <v>855</v>
      </c>
      <c r="D258" s="118" t="s">
        <v>859</v>
      </c>
      <c r="E258" s="136"/>
      <c r="F258" s="137"/>
      <c r="G258" s="11" t="s">
        <v>857</v>
      </c>
      <c r="H258" s="14">
        <v>8.09</v>
      </c>
      <c r="I258" s="109">
        <f t="shared" si="3"/>
        <v>16.18</v>
      </c>
      <c r="J258" s="115"/>
    </row>
    <row r="259" spans="1:10" ht="384">
      <c r="A259" s="114"/>
      <c r="B259" s="107">
        <v>1</v>
      </c>
      <c r="C259" s="10" t="s">
        <v>860</v>
      </c>
      <c r="D259" s="118" t="s">
        <v>861</v>
      </c>
      <c r="E259" s="136" t="s">
        <v>862</v>
      </c>
      <c r="F259" s="137"/>
      <c r="G259" s="11" t="s">
        <v>863</v>
      </c>
      <c r="H259" s="14">
        <v>152.30000000000001</v>
      </c>
      <c r="I259" s="109">
        <f t="shared" si="3"/>
        <v>152.30000000000001</v>
      </c>
      <c r="J259" s="115"/>
    </row>
    <row r="260" spans="1:10" ht="108">
      <c r="A260" s="114"/>
      <c r="B260" s="107">
        <v>5</v>
      </c>
      <c r="C260" s="10" t="s">
        <v>864</v>
      </c>
      <c r="D260" s="118" t="s">
        <v>25</v>
      </c>
      <c r="E260" s="136" t="s">
        <v>107</v>
      </c>
      <c r="F260" s="137"/>
      <c r="G260" s="11" t="s">
        <v>237</v>
      </c>
      <c r="H260" s="14">
        <v>3.88</v>
      </c>
      <c r="I260" s="109">
        <f t="shared" si="3"/>
        <v>19.399999999999999</v>
      </c>
      <c r="J260" s="115"/>
    </row>
    <row r="261" spans="1:10" ht="276">
      <c r="A261" s="114"/>
      <c r="B261" s="107">
        <v>1</v>
      </c>
      <c r="C261" s="10" t="s">
        <v>865</v>
      </c>
      <c r="D261" s="118" t="s">
        <v>239</v>
      </c>
      <c r="E261" s="136" t="s">
        <v>25</v>
      </c>
      <c r="F261" s="137"/>
      <c r="G261" s="11" t="s">
        <v>866</v>
      </c>
      <c r="H261" s="14">
        <v>20.170000000000002</v>
      </c>
      <c r="I261" s="109">
        <f t="shared" si="3"/>
        <v>20.170000000000002</v>
      </c>
      <c r="J261" s="115"/>
    </row>
    <row r="262" spans="1:10" ht="276">
      <c r="A262" s="114"/>
      <c r="B262" s="107">
        <v>1</v>
      </c>
      <c r="C262" s="10" t="s">
        <v>865</v>
      </c>
      <c r="D262" s="118" t="s">
        <v>239</v>
      </c>
      <c r="E262" s="136" t="s">
        <v>26</v>
      </c>
      <c r="F262" s="137"/>
      <c r="G262" s="11" t="s">
        <v>866</v>
      </c>
      <c r="H262" s="14">
        <v>22.04</v>
      </c>
      <c r="I262" s="109">
        <f t="shared" si="3"/>
        <v>22.04</v>
      </c>
      <c r="J262" s="115"/>
    </row>
    <row r="263" spans="1:10" ht="276">
      <c r="A263" s="114"/>
      <c r="B263" s="107">
        <v>1</v>
      </c>
      <c r="C263" s="10" t="s">
        <v>867</v>
      </c>
      <c r="D263" s="118" t="s">
        <v>856</v>
      </c>
      <c r="E263" s="136"/>
      <c r="F263" s="137"/>
      <c r="G263" s="11" t="s">
        <v>868</v>
      </c>
      <c r="H263" s="14">
        <v>20.85</v>
      </c>
      <c r="I263" s="109">
        <f t="shared" si="3"/>
        <v>20.85</v>
      </c>
      <c r="J263" s="115"/>
    </row>
    <row r="264" spans="1:10" ht="276">
      <c r="A264" s="114"/>
      <c r="B264" s="107">
        <v>1</v>
      </c>
      <c r="C264" s="10" t="s">
        <v>867</v>
      </c>
      <c r="D264" s="118" t="s">
        <v>869</v>
      </c>
      <c r="E264" s="136"/>
      <c r="F264" s="137"/>
      <c r="G264" s="11" t="s">
        <v>868</v>
      </c>
      <c r="H264" s="14">
        <v>22.72</v>
      </c>
      <c r="I264" s="109">
        <f t="shared" si="3"/>
        <v>22.72</v>
      </c>
      <c r="J264" s="115"/>
    </row>
    <row r="265" spans="1:10" ht="240">
      <c r="A265" s="114"/>
      <c r="B265" s="107">
        <v>1</v>
      </c>
      <c r="C265" s="10" t="s">
        <v>870</v>
      </c>
      <c r="D265" s="118" t="s">
        <v>239</v>
      </c>
      <c r="E265" s="136" t="s">
        <v>67</v>
      </c>
      <c r="F265" s="137"/>
      <c r="G265" s="11" t="s">
        <v>871</v>
      </c>
      <c r="H265" s="14">
        <v>14.05</v>
      </c>
      <c r="I265" s="109">
        <f t="shared" si="3"/>
        <v>14.05</v>
      </c>
      <c r="J265" s="115"/>
    </row>
    <row r="266" spans="1:10" ht="240">
      <c r="A266" s="114"/>
      <c r="B266" s="107">
        <v>1</v>
      </c>
      <c r="C266" s="10" t="s">
        <v>872</v>
      </c>
      <c r="D266" s="118" t="s">
        <v>859</v>
      </c>
      <c r="E266" s="136"/>
      <c r="F266" s="137"/>
      <c r="G266" s="11" t="s">
        <v>873</v>
      </c>
      <c r="H266" s="14">
        <v>13.91</v>
      </c>
      <c r="I266" s="109">
        <f t="shared" si="3"/>
        <v>13.91</v>
      </c>
      <c r="J266" s="115"/>
    </row>
    <row r="267" spans="1:10" ht="204">
      <c r="A267" s="114"/>
      <c r="B267" s="107">
        <v>1</v>
      </c>
      <c r="C267" s="10" t="s">
        <v>874</v>
      </c>
      <c r="D267" s="118" t="s">
        <v>875</v>
      </c>
      <c r="E267" s="136"/>
      <c r="F267" s="137"/>
      <c r="G267" s="11" t="s">
        <v>876</v>
      </c>
      <c r="H267" s="14">
        <v>12.72</v>
      </c>
      <c r="I267" s="109">
        <f t="shared" si="3"/>
        <v>12.72</v>
      </c>
      <c r="J267" s="115"/>
    </row>
    <row r="268" spans="1:10" ht="204">
      <c r="A268" s="114"/>
      <c r="B268" s="107">
        <v>2</v>
      </c>
      <c r="C268" s="10" t="s">
        <v>874</v>
      </c>
      <c r="D268" s="118" t="s">
        <v>877</v>
      </c>
      <c r="E268" s="136"/>
      <c r="F268" s="137"/>
      <c r="G268" s="11" t="s">
        <v>876</v>
      </c>
      <c r="H268" s="14">
        <v>14.05</v>
      </c>
      <c r="I268" s="109">
        <f t="shared" si="3"/>
        <v>28.1</v>
      </c>
      <c r="J268" s="115"/>
    </row>
    <row r="269" spans="1:10" ht="120">
      <c r="A269" s="114"/>
      <c r="B269" s="107">
        <v>2</v>
      </c>
      <c r="C269" s="10" t="s">
        <v>878</v>
      </c>
      <c r="D269" s="118" t="s">
        <v>273</v>
      </c>
      <c r="E269" s="136"/>
      <c r="F269" s="137"/>
      <c r="G269" s="11" t="s">
        <v>879</v>
      </c>
      <c r="H269" s="14">
        <v>3.31</v>
      </c>
      <c r="I269" s="109">
        <f t="shared" si="3"/>
        <v>6.62</v>
      </c>
      <c r="J269" s="115"/>
    </row>
    <row r="270" spans="1:10" ht="120">
      <c r="A270" s="114"/>
      <c r="B270" s="107">
        <v>1</v>
      </c>
      <c r="C270" s="10" t="s">
        <v>878</v>
      </c>
      <c r="D270" s="118" t="s">
        <v>673</v>
      </c>
      <c r="E270" s="136"/>
      <c r="F270" s="137"/>
      <c r="G270" s="11" t="s">
        <v>879</v>
      </c>
      <c r="H270" s="14">
        <v>3.31</v>
      </c>
      <c r="I270" s="109">
        <f t="shared" si="3"/>
        <v>3.31</v>
      </c>
      <c r="J270" s="115"/>
    </row>
    <row r="271" spans="1:10" ht="120">
      <c r="A271" s="114"/>
      <c r="B271" s="107">
        <v>1</v>
      </c>
      <c r="C271" s="10" t="s">
        <v>878</v>
      </c>
      <c r="D271" s="118" t="s">
        <v>271</v>
      </c>
      <c r="E271" s="136"/>
      <c r="F271" s="137"/>
      <c r="G271" s="11" t="s">
        <v>879</v>
      </c>
      <c r="H271" s="14">
        <v>3.31</v>
      </c>
      <c r="I271" s="109">
        <f t="shared" si="3"/>
        <v>3.31</v>
      </c>
      <c r="J271" s="115"/>
    </row>
    <row r="272" spans="1:10" ht="120">
      <c r="A272" s="114"/>
      <c r="B272" s="107">
        <v>2</v>
      </c>
      <c r="C272" s="10" t="s">
        <v>878</v>
      </c>
      <c r="D272" s="118" t="s">
        <v>272</v>
      </c>
      <c r="E272" s="136"/>
      <c r="F272" s="137"/>
      <c r="G272" s="11" t="s">
        <v>879</v>
      </c>
      <c r="H272" s="14">
        <v>3.31</v>
      </c>
      <c r="I272" s="109">
        <f t="shared" si="3"/>
        <v>6.62</v>
      </c>
      <c r="J272" s="115"/>
    </row>
    <row r="273" spans="1:10" ht="120">
      <c r="A273" s="114"/>
      <c r="B273" s="107">
        <v>1</v>
      </c>
      <c r="C273" s="10" t="s">
        <v>880</v>
      </c>
      <c r="D273" s="118" t="s">
        <v>273</v>
      </c>
      <c r="E273" s="136"/>
      <c r="F273" s="137"/>
      <c r="G273" s="11" t="s">
        <v>881</v>
      </c>
      <c r="H273" s="14">
        <v>3.38</v>
      </c>
      <c r="I273" s="109">
        <f t="shared" si="3"/>
        <v>3.38</v>
      </c>
      <c r="J273" s="115"/>
    </row>
    <row r="274" spans="1:10" ht="120">
      <c r="A274" s="114"/>
      <c r="B274" s="107">
        <v>1</v>
      </c>
      <c r="C274" s="10" t="s">
        <v>880</v>
      </c>
      <c r="D274" s="118" t="s">
        <v>272</v>
      </c>
      <c r="E274" s="136"/>
      <c r="F274" s="137"/>
      <c r="G274" s="11" t="s">
        <v>881</v>
      </c>
      <c r="H274" s="14">
        <v>3.38</v>
      </c>
      <c r="I274" s="109">
        <f t="shared" si="3"/>
        <v>3.38</v>
      </c>
      <c r="J274" s="115"/>
    </row>
    <row r="275" spans="1:10" ht="120">
      <c r="A275" s="114"/>
      <c r="B275" s="107">
        <v>1</v>
      </c>
      <c r="C275" s="10" t="s">
        <v>880</v>
      </c>
      <c r="D275" s="118" t="s">
        <v>772</v>
      </c>
      <c r="E275" s="136"/>
      <c r="F275" s="137"/>
      <c r="G275" s="11" t="s">
        <v>881</v>
      </c>
      <c r="H275" s="14">
        <v>3.38</v>
      </c>
      <c r="I275" s="109">
        <f t="shared" si="3"/>
        <v>3.38</v>
      </c>
      <c r="J275" s="115"/>
    </row>
    <row r="276" spans="1:10" ht="132">
      <c r="A276" s="114"/>
      <c r="B276" s="107">
        <v>1</v>
      </c>
      <c r="C276" s="10" t="s">
        <v>882</v>
      </c>
      <c r="D276" s="118"/>
      <c r="E276" s="136"/>
      <c r="F276" s="137"/>
      <c r="G276" s="11" t="s">
        <v>883</v>
      </c>
      <c r="H276" s="14">
        <v>1.24</v>
      </c>
      <c r="I276" s="109">
        <f t="shared" si="3"/>
        <v>1.24</v>
      </c>
      <c r="J276" s="115"/>
    </row>
    <row r="277" spans="1:10" ht="132">
      <c r="A277" s="114"/>
      <c r="B277" s="107">
        <v>2</v>
      </c>
      <c r="C277" s="10" t="s">
        <v>884</v>
      </c>
      <c r="D277" s="118"/>
      <c r="E277" s="136"/>
      <c r="F277" s="137"/>
      <c r="G277" s="11" t="s">
        <v>885</v>
      </c>
      <c r="H277" s="14">
        <v>1.02</v>
      </c>
      <c r="I277" s="109">
        <f t="shared" si="3"/>
        <v>2.04</v>
      </c>
      <c r="J277" s="115"/>
    </row>
    <row r="278" spans="1:10" ht="156">
      <c r="A278" s="114"/>
      <c r="B278" s="107">
        <v>3</v>
      </c>
      <c r="C278" s="10" t="s">
        <v>886</v>
      </c>
      <c r="D278" s="118" t="s">
        <v>107</v>
      </c>
      <c r="E278" s="136"/>
      <c r="F278" s="137"/>
      <c r="G278" s="11" t="s">
        <v>887</v>
      </c>
      <c r="H278" s="14">
        <v>6.28</v>
      </c>
      <c r="I278" s="109">
        <f t="shared" ref="I278:I303" si="4">H278*B278</f>
        <v>18.84</v>
      </c>
      <c r="J278" s="115"/>
    </row>
    <row r="279" spans="1:10" ht="156">
      <c r="A279" s="114"/>
      <c r="B279" s="107">
        <v>2</v>
      </c>
      <c r="C279" s="10" t="s">
        <v>886</v>
      </c>
      <c r="D279" s="118" t="s">
        <v>210</v>
      </c>
      <c r="E279" s="136"/>
      <c r="F279" s="137"/>
      <c r="G279" s="11" t="s">
        <v>887</v>
      </c>
      <c r="H279" s="14">
        <v>6.28</v>
      </c>
      <c r="I279" s="109">
        <f t="shared" si="4"/>
        <v>12.56</v>
      </c>
      <c r="J279" s="115"/>
    </row>
    <row r="280" spans="1:10" ht="156">
      <c r="A280" s="114"/>
      <c r="B280" s="107">
        <v>1</v>
      </c>
      <c r="C280" s="10" t="s">
        <v>886</v>
      </c>
      <c r="D280" s="118" t="s">
        <v>212</v>
      </c>
      <c r="E280" s="136"/>
      <c r="F280" s="137"/>
      <c r="G280" s="11" t="s">
        <v>887</v>
      </c>
      <c r="H280" s="14">
        <v>6.28</v>
      </c>
      <c r="I280" s="109">
        <f t="shared" si="4"/>
        <v>6.28</v>
      </c>
      <c r="J280" s="115"/>
    </row>
    <row r="281" spans="1:10" ht="156">
      <c r="A281" s="114"/>
      <c r="B281" s="107">
        <v>1</v>
      </c>
      <c r="C281" s="10" t="s">
        <v>886</v>
      </c>
      <c r="D281" s="118" t="s">
        <v>213</v>
      </c>
      <c r="E281" s="136"/>
      <c r="F281" s="137"/>
      <c r="G281" s="11" t="s">
        <v>887</v>
      </c>
      <c r="H281" s="14">
        <v>6.28</v>
      </c>
      <c r="I281" s="109">
        <f t="shared" si="4"/>
        <v>6.28</v>
      </c>
      <c r="J281" s="115"/>
    </row>
    <row r="282" spans="1:10" ht="156">
      <c r="A282" s="114"/>
      <c r="B282" s="107">
        <v>2</v>
      </c>
      <c r="C282" s="10" t="s">
        <v>886</v>
      </c>
      <c r="D282" s="118" t="s">
        <v>263</v>
      </c>
      <c r="E282" s="136"/>
      <c r="F282" s="137"/>
      <c r="G282" s="11" t="s">
        <v>887</v>
      </c>
      <c r="H282" s="14">
        <v>6.28</v>
      </c>
      <c r="I282" s="109">
        <f t="shared" si="4"/>
        <v>12.56</v>
      </c>
      <c r="J282" s="115"/>
    </row>
    <row r="283" spans="1:10" ht="156">
      <c r="A283" s="114"/>
      <c r="B283" s="107">
        <v>2</v>
      </c>
      <c r="C283" s="10" t="s">
        <v>886</v>
      </c>
      <c r="D283" s="118" t="s">
        <v>214</v>
      </c>
      <c r="E283" s="136"/>
      <c r="F283" s="137"/>
      <c r="G283" s="11" t="s">
        <v>887</v>
      </c>
      <c r="H283" s="14">
        <v>6.28</v>
      </c>
      <c r="I283" s="109">
        <f t="shared" si="4"/>
        <v>12.56</v>
      </c>
      <c r="J283" s="115"/>
    </row>
    <row r="284" spans="1:10" ht="156">
      <c r="A284" s="114"/>
      <c r="B284" s="107">
        <v>1</v>
      </c>
      <c r="C284" s="10" t="s">
        <v>886</v>
      </c>
      <c r="D284" s="118" t="s">
        <v>265</v>
      </c>
      <c r="E284" s="136"/>
      <c r="F284" s="137"/>
      <c r="G284" s="11" t="s">
        <v>887</v>
      </c>
      <c r="H284" s="14">
        <v>6.28</v>
      </c>
      <c r="I284" s="109">
        <f t="shared" si="4"/>
        <v>6.28</v>
      </c>
      <c r="J284" s="115"/>
    </row>
    <row r="285" spans="1:10" ht="156">
      <c r="A285" s="114"/>
      <c r="B285" s="107">
        <v>1</v>
      </c>
      <c r="C285" s="10" t="s">
        <v>886</v>
      </c>
      <c r="D285" s="118" t="s">
        <v>266</v>
      </c>
      <c r="E285" s="136"/>
      <c r="F285" s="137"/>
      <c r="G285" s="11" t="s">
        <v>887</v>
      </c>
      <c r="H285" s="14">
        <v>6.28</v>
      </c>
      <c r="I285" s="109">
        <f t="shared" si="4"/>
        <v>6.28</v>
      </c>
      <c r="J285" s="115"/>
    </row>
    <row r="286" spans="1:10" ht="156">
      <c r="A286" s="114"/>
      <c r="B286" s="107">
        <v>1</v>
      </c>
      <c r="C286" s="10" t="s">
        <v>886</v>
      </c>
      <c r="D286" s="118" t="s">
        <v>267</v>
      </c>
      <c r="E286" s="136"/>
      <c r="F286" s="137"/>
      <c r="G286" s="11" t="s">
        <v>887</v>
      </c>
      <c r="H286" s="14">
        <v>6.28</v>
      </c>
      <c r="I286" s="109">
        <f t="shared" si="4"/>
        <v>6.28</v>
      </c>
      <c r="J286" s="115"/>
    </row>
    <row r="287" spans="1:10" ht="156">
      <c r="A287" s="114"/>
      <c r="B287" s="107">
        <v>1</v>
      </c>
      <c r="C287" s="10" t="s">
        <v>886</v>
      </c>
      <c r="D287" s="118" t="s">
        <v>268</v>
      </c>
      <c r="E287" s="136"/>
      <c r="F287" s="137"/>
      <c r="G287" s="11" t="s">
        <v>887</v>
      </c>
      <c r="H287" s="14">
        <v>6.28</v>
      </c>
      <c r="I287" s="109">
        <f t="shared" si="4"/>
        <v>6.28</v>
      </c>
      <c r="J287" s="115"/>
    </row>
    <row r="288" spans="1:10" ht="156">
      <c r="A288" s="114"/>
      <c r="B288" s="107">
        <v>1</v>
      </c>
      <c r="C288" s="10" t="s">
        <v>886</v>
      </c>
      <c r="D288" s="118" t="s">
        <v>310</v>
      </c>
      <c r="E288" s="136"/>
      <c r="F288" s="137"/>
      <c r="G288" s="11" t="s">
        <v>887</v>
      </c>
      <c r="H288" s="14">
        <v>6.28</v>
      </c>
      <c r="I288" s="109">
        <f t="shared" si="4"/>
        <v>6.28</v>
      </c>
      <c r="J288" s="115"/>
    </row>
    <row r="289" spans="1:10" ht="156">
      <c r="A289" s="114"/>
      <c r="B289" s="107">
        <v>1</v>
      </c>
      <c r="C289" s="10" t="s">
        <v>886</v>
      </c>
      <c r="D289" s="118" t="s">
        <v>269</v>
      </c>
      <c r="E289" s="136"/>
      <c r="F289" s="137"/>
      <c r="G289" s="11" t="s">
        <v>887</v>
      </c>
      <c r="H289" s="14">
        <v>6.28</v>
      </c>
      <c r="I289" s="109">
        <f t="shared" si="4"/>
        <v>6.28</v>
      </c>
      <c r="J289" s="115"/>
    </row>
    <row r="290" spans="1:10" ht="156">
      <c r="A290" s="114"/>
      <c r="B290" s="107">
        <v>2</v>
      </c>
      <c r="C290" s="10" t="s">
        <v>886</v>
      </c>
      <c r="D290" s="118" t="s">
        <v>270</v>
      </c>
      <c r="E290" s="136"/>
      <c r="F290" s="137"/>
      <c r="G290" s="11" t="s">
        <v>887</v>
      </c>
      <c r="H290" s="14">
        <v>6.28</v>
      </c>
      <c r="I290" s="109">
        <f t="shared" si="4"/>
        <v>12.56</v>
      </c>
      <c r="J290" s="115"/>
    </row>
    <row r="291" spans="1:10" ht="156">
      <c r="A291" s="114"/>
      <c r="B291" s="107">
        <v>1</v>
      </c>
      <c r="C291" s="10" t="s">
        <v>886</v>
      </c>
      <c r="D291" s="118" t="s">
        <v>311</v>
      </c>
      <c r="E291" s="136"/>
      <c r="F291" s="137"/>
      <c r="G291" s="11" t="s">
        <v>887</v>
      </c>
      <c r="H291" s="14">
        <v>6.28</v>
      </c>
      <c r="I291" s="109">
        <f t="shared" si="4"/>
        <v>6.28</v>
      </c>
      <c r="J291" s="115"/>
    </row>
    <row r="292" spans="1:10" ht="144">
      <c r="A292" s="114"/>
      <c r="B292" s="107">
        <v>2</v>
      </c>
      <c r="C292" s="10" t="s">
        <v>888</v>
      </c>
      <c r="D292" s="118" t="s">
        <v>107</v>
      </c>
      <c r="E292" s="136"/>
      <c r="F292" s="137"/>
      <c r="G292" s="11" t="s">
        <v>889</v>
      </c>
      <c r="H292" s="14">
        <v>5.53</v>
      </c>
      <c r="I292" s="109">
        <f t="shared" si="4"/>
        <v>11.06</v>
      </c>
      <c r="J292" s="115"/>
    </row>
    <row r="293" spans="1:10" ht="144">
      <c r="A293" s="114"/>
      <c r="B293" s="107">
        <v>2</v>
      </c>
      <c r="C293" s="10" t="s">
        <v>888</v>
      </c>
      <c r="D293" s="118" t="s">
        <v>210</v>
      </c>
      <c r="E293" s="136"/>
      <c r="F293" s="137"/>
      <c r="G293" s="11" t="s">
        <v>889</v>
      </c>
      <c r="H293" s="14">
        <v>5.53</v>
      </c>
      <c r="I293" s="109">
        <f t="shared" si="4"/>
        <v>11.06</v>
      </c>
      <c r="J293" s="115"/>
    </row>
    <row r="294" spans="1:10" ht="144">
      <c r="A294" s="114"/>
      <c r="B294" s="107">
        <v>1</v>
      </c>
      <c r="C294" s="10" t="s">
        <v>890</v>
      </c>
      <c r="D294" s="118" t="s">
        <v>210</v>
      </c>
      <c r="E294" s="136"/>
      <c r="F294" s="137"/>
      <c r="G294" s="11" t="s">
        <v>891</v>
      </c>
      <c r="H294" s="14">
        <v>4.07</v>
      </c>
      <c r="I294" s="109">
        <f t="shared" si="4"/>
        <v>4.07</v>
      </c>
      <c r="J294" s="115"/>
    </row>
    <row r="295" spans="1:10" ht="144">
      <c r="A295" s="114"/>
      <c r="B295" s="107">
        <v>1</v>
      </c>
      <c r="C295" s="10" t="s">
        <v>890</v>
      </c>
      <c r="D295" s="118" t="s">
        <v>213</v>
      </c>
      <c r="E295" s="136"/>
      <c r="F295" s="137"/>
      <c r="G295" s="11" t="s">
        <v>891</v>
      </c>
      <c r="H295" s="14">
        <v>4.07</v>
      </c>
      <c r="I295" s="109">
        <f t="shared" si="4"/>
        <v>4.07</v>
      </c>
      <c r="J295" s="115"/>
    </row>
    <row r="296" spans="1:10" ht="144">
      <c r="A296" s="114"/>
      <c r="B296" s="107">
        <v>1</v>
      </c>
      <c r="C296" s="10" t="s">
        <v>890</v>
      </c>
      <c r="D296" s="118" t="s">
        <v>263</v>
      </c>
      <c r="E296" s="136"/>
      <c r="F296" s="137"/>
      <c r="G296" s="11" t="s">
        <v>891</v>
      </c>
      <c r="H296" s="14">
        <v>4.07</v>
      </c>
      <c r="I296" s="109">
        <f t="shared" si="4"/>
        <v>4.07</v>
      </c>
      <c r="J296" s="115"/>
    </row>
    <row r="297" spans="1:10" ht="144">
      <c r="A297" s="114"/>
      <c r="B297" s="107">
        <v>1</v>
      </c>
      <c r="C297" s="10" t="s">
        <v>890</v>
      </c>
      <c r="D297" s="118" t="s">
        <v>214</v>
      </c>
      <c r="E297" s="136"/>
      <c r="F297" s="137"/>
      <c r="G297" s="11" t="s">
        <v>891</v>
      </c>
      <c r="H297" s="14">
        <v>4.07</v>
      </c>
      <c r="I297" s="109">
        <f t="shared" si="4"/>
        <v>4.07</v>
      </c>
      <c r="J297" s="115"/>
    </row>
    <row r="298" spans="1:10" ht="144">
      <c r="A298" s="114"/>
      <c r="B298" s="107">
        <v>1</v>
      </c>
      <c r="C298" s="10" t="s">
        <v>890</v>
      </c>
      <c r="D298" s="118" t="s">
        <v>265</v>
      </c>
      <c r="E298" s="136"/>
      <c r="F298" s="137"/>
      <c r="G298" s="11" t="s">
        <v>891</v>
      </c>
      <c r="H298" s="14">
        <v>4.07</v>
      </c>
      <c r="I298" s="109">
        <f t="shared" si="4"/>
        <v>4.07</v>
      </c>
      <c r="J298" s="115"/>
    </row>
    <row r="299" spans="1:10" ht="144">
      <c r="A299" s="114"/>
      <c r="B299" s="107">
        <v>1</v>
      </c>
      <c r="C299" s="10" t="s">
        <v>890</v>
      </c>
      <c r="D299" s="118" t="s">
        <v>269</v>
      </c>
      <c r="E299" s="136"/>
      <c r="F299" s="137"/>
      <c r="G299" s="11" t="s">
        <v>891</v>
      </c>
      <c r="H299" s="14">
        <v>4.07</v>
      </c>
      <c r="I299" s="109">
        <f t="shared" si="4"/>
        <v>4.07</v>
      </c>
      <c r="J299" s="115"/>
    </row>
    <row r="300" spans="1:10" ht="144">
      <c r="A300" s="114"/>
      <c r="B300" s="107">
        <v>2</v>
      </c>
      <c r="C300" s="10" t="s">
        <v>892</v>
      </c>
      <c r="D300" s="118" t="s">
        <v>800</v>
      </c>
      <c r="E300" s="136"/>
      <c r="F300" s="137"/>
      <c r="G300" s="11" t="s">
        <v>893</v>
      </c>
      <c r="H300" s="14">
        <v>8.9700000000000006</v>
      </c>
      <c r="I300" s="109">
        <f t="shared" si="4"/>
        <v>17.940000000000001</v>
      </c>
      <c r="J300" s="115"/>
    </row>
    <row r="301" spans="1:10" ht="144">
      <c r="A301" s="114"/>
      <c r="B301" s="107">
        <v>1</v>
      </c>
      <c r="C301" s="10" t="s">
        <v>894</v>
      </c>
      <c r="D301" s="118" t="s">
        <v>799</v>
      </c>
      <c r="E301" s="136"/>
      <c r="F301" s="137"/>
      <c r="G301" s="11" t="s">
        <v>895</v>
      </c>
      <c r="H301" s="14">
        <v>9.01</v>
      </c>
      <c r="I301" s="109">
        <f t="shared" si="4"/>
        <v>9.01</v>
      </c>
      <c r="J301" s="115"/>
    </row>
    <row r="302" spans="1:10" ht="144">
      <c r="A302" s="114"/>
      <c r="B302" s="107">
        <v>2</v>
      </c>
      <c r="C302" s="10" t="s">
        <v>894</v>
      </c>
      <c r="D302" s="118" t="s">
        <v>797</v>
      </c>
      <c r="E302" s="136"/>
      <c r="F302" s="137"/>
      <c r="G302" s="11" t="s">
        <v>895</v>
      </c>
      <c r="H302" s="14">
        <v>9.01</v>
      </c>
      <c r="I302" s="109">
        <f t="shared" si="4"/>
        <v>18.02</v>
      </c>
      <c r="J302" s="115"/>
    </row>
    <row r="303" spans="1:10" ht="144">
      <c r="A303" s="114"/>
      <c r="B303" s="108">
        <v>1</v>
      </c>
      <c r="C303" s="12" t="s">
        <v>894</v>
      </c>
      <c r="D303" s="119" t="s">
        <v>800</v>
      </c>
      <c r="E303" s="146"/>
      <c r="F303" s="147"/>
      <c r="G303" s="13" t="s">
        <v>895</v>
      </c>
      <c r="H303" s="15">
        <v>9.01</v>
      </c>
      <c r="I303" s="110">
        <f t="shared" si="4"/>
        <v>9.01</v>
      </c>
      <c r="J303" s="115"/>
    </row>
  </sheetData>
  <mergeCells count="286">
    <mergeCell ref="E302:F302"/>
    <mergeCell ref="E303:F303"/>
    <mergeCell ref="E297:F297"/>
    <mergeCell ref="E298:F298"/>
    <mergeCell ref="E299:F299"/>
    <mergeCell ref="E300:F300"/>
    <mergeCell ref="E301:F301"/>
    <mergeCell ref="E292:F292"/>
    <mergeCell ref="E293:F293"/>
    <mergeCell ref="E294:F294"/>
    <mergeCell ref="E295:F295"/>
    <mergeCell ref="E296:F296"/>
    <mergeCell ref="E287:F287"/>
    <mergeCell ref="E288:F288"/>
    <mergeCell ref="E289:F289"/>
    <mergeCell ref="E290:F290"/>
    <mergeCell ref="E291:F291"/>
    <mergeCell ref="E282:F282"/>
    <mergeCell ref="E283:F283"/>
    <mergeCell ref="E284:F284"/>
    <mergeCell ref="E285:F285"/>
    <mergeCell ref="E286:F286"/>
    <mergeCell ref="E277:F277"/>
    <mergeCell ref="E278:F278"/>
    <mergeCell ref="E279:F279"/>
    <mergeCell ref="E280:F280"/>
    <mergeCell ref="E281:F281"/>
    <mergeCell ref="E272:F272"/>
    <mergeCell ref="E273:F273"/>
    <mergeCell ref="E274:F274"/>
    <mergeCell ref="E275:F275"/>
    <mergeCell ref="E276:F276"/>
    <mergeCell ref="E267:F267"/>
    <mergeCell ref="E268:F268"/>
    <mergeCell ref="E269:F269"/>
    <mergeCell ref="E270:F270"/>
    <mergeCell ref="E271:F271"/>
    <mergeCell ref="E262:F262"/>
    <mergeCell ref="E263:F263"/>
    <mergeCell ref="E264:F264"/>
    <mergeCell ref="E265:F265"/>
    <mergeCell ref="E266:F266"/>
    <mergeCell ref="E257:F257"/>
    <mergeCell ref="E258:F258"/>
    <mergeCell ref="E259:F259"/>
    <mergeCell ref="E260:F260"/>
    <mergeCell ref="E261:F261"/>
    <mergeCell ref="E252:F252"/>
    <mergeCell ref="E253:F253"/>
    <mergeCell ref="E254:F254"/>
    <mergeCell ref="E255:F255"/>
    <mergeCell ref="E256:F256"/>
    <mergeCell ref="E247:F247"/>
    <mergeCell ref="E248:F248"/>
    <mergeCell ref="E249:F249"/>
    <mergeCell ref="E250:F250"/>
    <mergeCell ref="E251:F251"/>
    <mergeCell ref="E242:F242"/>
    <mergeCell ref="E243:F243"/>
    <mergeCell ref="E244:F244"/>
    <mergeCell ref="E245:F245"/>
    <mergeCell ref="E246:F246"/>
    <mergeCell ref="E237:F237"/>
    <mergeCell ref="E238:F238"/>
    <mergeCell ref="E239:F239"/>
    <mergeCell ref="E240:F240"/>
    <mergeCell ref="E241:F241"/>
    <mergeCell ref="E232:F232"/>
    <mergeCell ref="E233:F233"/>
    <mergeCell ref="E234:F234"/>
    <mergeCell ref="E235:F235"/>
    <mergeCell ref="E236:F236"/>
    <mergeCell ref="E227:F227"/>
    <mergeCell ref="E228:F228"/>
    <mergeCell ref="E229:F229"/>
    <mergeCell ref="E230:F230"/>
    <mergeCell ref="E231:F231"/>
    <mergeCell ref="E222:F222"/>
    <mergeCell ref="E223:F223"/>
    <mergeCell ref="E224:F224"/>
    <mergeCell ref="E225:F225"/>
    <mergeCell ref="E226:F226"/>
    <mergeCell ref="E217:F217"/>
    <mergeCell ref="E218:F218"/>
    <mergeCell ref="E219:F219"/>
    <mergeCell ref="E220:F220"/>
    <mergeCell ref="E221:F221"/>
    <mergeCell ref="E212:F212"/>
    <mergeCell ref="E213:F213"/>
    <mergeCell ref="E214:F214"/>
    <mergeCell ref="E215:F215"/>
    <mergeCell ref="E216:F216"/>
    <mergeCell ref="E207:F207"/>
    <mergeCell ref="E208:F208"/>
    <mergeCell ref="E209:F209"/>
    <mergeCell ref="E210:F210"/>
    <mergeCell ref="E211:F211"/>
    <mergeCell ref="E202:F202"/>
    <mergeCell ref="E203:F203"/>
    <mergeCell ref="E204:F204"/>
    <mergeCell ref="E205:F205"/>
    <mergeCell ref="E206:F206"/>
    <mergeCell ref="E197:F197"/>
    <mergeCell ref="E198:F198"/>
    <mergeCell ref="E199:F199"/>
    <mergeCell ref="E200:F200"/>
    <mergeCell ref="E201:F201"/>
    <mergeCell ref="E192:F192"/>
    <mergeCell ref="E193:F193"/>
    <mergeCell ref="E194:F194"/>
    <mergeCell ref="E195:F195"/>
    <mergeCell ref="E196:F196"/>
    <mergeCell ref="E187:F187"/>
    <mergeCell ref="E188:F188"/>
    <mergeCell ref="E189:F189"/>
    <mergeCell ref="E190:F190"/>
    <mergeCell ref="E191:F191"/>
    <mergeCell ref="E182:F182"/>
    <mergeCell ref="E183:F183"/>
    <mergeCell ref="E184:F184"/>
    <mergeCell ref="E185:F185"/>
    <mergeCell ref="E186:F186"/>
    <mergeCell ref="E177:F177"/>
    <mergeCell ref="E178:F178"/>
    <mergeCell ref="E179:F179"/>
    <mergeCell ref="E180:F180"/>
    <mergeCell ref="E181:F181"/>
    <mergeCell ref="E172:F172"/>
    <mergeCell ref="E173:F173"/>
    <mergeCell ref="E174:F174"/>
    <mergeCell ref="E175:F175"/>
    <mergeCell ref="E176:F176"/>
    <mergeCell ref="E167:F167"/>
    <mergeCell ref="E168:F168"/>
    <mergeCell ref="E169:F169"/>
    <mergeCell ref="E170:F170"/>
    <mergeCell ref="E171:F171"/>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7:F137"/>
    <mergeCell ref="E138:F138"/>
    <mergeCell ref="E139:F139"/>
    <mergeCell ref="E140:F140"/>
    <mergeCell ref="E141:F141"/>
    <mergeCell ref="E132:F132"/>
    <mergeCell ref="E133:F133"/>
    <mergeCell ref="E134:F134"/>
    <mergeCell ref="E135:F135"/>
    <mergeCell ref="E136:F136"/>
    <mergeCell ref="E127:F127"/>
    <mergeCell ref="E128:F128"/>
    <mergeCell ref="E129:F129"/>
    <mergeCell ref="E130:F130"/>
    <mergeCell ref="E131:F131"/>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8:F68"/>
    <mergeCell ref="E69:F69"/>
    <mergeCell ref="E70:F70"/>
    <mergeCell ref="E71:F71"/>
    <mergeCell ref="E62:F62"/>
    <mergeCell ref="E63:F63"/>
    <mergeCell ref="E64:F64"/>
    <mergeCell ref="E65:F65"/>
    <mergeCell ref="E66:F66"/>
    <mergeCell ref="E59:F59"/>
    <mergeCell ref="E60:F60"/>
    <mergeCell ref="E61:F61"/>
    <mergeCell ref="E52:F52"/>
    <mergeCell ref="E53:F53"/>
    <mergeCell ref="E54:F54"/>
    <mergeCell ref="E55:F55"/>
    <mergeCell ref="E56:F56"/>
    <mergeCell ref="E67:F67"/>
    <mergeCell ref="E50:F50"/>
    <mergeCell ref="E51:F51"/>
    <mergeCell ref="E42:F42"/>
    <mergeCell ref="E43:F43"/>
    <mergeCell ref="E44:F44"/>
    <mergeCell ref="E45:F45"/>
    <mergeCell ref="E46:F46"/>
    <mergeCell ref="E57:F57"/>
    <mergeCell ref="E58:F58"/>
    <mergeCell ref="E41:F41"/>
    <mergeCell ref="E32:F32"/>
    <mergeCell ref="E33:F33"/>
    <mergeCell ref="E34:F34"/>
    <mergeCell ref="E35:F35"/>
    <mergeCell ref="E36:F36"/>
    <mergeCell ref="E47:F47"/>
    <mergeCell ref="E48:F48"/>
    <mergeCell ref="E49:F49"/>
    <mergeCell ref="E31:F31"/>
    <mergeCell ref="E23:F23"/>
    <mergeCell ref="E24:F24"/>
    <mergeCell ref="E25:F25"/>
    <mergeCell ref="E26:F26"/>
    <mergeCell ref="E37:F37"/>
    <mergeCell ref="E38:F38"/>
    <mergeCell ref="E39:F39"/>
    <mergeCell ref="E40:F40"/>
    <mergeCell ref="I10:I11"/>
    <mergeCell ref="I14:I15"/>
    <mergeCell ref="E20:F20"/>
    <mergeCell ref="E21:F21"/>
    <mergeCell ref="E22:F22"/>
    <mergeCell ref="E27:F27"/>
    <mergeCell ref="E28:F28"/>
    <mergeCell ref="E29:F29"/>
    <mergeCell ref="E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1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5046.4800000000005</v>
      </c>
      <c r="O2" t="s">
        <v>182</v>
      </c>
    </row>
    <row r="3" spans="1:15" ht="12.75" customHeight="1">
      <c r="A3" s="114"/>
      <c r="B3" s="121" t="s">
        <v>135</v>
      </c>
      <c r="C3" s="120"/>
      <c r="D3" s="120"/>
      <c r="E3" s="120"/>
      <c r="F3" s="120"/>
      <c r="G3" s="120"/>
      <c r="H3" s="120"/>
      <c r="I3" s="120"/>
      <c r="J3" s="120"/>
      <c r="K3" s="120"/>
      <c r="L3" s="115"/>
      <c r="N3">
        <v>5046.4800000000005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8">
        <f>IF(Invoice!J10&lt;&gt;"",Invoice!J10,"")</f>
        <v>53217</v>
      </c>
      <c r="L10" s="115"/>
    </row>
    <row r="11" spans="1:15" ht="12.75" customHeight="1">
      <c r="A11" s="114"/>
      <c r="B11" s="114" t="s">
        <v>713</v>
      </c>
      <c r="C11" s="120"/>
      <c r="D11" s="120"/>
      <c r="E11" s="120"/>
      <c r="F11" s="115"/>
      <c r="G11" s="116"/>
      <c r="H11" s="116" t="s">
        <v>713</v>
      </c>
      <c r="I11" s="120"/>
      <c r="J11" s="120"/>
      <c r="K11" s="139"/>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715</v>
      </c>
      <c r="C13" s="120"/>
      <c r="D13" s="120"/>
      <c r="E13" s="120"/>
      <c r="F13" s="115"/>
      <c r="G13" s="116"/>
      <c r="H13" s="116" t="s">
        <v>715</v>
      </c>
      <c r="I13" s="120"/>
      <c r="J13" s="120"/>
      <c r="K13" s="99" t="s">
        <v>11</v>
      </c>
      <c r="L13" s="115"/>
    </row>
    <row r="14" spans="1:15" ht="15" customHeight="1">
      <c r="A14" s="114"/>
      <c r="B14" s="114" t="s">
        <v>716</v>
      </c>
      <c r="C14" s="120"/>
      <c r="D14" s="120"/>
      <c r="E14" s="120"/>
      <c r="F14" s="115"/>
      <c r="G14" s="116"/>
      <c r="H14" s="116" t="s">
        <v>716</v>
      </c>
      <c r="I14" s="120"/>
      <c r="J14" s="120"/>
      <c r="K14" s="140">
        <f>Invoice!J14</f>
        <v>45334</v>
      </c>
      <c r="L14" s="115"/>
    </row>
    <row r="15" spans="1:15" ht="15" customHeight="1">
      <c r="A15" s="114"/>
      <c r="B15" s="6" t="s">
        <v>6</v>
      </c>
      <c r="C15" s="7"/>
      <c r="D15" s="7"/>
      <c r="E15" s="7"/>
      <c r="F15" s="8"/>
      <c r="G15" s="116"/>
      <c r="H15" s="9" t="s">
        <v>6</v>
      </c>
      <c r="I15" s="120"/>
      <c r="J15" s="120"/>
      <c r="K15" s="141"/>
      <c r="L15" s="115"/>
    </row>
    <row r="16" spans="1:15" ht="15" customHeight="1">
      <c r="A16" s="114"/>
      <c r="B16" s="120"/>
      <c r="C16" s="120"/>
      <c r="D16" s="120"/>
      <c r="E16" s="120"/>
      <c r="F16" s="120"/>
      <c r="G16" s="120"/>
      <c r="H16" s="120"/>
      <c r="I16" s="123" t="s">
        <v>142</v>
      </c>
      <c r="J16" s="123" t="s">
        <v>142</v>
      </c>
      <c r="K16" s="129">
        <v>41681</v>
      </c>
      <c r="L16" s="115"/>
    </row>
    <row r="17" spans="1:12" ht="12.75" customHeight="1">
      <c r="A17" s="114"/>
      <c r="B17" s="120" t="s">
        <v>717</v>
      </c>
      <c r="C17" s="120"/>
      <c r="D17" s="120"/>
      <c r="E17" s="120"/>
      <c r="F17" s="120"/>
      <c r="G17" s="120"/>
      <c r="H17" s="120"/>
      <c r="I17" s="123" t="s">
        <v>143</v>
      </c>
      <c r="J17" s="123" t="s">
        <v>143</v>
      </c>
      <c r="K17" s="129" t="str">
        <f>IF(Invoice!J17&lt;&gt;"",Invoice!J17,"")</f>
        <v>Didi</v>
      </c>
      <c r="L17" s="115"/>
    </row>
    <row r="18" spans="1:12" ht="18" customHeight="1">
      <c r="A18" s="114"/>
      <c r="B18" s="120" t="s">
        <v>718</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36" customHeight="1">
      <c r="A22" s="114"/>
      <c r="B22" s="107">
        <f>'Tax Invoice'!D18</f>
        <v>1</v>
      </c>
      <c r="C22" s="10" t="s">
        <v>719</v>
      </c>
      <c r="D22" s="10" t="s">
        <v>719</v>
      </c>
      <c r="E22" s="118"/>
      <c r="F22" s="136"/>
      <c r="G22" s="137"/>
      <c r="H22" s="11" t="s">
        <v>720</v>
      </c>
      <c r="I22" s="14">
        <f t="shared" ref="I22:I85" si="0">ROUNDUP(J22*$N$1,2)</f>
        <v>11.67</v>
      </c>
      <c r="J22" s="14">
        <v>38.89</v>
      </c>
      <c r="K22" s="109">
        <f t="shared" ref="K22:K85" si="1">I22*B22</f>
        <v>11.67</v>
      </c>
      <c r="L22" s="115"/>
    </row>
    <row r="23" spans="1:12" ht="48" customHeight="1">
      <c r="A23" s="114"/>
      <c r="B23" s="107">
        <f>'Tax Invoice'!D19</f>
        <v>1</v>
      </c>
      <c r="C23" s="10" t="s">
        <v>721</v>
      </c>
      <c r="D23" s="10" t="s">
        <v>721</v>
      </c>
      <c r="E23" s="118" t="s">
        <v>699</v>
      </c>
      <c r="F23" s="136"/>
      <c r="G23" s="137"/>
      <c r="H23" s="11" t="s">
        <v>947</v>
      </c>
      <c r="I23" s="14">
        <f t="shared" si="0"/>
        <v>13.709999999999999</v>
      </c>
      <c r="J23" s="14">
        <v>45.68</v>
      </c>
      <c r="K23" s="109">
        <f t="shared" si="1"/>
        <v>13.709999999999999</v>
      </c>
      <c r="L23" s="115"/>
    </row>
    <row r="24" spans="1:12" ht="24" customHeight="1">
      <c r="A24" s="114"/>
      <c r="B24" s="107">
        <f>'Tax Invoice'!D20</f>
        <v>10</v>
      </c>
      <c r="C24" s="10" t="s">
        <v>722</v>
      </c>
      <c r="D24" s="10" t="s">
        <v>722</v>
      </c>
      <c r="E24" s="118" t="s">
        <v>583</v>
      </c>
      <c r="F24" s="136"/>
      <c r="G24" s="137"/>
      <c r="H24" s="11" t="s">
        <v>948</v>
      </c>
      <c r="I24" s="14">
        <f t="shared" si="0"/>
        <v>0.09</v>
      </c>
      <c r="J24" s="14">
        <v>0.28999999999999998</v>
      </c>
      <c r="K24" s="109">
        <f t="shared" si="1"/>
        <v>0.89999999999999991</v>
      </c>
      <c r="L24" s="115"/>
    </row>
    <row r="25" spans="1:12" ht="24" customHeight="1">
      <c r="A25" s="114"/>
      <c r="B25" s="107">
        <f>'Tax Invoice'!D21</f>
        <v>5</v>
      </c>
      <c r="C25" s="10" t="s">
        <v>722</v>
      </c>
      <c r="D25" s="10" t="s">
        <v>722</v>
      </c>
      <c r="E25" s="118" t="s">
        <v>673</v>
      </c>
      <c r="F25" s="136"/>
      <c r="G25" s="137"/>
      <c r="H25" s="11" t="s">
        <v>948</v>
      </c>
      <c r="I25" s="14">
        <f t="shared" si="0"/>
        <v>0.09</v>
      </c>
      <c r="J25" s="14">
        <v>0.28999999999999998</v>
      </c>
      <c r="K25" s="109">
        <f t="shared" si="1"/>
        <v>0.44999999999999996</v>
      </c>
      <c r="L25" s="115"/>
    </row>
    <row r="26" spans="1:12" ht="24" customHeight="1">
      <c r="A26" s="114"/>
      <c r="B26" s="107">
        <f>'Tax Invoice'!D22</f>
        <v>5</v>
      </c>
      <c r="C26" s="10" t="s">
        <v>722</v>
      </c>
      <c r="D26" s="10" t="s">
        <v>722</v>
      </c>
      <c r="E26" s="118" t="s">
        <v>723</v>
      </c>
      <c r="F26" s="136"/>
      <c r="G26" s="137"/>
      <c r="H26" s="11" t="s">
        <v>948</v>
      </c>
      <c r="I26" s="14">
        <f t="shared" si="0"/>
        <v>0.09</v>
      </c>
      <c r="J26" s="14">
        <v>0.28999999999999998</v>
      </c>
      <c r="K26" s="109">
        <f t="shared" si="1"/>
        <v>0.44999999999999996</v>
      </c>
      <c r="L26" s="115"/>
    </row>
    <row r="27" spans="1:12" ht="24" customHeight="1">
      <c r="A27" s="114"/>
      <c r="B27" s="107">
        <f>'Tax Invoice'!D23</f>
        <v>5</v>
      </c>
      <c r="C27" s="10" t="s">
        <v>724</v>
      </c>
      <c r="D27" s="10" t="s">
        <v>724</v>
      </c>
      <c r="E27" s="118" t="s">
        <v>29</v>
      </c>
      <c r="F27" s="136" t="s">
        <v>110</v>
      </c>
      <c r="G27" s="137"/>
      <c r="H27" s="11" t="s">
        <v>725</v>
      </c>
      <c r="I27" s="14">
        <f t="shared" si="0"/>
        <v>0.11</v>
      </c>
      <c r="J27" s="14">
        <v>0.36</v>
      </c>
      <c r="K27" s="109">
        <f t="shared" si="1"/>
        <v>0.55000000000000004</v>
      </c>
      <c r="L27" s="115"/>
    </row>
    <row r="28" spans="1:12" ht="24" customHeight="1">
      <c r="A28" s="114"/>
      <c r="B28" s="107">
        <f>'Tax Invoice'!D24</f>
        <v>5</v>
      </c>
      <c r="C28" s="10" t="s">
        <v>724</v>
      </c>
      <c r="D28" s="10" t="s">
        <v>724</v>
      </c>
      <c r="E28" s="118" t="s">
        <v>29</v>
      </c>
      <c r="F28" s="136" t="s">
        <v>723</v>
      </c>
      <c r="G28" s="137"/>
      <c r="H28" s="11" t="s">
        <v>725</v>
      </c>
      <c r="I28" s="14">
        <f t="shared" si="0"/>
        <v>0.11</v>
      </c>
      <c r="J28" s="14">
        <v>0.36</v>
      </c>
      <c r="K28" s="109">
        <f t="shared" si="1"/>
        <v>0.55000000000000004</v>
      </c>
      <c r="L28" s="115"/>
    </row>
    <row r="29" spans="1:12" ht="24" customHeight="1">
      <c r="A29" s="114"/>
      <c r="B29" s="107">
        <f>'Tax Invoice'!D25</f>
        <v>8</v>
      </c>
      <c r="C29" s="10" t="s">
        <v>726</v>
      </c>
      <c r="D29" s="10" t="s">
        <v>726</v>
      </c>
      <c r="E29" s="118" t="s">
        <v>273</v>
      </c>
      <c r="F29" s="136"/>
      <c r="G29" s="137"/>
      <c r="H29" s="11" t="s">
        <v>949</v>
      </c>
      <c r="I29" s="14">
        <f t="shared" si="0"/>
        <v>0.09</v>
      </c>
      <c r="J29" s="14">
        <v>0.28999999999999998</v>
      </c>
      <c r="K29" s="109">
        <f t="shared" si="1"/>
        <v>0.72</v>
      </c>
      <c r="L29" s="115"/>
    </row>
    <row r="30" spans="1:12" ht="24" customHeight="1">
      <c r="A30" s="114"/>
      <c r="B30" s="107">
        <f>'Tax Invoice'!D26</f>
        <v>10</v>
      </c>
      <c r="C30" s="10" t="s">
        <v>726</v>
      </c>
      <c r="D30" s="10" t="s">
        <v>726</v>
      </c>
      <c r="E30" s="118" t="s">
        <v>110</v>
      </c>
      <c r="F30" s="136"/>
      <c r="G30" s="137"/>
      <c r="H30" s="11" t="s">
        <v>949</v>
      </c>
      <c r="I30" s="14">
        <f t="shared" si="0"/>
        <v>0.09</v>
      </c>
      <c r="J30" s="14">
        <v>0.28999999999999998</v>
      </c>
      <c r="K30" s="109">
        <f t="shared" si="1"/>
        <v>0.89999999999999991</v>
      </c>
      <c r="L30" s="115"/>
    </row>
    <row r="31" spans="1:12" ht="24" customHeight="1">
      <c r="A31" s="114"/>
      <c r="B31" s="107">
        <f>'Tax Invoice'!D27</f>
        <v>10</v>
      </c>
      <c r="C31" s="10" t="s">
        <v>727</v>
      </c>
      <c r="D31" s="10" t="s">
        <v>727</v>
      </c>
      <c r="E31" s="118" t="s">
        <v>25</v>
      </c>
      <c r="F31" s="136" t="s">
        <v>110</v>
      </c>
      <c r="G31" s="137"/>
      <c r="H31" s="11" t="s">
        <v>728</v>
      </c>
      <c r="I31" s="14">
        <f t="shared" si="0"/>
        <v>0.11</v>
      </c>
      <c r="J31" s="14">
        <v>0.36</v>
      </c>
      <c r="K31" s="109">
        <f t="shared" si="1"/>
        <v>1.1000000000000001</v>
      </c>
      <c r="L31" s="115"/>
    </row>
    <row r="32" spans="1:12" ht="24" customHeight="1">
      <c r="A32" s="114"/>
      <c r="B32" s="107">
        <f>'Tax Invoice'!D28</f>
        <v>10</v>
      </c>
      <c r="C32" s="10" t="s">
        <v>727</v>
      </c>
      <c r="D32" s="10" t="s">
        <v>727</v>
      </c>
      <c r="E32" s="118" t="s">
        <v>26</v>
      </c>
      <c r="F32" s="136" t="s">
        <v>110</v>
      </c>
      <c r="G32" s="137"/>
      <c r="H32" s="11" t="s">
        <v>728</v>
      </c>
      <c r="I32" s="14">
        <f t="shared" si="0"/>
        <v>0.11</v>
      </c>
      <c r="J32" s="14">
        <v>0.36</v>
      </c>
      <c r="K32" s="109">
        <f t="shared" si="1"/>
        <v>1.1000000000000001</v>
      </c>
      <c r="L32" s="115"/>
    </row>
    <row r="33" spans="1:12" ht="12.75" customHeight="1">
      <c r="A33" s="114"/>
      <c r="B33" s="107">
        <f>'Tax Invoice'!D29</f>
        <v>5</v>
      </c>
      <c r="C33" s="10" t="s">
        <v>729</v>
      </c>
      <c r="D33" s="10" t="s">
        <v>896</v>
      </c>
      <c r="E33" s="118" t="s">
        <v>294</v>
      </c>
      <c r="F33" s="136"/>
      <c r="G33" s="137"/>
      <c r="H33" s="11" t="s">
        <v>730</v>
      </c>
      <c r="I33" s="14">
        <f t="shared" si="0"/>
        <v>0.33</v>
      </c>
      <c r="J33" s="14">
        <v>1.0900000000000001</v>
      </c>
      <c r="K33" s="109">
        <f t="shared" si="1"/>
        <v>1.6500000000000001</v>
      </c>
      <c r="L33" s="115"/>
    </row>
    <row r="34" spans="1:12" ht="12.75" customHeight="1">
      <c r="A34" s="114"/>
      <c r="B34" s="107">
        <f>'Tax Invoice'!D30</f>
        <v>5</v>
      </c>
      <c r="C34" s="10" t="s">
        <v>729</v>
      </c>
      <c r="D34" s="10" t="s">
        <v>897</v>
      </c>
      <c r="E34" s="118" t="s">
        <v>314</v>
      </c>
      <c r="F34" s="136"/>
      <c r="G34" s="137"/>
      <c r="H34" s="11" t="s">
        <v>730</v>
      </c>
      <c r="I34" s="14">
        <f t="shared" si="0"/>
        <v>0.41000000000000003</v>
      </c>
      <c r="J34" s="14">
        <v>1.36</v>
      </c>
      <c r="K34" s="109">
        <f t="shared" si="1"/>
        <v>2.0500000000000003</v>
      </c>
      <c r="L34" s="115"/>
    </row>
    <row r="35" spans="1:12" ht="12.75" customHeight="1">
      <c r="A35" s="114"/>
      <c r="B35" s="107">
        <f>'Tax Invoice'!D31</f>
        <v>5</v>
      </c>
      <c r="C35" s="10" t="s">
        <v>729</v>
      </c>
      <c r="D35" s="10" t="s">
        <v>898</v>
      </c>
      <c r="E35" s="118" t="s">
        <v>701</v>
      </c>
      <c r="F35" s="136"/>
      <c r="G35" s="137"/>
      <c r="H35" s="11" t="s">
        <v>730</v>
      </c>
      <c r="I35" s="14">
        <f t="shared" si="0"/>
        <v>0.47000000000000003</v>
      </c>
      <c r="J35" s="14">
        <v>1.54</v>
      </c>
      <c r="K35" s="109">
        <f t="shared" si="1"/>
        <v>2.35</v>
      </c>
      <c r="L35" s="115"/>
    </row>
    <row r="36" spans="1:12" ht="12.75" customHeight="1">
      <c r="A36" s="114"/>
      <c r="B36" s="107">
        <f>'Tax Invoice'!D32</f>
        <v>10</v>
      </c>
      <c r="C36" s="10" t="s">
        <v>731</v>
      </c>
      <c r="D36" s="10" t="s">
        <v>731</v>
      </c>
      <c r="E36" s="118" t="s">
        <v>23</v>
      </c>
      <c r="F36" s="136" t="s">
        <v>110</v>
      </c>
      <c r="G36" s="137"/>
      <c r="H36" s="11" t="s">
        <v>732</v>
      </c>
      <c r="I36" s="14">
        <f t="shared" si="0"/>
        <v>0.08</v>
      </c>
      <c r="J36" s="14">
        <v>0.24</v>
      </c>
      <c r="K36" s="109">
        <f t="shared" si="1"/>
        <v>0.8</v>
      </c>
      <c r="L36" s="115"/>
    </row>
    <row r="37" spans="1:12" ht="24" customHeight="1">
      <c r="A37" s="114"/>
      <c r="B37" s="107">
        <f>'Tax Invoice'!D33</f>
        <v>5</v>
      </c>
      <c r="C37" s="10" t="s">
        <v>733</v>
      </c>
      <c r="D37" s="10" t="s">
        <v>733</v>
      </c>
      <c r="E37" s="118" t="s">
        <v>273</v>
      </c>
      <c r="F37" s="136"/>
      <c r="G37" s="137"/>
      <c r="H37" s="11" t="s">
        <v>950</v>
      </c>
      <c r="I37" s="14">
        <f t="shared" si="0"/>
        <v>0.09</v>
      </c>
      <c r="J37" s="14">
        <v>0.28999999999999998</v>
      </c>
      <c r="K37" s="109">
        <f t="shared" si="1"/>
        <v>0.44999999999999996</v>
      </c>
      <c r="L37" s="115"/>
    </row>
    <row r="38" spans="1:12" ht="24" customHeight="1">
      <c r="A38" s="114"/>
      <c r="B38" s="107">
        <f>'Tax Invoice'!D34</f>
        <v>5</v>
      </c>
      <c r="C38" s="10" t="s">
        <v>733</v>
      </c>
      <c r="D38" s="10" t="s">
        <v>733</v>
      </c>
      <c r="E38" s="118" t="s">
        <v>110</v>
      </c>
      <c r="F38" s="136"/>
      <c r="G38" s="137"/>
      <c r="H38" s="11" t="s">
        <v>950</v>
      </c>
      <c r="I38" s="14">
        <f t="shared" si="0"/>
        <v>0.09</v>
      </c>
      <c r="J38" s="14">
        <v>0.28999999999999998</v>
      </c>
      <c r="K38" s="109">
        <f t="shared" si="1"/>
        <v>0.44999999999999996</v>
      </c>
      <c r="L38" s="115"/>
    </row>
    <row r="39" spans="1:12" ht="24" customHeight="1">
      <c r="A39" s="114"/>
      <c r="B39" s="107">
        <f>'Tax Invoice'!D35</f>
        <v>5</v>
      </c>
      <c r="C39" s="10" t="s">
        <v>733</v>
      </c>
      <c r="D39" s="10" t="s">
        <v>733</v>
      </c>
      <c r="E39" s="118" t="s">
        <v>484</v>
      </c>
      <c r="F39" s="136"/>
      <c r="G39" s="137"/>
      <c r="H39" s="11" t="s">
        <v>950</v>
      </c>
      <c r="I39" s="14">
        <f t="shared" si="0"/>
        <v>0.09</v>
      </c>
      <c r="J39" s="14">
        <v>0.28999999999999998</v>
      </c>
      <c r="K39" s="109">
        <f t="shared" si="1"/>
        <v>0.44999999999999996</v>
      </c>
      <c r="L39" s="115"/>
    </row>
    <row r="40" spans="1:12" ht="24" customHeight="1">
      <c r="A40" s="114"/>
      <c r="B40" s="107">
        <f>'Tax Invoice'!D36</f>
        <v>4</v>
      </c>
      <c r="C40" s="10" t="s">
        <v>733</v>
      </c>
      <c r="D40" s="10" t="s">
        <v>733</v>
      </c>
      <c r="E40" s="118" t="s">
        <v>723</v>
      </c>
      <c r="F40" s="136"/>
      <c r="G40" s="137"/>
      <c r="H40" s="11" t="s">
        <v>950</v>
      </c>
      <c r="I40" s="14">
        <f t="shared" si="0"/>
        <v>0.09</v>
      </c>
      <c r="J40" s="14">
        <v>0.28999999999999998</v>
      </c>
      <c r="K40" s="109">
        <f t="shared" si="1"/>
        <v>0.36</v>
      </c>
      <c r="L40" s="115"/>
    </row>
    <row r="41" spans="1:12" ht="24" customHeight="1">
      <c r="A41" s="114"/>
      <c r="B41" s="107">
        <f>'Tax Invoice'!D37</f>
        <v>2</v>
      </c>
      <c r="C41" s="10" t="s">
        <v>100</v>
      </c>
      <c r="D41" s="10" t="s">
        <v>100</v>
      </c>
      <c r="E41" s="118" t="s">
        <v>734</v>
      </c>
      <c r="F41" s="136" t="s">
        <v>107</v>
      </c>
      <c r="G41" s="137"/>
      <c r="H41" s="11" t="s">
        <v>735</v>
      </c>
      <c r="I41" s="14">
        <f t="shared" si="0"/>
        <v>0.51</v>
      </c>
      <c r="J41" s="14">
        <v>1.68</v>
      </c>
      <c r="K41" s="109">
        <f t="shared" si="1"/>
        <v>1.02</v>
      </c>
      <c r="L41" s="115"/>
    </row>
    <row r="42" spans="1:12" ht="24" customHeight="1">
      <c r="A42" s="114"/>
      <c r="B42" s="107">
        <f>'Tax Invoice'!D38</f>
        <v>2</v>
      </c>
      <c r="C42" s="10" t="s">
        <v>100</v>
      </c>
      <c r="D42" s="10" t="s">
        <v>100</v>
      </c>
      <c r="E42" s="118" t="s">
        <v>734</v>
      </c>
      <c r="F42" s="136" t="s">
        <v>213</v>
      </c>
      <c r="G42" s="137"/>
      <c r="H42" s="11" t="s">
        <v>735</v>
      </c>
      <c r="I42" s="14">
        <f t="shared" si="0"/>
        <v>0.51</v>
      </c>
      <c r="J42" s="14">
        <v>1.68</v>
      </c>
      <c r="K42" s="109">
        <f t="shared" si="1"/>
        <v>1.02</v>
      </c>
      <c r="L42" s="115"/>
    </row>
    <row r="43" spans="1:12" ht="24" customHeight="1">
      <c r="A43" s="114"/>
      <c r="B43" s="107">
        <f>'Tax Invoice'!D39</f>
        <v>2</v>
      </c>
      <c r="C43" s="10" t="s">
        <v>100</v>
      </c>
      <c r="D43" s="10" t="s">
        <v>100</v>
      </c>
      <c r="E43" s="118" t="s">
        <v>736</v>
      </c>
      <c r="F43" s="136" t="s">
        <v>107</v>
      </c>
      <c r="G43" s="137"/>
      <c r="H43" s="11" t="s">
        <v>735</v>
      </c>
      <c r="I43" s="14">
        <f t="shared" si="0"/>
        <v>0.51</v>
      </c>
      <c r="J43" s="14">
        <v>1.68</v>
      </c>
      <c r="K43" s="109">
        <f t="shared" si="1"/>
        <v>1.02</v>
      </c>
      <c r="L43" s="115"/>
    </row>
    <row r="44" spans="1:12" ht="24" customHeight="1">
      <c r="A44" s="114"/>
      <c r="B44" s="107">
        <f>'Tax Invoice'!D40</f>
        <v>2</v>
      </c>
      <c r="C44" s="10" t="s">
        <v>100</v>
      </c>
      <c r="D44" s="10" t="s">
        <v>100</v>
      </c>
      <c r="E44" s="118" t="s">
        <v>736</v>
      </c>
      <c r="F44" s="136" t="s">
        <v>214</v>
      </c>
      <c r="G44" s="137"/>
      <c r="H44" s="11" t="s">
        <v>735</v>
      </c>
      <c r="I44" s="14">
        <f t="shared" si="0"/>
        <v>0.51</v>
      </c>
      <c r="J44" s="14">
        <v>1.68</v>
      </c>
      <c r="K44" s="109">
        <f t="shared" si="1"/>
        <v>1.02</v>
      </c>
      <c r="L44" s="115"/>
    </row>
    <row r="45" spans="1:12" ht="24" customHeight="1">
      <c r="A45" s="114"/>
      <c r="B45" s="107">
        <f>'Tax Invoice'!D41</f>
        <v>2</v>
      </c>
      <c r="C45" s="10" t="s">
        <v>100</v>
      </c>
      <c r="D45" s="10" t="s">
        <v>100</v>
      </c>
      <c r="E45" s="118" t="s">
        <v>737</v>
      </c>
      <c r="F45" s="136" t="s">
        <v>263</v>
      </c>
      <c r="G45" s="137"/>
      <c r="H45" s="11" t="s">
        <v>735</v>
      </c>
      <c r="I45" s="14">
        <f t="shared" si="0"/>
        <v>0.51</v>
      </c>
      <c r="J45" s="14">
        <v>1.68</v>
      </c>
      <c r="K45" s="109">
        <f t="shared" si="1"/>
        <v>1.02</v>
      </c>
      <c r="L45" s="115"/>
    </row>
    <row r="46" spans="1:12" ht="24" customHeight="1">
      <c r="A46" s="114"/>
      <c r="B46" s="107">
        <f>'Tax Invoice'!D42</f>
        <v>2</v>
      </c>
      <c r="C46" s="10" t="s">
        <v>100</v>
      </c>
      <c r="D46" s="10" t="s">
        <v>100</v>
      </c>
      <c r="E46" s="118" t="s">
        <v>737</v>
      </c>
      <c r="F46" s="136" t="s">
        <v>265</v>
      </c>
      <c r="G46" s="137"/>
      <c r="H46" s="11" t="s">
        <v>735</v>
      </c>
      <c r="I46" s="14">
        <f t="shared" si="0"/>
        <v>0.51</v>
      </c>
      <c r="J46" s="14">
        <v>1.68</v>
      </c>
      <c r="K46" s="109">
        <f t="shared" si="1"/>
        <v>1.02</v>
      </c>
      <c r="L46" s="115"/>
    </row>
    <row r="47" spans="1:12" ht="24" customHeight="1">
      <c r="A47" s="114"/>
      <c r="B47" s="107">
        <f>'Tax Invoice'!D43</f>
        <v>4</v>
      </c>
      <c r="C47" s="10" t="s">
        <v>738</v>
      </c>
      <c r="D47" s="10" t="s">
        <v>738</v>
      </c>
      <c r="E47" s="118" t="s">
        <v>27</v>
      </c>
      <c r="F47" s="136"/>
      <c r="G47" s="137"/>
      <c r="H47" s="11" t="s">
        <v>739</v>
      </c>
      <c r="I47" s="14">
        <f t="shared" si="0"/>
        <v>1.01</v>
      </c>
      <c r="J47" s="14">
        <v>3.34</v>
      </c>
      <c r="K47" s="109">
        <f t="shared" si="1"/>
        <v>4.04</v>
      </c>
      <c r="L47" s="115"/>
    </row>
    <row r="48" spans="1:12" ht="24" customHeight="1">
      <c r="A48" s="114"/>
      <c r="B48" s="107">
        <f>'Tax Invoice'!D44</f>
        <v>4</v>
      </c>
      <c r="C48" s="10" t="s">
        <v>738</v>
      </c>
      <c r="D48" s="10" t="s">
        <v>738</v>
      </c>
      <c r="E48" s="118" t="s">
        <v>28</v>
      </c>
      <c r="F48" s="136"/>
      <c r="G48" s="137"/>
      <c r="H48" s="11" t="s">
        <v>739</v>
      </c>
      <c r="I48" s="14">
        <f t="shared" si="0"/>
        <v>1.01</v>
      </c>
      <c r="J48" s="14">
        <v>3.34</v>
      </c>
      <c r="K48" s="109">
        <f t="shared" si="1"/>
        <v>4.04</v>
      </c>
      <c r="L48" s="115"/>
    </row>
    <row r="49" spans="1:12" ht="24" customHeight="1">
      <c r="A49" s="114"/>
      <c r="B49" s="107">
        <f>'Tax Invoice'!D45</f>
        <v>2</v>
      </c>
      <c r="C49" s="10" t="s">
        <v>740</v>
      </c>
      <c r="D49" s="10" t="s">
        <v>740</v>
      </c>
      <c r="E49" s="118" t="s">
        <v>27</v>
      </c>
      <c r="F49" s="136" t="s">
        <v>273</v>
      </c>
      <c r="G49" s="137"/>
      <c r="H49" s="11" t="s">
        <v>741</v>
      </c>
      <c r="I49" s="14">
        <f t="shared" si="0"/>
        <v>0.36</v>
      </c>
      <c r="J49" s="14">
        <v>1.18</v>
      </c>
      <c r="K49" s="109">
        <f t="shared" si="1"/>
        <v>0.72</v>
      </c>
      <c r="L49" s="115"/>
    </row>
    <row r="50" spans="1:12" ht="24" customHeight="1">
      <c r="A50" s="114"/>
      <c r="B50" s="107">
        <f>'Tax Invoice'!D46</f>
        <v>2</v>
      </c>
      <c r="C50" s="10" t="s">
        <v>740</v>
      </c>
      <c r="D50" s="10" t="s">
        <v>740</v>
      </c>
      <c r="E50" s="118" t="s">
        <v>29</v>
      </c>
      <c r="F50" s="136" t="s">
        <v>271</v>
      </c>
      <c r="G50" s="137"/>
      <c r="H50" s="11" t="s">
        <v>741</v>
      </c>
      <c r="I50" s="14">
        <f t="shared" si="0"/>
        <v>0.36</v>
      </c>
      <c r="J50" s="14">
        <v>1.17</v>
      </c>
      <c r="K50" s="109">
        <f t="shared" si="1"/>
        <v>0.72</v>
      </c>
      <c r="L50" s="115"/>
    </row>
    <row r="51" spans="1:12" ht="24" customHeight="1">
      <c r="A51" s="114"/>
      <c r="B51" s="107">
        <f>'Tax Invoice'!D47</f>
        <v>4</v>
      </c>
      <c r="C51" s="10" t="s">
        <v>742</v>
      </c>
      <c r="D51" s="10" t="s">
        <v>742</v>
      </c>
      <c r="E51" s="118" t="s">
        <v>583</v>
      </c>
      <c r="F51" s="136"/>
      <c r="G51" s="137"/>
      <c r="H51" s="11" t="s">
        <v>951</v>
      </c>
      <c r="I51" s="14">
        <f t="shared" si="0"/>
        <v>0.15000000000000002</v>
      </c>
      <c r="J51" s="14">
        <v>0.49</v>
      </c>
      <c r="K51" s="109">
        <f t="shared" si="1"/>
        <v>0.60000000000000009</v>
      </c>
      <c r="L51" s="115"/>
    </row>
    <row r="52" spans="1:12" ht="24" customHeight="1">
      <c r="A52" s="114"/>
      <c r="B52" s="107">
        <f>'Tax Invoice'!D48</f>
        <v>5</v>
      </c>
      <c r="C52" s="10" t="s">
        <v>742</v>
      </c>
      <c r="D52" s="10" t="s">
        <v>742</v>
      </c>
      <c r="E52" s="118" t="s">
        <v>743</v>
      </c>
      <c r="F52" s="136"/>
      <c r="G52" s="137"/>
      <c r="H52" s="11" t="s">
        <v>951</v>
      </c>
      <c r="I52" s="14">
        <f t="shared" si="0"/>
        <v>0.15000000000000002</v>
      </c>
      <c r="J52" s="14">
        <v>0.49</v>
      </c>
      <c r="K52" s="109">
        <f t="shared" si="1"/>
        <v>0.75000000000000011</v>
      </c>
      <c r="L52" s="115"/>
    </row>
    <row r="53" spans="1:12" ht="24" customHeight="1">
      <c r="A53" s="114"/>
      <c r="B53" s="107">
        <f>'Tax Invoice'!D49</f>
        <v>1</v>
      </c>
      <c r="C53" s="10" t="s">
        <v>744</v>
      </c>
      <c r="D53" s="10" t="s">
        <v>744</v>
      </c>
      <c r="E53" s="118" t="s">
        <v>67</v>
      </c>
      <c r="F53" s="136"/>
      <c r="G53" s="137"/>
      <c r="H53" s="11" t="s">
        <v>745</v>
      </c>
      <c r="I53" s="14">
        <f t="shared" si="0"/>
        <v>8.15</v>
      </c>
      <c r="J53" s="14">
        <v>27.14</v>
      </c>
      <c r="K53" s="109">
        <f t="shared" si="1"/>
        <v>8.15</v>
      </c>
      <c r="L53" s="115"/>
    </row>
    <row r="54" spans="1:12" ht="24" customHeight="1">
      <c r="A54" s="114"/>
      <c r="B54" s="107">
        <f>'Tax Invoice'!D50</f>
        <v>1</v>
      </c>
      <c r="C54" s="10" t="s">
        <v>744</v>
      </c>
      <c r="D54" s="10" t="s">
        <v>744</v>
      </c>
      <c r="E54" s="118" t="s">
        <v>26</v>
      </c>
      <c r="F54" s="136"/>
      <c r="G54" s="137"/>
      <c r="H54" s="11" t="s">
        <v>745</v>
      </c>
      <c r="I54" s="14">
        <f t="shared" si="0"/>
        <v>8.15</v>
      </c>
      <c r="J54" s="14">
        <v>27.14</v>
      </c>
      <c r="K54" s="109">
        <f t="shared" si="1"/>
        <v>8.15</v>
      </c>
      <c r="L54" s="115"/>
    </row>
    <row r="55" spans="1:12" ht="24" customHeight="1">
      <c r="A55" s="114"/>
      <c r="B55" s="107">
        <f>'Tax Invoice'!D51</f>
        <v>2</v>
      </c>
      <c r="C55" s="10" t="s">
        <v>746</v>
      </c>
      <c r="D55" s="10" t="s">
        <v>746</v>
      </c>
      <c r="E55" s="118" t="s">
        <v>25</v>
      </c>
      <c r="F55" s="136"/>
      <c r="G55" s="137"/>
      <c r="H55" s="11" t="s">
        <v>747</v>
      </c>
      <c r="I55" s="14">
        <f t="shared" si="0"/>
        <v>7.64</v>
      </c>
      <c r="J55" s="14">
        <v>25.45</v>
      </c>
      <c r="K55" s="109">
        <f t="shared" si="1"/>
        <v>15.28</v>
      </c>
      <c r="L55" s="115"/>
    </row>
    <row r="56" spans="1:12" ht="24" customHeight="1">
      <c r="A56" s="114"/>
      <c r="B56" s="107">
        <f>'Tax Invoice'!D52</f>
        <v>1</v>
      </c>
      <c r="C56" s="10" t="s">
        <v>746</v>
      </c>
      <c r="D56" s="10" t="s">
        <v>746</v>
      </c>
      <c r="E56" s="118" t="s">
        <v>26</v>
      </c>
      <c r="F56" s="136"/>
      <c r="G56" s="137"/>
      <c r="H56" s="11" t="s">
        <v>747</v>
      </c>
      <c r="I56" s="14">
        <f t="shared" si="0"/>
        <v>7.64</v>
      </c>
      <c r="J56" s="14">
        <v>25.45</v>
      </c>
      <c r="K56" s="109">
        <f t="shared" si="1"/>
        <v>7.64</v>
      </c>
      <c r="L56" s="115"/>
    </row>
    <row r="57" spans="1:12" ht="36" customHeight="1">
      <c r="A57" s="114"/>
      <c r="B57" s="107">
        <f>'Tax Invoice'!D53</f>
        <v>1</v>
      </c>
      <c r="C57" s="10" t="s">
        <v>748</v>
      </c>
      <c r="D57" s="10" t="s">
        <v>899</v>
      </c>
      <c r="E57" s="118" t="s">
        <v>749</v>
      </c>
      <c r="F57" s="136"/>
      <c r="G57" s="137"/>
      <c r="H57" s="11" t="s">
        <v>750</v>
      </c>
      <c r="I57" s="14">
        <f t="shared" si="0"/>
        <v>24.610000000000003</v>
      </c>
      <c r="J57" s="14">
        <v>82.02</v>
      </c>
      <c r="K57" s="109">
        <f t="shared" si="1"/>
        <v>24.610000000000003</v>
      </c>
      <c r="L57" s="115"/>
    </row>
    <row r="58" spans="1:12" ht="36" customHeight="1">
      <c r="A58" s="114"/>
      <c r="B58" s="107">
        <f>'Tax Invoice'!D54</f>
        <v>1</v>
      </c>
      <c r="C58" s="10" t="s">
        <v>748</v>
      </c>
      <c r="D58" s="10" t="s">
        <v>900</v>
      </c>
      <c r="E58" s="118" t="s">
        <v>751</v>
      </c>
      <c r="F58" s="136"/>
      <c r="G58" s="137"/>
      <c r="H58" s="11" t="s">
        <v>750</v>
      </c>
      <c r="I58" s="14">
        <f t="shared" si="0"/>
        <v>30.57</v>
      </c>
      <c r="J58" s="14">
        <v>101.87</v>
      </c>
      <c r="K58" s="109">
        <f t="shared" si="1"/>
        <v>30.57</v>
      </c>
      <c r="L58" s="115"/>
    </row>
    <row r="59" spans="1:12" ht="36" customHeight="1">
      <c r="A59" s="114"/>
      <c r="B59" s="107">
        <f>'Tax Invoice'!D55</f>
        <v>1</v>
      </c>
      <c r="C59" s="10" t="s">
        <v>752</v>
      </c>
      <c r="D59" s="10" t="s">
        <v>901</v>
      </c>
      <c r="E59" s="118" t="s">
        <v>749</v>
      </c>
      <c r="F59" s="136"/>
      <c r="G59" s="137"/>
      <c r="H59" s="11" t="s">
        <v>753</v>
      </c>
      <c r="I59" s="14">
        <f t="shared" si="0"/>
        <v>35.809999999999995</v>
      </c>
      <c r="J59" s="14">
        <v>119.34</v>
      </c>
      <c r="K59" s="109">
        <f t="shared" si="1"/>
        <v>35.809999999999995</v>
      </c>
      <c r="L59" s="115"/>
    </row>
    <row r="60" spans="1:12" ht="36" customHeight="1">
      <c r="A60" s="114"/>
      <c r="B60" s="107">
        <f>'Tax Invoice'!D56</f>
        <v>1</v>
      </c>
      <c r="C60" s="10" t="s">
        <v>754</v>
      </c>
      <c r="D60" s="10" t="s">
        <v>902</v>
      </c>
      <c r="E60" s="118" t="s">
        <v>755</v>
      </c>
      <c r="F60" s="136" t="s">
        <v>273</v>
      </c>
      <c r="G60" s="137"/>
      <c r="H60" s="11" t="s">
        <v>756</v>
      </c>
      <c r="I60" s="14">
        <f t="shared" si="0"/>
        <v>32.559999999999995</v>
      </c>
      <c r="J60" s="14">
        <v>108.52</v>
      </c>
      <c r="K60" s="109">
        <f t="shared" si="1"/>
        <v>32.559999999999995</v>
      </c>
      <c r="L60" s="115"/>
    </row>
    <row r="61" spans="1:12" ht="36" customHeight="1">
      <c r="A61" s="114"/>
      <c r="B61" s="107">
        <f>'Tax Invoice'!D57</f>
        <v>1</v>
      </c>
      <c r="C61" s="10" t="s">
        <v>754</v>
      </c>
      <c r="D61" s="10" t="s">
        <v>903</v>
      </c>
      <c r="E61" s="118" t="s">
        <v>749</v>
      </c>
      <c r="F61" s="136" t="s">
        <v>273</v>
      </c>
      <c r="G61" s="137"/>
      <c r="H61" s="11" t="s">
        <v>756</v>
      </c>
      <c r="I61" s="14">
        <f t="shared" si="0"/>
        <v>35.809999999999995</v>
      </c>
      <c r="J61" s="14">
        <v>119.34</v>
      </c>
      <c r="K61" s="109">
        <f t="shared" si="1"/>
        <v>35.809999999999995</v>
      </c>
      <c r="L61" s="115"/>
    </row>
    <row r="62" spans="1:12" ht="36" customHeight="1">
      <c r="A62" s="114"/>
      <c r="B62" s="107">
        <f>'Tax Invoice'!D58</f>
        <v>1</v>
      </c>
      <c r="C62" s="10" t="s">
        <v>757</v>
      </c>
      <c r="D62" s="10" t="s">
        <v>904</v>
      </c>
      <c r="E62" s="118" t="s">
        <v>204</v>
      </c>
      <c r="F62" s="136"/>
      <c r="G62" s="137"/>
      <c r="H62" s="11" t="s">
        <v>952</v>
      </c>
      <c r="I62" s="14">
        <f t="shared" si="0"/>
        <v>12.1</v>
      </c>
      <c r="J62" s="14">
        <v>40.32</v>
      </c>
      <c r="K62" s="109">
        <f t="shared" si="1"/>
        <v>12.1</v>
      </c>
      <c r="L62" s="115"/>
    </row>
    <row r="63" spans="1:12" ht="48" customHeight="1">
      <c r="A63" s="114"/>
      <c r="B63" s="107">
        <f>'Tax Invoice'!D59</f>
        <v>1</v>
      </c>
      <c r="C63" s="10" t="s">
        <v>758</v>
      </c>
      <c r="D63" s="10" t="s">
        <v>905</v>
      </c>
      <c r="E63" s="118" t="s">
        <v>204</v>
      </c>
      <c r="F63" s="136"/>
      <c r="G63" s="137"/>
      <c r="H63" s="11" t="s">
        <v>953</v>
      </c>
      <c r="I63" s="14">
        <f t="shared" si="0"/>
        <v>23.3</v>
      </c>
      <c r="J63" s="14">
        <v>77.650000000000006</v>
      </c>
      <c r="K63" s="109">
        <f t="shared" si="1"/>
        <v>23.3</v>
      </c>
      <c r="L63" s="115"/>
    </row>
    <row r="64" spans="1:12" ht="36" customHeight="1">
      <c r="A64" s="114"/>
      <c r="B64" s="107">
        <f>'Tax Invoice'!D60</f>
        <v>1</v>
      </c>
      <c r="C64" s="10" t="s">
        <v>759</v>
      </c>
      <c r="D64" s="10" t="s">
        <v>906</v>
      </c>
      <c r="E64" s="118" t="s">
        <v>204</v>
      </c>
      <c r="F64" s="136" t="s">
        <v>107</v>
      </c>
      <c r="G64" s="137"/>
      <c r="H64" s="11" t="s">
        <v>954</v>
      </c>
      <c r="I64" s="14">
        <f t="shared" si="0"/>
        <v>12.03</v>
      </c>
      <c r="J64" s="14">
        <v>40.07</v>
      </c>
      <c r="K64" s="109">
        <f t="shared" si="1"/>
        <v>12.03</v>
      </c>
      <c r="L64" s="115"/>
    </row>
    <row r="65" spans="1:12" ht="36" customHeight="1">
      <c r="A65" s="114"/>
      <c r="B65" s="107">
        <f>'Tax Invoice'!D61</f>
        <v>1</v>
      </c>
      <c r="C65" s="10" t="s">
        <v>759</v>
      </c>
      <c r="D65" s="10" t="s">
        <v>906</v>
      </c>
      <c r="E65" s="118" t="s">
        <v>204</v>
      </c>
      <c r="F65" s="136" t="s">
        <v>210</v>
      </c>
      <c r="G65" s="137"/>
      <c r="H65" s="11" t="s">
        <v>954</v>
      </c>
      <c r="I65" s="14">
        <f t="shared" si="0"/>
        <v>12.03</v>
      </c>
      <c r="J65" s="14">
        <v>40.07</v>
      </c>
      <c r="K65" s="109">
        <f t="shared" si="1"/>
        <v>12.03</v>
      </c>
      <c r="L65" s="115"/>
    </row>
    <row r="66" spans="1:12" ht="36" customHeight="1">
      <c r="A66" s="114"/>
      <c r="B66" s="107">
        <f>'Tax Invoice'!D62</f>
        <v>1</v>
      </c>
      <c r="C66" s="10" t="s">
        <v>759</v>
      </c>
      <c r="D66" s="10" t="s">
        <v>906</v>
      </c>
      <c r="E66" s="118" t="s">
        <v>204</v>
      </c>
      <c r="F66" s="136" t="s">
        <v>214</v>
      </c>
      <c r="G66" s="137"/>
      <c r="H66" s="11" t="s">
        <v>954</v>
      </c>
      <c r="I66" s="14">
        <f t="shared" si="0"/>
        <v>12.03</v>
      </c>
      <c r="J66" s="14">
        <v>40.07</v>
      </c>
      <c r="K66" s="109">
        <f t="shared" si="1"/>
        <v>12.03</v>
      </c>
      <c r="L66" s="115"/>
    </row>
    <row r="67" spans="1:12" ht="36" customHeight="1">
      <c r="A67" s="114"/>
      <c r="B67" s="107">
        <f>'Tax Invoice'!D63</f>
        <v>1</v>
      </c>
      <c r="C67" s="10" t="s">
        <v>759</v>
      </c>
      <c r="D67" s="10" t="s">
        <v>906</v>
      </c>
      <c r="E67" s="118" t="s">
        <v>204</v>
      </c>
      <c r="F67" s="136" t="s">
        <v>265</v>
      </c>
      <c r="G67" s="137"/>
      <c r="H67" s="11" t="s">
        <v>954</v>
      </c>
      <c r="I67" s="14">
        <f t="shared" si="0"/>
        <v>12.03</v>
      </c>
      <c r="J67" s="14">
        <v>40.07</v>
      </c>
      <c r="K67" s="109">
        <f t="shared" si="1"/>
        <v>12.03</v>
      </c>
      <c r="L67" s="115"/>
    </row>
    <row r="68" spans="1:12" ht="36" customHeight="1">
      <c r="A68" s="114"/>
      <c r="B68" s="107">
        <f>'Tax Invoice'!D64</f>
        <v>1</v>
      </c>
      <c r="C68" s="10" t="s">
        <v>759</v>
      </c>
      <c r="D68" s="10" t="s">
        <v>906</v>
      </c>
      <c r="E68" s="118" t="s">
        <v>204</v>
      </c>
      <c r="F68" s="136" t="s">
        <v>267</v>
      </c>
      <c r="G68" s="137"/>
      <c r="H68" s="11" t="s">
        <v>954</v>
      </c>
      <c r="I68" s="14">
        <f t="shared" si="0"/>
        <v>12.03</v>
      </c>
      <c r="J68" s="14">
        <v>40.07</v>
      </c>
      <c r="K68" s="109">
        <f t="shared" si="1"/>
        <v>12.03</v>
      </c>
      <c r="L68" s="115"/>
    </row>
    <row r="69" spans="1:12" ht="36" customHeight="1">
      <c r="A69" s="114"/>
      <c r="B69" s="107">
        <f>'Tax Invoice'!D65</f>
        <v>1</v>
      </c>
      <c r="C69" s="10" t="s">
        <v>759</v>
      </c>
      <c r="D69" s="10" t="s">
        <v>906</v>
      </c>
      <c r="E69" s="118" t="s">
        <v>204</v>
      </c>
      <c r="F69" s="136" t="s">
        <v>269</v>
      </c>
      <c r="G69" s="137"/>
      <c r="H69" s="11" t="s">
        <v>954</v>
      </c>
      <c r="I69" s="14">
        <f t="shared" si="0"/>
        <v>12.03</v>
      </c>
      <c r="J69" s="14">
        <v>40.07</v>
      </c>
      <c r="K69" s="109">
        <f t="shared" si="1"/>
        <v>12.03</v>
      </c>
      <c r="L69" s="115"/>
    </row>
    <row r="70" spans="1:12" ht="36" customHeight="1">
      <c r="A70" s="114"/>
      <c r="B70" s="107">
        <f>'Tax Invoice'!D66</f>
        <v>1</v>
      </c>
      <c r="C70" s="10" t="s">
        <v>760</v>
      </c>
      <c r="D70" s="10" t="s">
        <v>907</v>
      </c>
      <c r="E70" s="118" t="s">
        <v>204</v>
      </c>
      <c r="F70" s="136" t="s">
        <v>107</v>
      </c>
      <c r="G70" s="137"/>
      <c r="H70" s="11" t="s">
        <v>955</v>
      </c>
      <c r="I70" s="14">
        <f t="shared" si="0"/>
        <v>12.98</v>
      </c>
      <c r="J70" s="14">
        <v>43.26</v>
      </c>
      <c r="K70" s="109">
        <f t="shared" si="1"/>
        <v>12.98</v>
      </c>
      <c r="L70" s="115"/>
    </row>
    <row r="71" spans="1:12" ht="36" customHeight="1">
      <c r="A71" s="114"/>
      <c r="B71" s="107">
        <f>'Tax Invoice'!D67</f>
        <v>1</v>
      </c>
      <c r="C71" s="10" t="s">
        <v>760</v>
      </c>
      <c r="D71" s="10" t="s">
        <v>907</v>
      </c>
      <c r="E71" s="118" t="s">
        <v>204</v>
      </c>
      <c r="F71" s="136" t="s">
        <v>267</v>
      </c>
      <c r="G71" s="137"/>
      <c r="H71" s="11" t="s">
        <v>955</v>
      </c>
      <c r="I71" s="14">
        <f t="shared" si="0"/>
        <v>12.98</v>
      </c>
      <c r="J71" s="14">
        <v>43.26</v>
      </c>
      <c r="K71" s="109">
        <f t="shared" si="1"/>
        <v>12.98</v>
      </c>
      <c r="L71" s="115"/>
    </row>
    <row r="72" spans="1:12" ht="36" customHeight="1">
      <c r="A72" s="114"/>
      <c r="B72" s="107">
        <f>'Tax Invoice'!D68</f>
        <v>1</v>
      </c>
      <c r="C72" s="10" t="s">
        <v>760</v>
      </c>
      <c r="D72" s="10" t="s">
        <v>907</v>
      </c>
      <c r="E72" s="118" t="s">
        <v>204</v>
      </c>
      <c r="F72" s="136" t="s">
        <v>268</v>
      </c>
      <c r="G72" s="137"/>
      <c r="H72" s="11" t="s">
        <v>955</v>
      </c>
      <c r="I72" s="14">
        <f t="shared" si="0"/>
        <v>12.98</v>
      </c>
      <c r="J72" s="14">
        <v>43.26</v>
      </c>
      <c r="K72" s="109">
        <f t="shared" si="1"/>
        <v>12.98</v>
      </c>
      <c r="L72" s="115"/>
    </row>
    <row r="73" spans="1:12" ht="24" customHeight="1">
      <c r="A73" s="114"/>
      <c r="B73" s="107">
        <f>'Tax Invoice'!D69</f>
        <v>30</v>
      </c>
      <c r="C73" s="10" t="s">
        <v>662</v>
      </c>
      <c r="D73" s="10" t="s">
        <v>662</v>
      </c>
      <c r="E73" s="118" t="s">
        <v>26</v>
      </c>
      <c r="F73" s="136" t="s">
        <v>107</v>
      </c>
      <c r="G73" s="137"/>
      <c r="H73" s="11" t="s">
        <v>761</v>
      </c>
      <c r="I73" s="14">
        <f t="shared" si="0"/>
        <v>0.44</v>
      </c>
      <c r="J73" s="14">
        <v>1.46</v>
      </c>
      <c r="K73" s="109">
        <f t="shared" si="1"/>
        <v>13.2</v>
      </c>
      <c r="L73" s="115"/>
    </row>
    <row r="74" spans="1:12" ht="24" customHeight="1">
      <c r="A74" s="114"/>
      <c r="B74" s="107">
        <f>'Tax Invoice'!D70</f>
        <v>10</v>
      </c>
      <c r="C74" s="10" t="s">
        <v>662</v>
      </c>
      <c r="D74" s="10" t="s">
        <v>662</v>
      </c>
      <c r="E74" s="118" t="s">
        <v>26</v>
      </c>
      <c r="F74" s="136" t="s">
        <v>263</v>
      </c>
      <c r="G74" s="137"/>
      <c r="H74" s="11" t="s">
        <v>761</v>
      </c>
      <c r="I74" s="14">
        <f t="shared" si="0"/>
        <v>0.44</v>
      </c>
      <c r="J74" s="14">
        <v>1.46</v>
      </c>
      <c r="K74" s="109">
        <f t="shared" si="1"/>
        <v>4.4000000000000004</v>
      </c>
      <c r="L74" s="115"/>
    </row>
    <row r="75" spans="1:12" ht="24" customHeight="1">
      <c r="A75" s="114"/>
      <c r="B75" s="107">
        <f>'Tax Invoice'!D71</f>
        <v>10</v>
      </c>
      <c r="C75" s="10" t="s">
        <v>662</v>
      </c>
      <c r="D75" s="10" t="s">
        <v>662</v>
      </c>
      <c r="E75" s="118" t="s">
        <v>26</v>
      </c>
      <c r="F75" s="136" t="s">
        <v>214</v>
      </c>
      <c r="G75" s="137"/>
      <c r="H75" s="11" t="s">
        <v>761</v>
      </c>
      <c r="I75" s="14">
        <f t="shared" si="0"/>
        <v>0.44</v>
      </c>
      <c r="J75" s="14">
        <v>1.46</v>
      </c>
      <c r="K75" s="109">
        <f t="shared" si="1"/>
        <v>4.4000000000000004</v>
      </c>
      <c r="L75" s="115"/>
    </row>
    <row r="76" spans="1:12" ht="24" customHeight="1">
      <c r="A76" s="114"/>
      <c r="B76" s="107">
        <f>'Tax Invoice'!D72</f>
        <v>10</v>
      </c>
      <c r="C76" s="10" t="s">
        <v>662</v>
      </c>
      <c r="D76" s="10" t="s">
        <v>662</v>
      </c>
      <c r="E76" s="118" t="s">
        <v>26</v>
      </c>
      <c r="F76" s="136" t="s">
        <v>266</v>
      </c>
      <c r="G76" s="137"/>
      <c r="H76" s="11" t="s">
        <v>761</v>
      </c>
      <c r="I76" s="14">
        <f t="shared" si="0"/>
        <v>0.44</v>
      </c>
      <c r="J76" s="14">
        <v>1.46</v>
      </c>
      <c r="K76" s="109">
        <f t="shared" si="1"/>
        <v>4.4000000000000004</v>
      </c>
      <c r="L76" s="115"/>
    </row>
    <row r="77" spans="1:12" ht="24" customHeight="1">
      <c r="A77" s="114"/>
      <c r="B77" s="107">
        <f>'Tax Invoice'!D73</f>
        <v>10</v>
      </c>
      <c r="C77" s="10" t="s">
        <v>662</v>
      </c>
      <c r="D77" s="10" t="s">
        <v>662</v>
      </c>
      <c r="E77" s="118" t="s">
        <v>26</v>
      </c>
      <c r="F77" s="136" t="s">
        <v>267</v>
      </c>
      <c r="G77" s="137"/>
      <c r="H77" s="11" t="s">
        <v>761</v>
      </c>
      <c r="I77" s="14">
        <f t="shared" si="0"/>
        <v>0.44</v>
      </c>
      <c r="J77" s="14">
        <v>1.46</v>
      </c>
      <c r="K77" s="109">
        <f t="shared" si="1"/>
        <v>4.4000000000000004</v>
      </c>
      <c r="L77" s="115"/>
    </row>
    <row r="78" spans="1:12" ht="24" customHeight="1">
      <c r="A78" s="114"/>
      <c r="B78" s="107">
        <f>'Tax Invoice'!D74</f>
        <v>5</v>
      </c>
      <c r="C78" s="10" t="s">
        <v>662</v>
      </c>
      <c r="D78" s="10" t="s">
        <v>662</v>
      </c>
      <c r="E78" s="118" t="s">
        <v>26</v>
      </c>
      <c r="F78" s="136" t="s">
        <v>268</v>
      </c>
      <c r="G78" s="137"/>
      <c r="H78" s="11" t="s">
        <v>761</v>
      </c>
      <c r="I78" s="14">
        <f t="shared" si="0"/>
        <v>0.44</v>
      </c>
      <c r="J78" s="14">
        <v>1.46</v>
      </c>
      <c r="K78" s="109">
        <f t="shared" si="1"/>
        <v>2.2000000000000002</v>
      </c>
      <c r="L78" s="115"/>
    </row>
    <row r="79" spans="1:12" ht="24" customHeight="1">
      <c r="A79" s="114"/>
      <c r="B79" s="107">
        <f>'Tax Invoice'!D75</f>
        <v>10</v>
      </c>
      <c r="C79" s="10" t="s">
        <v>662</v>
      </c>
      <c r="D79" s="10" t="s">
        <v>662</v>
      </c>
      <c r="E79" s="118" t="s">
        <v>26</v>
      </c>
      <c r="F79" s="136" t="s">
        <v>269</v>
      </c>
      <c r="G79" s="137"/>
      <c r="H79" s="11" t="s">
        <v>761</v>
      </c>
      <c r="I79" s="14">
        <f t="shared" si="0"/>
        <v>0.44</v>
      </c>
      <c r="J79" s="14">
        <v>1.46</v>
      </c>
      <c r="K79" s="109">
        <f t="shared" si="1"/>
        <v>4.4000000000000004</v>
      </c>
      <c r="L79" s="115"/>
    </row>
    <row r="80" spans="1:12" ht="24" customHeight="1">
      <c r="A80" s="114"/>
      <c r="B80" s="107">
        <f>'Tax Invoice'!D76</f>
        <v>10</v>
      </c>
      <c r="C80" s="10" t="s">
        <v>619</v>
      </c>
      <c r="D80" s="10" t="s">
        <v>619</v>
      </c>
      <c r="E80" s="118" t="s">
        <v>26</v>
      </c>
      <c r="F80" s="136" t="s">
        <v>107</v>
      </c>
      <c r="G80" s="137"/>
      <c r="H80" s="11" t="s">
        <v>621</v>
      </c>
      <c r="I80" s="14">
        <f t="shared" si="0"/>
        <v>0.41000000000000003</v>
      </c>
      <c r="J80" s="14">
        <v>1.34</v>
      </c>
      <c r="K80" s="109">
        <f t="shared" si="1"/>
        <v>4.1000000000000005</v>
      </c>
      <c r="L80" s="115"/>
    </row>
    <row r="81" spans="1:12" ht="24" customHeight="1">
      <c r="A81" s="114"/>
      <c r="B81" s="107">
        <f>'Tax Invoice'!D77</f>
        <v>10</v>
      </c>
      <c r="C81" s="10" t="s">
        <v>619</v>
      </c>
      <c r="D81" s="10" t="s">
        <v>619</v>
      </c>
      <c r="E81" s="118" t="s">
        <v>26</v>
      </c>
      <c r="F81" s="136" t="s">
        <v>210</v>
      </c>
      <c r="G81" s="137"/>
      <c r="H81" s="11" t="s">
        <v>621</v>
      </c>
      <c r="I81" s="14">
        <f t="shared" si="0"/>
        <v>0.41000000000000003</v>
      </c>
      <c r="J81" s="14">
        <v>1.34</v>
      </c>
      <c r="K81" s="109">
        <f t="shared" si="1"/>
        <v>4.1000000000000005</v>
      </c>
      <c r="L81" s="115"/>
    </row>
    <row r="82" spans="1:12" ht="12.75" customHeight="1">
      <c r="A82" s="114"/>
      <c r="B82" s="107">
        <f>'Tax Invoice'!D78</f>
        <v>20</v>
      </c>
      <c r="C82" s="10" t="s">
        <v>762</v>
      </c>
      <c r="D82" s="10" t="s">
        <v>762</v>
      </c>
      <c r="E82" s="118" t="s">
        <v>28</v>
      </c>
      <c r="F82" s="136"/>
      <c r="G82" s="137"/>
      <c r="H82" s="11" t="s">
        <v>763</v>
      </c>
      <c r="I82" s="14">
        <f t="shared" si="0"/>
        <v>0.12</v>
      </c>
      <c r="J82" s="14">
        <v>0.37</v>
      </c>
      <c r="K82" s="109">
        <f t="shared" si="1"/>
        <v>2.4</v>
      </c>
      <c r="L82" s="115"/>
    </row>
    <row r="83" spans="1:12" ht="12.75" customHeight="1">
      <c r="A83" s="114"/>
      <c r="B83" s="107">
        <f>'Tax Invoice'!D79</f>
        <v>20</v>
      </c>
      <c r="C83" s="10" t="s">
        <v>762</v>
      </c>
      <c r="D83" s="10" t="s">
        <v>762</v>
      </c>
      <c r="E83" s="118" t="s">
        <v>29</v>
      </c>
      <c r="F83" s="136"/>
      <c r="G83" s="137"/>
      <c r="H83" s="11" t="s">
        <v>763</v>
      </c>
      <c r="I83" s="14">
        <f t="shared" si="0"/>
        <v>0.12</v>
      </c>
      <c r="J83" s="14">
        <v>0.37</v>
      </c>
      <c r="K83" s="109">
        <f t="shared" si="1"/>
        <v>2.4</v>
      </c>
      <c r="L83" s="115"/>
    </row>
    <row r="84" spans="1:12" ht="24" customHeight="1">
      <c r="A84" s="114"/>
      <c r="B84" s="107">
        <f>'Tax Invoice'!D80</f>
        <v>5</v>
      </c>
      <c r="C84" s="10" t="s">
        <v>764</v>
      </c>
      <c r="D84" s="10" t="s">
        <v>764</v>
      </c>
      <c r="E84" s="118" t="s">
        <v>25</v>
      </c>
      <c r="F84" s="136" t="s">
        <v>673</v>
      </c>
      <c r="G84" s="137"/>
      <c r="H84" s="11" t="s">
        <v>765</v>
      </c>
      <c r="I84" s="14">
        <f t="shared" si="0"/>
        <v>0.3</v>
      </c>
      <c r="J84" s="14">
        <v>1</v>
      </c>
      <c r="K84" s="109">
        <f t="shared" si="1"/>
        <v>1.5</v>
      </c>
      <c r="L84" s="115"/>
    </row>
    <row r="85" spans="1:12" ht="24" customHeight="1">
      <c r="A85" s="114"/>
      <c r="B85" s="107">
        <f>'Tax Invoice'!D81</f>
        <v>4</v>
      </c>
      <c r="C85" s="10" t="s">
        <v>764</v>
      </c>
      <c r="D85" s="10" t="s">
        <v>764</v>
      </c>
      <c r="E85" s="118" t="s">
        <v>25</v>
      </c>
      <c r="F85" s="136" t="s">
        <v>272</v>
      </c>
      <c r="G85" s="137"/>
      <c r="H85" s="11" t="s">
        <v>765</v>
      </c>
      <c r="I85" s="14">
        <f t="shared" si="0"/>
        <v>0.3</v>
      </c>
      <c r="J85" s="14">
        <v>1</v>
      </c>
      <c r="K85" s="109">
        <f t="shared" si="1"/>
        <v>1.2</v>
      </c>
      <c r="L85" s="115"/>
    </row>
    <row r="86" spans="1:12" ht="24" customHeight="1">
      <c r="A86" s="114"/>
      <c r="B86" s="107">
        <f>'Tax Invoice'!D82</f>
        <v>4</v>
      </c>
      <c r="C86" s="10" t="s">
        <v>764</v>
      </c>
      <c r="D86" s="10" t="s">
        <v>764</v>
      </c>
      <c r="E86" s="118" t="s">
        <v>26</v>
      </c>
      <c r="F86" s="136" t="s">
        <v>272</v>
      </c>
      <c r="G86" s="137"/>
      <c r="H86" s="11" t="s">
        <v>765</v>
      </c>
      <c r="I86" s="14">
        <f t="shared" ref="I86:I149" si="2">ROUNDUP(J86*$N$1,2)</f>
        <v>0.3</v>
      </c>
      <c r="J86" s="14">
        <v>1</v>
      </c>
      <c r="K86" s="109">
        <f t="shared" ref="K86:K149" si="3">I86*B86</f>
        <v>1.2</v>
      </c>
      <c r="L86" s="115"/>
    </row>
    <row r="87" spans="1:12" ht="24" customHeight="1">
      <c r="A87" s="114"/>
      <c r="B87" s="107">
        <f>'Tax Invoice'!D83</f>
        <v>4</v>
      </c>
      <c r="C87" s="10" t="s">
        <v>764</v>
      </c>
      <c r="D87" s="10" t="s">
        <v>764</v>
      </c>
      <c r="E87" s="118" t="s">
        <v>27</v>
      </c>
      <c r="F87" s="136" t="s">
        <v>673</v>
      </c>
      <c r="G87" s="137"/>
      <c r="H87" s="11" t="s">
        <v>765</v>
      </c>
      <c r="I87" s="14">
        <f t="shared" si="2"/>
        <v>0.3</v>
      </c>
      <c r="J87" s="14">
        <v>1</v>
      </c>
      <c r="K87" s="109">
        <f t="shared" si="3"/>
        <v>1.2</v>
      </c>
      <c r="L87" s="115"/>
    </row>
    <row r="88" spans="1:12" ht="24" customHeight="1">
      <c r="A88" s="114"/>
      <c r="B88" s="107">
        <f>'Tax Invoice'!D84</f>
        <v>4</v>
      </c>
      <c r="C88" s="10" t="s">
        <v>764</v>
      </c>
      <c r="D88" s="10" t="s">
        <v>764</v>
      </c>
      <c r="E88" s="118" t="s">
        <v>27</v>
      </c>
      <c r="F88" s="136" t="s">
        <v>271</v>
      </c>
      <c r="G88" s="137"/>
      <c r="H88" s="11" t="s">
        <v>765</v>
      </c>
      <c r="I88" s="14">
        <f t="shared" si="2"/>
        <v>0.3</v>
      </c>
      <c r="J88" s="14">
        <v>1</v>
      </c>
      <c r="K88" s="109">
        <f t="shared" si="3"/>
        <v>1.2</v>
      </c>
      <c r="L88" s="115"/>
    </row>
    <row r="89" spans="1:12" ht="24" customHeight="1">
      <c r="A89" s="114"/>
      <c r="B89" s="107">
        <f>'Tax Invoice'!D85</f>
        <v>2</v>
      </c>
      <c r="C89" s="10" t="s">
        <v>764</v>
      </c>
      <c r="D89" s="10" t="s">
        <v>764</v>
      </c>
      <c r="E89" s="118" t="s">
        <v>27</v>
      </c>
      <c r="F89" s="136" t="s">
        <v>272</v>
      </c>
      <c r="G89" s="137"/>
      <c r="H89" s="11" t="s">
        <v>765</v>
      </c>
      <c r="I89" s="14">
        <f t="shared" si="2"/>
        <v>0.3</v>
      </c>
      <c r="J89" s="14">
        <v>1</v>
      </c>
      <c r="K89" s="109">
        <f t="shared" si="3"/>
        <v>0.6</v>
      </c>
      <c r="L89" s="115"/>
    </row>
    <row r="90" spans="1:12" ht="36" customHeight="1">
      <c r="A90" s="114"/>
      <c r="B90" s="107">
        <f>'Tax Invoice'!D86</f>
        <v>5</v>
      </c>
      <c r="C90" s="10" t="s">
        <v>766</v>
      </c>
      <c r="D90" s="10" t="s">
        <v>766</v>
      </c>
      <c r="E90" s="118" t="s">
        <v>767</v>
      </c>
      <c r="F90" s="136"/>
      <c r="G90" s="137"/>
      <c r="H90" s="11" t="s">
        <v>956</v>
      </c>
      <c r="I90" s="14">
        <f t="shared" si="2"/>
        <v>0.66</v>
      </c>
      <c r="J90" s="14">
        <v>2.19</v>
      </c>
      <c r="K90" s="109">
        <f t="shared" si="3"/>
        <v>3.3000000000000003</v>
      </c>
      <c r="L90" s="115"/>
    </row>
    <row r="91" spans="1:12" ht="24" customHeight="1">
      <c r="A91" s="114"/>
      <c r="B91" s="107">
        <f>'Tax Invoice'!D87</f>
        <v>10</v>
      </c>
      <c r="C91" s="10" t="s">
        <v>768</v>
      </c>
      <c r="D91" s="10" t="s">
        <v>768</v>
      </c>
      <c r="E91" s="118" t="s">
        <v>25</v>
      </c>
      <c r="F91" s="136"/>
      <c r="G91" s="137"/>
      <c r="H91" s="11" t="s">
        <v>769</v>
      </c>
      <c r="I91" s="14">
        <f t="shared" si="2"/>
        <v>0.13</v>
      </c>
      <c r="J91" s="14">
        <v>0.41</v>
      </c>
      <c r="K91" s="109">
        <f t="shared" si="3"/>
        <v>1.3</v>
      </c>
      <c r="L91" s="115"/>
    </row>
    <row r="92" spans="1:12" ht="24" customHeight="1">
      <c r="A92" s="114"/>
      <c r="B92" s="107">
        <f>'Tax Invoice'!D88</f>
        <v>10</v>
      </c>
      <c r="C92" s="10" t="s">
        <v>768</v>
      </c>
      <c r="D92" s="10" t="s">
        <v>768</v>
      </c>
      <c r="E92" s="118" t="s">
        <v>26</v>
      </c>
      <c r="F92" s="136"/>
      <c r="G92" s="137"/>
      <c r="H92" s="11" t="s">
        <v>769</v>
      </c>
      <c r="I92" s="14">
        <f t="shared" si="2"/>
        <v>0.13</v>
      </c>
      <c r="J92" s="14">
        <v>0.41</v>
      </c>
      <c r="K92" s="109">
        <f t="shared" si="3"/>
        <v>1.3</v>
      </c>
      <c r="L92" s="115"/>
    </row>
    <row r="93" spans="1:12" ht="24" customHeight="1">
      <c r="A93" s="114"/>
      <c r="B93" s="107">
        <f>'Tax Invoice'!D89</f>
        <v>4</v>
      </c>
      <c r="C93" s="10" t="s">
        <v>768</v>
      </c>
      <c r="D93" s="10" t="s">
        <v>768</v>
      </c>
      <c r="E93" s="118" t="s">
        <v>27</v>
      </c>
      <c r="F93" s="136"/>
      <c r="G93" s="137"/>
      <c r="H93" s="11" t="s">
        <v>769</v>
      </c>
      <c r="I93" s="14">
        <f t="shared" si="2"/>
        <v>0.13</v>
      </c>
      <c r="J93" s="14">
        <v>0.41</v>
      </c>
      <c r="K93" s="109">
        <f t="shared" si="3"/>
        <v>0.52</v>
      </c>
      <c r="L93" s="115"/>
    </row>
    <row r="94" spans="1:12" ht="24" customHeight="1">
      <c r="A94" s="114"/>
      <c r="B94" s="107">
        <f>'Tax Invoice'!D90</f>
        <v>4</v>
      </c>
      <c r="C94" s="10" t="s">
        <v>770</v>
      </c>
      <c r="D94" s="10" t="s">
        <v>770</v>
      </c>
      <c r="E94" s="118" t="s">
        <v>23</v>
      </c>
      <c r="F94" s="136" t="s">
        <v>271</v>
      </c>
      <c r="G94" s="137"/>
      <c r="H94" s="11" t="s">
        <v>771</v>
      </c>
      <c r="I94" s="14">
        <f t="shared" si="2"/>
        <v>0.3</v>
      </c>
      <c r="J94" s="14">
        <v>1</v>
      </c>
      <c r="K94" s="109">
        <f t="shared" si="3"/>
        <v>1.2</v>
      </c>
      <c r="L94" s="115"/>
    </row>
    <row r="95" spans="1:12" ht="24" customHeight="1">
      <c r="A95" s="114"/>
      <c r="B95" s="107">
        <f>'Tax Invoice'!D91</f>
        <v>5</v>
      </c>
      <c r="C95" s="10" t="s">
        <v>770</v>
      </c>
      <c r="D95" s="10" t="s">
        <v>770</v>
      </c>
      <c r="E95" s="118" t="s">
        <v>25</v>
      </c>
      <c r="F95" s="136" t="s">
        <v>273</v>
      </c>
      <c r="G95" s="137"/>
      <c r="H95" s="11" t="s">
        <v>771</v>
      </c>
      <c r="I95" s="14">
        <f t="shared" si="2"/>
        <v>0.3</v>
      </c>
      <c r="J95" s="14">
        <v>1</v>
      </c>
      <c r="K95" s="109">
        <f t="shared" si="3"/>
        <v>1.5</v>
      </c>
      <c r="L95" s="115"/>
    </row>
    <row r="96" spans="1:12" ht="24" customHeight="1">
      <c r="A96" s="114"/>
      <c r="B96" s="107">
        <f>'Tax Invoice'!D92</f>
        <v>4</v>
      </c>
      <c r="C96" s="10" t="s">
        <v>770</v>
      </c>
      <c r="D96" s="10" t="s">
        <v>770</v>
      </c>
      <c r="E96" s="118" t="s">
        <v>25</v>
      </c>
      <c r="F96" s="136" t="s">
        <v>673</v>
      </c>
      <c r="G96" s="137"/>
      <c r="H96" s="11" t="s">
        <v>771</v>
      </c>
      <c r="I96" s="14">
        <f t="shared" si="2"/>
        <v>0.3</v>
      </c>
      <c r="J96" s="14">
        <v>1</v>
      </c>
      <c r="K96" s="109">
        <f t="shared" si="3"/>
        <v>1.2</v>
      </c>
      <c r="L96" s="115"/>
    </row>
    <row r="97" spans="1:12" ht="24" customHeight="1">
      <c r="A97" s="114"/>
      <c r="B97" s="107">
        <f>'Tax Invoice'!D93</f>
        <v>2</v>
      </c>
      <c r="C97" s="10" t="s">
        <v>770</v>
      </c>
      <c r="D97" s="10" t="s">
        <v>770</v>
      </c>
      <c r="E97" s="118" t="s">
        <v>25</v>
      </c>
      <c r="F97" s="136" t="s">
        <v>271</v>
      </c>
      <c r="G97" s="137"/>
      <c r="H97" s="11" t="s">
        <v>771</v>
      </c>
      <c r="I97" s="14">
        <f t="shared" si="2"/>
        <v>0.3</v>
      </c>
      <c r="J97" s="14">
        <v>1</v>
      </c>
      <c r="K97" s="109">
        <f t="shared" si="3"/>
        <v>0.6</v>
      </c>
      <c r="L97" s="115"/>
    </row>
    <row r="98" spans="1:12" ht="24" customHeight="1">
      <c r="A98" s="114"/>
      <c r="B98" s="107">
        <f>'Tax Invoice'!D94</f>
        <v>8</v>
      </c>
      <c r="C98" s="10" t="s">
        <v>770</v>
      </c>
      <c r="D98" s="10" t="s">
        <v>770</v>
      </c>
      <c r="E98" s="118" t="s">
        <v>25</v>
      </c>
      <c r="F98" s="136" t="s">
        <v>272</v>
      </c>
      <c r="G98" s="137"/>
      <c r="H98" s="11" t="s">
        <v>771</v>
      </c>
      <c r="I98" s="14">
        <f t="shared" si="2"/>
        <v>0.3</v>
      </c>
      <c r="J98" s="14">
        <v>1</v>
      </c>
      <c r="K98" s="109">
        <f t="shared" si="3"/>
        <v>2.4</v>
      </c>
      <c r="L98" s="115"/>
    </row>
    <row r="99" spans="1:12" ht="24" customHeight="1">
      <c r="A99" s="114"/>
      <c r="B99" s="107">
        <f>'Tax Invoice'!D95</f>
        <v>2</v>
      </c>
      <c r="C99" s="10" t="s">
        <v>770</v>
      </c>
      <c r="D99" s="10" t="s">
        <v>770</v>
      </c>
      <c r="E99" s="118" t="s">
        <v>25</v>
      </c>
      <c r="F99" s="136" t="s">
        <v>772</v>
      </c>
      <c r="G99" s="137"/>
      <c r="H99" s="11" t="s">
        <v>771</v>
      </c>
      <c r="I99" s="14">
        <f t="shared" si="2"/>
        <v>0.3</v>
      </c>
      <c r="J99" s="14">
        <v>1</v>
      </c>
      <c r="K99" s="109">
        <f t="shared" si="3"/>
        <v>0.6</v>
      </c>
      <c r="L99" s="115"/>
    </row>
    <row r="100" spans="1:12" ht="24" customHeight="1">
      <c r="A100" s="114"/>
      <c r="B100" s="107">
        <f>'Tax Invoice'!D96</f>
        <v>6</v>
      </c>
      <c r="C100" s="10" t="s">
        <v>770</v>
      </c>
      <c r="D100" s="10" t="s">
        <v>770</v>
      </c>
      <c r="E100" s="118" t="s">
        <v>26</v>
      </c>
      <c r="F100" s="136" t="s">
        <v>272</v>
      </c>
      <c r="G100" s="137"/>
      <c r="H100" s="11" t="s">
        <v>771</v>
      </c>
      <c r="I100" s="14">
        <f t="shared" si="2"/>
        <v>0.3</v>
      </c>
      <c r="J100" s="14">
        <v>1</v>
      </c>
      <c r="K100" s="109">
        <f t="shared" si="3"/>
        <v>1.7999999999999998</v>
      </c>
      <c r="L100" s="115"/>
    </row>
    <row r="101" spans="1:12" ht="24" customHeight="1">
      <c r="A101" s="114"/>
      <c r="B101" s="107">
        <f>'Tax Invoice'!D97</f>
        <v>5</v>
      </c>
      <c r="C101" s="10" t="s">
        <v>770</v>
      </c>
      <c r="D101" s="10" t="s">
        <v>770</v>
      </c>
      <c r="E101" s="118" t="s">
        <v>26</v>
      </c>
      <c r="F101" s="136" t="s">
        <v>772</v>
      </c>
      <c r="G101" s="137"/>
      <c r="H101" s="11" t="s">
        <v>771</v>
      </c>
      <c r="I101" s="14">
        <f t="shared" si="2"/>
        <v>0.3</v>
      </c>
      <c r="J101" s="14">
        <v>1</v>
      </c>
      <c r="K101" s="109">
        <f t="shared" si="3"/>
        <v>1.5</v>
      </c>
      <c r="L101" s="115"/>
    </row>
    <row r="102" spans="1:12" ht="24" customHeight="1">
      <c r="A102" s="114"/>
      <c r="B102" s="107">
        <f>'Tax Invoice'!D98</f>
        <v>4</v>
      </c>
      <c r="C102" s="10" t="s">
        <v>770</v>
      </c>
      <c r="D102" s="10" t="s">
        <v>770</v>
      </c>
      <c r="E102" s="118" t="s">
        <v>27</v>
      </c>
      <c r="F102" s="136" t="s">
        <v>272</v>
      </c>
      <c r="G102" s="137"/>
      <c r="H102" s="11" t="s">
        <v>771</v>
      </c>
      <c r="I102" s="14">
        <f t="shared" si="2"/>
        <v>0.3</v>
      </c>
      <c r="J102" s="14">
        <v>1</v>
      </c>
      <c r="K102" s="109">
        <f t="shared" si="3"/>
        <v>1.2</v>
      </c>
      <c r="L102" s="115"/>
    </row>
    <row r="103" spans="1:12" ht="24" customHeight="1">
      <c r="A103" s="114"/>
      <c r="B103" s="107">
        <f>'Tax Invoice'!D99</f>
        <v>2</v>
      </c>
      <c r="C103" s="10" t="s">
        <v>770</v>
      </c>
      <c r="D103" s="10" t="s">
        <v>770</v>
      </c>
      <c r="E103" s="118" t="s">
        <v>27</v>
      </c>
      <c r="F103" s="136" t="s">
        <v>772</v>
      </c>
      <c r="G103" s="137"/>
      <c r="H103" s="11" t="s">
        <v>771</v>
      </c>
      <c r="I103" s="14">
        <f t="shared" si="2"/>
        <v>0.3</v>
      </c>
      <c r="J103" s="14">
        <v>1</v>
      </c>
      <c r="K103" s="109">
        <f t="shared" si="3"/>
        <v>0.6</v>
      </c>
      <c r="L103" s="115"/>
    </row>
    <row r="104" spans="1:12" ht="24" customHeight="1">
      <c r="A104" s="114"/>
      <c r="B104" s="107">
        <f>'Tax Invoice'!D100</f>
        <v>2</v>
      </c>
      <c r="C104" s="10" t="s">
        <v>773</v>
      </c>
      <c r="D104" s="10" t="s">
        <v>773</v>
      </c>
      <c r="E104" s="118" t="s">
        <v>23</v>
      </c>
      <c r="F104" s="136" t="s">
        <v>673</v>
      </c>
      <c r="G104" s="137"/>
      <c r="H104" s="11" t="s">
        <v>774</v>
      </c>
      <c r="I104" s="14">
        <f t="shared" si="2"/>
        <v>0.3</v>
      </c>
      <c r="J104" s="14">
        <v>1</v>
      </c>
      <c r="K104" s="109">
        <f t="shared" si="3"/>
        <v>0.6</v>
      </c>
      <c r="L104" s="115"/>
    </row>
    <row r="105" spans="1:12" ht="24" customHeight="1">
      <c r="A105" s="114"/>
      <c r="B105" s="107">
        <f>'Tax Invoice'!D101</f>
        <v>4</v>
      </c>
      <c r="C105" s="10" t="s">
        <v>773</v>
      </c>
      <c r="D105" s="10" t="s">
        <v>773</v>
      </c>
      <c r="E105" s="118" t="s">
        <v>23</v>
      </c>
      <c r="F105" s="136" t="s">
        <v>772</v>
      </c>
      <c r="G105" s="137"/>
      <c r="H105" s="11" t="s">
        <v>774</v>
      </c>
      <c r="I105" s="14">
        <f t="shared" si="2"/>
        <v>0.3</v>
      </c>
      <c r="J105" s="14">
        <v>1</v>
      </c>
      <c r="K105" s="109">
        <f t="shared" si="3"/>
        <v>1.2</v>
      </c>
      <c r="L105" s="115"/>
    </row>
    <row r="106" spans="1:12" ht="24" customHeight="1">
      <c r="A106" s="114"/>
      <c r="B106" s="107">
        <f>'Tax Invoice'!D102</f>
        <v>4</v>
      </c>
      <c r="C106" s="10" t="s">
        <v>773</v>
      </c>
      <c r="D106" s="10" t="s">
        <v>773</v>
      </c>
      <c r="E106" s="118" t="s">
        <v>25</v>
      </c>
      <c r="F106" s="136" t="s">
        <v>273</v>
      </c>
      <c r="G106" s="137"/>
      <c r="H106" s="11" t="s">
        <v>774</v>
      </c>
      <c r="I106" s="14">
        <f t="shared" si="2"/>
        <v>0.3</v>
      </c>
      <c r="J106" s="14">
        <v>1</v>
      </c>
      <c r="K106" s="109">
        <f t="shared" si="3"/>
        <v>1.2</v>
      </c>
      <c r="L106" s="115"/>
    </row>
    <row r="107" spans="1:12" ht="24" customHeight="1">
      <c r="A107" s="114"/>
      <c r="B107" s="107">
        <f>'Tax Invoice'!D103</f>
        <v>4</v>
      </c>
      <c r="C107" s="10" t="s">
        <v>773</v>
      </c>
      <c r="D107" s="10" t="s">
        <v>773</v>
      </c>
      <c r="E107" s="118" t="s">
        <v>25</v>
      </c>
      <c r="F107" s="136" t="s">
        <v>673</v>
      </c>
      <c r="G107" s="137"/>
      <c r="H107" s="11" t="s">
        <v>774</v>
      </c>
      <c r="I107" s="14">
        <f t="shared" si="2"/>
        <v>0.3</v>
      </c>
      <c r="J107" s="14">
        <v>1</v>
      </c>
      <c r="K107" s="109">
        <f t="shared" si="3"/>
        <v>1.2</v>
      </c>
      <c r="L107" s="115"/>
    </row>
    <row r="108" spans="1:12" ht="24" customHeight="1">
      <c r="A108" s="114"/>
      <c r="B108" s="107">
        <f>'Tax Invoice'!D104</f>
        <v>2</v>
      </c>
      <c r="C108" s="10" t="s">
        <v>773</v>
      </c>
      <c r="D108" s="10" t="s">
        <v>773</v>
      </c>
      <c r="E108" s="118" t="s">
        <v>25</v>
      </c>
      <c r="F108" s="136" t="s">
        <v>772</v>
      </c>
      <c r="G108" s="137"/>
      <c r="H108" s="11" t="s">
        <v>774</v>
      </c>
      <c r="I108" s="14">
        <f t="shared" si="2"/>
        <v>0.3</v>
      </c>
      <c r="J108" s="14">
        <v>1</v>
      </c>
      <c r="K108" s="109">
        <f t="shared" si="3"/>
        <v>0.6</v>
      </c>
      <c r="L108" s="115"/>
    </row>
    <row r="109" spans="1:12" ht="24" customHeight="1">
      <c r="A109" s="114"/>
      <c r="B109" s="107">
        <f>'Tax Invoice'!D105</f>
        <v>2</v>
      </c>
      <c r="C109" s="10" t="s">
        <v>773</v>
      </c>
      <c r="D109" s="10" t="s">
        <v>773</v>
      </c>
      <c r="E109" s="118" t="s">
        <v>26</v>
      </c>
      <c r="F109" s="136" t="s">
        <v>273</v>
      </c>
      <c r="G109" s="137"/>
      <c r="H109" s="11" t="s">
        <v>774</v>
      </c>
      <c r="I109" s="14">
        <f t="shared" si="2"/>
        <v>0.3</v>
      </c>
      <c r="J109" s="14">
        <v>1</v>
      </c>
      <c r="K109" s="109">
        <f t="shared" si="3"/>
        <v>0.6</v>
      </c>
      <c r="L109" s="115"/>
    </row>
    <row r="110" spans="1:12" ht="24" customHeight="1">
      <c r="A110" s="114"/>
      <c r="B110" s="107">
        <f>'Tax Invoice'!D106</f>
        <v>4</v>
      </c>
      <c r="C110" s="10" t="s">
        <v>773</v>
      </c>
      <c r="D110" s="10" t="s">
        <v>773</v>
      </c>
      <c r="E110" s="118" t="s">
        <v>26</v>
      </c>
      <c r="F110" s="136" t="s">
        <v>673</v>
      </c>
      <c r="G110" s="137"/>
      <c r="H110" s="11" t="s">
        <v>774</v>
      </c>
      <c r="I110" s="14">
        <f t="shared" si="2"/>
        <v>0.3</v>
      </c>
      <c r="J110" s="14">
        <v>1</v>
      </c>
      <c r="K110" s="109">
        <f t="shared" si="3"/>
        <v>1.2</v>
      </c>
      <c r="L110" s="115"/>
    </row>
    <row r="111" spans="1:12" ht="24" customHeight="1">
      <c r="A111" s="114"/>
      <c r="B111" s="107">
        <f>'Tax Invoice'!D107</f>
        <v>2</v>
      </c>
      <c r="C111" s="10" t="s">
        <v>773</v>
      </c>
      <c r="D111" s="10" t="s">
        <v>773</v>
      </c>
      <c r="E111" s="118" t="s">
        <v>26</v>
      </c>
      <c r="F111" s="136" t="s">
        <v>271</v>
      </c>
      <c r="G111" s="137"/>
      <c r="H111" s="11" t="s">
        <v>774</v>
      </c>
      <c r="I111" s="14">
        <f t="shared" si="2"/>
        <v>0.3</v>
      </c>
      <c r="J111" s="14">
        <v>1</v>
      </c>
      <c r="K111" s="109">
        <f t="shared" si="3"/>
        <v>0.6</v>
      </c>
      <c r="L111" s="115"/>
    </row>
    <row r="112" spans="1:12" ht="24" customHeight="1">
      <c r="A112" s="114"/>
      <c r="B112" s="107">
        <f>'Tax Invoice'!D108</f>
        <v>4</v>
      </c>
      <c r="C112" s="10" t="s">
        <v>773</v>
      </c>
      <c r="D112" s="10" t="s">
        <v>773</v>
      </c>
      <c r="E112" s="118" t="s">
        <v>27</v>
      </c>
      <c r="F112" s="136" t="s">
        <v>273</v>
      </c>
      <c r="G112" s="137"/>
      <c r="H112" s="11" t="s">
        <v>774</v>
      </c>
      <c r="I112" s="14">
        <f t="shared" si="2"/>
        <v>0.3</v>
      </c>
      <c r="J112" s="14">
        <v>1</v>
      </c>
      <c r="K112" s="109">
        <f t="shared" si="3"/>
        <v>1.2</v>
      </c>
      <c r="L112" s="115"/>
    </row>
    <row r="113" spans="1:12" ht="24" customHeight="1">
      <c r="A113" s="114"/>
      <c r="B113" s="107">
        <f>'Tax Invoice'!D109</f>
        <v>2</v>
      </c>
      <c r="C113" s="10" t="s">
        <v>773</v>
      </c>
      <c r="D113" s="10" t="s">
        <v>773</v>
      </c>
      <c r="E113" s="118" t="s">
        <v>27</v>
      </c>
      <c r="F113" s="136" t="s">
        <v>673</v>
      </c>
      <c r="G113" s="137"/>
      <c r="H113" s="11" t="s">
        <v>774</v>
      </c>
      <c r="I113" s="14">
        <f t="shared" si="2"/>
        <v>0.3</v>
      </c>
      <c r="J113" s="14">
        <v>1</v>
      </c>
      <c r="K113" s="109">
        <f t="shared" si="3"/>
        <v>0.6</v>
      </c>
      <c r="L113" s="115"/>
    </row>
    <row r="114" spans="1:12" ht="24" customHeight="1">
      <c r="A114" s="114"/>
      <c r="B114" s="107">
        <f>'Tax Invoice'!D110</f>
        <v>3</v>
      </c>
      <c r="C114" s="10" t="s">
        <v>773</v>
      </c>
      <c r="D114" s="10" t="s">
        <v>773</v>
      </c>
      <c r="E114" s="118" t="s">
        <v>27</v>
      </c>
      <c r="F114" s="136" t="s">
        <v>271</v>
      </c>
      <c r="G114" s="137"/>
      <c r="H114" s="11" t="s">
        <v>774</v>
      </c>
      <c r="I114" s="14">
        <f t="shared" si="2"/>
        <v>0.3</v>
      </c>
      <c r="J114" s="14">
        <v>1</v>
      </c>
      <c r="K114" s="109">
        <f t="shared" si="3"/>
        <v>0.89999999999999991</v>
      </c>
      <c r="L114" s="115"/>
    </row>
    <row r="115" spans="1:12" ht="24" customHeight="1">
      <c r="A115" s="114"/>
      <c r="B115" s="107">
        <f>'Tax Invoice'!D111</f>
        <v>4</v>
      </c>
      <c r="C115" s="10" t="s">
        <v>773</v>
      </c>
      <c r="D115" s="10" t="s">
        <v>773</v>
      </c>
      <c r="E115" s="118" t="s">
        <v>27</v>
      </c>
      <c r="F115" s="136" t="s">
        <v>272</v>
      </c>
      <c r="G115" s="137"/>
      <c r="H115" s="11" t="s">
        <v>774</v>
      </c>
      <c r="I115" s="14">
        <f t="shared" si="2"/>
        <v>0.3</v>
      </c>
      <c r="J115" s="14">
        <v>1</v>
      </c>
      <c r="K115" s="109">
        <f t="shared" si="3"/>
        <v>1.2</v>
      </c>
      <c r="L115" s="115"/>
    </row>
    <row r="116" spans="1:12" ht="24" customHeight="1">
      <c r="A116" s="114"/>
      <c r="B116" s="107">
        <f>'Tax Invoice'!D112</f>
        <v>2</v>
      </c>
      <c r="C116" s="10" t="s">
        <v>775</v>
      </c>
      <c r="D116" s="10" t="s">
        <v>775</v>
      </c>
      <c r="E116" s="118" t="s">
        <v>29</v>
      </c>
      <c r="F116" s="136"/>
      <c r="G116" s="137"/>
      <c r="H116" s="11" t="s">
        <v>776</v>
      </c>
      <c r="I116" s="14">
        <f t="shared" si="2"/>
        <v>2.44</v>
      </c>
      <c r="J116" s="14">
        <v>8.1300000000000008</v>
      </c>
      <c r="K116" s="109">
        <f t="shared" si="3"/>
        <v>4.88</v>
      </c>
      <c r="L116" s="115"/>
    </row>
    <row r="117" spans="1:12" ht="24" customHeight="1">
      <c r="A117" s="114"/>
      <c r="B117" s="107">
        <f>'Tax Invoice'!D113</f>
        <v>2</v>
      </c>
      <c r="C117" s="10" t="s">
        <v>777</v>
      </c>
      <c r="D117" s="10" t="s">
        <v>777</v>
      </c>
      <c r="E117" s="118" t="s">
        <v>25</v>
      </c>
      <c r="F117" s="136" t="s">
        <v>273</v>
      </c>
      <c r="G117" s="137"/>
      <c r="H117" s="11" t="s">
        <v>778</v>
      </c>
      <c r="I117" s="14">
        <f t="shared" si="2"/>
        <v>0.33</v>
      </c>
      <c r="J117" s="14">
        <v>1.0900000000000001</v>
      </c>
      <c r="K117" s="109">
        <f t="shared" si="3"/>
        <v>0.66</v>
      </c>
      <c r="L117" s="115"/>
    </row>
    <row r="118" spans="1:12" ht="24" customHeight="1">
      <c r="A118" s="114"/>
      <c r="B118" s="107">
        <f>'Tax Invoice'!D114</f>
        <v>2</v>
      </c>
      <c r="C118" s="10" t="s">
        <v>777</v>
      </c>
      <c r="D118" s="10" t="s">
        <v>777</v>
      </c>
      <c r="E118" s="118" t="s">
        <v>25</v>
      </c>
      <c r="F118" s="136" t="s">
        <v>272</v>
      </c>
      <c r="G118" s="137"/>
      <c r="H118" s="11" t="s">
        <v>778</v>
      </c>
      <c r="I118" s="14">
        <f t="shared" si="2"/>
        <v>0.33</v>
      </c>
      <c r="J118" s="14">
        <v>1.0900000000000001</v>
      </c>
      <c r="K118" s="109">
        <f t="shared" si="3"/>
        <v>0.66</v>
      </c>
      <c r="L118" s="115"/>
    </row>
    <row r="119" spans="1:12" ht="24" customHeight="1">
      <c r="A119" s="114"/>
      <c r="B119" s="107">
        <f>'Tax Invoice'!D115</f>
        <v>2</v>
      </c>
      <c r="C119" s="10" t="s">
        <v>777</v>
      </c>
      <c r="D119" s="10" t="s">
        <v>777</v>
      </c>
      <c r="E119" s="118" t="s">
        <v>26</v>
      </c>
      <c r="F119" s="136" t="s">
        <v>273</v>
      </c>
      <c r="G119" s="137"/>
      <c r="H119" s="11" t="s">
        <v>778</v>
      </c>
      <c r="I119" s="14">
        <f t="shared" si="2"/>
        <v>0.33</v>
      </c>
      <c r="J119" s="14">
        <v>1.0900000000000001</v>
      </c>
      <c r="K119" s="109">
        <f t="shared" si="3"/>
        <v>0.66</v>
      </c>
      <c r="L119" s="115"/>
    </row>
    <row r="120" spans="1:12" ht="24" customHeight="1">
      <c r="A120" s="114"/>
      <c r="B120" s="107">
        <f>'Tax Invoice'!D116</f>
        <v>2</v>
      </c>
      <c r="C120" s="10" t="s">
        <v>777</v>
      </c>
      <c r="D120" s="10" t="s">
        <v>777</v>
      </c>
      <c r="E120" s="118" t="s">
        <v>27</v>
      </c>
      <c r="F120" s="136" t="s">
        <v>272</v>
      </c>
      <c r="G120" s="137"/>
      <c r="H120" s="11" t="s">
        <v>778</v>
      </c>
      <c r="I120" s="14">
        <f t="shared" si="2"/>
        <v>0.33</v>
      </c>
      <c r="J120" s="14">
        <v>1.0900000000000001</v>
      </c>
      <c r="K120" s="109">
        <f t="shared" si="3"/>
        <v>0.66</v>
      </c>
      <c r="L120" s="115"/>
    </row>
    <row r="121" spans="1:12" ht="24" customHeight="1">
      <c r="A121" s="114"/>
      <c r="B121" s="107">
        <f>'Tax Invoice'!D117</f>
        <v>2</v>
      </c>
      <c r="C121" s="10" t="s">
        <v>777</v>
      </c>
      <c r="D121" s="10" t="s">
        <v>777</v>
      </c>
      <c r="E121" s="118" t="s">
        <v>28</v>
      </c>
      <c r="F121" s="136" t="s">
        <v>272</v>
      </c>
      <c r="G121" s="137"/>
      <c r="H121" s="11" t="s">
        <v>778</v>
      </c>
      <c r="I121" s="14">
        <f t="shared" si="2"/>
        <v>0.33</v>
      </c>
      <c r="J121" s="14">
        <v>1.0900000000000001</v>
      </c>
      <c r="K121" s="109">
        <f t="shared" si="3"/>
        <v>0.66</v>
      </c>
      <c r="L121" s="115"/>
    </row>
    <row r="122" spans="1:12" ht="24" customHeight="1">
      <c r="A122" s="114"/>
      <c r="B122" s="107">
        <f>'Tax Invoice'!D118</f>
        <v>12</v>
      </c>
      <c r="C122" s="10" t="s">
        <v>779</v>
      </c>
      <c r="D122" s="10" t="s">
        <v>779</v>
      </c>
      <c r="E122" s="118" t="s">
        <v>26</v>
      </c>
      <c r="F122" s="136"/>
      <c r="G122" s="137"/>
      <c r="H122" s="11" t="s">
        <v>957</v>
      </c>
      <c r="I122" s="14">
        <f t="shared" si="2"/>
        <v>0.08</v>
      </c>
      <c r="J122" s="14">
        <v>0.24</v>
      </c>
      <c r="K122" s="109">
        <f t="shared" si="3"/>
        <v>0.96</v>
      </c>
      <c r="L122" s="115"/>
    </row>
    <row r="123" spans="1:12" ht="12.75" customHeight="1">
      <c r="A123" s="114"/>
      <c r="B123" s="107">
        <f>'Tax Invoice'!D119</f>
        <v>3</v>
      </c>
      <c r="C123" s="10" t="s">
        <v>780</v>
      </c>
      <c r="D123" s="10" t="s">
        <v>908</v>
      </c>
      <c r="E123" s="118" t="s">
        <v>572</v>
      </c>
      <c r="F123" s="136"/>
      <c r="G123" s="137"/>
      <c r="H123" s="11" t="s">
        <v>781</v>
      </c>
      <c r="I123" s="14">
        <f t="shared" si="2"/>
        <v>0.23</v>
      </c>
      <c r="J123" s="14">
        <v>0.76</v>
      </c>
      <c r="K123" s="109">
        <f t="shared" si="3"/>
        <v>0.69000000000000006</v>
      </c>
      <c r="L123" s="115"/>
    </row>
    <row r="124" spans="1:12" ht="12.75" customHeight="1">
      <c r="A124" s="114"/>
      <c r="B124" s="107">
        <f>'Tax Invoice'!D120</f>
        <v>6</v>
      </c>
      <c r="C124" s="10" t="s">
        <v>780</v>
      </c>
      <c r="D124" s="10" t="s">
        <v>909</v>
      </c>
      <c r="E124" s="118" t="s">
        <v>782</v>
      </c>
      <c r="F124" s="136"/>
      <c r="G124" s="137"/>
      <c r="H124" s="11" t="s">
        <v>781</v>
      </c>
      <c r="I124" s="14">
        <f t="shared" si="2"/>
        <v>0.25</v>
      </c>
      <c r="J124" s="14">
        <v>0.81</v>
      </c>
      <c r="K124" s="109">
        <f t="shared" si="3"/>
        <v>1.5</v>
      </c>
      <c r="L124" s="115"/>
    </row>
    <row r="125" spans="1:12" ht="12.75" customHeight="1">
      <c r="A125" s="114"/>
      <c r="B125" s="107">
        <f>'Tax Invoice'!D121</f>
        <v>2</v>
      </c>
      <c r="C125" s="10" t="s">
        <v>780</v>
      </c>
      <c r="D125" s="10" t="s">
        <v>910</v>
      </c>
      <c r="E125" s="118" t="s">
        <v>298</v>
      </c>
      <c r="F125" s="136"/>
      <c r="G125" s="137"/>
      <c r="H125" s="11" t="s">
        <v>781</v>
      </c>
      <c r="I125" s="14">
        <f t="shared" si="2"/>
        <v>0.28000000000000003</v>
      </c>
      <c r="J125" s="14">
        <v>0.93</v>
      </c>
      <c r="K125" s="109">
        <f t="shared" si="3"/>
        <v>0.56000000000000005</v>
      </c>
      <c r="L125" s="115"/>
    </row>
    <row r="126" spans="1:12" ht="12.75" customHeight="1">
      <c r="A126" s="114"/>
      <c r="B126" s="107">
        <f>'Tax Invoice'!D122</f>
        <v>8</v>
      </c>
      <c r="C126" s="10" t="s">
        <v>783</v>
      </c>
      <c r="D126" s="10" t="s">
        <v>911</v>
      </c>
      <c r="E126" s="118" t="s">
        <v>572</v>
      </c>
      <c r="F126" s="136" t="s">
        <v>272</v>
      </c>
      <c r="G126" s="137"/>
      <c r="H126" s="11" t="s">
        <v>784</v>
      </c>
      <c r="I126" s="14">
        <f t="shared" si="2"/>
        <v>0.37</v>
      </c>
      <c r="J126" s="14">
        <v>1.22</v>
      </c>
      <c r="K126" s="109">
        <f t="shared" si="3"/>
        <v>2.96</v>
      </c>
      <c r="L126" s="115"/>
    </row>
    <row r="127" spans="1:12" ht="12.75" customHeight="1">
      <c r="A127" s="114"/>
      <c r="B127" s="107">
        <f>'Tax Invoice'!D123</f>
        <v>6</v>
      </c>
      <c r="C127" s="10" t="s">
        <v>783</v>
      </c>
      <c r="D127" s="10" t="s">
        <v>912</v>
      </c>
      <c r="E127" s="118" t="s">
        <v>785</v>
      </c>
      <c r="F127" s="136" t="s">
        <v>272</v>
      </c>
      <c r="G127" s="137"/>
      <c r="H127" s="11" t="s">
        <v>784</v>
      </c>
      <c r="I127" s="14">
        <f t="shared" si="2"/>
        <v>0.38</v>
      </c>
      <c r="J127" s="14">
        <v>1.24</v>
      </c>
      <c r="K127" s="109">
        <f t="shared" si="3"/>
        <v>2.2800000000000002</v>
      </c>
      <c r="L127" s="115"/>
    </row>
    <row r="128" spans="1:12" ht="12.75" customHeight="1">
      <c r="A128" s="114"/>
      <c r="B128" s="107">
        <f>'Tax Invoice'!D124</f>
        <v>3</v>
      </c>
      <c r="C128" s="10" t="s">
        <v>783</v>
      </c>
      <c r="D128" s="10" t="s">
        <v>913</v>
      </c>
      <c r="E128" s="118" t="s">
        <v>298</v>
      </c>
      <c r="F128" s="136" t="s">
        <v>272</v>
      </c>
      <c r="G128" s="137"/>
      <c r="H128" s="11" t="s">
        <v>784</v>
      </c>
      <c r="I128" s="14">
        <f t="shared" si="2"/>
        <v>0.42</v>
      </c>
      <c r="J128" s="14">
        <v>1.39</v>
      </c>
      <c r="K128" s="109">
        <f t="shared" si="3"/>
        <v>1.26</v>
      </c>
      <c r="L128" s="115"/>
    </row>
    <row r="129" spans="1:12" ht="24" customHeight="1">
      <c r="A129" s="114"/>
      <c r="B129" s="107">
        <f>'Tax Invoice'!D125</f>
        <v>8</v>
      </c>
      <c r="C129" s="10" t="s">
        <v>786</v>
      </c>
      <c r="D129" s="10" t="s">
        <v>786</v>
      </c>
      <c r="E129" s="118"/>
      <c r="F129" s="136"/>
      <c r="G129" s="137"/>
      <c r="H129" s="11" t="s">
        <v>787</v>
      </c>
      <c r="I129" s="14">
        <f t="shared" si="2"/>
        <v>1.64</v>
      </c>
      <c r="J129" s="14">
        <v>5.45</v>
      </c>
      <c r="K129" s="109">
        <f t="shared" si="3"/>
        <v>13.12</v>
      </c>
      <c r="L129" s="115"/>
    </row>
    <row r="130" spans="1:12" ht="24" customHeight="1">
      <c r="A130" s="114"/>
      <c r="B130" s="107">
        <f>'Tax Invoice'!D126</f>
        <v>8</v>
      </c>
      <c r="C130" s="10" t="s">
        <v>788</v>
      </c>
      <c r="D130" s="10" t="s">
        <v>788</v>
      </c>
      <c r="E130" s="118"/>
      <c r="F130" s="136"/>
      <c r="G130" s="137"/>
      <c r="H130" s="11" t="s">
        <v>789</v>
      </c>
      <c r="I130" s="14">
        <f t="shared" si="2"/>
        <v>1.1399999999999999</v>
      </c>
      <c r="J130" s="14">
        <v>3.77</v>
      </c>
      <c r="K130" s="109">
        <f t="shared" si="3"/>
        <v>9.1199999999999992</v>
      </c>
      <c r="L130" s="115"/>
    </row>
    <row r="131" spans="1:12" ht="24" customHeight="1">
      <c r="A131" s="114"/>
      <c r="B131" s="107">
        <f>'Tax Invoice'!D127</f>
        <v>6</v>
      </c>
      <c r="C131" s="10" t="s">
        <v>790</v>
      </c>
      <c r="D131" s="10" t="s">
        <v>914</v>
      </c>
      <c r="E131" s="118" t="s">
        <v>590</v>
      </c>
      <c r="F131" s="136"/>
      <c r="G131" s="137"/>
      <c r="H131" s="11" t="s">
        <v>791</v>
      </c>
      <c r="I131" s="14">
        <f t="shared" si="2"/>
        <v>0.59</v>
      </c>
      <c r="J131" s="14">
        <v>1.95</v>
      </c>
      <c r="K131" s="109">
        <f t="shared" si="3"/>
        <v>3.54</v>
      </c>
      <c r="L131" s="115"/>
    </row>
    <row r="132" spans="1:12" ht="24" customHeight="1">
      <c r="A132" s="114"/>
      <c r="B132" s="107">
        <f>'Tax Invoice'!D128</f>
        <v>5</v>
      </c>
      <c r="C132" s="10" t="s">
        <v>790</v>
      </c>
      <c r="D132" s="10" t="s">
        <v>915</v>
      </c>
      <c r="E132" s="118" t="s">
        <v>572</v>
      </c>
      <c r="F132" s="136"/>
      <c r="G132" s="137"/>
      <c r="H132" s="11" t="s">
        <v>791</v>
      </c>
      <c r="I132" s="14">
        <f t="shared" si="2"/>
        <v>0.51</v>
      </c>
      <c r="J132" s="14">
        <v>1.68</v>
      </c>
      <c r="K132" s="109">
        <f t="shared" si="3"/>
        <v>2.5499999999999998</v>
      </c>
      <c r="L132" s="115"/>
    </row>
    <row r="133" spans="1:12" ht="24" customHeight="1">
      <c r="A133" s="114"/>
      <c r="B133" s="107">
        <f>'Tax Invoice'!D129</f>
        <v>5</v>
      </c>
      <c r="C133" s="10" t="s">
        <v>790</v>
      </c>
      <c r="D133" s="10" t="s">
        <v>916</v>
      </c>
      <c r="E133" s="118" t="s">
        <v>785</v>
      </c>
      <c r="F133" s="136"/>
      <c r="G133" s="137"/>
      <c r="H133" s="11" t="s">
        <v>791</v>
      </c>
      <c r="I133" s="14">
        <f t="shared" si="2"/>
        <v>0.59</v>
      </c>
      <c r="J133" s="14">
        <v>1.95</v>
      </c>
      <c r="K133" s="109">
        <f t="shared" si="3"/>
        <v>2.9499999999999997</v>
      </c>
      <c r="L133" s="115"/>
    </row>
    <row r="134" spans="1:12" ht="24" customHeight="1">
      <c r="A134" s="114"/>
      <c r="B134" s="107">
        <f>'Tax Invoice'!D130</f>
        <v>4</v>
      </c>
      <c r="C134" s="10" t="s">
        <v>790</v>
      </c>
      <c r="D134" s="10" t="s">
        <v>917</v>
      </c>
      <c r="E134" s="118" t="s">
        <v>782</v>
      </c>
      <c r="F134" s="136"/>
      <c r="G134" s="137"/>
      <c r="H134" s="11" t="s">
        <v>791</v>
      </c>
      <c r="I134" s="14">
        <f t="shared" si="2"/>
        <v>0.74</v>
      </c>
      <c r="J134" s="14">
        <v>2.46</v>
      </c>
      <c r="K134" s="109">
        <f t="shared" si="3"/>
        <v>2.96</v>
      </c>
      <c r="L134" s="115"/>
    </row>
    <row r="135" spans="1:12" ht="24" customHeight="1">
      <c r="A135" s="114"/>
      <c r="B135" s="107">
        <f>'Tax Invoice'!D131</f>
        <v>3</v>
      </c>
      <c r="C135" s="10" t="s">
        <v>790</v>
      </c>
      <c r="D135" s="10" t="s">
        <v>918</v>
      </c>
      <c r="E135" s="118" t="s">
        <v>294</v>
      </c>
      <c r="F135" s="136"/>
      <c r="G135" s="137"/>
      <c r="H135" s="11" t="s">
        <v>791</v>
      </c>
      <c r="I135" s="14">
        <f t="shared" si="2"/>
        <v>1.2</v>
      </c>
      <c r="J135" s="14">
        <v>3.99</v>
      </c>
      <c r="K135" s="109">
        <f t="shared" si="3"/>
        <v>3.5999999999999996</v>
      </c>
      <c r="L135" s="115"/>
    </row>
    <row r="136" spans="1:12" ht="24" customHeight="1">
      <c r="A136" s="114"/>
      <c r="B136" s="107">
        <f>'Tax Invoice'!D132</f>
        <v>5</v>
      </c>
      <c r="C136" s="10" t="s">
        <v>792</v>
      </c>
      <c r="D136" s="10" t="s">
        <v>919</v>
      </c>
      <c r="E136" s="118" t="s">
        <v>294</v>
      </c>
      <c r="F136" s="136"/>
      <c r="G136" s="137"/>
      <c r="H136" s="11" t="s">
        <v>793</v>
      </c>
      <c r="I136" s="14">
        <f t="shared" si="2"/>
        <v>0.57999999999999996</v>
      </c>
      <c r="J136" s="14">
        <v>1.92</v>
      </c>
      <c r="K136" s="109">
        <f t="shared" si="3"/>
        <v>2.9</v>
      </c>
      <c r="L136" s="115"/>
    </row>
    <row r="137" spans="1:12" ht="24" customHeight="1">
      <c r="A137" s="114"/>
      <c r="B137" s="107">
        <f>'Tax Invoice'!D133</f>
        <v>5</v>
      </c>
      <c r="C137" s="10" t="s">
        <v>792</v>
      </c>
      <c r="D137" s="10" t="s">
        <v>920</v>
      </c>
      <c r="E137" s="118" t="s">
        <v>314</v>
      </c>
      <c r="F137" s="136"/>
      <c r="G137" s="137"/>
      <c r="H137" s="11" t="s">
        <v>793</v>
      </c>
      <c r="I137" s="14">
        <f t="shared" si="2"/>
        <v>0.66</v>
      </c>
      <c r="J137" s="14">
        <v>2.19</v>
      </c>
      <c r="K137" s="109">
        <f t="shared" si="3"/>
        <v>3.3000000000000003</v>
      </c>
      <c r="L137" s="115"/>
    </row>
    <row r="138" spans="1:12" ht="24" customHeight="1">
      <c r="A138" s="114"/>
      <c r="B138" s="107">
        <f>'Tax Invoice'!D134</f>
        <v>5</v>
      </c>
      <c r="C138" s="10" t="s">
        <v>792</v>
      </c>
      <c r="D138" s="10" t="s">
        <v>921</v>
      </c>
      <c r="E138" s="118" t="s">
        <v>701</v>
      </c>
      <c r="F138" s="136"/>
      <c r="G138" s="137"/>
      <c r="H138" s="11" t="s">
        <v>793</v>
      </c>
      <c r="I138" s="14">
        <f t="shared" si="2"/>
        <v>0.72</v>
      </c>
      <c r="J138" s="14">
        <v>2.37</v>
      </c>
      <c r="K138" s="109">
        <f t="shared" si="3"/>
        <v>3.5999999999999996</v>
      </c>
      <c r="L138" s="115"/>
    </row>
    <row r="139" spans="1:12" ht="24" customHeight="1">
      <c r="A139" s="114"/>
      <c r="B139" s="107">
        <f>'Tax Invoice'!D135</f>
        <v>3</v>
      </c>
      <c r="C139" s="10" t="s">
        <v>794</v>
      </c>
      <c r="D139" s="10" t="s">
        <v>794</v>
      </c>
      <c r="E139" s="118" t="s">
        <v>25</v>
      </c>
      <c r="F139" s="136" t="s">
        <v>107</v>
      </c>
      <c r="G139" s="137"/>
      <c r="H139" s="11" t="s">
        <v>795</v>
      </c>
      <c r="I139" s="14">
        <f t="shared" si="2"/>
        <v>1.22</v>
      </c>
      <c r="J139" s="14">
        <v>4.05</v>
      </c>
      <c r="K139" s="109">
        <f t="shared" si="3"/>
        <v>3.66</v>
      </c>
      <c r="L139" s="115"/>
    </row>
    <row r="140" spans="1:12" ht="24" customHeight="1">
      <c r="A140" s="114"/>
      <c r="B140" s="107">
        <f>'Tax Invoice'!D136</f>
        <v>2</v>
      </c>
      <c r="C140" s="10" t="s">
        <v>794</v>
      </c>
      <c r="D140" s="10" t="s">
        <v>794</v>
      </c>
      <c r="E140" s="118" t="s">
        <v>25</v>
      </c>
      <c r="F140" s="136" t="s">
        <v>263</v>
      </c>
      <c r="G140" s="137"/>
      <c r="H140" s="11" t="s">
        <v>795</v>
      </c>
      <c r="I140" s="14">
        <f t="shared" si="2"/>
        <v>1.22</v>
      </c>
      <c r="J140" s="14">
        <v>4.05</v>
      </c>
      <c r="K140" s="109">
        <f t="shared" si="3"/>
        <v>2.44</v>
      </c>
      <c r="L140" s="115"/>
    </row>
    <row r="141" spans="1:12" ht="24" customHeight="1">
      <c r="A141" s="114"/>
      <c r="B141" s="107">
        <f>'Tax Invoice'!D137</f>
        <v>3</v>
      </c>
      <c r="C141" s="10" t="s">
        <v>794</v>
      </c>
      <c r="D141" s="10" t="s">
        <v>794</v>
      </c>
      <c r="E141" s="118" t="s">
        <v>25</v>
      </c>
      <c r="F141" s="136" t="s">
        <v>214</v>
      </c>
      <c r="G141" s="137"/>
      <c r="H141" s="11" t="s">
        <v>795</v>
      </c>
      <c r="I141" s="14">
        <f t="shared" si="2"/>
        <v>1.22</v>
      </c>
      <c r="J141" s="14">
        <v>4.05</v>
      </c>
      <c r="K141" s="109">
        <f t="shared" si="3"/>
        <v>3.66</v>
      </c>
      <c r="L141" s="115"/>
    </row>
    <row r="142" spans="1:12" ht="24" customHeight="1">
      <c r="A142" s="114"/>
      <c r="B142" s="107">
        <f>'Tax Invoice'!D138</f>
        <v>2</v>
      </c>
      <c r="C142" s="10" t="s">
        <v>794</v>
      </c>
      <c r="D142" s="10" t="s">
        <v>794</v>
      </c>
      <c r="E142" s="118" t="s">
        <v>25</v>
      </c>
      <c r="F142" s="136" t="s">
        <v>265</v>
      </c>
      <c r="G142" s="137"/>
      <c r="H142" s="11" t="s">
        <v>795</v>
      </c>
      <c r="I142" s="14">
        <f t="shared" si="2"/>
        <v>1.22</v>
      </c>
      <c r="J142" s="14">
        <v>4.05</v>
      </c>
      <c r="K142" s="109">
        <f t="shared" si="3"/>
        <v>2.44</v>
      </c>
      <c r="L142" s="115"/>
    </row>
    <row r="143" spans="1:12" ht="24" customHeight="1">
      <c r="A143" s="114"/>
      <c r="B143" s="107">
        <f>'Tax Invoice'!D139</f>
        <v>2</v>
      </c>
      <c r="C143" s="10" t="s">
        <v>794</v>
      </c>
      <c r="D143" s="10" t="s">
        <v>794</v>
      </c>
      <c r="E143" s="118" t="s">
        <v>26</v>
      </c>
      <c r="F143" s="136" t="s">
        <v>212</v>
      </c>
      <c r="G143" s="137"/>
      <c r="H143" s="11" t="s">
        <v>795</v>
      </c>
      <c r="I143" s="14">
        <f t="shared" si="2"/>
        <v>1.22</v>
      </c>
      <c r="J143" s="14">
        <v>4.05</v>
      </c>
      <c r="K143" s="109">
        <f t="shared" si="3"/>
        <v>2.44</v>
      </c>
      <c r="L143" s="115"/>
    </row>
    <row r="144" spans="1:12" ht="24" customHeight="1">
      <c r="A144" s="114"/>
      <c r="B144" s="107">
        <f>'Tax Invoice'!D140</f>
        <v>2</v>
      </c>
      <c r="C144" s="10" t="s">
        <v>794</v>
      </c>
      <c r="D144" s="10" t="s">
        <v>794</v>
      </c>
      <c r="E144" s="118" t="s">
        <v>26</v>
      </c>
      <c r="F144" s="136" t="s">
        <v>214</v>
      </c>
      <c r="G144" s="137"/>
      <c r="H144" s="11" t="s">
        <v>795</v>
      </c>
      <c r="I144" s="14">
        <f t="shared" si="2"/>
        <v>1.22</v>
      </c>
      <c r="J144" s="14">
        <v>4.05</v>
      </c>
      <c r="K144" s="109">
        <f t="shared" si="3"/>
        <v>2.44</v>
      </c>
      <c r="L144" s="115"/>
    </row>
    <row r="145" spans="1:12" ht="24" customHeight="1">
      <c r="A145" s="114"/>
      <c r="B145" s="107">
        <f>'Tax Invoice'!D141</f>
        <v>2</v>
      </c>
      <c r="C145" s="10" t="s">
        <v>794</v>
      </c>
      <c r="D145" s="10" t="s">
        <v>794</v>
      </c>
      <c r="E145" s="118" t="s">
        <v>26</v>
      </c>
      <c r="F145" s="136" t="s">
        <v>265</v>
      </c>
      <c r="G145" s="137"/>
      <c r="H145" s="11" t="s">
        <v>795</v>
      </c>
      <c r="I145" s="14">
        <f t="shared" si="2"/>
        <v>1.22</v>
      </c>
      <c r="J145" s="14">
        <v>4.05</v>
      </c>
      <c r="K145" s="109">
        <f t="shared" si="3"/>
        <v>2.44</v>
      </c>
      <c r="L145" s="115"/>
    </row>
    <row r="146" spans="1:12" ht="24" customHeight="1">
      <c r="A146" s="114"/>
      <c r="B146" s="107">
        <f>'Tax Invoice'!D142</f>
        <v>2</v>
      </c>
      <c r="C146" s="10" t="s">
        <v>796</v>
      </c>
      <c r="D146" s="10" t="s">
        <v>796</v>
      </c>
      <c r="E146" s="118" t="s">
        <v>23</v>
      </c>
      <c r="F146" s="136" t="s">
        <v>797</v>
      </c>
      <c r="G146" s="137"/>
      <c r="H146" s="11" t="s">
        <v>798</v>
      </c>
      <c r="I146" s="14">
        <f t="shared" si="2"/>
        <v>1.45</v>
      </c>
      <c r="J146" s="14">
        <v>4.82</v>
      </c>
      <c r="K146" s="109">
        <f t="shared" si="3"/>
        <v>2.9</v>
      </c>
      <c r="L146" s="115"/>
    </row>
    <row r="147" spans="1:12" ht="24" customHeight="1">
      <c r="A147" s="114"/>
      <c r="B147" s="107">
        <f>'Tax Invoice'!D143</f>
        <v>2</v>
      </c>
      <c r="C147" s="10" t="s">
        <v>796</v>
      </c>
      <c r="D147" s="10" t="s">
        <v>796</v>
      </c>
      <c r="E147" s="118" t="s">
        <v>25</v>
      </c>
      <c r="F147" s="136" t="s">
        <v>797</v>
      </c>
      <c r="G147" s="137"/>
      <c r="H147" s="11" t="s">
        <v>798</v>
      </c>
      <c r="I147" s="14">
        <f t="shared" si="2"/>
        <v>1.45</v>
      </c>
      <c r="J147" s="14">
        <v>4.82</v>
      </c>
      <c r="K147" s="109">
        <f t="shared" si="3"/>
        <v>2.9</v>
      </c>
      <c r="L147" s="115"/>
    </row>
    <row r="148" spans="1:12" ht="24" customHeight="1">
      <c r="A148" s="114"/>
      <c r="B148" s="107">
        <f>'Tax Invoice'!D144</f>
        <v>2</v>
      </c>
      <c r="C148" s="10" t="s">
        <v>796</v>
      </c>
      <c r="D148" s="10" t="s">
        <v>796</v>
      </c>
      <c r="E148" s="118" t="s">
        <v>26</v>
      </c>
      <c r="F148" s="136" t="s">
        <v>799</v>
      </c>
      <c r="G148" s="137"/>
      <c r="H148" s="11" t="s">
        <v>798</v>
      </c>
      <c r="I148" s="14">
        <f t="shared" si="2"/>
        <v>1.45</v>
      </c>
      <c r="J148" s="14">
        <v>4.82</v>
      </c>
      <c r="K148" s="109">
        <f t="shared" si="3"/>
        <v>2.9</v>
      </c>
      <c r="L148" s="115"/>
    </row>
    <row r="149" spans="1:12" ht="24" customHeight="1">
      <c r="A149" s="114"/>
      <c r="B149" s="107">
        <f>'Tax Invoice'!D145</f>
        <v>1</v>
      </c>
      <c r="C149" s="10" t="s">
        <v>796</v>
      </c>
      <c r="D149" s="10" t="s">
        <v>796</v>
      </c>
      <c r="E149" s="118" t="s">
        <v>26</v>
      </c>
      <c r="F149" s="136" t="s">
        <v>800</v>
      </c>
      <c r="G149" s="137"/>
      <c r="H149" s="11" t="s">
        <v>798</v>
      </c>
      <c r="I149" s="14">
        <f t="shared" si="2"/>
        <v>1.45</v>
      </c>
      <c r="J149" s="14">
        <v>4.82</v>
      </c>
      <c r="K149" s="109">
        <f t="shared" si="3"/>
        <v>1.45</v>
      </c>
      <c r="L149" s="115"/>
    </row>
    <row r="150" spans="1:12" ht="24" customHeight="1">
      <c r="A150" s="114"/>
      <c r="B150" s="107">
        <f>'Tax Invoice'!D146</f>
        <v>1</v>
      </c>
      <c r="C150" s="10" t="s">
        <v>801</v>
      </c>
      <c r="D150" s="10" t="s">
        <v>801</v>
      </c>
      <c r="E150" s="118" t="s">
        <v>107</v>
      </c>
      <c r="F150" s="136"/>
      <c r="G150" s="137"/>
      <c r="H150" s="11" t="s">
        <v>802</v>
      </c>
      <c r="I150" s="14">
        <f t="shared" ref="I150:I213" si="4">ROUNDUP(J150*$N$1,2)</f>
        <v>0.28000000000000003</v>
      </c>
      <c r="J150" s="14">
        <v>0.92</v>
      </c>
      <c r="K150" s="109">
        <f t="shared" ref="K150:K213" si="5">I150*B150</f>
        <v>0.28000000000000003</v>
      </c>
      <c r="L150" s="115"/>
    </row>
    <row r="151" spans="1:12" ht="24" customHeight="1">
      <c r="A151" s="114"/>
      <c r="B151" s="107">
        <f>'Tax Invoice'!D147</f>
        <v>2</v>
      </c>
      <c r="C151" s="10" t="s">
        <v>801</v>
      </c>
      <c r="D151" s="10" t="s">
        <v>801</v>
      </c>
      <c r="E151" s="118" t="s">
        <v>212</v>
      </c>
      <c r="F151" s="136"/>
      <c r="G151" s="137"/>
      <c r="H151" s="11" t="s">
        <v>802</v>
      </c>
      <c r="I151" s="14">
        <f t="shared" si="4"/>
        <v>0.28000000000000003</v>
      </c>
      <c r="J151" s="14">
        <v>0.92</v>
      </c>
      <c r="K151" s="109">
        <f t="shared" si="5"/>
        <v>0.56000000000000005</v>
      </c>
      <c r="L151" s="115"/>
    </row>
    <row r="152" spans="1:12" ht="24" customHeight="1">
      <c r="A152" s="114"/>
      <c r="B152" s="107">
        <f>'Tax Invoice'!D148</f>
        <v>1</v>
      </c>
      <c r="C152" s="10" t="s">
        <v>801</v>
      </c>
      <c r="D152" s="10" t="s">
        <v>801</v>
      </c>
      <c r="E152" s="118" t="s">
        <v>213</v>
      </c>
      <c r="F152" s="136"/>
      <c r="G152" s="137"/>
      <c r="H152" s="11" t="s">
        <v>802</v>
      </c>
      <c r="I152" s="14">
        <f t="shared" si="4"/>
        <v>0.28000000000000003</v>
      </c>
      <c r="J152" s="14">
        <v>0.92</v>
      </c>
      <c r="K152" s="109">
        <f t="shared" si="5"/>
        <v>0.28000000000000003</v>
      </c>
      <c r="L152" s="115"/>
    </row>
    <row r="153" spans="1:12" ht="24" customHeight="1">
      <c r="A153" s="114"/>
      <c r="B153" s="107">
        <f>'Tax Invoice'!D149</f>
        <v>1</v>
      </c>
      <c r="C153" s="10" t="s">
        <v>801</v>
      </c>
      <c r="D153" s="10" t="s">
        <v>801</v>
      </c>
      <c r="E153" s="118" t="s">
        <v>263</v>
      </c>
      <c r="F153" s="136"/>
      <c r="G153" s="137"/>
      <c r="H153" s="11" t="s">
        <v>802</v>
      </c>
      <c r="I153" s="14">
        <f t="shared" si="4"/>
        <v>0.28000000000000003</v>
      </c>
      <c r="J153" s="14">
        <v>0.92</v>
      </c>
      <c r="K153" s="109">
        <f t="shared" si="5"/>
        <v>0.28000000000000003</v>
      </c>
      <c r="L153" s="115"/>
    </row>
    <row r="154" spans="1:12" ht="24" customHeight="1">
      <c r="A154" s="114"/>
      <c r="B154" s="107">
        <f>'Tax Invoice'!D150</f>
        <v>2</v>
      </c>
      <c r="C154" s="10" t="s">
        <v>801</v>
      </c>
      <c r="D154" s="10" t="s">
        <v>801</v>
      </c>
      <c r="E154" s="118" t="s">
        <v>214</v>
      </c>
      <c r="F154" s="136"/>
      <c r="G154" s="137"/>
      <c r="H154" s="11" t="s">
        <v>802</v>
      </c>
      <c r="I154" s="14">
        <f t="shared" si="4"/>
        <v>0.28000000000000003</v>
      </c>
      <c r="J154" s="14">
        <v>0.92</v>
      </c>
      <c r="K154" s="109">
        <f t="shared" si="5"/>
        <v>0.56000000000000005</v>
      </c>
      <c r="L154" s="115"/>
    </row>
    <row r="155" spans="1:12" ht="24" customHeight="1">
      <c r="A155" s="114"/>
      <c r="B155" s="107">
        <f>'Tax Invoice'!D151</f>
        <v>4</v>
      </c>
      <c r="C155" s="10" t="s">
        <v>801</v>
      </c>
      <c r="D155" s="10" t="s">
        <v>801</v>
      </c>
      <c r="E155" s="118" t="s">
        <v>265</v>
      </c>
      <c r="F155" s="136"/>
      <c r="G155" s="137"/>
      <c r="H155" s="11" t="s">
        <v>802</v>
      </c>
      <c r="I155" s="14">
        <f t="shared" si="4"/>
        <v>0.28000000000000003</v>
      </c>
      <c r="J155" s="14">
        <v>0.92</v>
      </c>
      <c r="K155" s="109">
        <f t="shared" si="5"/>
        <v>1.1200000000000001</v>
      </c>
      <c r="L155" s="115"/>
    </row>
    <row r="156" spans="1:12" ht="24" customHeight="1">
      <c r="A156" s="114"/>
      <c r="B156" s="107">
        <f>'Tax Invoice'!D152</f>
        <v>2</v>
      </c>
      <c r="C156" s="10" t="s">
        <v>801</v>
      </c>
      <c r="D156" s="10" t="s">
        <v>801</v>
      </c>
      <c r="E156" s="118" t="s">
        <v>266</v>
      </c>
      <c r="F156" s="136"/>
      <c r="G156" s="137"/>
      <c r="H156" s="11" t="s">
        <v>802</v>
      </c>
      <c r="I156" s="14">
        <f t="shared" si="4"/>
        <v>0.28000000000000003</v>
      </c>
      <c r="J156" s="14">
        <v>0.92</v>
      </c>
      <c r="K156" s="109">
        <f t="shared" si="5"/>
        <v>0.56000000000000005</v>
      </c>
      <c r="L156" s="115"/>
    </row>
    <row r="157" spans="1:12" ht="24" customHeight="1">
      <c r="A157" s="114"/>
      <c r="B157" s="107">
        <f>'Tax Invoice'!D153</f>
        <v>1</v>
      </c>
      <c r="C157" s="10" t="s">
        <v>801</v>
      </c>
      <c r="D157" s="10" t="s">
        <v>801</v>
      </c>
      <c r="E157" s="118" t="s">
        <v>310</v>
      </c>
      <c r="F157" s="136"/>
      <c r="G157" s="137"/>
      <c r="H157" s="11" t="s">
        <v>802</v>
      </c>
      <c r="I157" s="14">
        <f t="shared" si="4"/>
        <v>0.28000000000000003</v>
      </c>
      <c r="J157" s="14">
        <v>0.92</v>
      </c>
      <c r="K157" s="109">
        <f t="shared" si="5"/>
        <v>0.28000000000000003</v>
      </c>
      <c r="L157" s="115"/>
    </row>
    <row r="158" spans="1:12" ht="24" customHeight="1">
      <c r="A158" s="114"/>
      <c r="B158" s="107">
        <f>'Tax Invoice'!D154</f>
        <v>1</v>
      </c>
      <c r="C158" s="10" t="s">
        <v>801</v>
      </c>
      <c r="D158" s="10" t="s">
        <v>801</v>
      </c>
      <c r="E158" s="118" t="s">
        <v>269</v>
      </c>
      <c r="F158" s="136"/>
      <c r="G158" s="137"/>
      <c r="H158" s="11" t="s">
        <v>802</v>
      </c>
      <c r="I158" s="14">
        <f t="shared" si="4"/>
        <v>0.28000000000000003</v>
      </c>
      <c r="J158" s="14">
        <v>0.92</v>
      </c>
      <c r="K158" s="109">
        <f t="shared" si="5"/>
        <v>0.28000000000000003</v>
      </c>
      <c r="L158" s="115"/>
    </row>
    <row r="159" spans="1:12" ht="36" customHeight="1">
      <c r="A159" s="114"/>
      <c r="B159" s="107">
        <f>'Tax Invoice'!D155</f>
        <v>2</v>
      </c>
      <c r="C159" s="10" t="s">
        <v>803</v>
      </c>
      <c r="D159" s="10" t="s">
        <v>803</v>
      </c>
      <c r="E159" s="118" t="s">
        <v>799</v>
      </c>
      <c r="F159" s="136"/>
      <c r="G159" s="137"/>
      <c r="H159" s="11" t="s">
        <v>804</v>
      </c>
      <c r="I159" s="14">
        <f t="shared" si="4"/>
        <v>0.57999999999999996</v>
      </c>
      <c r="J159" s="14">
        <v>1.93</v>
      </c>
      <c r="K159" s="109">
        <f t="shared" si="5"/>
        <v>1.1599999999999999</v>
      </c>
      <c r="L159" s="115"/>
    </row>
    <row r="160" spans="1:12" ht="36" customHeight="1">
      <c r="A160" s="114"/>
      <c r="B160" s="107">
        <f>'Tax Invoice'!D156</f>
        <v>2</v>
      </c>
      <c r="C160" s="10" t="s">
        <v>803</v>
      </c>
      <c r="D160" s="10" t="s">
        <v>803</v>
      </c>
      <c r="E160" s="118" t="s">
        <v>797</v>
      </c>
      <c r="F160" s="136"/>
      <c r="G160" s="137"/>
      <c r="H160" s="11" t="s">
        <v>804</v>
      </c>
      <c r="I160" s="14">
        <f t="shared" si="4"/>
        <v>0.57999999999999996</v>
      </c>
      <c r="J160" s="14">
        <v>1.93</v>
      </c>
      <c r="K160" s="109">
        <f t="shared" si="5"/>
        <v>1.1599999999999999</v>
      </c>
      <c r="L160" s="115"/>
    </row>
    <row r="161" spans="1:12" ht="36" customHeight="1">
      <c r="A161" s="114"/>
      <c r="B161" s="107">
        <f>'Tax Invoice'!D157</f>
        <v>2</v>
      </c>
      <c r="C161" s="10" t="s">
        <v>803</v>
      </c>
      <c r="D161" s="10" t="s">
        <v>803</v>
      </c>
      <c r="E161" s="118" t="s">
        <v>800</v>
      </c>
      <c r="F161" s="136"/>
      <c r="G161" s="137"/>
      <c r="H161" s="11" t="s">
        <v>804</v>
      </c>
      <c r="I161" s="14">
        <f t="shared" si="4"/>
        <v>0.57999999999999996</v>
      </c>
      <c r="J161" s="14">
        <v>1.93</v>
      </c>
      <c r="K161" s="109">
        <f t="shared" si="5"/>
        <v>1.1599999999999999</v>
      </c>
      <c r="L161" s="115"/>
    </row>
    <row r="162" spans="1:12" ht="12.75" customHeight="1">
      <c r="A162" s="114"/>
      <c r="B162" s="107">
        <f>'Tax Invoice'!D158</f>
        <v>15</v>
      </c>
      <c r="C162" s="10" t="s">
        <v>656</v>
      </c>
      <c r="D162" s="10" t="s">
        <v>656</v>
      </c>
      <c r="E162" s="118" t="s">
        <v>805</v>
      </c>
      <c r="F162" s="136"/>
      <c r="G162" s="137"/>
      <c r="H162" s="11" t="s">
        <v>658</v>
      </c>
      <c r="I162" s="14">
        <f t="shared" si="4"/>
        <v>0.09</v>
      </c>
      <c r="J162" s="14">
        <v>0.28999999999999998</v>
      </c>
      <c r="K162" s="109">
        <f t="shared" si="5"/>
        <v>1.3499999999999999</v>
      </c>
      <c r="L162" s="115"/>
    </row>
    <row r="163" spans="1:12" ht="12.75" customHeight="1">
      <c r="A163" s="114"/>
      <c r="B163" s="107">
        <f>'Tax Invoice'!D159</f>
        <v>15</v>
      </c>
      <c r="C163" s="10" t="s">
        <v>656</v>
      </c>
      <c r="D163" s="10" t="s">
        <v>656</v>
      </c>
      <c r="E163" s="118" t="s">
        <v>806</v>
      </c>
      <c r="F163" s="136"/>
      <c r="G163" s="137"/>
      <c r="H163" s="11" t="s">
        <v>658</v>
      </c>
      <c r="I163" s="14">
        <f t="shared" si="4"/>
        <v>0.09</v>
      </c>
      <c r="J163" s="14">
        <v>0.28999999999999998</v>
      </c>
      <c r="K163" s="109">
        <f t="shared" si="5"/>
        <v>1.3499999999999999</v>
      </c>
      <c r="L163" s="115"/>
    </row>
    <row r="164" spans="1:12" ht="24" customHeight="1">
      <c r="A164" s="114"/>
      <c r="B164" s="107">
        <f>'Tax Invoice'!D160</f>
        <v>10</v>
      </c>
      <c r="C164" s="10" t="s">
        <v>807</v>
      </c>
      <c r="D164" s="10" t="s">
        <v>807</v>
      </c>
      <c r="E164" s="118" t="s">
        <v>23</v>
      </c>
      <c r="F164" s="136" t="s">
        <v>272</v>
      </c>
      <c r="G164" s="137"/>
      <c r="H164" s="11" t="s">
        <v>808</v>
      </c>
      <c r="I164" s="14">
        <f t="shared" si="4"/>
        <v>0.3</v>
      </c>
      <c r="J164" s="14">
        <v>1</v>
      </c>
      <c r="K164" s="109">
        <f t="shared" si="5"/>
        <v>3</v>
      </c>
      <c r="L164" s="115"/>
    </row>
    <row r="165" spans="1:12" ht="24" customHeight="1">
      <c r="A165" s="114"/>
      <c r="B165" s="107">
        <f>'Tax Invoice'!D161</f>
        <v>5</v>
      </c>
      <c r="C165" s="10" t="s">
        <v>807</v>
      </c>
      <c r="D165" s="10" t="s">
        <v>807</v>
      </c>
      <c r="E165" s="118" t="s">
        <v>23</v>
      </c>
      <c r="F165" s="136" t="s">
        <v>723</v>
      </c>
      <c r="G165" s="137"/>
      <c r="H165" s="11" t="s">
        <v>808</v>
      </c>
      <c r="I165" s="14">
        <f t="shared" si="4"/>
        <v>0.3</v>
      </c>
      <c r="J165" s="14">
        <v>1</v>
      </c>
      <c r="K165" s="109">
        <f t="shared" si="5"/>
        <v>1.5</v>
      </c>
      <c r="L165" s="115"/>
    </row>
    <row r="166" spans="1:12" ht="24" customHeight="1">
      <c r="A166" s="114"/>
      <c r="B166" s="107">
        <f>'Tax Invoice'!D162</f>
        <v>8</v>
      </c>
      <c r="C166" s="10" t="s">
        <v>807</v>
      </c>
      <c r="D166" s="10" t="s">
        <v>807</v>
      </c>
      <c r="E166" s="118" t="s">
        <v>25</v>
      </c>
      <c r="F166" s="136" t="s">
        <v>273</v>
      </c>
      <c r="G166" s="137"/>
      <c r="H166" s="11" t="s">
        <v>808</v>
      </c>
      <c r="I166" s="14">
        <f t="shared" si="4"/>
        <v>0.3</v>
      </c>
      <c r="J166" s="14">
        <v>1</v>
      </c>
      <c r="K166" s="109">
        <f t="shared" si="5"/>
        <v>2.4</v>
      </c>
      <c r="L166" s="115"/>
    </row>
    <row r="167" spans="1:12" ht="24" customHeight="1">
      <c r="A167" s="114"/>
      <c r="B167" s="107">
        <f>'Tax Invoice'!D163</f>
        <v>6</v>
      </c>
      <c r="C167" s="10" t="s">
        <v>807</v>
      </c>
      <c r="D167" s="10" t="s">
        <v>807</v>
      </c>
      <c r="E167" s="118" t="s">
        <v>25</v>
      </c>
      <c r="F167" s="136" t="s">
        <v>772</v>
      </c>
      <c r="G167" s="137"/>
      <c r="H167" s="11" t="s">
        <v>808</v>
      </c>
      <c r="I167" s="14">
        <f t="shared" si="4"/>
        <v>0.3</v>
      </c>
      <c r="J167" s="14">
        <v>1</v>
      </c>
      <c r="K167" s="109">
        <f t="shared" si="5"/>
        <v>1.7999999999999998</v>
      </c>
      <c r="L167" s="115"/>
    </row>
    <row r="168" spans="1:12" ht="24" customHeight="1">
      <c r="A168" s="114"/>
      <c r="B168" s="107">
        <f>'Tax Invoice'!D164</f>
        <v>8</v>
      </c>
      <c r="C168" s="10" t="s">
        <v>807</v>
      </c>
      <c r="D168" s="10" t="s">
        <v>807</v>
      </c>
      <c r="E168" s="118" t="s">
        <v>26</v>
      </c>
      <c r="F168" s="136" t="s">
        <v>272</v>
      </c>
      <c r="G168" s="137"/>
      <c r="H168" s="11" t="s">
        <v>808</v>
      </c>
      <c r="I168" s="14">
        <f t="shared" si="4"/>
        <v>0.3</v>
      </c>
      <c r="J168" s="14">
        <v>1</v>
      </c>
      <c r="K168" s="109">
        <f t="shared" si="5"/>
        <v>2.4</v>
      </c>
      <c r="L168" s="115"/>
    </row>
    <row r="169" spans="1:12" ht="36" customHeight="1">
      <c r="A169" s="114"/>
      <c r="B169" s="107">
        <f>'Tax Invoice'!D165</f>
        <v>4</v>
      </c>
      <c r="C169" s="10" t="s">
        <v>708</v>
      </c>
      <c r="D169" s="10" t="s">
        <v>711</v>
      </c>
      <c r="E169" s="118" t="s">
        <v>709</v>
      </c>
      <c r="F169" s="136"/>
      <c r="G169" s="137"/>
      <c r="H169" s="11" t="s">
        <v>710</v>
      </c>
      <c r="I169" s="14">
        <f t="shared" si="4"/>
        <v>8.15</v>
      </c>
      <c r="J169" s="14">
        <v>27.14</v>
      </c>
      <c r="K169" s="109">
        <f t="shared" si="5"/>
        <v>32.6</v>
      </c>
      <c r="L169" s="115"/>
    </row>
    <row r="170" spans="1:12" ht="36" customHeight="1">
      <c r="A170" s="114"/>
      <c r="B170" s="107">
        <f>'Tax Invoice'!D166</f>
        <v>2</v>
      </c>
      <c r="C170" s="10" t="s">
        <v>708</v>
      </c>
      <c r="D170" s="10" t="s">
        <v>922</v>
      </c>
      <c r="E170" s="118" t="s">
        <v>809</v>
      </c>
      <c r="F170" s="136"/>
      <c r="G170" s="137"/>
      <c r="H170" s="11" t="s">
        <v>710</v>
      </c>
      <c r="I170" s="14">
        <f t="shared" si="4"/>
        <v>13.49</v>
      </c>
      <c r="J170" s="14">
        <v>44.96</v>
      </c>
      <c r="K170" s="109">
        <f t="shared" si="5"/>
        <v>26.98</v>
      </c>
      <c r="L170" s="115"/>
    </row>
    <row r="171" spans="1:12" ht="36" customHeight="1">
      <c r="A171" s="114"/>
      <c r="B171" s="107">
        <f>'Tax Invoice'!D167</f>
        <v>2</v>
      </c>
      <c r="C171" s="10" t="s">
        <v>708</v>
      </c>
      <c r="D171" s="10" t="s">
        <v>923</v>
      </c>
      <c r="E171" s="118" t="s">
        <v>810</v>
      </c>
      <c r="F171" s="136"/>
      <c r="G171" s="137"/>
      <c r="H171" s="11" t="s">
        <v>710</v>
      </c>
      <c r="I171" s="14">
        <f t="shared" si="4"/>
        <v>8.15</v>
      </c>
      <c r="J171" s="14">
        <v>27.14</v>
      </c>
      <c r="K171" s="109">
        <f t="shared" si="5"/>
        <v>16.3</v>
      </c>
      <c r="L171" s="115"/>
    </row>
    <row r="172" spans="1:12" ht="36" customHeight="1">
      <c r="A172" s="114"/>
      <c r="B172" s="107">
        <f>'Tax Invoice'!D168</f>
        <v>2</v>
      </c>
      <c r="C172" s="10" t="s">
        <v>811</v>
      </c>
      <c r="D172" s="10" t="s">
        <v>811</v>
      </c>
      <c r="E172" s="118" t="s">
        <v>28</v>
      </c>
      <c r="F172" s="136" t="s">
        <v>210</v>
      </c>
      <c r="G172" s="137"/>
      <c r="H172" s="11" t="s">
        <v>958</v>
      </c>
      <c r="I172" s="14">
        <f t="shared" si="4"/>
        <v>1.55</v>
      </c>
      <c r="J172" s="14">
        <v>5.16</v>
      </c>
      <c r="K172" s="109">
        <f t="shared" si="5"/>
        <v>3.1</v>
      </c>
      <c r="L172" s="115"/>
    </row>
    <row r="173" spans="1:12" ht="36" customHeight="1">
      <c r="A173" s="114"/>
      <c r="B173" s="107">
        <f>'Tax Invoice'!D169</f>
        <v>2</v>
      </c>
      <c r="C173" s="10" t="s">
        <v>811</v>
      </c>
      <c r="D173" s="10" t="s">
        <v>811</v>
      </c>
      <c r="E173" s="118" t="s">
        <v>28</v>
      </c>
      <c r="F173" s="136" t="s">
        <v>265</v>
      </c>
      <c r="G173" s="137"/>
      <c r="H173" s="11" t="s">
        <v>958</v>
      </c>
      <c r="I173" s="14">
        <f t="shared" si="4"/>
        <v>1.55</v>
      </c>
      <c r="J173" s="14">
        <v>5.16</v>
      </c>
      <c r="K173" s="109">
        <f t="shared" si="5"/>
        <v>3.1</v>
      </c>
      <c r="L173" s="115"/>
    </row>
    <row r="174" spans="1:12" ht="36" customHeight="1">
      <c r="A174" s="114"/>
      <c r="B174" s="107">
        <f>'Tax Invoice'!D170</f>
        <v>2</v>
      </c>
      <c r="C174" s="10" t="s">
        <v>811</v>
      </c>
      <c r="D174" s="10" t="s">
        <v>811</v>
      </c>
      <c r="E174" s="118" t="s">
        <v>28</v>
      </c>
      <c r="F174" s="136" t="s">
        <v>310</v>
      </c>
      <c r="G174" s="137"/>
      <c r="H174" s="11" t="s">
        <v>958</v>
      </c>
      <c r="I174" s="14">
        <f t="shared" si="4"/>
        <v>1.55</v>
      </c>
      <c r="J174" s="14">
        <v>5.16</v>
      </c>
      <c r="K174" s="109">
        <f t="shared" si="5"/>
        <v>3.1</v>
      </c>
      <c r="L174" s="115"/>
    </row>
    <row r="175" spans="1:12" ht="36" customHeight="1">
      <c r="A175" s="114"/>
      <c r="B175" s="107">
        <f>'Tax Invoice'!D171</f>
        <v>2</v>
      </c>
      <c r="C175" s="10" t="s">
        <v>811</v>
      </c>
      <c r="D175" s="10" t="s">
        <v>811</v>
      </c>
      <c r="E175" s="118" t="s">
        <v>29</v>
      </c>
      <c r="F175" s="136" t="s">
        <v>107</v>
      </c>
      <c r="G175" s="137"/>
      <c r="H175" s="11" t="s">
        <v>958</v>
      </c>
      <c r="I175" s="14">
        <f t="shared" si="4"/>
        <v>1.55</v>
      </c>
      <c r="J175" s="14">
        <v>5.16</v>
      </c>
      <c r="K175" s="109">
        <f t="shared" si="5"/>
        <v>3.1</v>
      </c>
      <c r="L175" s="115"/>
    </row>
    <row r="176" spans="1:12" ht="36" customHeight="1">
      <c r="A176" s="114"/>
      <c r="B176" s="107">
        <f>'Tax Invoice'!D172</f>
        <v>2</v>
      </c>
      <c r="C176" s="10" t="s">
        <v>811</v>
      </c>
      <c r="D176" s="10" t="s">
        <v>811</v>
      </c>
      <c r="E176" s="118" t="s">
        <v>29</v>
      </c>
      <c r="F176" s="136" t="s">
        <v>213</v>
      </c>
      <c r="G176" s="137"/>
      <c r="H176" s="11" t="s">
        <v>958</v>
      </c>
      <c r="I176" s="14">
        <f t="shared" si="4"/>
        <v>1.55</v>
      </c>
      <c r="J176" s="14">
        <v>5.16</v>
      </c>
      <c r="K176" s="109">
        <f t="shared" si="5"/>
        <v>3.1</v>
      </c>
      <c r="L176" s="115"/>
    </row>
    <row r="177" spans="1:12" ht="36" customHeight="1">
      <c r="A177" s="114"/>
      <c r="B177" s="107">
        <f>'Tax Invoice'!D173</f>
        <v>2</v>
      </c>
      <c r="C177" s="10" t="s">
        <v>811</v>
      </c>
      <c r="D177" s="10" t="s">
        <v>811</v>
      </c>
      <c r="E177" s="118" t="s">
        <v>29</v>
      </c>
      <c r="F177" s="136" t="s">
        <v>214</v>
      </c>
      <c r="G177" s="137"/>
      <c r="H177" s="11" t="s">
        <v>958</v>
      </c>
      <c r="I177" s="14">
        <f t="shared" si="4"/>
        <v>1.55</v>
      </c>
      <c r="J177" s="14">
        <v>5.16</v>
      </c>
      <c r="K177" s="109">
        <f t="shared" si="5"/>
        <v>3.1</v>
      </c>
      <c r="L177" s="115"/>
    </row>
    <row r="178" spans="1:12" ht="36" customHeight="1">
      <c r="A178" s="114"/>
      <c r="B178" s="107">
        <f>'Tax Invoice'!D174</f>
        <v>2</v>
      </c>
      <c r="C178" s="10" t="s">
        <v>811</v>
      </c>
      <c r="D178" s="10" t="s">
        <v>811</v>
      </c>
      <c r="E178" s="118" t="s">
        <v>29</v>
      </c>
      <c r="F178" s="136" t="s">
        <v>269</v>
      </c>
      <c r="G178" s="137"/>
      <c r="H178" s="11" t="s">
        <v>958</v>
      </c>
      <c r="I178" s="14">
        <f t="shared" si="4"/>
        <v>1.55</v>
      </c>
      <c r="J178" s="14">
        <v>5.16</v>
      </c>
      <c r="K178" s="109">
        <f t="shared" si="5"/>
        <v>3.1</v>
      </c>
      <c r="L178" s="115"/>
    </row>
    <row r="179" spans="1:12" ht="24" customHeight="1">
      <c r="A179" s="114"/>
      <c r="B179" s="107">
        <f>'Tax Invoice'!D175</f>
        <v>1</v>
      </c>
      <c r="C179" s="10" t="s">
        <v>812</v>
      </c>
      <c r="D179" s="10" t="s">
        <v>812</v>
      </c>
      <c r="E179" s="118" t="s">
        <v>29</v>
      </c>
      <c r="F179" s="136" t="s">
        <v>484</v>
      </c>
      <c r="G179" s="137"/>
      <c r="H179" s="11" t="s">
        <v>813</v>
      </c>
      <c r="I179" s="14">
        <f t="shared" si="4"/>
        <v>3.48</v>
      </c>
      <c r="J179" s="14">
        <v>11.6</v>
      </c>
      <c r="K179" s="109">
        <f t="shared" si="5"/>
        <v>3.48</v>
      </c>
      <c r="L179" s="115"/>
    </row>
    <row r="180" spans="1:12" ht="24" customHeight="1">
      <c r="A180" s="114"/>
      <c r="B180" s="107">
        <f>'Tax Invoice'!D176</f>
        <v>1</v>
      </c>
      <c r="C180" s="10" t="s">
        <v>812</v>
      </c>
      <c r="D180" s="10" t="s">
        <v>812</v>
      </c>
      <c r="E180" s="118" t="s">
        <v>29</v>
      </c>
      <c r="F180" s="136" t="s">
        <v>814</v>
      </c>
      <c r="G180" s="137"/>
      <c r="H180" s="11" t="s">
        <v>813</v>
      </c>
      <c r="I180" s="14">
        <f t="shared" si="4"/>
        <v>3.48</v>
      </c>
      <c r="J180" s="14">
        <v>11.6</v>
      </c>
      <c r="K180" s="109">
        <f t="shared" si="5"/>
        <v>3.48</v>
      </c>
      <c r="L180" s="115"/>
    </row>
    <row r="181" spans="1:12" ht="36" customHeight="1">
      <c r="A181" s="114"/>
      <c r="B181" s="107">
        <f>'Tax Invoice'!D177</f>
        <v>2</v>
      </c>
      <c r="C181" s="10" t="s">
        <v>815</v>
      </c>
      <c r="D181" s="10" t="s">
        <v>815</v>
      </c>
      <c r="E181" s="118" t="s">
        <v>28</v>
      </c>
      <c r="F181" s="136"/>
      <c r="G181" s="137"/>
      <c r="H181" s="11" t="s">
        <v>816</v>
      </c>
      <c r="I181" s="14">
        <f t="shared" si="4"/>
        <v>0.82000000000000006</v>
      </c>
      <c r="J181" s="14">
        <v>2.73</v>
      </c>
      <c r="K181" s="109">
        <f t="shared" si="5"/>
        <v>1.6400000000000001</v>
      </c>
      <c r="L181" s="115"/>
    </row>
    <row r="182" spans="1:12" ht="24" customHeight="1">
      <c r="A182" s="114"/>
      <c r="B182" s="107">
        <f>'Tax Invoice'!D178</f>
        <v>2</v>
      </c>
      <c r="C182" s="10" t="s">
        <v>817</v>
      </c>
      <c r="D182" s="10" t="s">
        <v>817</v>
      </c>
      <c r="E182" s="118" t="s">
        <v>28</v>
      </c>
      <c r="F182" s="136"/>
      <c r="G182" s="137"/>
      <c r="H182" s="11" t="s">
        <v>818</v>
      </c>
      <c r="I182" s="14">
        <f t="shared" si="4"/>
        <v>0.78</v>
      </c>
      <c r="J182" s="14">
        <v>2.58</v>
      </c>
      <c r="K182" s="109">
        <f t="shared" si="5"/>
        <v>1.56</v>
      </c>
      <c r="L182" s="115"/>
    </row>
    <row r="183" spans="1:12" ht="36" customHeight="1">
      <c r="A183" s="114"/>
      <c r="B183" s="107">
        <f>'Tax Invoice'!D179</f>
        <v>4</v>
      </c>
      <c r="C183" s="10" t="s">
        <v>819</v>
      </c>
      <c r="D183" s="10" t="s">
        <v>924</v>
      </c>
      <c r="E183" s="118" t="s">
        <v>27</v>
      </c>
      <c r="F183" s="136" t="s">
        <v>107</v>
      </c>
      <c r="G183" s="137"/>
      <c r="H183" s="11" t="s">
        <v>820</v>
      </c>
      <c r="I183" s="14">
        <f t="shared" si="4"/>
        <v>1.1499999999999999</v>
      </c>
      <c r="J183" s="14">
        <v>3.82</v>
      </c>
      <c r="K183" s="109">
        <f t="shared" si="5"/>
        <v>4.5999999999999996</v>
      </c>
      <c r="L183" s="115"/>
    </row>
    <row r="184" spans="1:12" ht="36" customHeight="1">
      <c r="A184" s="114"/>
      <c r="B184" s="107">
        <f>'Tax Invoice'!D180</f>
        <v>4</v>
      </c>
      <c r="C184" s="10" t="s">
        <v>819</v>
      </c>
      <c r="D184" s="10" t="s">
        <v>924</v>
      </c>
      <c r="E184" s="118" t="s">
        <v>27</v>
      </c>
      <c r="F184" s="136" t="s">
        <v>210</v>
      </c>
      <c r="G184" s="137"/>
      <c r="H184" s="11" t="s">
        <v>820</v>
      </c>
      <c r="I184" s="14">
        <f t="shared" si="4"/>
        <v>1.1499999999999999</v>
      </c>
      <c r="J184" s="14">
        <v>3.82</v>
      </c>
      <c r="K184" s="109">
        <f t="shared" si="5"/>
        <v>4.5999999999999996</v>
      </c>
      <c r="L184" s="115"/>
    </row>
    <row r="185" spans="1:12" ht="36" customHeight="1">
      <c r="A185" s="114"/>
      <c r="B185" s="107">
        <f>'Tax Invoice'!D181</f>
        <v>2</v>
      </c>
      <c r="C185" s="10" t="s">
        <v>819</v>
      </c>
      <c r="D185" s="10" t="s">
        <v>925</v>
      </c>
      <c r="E185" s="118" t="s">
        <v>28</v>
      </c>
      <c r="F185" s="136" t="s">
        <v>107</v>
      </c>
      <c r="G185" s="137"/>
      <c r="H185" s="11" t="s">
        <v>820</v>
      </c>
      <c r="I185" s="14">
        <f t="shared" si="4"/>
        <v>1.1499999999999999</v>
      </c>
      <c r="J185" s="14">
        <v>3.82</v>
      </c>
      <c r="K185" s="109">
        <f t="shared" si="5"/>
        <v>2.2999999999999998</v>
      </c>
      <c r="L185" s="115"/>
    </row>
    <row r="186" spans="1:12" ht="36" customHeight="1">
      <c r="A186" s="114"/>
      <c r="B186" s="107">
        <f>'Tax Invoice'!D182</f>
        <v>2</v>
      </c>
      <c r="C186" s="10" t="s">
        <v>819</v>
      </c>
      <c r="D186" s="10" t="s">
        <v>925</v>
      </c>
      <c r="E186" s="118" t="s">
        <v>28</v>
      </c>
      <c r="F186" s="136" t="s">
        <v>210</v>
      </c>
      <c r="G186" s="137"/>
      <c r="H186" s="11" t="s">
        <v>820</v>
      </c>
      <c r="I186" s="14">
        <f t="shared" si="4"/>
        <v>1.1499999999999999</v>
      </c>
      <c r="J186" s="14">
        <v>3.82</v>
      </c>
      <c r="K186" s="109">
        <f t="shared" si="5"/>
        <v>2.2999999999999998</v>
      </c>
      <c r="L186" s="115"/>
    </row>
    <row r="187" spans="1:12" ht="24" customHeight="1">
      <c r="A187" s="114"/>
      <c r="B187" s="107">
        <f>'Tax Invoice'!D183</f>
        <v>15</v>
      </c>
      <c r="C187" s="10" t="s">
        <v>116</v>
      </c>
      <c r="D187" s="10" t="s">
        <v>116</v>
      </c>
      <c r="E187" s="118"/>
      <c r="F187" s="136"/>
      <c r="G187" s="137"/>
      <c r="H187" s="11" t="s">
        <v>821</v>
      </c>
      <c r="I187" s="14">
        <f t="shared" si="4"/>
        <v>9.9999999999999992E-2</v>
      </c>
      <c r="J187" s="14">
        <v>0.32</v>
      </c>
      <c r="K187" s="109">
        <f t="shared" si="5"/>
        <v>1.4999999999999998</v>
      </c>
      <c r="L187" s="115"/>
    </row>
    <row r="188" spans="1:12" ht="24" customHeight="1">
      <c r="A188" s="114"/>
      <c r="B188" s="107">
        <f>'Tax Invoice'!D184</f>
        <v>10</v>
      </c>
      <c r="C188" s="10" t="s">
        <v>125</v>
      </c>
      <c r="D188" s="10" t="s">
        <v>125</v>
      </c>
      <c r="E188" s="118" t="s">
        <v>210</v>
      </c>
      <c r="F188" s="136"/>
      <c r="G188" s="137"/>
      <c r="H188" s="11" t="s">
        <v>822</v>
      </c>
      <c r="I188" s="14">
        <f t="shared" si="4"/>
        <v>0.13</v>
      </c>
      <c r="J188" s="14">
        <v>0.41</v>
      </c>
      <c r="K188" s="109">
        <f t="shared" si="5"/>
        <v>1.3</v>
      </c>
      <c r="L188" s="115"/>
    </row>
    <row r="189" spans="1:12" ht="24" customHeight="1">
      <c r="A189" s="114"/>
      <c r="B189" s="107">
        <f>'Tax Invoice'!D185</f>
        <v>20</v>
      </c>
      <c r="C189" s="10" t="s">
        <v>125</v>
      </c>
      <c r="D189" s="10" t="s">
        <v>125</v>
      </c>
      <c r="E189" s="118" t="s">
        <v>212</v>
      </c>
      <c r="F189" s="136"/>
      <c r="G189" s="137"/>
      <c r="H189" s="11" t="s">
        <v>822</v>
      </c>
      <c r="I189" s="14">
        <f t="shared" si="4"/>
        <v>0.13</v>
      </c>
      <c r="J189" s="14">
        <v>0.41</v>
      </c>
      <c r="K189" s="109">
        <f t="shared" si="5"/>
        <v>2.6</v>
      </c>
      <c r="L189" s="115"/>
    </row>
    <row r="190" spans="1:12" ht="24" customHeight="1">
      <c r="A190" s="114"/>
      <c r="B190" s="107">
        <f>'Tax Invoice'!D186</f>
        <v>10</v>
      </c>
      <c r="C190" s="10" t="s">
        <v>125</v>
      </c>
      <c r="D190" s="10" t="s">
        <v>125</v>
      </c>
      <c r="E190" s="118" t="s">
        <v>213</v>
      </c>
      <c r="F190" s="136"/>
      <c r="G190" s="137"/>
      <c r="H190" s="11" t="s">
        <v>822</v>
      </c>
      <c r="I190" s="14">
        <f t="shared" si="4"/>
        <v>0.13</v>
      </c>
      <c r="J190" s="14">
        <v>0.41</v>
      </c>
      <c r="K190" s="109">
        <f t="shared" si="5"/>
        <v>1.3</v>
      </c>
      <c r="L190" s="115"/>
    </row>
    <row r="191" spans="1:12" ht="24" customHeight="1">
      <c r="A191" s="114"/>
      <c r="B191" s="107">
        <f>'Tax Invoice'!D187</f>
        <v>10</v>
      </c>
      <c r="C191" s="10" t="s">
        <v>125</v>
      </c>
      <c r="D191" s="10" t="s">
        <v>125</v>
      </c>
      <c r="E191" s="118" t="s">
        <v>214</v>
      </c>
      <c r="F191" s="136"/>
      <c r="G191" s="137"/>
      <c r="H191" s="11" t="s">
        <v>822</v>
      </c>
      <c r="I191" s="14">
        <f t="shared" si="4"/>
        <v>0.13</v>
      </c>
      <c r="J191" s="14">
        <v>0.41</v>
      </c>
      <c r="K191" s="109">
        <f t="shared" si="5"/>
        <v>1.3</v>
      </c>
      <c r="L191" s="115"/>
    </row>
    <row r="192" spans="1:12" ht="24" customHeight="1">
      <c r="A192" s="114"/>
      <c r="B192" s="107">
        <f>'Tax Invoice'!D188</f>
        <v>10</v>
      </c>
      <c r="C192" s="10" t="s">
        <v>125</v>
      </c>
      <c r="D192" s="10" t="s">
        <v>125</v>
      </c>
      <c r="E192" s="118" t="s">
        <v>265</v>
      </c>
      <c r="F192" s="136"/>
      <c r="G192" s="137"/>
      <c r="H192" s="11" t="s">
        <v>822</v>
      </c>
      <c r="I192" s="14">
        <f t="shared" si="4"/>
        <v>0.13</v>
      </c>
      <c r="J192" s="14">
        <v>0.41</v>
      </c>
      <c r="K192" s="109">
        <f t="shared" si="5"/>
        <v>1.3</v>
      </c>
      <c r="L192" s="115"/>
    </row>
    <row r="193" spans="1:12" ht="24" customHeight="1">
      <c r="A193" s="114"/>
      <c r="B193" s="107">
        <f>'Tax Invoice'!D189</f>
        <v>10</v>
      </c>
      <c r="C193" s="10" t="s">
        <v>125</v>
      </c>
      <c r="D193" s="10" t="s">
        <v>125</v>
      </c>
      <c r="E193" s="118" t="s">
        <v>267</v>
      </c>
      <c r="F193" s="136"/>
      <c r="G193" s="137"/>
      <c r="H193" s="11" t="s">
        <v>822</v>
      </c>
      <c r="I193" s="14">
        <f t="shared" si="4"/>
        <v>0.13</v>
      </c>
      <c r="J193" s="14">
        <v>0.41</v>
      </c>
      <c r="K193" s="109">
        <f t="shared" si="5"/>
        <v>1.3</v>
      </c>
      <c r="L193" s="115"/>
    </row>
    <row r="194" spans="1:12" ht="24" customHeight="1">
      <c r="A194" s="114"/>
      <c r="B194" s="107">
        <f>'Tax Invoice'!D190</f>
        <v>10</v>
      </c>
      <c r="C194" s="10" t="s">
        <v>125</v>
      </c>
      <c r="D194" s="10" t="s">
        <v>125</v>
      </c>
      <c r="E194" s="118" t="s">
        <v>310</v>
      </c>
      <c r="F194" s="136"/>
      <c r="G194" s="137"/>
      <c r="H194" s="11" t="s">
        <v>822</v>
      </c>
      <c r="I194" s="14">
        <f t="shared" si="4"/>
        <v>0.13</v>
      </c>
      <c r="J194" s="14">
        <v>0.41</v>
      </c>
      <c r="K194" s="109">
        <f t="shared" si="5"/>
        <v>1.3</v>
      </c>
      <c r="L194" s="115"/>
    </row>
    <row r="195" spans="1:12" ht="24" customHeight="1">
      <c r="A195" s="114"/>
      <c r="B195" s="107">
        <f>'Tax Invoice'!D191</f>
        <v>10</v>
      </c>
      <c r="C195" s="10" t="s">
        <v>125</v>
      </c>
      <c r="D195" s="10" t="s">
        <v>125</v>
      </c>
      <c r="E195" s="118" t="s">
        <v>269</v>
      </c>
      <c r="F195" s="136"/>
      <c r="G195" s="137"/>
      <c r="H195" s="11" t="s">
        <v>822</v>
      </c>
      <c r="I195" s="14">
        <f t="shared" si="4"/>
        <v>0.13</v>
      </c>
      <c r="J195" s="14">
        <v>0.41</v>
      </c>
      <c r="K195" s="109">
        <f t="shared" si="5"/>
        <v>1.3</v>
      </c>
      <c r="L195" s="115"/>
    </row>
    <row r="196" spans="1:12" ht="24" customHeight="1">
      <c r="A196" s="114"/>
      <c r="B196" s="107">
        <f>'Tax Invoice'!D192</f>
        <v>20</v>
      </c>
      <c r="C196" s="10" t="s">
        <v>125</v>
      </c>
      <c r="D196" s="10" t="s">
        <v>125</v>
      </c>
      <c r="E196" s="118" t="s">
        <v>270</v>
      </c>
      <c r="F196" s="136"/>
      <c r="G196" s="137"/>
      <c r="H196" s="11" t="s">
        <v>822</v>
      </c>
      <c r="I196" s="14">
        <f t="shared" si="4"/>
        <v>0.13</v>
      </c>
      <c r="J196" s="14">
        <v>0.41</v>
      </c>
      <c r="K196" s="109">
        <f t="shared" si="5"/>
        <v>2.6</v>
      </c>
      <c r="L196" s="115"/>
    </row>
    <row r="197" spans="1:12" ht="24" customHeight="1">
      <c r="A197" s="114"/>
      <c r="B197" s="107">
        <f>'Tax Invoice'!D193</f>
        <v>40</v>
      </c>
      <c r="C197" s="10" t="s">
        <v>823</v>
      </c>
      <c r="D197" s="10" t="s">
        <v>823</v>
      </c>
      <c r="E197" s="118"/>
      <c r="F197" s="136"/>
      <c r="G197" s="137"/>
      <c r="H197" s="11" t="s">
        <v>824</v>
      </c>
      <c r="I197" s="14">
        <f t="shared" si="4"/>
        <v>0.08</v>
      </c>
      <c r="J197" s="14">
        <v>0.24</v>
      </c>
      <c r="K197" s="109">
        <f t="shared" si="5"/>
        <v>3.2</v>
      </c>
      <c r="L197" s="115"/>
    </row>
    <row r="198" spans="1:12" ht="24" customHeight="1">
      <c r="A198" s="114"/>
      <c r="B198" s="107">
        <f>'Tax Invoice'!D194</f>
        <v>15</v>
      </c>
      <c r="C198" s="10" t="s">
        <v>625</v>
      </c>
      <c r="D198" s="10" t="s">
        <v>625</v>
      </c>
      <c r="E198" s="118" t="s">
        <v>272</v>
      </c>
      <c r="F198" s="136"/>
      <c r="G198" s="137"/>
      <c r="H198" s="11" t="s">
        <v>825</v>
      </c>
      <c r="I198" s="14">
        <f t="shared" si="4"/>
        <v>0.2</v>
      </c>
      <c r="J198" s="14">
        <v>0.66</v>
      </c>
      <c r="K198" s="109">
        <f t="shared" si="5"/>
        <v>3</v>
      </c>
      <c r="L198" s="115"/>
    </row>
    <row r="199" spans="1:12" ht="24" customHeight="1">
      <c r="A199" s="114"/>
      <c r="B199" s="107">
        <f>'Tax Invoice'!D195</f>
        <v>8</v>
      </c>
      <c r="C199" s="10" t="s">
        <v>826</v>
      </c>
      <c r="D199" s="10" t="s">
        <v>826</v>
      </c>
      <c r="E199" s="118" t="s">
        <v>271</v>
      </c>
      <c r="F199" s="136" t="s">
        <v>107</v>
      </c>
      <c r="G199" s="137"/>
      <c r="H199" s="11" t="s">
        <v>827</v>
      </c>
      <c r="I199" s="14">
        <f t="shared" si="4"/>
        <v>0.23</v>
      </c>
      <c r="J199" s="14">
        <v>0.75</v>
      </c>
      <c r="K199" s="109">
        <f t="shared" si="5"/>
        <v>1.84</v>
      </c>
      <c r="L199" s="115"/>
    </row>
    <row r="200" spans="1:12" ht="24" customHeight="1">
      <c r="A200" s="114"/>
      <c r="B200" s="107">
        <f>'Tax Invoice'!D196</f>
        <v>5</v>
      </c>
      <c r="C200" s="10" t="s">
        <v>122</v>
      </c>
      <c r="D200" s="10" t="s">
        <v>122</v>
      </c>
      <c r="E200" s="118" t="s">
        <v>828</v>
      </c>
      <c r="F200" s="136"/>
      <c r="G200" s="137"/>
      <c r="H200" s="11" t="s">
        <v>829</v>
      </c>
      <c r="I200" s="14">
        <f t="shared" si="4"/>
        <v>0.3</v>
      </c>
      <c r="J200" s="14">
        <v>1</v>
      </c>
      <c r="K200" s="109">
        <f t="shared" si="5"/>
        <v>1.5</v>
      </c>
      <c r="L200" s="115"/>
    </row>
    <row r="201" spans="1:12" ht="24" customHeight="1">
      <c r="A201" s="114"/>
      <c r="B201" s="107">
        <f>'Tax Invoice'!D197</f>
        <v>1</v>
      </c>
      <c r="C201" s="10" t="s">
        <v>830</v>
      </c>
      <c r="D201" s="10" t="s">
        <v>830</v>
      </c>
      <c r="E201" s="118"/>
      <c r="F201" s="136"/>
      <c r="G201" s="137"/>
      <c r="H201" s="11" t="s">
        <v>252</v>
      </c>
      <c r="I201" s="14">
        <f t="shared" si="4"/>
        <v>11.89</v>
      </c>
      <c r="J201" s="14">
        <v>39.630000000000003</v>
      </c>
      <c r="K201" s="109">
        <f t="shared" si="5"/>
        <v>11.89</v>
      </c>
      <c r="L201" s="115"/>
    </row>
    <row r="202" spans="1:12" ht="48" customHeight="1">
      <c r="A202" s="114"/>
      <c r="B202" s="107">
        <f>'Tax Invoice'!D198</f>
        <v>1</v>
      </c>
      <c r="C202" s="10" t="s">
        <v>831</v>
      </c>
      <c r="D202" s="10" t="s">
        <v>831</v>
      </c>
      <c r="E202" s="118" t="s">
        <v>699</v>
      </c>
      <c r="F202" s="136"/>
      <c r="G202" s="137"/>
      <c r="H202" s="11" t="s">
        <v>959</v>
      </c>
      <c r="I202" s="14">
        <f t="shared" si="4"/>
        <v>15.28</v>
      </c>
      <c r="J202" s="14">
        <v>50.91</v>
      </c>
      <c r="K202" s="109">
        <f t="shared" si="5"/>
        <v>15.28</v>
      </c>
      <c r="L202" s="115"/>
    </row>
    <row r="203" spans="1:12" ht="48" customHeight="1">
      <c r="A203" s="114"/>
      <c r="B203" s="107">
        <f>'Tax Invoice'!D199</f>
        <v>1</v>
      </c>
      <c r="C203" s="10" t="s">
        <v>832</v>
      </c>
      <c r="D203" s="10" t="s">
        <v>832</v>
      </c>
      <c r="E203" s="118" t="s">
        <v>699</v>
      </c>
      <c r="F203" s="136"/>
      <c r="G203" s="137"/>
      <c r="H203" s="11" t="s">
        <v>960</v>
      </c>
      <c r="I203" s="14">
        <f t="shared" si="4"/>
        <v>13.26</v>
      </c>
      <c r="J203" s="14">
        <v>44.17</v>
      </c>
      <c r="K203" s="109">
        <f t="shared" si="5"/>
        <v>13.26</v>
      </c>
      <c r="L203" s="115"/>
    </row>
    <row r="204" spans="1:12" ht="48" customHeight="1">
      <c r="A204" s="114"/>
      <c r="B204" s="107">
        <f>'Tax Invoice'!D200</f>
        <v>1</v>
      </c>
      <c r="C204" s="10" t="s">
        <v>833</v>
      </c>
      <c r="D204" s="10" t="s">
        <v>833</v>
      </c>
      <c r="E204" s="118" t="s">
        <v>699</v>
      </c>
      <c r="F204" s="136"/>
      <c r="G204" s="137"/>
      <c r="H204" s="11" t="s">
        <v>961</v>
      </c>
      <c r="I204" s="14">
        <f t="shared" si="4"/>
        <v>14.23</v>
      </c>
      <c r="J204" s="14">
        <v>47.41</v>
      </c>
      <c r="K204" s="109">
        <f t="shared" si="5"/>
        <v>14.23</v>
      </c>
      <c r="L204" s="115"/>
    </row>
    <row r="205" spans="1:12" ht="24" customHeight="1">
      <c r="A205" s="114"/>
      <c r="B205" s="107">
        <f>'Tax Invoice'!D201</f>
        <v>15</v>
      </c>
      <c r="C205" s="10" t="s">
        <v>65</v>
      </c>
      <c r="D205" s="10" t="s">
        <v>65</v>
      </c>
      <c r="E205" s="118" t="s">
        <v>651</v>
      </c>
      <c r="F205" s="136"/>
      <c r="G205" s="137"/>
      <c r="H205" s="11" t="s">
        <v>834</v>
      </c>
      <c r="I205" s="14">
        <f t="shared" si="4"/>
        <v>0.81</v>
      </c>
      <c r="J205" s="14">
        <v>2.7</v>
      </c>
      <c r="K205" s="109">
        <f t="shared" si="5"/>
        <v>12.15</v>
      </c>
      <c r="L205" s="115"/>
    </row>
    <row r="206" spans="1:12" ht="24" customHeight="1">
      <c r="A206" s="114"/>
      <c r="B206" s="107">
        <f>'Tax Invoice'!D202</f>
        <v>30</v>
      </c>
      <c r="C206" s="10" t="s">
        <v>65</v>
      </c>
      <c r="D206" s="10" t="s">
        <v>65</v>
      </c>
      <c r="E206" s="118" t="s">
        <v>25</v>
      </c>
      <c r="F206" s="136"/>
      <c r="G206" s="137"/>
      <c r="H206" s="11" t="s">
        <v>834</v>
      </c>
      <c r="I206" s="14">
        <f t="shared" si="4"/>
        <v>0.81</v>
      </c>
      <c r="J206" s="14">
        <v>2.7</v>
      </c>
      <c r="K206" s="109">
        <f t="shared" si="5"/>
        <v>24.3</v>
      </c>
      <c r="L206" s="115"/>
    </row>
    <row r="207" spans="1:12" ht="24" customHeight="1">
      <c r="A207" s="114"/>
      <c r="B207" s="107">
        <f>'Tax Invoice'!D203</f>
        <v>40</v>
      </c>
      <c r="C207" s="10" t="s">
        <v>65</v>
      </c>
      <c r="D207" s="10" t="s">
        <v>65</v>
      </c>
      <c r="E207" s="118" t="s">
        <v>67</v>
      </c>
      <c r="F207" s="136"/>
      <c r="G207" s="137"/>
      <c r="H207" s="11" t="s">
        <v>834</v>
      </c>
      <c r="I207" s="14">
        <f t="shared" si="4"/>
        <v>0.81</v>
      </c>
      <c r="J207" s="14">
        <v>2.7</v>
      </c>
      <c r="K207" s="109">
        <f t="shared" si="5"/>
        <v>32.400000000000006</v>
      </c>
      <c r="L207" s="115"/>
    </row>
    <row r="208" spans="1:12" ht="24" customHeight="1">
      <c r="A208" s="114"/>
      <c r="B208" s="107">
        <f>'Tax Invoice'!D204</f>
        <v>30</v>
      </c>
      <c r="C208" s="10" t="s">
        <v>65</v>
      </c>
      <c r="D208" s="10" t="s">
        <v>65</v>
      </c>
      <c r="E208" s="118" t="s">
        <v>26</v>
      </c>
      <c r="F208" s="136"/>
      <c r="G208" s="137"/>
      <c r="H208" s="11" t="s">
        <v>834</v>
      </c>
      <c r="I208" s="14">
        <f t="shared" si="4"/>
        <v>0.81</v>
      </c>
      <c r="J208" s="14">
        <v>2.7</v>
      </c>
      <c r="K208" s="109">
        <f t="shared" si="5"/>
        <v>24.3</v>
      </c>
      <c r="L208" s="115"/>
    </row>
    <row r="209" spans="1:12" ht="24" customHeight="1">
      <c r="A209" s="114"/>
      <c r="B209" s="107">
        <f>'Tax Invoice'!D205</f>
        <v>14</v>
      </c>
      <c r="C209" s="10" t="s">
        <v>65</v>
      </c>
      <c r="D209" s="10" t="s">
        <v>65</v>
      </c>
      <c r="E209" s="118" t="s">
        <v>27</v>
      </c>
      <c r="F209" s="136"/>
      <c r="G209" s="137"/>
      <c r="H209" s="11" t="s">
        <v>834</v>
      </c>
      <c r="I209" s="14">
        <f t="shared" si="4"/>
        <v>0.81</v>
      </c>
      <c r="J209" s="14">
        <v>2.7</v>
      </c>
      <c r="K209" s="109">
        <f t="shared" si="5"/>
        <v>11.34</v>
      </c>
      <c r="L209" s="115"/>
    </row>
    <row r="210" spans="1:12" ht="24" customHeight="1">
      <c r="A210" s="114"/>
      <c r="B210" s="107">
        <f>'Tax Invoice'!D206</f>
        <v>5</v>
      </c>
      <c r="C210" s="10" t="s">
        <v>835</v>
      </c>
      <c r="D210" s="10" t="s">
        <v>835</v>
      </c>
      <c r="E210" s="118" t="s">
        <v>651</v>
      </c>
      <c r="F210" s="136"/>
      <c r="G210" s="137"/>
      <c r="H210" s="11" t="s">
        <v>836</v>
      </c>
      <c r="I210" s="14">
        <f t="shared" si="4"/>
        <v>0.87</v>
      </c>
      <c r="J210" s="14">
        <v>2.87</v>
      </c>
      <c r="K210" s="109">
        <f t="shared" si="5"/>
        <v>4.3499999999999996</v>
      </c>
      <c r="L210" s="115"/>
    </row>
    <row r="211" spans="1:12" ht="24" customHeight="1">
      <c r="A211" s="114"/>
      <c r="B211" s="107">
        <f>'Tax Invoice'!D207</f>
        <v>6</v>
      </c>
      <c r="C211" s="10" t="s">
        <v>835</v>
      </c>
      <c r="D211" s="10" t="s">
        <v>835</v>
      </c>
      <c r="E211" s="118" t="s">
        <v>25</v>
      </c>
      <c r="F211" s="136"/>
      <c r="G211" s="137"/>
      <c r="H211" s="11" t="s">
        <v>836</v>
      </c>
      <c r="I211" s="14">
        <f t="shared" si="4"/>
        <v>0.87</v>
      </c>
      <c r="J211" s="14">
        <v>2.87</v>
      </c>
      <c r="K211" s="109">
        <f t="shared" si="5"/>
        <v>5.22</v>
      </c>
      <c r="L211" s="115"/>
    </row>
    <row r="212" spans="1:12" ht="24" customHeight="1">
      <c r="A212" s="114"/>
      <c r="B212" s="107">
        <f>'Tax Invoice'!D208</f>
        <v>4</v>
      </c>
      <c r="C212" s="10" t="s">
        <v>835</v>
      </c>
      <c r="D212" s="10" t="s">
        <v>835</v>
      </c>
      <c r="E212" s="118" t="s">
        <v>67</v>
      </c>
      <c r="F212" s="136"/>
      <c r="G212" s="137"/>
      <c r="H212" s="11" t="s">
        <v>836</v>
      </c>
      <c r="I212" s="14">
        <f t="shared" si="4"/>
        <v>0.87</v>
      </c>
      <c r="J212" s="14">
        <v>2.87</v>
      </c>
      <c r="K212" s="109">
        <f t="shared" si="5"/>
        <v>3.48</v>
      </c>
      <c r="L212" s="115"/>
    </row>
    <row r="213" spans="1:12" ht="24" customHeight="1">
      <c r="A213" s="114"/>
      <c r="B213" s="107">
        <f>'Tax Invoice'!D209</f>
        <v>6</v>
      </c>
      <c r="C213" s="10" t="s">
        <v>835</v>
      </c>
      <c r="D213" s="10" t="s">
        <v>835</v>
      </c>
      <c r="E213" s="118" t="s">
        <v>26</v>
      </c>
      <c r="F213" s="136"/>
      <c r="G213" s="137"/>
      <c r="H213" s="11" t="s">
        <v>836</v>
      </c>
      <c r="I213" s="14">
        <f t="shared" si="4"/>
        <v>0.87</v>
      </c>
      <c r="J213" s="14">
        <v>2.87</v>
      </c>
      <c r="K213" s="109">
        <f t="shared" si="5"/>
        <v>5.22</v>
      </c>
      <c r="L213" s="115"/>
    </row>
    <row r="214" spans="1:12" ht="24" customHeight="1">
      <c r="A214" s="114"/>
      <c r="B214" s="107">
        <f>'Tax Invoice'!D210</f>
        <v>2</v>
      </c>
      <c r="C214" s="10" t="s">
        <v>835</v>
      </c>
      <c r="D214" s="10" t="s">
        <v>835</v>
      </c>
      <c r="E214" s="118" t="s">
        <v>27</v>
      </c>
      <c r="F214" s="136"/>
      <c r="G214" s="137"/>
      <c r="H214" s="11" t="s">
        <v>836</v>
      </c>
      <c r="I214" s="14">
        <f t="shared" ref="I214:I277" si="6">ROUNDUP(J214*$N$1,2)</f>
        <v>0.87</v>
      </c>
      <c r="J214" s="14">
        <v>2.87</v>
      </c>
      <c r="K214" s="109">
        <f t="shared" ref="K214:K277" si="7">I214*B214</f>
        <v>1.74</v>
      </c>
      <c r="L214" s="115"/>
    </row>
    <row r="215" spans="1:12" ht="24" customHeight="1">
      <c r="A215" s="114"/>
      <c r="B215" s="107">
        <f>'Tax Invoice'!D211</f>
        <v>15</v>
      </c>
      <c r="C215" s="10" t="s">
        <v>837</v>
      </c>
      <c r="D215" s="10" t="s">
        <v>837</v>
      </c>
      <c r="E215" s="118" t="s">
        <v>651</v>
      </c>
      <c r="F215" s="136"/>
      <c r="G215" s="137"/>
      <c r="H215" s="11" t="s">
        <v>838</v>
      </c>
      <c r="I215" s="14">
        <f t="shared" si="6"/>
        <v>1.07</v>
      </c>
      <c r="J215" s="14">
        <v>3.55</v>
      </c>
      <c r="K215" s="109">
        <f t="shared" si="7"/>
        <v>16.05</v>
      </c>
      <c r="L215" s="115"/>
    </row>
    <row r="216" spans="1:12" ht="24" customHeight="1">
      <c r="A216" s="114"/>
      <c r="B216" s="107">
        <f>'Tax Invoice'!D212</f>
        <v>20</v>
      </c>
      <c r="C216" s="10" t="s">
        <v>837</v>
      </c>
      <c r="D216" s="10" t="s">
        <v>837</v>
      </c>
      <c r="E216" s="118" t="s">
        <v>25</v>
      </c>
      <c r="F216" s="136"/>
      <c r="G216" s="137"/>
      <c r="H216" s="11" t="s">
        <v>838</v>
      </c>
      <c r="I216" s="14">
        <f t="shared" si="6"/>
        <v>1.07</v>
      </c>
      <c r="J216" s="14">
        <v>3.55</v>
      </c>
      <c r="K216" s="109">
        <f t="shared" si="7"/>
        <v>21.400000000000002</v>
      </c>
      <c r="L216" s="115"/>
    </row>
    <row r="217" spans="1:12" ht="12.75" customHeight="1">
      <c r="A217" s="114"/>
      <c r="B217" s="107">
        <f>'Tax Invoice'!D213</f>
        <v>10</v>
      </c>
      <c r="C217" s="10" t="s">
        <v>68</v>
      </c>
      <c r="D217" s="10" t="s">
        <v>68</v>
      </c>
      <c r="E217" s="118" t="s">
        <v>23</v>
      </c>
      <c r="F217" s="136" t="s">
        <v>272</v>
      </c>
      <c r="G217" s="137"/>
      <c r="H217" s="11" t="s">
        <v>839</v>
      </c>
      <c r="I217" s="14">
        <f t="shared" si="6"/>
        <v>0.99</v>
      </c>
      <c r="J217" s="14">
        <v>3.29</v>
      </c>
      <c r="K217" s="109">
        <f t="shared" si="7"/>
        <v>9.9</v>
      </c>
      <c r="L217" s="115"/>
    </row>
    <row r="218" spans="1:12" ht="12.75" customHeight="1">
      <c r="A218" s="114"/>
      <c r="B218" s="107">
        <f>'Tax Invoice'!D214</f>
        <v>10</v>
      </c>
      <c r="C218" s="10" t="s">
        <v>68</v>
      </c>
      <c r="D218" s="10" t="s">
        <v>68</v>
      </c>
      <c r="E218" s="118" t="s">
        <v>651</v>
      </c>
      <c r="F218" s="136" t="s">
        <v>273</v>
      </c>
      <c r="G218" s="137"/>
      <c r="H218" s="11" t="s">
        <v>839</v>
      </c>
      <c r="I218" s="14">
        <f t="shared" si="6"/>
        <v>0.99</v>
      </c>
      <c r="J218" s="14">
        <v>3.29</v>
      </c>
      <c r="K218" s="109">
        <f t="shared" si="7"/>
        <v>9.9</v>
      </c>
      <c r="L218" s="115"/>
    </row>
    <row r="219" spans="1:12" ht="12.75" customHeight="1">
      <c r="A219" s="114"/>
      <c r="B219" s="107">
        <f>'Tax Invoice'!D215</f>
        <v>10</v>
      </c>
      <c r="C219" s="10" t="s">
        <v>68</v>
      </c>
      <c r="D219" s="10" t="s">
        <v>68</v>
      </c>
      <c r="E219" s="118" t="s">
        <v>651</v>
      </c>
      <c r="F219" s="136" t="s">
        <v>272</v>
      </c>
      <c r="G219" s="137"/>
      <c r="H219" s="11" t="s">
        <v>839</v>
      </c>
      <c r="I219" s="14">
        <f t="shared" si="6"/>
        <v>0.99</v>
      </c>
      <c r="J219" s="14">
        <v>3.29</v>
      </c>
      <c r="K219" s="109">
        <f t="shared" si="7"/>
        <v>9.9</v>
      </c>
      <c r="L219" s="115"/>
    </row>
    <row r="220" spans="1:12" ht="12.75" customHeight="1">
      <c r="A220" s="114"/>
      <c r="B220" s="107">
        <f>'Tax Invoice'!D216</f>
        <v>20</v>
      </c>
      <c r="C220" s="10" t="s">
        <v>68</v>
      </c>
      <c r="D220" s="10" t="s">
        <v>68</v>
      </c>
      <c r="E220" s="118" t="s">
        <v>25</v>
      </c>
      <c r="F220" s="136" t="s">
        <v>273</v>
      </c>
      <c r="G220" s="137"/>
      <c r="H220" s="11" t="s">
        <v>839</v>
      </c>
      <c r="I220" s="14">
        <f t="shared" si="6"/>
        <v>0.99</v>
      </c>
      <c r="J220" s="14">
        <v>3.29</v>
      </c>
      <c r="K220" s="109">
        <f t="shared" si="7"/>
        <v>19.8</v>
      </c>
      <c r="L220" s="115"/>
    </row>
    <row r="221" spans="1:12" ht="12.75" customHeight="1">
      <c r="A221" s="114"/>
      <c r="B221" s="107">
        <f>'Tax Invoice'!D217</f>
        <v>20</v>
      </c>
      <c r="C221" s="10" t="s">
        <v>68</v>
      </c>
      <c r="D221" s="10" t="s">
        <v>68</v>
      </c>
      <c r="E221" s="118" t="s">
        <v>25</v>
      </c>
      <c r="F221" s="136" t="s">
        <v>272</v>
      </c>
      <c r="G221" s="137"/>
      <c r="H221" s="11" t="s">
        <v>839</v>
      </c>
      <c r="I221" s="14">
        <f t="shared" si="6"/>
        <v>0.99</v>
      </c>
      <c r="J221" s="14">
        <v>3.29</v>
      </c>
      <c r="K221" s="109">
        <f t="shared" si="7"/>
        <v>19.8</v>
      </c>
      <c r="L221" s="115"/>
    </row>
    <row r="222" spans="1:12" ht="12.75" customHeight="1">
      <c r="A222" s="114"/>
      <c r="B222" s="107">
        <f>'Tax Invoice'!D218</f>
        <v>10</v>
      </c>
      <c r="C222" s="10" t="s">
        <v>68</v>
      </c>
      <c r="D222" s="10" t="s">
        <v>68</v>
      </c>
      <c r="E222" s="118" t="s">
        <v>25</v>
      </c>
      <c r="F222" s="136" t="s">
        <v>772</v>
      </c>
      <c r="G222" s="137"/>
      <c r="H222" s="11" t="s">
        <v>839</v>
      </c>
      <c r="I222" s="14">
        <f t="shared" si="6"/>
        <v>0.99</v>
      </c>
      <c r="J222" s="14">
        <v>3.29</v>
      </c>
      <c r="K222" s="109">
        <f t="shared" si="7"/>
        <v>9.9</v>
      </c>
      <c r="L222" s="115"/>
    </row>
    <row r="223" spans="1:12" ht="12.75" customHeight="1">
      <c r="A223" s="114"/>
      <c r="B223" s="107">
        <f>'Tax Invoice'!D219</f>
        <v>25</v>
      </c>
      <c r="C223" s="10" t="s">
        <v>68</v>
      </c>
      <c r="D223" s="10" t="s">
        <v>68</v>
      </c>
      <c r="E223" s="118" t="s">
        <v>67</v>
      </c>
      <c r="F223" s="136" t="s">
        <v>273</v>
      </c>
      <c r="G223" s="137"/>
      <c r="H223" s="11" t="s">
        <v>839</v>
      </c>
      <c r="I223" s="14">
        <f t="shared" si="6"/>
        <v>0.99</v>
      </c>
      <c r="J223" s="14">
        <v>3.29</v>
      </c>
      <c r="K223" s="109">
        <f t="shared" si="7"/>
        <v>24.75</v>
      </c>
      <c r="L223" s="115"/>
    </row>
    <row r="224" spans="1:12" ht="12.75" customHeight="1">
      <c r="A224" s="114"/>
      <c r="B224" s="107">
        <f>'Tax Invoice'!D220</f>
        <v>4</v>
      </c>
      <c r="C224" s="10" t="s">
        <v>68</v>
      </c>
      <c r="D224" s="10" t="s">
        <v>68</v>
      </c>
      <c r="E224" s="118" t="s">
        <v>67</v>
      </c>
      <c r="F224" s="136" t="s">
        <v>673</v>
      </c>
      <c r="G224" s="137"/>
      <c r="H224" s="11" t="s">
        <v>839</v>
      </c>
      <c r="I224" s="14">
        <f t="shared" si="6"/>
        <v>0.99</v>
      </c>
      <c r="J224" s="14">
        <v>3.29</v>
      </c>
      <c r="K224" s="109">
        <f t="shared" si="7"/>
        <v>3.96</v>
      </c>
      <c r="L224" s="115"/>
    </row>
    <row r="225" spans="1:12" ht="12.75" customHeight="1">
      <c r="A225" s="114"/>
      <c r="B225" s="107">
        <f>'Tax Invoice'!D221</f>
        <v>6</v>
      </c>
      <c r="C225" s="10" t="s">
        <v>68</v>
      </c>
      <c r="D225" s="10" t="s">
        <v>68</v>
      </c>
      <c r="E225" s="118" t="s">
        <v>67</v>
      </c>
      <c r="F225" s="136" t="s">
        <v>271</v>
      </c>
      <c r="G225" s="137"/>
      <c r="H225" s="11" t="s">
        <v>839</v>
      </c>
      <c r="I225" s="14">
        <f t="shared" si="6"/>
        <v>0.99</v>
      </c>
      <c r="J225" s="14">
        <v>3.29</v>
      </c>
      <c r="K225" s="109">
        <f t="shared" si="7"/>
        <v>5.9399999999999995</v>
      </c>
      <c r="L225" s="115"/>
    </row>
    <row r="226" spans="1:12" ht="12.75" customHeight="1">
      <c r="A226" s="114"/>
      <c r="B226" s="107">
        <f>'Tax Invoice'!D222</f>
        <v>25</v>
      </c>
      <c r="C226" s="10" t="s">
        <v>68</v>
      </c>
      <c r="D226" s="10" t="s">
        <v>68</v>
      </c>
      <c r="E226" s="118" t="s">
        <v>67</v>
      </c>
      <c r="F226" s="136" t="s">
        <v>272</v>
      </c>
      <c r="G226" s="137"/>
      <c r="H226" s="11" t="s">
        <v>839</v>
      </c>
      <c r="I226" s="14">
        <f t="shared" si="6"/>
        <v>0.99</v>
      </c>
      <c r="J226" s="14">
        <v>3.29</v>
      </c>
      <c r="K226" s="109">
        <f t="shared" si="7"/>
        <v>24.75</v>
      </c>
      <c r="L226" s="115"/>
    </row>
    <row r="227" spans="1:12" ht="12.75" customHeight="1">
      <c r="A227" s="114"/>
      <c r="B227" s="107">
        <f>'Tax Invoice'!D223</f>
        <v>10</v>
      </c>
      <c r="C227" s="10" t="s">
        <v>68</v>
      </c>
      <c r="D227" s="10" t="s">
        <v>68</v>
      </c>
      <c r="E227" s="118" t="s">
        <v>67</v>
      </c>
      <c r="F227" s="136" t="s">
        <v>772</v>
      </c>
      <c r="G227" s="137"/>
      <c r="H227" s="11" t="s">
        <v>839</v>
      </c>
      <c r="I227" s="14">
        <f t="shared" si="6"/>
        <v>0.99</v>
      </c>
      <c r="J227" s="14">
        <v>3.29</v>
      </c>
      <c r="K227" s="109">
        <f t="shared" si="7"/>
        <v>9.9</v>
      </c>
      <c r="L227" s="115"/>
    </row>
    <row r="228" spans="1:12" ht="12.75" customHeight="1">
      <c r="A228" s="114"/>
      <c r="B228" s="107">
        <f>'Tax Invoice'!D224</f>
        <v>15</v>
      </c>
      <c r="C228" s="10" t="s">
        <v>68</v>
      </c>
      <c r="D228" s="10" t="s">
        <v>68</v>
      </c>
      <c r="E228" s="118" t="s">
        <v>26</v>
      </c>
      <c r="F228" s="136" t="s">
        <v>273</v>
      </c>
      <c r="G228" s="137"/>
      <c r="H228" s="11" t="s">
        <v>839</v>
      </c>
      <c r="I228" s="14">
        <f t="shared" si="6"/>
        <v>0.99</v>
      </c>
      <c r="J228" s="14">
        <v>3.29</v>
      </c>
      <c r="K228" s="109">
        <f t="shared" si="7"/>
        <v>14.85</v>
      </c>
      <c r="L228" s="115"/>
    </row>
    <row r="229" spans="1:12" ht="12.75" customHeight="1">
      <c r="A229" s="114"/>
      <c r="B229" s="107">
        <f>'Tax Invoice'!D225</f>
        <v>6</v>
      </c>
      <c r="C229" s="10" t="s">
        <v>68</v>
      </c>
      <c r="D229" s="10" t="s">
        <v>68</v>
      </c>
      <c r="E229" s="118" t="s">
        <v>26</v>
      </c>
      <c r="F229" s="136" t="s">
        <v>271</v>
      </c>
      <c r="G229" s="137"/>
      <c r="H229" s="11" t="s">
        <v>839</v>
      </c>
      <c r="I229" s="14">
        <f t="shared" si="6"/>
        <v>0.99</v>
      </c>
      <c r="J229" s="14">
        <v>3.29</v>
      </c>
      <c r="K229" s="109">
        <f t="shared" si="7"/>
        <v>5.9399999999999995</v>
      </c>
      <c r="L229" s="115"/>
    </row>
    <row r="230" spans="1:12" ht="12.75" customHeight="1">
      <c r="A230" s="114"/>
      <c r="B230" s="107">
        <f>'Tax Invoice'!D226</f>
        <v>10</v>
      </c>
      <c r="C230" s="10" t="s">
        <v>68</v>
      </c>
      <c r="D230" s="10" t="s">
        <v>68</v>
      </c>
      <c r="E230" s="118" t="s">
        <v>27</v>
      </c>
      <c r="F230" s="136" t="s">
        <v>273</v>
      </c>
      <c r="G230" s="137"/>
      <c r="H230" s="11" t="s">
        <v>839</v>
      </c>
      <c r="I230" s="14">
        <f t="shared" si="6"/>
        <v>0.99</v>
      </c>
      <c r="J230" s="14">
        <v>3.29</v>
      </c>
      <c r="K230" s="109">
        <f t="shared" si="7"/>
        <v>9.9</v>
      </c>
      <c r="L230" s="115"/>
    </row>
    <row r="231" spans="1:12" ht="12.75" customHeight="1">
      <c r="A231" s="114"/>
      <c r="B231" s="107">
        <f>'Tax Invoice'!D227</f>
        <v>4</v>
      </c>
      <c r="C231" s="10" t="s">
        <v>68</v>
      </c>
      <c r="D231" s="10" t="s">
        <v>68</v>
      </c>
      <c r="E231" s="118" t="s">
        <v>27</v>
      </c>
      <c r="F231" s="136" t="s">
        <v>673</v>
      </c>
      <c r="G231" s="137"/>
      <c r="H231" s="11" t="s">
        <v>839</v>
      </c>
      <c r="I231" s="14">
        <f t="shared" si="6"/>
        <v>0.99</v>
      </c>
      <c r="J231" s="14">
        <v>3.29</v>
      </c>
      <c r="K231" s="109">
        <f t="shared" si="7"/>
        <v>3.96</v>
      </c>
      <c r="L231" s="115"/>
    </row>
    <row r="232" spans="1:12" ht="12.75" customHeight="1">
      <c r="A232" s="114"/>
      <c r="B232" s="107">
        <f>'Tax Invoice'!D228</f>
        <v>6</v>
      </c>
      <c r="C232" s="10" t="s">
        <v>68</v>
      </c>
      <c r="D232" s="10" t="s">
        <v>68</v>
      </c>
      <c r="E232" s="118" t="s">
        <v>27</v>
      </c>
      <c r="F232" s="136" t="s">
        <v>772</v>
      </c>
      <c r="G232" s="137"/>
      <c r="H232" s="11" t="s">
        <v>839</v>
      </c>
      <c r="I232" s="14">
        <f t="shared" si="6"/>
        <v>0.99</v>
      </c>
      <c r="J232" s="14">
        <v>3.29</v>
      </c>
      <c r="K232" s="109">
        <f t="shared" si="7"/>
        <v>5.9399999999999995</v>
      </c>
      <c r="L232" s="115"/>
    </row>
    <row r="233" spans="1:12" ht="12.75" customHeight="1">
      <c r="A233" s="114"/>
      <c r="B233" s="107">
        <f>'Tax Invoice'!D229</f>
        <v>5</v>
      </c>
      <c r="C233" s="10" t="s">
        <v>840</v>
      </c>
      <c r="D233" s="10" t="s">
        <v>840</v>
      </c>
      <c r="E233" s="118" t="s">
        <v>23</v>
      </c>
      <c r="F233" s="136" t="s">
        <v>273</v>
      </c>
      <c r="G233" s="137"/>
      <c r="H233" s="11" t="s">
        <v>841</v>
      </c>
      <c r="I233" s="14">
        <f t="shared" si="6"/>
        <v>1.07</v>
      </c>
      <c r="J233" s="14">
        <v>3.55</v>
      </c>
      <c r="K233" s="109">
        <f t="shared" si="7"/>
        <v>5.3500000000000005</v>
      </c>
      <c r="L233" s="115"/>
    </row>
    <row r="234" spans="1:12" ht="12.75" customHeight="1">
      <c r="A234" s="114"/>
      <c r="B234" s="107">
        <f>'Tax Invoice'!D230</f>
        <v>4</v>
      </c>
      <c r="C234" s="10" t="s">
        <v>840</v>
      </c>
      <c r="D234" s="10" t="s">
        <v>840</v>
      </c>
      <c r="E234" s="118" t="s">
        <v>23</v>
      </c>
      <c r="F234" s="136" t="s">
        <v>772</v>
      </c>
      <c r="G234" s="137"/>
      <c r="H234" s="11" t="s">
        <v>841</v>
      </c>
      <c r="I234" s="14">
        <f t="shared" si="6"/>
        <v>1.07</v>
      </c>
      <c r="J234" s="14">
        <v>3.55</v>
      </c>
      <c r="K234" s="109">
        <f t="shared" si="7"/>
        <v>4.28</v>
      </c>
      <c r="L234" s="115"/>
    </row>
    <row r="235" spans="1:12" ht="12.75" customHeight="1">
      <c r="A235" s="114"/>
      <c r="B235" s="107">
        <f>'Tax Invoice'!D231</f>
        <v>5</v>
      </c>
      <c r="C235" s="10" t="s">
        <v>840</v>
      </c>
      <c r="D235" s="10" t="s">
        <v>840</v>
      </c>
      <c r="E235" s="118" t="s">
        <v>651</v>
      </c>
      <c r="F235" s="136" t="s">
        <v>273</v>
      </c>
      <c r="G235" s="137"/>
      <c r="H235" s="11" t="s">
        <v>841</v>
      </c>
      <c r="I235" s="14">
        <f t="shared" si="6"/>
        <v>1.07</v>
      </c>
      <c r="J235" s="14">
        <v>3.55</v>
      </c>
      <c r="K235" s="109">
        <f t="shared" si="7"/>
        <v>5.3500000000000005</v>
      </c>
      <c r="L235" s="115"/>
    </row>
    <row r="236" spans="1:12" ht="12.75" customHeight="1">
      <c r="A236" s="114"/>
      <c r="B236" s="107">
        <f>'Tax Invoice'!D232</f>
        <v>4</v>
      </c>
      <c r="C236" s="10" t="s">
        <v>840</v>
      </c>
      <c r="D236" s="10" t="s">
        <v>840</v>
      </c>
      <c r="E236" s="118" t="s">
        <v>651</v>
      </c>
      <c r="F236" s="136" t="s">
        <v>772</v>
      </c>
      <c r="G236" s="137"/>
      <c r="H236" s="11" t="s">
        <v>841</v>
      </c>
      <c r="I236" s="14">
        <f t="shared" si="6"/>
        <v>1.07</v>
      </c>
      <c r="J236" s="14">
        <v>3.55</v>
      </c>
      <c r="K236" s="109">
        <f t="shared" si="7"/>
        <v>4.28</v>
      </c>
      <c r="L236" s="115"/>
    </row>
    <row r="237" spans="1:12" ht="12.75" customHeight="1">
      <c r="A237" s="114"/>
      <c r="B237" s="107">
        <f>'Tax Invoice'!D233</f>
        <v>4</v>
      </c>
      <c r="C237" s="10" t="s">
        <v>840</v>
      </c>
      <c r="D237" s="10" t="s">
        <v>840</v>
      </c>
      <c r="E237" s="118" t="s">
        <v>25</v>
      </c>
      <c r="F237" s="136" t="s">
        <v>273</v>
      </c>
      <c r="G237" s="137"/>
      <c r="H237" s="11" t="s">
        <v>841</v>
      </c>
      <c r="I237" s="14">
        <f t="shared" si="6"/>
        <v>1.07</v>
      </c>
      <c r="J237" s="14">
        <v>3.55</v>
      </c>
      <c r="K237" s="109">
        <f t="shared" si="7"/>
        <v>4.28</v>
      </c>
      <c r="L237" s="115"/>
    </row>
    <row r="238" spans="1:12" ht="12.75" customHeight="1">
      <c r="A238" s="114"/>
      <c r="B238" s="107">
        <f>'Tax Invoice'!D234</f>
        <v>4</v>
      </c>
      <c r="C238" s="10" t="s">
        <v>840</v>
      </c>
      <c r="D238" s="10" t="s">
        <v>840</v>
      </c>
      <c r="E238" s="118" t="s">
        <v>25</v>
      </c>
      <c r="F238" s="136" t="s">
        <v>272</v>
      </c>
      <c r="G238" s="137"/>
      <c r="H238" s="11" t="s">
        <v>841</v>
      </c>
      <c r="I238" s="14">
        <f t="shared" si="6"/>
        <v>1.07</v>
      </c>
      <c r="J238" s="14">
        <v>3.55</v>
      </c>
      <c r="K238" s="109">
        <f t="shared" si="7"/>
        <v>4.28</v>
      </c>
      <c r="L238" s="115"/>
    </row>
    <row r="239" spans="1:12" ht="12.75" customHeight="1">
      <c r="A239" s="114"/>
      <c r="B239" s="107">
        <f>'Tax Invoice'!D235</f>
        <v>4</v>
      </c>
      <c r="C239" s="10" t="s">
        <v>840</v>
      </c>
      <c r="D239" s="10" t="s">
        <v>840</v>
      </c>
      <c r="E239" s="118" t="s">
        <v>67</v>
      </c>
      <c r="F239" s="136" t="s">
        <v>273</v>
      </c>
      <c r="G239" s="137"/>
      <c r="H239" s="11" t="s">
        <v>841</v>
      </c>
      <c r="I239" s="14">
        <f t="shared" si="6"/>
        <v>1.07</v>
      </c>
      <c r="J239" s="14">
        <v>3.55</v>
      </c>
      <c r="K239" s="109">
        <f t="shared" si="7"/>
        <v>4.28</v>
      </c>
      <c r="L239" s="115"/>
    </row>
    <row r="240" spans="1:12" ht="12.75" customHeight="1">
      <c r="A240" s="114"/>
      <c r="B240" s="107">
        <f>'Tax Invoice'!D236</f>
        <v>6</v>
      </c>
      <c r="C240" s="10" t="s">
        <v>840</v>
      </c>
      <c r="D240" s="10" t="s">
        <v>840</v>
      </c>
      <c r="E240" s="118" t="s">
        <v>27</v>
      </c>
      <c r="F240" s="136" t="s">
        <v>273</v>
      </c>
      <c r="G240" s="137"/>
      <c r="H240" s="11" t="s">
        <v>841</v>
      </c>
      <c r="I240" s="14">
        <f t="shared" si="6"/>
        <v>1.07</v>
      </c>
      <c r="J240" s="14">
        <v>3.55</v>
      </c>
      <c r="K240" s="109">
        <f t="shared" si="7"/>
        <v>6.42</v>
      </c>
      <c r="L240" s="115"/>
    </row>
    <row r="241" spans="1:12" ht="12.75" customHeight="1">
      <c r="A241" s="114"/>
      <c r="B241" s="107">
        <f>'Tax Invoice'!D237</f>
        <v>4</v>
      </c>
      <c r="C241" s="10" t="s">
        <v>840</v>
      </c>
      <c r="D241" s="10" t="s">
        <v>840</v>
      </c>
      <c r="E241" s="118" t="s">
        <v>27</v>
      </c>
      <c r="F241" s="136" t="s">
        <v>272</v>
      </c>
      <c r="G241" s="137"/>
      <c r="H241" s="11" t="s">
        <v>841</v>
      </c>
      <c r="I241" s="14">
        <f t="shared" si="6"/>
        <v>1.07</v>
      </c>
      <c r="J241" s="14">
        <v>3.55</v>
      </c>
      <c r="K241" s="109">
        <f t="shared" si="7"/>
        <v>4.28</v>
      </c>
      <c r="L241" s="115"/>
    </row>
    <row r="242" spans="1:12" ht="12.75" customHeight="1">
      <c r="A242" s="114"/>
      <c r="B242" s="107">
        <f>'Tax Invoice'!D238</f>
        <v>10</v>
      </c>
      <c r="C242" s="10" t="s">
        <v>473</v>
      </c>
      <c r="D242" s="10" t="s">
        <v>473</v>
      </c>
      <c r="E242" s="118" t="s">
        <v>651</v>
      </c>
      <c r="F242" s="136" t="s">
        <v>272</v>
      </c>
      <c r="G242" s="137"/>
      <c r="H242" s="11" t="s">
        <v>475</v>
      </c>
      <c r="I242" s="14">
        <f t="shared" si="6"/>
        <v>1.1399999999999999</v>
      </c>
      <c r="J242" s="14">
        <v>3.8</v>
      </c>
      <c r="K242" s="109">
        <f t="shared" si="7"/>
        <v>11.399999999999999</v>
      </c>
      <c r="L242" s="115"/>
    </row>
    <row r="243" spans="1:12" ht="12.75" customHeight="1">
      <c r="A243" s="114"/>
      <c r="B243" s="107">
        <f>'Tax Invoice'!D239</f>
        <v>15</v>
      </c>
      <c r="C243" s="10" t="s">
        <v>473</v>
      </c>
      <c r="D243" s="10" t="s">
        <v>473</v>
      </c>
      <c r="E243" s="118" t="s">
        <v>25</v>
      </c>
      <c r="F243" s="136" t="s">
        <v>772</v>
      </c>
      <c r="G243" s="137"/>
      <c r="H243" s="11" t="s">
        <v>475</v>
      </c>
      <c r="I243" s="14">
        <f t="shared" si="6"/>
        <v>1.1399999999999999</v>
      </c>
      <c r="J243" s="14">
        <v>3.8</v>
      </c>
      <c r="K243" s="109">
        <f t="shared" si="7"/>
        <v>17.099999999999998</v>
      </c>
      <c r="L243" s="115"/>
    </row>
    <row r="244" spans="1:12" ht="12.75" customHeight="1">
      <c r="A244" s="114"/>
      <c r="B244" s="107">
        <f>'Tax Invoice'!D240</f>
        <v>15</v>
      </c>
      <c r="C244" s="10" t="s">
        <v>473</v>
      </c>
      <c r="D244" s="10" t="s">
        <v>473</v>
      </c>
      <c r="E244" s="118" t="s">
        <v>67</v>
      </c>
      <c r="F244" s="136" t="s">
        <v>273</v>
      </c>
      <c r="G244" s="137"/>
      <c r="H244" s="11" t="s">
        <v>475</v>
      </c>
      <c r="I244" s="14">
        <f t="shared" si="6"/>
        <v>1.1399999999999999</v>
      </c>
      <c r="J244" s="14">
        <v>3.8</v>
      </c>
      <c r="K244" s="109">
        <f t="shared" si="7"/>
        <v>17.099999999999998</v>
      </c>
      <c r="L244" s="115"/>
    </row>
    <row r="245" spans="1:12" ht="12.75" customHeight="1">
      <c r="A245" s="114"/>
      <c r="B245" s="107">
        <f>'Tax Invoice'!D241</f>
        <v>10</v>
      </c>
      <c r="C245" s="10" t="s">
        <v>473</v>
      </c>
      <c r="D245" s="10" t="s">
        <v>473</v>
      </c>
      <c r="E245" s="118" t="s">
        <v>67</v>
      </c>
      <c r="F245" s="136" t="s">
        <v>772</v>
      </c>
      <c r="G245" s="137"/>
      <c r="H245" s="11" t="s">
        <v>475</v>
      </c>
      <c r="I245" s="14">
        <f t="shared" si="6"/>
        <v>1.1399999999999999</v>
      </c>
      <c r="J245" s="14">
        <v>3.8</v>
      </c>
      <c r="K245" s="109">
        <f t="shared" si="7"/>
        <v>11.399999999999999</v>
      </c>
      <c r="L245" s="115"/>
    </row>
    <row r="246" spans="1:12" ht="12.75" customHeight="1">
      <c r="A246" s="114"/>
      <c r="B246" s="107">
        <f>'Tax Invoice'!D242</f>
        <v>15</v>
      </c>
      <c r="C246" s="10" t="s">
        <v>473</v>
      </c>
      <c r="D246" s="10" t="s">
        <v>473</v>
      </c>
      <c r="E246" s="118" t="s">
        <v>294</v>
      </c>
      <c r="F246" s="136" t="s">
        <v>273</v>
      </c>
      <c r="G246" s="137"/>
      <c r="H246" s="11" t="s">
        <v>475</v>
      </c>
      <c r="I246" s="14">
        <f t="shared" si="6"/>
        <v>1.1399999999999999</v>
      </c>
      <c r="J246" s="14">
        <v>3.8</v>
      </c>
      <c r="K246" s="109">
        <f t="shared" si="7"/>
        <v>17.099999999999998</v>
      </c>
      <c r="L246" s="115"/>
    </row>
    <row r="247" spans="1:12" ht="36" customHeight="1">
      <c r="A247" s="114"/>
      <c r="B247" s="107">
        <f>'Tax Invoice'!D243</f>
        <v>2</v>
      </c>
      <c r="C247" s="10" t="s">
        <v>842</v>
      </c>
      <c r="D247" s="10" t="s">
        <v>926</v>
      </c>
      <c r="E247" s="118" t="s">
        <v>23</v>
      </c>
      <c r="F247" s="136" t="s">
        <v>239</v>
      </c>
      <c r="G247" s="137"/>
      <c r="H247" s="11" t="s">
        <v>843</v>
      </c>
      <c r="I247" s="14">
        <f t="shared" si="6"/>
        <v>2.4699999999999998</v>
      </c>
      <c r="J247" s="14">
        <v>8.23</v>
      </c>
      <c r="K247" s="109">
        <f t="shared" si="7"/>
        <v>4.9399999999999995</v>
      </c>
      <c r="L247" s="115"/>
    </row>
    <row r="248" spans="1:12" ht="36" customHeight="1">
      <c r="A248" s="114"/>
      <c r="B248" s="107">
        <f>'Tax Invoice'!D244</f>
        <v>2</v>
      </c>
      <c r="C248" s="10" t="s">
        <v>842</v>
      </c>
      <c r="D248" s="10" t="s">
        <v>927</v>
      </c>
      <c r="E248" s="118" t="s">
        <v>25</v>
      </c>
      <c r="F248" s="136" t="s">
        <v>239</v>
      </c>
      <c r="G248" s="137"/>
      <c r="H248" s="11" t="s">
        <v>843</v>
      </c>
      <c r="I248" s="14">
        <f t="shared" si="6"/>
        <v>3.05</v>
      </c>
      <c r="J248" s="14">
        <v>10.16</v>
      </c>
      <c r="K248" s="109">
        <f t="shared" si="7"/>
        <v>6.1</v>
      </c>
      <c r="L248" s="115"/>
    </row>
    <row r="249" spans="1:12" ht="36" customHeight="1">
      <c r="A249" s="114"/>
      <c r="B249" s="107">
        <f>'Tax Invoice'!D245</f>
        <v>1</v>
      </c>
      <c r="C249" s="10" t="s">
        <v>844</v>
      </c>
      <c r="D249" s="10" t="s">
        <v>928</v>
      </c>
      <c r="E249" s="118" t="s">
        <v>26</v>
      </c>
      <c r="F249" s="136"/>
      <c r="G249" s="137"/>
      <c r="H249" s="11" t="s">
        <v>845</v>
      </c>
      <c r="I249" s="14">
        <f t="shared" si="6"/>
        <v>4.2699999999999996</v>
      </c>
      <c r="J249" s="14">
        <v>14.23</v>
      </c>
      <c r="K249" s="109">
        <f t="shared" si="7"/>
        <v>4.2699999999999996</v>
      </c>
      <c r="L249" s="115"/>
    </row>
    <row r="250" spans="1:12" ht="36" customHeight="1">
      <c r="A250" s="114"/>
      <c r="B250" s="107">
        <f>'Tax Invoice'!D246</f>
        <v>1</v>
      </c>
      <c r="C250" s="10" t="s">
        <v>846</v>
      </c>
      <c r="D250" s="10" t="s">
        <v>929</v>
      </c>
      <c r="E250" s="118" t="s">
        <v>272</v>
      </c>
      <c r="F250" s="136" t="s">
        <v>26</v>
      </c>
      <c r="G250" s="137"/>
      <c r="H250" s="11" t="s">
        <v>847</v>
      </c>
      <c r="I250" s="14">
        <f t="shared" si="6"/>
        <v>3.46</v>
      </c>
      <c r="J250" s="14">
        <v>11.52</v>
      </c>
      <c r="K250" s="109">
        <f t="shared" si="7"/>
        <v>3.46</v>
      </c>
      <c r="L250" s="115"/>
    </row>
    <row r="251" spans="1:12" ht="36" customHeight="1">
      <c r="A251" s="114"/>
      <c r="B251" s="107">
        <f>'Tax Invoice'!D247</f>
        <v>2</v>
      </c>
      <c r="C251" s="10" t="s">
        <v>846</v>
      </c>
      <c r="D251" s="10" t="s">
        <v>929</v>
      </c>
      <c r="E251" s="118" t="s">
        <v>26</v>
      </c>
      <c r="F251" s="136" t="s">
        <v>848</v>
      </c>
      <c r="G251" s="137"/>
      <c r="H251" s="11" t="s">
        <v>847</v>
      </c>
      <c r="I251" s="14">
        <f t="shared" si="6"/>
        <v>3.46</v>
      </c>
      <c r="J251" s="14">
        <v>11.52</v>
      </c>
      <c r="K251" s="109">
        <f t="shared" si="7"/>
        <v>6.92</v>
      </c>
      <c r="L251" s="115"/>
    </row>
    <row r="252" spans="1:12" ht="36" customHeight="1">
      <c r="A252" s="114"/>
      <c r="B252" s="107">
        <f>'Tax Invoice'!D248</f>
        <v>1</v>
      </c>
      <c r="C252" s="10" t="s">
        <v>849</v>
      </c>
      <c r="D252" s="10" t="s">
        <v>930</v>
      </c>
      <c r="E252" s="118" t="s">
        <v>25</v>
      </c>
      <c r="F252" s="136" t="s">
        <v>272</v>
      </c>
      <c r="G252" s="137"/>
      <c r="H252" s="11" t="s">
        <v>850</v>
      </c>
      <c r="I252" s="14">
        <f t="shared" si="6"/>
        <v>4.58</v>
      </c>
      <c r="J252" s="14">
        <v>15.25</v>
      </c>
      <c r="K252" s="109">
        <f t="shared" si="7"/>
        <v>4.58</v>
      </c>
      <c r="L252" s="115"/>
    </row>
    <row r="253" spans="1:12" ht="36" customHeight="1">
      <c r="A253" s="114"/>
      <c r="B253" s="107">
        <f>'Tax Invoice'!D249</f>
        <v>1</v>
      </c>
      <c r="C253" s="10" t="s">
        <v>849</v>
      </c>
      <c r="D253" s="10" t="s">
        <v>931</v>
      </c>
      <c r="E253" s="118" t="s">
        <v>26</v>
      </c>
      <c r="F253" s="136" t="s">
        <v>272</v>
      </c>
      <c r="G253" s="137"/>
      <c r="H253" s="11" t="s">
        <v>850</v>
      </c>
      <c r="I253" s="14">
        <f t="shared" si="6"/>
        <v>4.7799999999999994</v>
      </c>
      <c r="J253" s="14">
        <v>15.93</v>
      </c>
      <c r="K253" s="109">
        <f t="shared" si="7"/>
        <v>4.7799999999999994</v>
      </c>
      <c r="L253" s="115"/>
    </row>
    <row r="254" spans="1:12" ht="36" customHeight="1">
      <c r="A254" s="114"/>
      <c r="B254" s="107">
        <f>'Tax Invoice'!D250</f>
        <v>2</v>
      </c>
      <c r="C254" s="10" t="s">
        <v>851</v>
      </c>
      <c r="D254" s="10" t="s">
        <v>932</v>
      </c>
      <c r="E254" s="118" t="s">
        <v>852</v>
      </c>
      <c r="F254" s="136"/>
      <c r="G254" s="137"/>
      <c r="H254" s="11" t="s">
        <v>853</v>
      </c>
      <c r="I254" s="14">
        <f t="shared" si="6"/>
        <v>3.4899999999999998</v>
      </c>
      <c r="J254" s="14">
        <v>11.62</v>
      </c>
      <c r="K254" s="109">
        <f t="shared" si="7"/>
        <v>6.9799999999999995</v>
      </c>
      <c r="L254" s="115"/>
    </row>
    <row r="255" spans="1:12" ht="36" customHeight="1">
      <c r="A255" s="114"/>
      <c r="B255" s="107">
        <f>'Tax Invoice'!D251</f>
        <v>2</v>
      </c>
      <c r="C255" s="10" t="s">
        <v>851</v>
      </c>
      <c r="D255" s="10" t="s">
        <v>933</v>
      </c>
      <c r="E255" s="118" t="s">
        <v>854</v>
      </c>
      <c r="F255" s="136"/>
      <c r="G255" s="137"/>
      <c r="H255" s="11" t="s">
        <v>853</v>
      </c>
      <c r="I255" s="14">
        <f t="shared" si="6"/>
        <v>3.69</v>
      </c>
      <c r="J255" s="14">
        <v>12.3</v>
      </c>
      <c r="K255" s="109">
        <f t="shared" si="7"/>
        <v>7.38</v>
      </c>
      <c r="L255" s="115"/>
    </row>
    <row r="256" spans="1:12" ht="24" customHeight="1">
      <c r="A256" s="114"/>
      <c r="B256" s="107">
        <f>'Tax Invoice'!D252</f>
        <v>2</v>
      </c>
      <c r="C256" s="10" t="s">
        <v>855</v>
      </c>
      <c r="D256" s="10" t="s">
        <v>934</v>
      </c>
      <c r="E256" s="118" t="s">
        <v>856</v>
      </c>
      <c r="F256" s="136"/>
      <c r="G256" s="137"/>
      <c r="H256" s="11" t="s">
        <v>857</v>
      </c>
      <c r="I256" s="14">
        <f t="shared" si="6"/>
        <v>2.4299999999999997</v>
      </c>
      <c r="J256" s="14">
        <v>8.09</v>
      </c>
      <c r="K256" s="109">
        <f t="shared" si="7"/>
        <v>4.8599999999999994</v>
      </c>
      <c r="L256" s="115"/>
    </row>
    <row r="257" spans="1:12" ht="24" customHeight="1">
      <c r="A257" s="114"/>
      <c r="B257" s="107">
        <f>'Tax Invoice'!D253</f>
        <v>3</v>
      </c>
      <c r="C257" s="10" t="s">
        <v>855</v>
      </c>
      <c r="D257" s="10" t="s">
        <v>935</v>
      </c>
      <c r="E257" s="118" t="s">
        <v>858</v>
      </c>
      <c r="F257" s="136"/>
      <c r="G257" s="137"/>
      <c r="H257" s="11" t="s">
        <v>857</v>
      </c>
      <c r="I257" s="14">
        <f t="shared" si="6"/>
        <v>2.4299999999999997</v>
      </c>
      <c r="J257" s="14">
        <v>8.09</v>
      </c>
      <c r="K257" s="109">
        <f t="shared" si="7"/>
        <v>7.2899999999999991</v>
      </c>
      <c r="L257" s="115"/>
    </row>
    <row r="258" spans="1:12" ht="24" customHeight="1">
      <c r="A258" s="114"/>
      <c r="B258" s="107">
        <f>'Tax Invoice'!D254</f>
        <v>2</v>
      </c>
      <c r="C258" s="10" t="s">
        <v>855</v>
      </c>
      <c r="D258" s="10" t="s">
        <v>936</v>
      </c>
      <c r="E258" s="118" t="s">
        <v>859</v>
      </c>
      <c r="F258" s="136"/>
      <c r="G258" s="137"/>
      <c r="H258" s="11" t="s">
        <v>857</v>
      </c>
      <c r="I258" s="14">
        <f t="shared" si="6"/>
        <v>2.4299999999999997</v>
      </c>
      <c r="J258" s="14">
        <v>8.09</v>
      </c>
      <c r="K258" s="109">
        <f t="shared" si="7"/>
        <v>4.8599999999999994</v>
      </c>
      <c r="L258" s="115"/>
    </row>
    <row r="259" spans="1:12" ht="60" customHeight="1">
      <c r="A259" s="114"/>
      <c r="B259" s="107">
        <f>'Tax Invoice'!D255</f>
        <v>1</v>
      </c>
      <c r="C259" s="10" t="s">
        <v>860</v>
      </c>
      <c r="D259" s="10" t="s">
        <v>937</v>
      </c>
      <c r="E259" s="118" t="s">
        <v>861</v>
      </c>
      <c r="F259" s="136" t="s">
        <v>862</v>
      </c>
      <c r="G259" s="137"/>
      <c r="H259" s="11" t="s">
        <v>863</v>
      </c>
      <c r="I259" s="14">
        <f t="shared" si="6"/>
        <v>45.69</v>
      </c>
      <c r="J259" s="14">
        <v>152.30000000000001</v>
      </c>
      <c r="K259" s="109">
        <f t="shared" si="7"/>
        <v>45.69</v>
      </c>
      <c r="L259" s="115"/>
    </row>
    <row r="260" spans="1:12" ht="24" customHeight="1">
      <c r="A260" s="114"/>
      <c r="B260" s="107">
        <f>'Tax Invoice'!D256</f>
        <v>5</v>
      </c>
      <c r="C260" s="10" t="s">
        <v>864</v>
      </c>
      <c r="D260" s="10" t="s">
        <v>864</v>
      </c>
      <c r="E260" s="118" t="s">
        <v>25</v>
      </c>
      <c r="F260" s="136" t="s">
        <v>107</v>
      </c>
      <c r="G260" s="137"/>
      <c r="H260" s="11" t="s">
        <v>237</v>
      </c>
      <c r="I260" s="14">
        <f t="shared" si="6"/>
        <v>1.17</v>
      </c>
      <c r="J260" s="14">
        <v>3.88</v>
      </c>
      <c r="K260" s="109">
        <f t="shared" si="7"/>
        <v>5.85</v>
      </c>
      <c r="L260" s="115"/>
    </row>
    <row r="261" spans="1:12" ht="36" customHeight="1">
      <c r="A261" s="114"/>
      <c r="B261" s="107">
        <f>'Tax Invoice'!D257</f>
        <v>1</v>
      </c>
      <c r="C261" s="10" t="s">
        <v>865</v>
      </c>
      <c r="D261" s="10" t="s">
        <v>938</v>
      </c>
      <c r="E261" s="118" t="s">
        <v>239</v>
      </c>
      <c r="F261" s="136" t="s">
        <v>25</v>
      </c>
      <c r="G261" s="137"/>
      <c r="H261" s="11" t="s">
        <v>866</v>
      </c>
      <c r="I261" s="14">
        <f t="shared" si="6"/>
        <v>6.06</v>
      </c>
      <c r="J261" s="14">
        <v>20.170000000000002</v>
      </c>
      <c r="K261" s="109">
        <f t="shared" si="7"/>
        <v>6.06</v>
      </c>
      <c r="L261" s="115"/>
    </row>
    <row r="262" spans="1:12" ht="36" customHeight="1">
      <c r="A262" s="114"/>
      <c r="B262" s="107">
        <f>'Tax Invoice'!D258</f>
        <v>1</v>
      </c>
      <c r="C262" s="10" t="s">
        <v>865</v>
      </c>
      <c r="D262" s="10" t="s">
        <v>939</v>
      </c>
      <c r="E262" s="118" t="s">
        <v>239</v>
      </c>
      <c r="F262" s="136" t="s">
        <v>26</v>
      </c>
      <c r="G262" s="137"/>
      <c r="H262" s="11" t="s">
        <v>866</v>
      </c>
      <c r="I262" s="14">
        <f t="shared" si="6"/>
        <v>6.62</v>
      </c>
      <c r="J262" s="14">
        <v>22.04</v>
      </c>
      <c r="K262" s="109">
        <f t="shared" si="7"/>
        <v>6.62</v>
      </c>
      <c r="L262" s="115"/>
    </row>
    <row r="263" spans="1:12" ht="36" customHeight="1">
      <c r="A263" s="114"/>
      <c r="B263" s="107">
        <f>'Tax Invoice'!D259</f>
        <v>1</v>
      </c>
      <c r="C263" s="10" t="s">
        <v>867</v>
      </c>
      <c r="D263" s="10" t="s">
        <v>940</v>
      </c>
      <c r="E263" s="118" t="s">
        <v>856</v>
      </c>
      <c r="F263" s="136"/>
      <c r="G263" s="137"/>
      <c r="H263" s="11" t="s">
        <v>868</v>
      </c>
      <c r="I263" s="14">
        <f t="shared" si="6"/>
        <v>6.26</v>
      </c>
      <c r="J263" s="14">
        <v>20.85</v>
      </c>
      <c r="K263" s="109">
        <f t="shared" si="7"/>
        <v>6.26</v>
      </c>
      <c r="L263" s="115"/>
    </row>
    <row r="264" spans="1:12" ht="36" customHeight="1">
      <c r="A264" s="114"/>
      <c r="B264" s="107">
        <f>'Tax Invoice'!D260</f>
        <v>1</v>
      </c>
      <c r="C264" s="10" t="s">
        <v>867</v>
      </c>
      <c r="D264" s="10" t="s">
        <v>941</v>
      </c>
      <c r="E264" s="118" t="s">
        <v>869</v>
      </c>
      <c r="F264" s="136"/>
      <c r="G264" s="137"/>
      <c r="H264" s="11" t="s">
        <v>868</v>
      </c>
      <c r="I264" s="14">
        <f t="shared" si="6"/>
        <v>6.8199999999999994</v>
      </c>
      <c r="J264" s="14">
        <v>22.72</v>
      </c>
      <c r="K264" s="109">
        <f t="shared" si="7"/>
        <v>6.8199999999999994</v>
      </c>
      <c r="L264" s="115"/>
    </row>
    <row r="265" spans="1:12" ht="36" customHeight="1">
      <c r="A265" s="114"/>
      <c r="B265" s="107">
        <f>'Tax Invoice'!D261</f>
        <v>1</v>
      </c>
      <c r="C265" s="10" t="s">
        <v>870</v>
      </c>
      <c r="D265" s="10" t="s">
        <v>942</v>
      </c>
      <c r="E265" s="118" t="s">
        <v>239</v>
      </c>
      <c r="F265" s="136" t="s">
        <v>67</v>
      </c>
      <c r="G265" s="137"/>
      <c r="H265" s="11" t="s">
        <v>871</v>
      </c>
      <c r="I265" s="14">
        <f t="shared" si="6"/>
        <v>4.22</v>
      </c>
      <c r="J265" s="14">
        <v>14.05</v>
      </c>
      <c r="K265" s="109">
        <f t="shared" si="7"/>
        <v>4.22</v>
      </c>
      <c r="L265" s="115"/>
    </row>
    <row r="266" spans="1:12" ht="36" customHeight="1">
      <c r="A266" s="114"/>
      <c r="B266" s="107">
        <f>'Tax Invoice'!D262</f>
        <v>1</v>
      </c>
      <c r="C266" s="10" t="s">
        <v>872</v>
      </c>
      <c r="D266" s="10" t="s">
        <v>943</v>
      </c>
      <c r="E266" s="118" t="s">
        <v>859</v>
      </c>
      <c r="F266" s="136"/>
      <c r="G266" s="137"/>
      <c r="H266" s="11" t="s">
        <v>873</v>
      </c>
      <c r="I266" s="14">
        <f t="shared" si="6"/>
        <v>4.18</v>
      </c>
      <c r="J266" s="14">
        <v>13.91</v>
      </c>
      <c r="K266" s="109">
        <f t="shared" si="7"/>
        <v>4.18</v>
      </c>
      <c r="L266" s="115"/>
    </row>
    <row r="267" spans="1:12" ht="36" customHeight="1">
      <c r="A267" s="114"/>
      <c r="B267" s="107">
        <f>'Tax Invoice'!D263</f>
        <v>1</v>
      </c>
      <c r="C267" s="10" t="s">
        <v>874</v>
      </c>
      <c r="D267" s="10" t="s">
        <v>944</v>
      </c>
      <c r="E267" s="118" t="s">
        <v>875</v>
      </c>
      <c r="F267" s="136"/>
      <c r="G267" s="137"/>
      <c r="H267" s="11" t="s">
        <v>876</v>
      </c>
      <c r="I267" s="14">
        <f t="shared" si="6"/>
        <v>3.82</v>
      </c>
      <c r="J267" s="14">
        <v>12.72</v>
      </c>
      <c r="K267" s="109">
        <f t="shared" si="7"/>
        <v>3.82</v>
      </c>
      <c r="L267" s="115"/>
    </row>
    <row r="268" spans="1:12" ht="36" customHeight="1">
      <c r="A268" s="114"/>
      <c r="B268" s="107">
        <f>'Tax Invoice'!D264</f>
        <v>2</v>
      </c>
      <c r="C268" s="10" t="s">
        <v>874</v>
      </c>
      <c r="D268" s="10" t="s">
        <v>945</v>
      </c>
      <c r="E268" s="118" t="s">
        <v>877</v>
      </c>
      <c r="F268" s="136"/>
      <c r="G268" s="137"/>
      <c r="H268" s="11" t="s">
        <v>876</v>
      </c>
      <c r="I268" s="14">
        <f t="shared" si="6"/>
        <v>4.22</v>
      </c>
      <c r="J268" s="14">
        <v>14.05</v>
      </c>
      <c r="K268" s="109">
        <f t="shared" si="7"/>
        <v>8.44</v>
      </c>
      <c r="L268" s="115"/>
    </row>
    <row r="269" spans="1:12" ht="24" customHeight="1">
      <c r="A269" s="114"/>
      <c r="B269" s="107">
        <f>'Tax Invoice'!D265</f>
        <v>2</v>
      </c>
      <c r="C269" s="10" t="s">
        <v>878</v>
      </c>
      <c r="D269" s="10" t="s">
        <v>878</v>
      </c>
      <c r="E269" s="118" t="s">
        <v>273</v>
      </c>
      <c r="F269" s="136"/>
      <c r="G269" s="137"/>
      <c r="H269" s="11" t="s">
        <v>879</v>
      </c>
      <c r="I269" s="14">
        <f t="shared" si="6"/>
        <v>1</v>
      </c>
      <c r="J269" s="14">
        <v>3.31</v>
      </c>
      <c r="K269" s="109">
        <f t="shared" si="7"/>
        <v>2</v>
      </c>
      <c r="L269" s="115"/>
    </row>
    <row r="270" spans="1:12" ht="24" customHeight="1">
      <c r="A270" s="114"/>
      <c r="B270" s="107">
        <f>'Tax Invoice'!D266</f>
        <v>1</v>
      </c>
      <c r="C270" s="10" t="s">
        <v>878</v>
      </c>
      <c r="D270" s="10" t="s">
        <v>878</v>
      </c>
      <c r="E270" s="118" t="s">
        <v>673</v>
      </c>
      <c r="F270" s="136"/>
      <c r="G270" s="137"/>
      <c r="H270" s="11" t="s">
        <v>879</v>
      </c>
      <c r="I270" s="14">
        <f t="shared" si="6"/>
        <v>1</v>
      </c>
      <c r="J270" s="14">
        <v>3.31</v>
      </c>
      <c r="K270" s="109">
        <f t="shared" si="7"/>
        <v>1</v>
      </c>
      <c r="L270" s="115"/>
    </row>
    <row r="271" spans="1:12" ht="24" customHeight="1">
      <c r="A271" s="114"/>
      <c r="B271" s="107">
        <f>'Tax Invoice'!D267</f>
        <v>1</v>
      </c>
      <c r="C271" s="10" t="s">
        <v>878</v>
      </c>
      <c r="D271" s="10" t="s">
        <v>878</v>
      </c>
      <c r="E271" s="118" t="s">
        <v>271</v>
      </c>
      <c r="F271" s="136"/>
      <c r="G271" s="137"/>
      <c r="H271" s="11" t="s">
        <v>879</v>
      </c>
      <c r="I271" s="14">
        <f t="shared" si="6"/>
        <v>1</v>
      </c>
      <c r="J271" s="14">
        <v>3.31</v>
      </c>
      <c r="K271" s="109">
        <f t="shared" si="7"/>
        <v>1</v>
      </c>
      <c r="L271" s="115"/>
    </row>
    <row r="272" spans="1:12" ht="24" customHeight="1">
      <c r="A272" s="114"/>
      <c r="B272" s="107">
        <f>'Tax Invoice'!D268</f>
        <v>2</v>
      </c>
      <c r="C272" s="10" t="s">
        <v>878</v>
      </c>
      <c r="D272" s="10" t="s">
        <v>878</v>
      </c>
      <c r="E272" s="118" t="s">
        <v>272</v>
      </c>
      <c r="F272" s="136"/>
      <c r="G272" s="137"/>
      <c r="H272" s="11" t="s">
        <v>879</v>
      </c>
      <c r="I272" s="14">
        <f t="shared" si="6"/>
        <v>1</v>
      </c>
      <c r="J272" s="14">
        <v>3.31</v>
      </c>
      <c r="K272" s="109">
        <f t="shared" si="7"/>
        <v>2</v>
      </c>
      <c r="L272" s="115"/>
    </row>
    <row r="273" spans="1:12" ht="24" customHeight="1">
      <c r="A273" s="114"/>
      <c r="B273" s="107">
        <f>'Tax Invoice'!D269</f>
        <v>1</v>
      </c>
      <c r="C273" s="10" t="s">
        <v>880</v>
      </c>
      <c r="D273" s="10" t="s">
        <v>880</v>
      </c>
      <c r="E273" s="118" t="s">
        <v>273</v>
      </c>
      <c r="F273" s="136"/>
      <c r="G273" s="137"/>
      <c r="H273" s="11" t="s">
        <v>881</v>
      </c>
      <c r="I273" s="14">
        <f t="shared" si="6"/>
        <v>1.02</v>
      </c>
      <c r="J273" s="14">
        <v>3.38</v>
      </c>
      <c r="K273" s="109">
        <f t="shared" si="7"/>
        <v>1.02</v>
      </c>
      <c r="L273" s="115"/>
    </row>
    <row r="274" spans="1:12" ht="24" customHeight="1">
      <c r="A274" s="114"/>
      <c r="B274" s="107">
        <f>'Tax Invoice'!D270</f>
        <v>1</v>
      </c>
      <c r="C274" s="10" t="s">
        <v>880</v>
      </c>
      <c r="D274" s="10" t="s">
        <v>880</v>
      </c>
      <c r="E274" s="118" t="s">
        <v>272</v>
      </c>
      <c r="F274" s="136"/>
      <c r="G274" s="137"/>
      <c r="H274" s="11" t="s">
        <v>881</v>
      </c>
      <c r="I274" s="14">
        <f t="shared" si="6"/>
        <v>1.02</v>
      </c>
      <c r="J274" s="14">
        <v>3.38</v>
      </c>
      <c r="K274" s="109">
        <f t="shared" si="7"/>
        <v>1.02</v>
      </c>
      <c r="L274" s="115"/>
    </row>
    <row r="275" spans="1:12" ht="24" customHeight="1">
      <c r="A275" s="114"/>
      <c r="B275" s="107">
        <f>'Tax Invoice'!D271</f>
        <v>1</v>
      </c>
      <c r="C275" s="10" t="s">
        <v>880</v>
      </c>
      <c r="D275" s="10" t="s">
        <v>880</v>
      </c>
      <c r="E275" s="118" t="s">
        <v>772</v>
      </c>
      <c r="F275" s="136"/>
      <c r="G275" s="137"/>
      <c r="H275" s="11" t="s">
        <v>881</v>
      </c>
      <c r="I275" s="14">
        <f t="shared" si="6"/>
        <v>1.02</v>
      </c>
      <c r="J275" s="14">
        <v>3.38</v>
      </c>
      <c r="K275" s="109">
        <f t="shared" si="7"/>
        <v>1.02</v>
      </c>
      <c r="L275" s="115"/>
    </row>
    <row r="276" spans="1:12" ht="24" customHeight="1">
      <c r="A276" s="114"/>
      <c r="B276" s="107">
        <f>'Tax Invoice'!D272</f>
        <v>1</v>
      </c>
      <c r="C276" s="10" t="s">
        <v>882</v>
      </c>
      <c r="D276" s="10" t="s">
        <v>882</v>
      </c>
      <c r="E276" s="118"/>
      <c r="F276" s="136"/>
      <c r="G276" s="137"/>
      <c r="H276" s="11" t="s">
        <v>883</v>
      </c>
      <c r="I276" s="14">
        <f t="shared" si="6"/>
        <v>0.38</v>
      </c>
      <c r="J276" s="14">
        <v>1.24</v>
      </c>
      <c r="K276" s="109">
        <f t="shared" si="7"/>
        <v>0.38</v>
      </c>
      <c r="L276" s="115"/>
    </row>
    <row r="277" spans="1:12" ht="24" customHeight="1">
      <c r="A277" s="114"/>
      <c r="B277" s="107">
        <f>'Tax Invoice'!D273</f>
        <v>2</v>
      </c>
      <c r="C277" s="10" t="s">
        <v>884</v>
      </c>
      <c r="D277" s="10" t="s">
        <v>884</v>
      </c>
      <c r="E277" s="118"/>
      <c r="F277" s="136"/>
      <c r="G277" s="137"/>
      <c r="H277" s="11" t="s">
        <v>885</v>
      </c>
      <c r="I277" s="14">
        <f t="shared" si="6"/>
        <v>0.31</v>
      </c>
      <c r="J277" s="14">
        <v>1.02</v>
      </c>
      <c r="K277" s="109">
        <f t="shared" si="7"/>
        <v>0.62</v>
      </c>
      <c r="L277" s="115"/>
    </row>
    <row r="278" spans="1:12" ht="24" customHeight="1">
      <c r="A278" s="114"/>
      <c r="B278" s="107">
        <f>'Tax Invoice'!D274</f>
        <v>3</v>
      </c>
      <c r="C278" s="10" t="s">
        <v>886</v>
      </c>
      <c r="D278" s="10" t="s">
        <v>886</v>
      </c>
      <c r="E278" s="118" t="s">
        <v>107</v>
      </c>
      <c r="F278" s="136"/>
      <c r="G278" s="137"/>
      <c r="H278" s="11" t="s">
        <v>887</v>
      </c>
      <c r="I278" s="14">
        <f t="shared" ref="I278:I303" si="8">ROUNDUP(J278*$N$1,2)</f>
        <v>1.89</v>
      </c>
      <c r="J278" s="14">
        <v>6.28</v>
      </c>
      <c r="K278" s="109">
        <f t="shared" ref="K278:K303" si="9">I278*B278</f>
        <v>5.67</v>
      </c>
      <c r="L278" s="115"/>
    </row>
    <row r="279" spans="1:12" ht="24" customHeight="1">
      <c r="A279" s="114"/>
      <c r="B279" s="107">
        <f>'Tax Invoice'!D275</f>
        <v>2</v>
      </c>
      <c r="C279" s="10" t="s">
        <v>886</v>
      </c>
      <c r="D279" s="10" t="s">
        <v>886</v>
      </c>
      <c r="E279" s="118" t="s">
        <v>210</v>
      </c>
      <c r="F279" s="136"/>
      <c r="G279" s="137"/>
      <c r="H279" s="11" t="s">
        <v>887</v>
      </c>
      <c r="I279" s="14">
        <f t="shared" si="8"/>
        <v>1.89</v>
      </c>
      <c r="J279" s="14">
        <v>6.28</v>
      </c>
      <c r="K279" s="109">
        <f t="shared" si="9"/>
        <v>3.78</v>
      </c>
      <c r="L279" s="115"/>
    </row>
    <row r="280" spans="1:12" ht="24" customHeight="1">
      <c r="A280" s="114"/>
      <c r="B280" s="107">
        <f>'Tax Invoice'!D276</f>
        <v>1</v>
      </c>
      <c r="C280" s="10" t="s">
        <v>886</v>
      </c>
      <c r="D280" s="10" t="s">
        <v>886</v>
      </c>
      <c r="E280" s="118" t="s">
        <v>212</v>
      </c>
      <c r="F280" s="136"/>
      <c r="G280" s="137"/>
      <c r="H280" s="11" t="s">
        <v>887</v>
      </c>
      <c r="I280" s="14">
        <f t="shared" si="8"/>
        <v>1.89</v>
      </c>
      <c r="J280" s="14">
        <v>6.28</v>
      </c>
      <c r="K280" s="109">
        <f t="shared" si="9"/>
        <v>1.89</v>
      </c>
      <c r="L280" s="115"/>
    </row>
    <row r="281" spans="1:12" ht="24" customHeight="1">
      <c r="A281" s="114"/>
      <c r="B281" s="107">
        <f>'Tax Invoice'!D277</f>
        <v>1</v>
      </c>
      <c r="C281" s="10" t="s">
        <v>886</v>
      </c>
      <c r="D281" s="10" t="s">
        <v>886</v>
      </c>
      <c r="E281" s="118" t="s">
        <v>213</v>
      </c>
      <c r="F281" s="136"/>
      <c r="G281" s="137"/>
      <c r="H281" s="11" t="s">
        <v>887</v>
      </c>
      <c r="I281" s="14">
        <f t="shared" si="8"/>
        <v>1.89</v>
      </c>
      <c r="J281" s="14">
        <v>6.28</v>
      </c>
      <c r="K281" s="109">
        <f t="shared" si="9"/>
        <v>1.89</v>
      </c>
      <c r="L281" s="115"/>
    </row>
    <row r="282" spans="1:12" ht="24" customHeight="1">
      <c r="A282" s="114"/>
      <c r="B282" s="107">
        <f>'Tax Invoice'!D278</f>
        <v>2</v>
      </c>
      <c r="C282" s="10" t="s">
        <v>886</v>
      </c>
      <c r="D282" s="10" t="s">
        <v>886</v>
      </c>
      <c r="E282" s="118" t="s">
        <v>263</v>
      </c>
      <c r="F282" s="136"/>
      <c r="G282" s="137"/>
      <c r="H282" s="11" t="s">
        <v>887</v>
      </c>
      <c r="I282" s="14">
        <f t="shared" si="8"/>
        <v>1.89</v>
      </c>
      <c r="J282" s="14">
        <v>6.28</v>
      </c>
      <c r="K282" s="109">
        <f t="shared" si="9"/>
        <v>3.78</v>
      </c>
      <c r="L282" s="115"/>
    </row>
    <row r="283" spans="1:12" ht="24" customHeight="1">
      <c r="A283" s="114"/>
      <c r="B283" s="107">
        <f>'Tax Invoice'!D279</f>
        <v>2</v>
      </c>
      <c r="C283" s="10" t="s">
        <v>886</v>
      </c>
      <c r="D283" s="10" t="s">
        <v>886</v>
      </c>
      <c r="E283" s="118" t="s">
        <v>214</v>
      </c>
      <c r="F283" s="136"/>
      <c r="G283" s="137"/>
      <c r="H283" s="11" t="s">
        <v>887</v>
      </c>
      <c r="I283" s="14">
        <f t="shared" si="8"/>
        <v>1.89</v>
      </c>
      <c r="J283" s="14">
        <v>6.28</v>
      </c>
      <c r="K283" s="109">
        <f t="shared" si="9"/>
        <v>3.78</v>
      </c>
      <c r="L283" s="115"/>
    </row>
    <row r="284" spans="1:12" ht="24" customHeight="1">
      <c r="A284" s="114"/>
      <c r="B284" s="107">
        <f>'Tax Invoice'!D280</f>
        <v>1</v>
      </c>
      <c r="C284" s="10" t="s">
        <v>886</v>
      </c>
      <c r="D284" s="10" t="s">
        <v>886</v>
      </c>
      <c r="E284" s="118" t="s">
        <v>265</v>
      </c>
      <c r="F284" s="136"/>
      <c r="G284" s="137"/>
      <c r="H284" s="11" t="s">
        <v>887</v>
      </c>
      <c r="I284" s="14">
        <f t="shared" si="8"/>
        <v>1.89</v>
      </c>
      <c r="J284" s="14">
        <v>6.28</v>
      </c>
      <c r="K284" s="109">
        <f t="shared" si="9"/>
        <v>1.89</v>
      </c>
      <c r="L284" s="115"/>
    </row>
    <row r="285" spans="1:12" ht="24" customHeight="1">
      <c r="A285" s="114"/>
      <c r="B285" s="107">
        <f>'Tax Invoice'!D281</f>
        <v>1</v>
      </c>
      <c r="C285" s="10" t="s">
        <v>886</v>
      </c>
      <c r="D285" s="10" t="s">
        <v>886</v>
      </c>
      <c r="E285" s="118" t="s">
        <v>266</v>
      </c>
      <c r="F285" s="136"/>
      <c r="G285" s="137"/>
      <c r="H285" s="11" t="s">
        <v>887</v>
      </c>
      <c r="I285" s="14">
        <f t="shared" si="8"/>
        <v>1.89</v>
      </c>
      <c r="J285" s="14">
        <v>6.28</v>
      </c>
      <c r="K285" s="109">
        <f t="shared" si="9"/>
        <v>1.89</v>
      </c>
      <c r="L285" s="115"/>
    </row>
    <row r="286" spans="1:12" ht="24" customHeight="1">
      <c r="A286" s="114"/>
      <c r="B286" s="107">
        <f>'Tax Invoice'!D282</f>
        <v>1</v>
      </c>
      <c r="C286" s="10" t="s">
        <v>886</v>
      </c>
      <c r="D286" s="10" t="s">
        <v>886</v>
      </c>
      <c r="E286" s="118" t="s">
        <v>267</v>
      </c>
      <c r="F286" s="136"/>
      <c r="G286" s="137"/>
      <c r="H286" s="11" t="s">
        <v>887</v>
      </c>
      <c r="I286" s="14">
        <f t="shared" si="8"/>
        <v>1.89</v>
      </c>
      <c r="J286" s="14">
        <v>6.28</v>
      </c>
      <c r="K286" s="109">
        <f t="shared" si="9"/>
        <v>1.89</v>
      </c>
      <c r="L286" s="115"/>
    </row>
    <row r="287" spans="1:12" ht="24" customHeight="1">
      <c r="A287" s="114"/>
      <c r="B287" s="107">
        <f>'Tax Invoice'!D283</f>
        <v>1</v>
      </c>
      <c r="C287" s="10" t="s">
        <v>886</v>
      </c>
      <c r="D287" s="10" t="s">
        <v>886</v>
      </c>
      <c r="E287" s="118" t="s">
        <v>268</v>
      </c>
      <c r="F287" s="136"/>
      <c r="G287" s="137"/>
      <c r="H287" s="11" t="s">
        <v>887</v>
      </c>
      <c r="I287" s="14">
        <f t="shared" si="8"/>
        <v>1.89</v>
      </c>
      <c r="J287" s="14">
        <v>6.28</v>
      </c>
      <c r="K287" s="109">
        <f t="shared" si="9"/>
        <v>1.89</v>
      </c>
      <c r="L287" s="115"/>
    </row>
    <row r="288" spans="1:12" ht="24" customHeight="1">
      <c r="A288" s="114"/>
      <c r="B288" s="107">
        <f>'Tax Invoice'!D284</f>
        <v>1</v>
      </c>
      <c r="C288" s="10" t="s">
        <v>886</v>
      </c>
      <c r="D288" s="10" t="s">
        <v>886</v>
      </c>
      <c r="E288" s="118" t="s">
        <v>310</v>
      </c>
      <c r="F288" s="136"/>
      <c r="G288" s="137"/>
      <c r="H288" s="11" t="s">
        <v>887</v>
      </c>
      <c r="I288" s="14">
        <f t="shared" si="8"/>
        <v>1.89</v>
      </c>
      <c r="J288" s="14">
        <v>6.28</v>
      </c>
      <c r="K288" s="109">
        <f t="shared" si="9"/>
        <v>1.89</v>
      </c>
      <c r="L288" s="115"/>
    </row>
    <row r="289" spans="1:12" ht="24" customHeight="1">
      <c r="A289" s="114"/>
      <c r="B289" s="107">
        <f>'Tax Invoice'!D285</f>
        <v>1</v>
      </c>
      <c r="C289" s="10" t="s">
        <v>886</v>
      </c>
      <c r="D289" s="10" t="s">
        <v>886</v>
      </c>
      <c r="E289" s="118" t="s">
        <v>269</v>
      </c>
      <c r="F289" s="136"/>
      <c r="G289" s="137"/>
      <c r="H289" s="11" t="s">
        <v>887</v>
      </c>
      <c r="I289" s="14">
        <f t="shared" si="8"/>
        <v>1.89</v>
      </c>
      <c r="J289" s="14">
        <v>6.28</v>
      </c>
      <c r="K289" s="109">
        <f t="shared" si="9"/>
        <v>1.89</v>
      </c>
      <c r="L289" s="115"/>
    </row>
    <row r="290" spans="1:12" ht="24" customHeight="1">
      <c r="A290" s="114"/>
      <c r="B290" s="107">
        <f>'Tax Invoice'!D286</f>
        <v>2</v>
      </c>
      <c r="C290" s="10" t="s">
        <v>886</v>
      </c>
      <c r="D290" s="10" t="s">
        <v>886</v>
      </c>
      <c r="E290" s="118" t="s">
        <v>270</v>
      </c>
      <c r="F290" s="136"/>
      <c r="G290" s="137"/>
      <c r="H290" s="11" t="s">
        <v>887</v>
      </c>
      <c r="I290" s="14">
        <f t="shared" si="8"/>
        <v>1.89</v>
      </c>
      <c r="J290" s="14">
        <v>6.28</v>
      </c>
      <c r="K290" s="109">
        <f t="shared" si="9"/>
        <v>3.78</v>
      </c>
      <c r="L290" s="115"/>
    </row>
    <row r="291" spans="1:12" ht="24" customHeight="1">
      <c r="A291" s="114"/>
      <c r="B291" s="107">
        <f>'Tax Invoice'!D287</f>
        <v>1</v>
      </c>
      <c r="C291" s="10" t="s">
        <v>886</v>
      </c>
      <c r="D291" s="10" t="s">
        <v>886</v>
      </c>
      <c r="E291" s="118" t="s">
        <v>311</v>
      </c>
      <c r="F291" s="136"/>
      <c r="G291" s="137"/>
      <c r="H291" s="11" t="s">
        <v>887</v>
      </c>
      <c r="I291" s="14">
        <f t="shared" si="8"/>
        <v>1.89</v>
      </c>
      <c r="J291" s="14">
        <v>6.28</v>
      </c>
      <c r="K291" s="109">
        <f t="shared" si="9"/>
        <v>1.89</v>
      </c>
      <c r="L291" s="115"/>
    </row>
    <row r="292" spans="1:12" ht="24" customHeight="1">
      <c r="A292" s="114"/>
      <c r="B292" s="107">
        <f>'Tax Invoice'!D288</f>
        <v>2</v>
      </c>
      <c r="C292" s="10" t="s">
        <v>888</v>
      </c>
      <c r="D292" s="10" t="s">
        <v>888</v>
      </c>
      <c r="E292" s="118" t="s">
        <v>107</v>
      </c>
      <c r="F292" s="136"/>
      <c r="G292" s="137"/>
      <c r="H292" s="11" t="s">
        <v>889</v>
      </c>
      <c r="I292" s="14">
        <f t="shared" si="8"/>
        <v>1.66</v>
      </c>
      <c r="J292" s="14">
        <v>5.53</v>
      </c>
      <c r="K292" s="109">
        <f t="shared" si="9"/>
        <v>3.32</v>
      </c>
      <c r="L292" s="115"/>
    </row>
    <row r="293" spans="1:12" ht="24" customHeight="1">
      <c r="A293" s="114"/>
      <c r="B293" s="107">
        <f>'Tax Invoice'!D289</f>
        <v>2</v>
      </c>
      <c r="C293" s="10" t="s">
        <v>888</v>
      </c>
      <c r="D293" s="10" t="s">
        <v>888</v>
      </c>
      <c r="E293" s="118" t="s">
        <v>210</v>
      </c>
      <c r="F293" s="136"/>
      <c r="G293" s="137"/>
      <c r="H293" s="11" t="s">
        <v>889</v>
      </c>
      <c r="I293" s="14">
        <f t="shared" si="8"/>
        <v>1.66</v>
      </c>
      <c r="J293" s="14">
        <v>5.53</v>
      </c>
      <c r="K293" s="109">
        <f t="shared" si="9"/>
        <v>3.32</v>
      </c>
      <c r="L293" s="115"/>
    </row>
    <row r="294" spans="1:12" ht="24" customHeight="1">
      <c r="A294" s="114"/>
      <c r="B294" s="107">
        <f>'Tax Invoice'!D290</f>
        <v>1</v>
      </c>
      <c r="C294" s="10" t="s">
        <v>890</v>
      </c>
      <c r="D294" s="10" t="s">
        <v>890</v>
      </c>
      <c r="E294" s="118" t="s">
        <v>210</v>
      </c>
      <c r="F294" s="136"/>
      <c r="G294" s="137"/>
      <c r="H294" s="11" t="s">
        <v>891</v>
      </c>
      <c r="I294" s="14">
        <f t="shared" si="8"/>
        <v>1.23</v>
      </c>
      <c r="J294" s="14">
        <v>4.07</v>
      </c>
      <c r="K294" s="109">
        <f t="shared" si="9"/>
        <v>1.23</v>
      </c>
      <c r="L294" s="115"/>
    </row>
    <row r="295" spans="1:12" ht="24" customHeight="1">
      <c r="A295" s="114"/>
      <c r="B295" s="107">
        <f>'Tax Invoice'!D291</f>
        <v>1</v>
      </c>
      <c r="C295" s="10" t="s">
        <v>890</v>
      </c>
      <c r="D295" s="10" t="s">
        <v>890</v>
      </c>
      <c r="E295" s="118" t="s">
        <v>213</v>
      </c>
      <c r="F295" s="136"/>
      <c r="G295" s="137"/>
      <c r="H295" s="11" t="s">
        <v>891</v>
      </c>
      <c r="I295" s="14">
        <f t="shared" si="8"/>
        <v>1.23</v>
      </c>
      <c r="J295" s="14">
        <v>4.07</v>
      </c>
      <c r="K295" s="109">
        <f t="shared" si="9"/>
        <v>1.23</v>
      </c>
      <c r="L295" s="115"/>
    </row>
    <row r="296" spans="1:12" ht="24" customHeight="1">
      <c r="A296" s="114"/>
      <c r="B296" s="107">
        <f>'Tax Invoice'!D292</f>
        <v>1</v>
      </c>
      <c r="C296" s="10" t="s">
        <v>890</v>
      </c>
      <c r="D296" s="10" t="s">
        <v>890</v>
      </c>
      <c r="E296" s="118" t="s">
        <v>263</v>
      </c>
      <c r="F296" s="136"/>
      <c r="G296" s="137"/>
      <c r="H296" s="11" t="s">
        <v>891</v>
      </c>
      <c r="I296" s="14">
        <f t="shared" si="8"/>
        <v>1.23</v>
      </c>
      <c r="J296" s="14">
        <v>4.07</v>
      </c>
      <c r="K296" s="109">
        <f t="shared" si="9"/>
        <v>1.23</v>
      </c>
      <c r="L296" s="115"/>
    </row>
    <row r="297" spans="1:12" ht="24" customHeight="1">
      <c r="A297" s="114"/>
      <c r="B297" s="107">
        <f>'Tax Invoice'!D293</f>
        <v>1</v>
      </c>
      <c r="C297" s="10" t="s">
        <v>890</v>
      </c>
      <c r="D297" s="10" t="s">
        <v>890</v>
      </c>
      <c r="E297" s="118" t="s">
        <v>214</v>
      </c>
      <c r="F297" s="136"/>
      <c r="G297" s="137"/>
      <c r="H297" s="11" t="s">
        <v>891</v>
      </c>
      <c r="I297" s="14">
        <f t="shared" si="8"/>
        <v>1.23</v>
      </c>
      <c r="J297" s="14">
        <v>4.07</v>
      </c>
      <c r="K297" s="109">
        <f t="shared" si="9"/>
        <v>1.23</v>
      </c>
      <c r="L297" s="115"/>
    </row>
    <row r="298" spans="1:12" ht="24" customHeight="1">
      <c r="A298" s="114"/>
      <c r="B298" s="107">
        <f>'Tax Invoice'!D294</f>
        <v>1</v>
      </c>
      <c r="C298" s="10" t="s">
        <v>890</v>
      </c>
      <c r="D298" s="10" t="s">
        <v>890</v>
      </c>
      <c r="E298" s="118" t="s">
        <v>265</v>
      </c>
      <c r="F298" s="136"/>
      <c r="G298" s="137"/>
      <c r="H298" s="11" t="s">
        <v>891</v>
      </c>
      <c r="I298" s="14">
        <f t="shared" si="8"/>
        <v>1.23</v>
      </c>
      <c r="J298" s="14">
        <v>4.07</v>
      </c>
      <c r="K298" s="109">
        <f t="shared" si="9"/>
        <v>1.23</v>
      </c>
      <c r="L298" s="115"/>
    </row>
    <row r="299" spans="1:12" ht="24" customHeight="1">
      <c r="A299" s="114"/>
      <c r="B299" s="107">
        <f>'Tax Invoice'!D295</f>
        <v>1</v>
      </c>
      <c r="C299" s="10" t="s">
        <v>890</v>
      </c>
      <c r="D299" s="10" t="s">
        <v>890</v>
      </c>
      <c r="E299" s="118" t="s">
        <v>269</v>
      </c>
      <c r="F299" s="136"/>
      <c r="G299" s="137"/>
      <c r="H299" s="11" t="s">
        <v>891</v>
      </c>
      <c r="I299" s="14">
        <f t="shared" si="8"/>
        <v>1.23</v>
      </c>
      <c r="J299" s="14">
        <v>4.07</v>
      </c>
      <c r="K299" s="109">
        <f t="shared" si="9"/>
        <v>1.23</v>
      </c>
      <c r="L299" s="115"/>
    </row>
    <row r="300" spans="1:12" ht="36" customHeight="1">
      <c r="A300" s="114"/>
      <c r="B300" s="107">
        <f>'Tax Invoice'!D296</f>
        <v>2</v>
      </c>
      <c r="C300" s="10" t="s">
        <v>892</v>
      </c>
      <c r="D300" s="10" t="s">
        <v>892</v>
      </c>
      <c r="E300" s="118" t="s">
        <v>800</v>
      </c>
      <c r="F300" s="136"/>
      <c r="G300" s="137"/>
      <c r="H300" s="11" t="s">
        <v>893</v>
      </c>
      <c r="I300" s="14">
        <f t="shared" si="8"/>
        <v>2.6999999999999997</v>
      </c>
      <c r="J300" s="14">
        <v>8.9700000000000006</v>
      </c>
      <c r="K300" s="109">
        <f t="shared" si="9"/>
        <v>5.3999999999999995</v>
      </c>
      <c r="L300" s="115"/>
    </row>
    <row r="301" spans="1:12" ht="36" customHeight="1">
      <c r="A301" s="114"/>
      <c r="B301" s="107">
        <f>'Tax Invoice'!D297</f>
        <v>1</v>
      </c>
      <c r="C301" s="10" t="s">
        <v>894</v>
      </c>
      <c r="D301" s="10" t="s">
        <v>894</v>
      </c>
      <c r="E301" s="118" t="s">
        <v>799</v>
      </c>
      <c r="F301" s="136"/>
      <c r="G301" s="137"/>
      <c r="H301" s="11" t="s">
        <v>895</v>
      </c>
      <c r="I301" s="14">
        <f t="shared" si="8"/>
        <v>2.71</v>
      </c>
      <c r="J301" s="14">
        <v>9.01</v>
      </c>
      <c r="K301" s="109">
        <f t="shared" si="9"/>
        <v>2.71</v>
      </c>
      <c r="L301" s="115"/>
    </row>
    <row r="302" spans="1:12" ht="36" customHeight="1">
      <c r="A302" s="114"/>
      <c r="B302" s="107">
        <f>'Tax Invoice'!D298</f>
        <v>2</v>
      </c>
      <c r="C302" s="10" t="s">
        <v>894</v>
      </c>
      <c r="D302" s="10" t="s">
        <v>894</v>
      </c>
      <c r="E302" s="118" t="s">
        <v>797</v>
      </c>
      <c r="F302" s="136"/>
      <c r="G302" s="137"/>
      <c r="H302" s="11" t="s">
        <v>895</v>
      </c>
      <c r="I302" s="14">
        <f t="shared" si="8"/>
        <v>2.71</v>
      </c>
      <c r="J302" s="14">
        <v>9.01</v>
      </c>
      <c r="K302" s="109">
        <f t="shared" si="9"/>
        <v>5.42</v>
      </c>
      <c r="L302" s="115"/>
    </row>
    <row r="303" spans="1:12" ht="36" customHeight="1">
      <c r="A303" s="114"/>
      <c r="B303" s="108">
        <f>'Tax Invoice'!D299</f>
        <v>1</v>
      </c>
      <c r="C303" s="12" t="s">
        <v>894</v>
      </c>
      <c r="D303" s="12" t="s">
        <v>894</v>
      </c>
      <c r="E303" s="119" t="s">
        <v>800</v>
      </c>
      <c r="F303" s="146"/>
      <c r="G303" s="147"/>
      <c r="H303" s="13" t="s">
        <v>895</v>
      </c>
      <c r="I303" s="15">
        <f t="shared" si="8"/>
        <v>2.71</v>
      </c>
      <c r="J303" s="15">
        <v>9.01</v>
      </c>
      <c r="K303" s="110">
        <f t="shared" si="9"/>
        <v>2.71</v>
      </c>
      <c r="L303" s="115"/>
    </row>
    <row r="304" spans="1:12" ht="12.75" customHeight="1">
      <c r="A304" s="114"/>
      <c r="B304" s="126">
        <f>SUM(B22:B303)</f>
        <v>1465</v>
      </c>
      <c r="C304" s="126" t="s">
        <v>144</v>
      </c>
      <c r="D304" s="126"/>
      <c r="E304" s="126"/>
      <c r="F304" s="126"/>
      <c r="G304" s="126"/>
      <c r="H304" s="126"/>
      <c r="I304" s="127" t="s">
        <v>255</v>
      </c>
      <c r="J304" s="127" t="s">
        <v>255</v>
      </c>
      <c r="K304" s="128">
        <f>SUM(K22:K303)</f>
        <v>1519.33</v>
      </c>
      <c r="L304" s="115"/>
    </row>
    <row r="305" spans="1:12" ht="12.75" customHeight="1">
      <c r="A305" s="114"/>
      <c r="B305" s="126"/>
      <c r="C305" s="126"/>
      <c r="D305" s="126"/>
      <c r="E305" s="126"/>
      <c r="F305" s="126"/>
      <c r="G305" s="126"/>
      <c r="H305" s="126"/>
      <c r="I305" s="127" t="s">
        <v>1250</v>
      </c>
      <c r="J305" s="127" t="s">
        <v>184</v>
      </c>
      <c r="K305" s="128">
        <f>K304*-0.4</f>
        <v>-607.73199999999997</v>
      </c>
      <c r="L305" s="115"/>
    </row>
    <row r="306" spans="1:12" ht="12.75" customHeight="1" outlineLevel="1">
      <c r="A306" s="114"/>
      <c r="B306" s="126"/>
      <c r="C306" s="126"/>
      <c r="D306" s="126"/>
      <c r="E306" s="126"/>
      <c r="F306" s="126"/>
      <c r="G306" s="126"/>
      <c r="H306" s="126"/>
      <c r="I306" s="127" t="s">
        <v>1251</v>
      </c>
      <c r="J306" s="127" t="s">
        <v>185</v>
      </c>
      <c r="K306" s="128">
        <v>0</v>
      </c>
      <c r="L306" s="115"/>
    </row>
    <row r="307" spans="1:12" ht="12.75" customHeight="1">
      <c r="A307" s="114"/>
      <c r="B307" s="131" t="s">
        <v>1253</v>
      </c>
      <c r="C307" s="126"/>
      <c r="D307" s="126"/>
      <c r="E307" s="126"/>
      <c r="F307" s="126"/>
      <c r="G307" s="126"/>
      <c r="H307" s="126"/>
      <c r="I307" s="127" t="s">
        <v>257</v>
      </c>
      <c r="J307" s="127" t="s">
        <v>257</v>
      </c>
      <c r="K307" s="128">
        <f>SUM(K304:K306)</f>
        <v>911.59799999999996</v>
      </c>
      <c r="L307" s="115"/>
    </row>
    <row r="308" spans="1:12" ht="12.75" customHeight="1">
      <c r="A308" s="6"/>
      <c r="B308" s="7"/>
      <c r="C308" s="7"/>
      <c r="D308" s="7"/>
      <c r="E308" s="7"/>
      <c r="F308" s="7"/>
      <c r="G308" s="7"/>
      <c r="H308" s="7" t="s">
        <v>1252</v>
      </c>
      <c r="I308" s="7"/>
      <c r="J308" s="7"/>
      <c r="K308" s="7"/>
      <c r="L308" s="8"/>
    </row>
    <row r="309" spans="1:12" ht="12.75" customHeight="1"/>
    <row r="310" spans="1:12" ht="12.75" customHeight="1"/>
    <row r="311" spans="1:12" ht="12.75" customHeight="1"/>
    <row r="312" spans="1:12" ht="12.75" customHeight="1"/>
    <row r="313" spans="1:12" ht="12.75" customHeight="1"/>
    <row r="314" spans="1:12" ht="12.75" customHeight="1"/>
    <row r="315" spans="1:12" ht="12.75" customHeight="1"/>
  </sheetData>
  <mergeCells count="286">
    <mergeCell ref="F303:G303"/>
    <mergeCell ref="F298:G298"/>
    <mergeCell ref="F299:G299"/>
    <mergeCell ref="F300:G300"/>
    <mergeCell ref="F301:G301"/>
    <mergeCell ref="F302:G302"/>
    <mergeCell ref="F293:G293"/>
    <mergeCell ref="F294:G294"/>
    <mergeCell ref="F295:G295"/>
    <mergeCell ref="F296:G296"/>
    <mergeCell ref="F297:G297"/>
    <mergeCell ref="F288:G288"/>
    <mergeCell ref="F289:G289"/>
    <mergeCell ref="F290:G290"/>
    <mergeCell ref="F291:G291"/>
    <mergeCell ref="F292:G292"/>
    <mergeCell ref="F283:G283"/>
    <mergeCell ref="F284:G284"/>
    <mergeCell ref="F285:G285"/>
    <mergeCell ref="F286:G286"/>
    <mergeCell ref="F287:G287"/>
    <mergeCell ref="F278:G278"/>
    <mergeCell ref="F279:G279"/>
    <mergeCell ref="F280:G280"/>
    <mergeCell ref="F281:G281"/>
    <mergeCell ref="F282:G282"/>
    <mergeCell ref="F273:G273"/>
    <mergeCell ref="F274:G274"/>
    <mergeCell ref="F275:G275"/>
    <mergeCell ref="F276:G276"/>
    <mergeCell ref="F277:G277"/>
    <mergeCell ref="F268:G268"/>
    <mergeCell ref="F269:G269"/>
    <mergeCell ref="F270:G270"/>
    <mergeCell ref="F271:G271"/>
    <mergeCell ref="F272:G272"/>
    <mergeCell ref="F263:G263"/>
    <mergeCell ref="F264:G264"/>
    <mergeCell ref="F265:G265"/>
    <mergeCell ref="F266:G266"/>
    <mergeCell ref="F267:G267"/>
    <mergeCell ref="F258:G258"/>
    <mergeCell ref="F259:G259"/>
    <mergeCell ref="F260:G260"/>
    <mergeCell ref="F261:G261"/>
    <mergeCell ref="F262:G262"/>
    <mergeCell ref="F253:G253"/>
    <mergeCell ref="F254:G254"/>
    <mergeCell ref="F255:G255"/>
    <mergeCell ref="F256:G256"/>
    <mergeCell ref="F257:G257"/>
    <mergeCell ref="F248:G248"/>
    <mergeCell ref="F249:G249"/>
    <mergeCell ref="F250:G250"/>
    <mergeCell ref="F251:G251"/>
    <mergeCell ref="F252:G252"/>
    <mergeCell ref="F243:G243"/>
    <mergeCell ref="F244:G244"/>
    <mergeCell ref="F245:G245"/>
    <mergeCell ref="F246:G246"/>
    <mergeCell ref="F247:G247"/>
    <mergeCell ref="F238:G238"/>
    <mergeCell ref="F239:G239"/>
    <mergeCell ref="F240:G240"/>
    <mergeCell ref="F241:G241"/>
    <mergeCell ref="F242:G242"/>
    <mergeCell ref="F233:G233"/>
    <mergeCell ref="F234:G234"/>
    <mergeCell ref="F235:G235"/>
    <mergeCell ref="F236:G236"/>
    <mergeCell ref="F237:G237"/>
    <mergeCell ref="F228:G228"/>
    <mergeCell ref="F229:G229"/>
    <mergeCell ref="F230:G230"/>
    <mergeCell ref="F231:G231"/>
    <mergeCell ref="F232:G232"/>
    <mergeCell ref="F223:G223"/>
    <mergeCell ref="F224:G224"/>
    <mergeCell ref="F225:G225"/>
    <mergeCell ref="F226:G226"/>
    <mergeCell ref="F227:G227"/>
    <mergeCell ref="F218:G218"/>
    <mergeCell ref="F219:G219"/>
    <mergeCell ref="F220:G220"/>
    <mergeCell ref="F221:G221"/>
    <mergeCell ref="F222:G222"/>
    <mergeCell ref="F213:G213"/>
    <mergeCell ref="F214:G214"/>
    <mergeCell ref="F215:G215"/>
    <mergeCell ref="F216:G216"/>
    <mergeCell ref="F217:G217"/>
    <mergeCell ref="F208:G208"/>
    <mergeCell ref="F209:G209"/>
    <mergeCell ref="F210:G210"/>
    <mergeCell ref="F211:G211"/>
    <mergeCell ref="F212:G212"/>
    <mergeCell ref="F203:G203"/>
    <mergeCell ref="F204:G204"/>
    <mergeCell ref="F205:G205"/>
    <mergeCell ref="F206:G206"/>
    <mergeCell ref="F207:G207"/>
    <mergeCell ref="F198:G198"/>
    <mergeCell ref="F199:G199"/>
    <mergeCell ref="F200:G200"/>
    <mergeCell ref="F201:G201"/>
    <mergeCell ref="F202:G202"/>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5046.4800000000005</v>
      </c>
      <c r="O2" s="21" t="s">
        <v>259</v>
      </c>
    </row>
    <row r="3" spans="1:15" s="21" customFormat="1" ht="15" customHeight="1" thickBot="1">
      <c r="A3" s="22" t="s">
        <v>151</v>
      </c>
      <c r="G3" s="28">
        <v>45334</v>
      </c>
      <c r="H3" s="29"/>
      <c r="N3" s="21">
        <v>5046.4800000000005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95" t="s">
        <v>276</v>
      </c>
      <c r="L10" s="35" t="s">
        <v>276</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93" t="s">
        <v>158</v>
      </c>
      <c r="L11" s="46" t="s">
        <v>159</v>
      </c>
      <c r="M11" s="21">
        <f>VLOOKUP(G3,[1]Sheet1!$A$9:$I$7290,2,FALSE)</f>
        <v>35.79</v>
      </c>
    </row>
    <row r="12" spans="1:15" s="21" customFormat="1" ht="15.75" thickBot="1">
      <c r="A12" s="41" t="str">
        <f>'Copy paste to Here'!G12</f>
        <v>6 Garden Place</v>
      </c>
      <c r="B12" s="42"/>
      <c r="C12" s="42"/>
      <c r="D12" s="42"/>
      <c r="E12" s="89"/>
      <c r="F12" s="43" t="str">
        <f>'Copy paste to Here'!B12</f>
        <v>6 Garden Place</v>
      </c>
      <c r="G12" s="44"/>
      <c r="H12" s="45"/>
      <c r="K12" s="93" t="s">
        <v>160</v>
      </c>
      <c r="L12" s="46" t="s">
        <v>133</v>
      </c>
      <c r="M12" s="21">
        <f>VLOOKUP(G3,[1]Sheet1!$A$9:$I$7290,3,FALSE)</f>
        <v>38.43</v>
      </c>
    </row>
    <row r="13" spans="1:15" s="21" customFormat="1" ht="15.75" thickBot="1">
      <c r="A13" s="41" t="str">
        <f>'Copy paste to Here'!G13</f>
        <v>3204 Hamilton</v>
      </c>
      <c r="B13" s="42"/>
      <c r="C13" s="42"/>
      <c r="D13" s="42"/>
      <c r="E13" s="111" t="s">
        <v>168</v>
      </c>
      <c r="F13" s="43" t="str">
        <f>'Copy paste to Here'!B13</f>
        <v>3204 Hamilton</v>
      </c>
      <c r="G13" s="44"/>
      <c r="H13" s="45"/>
      <c r="K13" s="93" t="s">
        <v>161</v>
      </c>
      <c r="L13" s="46" t="s">
        <v>162</v>
      </c>
      <c r="M13" s="113">
        <f>VLOOKUP(G3,[1]Sheet1!$A$9:$I$7290,4,FALSE)</f>
        <v>45</v>
      </c>
    </row>
    <row r="14" spans="1:15" s="21" customFormat="1" ht="15.75" thickBot="1">
      <c r="A14" s="41" t="str">
        <f>'Copy paste to Here'!G14</f>
        <v>New Zealand</v>
      </c>
      <c r="B14" s="42"/>
      <c r="C14" s="42"/>
      <c r="D14" s="42"/>
      <c r="E14" s="111">
        <f>VLOOKUP(J9,$L$10:$M$17,2,FALSE)</f>
        <v>21.71</v>
      </c>
      <c r="F14" s="43" t="str">
        <f>'Copy paste to Here'!B14</f>
        <v>New Zealand</v>
      </c>
      <c r="G14" s="44"/>
      <c r="H14" s="45"/>
      <c r="K14" s="93" t="s">
        <v>163</v>
      </c>
      <c r="L14" s="46" t="s">
        <v>164</v>
      </c>
      <c r="M14" s="21">
        <f>VLOOKUP(G3,[1]Sheet1!$A$9:$I$7290,5,FALSE)</f>
        <v>22.97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v>
      </c>
    </row>
    <row r="16" spans="1:15" s="21" customFormat="1" ht="13.7" customHeight="1" thickBot="1">
      <c r="A16" s="52"/>
      <c r="K16" s="94" t="s">
        <v>167</v>
      </c>
      <c r="L16" s="51" t="s">
        <v>168</v>
      </c>
      <c r="M16" s="21">
        <f>VLOOKUP(G3,[1]Sheet1!$A$9:$I$7290,7,FALSE)</f>
        <v>21.71</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Display box with 36 pcs. of 18k gold plated + E-coating to protect scratching 925 silver nose screws, 22g (0.6mm) with prong set 2mm clear CZs (Cubic Zirconia) &amp;   &amp;  </v>
      </c>
      <c r="B18" s="57" t="str">
        <f>'Copy paste to Here'!C22</f>
        <v>18WZ2XC</v>
      </c>
      <c r="C18" s="57" t="s">
        <v>719</v>
      </c>
      <c r="D18" s="58">
        <f>Invoice!B22</f>
        <v>1</v>
      </c>
      <c r="E18" s="59">
        <f>'Shipping Invoice'!J22*$N$1</f>
        <v>38.89</v>
      </c>
      <c r="F18" s="59">
        <f>D18*E18</f>
        <v>38.89</v>
      </c>
      <c r="G18" s="60">
        <f>E18*$E$14</f>
        <v>844.30190000000005</v>
      </c>
      <c r="H18" s="61">
        <f>D18*G18</f>
        <v>844.30190000000005</v>
      </c>
    </row>
    <row r="19" spans="1:13" s="62" customFormat="1" ht="60">
      <c r="A19" s="112" t="str">
        <f>IF((LEN('Copy paste to Here'!G23))&gt;5,((CONCATENATE('Copy paste to Here'!G23," &amp; ",'Copy paste to Here'!D23,"  &amp;  ",'Copy paste to Here'!E23))),"Empty Cell")</f>
        <v xml:space="preserve">Display box with 52 pcs. of 925 silver ''bend it yourself'' nose studs, 22g (0.6mm) with real 18k gold plating and 2mm round prong set crystal tops in assorted colors (in standard packing or in vacuum sealed packing to prevent tarnishing) &amp; Packing Option: Standard Package  &amp;  </v>
      </c>
      <c r="B19" s="57" t="str">
        <f>'Copy paste to Here'!C23</f>
        <v>18YP14XC</v>
      </c>
      <c r="C19" s="57" t="s">
        <v>721</v>
      </c>
      <c r="D19" s="58">
        <f>Invoice!B23</f>
        <v>1</v>
      </c>
      <c r="E19" s="59">
        <f>'Shipping Invoice'!J23*$N$1</f>
        <v>45.68</v>
      </c>
      <c r="F19" s="59">
        <f t="shared" ref="F19:F82" si="0">D19*E19</f>
        <v>45.68</v>
      </c>
      <c r="G19" s="60">
        <f t="shared" ref="G19:G82" si="1">E19*$E$14</f>
        <v>991.71280000000002</v>
      </c>
      <c r="H19" s="63">
        <f t="shared" ref="H19:H82" si="2">D19*G19</f>
        <v>991.71280000000002</v>
      </c>
    </row>
    <row r="20" spans="1:13" s="62" customFormat="1" ht="24">
      <c r="A20" s="56" t="str">
        <f>IF((LEN('Copy paste to Here'!G24))&gt;5,((CONCATENATE('Copy paste to Here'!G24," &amp; ",'Copy paste to Here'!D24,"  &amp;  ",'Copy paste to Here'!E24))),"Empty Cell")</f>
        <v xml:space="preserve">Flexible acrylic tongue barbell, 14g (1.6mm) with 6mm solid colored acrylic balls - length 5/8'' (16mm) &amp; Color: White  &amp;  </v>
      </c>
      <c r="B20" s="57" t="str">
        <f>'Copy paste to Here'!C24</f>
        <v>ABBSA</v>
      </c>
      <c r="C20" s="57" t="s">
        <v>722</v>
      </c>
      <c r="D20" s="58">
        <f>Invoice!B24</f>
        <v>10</v>
      </c>
      <c r="E20" s="59">
        <f>'Shipping Invoice'!J24*$N$1</f>
        <v>0.28999999999999998</v>
      </c>
      <c r="F20" s="59">
        <f t="shared" si="0"/>
        <v>2.9</v>
      </c>
      <c r="G20" s="60">
        <f t="shared" si="1"/>
        <v>6.2958999999999996</v>
      </c>
      <c r="H20" s="63">
        <f t="shared" si="2"/>
        <v>62.958999999999996</v>
      </c>
    </row>
    <row r="21" spans="1:13" s="62" customFormat="1" ht="24">
      <c r="A21" s="56" t="str">
        <f>IF((LEN('Copy paste to Here'!G25))&gt;5,((CONCATENATE('Copy paste to Here'!G25," &amp; ",'Copy paste to Here'!D25,"  &amp;  ",'Copy paste to Here'!E25))),"Empty Cell")</f>
        <v xml:space="preserve">Flexible acrylic tongue barbell, 14g (1.6mm) with 6mm solid colored acrylic balls - length 5/8'' (16mm) &amp; Color: Blue  &amp;  </v>
      </c>
      <c r="B21" s="57" t="str">
        <f>'Copy paste to Here'!C25</f>
        <v>ABBSA</v>
      </c>
      <c r="C21" s="57" t="s">
        <v>722</v>
      </c>
      <c r="D21" s="58">
        <f>Invoice!B25</f>
        <v>5</v>
      </c>
      <c r="E21" s="59">
        <f>'Shipping Invoice'!J25*$N$1</f>
        <v>0.28999999999999998</v>
      </c>
      <c r="F21" s="59">
        <f t="shared" si="0"/>
        <v>1.45</v>
      </c>
      <c r="G21" s="60">
        <f t="shared" si="1"/>
        <v>6.2958999999999996</v>
      </c>
      <c r="H21" s="63">
        <f t="shared" si="2"/>
        <v>31.479499999999998</v>
      </c>
    </row>
    <row r="22" spans="1:13" s="62" customFormat="1" ht="24">
      <c r="A22" s="56" t="str">
        <f>IF((LEN('Copy paste to Here'!G26))&gt;5,((CONCATENATE('Copy paste to Here'!G26," &amp; ",'Copy paste to Here'!D26,"  &amp;  ",'Copy paste to Here'!E26))),"Empty Cell")</f>
        <v xml:space="preserve">Flexible acrylic tongue barbell, 14g (1.6mm) with 6mm solid colored acrylic balls - length 5/8'' (16mm) &amp; Color: Purple  &amp;  </v>
      </c>
      <c r="B22" s="57" t="str">
        <f>'Copy paste to Here'!C26</f>
        <v>ABBSA</v>
      </c>
      <c r="C22" s="57" t="s">
        <v>722</v>
      </c>
      <c r="D22" s="58">
        <f>Invoice!B26</f>
        <v>5</v>
      </c>
      <c r="E22" s="59">
        <f>'Shipping Invoice'!J26*$N$1</f>
        <v>0.28999999999999998</v>
      </c>
      <c r="F22" s="59">
        <f t="shared" si="0"/>
        <v>1.45</v>
      </c>
      <c r="G22" s="60">
        <f t="shared" si="1"/>
        <v>6.2958999999999996</v>
      </c>
      <c r="H22" s="63">
        <f t="shared" si="2"/>
        <v>31.479499999999998</v>
      </c>
    </row>
    <row r="23" spans="1:13" s="62" customFormat="1" ht="24">
      <c r="A23" s="56" t="str">
        <f>IF((LEN('Copy paste to Here'!G27))&gt;5,((CONCATENATE('Copy paste to Here'!G27," &amp; ",'Copy paste to Here'!D27,"  &amp;  ",'Copy paste to Here'!E27))),"Empty Cell")</f>
        <v>Flexible acrylic tongue barbell, 14g (1.6mm) with 6mm acrylic UV balls &amp; Length: 16mm  &amp;  Color: Clear</v>
      </c>
      <c r="B23" s="57" t="str">
        <f>'Copy paste to Here'!C27</f>
        <v>ABBUV</v>
      </c>
      <c r="C23" s="57" t="s">
        <v>724</v>
      </c>
      <c r="D23" s="58">
        <f>Invoice!B27</f>
        <v>5</v>
      </c>
      <c r="E23" s="59">
        <f>'Shipping Invoice'!J27*$N$1</f>
        <v>0.36</v>
      </c>
      <c r="F23" s="59">
        <f t="shared" si="0"/>
        <v>1.7999999999999998</v>
      </c>
      <c r="G23" s="60">
        <f t="shared" si="1"/>
        <v>7.8155999999999999</v>
      </c>
      <c r="H23" s="63">
        <f t="shared" si="2"/>
        <v>39.078000000000003</v>
      </c>
    </row>
    <row r="24" spans="1:13" s="62" customFormat="1" ht="24">
      <c r="A24" s="56" t="str">
        <f>IF((LEN('Copy paste to Here'!G28))&gt;5,((CONCATENATE('Copy paste to Here'!G28," &amp; ",'Copy paste to Here'!D28,"  &amp;  ",'Copy paste to Here'!E28))),"Empty Cell")</f>
        <v>Flexible acrylic tongue barbell, 14g (1.6mm) with 6mm acrylic UV balls &amp; Length: 16mm  &amp;  Color: Purple</v>
      </c>
      <c r="B24" s="57" t="str">
        <f>'Copy paste to Here'!C28</f>
        <v>ABBUV</v>
      </c>
      <c r="C24" s="57" t="s">
        <v>724</v>
      </c>
      <c r="D24" s="58">
        <f>Invoice!B28</f>
        <v>5</v>
      </c>
      <c r="E24" s="59">
        <f>'Shipping Invoice'!J28*$N$1</f>
        <v>0.36</v>
      </c>
      <c r="F24" s="59">
        <f t="shared" si="0"/>
        <v>1.7999999999999998</v>
      </c>
      <c r="G24" s="60">
        <f t="shared" si="1"/>
        <v>7.8155999999999999</v>
      </c>
      <c r="H24" s="63">
        <f t="shared" si="2"/>
        <v>39.078000000000003</v>
      </c>
    </row>
    <row r="25" spans="1:13" s="62" customFormat="1" ht="24">
      <c r="A25" s="56" t="str">
        <f>IF((LEN('Copy paste to Here'!G29))&gt;5,((CONCATENATE('Copy paste to Here'!G29," &amp; ",'Copy paste to Here'!D29,"  &amp;  ",'Copy paste to Here'!E29))),"Empty Cell")</f>
        <v xml:space="preserve">Acrylic eyebrow banana, 16g (1.2mm) with two 3mm balls - length 5/16'' (8mm) &amp; Color: Black  &amp;  </v>
      </c>
      <c r="B25" s="57" t="str">
        <f>'Copy paste to Here'!C29</f>
        <v>ABNEVB</v>
      </c>
      <c r="C25" s="57" t="s">
        <v>726</v>
      </c>
      <c r="D25" s="58">
        <f>Invoice!B29</f>
        <v>8</v>
      </c>
      <c r="E25" s="59">
        <f>'Shipping Invoice'!J29*$N$1</f>
        <v>0.28999999999999998</v>
      </c>
      <c r="F25" s="59">
        <f t="shared" si="0"/>
        <v>2.3199999999999998</v>
      </c>
      <c r="G25" s="60">
        <f t="shared" si="1"/>
        <v>6.2958999999999996</v>
      </c>
      <c r="H25" s="63">
        <f t="shared" si="2"/>
        <v>50.367199999999997</v>
      </c>
    </row>
    <row r="26" spans="1:13" s="62" customFormat="1" ht="24">
      <c r="A26" s="56" t="str">
        <f>IF((LEN('Copy paste to Here'!G30))&gt;5,((CONCATENATE('Copy paste to Here'!G30," &amp; ",'Copy paste to Here'!D30,"  &amp;  ",'Copy paste to Here'!E30))),"Empty Cell")</f>
        <v xml:space="preserve">Acrylic eyebrow banana, 16g (1.2mm) with two 3mm balls - length 5/16'' (8mm) &amp; Color: Clear  &amp;  </v>
      </c>
      <c r="B26" s="57" t="str">
        <f>'Copy paste to Here'!C30</f>
        <v>ABNEVB</v>
      </c>
      <c r="C26" s="57" t="s">
        <v>726</v>
      </c>
      <c r="D26" s="58">
        <f>Invoice!B30</f>
        <v>10</v>
      </c>
      <c r="E26" s="59">
        <f>'Shipping Invoice'!J30*$N$1</f>
        <v>0.28999999999999998</v>
      </c>
      <c r="F26" s="59">
        <f t="shared" si="0"/>
        <v>2.9</v>
      </c>
      <c r="G26" s="60">
        <f t="shared" si="1"/>
        <v>6.2958999999999996</v>
      </c>
      <c r="H26" s="63">
        <f t="shared" si="2"/>
        <v>62.958999999999996</v>
      </c>
    </row>
    <row r="27" spans="1:13" s="62" customFormat="1" ht="24">
      <c r="A27" s="56" t="str">
        <f>IF((LEN('Copy paste to Here'!G31))&gt;5,((CONCATENATE('Copy paste to Here'!G31," &amp; ",'Copy paste to Here'!D31,"  &amp;  ",'Copy paste to Here'!E31))),"Empty Cell")</f>
        <v>Flexible acrylic circular barbell, 16g (1.2mm) with two 3mm UV balls &amp; Length: 8mm  &amp;  Color: Clear</v>
      </c>
      <c r="B27" s="57" t="str">
        <f>'Copy paste to Here'!C31</f>
        <v>ACBEVB</v>
      </c>
      <c r="C27" s="57" t="s">
        <v>727</v>
      </c>
      <c r="D27" s="58">
        <f>Invoice!B31</f>
        <v>10</v>
      </c>
      <c r="E27" s="59">
        <f>'Shipping Invoice'!J31*$N$1</f>
        <v>0.36</v>
      </c>
      <c r="F27" s="59">
        <f t="shared" si="0"/>
        <v>3.5999999999999996</v>
      </c>
      <c r="G27" s="60">
        <f t="shared" si="1"/>
        <v>7.8155999999999999</v>
      </c>
      <c r="H27" s="63">
        <f t="shared" si="2"/>
        <v>78.156000000000006</v>
      </c>
    </row>
    <row r="28" spans="1:13" s="62" customFormat="1" ht="24">
      <c r="A28" s="56" t="str">
        <f>IF((LEN('Copy paste to Here'!G32))&gt;5,((CONCATENATE('Copy paste to Here'!G32," &amp; ",'Copy paste to Here'!D32,"  &amp;  ",'Copy paste to Here'!E32))),"Empty Cell")</f>
        <v>Flexible acrylic circular barbell, 16g (1.2mm) with two 3mm UV balls &amp; Length: 10mm  &amp;  Color: Clear</v>
      </c>
      <c r="B28" s="57" t="str">
        <f>'Copy paste to Here'!C32</f>
        <v>ACBEVB</v>
      </c>
      <c r="C28" s="57" t="s">
        <v>727</v>
      </c>
      <c r="D28" s="58">
        <f>Invoice!B32</f>
        <v>10</v>
      </c>
      <c r="E28" s="59">
        <f>'Shipping Invoice'!J32*$N$1</f>
        <v>0.36</v>
      </c>
      <c r="F28" s="59">
        <f t="shared" si="0"/>
        <v>3.5999999999999996</v>
      </c>
      <c r="G28" s="60">
        <f t="shared" si="1"/>
        <v>7.8155999999999999</v>
      </c>
      <c r="H28" s="63">
        <f t="shared" si="2"/>
        <v>78.156000000000006</v>
      </c>
    </row>
    <row r="29" spans="1:13" s="62" customFormat="1" ht="25.5">
      <c r="A29" s="56" t="str">
        <f>IF((LEN('Copy paste to Here'!G33))&gt;5,((CONCATENATE('Copy paste to Here'!G33," &amp; ",'Copy paste to Here'!D33,"  &amp;  ",'Copy paste to Here'!E33))),"Empty Cell")</f>
        <v xml:space="preserve">Sterling silver spiral nose ring, 22g (0.6mm) &amp; Size: 8mm  &amp;  </v>
      </c>
      <c r="B29" s="57" t="str">
        <f>'Copy paste to Here'!C33</f>
        <v>AGSPR22</v>
      </c>
      <c r="C29" s="57" t="s">
        <v>896</v>
      </c>
      <c r="D29" s="58">
        <f>Invoice!B33</f>
        <v>5</v>
      </c>
      <c r="E29" s="59">
        <f>'Shipping Invoice'!J33*$N$1</f>
        <v>1.0900000000000001</v>
      </c>
      <c r="F29" s="59">
        <f t="shared" si="0"/>
        <v>5.45</v>
      </c>
      <c r="G29" s="60">
        <f t="shared" si="1"/>
        <v>23.663900000000002</v>
      </c>
      <c r="H29" s="63">
        <f t="shared" si="2"/>
        <v>118.31950000000001</v>
      </c>
    </row>
    <row r="30" spans="1:13" s="62" customFormat="1" ht="25.5">
      <c r="A30" s="56" t="str">
        <f>IF((LEN('Copy paste to Here'!G34))&gt;5,((CONCATENATE('Copy paste to Here'!G34," &amp; ",'Copy paste to Here'!D34,"  &amp;  ",'Copy paste to Here'!E34))),"Empty Cell")</f>
        <v xml:space="preserve">Sterling silver spiral nose ring, 22g (0.6mm) &amp; Size: 10mm  &amp;  </v>
      </c>
      <c r="B30" s="57" t="str">
        <f>'Copy paste to Here'!C34</f>
        <v>AGSPR22</v>
      </c>
      <c r="C30" s="57" t="s">
        <v>897</v>
      </c>
      <c r="D30" s="58">
        <f>Invoice!B34</f>
        <v>5</v>
      </c>
      <c r="E30" s="59">
        <f>'Shipping Invoice'!J34*$N$1</f>
        <v>1.36</v>
      </c>
      <c r="F30" s="59">
        <f t="shared" si="0"/>
        <v>6.8000000000000007</v>
      </c>
      <c r="G30" s="60">
        <f t="shared" si="1"/>
        <v>29.525600000000004</v>
      </c>
      <c r="H30" s="63">
        <f t="shared" si="2"/>
        <v>147.62800000000001</v>
      </c>
    </row>
    <row r="31" spans="1:13" s="62" customFormat="1" ht="25.5">
      <c r="A31" s="56" t="str">
        <f>IF((LEN('Copy paste to Here'!G35))&gt;5,((CONCATENATE('Copy paste to Here'!G35," &amp; ",'Copy paste to Here'!D35,"  &amp;  ",'Copy paste to Here'!E35))),"Empty Cell")</f>
        <v xml:space="preserve">Sterling silver spiral nose ring, 22g (0.6mm) &amp; Size: 12mm  &amp;  </v>
      </c>
      <c r="B31" s="57" t="str">
        <f>'Copy paste to Here'!C35</f>
        <v>AGSPR22</v>
      </c>
      <c r="C31" s="57" t="s">
        <v>898</v>
      </c>
      <c r="D31" s="58">
        <f>Invoice!B35</f>
        <v>5</v>
      </c>
      <c r="E31" s="59">
        <f>'Shipping Invoice'!J35*$N$1</f>
        <v>1.54</v>
      </c>
      <c r="F31" s="59">
        <f t="shared" si="0"/>
        <v>7.7</v>
      </c>
      <c r="G31" s="60">
        <f t="shared" si="1"/>
        <v>33.433399999999999</v>
      </c>
      <c r="H31" s="63">
        <f t="shared" si="2"/>
        <v>167.167</v>
      </c>
    </row>
    <row r="32" spans="1:13" s="62" customFormat="1" ht="24">
      <c r="A32" s="56" t="str">
        <f>IF((LEN('Copy paste to Here'!G36))&gt;5,((CONCATENATE('Copy paste to Here'!G36," &amp; ",'Copy paste to Here'!D36,"  &amp;  ",'Copy paste to Here'!E36))),"Empty Cell")</f>
        <v>Flexible acrylic labret, 16g (1.2mm) with 3mm UV ball &amp; Length: 6mm  &amp;  Color: Clear</v>
      </c>
      <c r="B32" s="57" t="str">
        <f>'Copy paste to Here'!C36</f>
        <v>ALBEVB</v>
      </c>
      <c r="C32" s="57" t="s">
        <v>731</v>
      </c>
      <c r="D32" s="58">
        <f>Invoice!B36</f>
        <v>10</v>
      </c>
      <c r="E32" s="59">
        <f>'Shipping Invoice'!J36*$N$1</f>
        <v>0.24</v>
      </c>
      <c r="F32" s="59">
        <f t="shared" si="0"/>
        <v>2.4</v>
      </c>
      <c r="G32" s="60">
        <f t="shared" si="1"/>
        <v>5.2103999999999999</v>
      </c>
      <c r="H32" s="63">
        <f t="shared" si="2"/>
        <v>52.103999999999999</v>
      </c>
    </row>
    <row r="33" spans="1:8" s="62" customFormat="1" ht="24">
      <c r="A33" s="56" t="str">
        <f>IF((LEN('Copy paste to Here'!G37))&gt;5,((CONCATENATE('Copy paste to Here'!G37," &amp; ",'Copy paste to Here'!D37,"  &amp;  ",'Copy paste to Here'!E37))),"Empty Cell")</f>
        <v xml:space="preserve">Surgical steel tongue barbell, 14g (1.6mm) with 6mm acrylic glitter balls - length 5/8'' (16mm) &amp; Color: Black  &amp;  </v>
      </c>
      <c r="B33" s="57" t="str">
        <f>'Copy paste to Here'!C37</f>
        <v>BBGT</v>
      </c>
      <c r="C33" s="57" t="s">
        <v>733</v>
      </c>
      <c r="D33" s="58">
        <f>Invoice!B37</f>
        <v>5</v>
      </c>
      <c r="E33" s="59">
        <f>'Shipping Invoice'!J37*$N$1</f>
        <v>0.28999999999999998</v>
      </c>
      <c r="F33" s="59">
        <f t="shared" si="0"/>
        <v>1.45</v>
      </c>
      <c r="G33" s="60">
        <f t="shared" si="1"/>
        <v>6.2958999999999996</v>
      </c>
      <c r="H33" s="63">
        <f t="shared" si="2"/>
        <v>31.479499999999998</v>
      </c>
    </row>
    <row r="34" spans="1:8" s="62" customFormat="1" ht="24">
      <c r="A34" s="56" t="str">
        <f>IF((LEN('Copy paste to Here'!G38))&gt;5,((CONCATENATE('Copy paste to Here'!G38," &amp; ",'Copy paste to Here'!D38,"  &amp;  ",'Copy paste to Here'!E38))),"Empty Cell")</f>
        <v xml:space="preserve">Surgical steel tongue barbell, 14g (1.6mm) with 6mm acrylic glitter balls - length 5/8'' (16mm) &amp; Color: Clear  &amp;  </v>
      </c>
      <c r="B34" s="57" t="str">
        <f>'Copy paste to Here'!C38</f>
        <v>BBGT</v>
      </c>
      <c r="C34" s="57" t="s">
        <v>733</v>
      </c>
      <c r="D34" s="58">
        <f>Invoice!B38</f>
        <v>5</v>
      </c>
      <c r="E34" s="59">
        <f>'Shipping Invoice'!J38*$N$1</f>
        <v>0.28999999999999998</v>
      </c>
      <c r="F34" s="59">
        <f t="shared" si="0"/>
        <v>1.45</v>
      </c>
      <c r="G34" s="60">
        <f t="shared" si="1"/>
        <v>6.2958999999999996</v>
      </c>
      <c r="H34" s="63">
        <f t="shared" si="2"/>
        <v>31.479499999999998</v>
      </c>
    </row>
    <row r="35" spans="1:8" s="62" customFormat="1" ht="24">
      <c r="A35" s="56" t="str">
        <f>IF((LEN('Copy paste to Here'!G39))&gt;5,((CONCATENATE('Copy paste to Here'!G39," &amp; ",'Copy paste to Here'!D39,"  &amp;  ",'Copy paste to Here'!E39))),"Empty Cell")</f>
        <v xml:space="preserve">Surgical steel tongue barbell, 14g (1.6mm) with 6mm acrylic glitter balls - length 5/8'' (16mm) &amp; Color: Light blue  &amp;  </v>
      </c>
      <c r="B35" s="57" t="str">
        <f>'Copy paste to Here'!C39</f>
        <v>BBGT</v>
      </c>
      <c r="C35" s="57" t="s">
        <v>733</v>
      </c>
      <c r="D35" s="58">
        <f>Invoice!B39</f>
        <v>5</v>
      </c>
      <c r="E35" s="59">
        <f>'Shipping Invoice'!J39*$N$1</f>
        <v>0.28999999999999998</v>
      </c>
      <c r="F35" s="59">
        <f t="shared" si="0"/>
        <v>1.45</v>
      </c>
      <c r="G35" s="60">
        <f t="shared" si="1"/>
        <v>6.2958999999999996</v>
      </c>
      <c r="H35" s="63">
        <f t="shared" si="2"/>
        <v>31.479499999999998</v>
      </c>
    </row>
    <row r="36" spans="1:8" s="62" customFormat="1" ht="24">
      <c r="A36" s="56" t="str">
        <f>IF((LEN('Copy paste to Here'!G40))&gt;5,((CONCATENATE('Copy paste to Here'!G40," &amp; ",'Copy paste to Here'!D40,"  &amp;  ",'Copy paste to Here'!E40))),"Empty Cell")</f>
        <v xml:space="preserve">Surgical steel tongue barbell, 14g (1.6mm) with 6mm acrylic glitter balls - length 5/8'' (16mm) &amp; Color: Purple  &amp;  </v>
      </c>
      <c r="B36" s="57" t="str">
        <f>'Copy paste to Here'!C40</f>
        <v>BBGT</v>
      </c>
      <c r="C36" s="57" t="s">
        <v>733</v>
      </c>
      <c r="D36" s="58">
        <f>Invoice!B40</f>
        <v>4</v>
      </c>
      <c r="E36" s="59">
        <f>'Shipping Invoice'!J40*$N$1</f>
        <v>0.28999999999999998</v>
      </c>
      <c r="F36" s="59">
        <f t="shared" si="0"/>
        <v>1.1599999999999999</v>
      </c>
      <c r="G36" s="60">
        <f t="shared" si="1"/>
        <v>6.2958999999999996</v>
      </c>
      <c r="H36" s="63">
        <f t="shared" si="2"/>
        <v>25.183599999999998</v>
      </c>
    </row>
    <row r="37" spans="1:8" s="62" customFormat="1" ht="36">
      <c r="A37" s="56" t="str">
        <f>IF((LEN('Copy paste to Here'!G41))&gt;5,((CONCATENATE('Copy paste to Here'!G41," &amp; ",'Copy paste to Here'!D41,"  &amp;  ",'Copy paste to Here'!E41))),"Empty Cell")</f>
        <v>316L steel nipple barbell, 14g (1.6mm) with two forward facing from 4mm to 6mm jewel balls &amp; Length: 12mm with 5mm jewel balls  &amp;  Crystal Color: Clear</v>
      </c>
      <c r="B37" s="57" t="str">
        <f>'Copy paste to Here'!C41</f>
        <v>BBNP2C</v>
      </c>
      <c r="C37" s="57" t="s">
        <v>100</v>
      </c>
      <c r="D37" s="58">
        <f>Invoice!B41</f>
        <v>2</v>
      </c>
      <c r="E37" s="59">
        <f>'Shipping Invoice'!J41*$N$1</f>
        <v>1.68</v>
      </c>
      <c r="F37" s="59">
        <f t="shared" si="0"/>
        <v>3.36</v>
      </c>
      <c r="G37" s="60">
        <f t="shared" si="1"/>
        <v>36.472799999999999</v>
      </c>
      <c r="H37" s="63">
        <f t="shared" si="2"/>
        <v>72.945599999999999</v>
      </c>
    </row>
    <row r="38" spans="1:8" s="62" customFormat="1" ht="36">
      <c r="A38" s="56" t="str">
        <f>IF((LEN('Copy paste to Here'!G42))&gt;5,((CONCATENATE('Copy paste to Here'!G42," &amp; ",'Copy paste to Here'!D42,"  &amp;  ",'Copy paste to Here'!E42))),"Empty Cell")</f>
        <v>316L steel nipple barbell, 14g (1.6mm) with two forward facing from 4mm to 6mm jewel balls &amp; Length: 12mm with 5mm jewel balls  &amp;  Crystal Color: Light Sapphire</v>
      </c>
      <c r="B38" s="57" t="str">
        <f>'Copy paste to Here'!C42</f>
        <v>BBNP2C</v>
      </c>
      <c r="C38" s="57" t="s">
        <v>100</v>
      </c>
      <c r="D38" s="58">
        <f>Invoice!B42</f>
        <v>2</v>
      </c>
      <c r="E38" s="59">
        <f>'Shipping Invoice'!J42*$N$1</f>
        <v>1.68</v>
      </c>
      <c r="F38" s="59">
        <f t="shared" si="0"/>
        <v>3.36</v>
      </c>
      <c r="G38" s="60">
        <f t="shared" si="1"/>
        <v>36.472799999999999</v>
      </c>
      <c r="H38" s="63">
        <f t="shared" si="2"/>
        <v>72.945599999999999</v>
      </c>
    </row>
    <row r="39" spans="1:8" s="62" customFormat="1" ht="36">
      <c r="A39" s="56" t="str">
        <f>IF((LEN('Copy paste to Here'!G43))&gt;5,((CONCATENATE('Copy paste to Here'!G43," &amp; ",'Copy paste to Here'!D43,"  &amp;  ",'Copy paste to Here'!E43))),"Empty Cell")</f>
        <v>316L steel nipple barbell, 14g (1.6mm) with two forward facing from 4mm to 6mm jewel balls &amp; Length: 14mm with 5mm jewel balls  &amp;  Crystal Color: Clear</v>
      </c>
      <c r="B39" s="57" t="str">
        <f>'Copy paste to Here'!C43</f>
        <v>BBNP2C</v>
      </c>
      <c r="C39" s="57" t="s">
        <v>100</v>
      </c>
      <c r="D39" s="58">
        <f>Invoice!B43</f>
        <v>2</v>
      </c>
      <c r="E39" s="59">
        <f>'Shipping Invoice'!J43*$N$1</f>
        <v>1.68</v>
      </c>
      <c r="F39" s="59">
        <f t="shared" si="0"/>
        <v>3.36</v>
      </c>
      <c r="G39" s="60">
        <f t="shared" si="1"/>
        <v>36.472799999999999</v>
      </c>
      <c r="H39" s="63">
        <f t="shared" si="2"/>
        <v>72.945599999999999</v>
      </c>
    </row>
    <row r="40" spans="1:8" s="62" customFormat="1" ht="36">
      <c r="A40" s="56" t="str">
        <f>IF((LEN('Copy paste to Here'!G44))&gt;5,((CONCATENATE('Copy paste to Here'!G44," &amp; ",'Copy paste to Here'!D44,"  &amp;  ",'Copy paste to Here'!E44))),"Empty Cell")</f>
        <v>316L steel nipple barbell, 14g (1.6mm) with two forward facing from 4mm to 6mm jewel balls &amp; Length: 14mm with 5mm jewel balls  &amp;  Crystal Color: Aquamarine</v>
      </c>
      <c r="B40" s="57" t="str">
        <f>'Copy paste to Here'!C44</f>
        <v>BBNP2C</v>
      </c>
      <c r="C40" s="57" t="s">
        <v>100</v>
      </c>
      <c r="D40" s="58">
        <f>Invoice!B44</f>
        <v>2</v>
      </c>
      <c r="E40" s="59">
        <f>'Shipping Invoice'!J44*$N$1</f>
        <v>1.68</v>
      </c>
      <c r="F40" s="59">
        <f t="shared" si="0"/>
        <v>3.36</v>
      </c>
      <c r="G40" s="60">
        <f t="shared" si="1"/>
        <v>36.472799999999999</v>
      </c>
      <c r="H40" s="63">
        <f t="shared" si="2"/>
        <v>72.945599999999999</v>
      </c>
    </row>
    <row r="41" spans="1:8" s="62" customFormat="1" ht="36">
      <c r="A41" s="56" t="str">
        <f>IF((LEN('Copy paste to Here'!G45))&gt;5,((CONCATENATE('Copy paste to Here'!G45," &amp; ",'Copy paste to Here'!D45,"  &amp;  ",'Copy paste to Here'!E45))),"Empty Cell")</f>
        <v>316L steel nipple barbell, 14g (1.6mm) with two forward facing from 4mm to 6mm jewel balls &amp; Length: 16mm with 5mm jewel balls  &amp;  Crystal Color: Sapphire</v>
      </c>
      <c r="B41" s="57" t="str">
        <f>'Copy paste to Here'!C45</f>
        <v>BBNP2C</v>
      </c>
      <c r="C41" s="57" t="s">
        <v>100</v>
      </c>
      <c r="D41" s="58">
        <f>Invoice!B45</f>
        <v>2</v>
      </c>
      <c r="E41" s="59">
        <f>'Shipping Invoice'!J45*$N$1</f>
        <v>1.68</v>
      </c>
      <c r="F41" s="59">
        <f t="shared" si="0"/>
        <v>3.36</v>
      </c>
      <c r="G41" s="60">
        <f t="shared" si="1"/>
        <v>36.472799999999999</v>
      </c>
      <c r="H41" s="63">
        <f t="shared" si="2"/>
        <v>72.945599999999999</v>
      </c>
    </row>
    <row r="42" spans="1:8" s="62" customFormat="1" ht="36">
      <c r="A42" s="56" t="str">
        <f>IF((LEN('Copy paste to Here'!G46))&gt;5,((CONCATENATE('Copy paste to Here'!G46," &amp; ",'Copy paste to Here'!D46,"  &amp;  ",'Copy paste to Here'!E46))),"Empty Cell")</f>
        <v>316L steel nipple barbell, 14g (1.6mm) with two forward facing from 4mm to 6mm jewel balls &amp; Length: 16mm with 5mm jewel balls  &amp;  Crystal Color: Blue Zircon</v>
      </c>
      <c r="B42" s="57" t="str">
        <f>'Copy paste to Here'!C46</f>
        <v>BBNP2C</v>
      </c>
      <c r="C42" s="57" t="s">
        <v>100</v>
      </c>
      <c r="D42" s="58">
        <f>Invoice!B46</f>
        <v>2</v>
      </c>
      <c r="E42" s="59">
        <f>'Shipping Invoice'!J46*$N$1</f>
        <v>1.68</v>
      </c>
      <c r="F42" s="59">
        <f t="shared" si="0"/>
        <v>3.36</v>
      </c>
      <c r="G42" s="60">
        <f t="shared" si="1"/>
        <v>36.472799999999999</v>
      </c>
      <c r="H42" s="63">
        <f t="shared" si="2"/>
        <v>72.945599999999999</v>
      </c>
    </row>
    <row r="43" spans="1:8" s="62" customFormat="1" ht="25.5">
      <c r="A43" s="56" t="str">
        <f>IF((LEN('Copy paste to Here'!G47))&gt;5,((CONCATENATE('Copy paste to Here'!G47," &amp; ",'Copy paste to Here'!D47,"  &amp;  ",'Copy paste to Here'!E47))),"Empty Cell")</f>
        <v xml:space="preserve">Surgical steel nipple barbell, 14g (1.6mm) with two small wings &amp; Length: 12mm  &amp;  </v>
      </c>
      <c r="B43" s="57" t="str">
        <f>'Copy paste to Here'!C47</f>
        <v>BBNPWG</v>
      </c>
      <c r="C43" s="57" t="s">
        <v>738</v>
      </c>
      <c r="D43" s="58">
        <f>Invoice!B47</f>
        <v>4</v>
      </c>
      <c r="E43" s="59">
        <f>'Shipping Invoice'!J47*$N$1</f>
        <v>3.34</v>
      </c>
      <c r="F43" s="59">
        <f t="shared" si="0"/>
        <v>13.36</v>
      </c>
      <c r="G43" s="60">
        <f t="shared" si="1"/>
        <v>72.511399999999995</v>
      </c>
      <c r="H43" s="63">
        <f t="shared" si="2"/>
        <v>290.04559999999998</v>
      </c>
    </row>
    <row r="44" spans="1:8" s="62" customFormat="1" ht="25.5">
      <c r="A44" s="56" t="str">
        <f>IF((LEN('Copy paste to Here'!G48))&gt;5,((CONCATENATE('Copy paste to Here'!G48," &amp; ",'Copy paste to Here'!D48,"  &amp;  ",'Copy paste to Here'!E48))),"Empty Cell")</f>
        <v xml:space="preserve">Surgical steel nipple barbell, 14g (1.6mm) with two small wings &amp; Length: 14mm  &amp;  </v>
      </c>
      <c r="B44" s="57" t="str">
        <f>'Copy paste to Here'!C48</f>
        <v>BBNPWG</v>
      </c>
      <c r="C44" s="57" t="s">
        <v>738</v>
      </c>
      <c r="D44" s="58">
        <f>Invoice!B48</f>
        <v>4</v>
      </c>
      <c r="E44" s="59">
        <f>'Shipping Invoice'!J48*$N$1</f>
        <v>3.34</v>
      </c>
      <c r="F44" s="59">
        <f t="shared" si="0"/>
        <v>13.36</v>
      </c>
      <c r="G44" s="60">
        <f t="shared" si="1"/>
        <v>72.511399999999995</v>
      </c>
      <c r="H44" s="63">
        <f t="shared" si="2"/>
        <v>290.04559999999998</v>
      </c>
    </row>
    <row r="45" spans="1:8" s="62" customFormat="1" ht="24">
      <c r="A45" s="56" t="str">
        <f>IF((LEN('Copy paste to Here'!G49))&gt;5,((CONCATENATE('Copy paste to Here'!G49," &amp; ",'Copy paste to Here'!D49,"  &amp;  ",'Copy paste to Here'!E49))),"Empty Cell")</f>
        <v>Anodized surgical steel nipple or tongue barbell, 14g (1.6mm) with two 5mm balls &amp; Length: 12mm  &amp;  Color: Black</v>
      </c>
      <c r="B45" s="57" t="str">
        <f>'Copy paste to Here'!C49</f>
        <v>BBTB5</v>
      </c>
      <c r="C45" s="57" t="s">
        <v>740</v>
      </c>
      <c r="D45" s="58">
        <f>Invoice!B49</f>
        <v>2</v>
      </c>
      <c r="E45" s="59">
        <f>'Shipping Invoice'!J49*$N$1</f>
        <v>1.18</v>
      </c>
      <c r="F45" s="59">
        <f t="shared" si="0"/>
        <v>2.36</v>
      </c>
      <c r="G45" s="60">
        <f t="shared" si="1"/>
        <v>25.617799999999999</v>
      </c>
      <c r="H45" s="63">
        <f t="shared" si="2"/>
        <v>51.235599999999998</v>
      </c>
    </row>
    <row r="46" spans="1:8" s="62" customFormat="1" ht="24">
      <c r="A46" s="56" t="str">
        <f>IF((LEN('Copy paste to Here'!G50))&gt;5,((CONCATENATE('Copy paste to Here'!G50," &amp; ",'Copy paste to Here'!D50,"  &amp;  ",'Copy paste to Here'!E50))),"Empty Cell")</f>
        <v>Anodized surgical steel nipple or tongue barbell, 14g (1.6mm) with two 5mm balls &amp; Length: 16mm  &amp;  Color: Rainbow</v>
      </c>
      <c r="B46" s="57" t="str">
        <f>'Copy paste to Here'!C50</f>
        <v>BBTB5</v>
      </c>
      <c r="C46" s="57" t="s">
        <v>740</v>
      </c>
      <c r="D46" s="58">
        <f>Invoice!B50</f>
        <v>2</v>
      </c>
      <c r="E46" s="59">
        <f>'Shipping Invoice'!J50*$N$1</f>
        <v>1.17</v>
      </c>
      <c r="F46" s="59">
        <f t="shared" si="0"/>
        <v>2.34</v>
      </c>
      <c r="G46" s="60">
        <f t="shared" si="1"/>
        <v>25.400700000000001</v>
      </c>
      <c r="H46" s="63">
        <f t="shared" si="2"/>
        <v>50.801400000000001</v>
      </c>
    </row>
    <row r="47" spans="1:8" s="62" customFormat="1" ht="24">
      <c r="A47" s="56" t="str">
        <f>IF((LEN('Copy paste to Here'!G51))&gt;5,((CONCATENATE('Copy paste to Here'!G51," &amp; ",'Copy paste to Here'!D51,"  &amp;  ",'Copy paste to Here'!E51))),"Empty Cell")</f>
        <v xml:space="preserve">Surgical steel tongue barbell, 14g (1.6mm) with 5mm acrylic UV dice - length 5/8'' (16mm) &amp; Color: White  &amp;  </v>
      </c>
      <c r="B47" s="57" t="str">
        <f>'Copy paste to Here'!C51</f>
        <v>BBUVDI</v>
      </c>
      <c r="C47" s="57" t="s">
        <v>742</v>
      </c>
      <c r="D47" s="58">
        <f>Invoice!B51</f>
        <v>4</v>
      </c>
      <c r="E47" s="59">
        <f>'Shipping Invoice'!J51*$N$1</f>
        <v>0.49</v>
      </c>
      <c r="F47" s="59">
        <f t="shared" si="0"/>
        <v>1.96</v>
      </c>
      <c r="G47" s="60">
        <f t="shared" si="1"/>
        <v>10.6379</v>
      </c>
      <c r="H47" s="63">
        <f t="shared" si="2"/>
        <v>42.551600000000001</v>
      </c>
    </row>
    <row r="48" spans="1:8" s="62" customFormat="1" ht="24">
      <c r="A48" s="56" t="str">
        <f>IF((LEN('Copy paste to Here'!G52))&gt;5,((CONCATENATE('Copy paste to Here'!G52," &amp; ",'Copy paste to Here'!D52,"  &amp;  ",'Copy paste to Here'!E52))),"Empty Cell")</f>
        <v xml:space="preserve">Surgical steel tongue barbell, 14g (1.6mm) with 5mm acrylic UV dice - length 5/8'' (16mm) &amp; Color: Red  &amp;  </v>
      </c>
      <c r="B48" s="57" t="str">
        <f>'Copy paste to Here'!C52</f>
        <v>BBUVDI</v>
      </c>
      <c r="C48" s="57" t="s">
        <v>742</v>
      </c>
      <c r="D48" s="58">
        <f>Invoice!B52</f>
        <v>5</v>
      </c>
      <c r="E48" s="59">
        <f>'Shipping Invoice'!J52*$N$1</f>
        <v>0.49</v>
      </c>
      <c r="F48" s="59">
        <f t="shared" si="0"/>
        <v>2.4500000000000002</v>
      </c>
      <c r="G48" s="60">
        <f t="shared" si="1"/>
        <v>10.6379</v>
      </c>
      <c r="H48" s="63">
        <f t="shared" si="2"/>
        <v>53.189500000000002</v>
      </c>
    </row>
    <row r="49" spans="1:8" s="62" customFormat="1" ht="24">
      <c r="A49" s="56" t="str">
        <f>IF((LEN('Copy paste to Here'!G53))&gt;5,((CONCATENATE('Copy paste to Here'!G53," &amp; ",'Copy paste to Here'!D53,"  &amp;  ",'Copy paste to Here'!E53))),"Empty Cell")</f>
        <v xml:space="preserve">Bulk body jewelry: 100 pcs. assortment of surgical steel labrets,16g (1.2mm) with 3mm ball &amp; Length: 9mm  &amp;  </v>
      </c>
      <c r="B49" s="57" t="str">
        <f>'Copy paste to Here'!C53</f>
        <v>BLK03A</v>
      </c>
      <c r="C49" s="57" t="s">
        <v>744</v>
      </c>
      <c r="D49" s="58">
        <f>Invoice!B53</f>
        <v>1</v>
      </c>
      <c r="E49" s="59">
        <f>'Shipping Invoice'!J53*$N$1</f>
        <v>27.14</v>
      </c>
      <c r="F49" s="59">
        <f t="shared" si="0"/>
        <v>27.14</v>
      </c>
      <c r="G49" s="60">
        <f t="shared" si="1"/>
        <v>589.20940000000007</v>
      </c>
      <c r="H49" s="63">
        <f t="shared" si="2"/>
        <v>589.20940000000007</v>
      </c>
    </row>
    <row r="50" spans="1:8" s="62" customFormat="1" ht="24">
      <c r="A50" s="56" t="str">
        <f>IF((LEN('Copy paste to Here'!G54))&gt;5,((CONCATENATE('Copy paste to Here'!G54," &amp; ",'Copy paste to Here'!D54,"  &amp;  ",'Copy paste to Here'!E54))),"Empty Cell")</f>
        <v xml:space="preserve">Bulk body jewelry: 100 pcs. assortment of surgical steel labrets,16g (1.2mm) with 3mm ball &amp; Length: 10mm  &amp;  </v>
      </c>
      <c r="B50" s="57" t="str">
        <f>'Copy paste to Here'!C54</f>
        <v>BLK03A</v>
      </c>
      <c r="C50" s="57" t="s">
        <v>744</v>
      </c>
      <c r="D50" s="58">
        <f>Invoice!B54</f>
        <v>1</v>
      </c>
      <c r="E50" s="59">
        <f>'Shipping Invoice'!J54*$N$1</f>
        <v>27.14</v>
      </c>
      <c r="F50" s="59">
        <f t="shared" si="0"/>
        <v>27.14</v>
      </c>
      <c r="G50" s="60">
        <f t="shared" si="1"/>
        <v>589.20940000000007</v>
      </c>
      <c r="H50" s="63">
        <f t="shared" si="2"/>
        <v>589.20940000000007</v>
      </c>
    </row>
    <row r="51" spans="1:8" s="62" customFormat="1" ht="24">
      <c r="A51" s="56" t="str">
        <f>IF((LEN('Copy paste to Here'!G55))&gt;5,((CONCATENATE('Copy paste to Here'!G55," &amp; ",'Copy paste to Here'!D55,"  &amp;  ",'Copy paste to Here'!E55))),"Empty Cell")</f>
        <v xml:space="preserve">Bulk body jewelry: 100 pcs. pack of 16g (1.2mm) surgical steel eyebrow bananas with 3mm balls &amp; Length: 8mm  &amp;  </v>
      </c>
      <c r="B51" s="57" t="str">
        <f>'Copy paste to Here'!C55</f>
        <v>BLK18A</v>
      </c>
      <c r="C51" s="57" t="s">
        <v>746</v>
      </c>
      <c r="D51" s="58">
        <f>Invoice!B55</f>
        <v>2</v>
      </c>
      <c r="E51" s="59">
        <f>'Shipping Invoice'!J55*$N$1</f>
        <v>25.45</v>
      </c>
      <c r="F51" s="59">
        <f t="shared" si="0"/>
        <v>50.9</v>
      </c>
      <c r="G51" s="60">
        <f t="shared" si="1"/>
        <v>552.51949999999999</v>
      </c>
      <c r="H51" s="63">
        <f t="shared" si="2"/>
        <v>1105.039</v>
      </c>
    </row>
    <row r="52" spans="1:8" s="62" customFormat="1" ht="24">
      <c r="A52" s="56" t="str">
        <f>IF((LEN('Copy paste to Here'!G56))&gt;5,((CONCATENATE('Copy paste to Here'!G56," &amp; ",'Copy paste to Here'!D56,"  &amp;  ",'Copy paste to Here'!E56))),"Empty Cell")</f>
        <v xml:space="preserve">Bulk body jewelry: 100 pcs. pack of 16g (1.2mm) surgical steel eyebrow bananas with 3mm balls &amp; Length: 10mm  &amp;  </v>
      </c>
      <c r="B52" s="57" t="str">
        <f>'Copy paste to Here'!C56</f>
        <v>BLK18A</v>
      </c>
      <c r="C52" s="57" t="s">
        <v>746</v>
      </c>
      <c r="D52" s="58">
        <f>Invoice!B56</f>
        <v>1</v>
      </c>
      <c r="E52" s="59">
        <f>'Shipping Invoice'!J56*$N$1</f>
        <v>25.45</v>
      </c>
      <c r="F52" s="59">
        <f t="shared" si="0"/>
        <v>25.45</v>
      </c>
      <c r="G52" s="60">
        <f t="shared" si="1"/>
        <v>552.51949999999999</v>
      </c>
      <c r="H52" s="63">
        <f t="shared" si="2"/>
        <v>552.51949999999999</v>
      </c>
    </row>
    <row r="53" spans="1:8" s="62" customFormat="1" ht="36">
      <c r="A53" s="56" t="str">
        <f>IF((LEN('Copy paste to Here'!G57))&gt;5,((CONCATENATE('Copy paste to Here'!G57," &amp; ",'Copy paste to Here'!D57,"  &amp;  ",'Copy paste to Here'!E57))),"Empty Cell")</f>
        <v xml:space="preserve">Wholesale silver nose ring bulk of 1000, 500, 250 or 100 pcs. of 925 Silver nose hoops with ball, 22g (0.6mm), with an outer diameter &amp; Quantity In Bulk: Size 10mm Quantity 100 pcs  &amp;  </v>
      </c>
      <c r="B53" s="57" t="str">
        <f>'Copy paste to Here'!C57</f>
        <v>BLK290</v>
      </c>
      <c r="C53" s="57" t="s">
        <v>899</v>
      </c>
      <c r="D53" s="58">
        <f>Invoice!B57</f>
        <v>1</v>
      </c>
      <c r="E53" s="59">
        <f>'Shipping Invoice'!J57*$N$1</f>
        <v>82.02</v>
      </c>
      <c r="F53" s="59">
        <f t="shared" si="0"/>
        <v>82.02</v>
      </c>
      <c r="G53" s="60">
        <f t="shared" si="1"/>
        <v>1780.6541999999999</v>
      </c>
      <c r="H53" s="63">
        <f t="shared" si="2"/>
        <v>1780.6541999999999</v>
      </c>
    </row>
    <row r="54" spans="1:8" s="62" customFormat="1" ht="36">
      <c r="A54" s="56" t="str">
        <f>IF((LEN('Copy paste to Here'!G58))&gt;5,((CONCATENATE('Copy paste to Here'!G58," &amp; ",'Copy paste to Here'!D58,"  &amp;  ",'Copy paste to Here'!E58))),"Empty Cell")</f>
        <v xml:space="preserve">Wholesale silver nose ring bulk of 1000, 500, 250 or 100 pcs. of 925 Silver nose hoops with ball, 22g (0.6mm), with an outer diameter &amp; Quantity In Bulk: Size 12mm Quantity 100 pcs  &amp;  </v>
      </c>
      <c r="B54" s="57" t="str">
        <f>'Copy paste to Here'!C58</f>
        <v>BLK290</v>
      </c>
      <c r="C54" s="57" t="s">
        <v>900</v>
      </c>
      <c r="D54" s="58">
        <f>Invoice!B58</f>
        <v>1</v>
      </c>
      <c r="E54" s="59">
        <f>'Shipping Invoice'!J58*$N$1</f>
        <v>101.87</v>
      </c>
      <c r="F54" s="59">
        <f t="shared" si="0"/>
        <v>101.87</v>
      </c>
      <c r="G54" s="60">
        <f t="shared" si="1"/>
        <v>2211.5977000000003</v>
      </c>
      <c r="H54" s="63">
        <f t="shared" si="2"/>
        <v>2211.5977000000003</v>
      </c>
    </row>
    <row r="55" spans="1:8" s="62" customFormat="1" ht="36">
      <c r="A55" s="56" t="str">
        <f>IF((LEN('Copy paste to Here'!G59))&gt;5,((CONCATENATE('Copy paste to Here'!G59," &amp; ",'Copy paste to Here'!D59,"  &amp;  ",'Copy paste to Here'!E59))),"Empty Cell")</f>
        <v xml:space="preserve">Wholesale silver nose ring bulk of 1000, 500, 250 or 100 pcs. of 925 Silver nose hoops with ball with real gold 18k plating, 22g (0.6mm) &amp; Quantity In Bulk: Size 10mm Quantity 100 pcs  &amp;  </v>
      </c>
      <c r="B55" s="57" t="str">
        <f>'Copy paste to Here'!C59</f>
        <v>BLK292</v>
      </c>
      <c r="C55" s="57" t="s">
        <v>901</v>
      </c>
      <c r="D55" s="58">
        <f>Invoice!B59</f>
        <v>1</v>
      </c>
      <c r="E55" s="59">
        <f>'Shipping Invoice'!J59*$N$1</f>
        <v>119.34</v>
      </c>
      <c r="F55" s="59">
        <f t="shared" si="0"/>
        <v>119.34</v>
      </c>
      <c r="G55" s="60">
        <f t="shared" si="1"/>
        <v>2590.8714</v>
      </c>
      <c r="H55" s="63">
        <f t="shared" si="2"/>
        <v>2590.8714</v>
      </c>
    </row>
    <row r="56" spans="1:8" s="62" customFormat="1" ht="36">
      <c r="A56" s="56" t="str">
        <f>IF((LEN('Copy paste to Here'!G60))&gt;5,((CONCATENATE('Copy paste to Here'!G60," &amp; ",'Copy paste to Here'!D60,"  &amp;  ",'Copy paste to Here'!E60))),"Empty Cell")</f>
        <v>Wholesale silver nose ring bulk of 1000, 500, 250 or 100 pcs. of color-plated 925 silver nose hoop with ball, 22g (0.6mm) &amp; Quantity In Bulk: Size 8mm Quantity 100 pcs  &amp;  Color: Black</v>
      </c>
      <c r="B56" s="57" t="str">
        <f>'Copy paste to Here'!C60</f>
        <v>BLK294</v>
      </c>
      <c r="C56" s="57" t="s">
        <v>902</v>
      </c>
      <c r="D56" s="58">
        <f>Invoice!B60</f>
        <v>1</v>
      </c>
      <c r="E56" s="59">
        <f>'Shipping Invoice'!J60*$N$1</f>
        <v>108.52</v>
      </c>
      <c r="F56" s="59">
        <f t="shared" si="0"/>
        <v>108.52</v>
      </c>
      <c r="G56" s="60">
        <f t="shared" si="1"/>
        <v>2355.9692</v>
      </c>
      <c r="H56" s="63">
        <f t="shared" si="2"/>
        <v>2355.9692</v>
      </c>
    </row>
    <row r="57" spans="1:8" s="62" customFormat="1" ht="36">
      <c r="A57" s="56" t="str">
        <f>IF((LEN('Copy paste to Here'!G61))&gt;5,((CONCATENATE('Copy paste to Here'!G61," &amp; ",'Copy paste to Here'!D61,"  &amp;  ",'Copy paste to Here'!E61))),"Empty Cell")</f>
        <v>Wholesale silver nose ring bulk of 1000, 500, 250 or 100 pcs. of color-plated 925 silver nose hoop with ball, 22g (0.6mm) &amp; Quantity In Bulk: Size 10mm Quantity 100 pcs  &amp;  Color: Black</v>
      </c>
      <c r="B57" s="57" t="str">
        <f>'Copy paste to Here'!C61</f>
        <v>BLK294</v>
      </c>
      <c r="C57" s="57" t="s">
        <v>903</v>
      </c>
      <c r="D57" s="58">
        <f>Invoice!B61</f>
        <v>1</v>
      </c>
      <c r="E57" s="59">
        <f>'Shipping Invoice'!J61*$N$1</f>
        <v>119.34</v>
      </c>
      <c r="F57" s="59">
        <f t="shared" si="0"/>
        <v>119.34</v>
      </c>
      <c r="G57" s="60">
        <f t="shared" si="1"/>
        <v>2590.8714</v>
      </c>
      <c r="H57" s="63">
        <f t="shared" si="2"/>
        <v>2590.8714</v>
      </c>
    </row>
    <row r="58" spans="1:8" s="62" customFormat="1" ht="36">
      <c r="A58" s="56" t="str">
        <f>IF((LEN('Copy paste to Here'!G62))&gt;5,((CONCATENATE('Copy paste to Here'!G62," &amp; ",'Copy paste to Here'!D62,"  &amp;  ",'Copy paste to Here'!E62))),"Empty Cell")</f>
        <v xml:space="preserve">Wholesale silver nose piercing bulk of 1000, 500, 250 or 100 pcs. of 925 sterling silver ''Bend it yourself'' nose studs, 22g (0.6mm) with a 1.5mm ball shaped top &amp; Quantity In Bulk: 100 pcs.  &amp;  </v>
      </c>
      <c r="B58" s="57" t="str">
        <f>'Copy paste to Here'!C62</f>
        <v>BLK445</v>
      </c>
      <c r="C58" s="57" t="s">
        <v>904</v>
      </c>
      <c r="D58" s="58">
        <f>Invoice!B62</f>
        <v>1</v>
      </c>
      <c r="E58" s="59">
        <f>'Shipping Invoice'!J62*$N$1</f>
        <v>40.32</v>
      </c>
      <c r="F58" s="59">
        <f t="shared" si="0"/>
        <v>40.32</v>
      </c>
      <c r="G58" s="60">
        <f t="shared" si="1"/>
        <v>875.34720000000004</v>
      </c>
      <c r="H58" s="63">
        <f t="shared" si="2"/>
        <v>875.34720000000004</v>
      </c>
    </row>
    <row r="59" spans="1:8" s="62" customFormat="1" ht="48">
      <c r="A59" s="56" t="str">
        <f>IF((LEN('Copy paste to Here'!G63))&gt;5,((CONCATENATE('Copy paste to Here'!G63," &amp; ",'Copy paste to Here'!D63,"  &amp;  ",'Copy paste to Here'!E63))),"Empty Cell")</f>
        <v xml:space="preserve">Wholesale silver nose piercing bulk of 1000, 500, 250 or 100 pcs. of 925 sterling silver ''Bend it yourself'' nose studs, 22g (0.6mm) with real 18k gold plating and a 1.5mm ball shaped top &amp; Quantity In Bulk: 100 pcs.  &amp;  </v>
      </c>
      <c r="B59" s="57" t="str">
        <f>'Copy paste to Here'!C63</f>
        <v>BLK449</v>
      </c>
      <c r="C59" s="57" t="s">
        <v>905</v>
      </c>
      <c r="D59" s="58">
        <f>Invoice!B63</f>
        <v>1</v>
      </c>
      <c r="E59" s="59">
        <f>'Shipping Invoice'!J63*$N$1</f>
        <v>77.650000000000006</v>
      </c>
      <c r="F59" s="59">
        <f t="shared" si="0"/>
        <v>77.650000000000006</v>
      </c>
      <c r="G59" s="60">
        <f t="shared" si="1"/>
        <v>1685.7815000000003</v>
      </c>
      <c r="H59" s="63">
        <f t="shared" si="2"/>
        <v>1685.7815000000003</v>
      </c>
    </row>
    <row r="60" spans="1:8" s="62" customFormat="1" ht="48">
      <c r="A60" s="56" t="str">
        <f>IF((LEN('Copy paste to Here'!G64))&gt;5,((CONCATENATE('Copy paste to Here'!G64," &amp; ",'Copy paste to Here'!D64,"  &amp;  ",'Copy paste to Here'!E64))),"Empty Cell")</f>
        <v>Wholesale silver nose piercing bulk of 1000, 500, 250 or 100 pcs. of 925 sterling silver ''Bend it yourself'' nose studs, 22g (0.6mm) with 1.5mm round prong set crystal &amp; Quantity In Bulk: 100 pcs.  &amp;  Crystal Color: Clear</v>
      </c>
      <c r="B60" s="57" t="str">
        <f>'Copy paste to Here'!C64</f>
        <v>BLK497</v>
      </c>
      <c r="C60" s="57" t="s">
        <v>906</v>
      </c>
      <c r="D60" s="58">
        <f>Invoice!B64</f>
        <v>1</v>
      </c>
      <c r="E60" s="59">
        <f>'Shipping Invoice'!J64*$N$1</f>
        <v>40.07</v>
      </c>
      <c r="F60" s="59">
        <f t="shared" si="0"/>
        <v>40.07</v>
      </c>
      <c r="G60" s="60">
        <f t="shared" si="1"/>
        <v>869.91970000000003</v>
      </c>
      <c r="H60" s="63">
        <f t="shared" si="2"/>
        <v>869.91970000000003</v>
      </c>
    </row>
    <row r="61" spans="1:8" s="62" customFormat="1" ht="48">
      <c r="A61" s="56" t="str">
        <f>IF((LEN('Copy paste to Here'!G65))&gt;5,((CONCATENATE('Copy paste to Here'!G65," &amp; ",'Copy paste to Here'!D65,"  &amp;  ",'Copy paste to Here'!E65))),"Empty Cell")</f>
        <v>Wholesale silver nose piercing bulk of 1000, 500, 250 or 100 pcs. of 925 sterling silver ''Bend it yourself'' nose studs, 22g (0.6mm) with 1.5mm round prong set crystal &amp; Quantity In Bulk: 100 pcs.  &amp;  Crystal Color: AB</v>
      </c>
      <c r="B61" s="57" t="str">
        <f>'Copy paste to Here'!C65</f>
        <v>BLK497</v>
      </c>
      <c r="C61" s="57" t="s">
        <v>906</v>
      </c>
      <c r="D61" s="58">
        <f>Invoice!B65</f>
        <v>1</v>
      </c>
      <c r="E61" s="59">
        <f>'Shipping Invoice'!J65*$N$1</f>
        <v>40.07</v>
      </c>
      <c r="F61" s="59">
        <f t="shared" si="0"/>
        <v>40.07</v>
      </c>
      <c r="G61" s="60">
        <f t="shared" si="1"/>
        <v>869.91970000000003</v>
      </c>
      <c r="H61" s="63">
        <f t="shared" si="2"/>
        <v>869.91970000000003</v>
      </c>
    </row>
    <row r="62" spans="1:8" s="62" customFormat="1" ht="48">
      <c r="A62" s="56" t="str">
        <f>IF((LEN('Copy paste to Here'!G66))&gt;5,((CONCATENATE('Copy paste to Here'!G66," &amp; ",'Copy paste to Here'!D66,"  &amp;  ",'Copy paste to Here'!E66))),"Empty Cell")</f>
        <v>Wholesale silver nose piercing bulk of 1000, 500, 250 or 100 pcs. of 925 sterling silver ''Bend it yourself'' nose studs, 22g (0.6mm) with 1.5mm round prong set crystal &amp; Quantity In Bulk: 100 pcs.  &amp;  Crystal Color: Aquamarine</v>
      </c>
      <c r="B62" s="57" t="str">
        <f>'Copy paste to Here'!C66</f>
        <v>BLK497</v>
      </c>
      <c r="C62" s="57" t="s">
        <v>906</v>
      </c>
      <c r="D62" s="58">
        <f>Invoice!B66</f>
        <v>1</v>
      </c>
      <c r="E62" s="59">
        <f>'Shipping Invoice'!J66*$N$1</f>
        <v>40.07</v>
      </c>
      <c r="F62" s="59">
        <f t="shared" si="0"/>
        <v>40.07</v>
      </c>
      <c r="G62" s="60">
        <f t="shared" si="1"/>
        <v>869.91970000000003</v>
      </c>
      <c r="H62" s="63">
        <f t="shared" si="2"/>
        <v>869.91970000000003</v>
      </c>
    </row>
    <row r="63" spans="1:8" s="62" customFormat="1" ht="48">
      <c r="A63" s="56" t="str">
        <f>IF((LEN('Copy paste to Here'!G67))&gt;5,((CONCATENATE('Copy paste to Here'!G67," &amp; ",'Copy paste to Here'!D67,"  &amp;  ",'Copy paste to Here'!E67))),"Empty Cell")</f>
        <v>Wholesale silver nose piercing bulk of 1000, 500, 250 or 100 pcs. of 925 sterling silver ''Bend it yourself'' nose studs, 22g (0.6mm) with 1.5mm round prong set crystal &amp; Quantity In Bulk: 100 pcs.  &amp;  Crystal Color: Blue Zircon</v>
      </c>
      <c r="B63" s="57" t="str">
        <f>'Copy paste to Here'!C67</f>
        <v>BLK497</v>
      </c>
      <c r="C63" s="57" t="s">
        <v>906</v>
      </c>
      <c r="D63" s="58">
        <f>Invoice!B67</f>
        <v>1</v>
      </c>
      <c r="E63" s="59">
        <f>'Shipping Invoice'!J67*$N$1</f>
        <v>40.07</v>
      </c>
      <c r="F63" s="59">
        <f t="shared" si="0"/>
        <v>40.07</v>
      </c>
      <c r="G63" s="60">
        <f t="shared" si="1"/>
        <v>869.91970000000003</v>
      </c>
      <c r="H63" s="63">
        <f t="shared" si="2"/>
        <v>869.91970000000003</v>
      </c>
    </row>
    <row r="64" spans="1:8" s="62" customFormat="1" ht="48">
      <c r="A64" s="56" t="str">
        <f>IF((LEN('Copy paste to Here'!G68))&gt;5,((CONCATENATE('Copy paste to Here'!G68," &amp; ",'Copy paste to Here'!D68,"  &amp;  ",'Copy paste to Here'!E68))),"Empty Cell")</f>
        <v>Wholesale silver nose piercing bulk of 1000, 500, 250 or 100 pcs. of 925 sterling silver ''Bend it yourself'' nose studs, 22g (0.6mm) with 1.5mm round prong set crystal &amp; Quantity In Bulk: 100 pcs.  &amp;  Crystal Color: Amethyst</v>
      </c>
      <c r="B64" s="57" t="str">
        <f>'Copy paste to Here'!C68</f>
        <v>BLK497</v>
      </c>
      <c r="C64" s="57" t="s">
        <v>906</v>
      </c>
      <c r="D64" s="58">
        <f>Invoice!B68</f>
        <v>1</v>
      </c>
      <c r="E64" s="59">
        <f>'Shipping Invoice'!J68*$N$1</f>
        <v>40.07</v>
      </c>
      <c r="F64" s="59">
        <f t="shared" si="0"/>
        <v>40.07</v>
      </c>
      <c r="G64" s="60">
        <f t="shared" si="1"/>
        <v>869.91970000000003</v>
      </c>
      <c r="H64" s="63">
        <f t="shared" si="2"/>
        <v>869.91970000000003</v>
      </c>
    </row>
    <row r="65" spans="1:8" s="62" customFormat="1" ht="48">
      <c r="A65" s="56" t="str">
        <f>IF((LEN('Copy paste to Here'!G69))&gt;5,((CONCATENATE('Copy paste to Here'!G69," &amp; ",'Copy paste to Here'!D69,"  &amp;  ",'Copy paste to Here'!E69))),"Empty Cell")</f>
        <v>Wholesale silver nose piercing bulk of 1000, 500, 250 or 100 pcs. of 925 sterling silver ''Bend it yourself'' nose studs, 22g (0.6mm) with 1.5mm round prong set crystal &amp; Quantity In Bulk: 100 pcs.  &amp;  Crystal Color: Light Siam</v>
      </c>
      <c r="B65" s="57" t="str">
        <f>'Copy paste to Here'!C69</f>
        <v>BLK497</v>
      </c>
      <c r="C65" s="57" t="s">
        <v>906</v>
      </c>
      <c r="D65" s="58">
        <f>Invoice!B69</f>
        <v>1</v>
      </c>
      <c r="E65" s="59">
        <f>'Shipping Invoice'!J69*$N$1</f>
        <v>40.07</v>
      </c>
      <c r="F65" s="59">
        <f t="shared" si="0"/>
        <v>40.07</v>
      </c>
      <c r="G65" s="60">
        <f t="shared" si="1"/>
        <v>869.91970000000003</v>
      </c>
      <c r="H65" s="63">
        <f t="shared" si="2"/>
        <v>869.91970000000003</v>
      </c>
    </row>
    <row r="66" spans="1:8" s="62" customFormat="1" ht="48">
      <c r="A66" s="56" t="str">
        <f>IF((LEN('Copy paste to Here'!G70))&gt;5,((CONCATENATE('Copy paste to Here'!G70," &amp; ",'Copy paste to Here'!D70,"  &amp;  ",'Copy paste to Here'!E70))),"Empty Cell")</f>
        <v>Wholesale silver nose piercing bulk of 1000, 500, 250 or 100 pcs. of 925 sterling silver ''Bend it yourself'' nose studs, 22g (0.6mm) with 2mm round prong set crystal &amp; Quantity In Bulk: 100 pcs.  &amp;  Crystal Color: Clear</v>
      </c>
      <c r="B66" s="57" t="str">
        <f>'Copy paste to Here'!C70</f>
        <v>BLK500</v>
      </c>
      <c r="C66" s="57" t="s">
        <v>907</v>
      </c>
      <c r="D66" s="58">
        <f>Invoice!B70</f>
        <v>1</v>
      </c>
      <c r="E66" s="59">
        <f>'Shipping Invoice'!J70*$N$1</f>
        <v>43.26</v>
      </c>
      <c r="F66" s="59">
        <f t="shared" si="0"/>
        <v>43.26</v>
      </c>
      <c r="G66" s="60">
        <f t="shared" si="1"/>
        <v>939.17459999999994</v>
      </c>
      <c r="H66" s="63">
        <f t="shared" si="2"/>
        <v>939.17459999999994</v>
      </c>
    </row>
    <row r="67" spans="1:8" s="62" customFormat="1" ht="48">
      <c r="A67" s="56" t="str">
        <f>IF((LEN('Copy paste to Here'!G71))&gt;5,((CONCATENATE('Copy paste to Here'!G71," &amp; ",'Copy paste to Here'!D71,"  &amp;  ",'Copy paste to Here'!E71))),"Empty Cell")</f>
        <v>Wholesale silver nose piercing bulk of 1000, 500, 250 or 100 pcs. of 925 sterling silver ''Bend it yourself'' nose studs, 22g (0.6mm) with 2mm round prong set crystal &amp; Quantity In Bulk: 100 pcs.  &amp;  Crystal Color: Amethyst</v>
      </c>
      <c r="B67" s="57" t="str">
        <f>'Copy paste to Here'!C71</f>
        <v>BLK500</v>
      </c>
      <c r="C67" s="57" t="s">
        <v>907</v>
      </c>
      <c r="D67" s="58">
        <f>Invoice!B71</f>
        <v>1</v>
      </c>
      <c r="E67" s="59">
        <f>'Shipping Invoice'!J71*$N$1</f>
        <v>43.26</v>
      </c>
      <c r="F67" s="59">
        <f t="shared" si="0"/>
        <v>43.26</v>
      </c>
      <c r="G67" s="60">
        <f t="shared" si="1"/>
        <v>939.17459999999994</v>
      </c>
      <c r="H67" s="63">
        <f t="shared" si="2"/>
        <v>939.17459999999994</v>
      </c>
    </row>
    <row r="68" spans="1:8" s="62" customFormat="1" ht="48">
      <c r="A68" s="56" t="str">
        <f>IF((LEN('Copy paste to Here'!G72))&gt;5,((CONCATENATE('Copy paste to Here'!G72," &amp; ",'Copy paste to Here'!D72,"  &amp;  ",'Copy paste to Here'!E72))),"Empty Cell")</f>
        <v>Wholesale silver nose piercing bulk of 1000, 500, 250 or 100 pcs. of 925 sterling silver ''Bend it yourself'' nose studs, 22g (0.6mm) with 2mm round prong set crystal &amp; Quantity In Bulk: 100 pcs.  &amp;  Crystal Color: Jet</v>
      </c>
      <c r="B68" s="57" t="str">
        <f>'Copy paste to Here'!C72</f>
        <v>BLK500</v>
      </c>
      <c r="C68" s="57" t="s">
        <v>907</v>
      </c>
      <c r="D68" s="58">
        <f>Invoice!B72</f>
        <v>1</v>
      </c>
      <c r="E68" s="59">
        <f>'Shipping Invoice'!J72*$N$1</f>
        <v>43.26</v>
      </c>
      <c r="F68" s="59">
        <f t="shared" si="0"/>
        <v>43.26</v>
      </c>
      <c r="G68" s="60">
        <f t="shared" si="1"/>
        <v>939.17459999999994</v>
      </c>
      <c r="H68" s="63">
        <f t="shared" si="2"/>
        <v>939.17459999999994</v>
      </c>
    </row>
    <row r="69" spans="1:8" s="62" customFormat="1" ht="36">
      <c r="A69" s="56" t="str">
        <f>IF((LEN('Copy paste to Here'!G73))&gt;5,((CONCATENATE('Copy paste to Here'!G73," &amp; ",'Copy paste to Here'!D73,"  &amp;  ",'Copy paste to Here'!E73))),"Empty Cell")</f>
        <v>316L steel belly banana, 14g (1.6m) with a 8mm and a 5mm bezel set jewel ball using original Czech Preciosa crystals. &amp; Length: 10mm  &amp;  Crystal Color: Clear</v>
      </c>
      <c r="B69" s="57" t="str">
        <f>'Copy paste to Here'!C73</f>
        <v>BN2CG</v>
      </c>
      <c r="C69" s="57" t="s">
        <v>662</v>
      </c>
      <c r="D69" s="58">
        <f>Invoice!B73</f>
        <v>30</v>
      </c>
      <c r="E69" s="59">
        <f>'Shipping Invoice'!J73*$N$1</f>
        <v>1.46</v>
      </c>
      <c r="F69" s="59">
        <f t="shared" si="0"/>
        <v>43.8</v>
      </c>
      <c r="G69" s="60">
        <f t="shared" si="1"/>
        <v>31.6966</v>
      </c>
      <c r="H69" s="63">
        <f t="shared" si="2"/>
        <v>950.89800000000002</v>
      </c>
    </row>
    <row r="70" spans="1:8" s="62" customFormat="1" ht="36">
      <c r="A70" s="56" t="str">
        <f>IF((LEN('Copy paste to Here'!G74))&gt;5,((CONCATENATE('Copy paste to Here'!G74," &amp; ",'Copy paste to Here'!D74,"  &amp;  ",'Copy paste to Here'!E74))),"Empty Cell")</f>
        <v>316L steel belly banana, 14g (1.6m) with a 8mm and a 5mm bezel set jewel ball using original Czech Preciosa crystals. &amp; Length: 10mm  &amp;  Crystal Color: Sapphire</v>
      </c>
      <c r="B70" s="57" t="str">
        <f>'Copy paste to Here'!C74</f>
        <v>BN2CG</v>
      </c>
      <c r="C70" s="57" t="s">
        <v>662</v>
      </c>
      <c r="D70" s="58">
        <f>Invoice!B74</f>
        <v>10</v>
      </c>
      <c r="E70" s="59">
        <f>'Shipping Invoice'!J74*$N$1</f>
        <v>1.46</v>
      </c>
      <c r="F70" s="59">
        <f t="shared" si="0"/>
        <v>14.6</v>
      </c>
      <c r="G70" s="60">
        <f t="shared" si="1"/>
        <v>31.6966</v>
      </c>
      <c r="H70" s="63">
        <f t="shared" si="2"/>
        <v>316.96600000000001</v>
      </c>
    </row>
    <row r="71" spans="1:8" s="62" customFormat="1" ht="36">
      <c r="A71" s="56" t="str">
        <f>IF((LEN('Copy paste to Here'!G75))&gt;5,((CONCATENATE('Copy paste to Here'!G75," &amp; ",'Copy paste to Here'!D75,"  &amp;  ",'Copy paste to Here'!E75))),"Empty Cell")</f>
        <v>316L steel belly banana, 14g (1.6m) with a 8mm and a 5mm bezel set jewel ball using original Czech Preciosa crystals. &amp; Length: 10mm  &amp;  Crystal Color: Aquamarine</v>
      </c>
      <c r="B71" s="57" t="str">
        <f>'Copy paste to Here'!C75</f>
        <v>BN2CG</v>
      </c>
      <c r="C71" s="57" t="s">
        <v>662</v>
      </c>
      <c r="D71" s="58">
        <f>Invoice!B75</f>
        <v>10</v>
      </c>
      <c r="E71" s="59">
        <f>'Shipping Invoice'!J75*$N$1</f>
        <v>1.46</v>
      </c>
      <c r="F71" s="59">
        <f t="shared" si="0"/>
        <v>14.6</v>
      </c>
      <c r="G71" s="60">
        <f t="shared" si="1"/>
        <v>31.6966</v>
      </c>
      <c r="H71" s="63">
        <f t="shared" si="2"/>
        <v>316.96600000000001</v>
      </c>
    </row>
    <row r="72" spans="1:8" s="62" customFormat="1" ht="36">
      <c r="A72" s="56" t="str">
        <f>IF((LEN('Copy paste to Here'!G76))&gt;5,((CONCATENATE('Copy paste to Here'!G76," &amp; ",'Copy paste to Here'!D76,"  &amp;  ",'Copy paste to Here'!E76))),"Empty Cell")</f>
        <v>316L steel belly banana, 14g (1.6m) with a 8mm and a 5mm bezel set jewel ball using original Czech Preciosa crystals. &amp; Length: 10mm  &amp;  Crystal Color: Light Amethyst</v>
      </c>
      <c r="B72" s="57" t="str">
        <f>'Copy paste to Here'!C76</f>
        <v>BN2CG</v>
      </c>
      <c r="C72" s="57" t="s">
        <v>662</v>
      </c>
      <c r="D72" s="58">
        <f>Invoice!B76</f>
        <v>10</v>
      </c>
      <c r="E72" s="59">
        <f>'Shipping Invoice'!J76*$N$1</f>
        <v>1.46</v>
      </c>
      <c r="F72" s="59">
        <f t="shared" si="0"/>
        <v>14.6</v>
      </c>
      <c r="G72" s="60">
        <f t="shared" si="1"/>
        <v>31.6966</v>
      </c>
      <c r="H72" s="63">
        <f t="shared" si="2"/>
        <v>316.96600000000001</v>
      </c>
    </row>
    <row r="73" spans="1:8" s="62" customFormat="1" ht="36">
      <c r="A73" s="56" t="str">
        <f>IF((LEN('Copy paste to Here'!G77))&gt;5,((CONCATENATE('Copy paste to Here'!G77," &amp; ",'Copy paste to Here'!D77,"  &amp;  ",'Copy paste to Here'!E77))),"Empty Cell")</f>
        <v>316L steel belly banana, 14g (1.6m) with a 8mm and a 5mm bezel set jewel ball using original Czech Preciosa crystals. &amp; Length: 10mm  &amp;  Crystal Color: Amethyst</v>
      </c>
      <c r="B73" s="57" t="str">
        <f>'Copy paste to Here'!C77</f>
        <v>BN2CG</v>
      </c>
      <c r="C73" s="57" t="s">
        <v>662</v>
      </c>
      <c r="D73" s="58">
        <f>Invoice!B77</f>
        <v>10</v>
      </c>
      <c r="E73" s="59">
        <f>'Shipping Invoice'!J77*$N$1</f>
        <v>1.46</v>
      </c>
      <c r="F73" s="59">
        <f t="shared" si="0"/>
        <v>14.6</v>
      </c>
      <c r="G73" s="60">
        <f t="shared" si="1"/>
        <v>31.6966</v>
      </c>
      <c r="H73" s="63">
        <f t="shared" si="2"/>
        <v>316.96600000000001</v>
      </c>
    </row>
    <row r="74" spans="1:8" s="62" customFormat="1" ht="36">
      <c r="A74" s="56" t="str">
        <f>IF((LEN('Copy paste to Here'!G78))&gt;5,((CONCATENATE('Copy paste to Here'!G78," &amp; ",'Copy paste to Here'!D78,"  &amp;  ",'Copy paste to Here'!E78))),"Empty Cell")</f>
        <v>316L steel belly banana, 14g (1.6m) with a 8mm and a 5mm bezel set jewel ball using original Czech Preciosa crystals. &amp; Length: 10mm  &amp;  Crystal Color: Jet</v>
      </c>
      <c r="B74" s="57" t="str">
        <f>'Copy paste to Here'!C78</f>
        <v>BN2CG</v>
      </c>
      <c r="C74" s="57" t="s">
        <v>662</v>
      </c>
      <c r="D74" s="58">
        <f>Invoice!B78</f>
        <v>5</v>
      </c>
      <c r="E74" s="59">
        <f>'Shipping Invoice'!J78*$N$1</f>
        <v>1.46</v>
      </c>
      <c r="F74" s="59">
        <f t="shared" si="0"/>
        <v>7.3</v>
      </c>
      <c r="G74" s="60">
        <f t="shared" si="1"/>
        <v>31.6966</v>
      </c>
      <c r="H74" s="63">
        <f t="shared" si="2"/>
        <v>158.483</v>
      </c>
    </row>
    <row r="75" spans="1:8" s="62" customFormat="1" ht="36">
      <c r="A75" s="56" t="str">
        <f>IF((LEN('Copy paste to Here'!G79))&gt;5,((CONCATENATE('Copy paste to Here'!G79," &amp; ",'Copy paste to Here'!D79,"  &amp;  ",'Copy paste to Here'!E79))),"Empty Cell")</f>
        <v>316L steel belly banana, 14g (1.6m) with a 8mm and a 5mm bezel set jewel ball using original Czech Preciosa crystals. &amp; Length: 10mm  &amp;  Crystal Color: Light Siam</v>
      </c>
      <c r="B75" s="57" t="str">
        <f>'Copy paste to Here'!C79</f>
        <v>BN2CG</v>
      </c>
      <c r="C75" s="57" t="s">
        <v>662</v>
      </c>
      <c r="D75" s="58">
        <f>Invoice!B79</f>
        <v>10</v>
      </c>
      <c r="E75" s="59">
        <f>'Shipping Invoice'!J79*$N$1</f>
        <v>1.46</v>
      </c>
      <c r="F75" s="59">
        <f t="shared" si="0"/>
        <v>14.6</v>
      </c>
      <c r="G75" s="60">
        <f t="shared" si="1"/>
        <v>31.6966</v>
      </c>
      <c r="H75" s="63">
        <f t="shared" si="2"/>
        <v>316.96600000000001</v>
      </c>
    </row>
    <row r="76" spans="1:8" s="62" customFormat="1" ht="24">
      <c r="A76" s="56" t="str">
        <f>IF((LEN('Copy paste to Here'!G80))&gt;5,((CONCATENATE('Copy paste to Here'!G80," &amp; ",'Copy paste to Here'!D80,"  &amp;  ",'Copy paste to Here'!E80))),"Empty Cell")</f>
        <v>Surgical steel belly banana, 14g (1.6mm) with a 6mm and a 5mm bezel set jewel ball &amp; Length: 10mm  &amp;  Crystal Color: Clear</v>
      </c>
      <c r="B76" s="57" t="str">
        <f>'Copy paste to Here'!C80</f>
        <v>BN2CS</v>
      </c>
      <c r="C76" s="57" t="s">
        <v>619</v>
      </c>
      <c r="D76" s="58">
        <f>Invoice!B80</f>
        <v>10</v>
      </c>
      <c r="E76" s="59">
        <f>'Shipping Invoice'!J80*$N$1</f>
        <v>1.34</v>
      </c>
      <c r="F76" s="59">
        <f t="shared" si="0"/>
        <v>13.4</v>
      </c>
      <c r="G76" s="60">
        <f t="shared" si="1"/>
        <v>29.091400000000004</v>
      </c>
      <c r="H76" s="63">
        <f t="shared" si="2"/>
        <v>290.91400000000004</v>
      </c>
    </row>
    <row r="77" spans="1:8" s="62" customFormat="1" ht="24">
      <c r="A77" s="56" t="str">
        <f>IF((LEN('Copy paste to Here'!G81))&gt;5,((CONCATENATE('Copy paste to Here'!G81," &amp; ",'Copy paste to Here'!D81,"  &amp;  ",'Copy paste to Here'!E81))),"Empty Cell")</f>
        <v>Surgical steel belly banana, 14g (1.6mm) with a 6mm and a 5mm bezel set jewel ball &amp; Length: 10mm  &amp;  Crystal Color: AB</v>
      </c>
      <c r="B77" s="57" t="str">
        <f>'Copy paste to Here'!C81</f>
        <v>BN2CS</v>
      </c>
      <c r="C77" s="57" t="s">
        <v>619</v>
      </c>
      <c r="D77" s="58">
        <f>Invoice!B81</f>
        <v>10</v>
      </c>
      <c r="E77" s="59">
        <f>'Shipping Invoice'!J81*$N$1</f>
        <v>1.34</v>
      </c>
      <c r="F77" s="59">
        <f t="shared" si="0"/>
        <v>13.4</v>
      </c>
      <c r="G77" s="60">
        <f t="shared" si="1"/>
        <v>29.091400000000004</v>
      </c>
      <c r="H77" s="63">
        <f t="shared" si="2"/>
        <v>290.91400000000004</v>
      </c>
    </row>
    <row r="78" spans="1:8" s="62" customFormat="1" ht="24">
      <c r="A78" s="56" t="str">
        <f>IF((LEN('Copy paste to Here'!G82))&gt;5,((CONCATENATE('Copy paste to Here'!G82," &amp; ",'Copy paste to Here'!D82,"  &amp;  ",'Copy paste to Here'!E82))),"Empty Cell")</f>
        <v xml:space="preserve">Surgical steel banana, 14g (1.6mm) with two 4mm balls &amp; Length: 14mm  &amp;  </v>
      </c>
      <c r="B78" s="57" t="str">
        <f>'Copy paste to Here'!C82</f>
        <v>BNB4</v>
      </c>
      <c r="C78" s="57" t="s">
        <v>762</v>
      </c>
      <c r="D78" s="58">
        <f>Invoice!B82</f>
        <v>20</v>
      </c>
      <c r="E78" s="59">
        <f>'Shipping Invoice'!J82*$N$1</f>
        <v>0.37</v>
      </c>
      <c r="F78" s="59">
        <f t="shared" si="0"/>
        <v>7.4</v>
      </c>
      <c r="G78" s="60">
        <f t="shared" si="1"/>
        <v>8.0327000000000002</v>
      </c>
      <c r="H78" s="63">
        <f t="shared" si="2"/>
        <v>160.654</v>
      </c>
    </row>
    <row r="79" spans="1:8" s="62" customFormat="1" ht="24">
      <c r="A79" s="56" t="str">
        <f>IF((LEN('Copy paste to Here'!G83))&gt;5,((CONCATENATE('Copy paste to Here'!G83," &amp; ",'Copy paste to Here'!D83,"  &amp;  ",'Copy paste to Here'!E83))),"Empty Cell")</f>
        <v xml:space="preserve">Surgical steel banana, 14g (1.6mm) with two 4mm balls &amp; Length: 16mm  &amp;  </v>
      </c>
      <c r="B79" s="57" t="str">
        <f>'Copy paste to Here'!C83</f>
        <v>BNB4</v>
      </c>
      <c r="C79" s="57" t="s">
        <v>762</v>
      </c>
      <c r="D79" s="58">
        <f>Invoice!B83</f>
        <v>20</v>
      </c>
      <c r="E79" s="59">
        <f>'Shipping Invoice'!J83*$N$1</f>
        <v>0.37</v>
      </c>
      <c r="F79" s="59">
        <f t="shared" si="0"/>
        <v>7.4</v>
      </c>
      <c r="G79" s="60">
        <f t="shared" si="1"/>
        <v>8.0327000000000002</v>
      </c>
      <c r="H79" s="63">
        <f t="shared" si="2"/>
        <v>160.654</v>
      </c>
    </row>
    <row r="80" spans="1:8" s="62" customFormat="1" ht="24">
      <c r="A80" s="56" t="str">
        <f>IF((LEN('Copy paste to Here'!G84))&gt;5,((CONCATENATE('Copy paste to Here'!G84," &amp; ",'Copy paste to Here'!D84,"  &amp;  ",'Copy paste to Here'!E84))),"Empty Cell")</f>
        <v>Premium PVD plated surgical steel eyebrow banana, 16g (1.2mm) with two 3mm balls &amp; Length: 8mm  &amp;  Color: Blue</v>
      </c>
      <c r="B80" s="57" t="str">
        <f>'Copy paste to Here'!C84</f>
        <v>BNETB</v>
      </c>
      <c r="C80" s="57" t="s">
        <v>764</v>
      </c>
      <c r="D80" s="58">
        <f>Invoice!B84</f>
        <v>5</v>
      </c>
      <c r="E80" s="59">
        <f>'Shipping Invoice'!J84*$N$1</f>
        <v>1</v>
      </c>
      <c r="F80" s="59">
        <f t="shared" si="0"/>
        <v>5</v>
      </c>
      <c r="G80" s="60">
        <f t="shared" si="1"/>
        <v>21.71</v>
      </c>
      <c r="H80" s="63">
        <f t="shared" si="2"/>
        <v>108.55000000000001</v>
      </c>
    </row>
    <row r="81" spans="1:8" s="62" customFormat="1" ht="24">
      <c r="A81" s="56" t="str">
        <f>IF((LEN('Copy paste to Here'!G85))&gt;5,((CONCATENATE('Copy paste to Here'!G85," &amp; ",'Copy paste to Here'!D85,"  &amp;  ",'Copy paste to Here'!E85))),"Empty Cell")</f>
        <v>Premium PVD plated surgical steel eyebrow banana, 16g (1.2mm) with two 3mm balls &amp; Length: 8mm  &amp;  Color: Gold</v>
      </c>
      <c r="B81" s="57" t="str">
        <f>'Copy paste to Here'!C85</f>
        <v>BNETB</v>
      </c>
      <c r="C81" s="57" t="s">
        <v>764</v>
      </c>
      <c r="D81" s="58">
        <f>Invoice!B85</f>
        <v>4</v>
      </c>
      <c r="E81" s="59">
        <f>'Shipping Invoice'!J85*$N$1</f>
        <v>1</v>
      </c>
      <c r="F81" s="59">
        <f t="shared" si="0"/>
        <v>4</v>
      </c>
      <c r="G81" s="60">
        <f t="shared" si="1"/>
        <v>21.71</v>
      </c>
      <c r="H81" s="63">
        <f t="shared" si="2"/>
        <v>86.84</v>
      </c>
    </row>
    <row r="82" spans="1:8" s="62" customFormat="1" ht="24">
      <c r="A82" s="56" t="str">
        <f>IF((LEN('Copy paste to Here'!G86))&gt;5,((CONCATENATE('Copy paste to Here'!G86," &amp; ",'Copy paste to Here'!D86,"  &amp;  ",'Copy paste to Here'!E86))),"Empty Cell")</f>
        <v>Premium PVD plated surgical steel eyebrow banana, 16g (1.2mm) with two 3mm balls &amp; Length: 10mm  &amp;  Color: Gold</v>
      </c>
      <c r="B82" s="57" t="str">
        <f>'Copy paste to Here'!C86</f>
        <v>BNETB</v>
      </c>
      <c r="C82" s="57" t="s">
        <v>764</v>
      </c>
      <c r="D82" s="58">
        <f>Invoice!B86</f>
        <v>4</v>
      </c>
      <c r="E82" s="59">
        <f>'Shipping Invoice'!J86*$N$1</f>
        <v>1</v>
      </c>
      <c r="F82" s="59">
        <f t="shared" si="0"/>
        <v>4</v>
      </c>
      <c r="G82" s="60">
        <f t="shared" si="1"/>
        <v>21.71</v>
      </c>
      <c r="H82" s="63">
        <f t="shared" si="2"/>
        <v>86.84</v>
      </c>
    </row>
    <row r="83" spans="1:8" s="62" customFormat="1" ht="24">
      <c r="A83" s="56" t="str">
        <f>IF((LEN('Copy paste to Here'!G87))&gt;5,((CONCATENATE('Copy paste to Here'!G87," &amp; ",'Copy paste to Here'!D87,"  &amp;  ",'Copy paste to Here'!E87))),"Empty Cell")</f>
        <v>Premium PVD plated surgical steel eyebrow banana, 16g (1.2mm) with two 3mm balls &amp; Length: 12mm  &amp;  Color: Blue</v>
      </c>
      <c r="B83" s="57" t="str">
        <f>'Copy paste to Here'!C87</f>
        <v>BNETB</v>
      </c>
      <c r="C83" s="57" t="s">
        <v>764</v>
      </c>
      <c r="D83" s="58">
        <f>Invoice!B87</f>
        <v>4</v>
      </c>
      <c r="E83" s="59">
        <f>'Shipping Invoice'!J87*$N$1</f>
        <v>1</v>
      </c>
      <c r="F83" s="59">
        <f t="shared" ref="F83:F146" si="3">D83*E83</f>
        <v>4</v>
      </c>
      <c r="G83" s="60">
        <f t="shared" ref="G83:G146" si="4">E83*$E$14</f>
        <v>21.71</v>
      </c>
      <c r="H83" s="63">
        <f t="shared" ref="H83:H146" si="5">D83*G83</f>
        <v>86.84</v>
      </c>
    </row>
    <row r="84" spans="1:8" s="62" customFormat="1" ht="24">
      <c r="A84" s="56" t="str">
        <f>IF((LEN('Copy paste to Here'!G88))&gt;5,((CONCATENATE('Copy paste to Here'!G88," &amp; ",'Copy paste to Here'!D88,"  &amp;  ",'Copy paste to Here'!E88))),"Empty Cell")</f>
        <v>Premium PVD plated surgical steel eyebrow banana, 16g (1.2mm) with two 3mm balls &amp; Length: 12mm  &amp;  Color: Rainbow</v>
      </c>
      <c r="B84" s="57" t="str">
        <f>'Copy paste to Here'!C88</f>
        <v>BNETB</v>
      </c>
      <c r="C84" s="57" t="s">
        <v>764</v>
      </c>
      <c r="D84" s="58">
        <f>Invoice!B88</f>
        <v>4</v>
      </c>
      <c r="E84" s="59">
        <f>'Shipping Invoice'!J88*$N$1</f>
        <v>1</v>
      </c>
      <c r="F84" s="59">
        <f t="shared" si="3"/>
        <v>4</v>
      </c>
      <c r="G84" s="60">
        <f t="shared" si="4"/>
        <v>21.71</v>
      </c>
      <c r="H84" s="63">
        <f t="shared" si="5"/>
        <v>86.84</v>
      </c>
    </row>
    <row r="85" spans="1:8" s="62" customFormat="1" ht="24">
      <c r="A85" s="56" t="str">
        <f>IF((LEN('Copy paste to Here'!G89))&gt;5,((CONCATENATE('Copy paste to Here'!G89," &amp; ",'Copy paste to Here'!D89,"  &amp;  ",'Copy paste to Here'!E89))),"Empty Cell")</f>
        <v>Premium PVD plated surgical steel eyebrow banana, 16g (1.2mm) with two 3mm balls &amp; Length: 12mm  &amp;  Color: Gold</v>
      </c>
      <c r="B85" s="57" t="str">
        <f>'Copy paste to Here'!C89</f>
        <v>BNETB</v>
      </c>
      <c r="C85" s="57" t="s">
        <v>764</v>
      </c>
      <c r="D85" s="58">
        <f>Invoice!B89</f>
        <v>2</v>
      </c>
      <c r="E85" s="59">
        <f>'Shipping Invoice'!J89*$N$1</f>
        <v>1</v>
      </c>
      <c r="F85" s="59">
        <f t="shared" si="3"/>
        <v>2</v>
      </c>
      <c r="G85" s="60">
        <f t="shared" si="4"/>
        <v>21.71</v>
      </c>
      <c r="H85" s="63">
        <f t="shared" si="5"/>
        <v>43.42</v>
      </c>
    </row>
    <row r="86" spans="1:8" s="62" customFormat="1" ht="36">
      <c r="A86" s="56" t="str">
        <f>IF((LEN('Copy paste to Here'!G90))&gt;5,((CONCATENATE('Copy paste to Here'!G90," &amp; ",'Copy paste to Here'!D90,"  &amp;  ",'Copy paste to Here'!E90))),"Empty Cell")</f>
        <v xml:space="preserve">PVD plated surgical steel belly banana, 14g (1.6mm) with 5 &amp; 8mm bezel set jewel balls - length 3/8'' (10mm) &amp; Color: Gold Anodized w/ AB crystal  &amp;  </v>
      </c>
      <c r="B86" s="57" t="str">
        <f>'Copy paste to Here'!C90</f>
        <v>BNT2CG</v>
      </c>
      <c r="C86" s="57" t="s">
        <v>766</v>
      </c>
      <c r="D86" s="58">
        <f>Invoice!B90</f>
        <v>5</v>
      </c>
      <c r="E86" s="59">
        <f>'Shipping Invoice'!J90*$N$1</f>
        <v>2.19</v>
      </c>
      <c r="F86" s="59">
        <f t="shared" si="3"/>
        <v>10.95</v>
      </c>
      <c r="G86" s="60">
        <f t="shared" si="4"/>
        <v>47.544899999999998</v>
      </c>
      <c r="H86" s="63">
        <f t="shared" si="5"/>
        <v>237.72449999999998</v>
      </c>
    </row>
    <row r="87" spans="1:8" s="62" customFormat="1" ht="24">
      <c r="A87" s="56" t="str">
        <f>IF((LEN('Copy paste to Here'!G91))&gt;5,((CONCATENATE('Copy paste to Here'!G91," &amp; ",'Copy paste to Here'!D91,"  &amp;  ",'Copy paste to Here'!E91))),"Empty Cell")</f>
        <v xml:space="preserve">Surgical steel circular barbell, 16g (1.2mm) with two 3mm cones &amp; Length: 8mm  &amp;  </v>
      </c>
      <c r="B87" s="57" t="str">
        <f>'Copy paste to Here'!C91</f>
        <v>CBECN</v>
      </c>
      <c r="C87" s="57" t="s">
        <v>768</v>
      </c>
      <c r="D87" s="58">
        <f>Invoice!B91</f>
        <v>10</v>
      </c>
      <c r="E87" s="59">
        <f>'Shipping Invoice'!J91*$N$1</f>
        <v>0.41</v>
      </c>
      <c r="F87" s="59">
        <f t="shared" si="3"/>
        <v>4.0999999999999996</v>
      </c>
      <c r="G87" s="60">
        <f t="shared" si="4"/>
        <v>8.9010999999999996</v>
      </c>
      <c r="H87" s="63">
        <f t="shared" si="5"/>
        <v>89.010999999999996</v>
      </c>
    </row>
    <row r="88" spans="1:8" s="62" customFormat="1" ht="24">
      <c r="A88" s="56" t="str">
        <f>IF((LEN('Copy paste to Here'!G92))&gt;5,((CONCATENATE('Copy paste to Here'!G92," &amp; ",'Copy paste to Here'!D92,"  &amp;  ",'Copy paste to Here'!E92))),"Empty Cell")</f>
        <v xml:space="preserve">Surgical steel circular barbell, 16g (1.2mm) with two 3mm cones &amp; Length: 10mm  &amp;  </v>
      </c>
      <c r="B88" s="57" t="str">
        <f>'Copy paste to Here'!C92</f>
        <v>CBECN</v>
      </c>
      <c r="C88" s="57" t="s">
        <v>768</v>
      </c>
      <c r="D88" s="58">
        <f>Invoice!B92</f>
        <v>10</v>
      </c>
      <c r="E88" s="59">
        <f>'Shipping Invoice'!J92*$N$1</f>
        <v>0.41</v>
      </c>
      <c r="F88" s="59">
        <f t="shared" si="3"/>
        <v>4.0999999999999996</v>
      </c>
      <c r="G88" s="60">
        <f t="shared" si="4"/>
        <v>8.9010999999999996</v>
      </c>
      <c r="H88" s="63">
        <f t="shared" si="5"/>
        <v>89.010999999999996</v>
      </c>
    </row>
    <row r="89" spans="1:8" s="62" customFormat="1" ht="24">
      <c r="A89" s="56" t="str">
        <f>IF((LEN('Copy paste to Here'!G93))&gt;5,((CONCATENATE('Copy paste to Here'!G93," &amp; ",'Copy paste to Here'!D93,"  &amp;  ",'Copy paste to Here'!E93))),"Empty Cell")</f>
        <v xml:space="preserve">Surgical steel circular barbell, 16g (1.2mm) with two 3mm cones &amp; Length: 12mm  &amp;  </v>
      </c>
      <c r="B89" s="57" t="str">
        <f>'Copy paste to Here'!C93</f>
        <v>CBECN</v>
      </c>
      <c r="C89" s="57" t="s">
        <v>768</v>
      </c>
      <c r="D89" s="58">
        <f>Invoice!B93</f>
        <v>4</v>
      </c>
      <c r="E89" s="59">
        <f>'Shipping Invoice'!J93*$N$1</f>
        <v>0.41</v>
      </c>
      <c r="F89" s="59">
        <f t="shared" si="3"/>
        <v>1.64</v>
      </c>
      <c r="G89" s="60">
        <f t="shared" si="4"/>
        <v>8.9010999999999996</v>
      </c>
      <c r="H89" s="63">
        <f t="shared" si="5"/>
        <v>35.604399999999998</v>
      </c>
    </row>
    <row r="90" spans="1:8" s="62" customFormat="1" ht="24">
      <c r="A90" s="56" t="str">
        <f>IF((LEN('Copy paste to Here'!G94))&gt;5,((CONCATENATE('Copy paste to Here'!G94," &amp; ",'Copy paste to Here'!D94,"  &amp;  ",'Copy paste to Here'!E94))),"Empty Cell")</f>
        <v>Premium PVD plated surgical steel circular barbell, 16g (1.2mm) with two 3mm balls &amp; Length: 6mm  &amp;  Color: Rainbow</v>
      </c>
      <c r="B90" s="57" t="str">
        <f>'Copy paste to Here'!C94</f>
        <v>CBETB</v>
      </c>
      <c r="C90" s="57" t="s">
        <v>770</v>
      </c>
      <c r="D90" s="58">
        <f>Invoice!B94</f>
        <v>4</v>
      </c>
      <c r="E90" s="59">
        <f>'Shipping Invoice'!J94*$N$1</f>
        <v>1</v>
      </c>
      <c r="F90" s="59">
        <f t="shared" si="3"/>
        <v>4</v>
      </c>
      <c r="G90" s="60">
        <f t="shared" si="4"/>
        <v>21.71</v>
      </c>
      <c r="H90" s="63">
        <f t="shared" si="5"/>
        <v>86.84</v>
      </c>
    </row>
    <row r="91" spans="1:8" s="62" customFormat="1" ht="24">
      <c r="A91" s="56" t="str">
        <f>IF((LEN('Copy paste to Here'!G95))&gt;5,((CONCATENATE('Copy paste to Here'!G95," &amp; ",'Copy paste to Here'!D95,"  &amp;  ",'Copy paste to Here'!E95))),"Empty Cell")</f>
        <v>Premium PVD plated surgical steel circular barbell, 16g (1.2mm) with two 3mm balls &amp; Length: 8mm  &amp;  Color: Black</v>
      </c>
      <c r="B91" s="57" t="str">
        <f>'Copy paste to Here'!C95</f>
        <v>CBETB</v>
      </c>
      <c r="C91" s="57" t="s">
        <v>770</v>
      </c>
      <c r="D91" s="58">
        <f>Invoice!B95</f>
        <v>5</v>
      </c>
      <c r="E91" s="59">
        <f>'Shipping Invoice'!J95*$N$1</f>
        <v>1</v>
      </c>
      <c r="F91" s="59">
        <f t="shared" si="3"/>
        <v>5</v>
      </c>
      <c r="G91" s="60">
        <f t="shared" si="4"/>
        <v>21.71</v>
      </c>
      <c r="H91" s="63">
        <f t="shared" si="5"/>
        <v>108.55000000000001</v>
      </c>
    </row>
    <row r="92" spans="1:8" s="62" customFormat="1" ht="24">
      <c r="A92" s="56" t="str">
        <f>IF((LEN('Copy paste to Here'!G96))&gt;5,((CONCATENATE('Copy paste to Here'!G96," &amp; ",'Copy paste to Here'!D96,"  &amp;  ",'Copy paste to Here'!E96))),"Empty Cell")</f>
        <v>Premium PVD plated surgical steel circular barbell, 16g (1.2mm) with two 3mm balls &amp; Length: 8mm  &amp;  Color: Blue</v>
      </c>
      <c r="B92" s="57" t="str">
        <f>'Copy paste to Here'!C96</f>
        <v>CBETB</v>
      </c>
      <c r="C92" s="57" t="s">
        <v>770</v>
      </c>
      <c r="D92" s="58">
        <f>Invoice!B96</f>
        <v>4</v>
      </c>
      <c r="E92" s="59">
        <f>'Shipping Invoice'!J96*$N$1</f>
        <v>1</v>
      </c>
      <c r="F92" s="59">
        <f t="shared" si="3"/>
        <v>4</v>
      </c>
      <c r="G92" s="60">
        <f t="shared" si="4"/>
        <v>21.71</v>
      </c>
      <c r="H92" s="63">
        <f t="shared" si="5"/>
        <v>86.84</v>
      </c>
    </row>
    <row r="93" spans="1:8" s="62" customFormat="1" ht="24">
      <c r="A93" s="56" t="str">
        <f>IF((LEN('Copy paste to Here'!G97))&gt;5,((CONCATENATE('Copy paste to Here'!G97," &amp; ",'Copy paste to Here'!D97,"  &amp;  ",'Copy paste to Here'!E97))),"Empty Cell")</f>
        <v>Premium PVD plated surgical steel circular barbell, 16g (1.2mm) with two 3mm balls &amp; Length: 8mm  &amp;  Color: Rainbow</v>
      </c>
      <c r="B93" s="57" t="str">
        <f>'Copy paste to Here'!C97</f>
        <v>CBETB</v>
      </c>
      <c r="C93" s="57" t="s">
        <v>770</v>
      </c>
      <c r="D93" s="58">
        <f>Invoice!B97</f>
        <v>2</v>
      </c>
      <c r="E93" s="59">
        <f>'Shipping Invoice'!J97*$N$1</f>
        <v>1</v>
      </c>
      <c r="F93" s="59">
        <f t="shared" si="3"/>
        <v>2</v>
      </c>
      <c r="G93" s="60">
        <f t="shared" si="4"/>
        <v>21.71</v>
      </c>
      <c r="H93" s="63">
        <f t="shared" si="5"/>
        <v>43.42</v>
      </c>
    </row>
    <row r="94" spans="1:8" s="62" customFormat="1" ht="24">
      <c r="A94" s="56" t="str">
        <f>IF((LEN('Copy paste to Here'!G98))&gt;5,((CONCATENATE('Copy paste to Here'!G98," &amp; ",'Copy paste to Here'!D98,"  &amp;  ",'Copy paste to Here'!E98))),"Empty Cell")</f>
        <v>Premium PVD plated surgical steel circular barbell, 16g (1.2mm) with two 3mm balls &amp; Length: 8mm  &amp;  Color: Gold</v>
      </c>
      <c r="B94" s="57" t="str">
        <f>'Copy paste to Here'!C98</f>
        <v>CBETB</v>
      </c>
      <c r="C94" s="57" t="s">
        <v>770</v>
      </c>
      <c r="D94" s="58">
        <f>Invoice!B98</f>
        <v>8</v>
      </c>
      <c r="E94" s="59">
        <f>'Shipping Invoice'!J98*$N$1</f>
        <v>1</v>
      </c>
      <c r="F94" s="59">
        <f t="shared" si="3"/>
        <v>8</v>
      </c>
      <c r="G94" s="60">
        <f t="shared" si="4"/>
        <v>21.71</v>
      </c>
      <c r="H94" s="63">
        <f t="shared" si="5"/>
        <v>173.68</v>
      </c>
    </row>
    <row r="95" spans="1:8" s="62" customFormat="1" ht="24">
      <c r="A95" s="56" t="str">
        <f>IF((LEN('Copy paste to Here'!G99))&gt;5,((CONCATENATE('Copy paste to Here'!G99," &amp; ",'Copy paste to Here'!D99,"  &amp;  ",'Copy paste to Here'!E99))),"Empty Cell")</f>
        <v>Premium PVD plated surgical steel circular barbell, 16g (1.2mm) with two 3mm balls &amp; Length: 8mm  &amp;  Color: Rose-gold</v>
      </c>
      <c r="B95" s="57" t="str">
        <f>'Copy paste to Here'!C99</f>
        <v>CBETB</v>
      </c>
      <c r="C95" s="57" t="s">
        <v>770</v>
      </c>
      <c r="D95" s="58">
        <f>Invoice!B99</f>
        <v>2</v>
      </c>
      <c r="E95" s="59">
        <f>'Shipping Invoice'!J99*$N$1</f>
        <v>1</v>
      </c>
      <c r="F95" s="59">
        <f t="shared" si="3"/>
        <v>2</v>
      </c>
      <c r="G95" s="60">
        <f t="shared" si="4"/>
        <v>21.71</v>
      </c>
      <c r="H95" s="63">
        <f t="shared" si="5"/>
        <v>43.42</v>
      </c>
    </row>
    <row r="96" spans="1:8" s="62" customFormat="1" ht="24">
      <c r="A96" s="56" t="str">
        <f>IF((LEN('Copy paste to Here'!G100))&gt;5,((CONCATENATE('Copy paste to Here'!G100," &amp; ",'Copy paste to Here'!D100,"  &amp;  ",'Copy paste to Here'!E100))),"Empty Cell")</f>
        <v>Premium PVD plated surgical steel circular barbell, 16g (1.2mm) with two 3mm balls &amp; Length: 10mm  &amp;  Color: Gold</v>
      </c>
      <c r="B96" s="57" t="str">
        <f>'Copy paste to Here'!C100</f>
        <v>CBETB</v>
      </c>
      <c r="C96" s="57" t="s">
        <v>770</v>
      </c>
      <c r="D96" s="58">
        <f>Invoice!B100</f>
        <v>6</v>
      </c>
      <c r="E96" s="59">
        <f>'Shipping Invoice'!J100*$N$1</f>
        <v>1</v>
      </c>
      <c r="F96" s="59">
        <f t="shared" si="3"/>
        <v>6</v>
      </c>
      <c r="G96" s="60">
        <f t="shared" si="4"/>
        <v>21.71</v>
      </c>
      <c r="H96" s="63">
        <f t="shared" si="5"/>
        <v>130.26</v>
      </c>
    </row>
    <row r="97" spans="1:8" s="62" customFormat="1" ht="24">
      <c r="A97" s="56" t="str">
        <f>IF((LEN('Copy paste to Here'!G101))&gt;5,((CONCATENATE('Copy paste to Here'!G101," &amp; ",'Copy paste to Here'!D101,"  &amp;  ",'Copy paste to Here'!E101))),"Empty Cell")</f>
        <v>Premium PVD plated surgical steel circular barbell, 16g (1.2mm) with two 3mm balls &amp; Length: 10mm  &amp;  Color: Rose-gold</v>
      </c>
      <c r="B97" s="57" t="str">
        <f>'Copy paste to Here'!C101</f>
        <v>CBETB</v>
      </c>
      <c r="C97" s="57" t="s">
        <v>770</v>
      </c>
      <c r="D97" s="58">
        <f>Invoice!B101</f>
        <v>5</v>
      </c>
      <c r="E97" s="59">
        <f>'Shipping Invoice'!J101*$N$1</f>
        <v>1</v>
      </c>
      <c r="F97" s="59">
        <f t="shared" si="3"/>
        <v>5</v>
      </c>
      <c r="G97" s="60">
        <f t="shared" si="4"/>
        <v>21.71</v>
      </c>
      <c r="H97" s="63">
        <f t="shared" si="5"/>
        <v>108.55000000000001</v>
      </c>
    </row>
    <row r="98" spans="1:8" s="62" customFormat="1" ht="24">
      <c r="A98" s="56" t="str">
        <f>IF((LEN('Copy paste to Here'!G102))&gt;5,((CONCATENATE('Copy paste to Here'!G102," &amp; ",'Copy paste to Here'!D102,"  &amp;  ",'Copy paste to Here'!E102))),"Empty Cell")</f>
        <v>Premium PVD plated surgical steel circular barbell, 16g (1.2mm) with two 3mm balls &amp; Length: 12mm  &amp;  Color: Gold</v>
      </c>
      <c r="B98" s="57" t="str">
        <f>'Copy paste to Here'!C102</f>
        <v>CBETB</v>
      </c>
      <c r="C98" s="57" t="s">
        <v>770</v>
      </c>
      <c r="D98" s="58">
        <f>Invoice!B102</f>
        <v>4</v>
      </c>
      <c r="E98" s="59">
        <f>'Shipping Invoice'!J102*$N$1</f>
        <v>1</v>
      </c>
      <c r="F98" s="59">
        <f t="shared" si="3"/>
        <v>4</v>
      </c>
      <c r="G98" s="60">
        <f t="shared" si="4"/>
        <v>21.71</v>
      </c>
      <c r="H98" s="63">
        <f t="shared" si="5"/>
        <v>86.84</v>
      </c>
    </row>
    <row r="99" spans="1:8" s="62" customFormat="1" ht="24">
      <c r="A99" s="56" t="str">
        <f>IF((LEN('Copy paste to Here'!G103))&gt;5,((CONCATENATE('Copy paste to Here'!G103," &amp; ",'Copy paste to Here'!D103,"  &amp;  ",'Copy paste to Here'!E103))),"Empty Cell")</f>
        <v>Premium PVD plated surgical steel circular barbell, 16g (1.2mm) with two 3mm balls &amp; Length: 12mm  &amp;  Color: Rose-gold</v>
      </c>
      <c r="B99" s="57" t="str">
        <f>'Copy paste to Here'!C103</f>
        <v>CBETB</v>
      </c>
      <c r="C99" s="57" t="s">
        <v>770</v>
      </c>
      <c r="D99" s="58">
        <f>Invoice!B103</f>
        <v>2</v>
      </c>
      <c r="E99" s="59">
        <f>'Shipping Invoice'!J103*$N$1</f>
        <v>1</v>
      </c>
      <c r="F99" s="59">
        <f t="shared" si="3"/>
        <v>2</v>
      </c>
      <c r="G99" s="60">
        <f t="shared" si="4"/>
        <v>21.71</v>
      </c>
      <c r="H99" s="63">
        <f t="shared" si="5"/>
        <v>43.42</v>
      </c>
    </row>
    <row r="100" spans="1:8" s="62" customFormat="1" ht="24">
      <c r="A100" s="56" t="str">
        <f>IF((LEN('Copy paste to Here'!G104))&gt;5,((CONCATENATE('Copy paste to Here'!G104," &amp; ",'Copy paste to Here'!D104,"  &amp;  ",'Copy paste to Here'!E104))),"Empty Cell")</f>
        <v>Premium PVD plated surgical steel circular barbell, 16g (1.2mm) with two 3mm cones &amp; Length: 6mm  &amp;  Color: Blue</v>
      </c>
      <c r="B100" s="57" t="str">
        <f>'Copy paste to Here'!C104</f>
        <v>CBETCN</v>
      </c>
      <c r="C100" s="57" t="s">
        <v>773</v>
      </c>
      <c r="D100" s="58">
        <f>Invoice!B104</f>
        <v>2</v>
      </c>
      <c r="E100" s="59">
        <f>'Shipping Invoice'!J104*$N$1</f>
        <v>1</v>
      </c>
      <c r="F100" s="59">
        <f t="shared" si="3"/>
        <v>2</v>
      </c>
      <c r="G100" s="60">
        <f t="shared" si="4"/>
        <v>21.71</v>
      </c>
      <c r="H100" s="63">
        <f t="shared" si="5"/>
        <v>43.42</v>
      </c>
    </row>
    <row r="101" spans="1:8" s="62" customFormat="1" ht="24">
      <c r="A101" s="56" t="str">
        <f>IF((LEN('Copy paste to Here'!G105))&gt;5,((CONCATENATE('Copy paste to Here'!G105," &amp; ",'Copy paste to Here'!D105,"  &amp;  ",'Copy paste to Here'!E105))),"Empty Cell")</f>
        <v>Premium PVD plated surgical steel circular barbell, 16g (1.2mm) with two 3mm cones &amp; Length: 6mm  &amp;  Color: Rose-gold</v>
      </c>
      <c r="B101" s="57" t="str">
        <f>'Copy paste to Here'!C105</f>
        <v>CBETCN</v>
      </c>
      <c r="C101" s="57" t="s">
        <v>773</v>
      </c>
      <c r="D101" s="58">
        <f>Invoice!B105</f>
        <v>4</v>
      </c>
      <c r="E101" s="59">
        <f>'Shipping Invoice'!J105*$N$1</f>
        <v>1</v>
      </c>
      <c r="F101" s="59">
        <f t="shared" si="3"/>
        <v>4</v>
      </c>
      <c r="G101" s="60">
        <f t="shared" si="4"/>
        <v>21.71</v>
      </c>
      <c r="H101" s="63">
        <f t="shared" si="5"/>
        <v>86.84</v>
      </c>
    </row>
    <row r="102" spans="1:8" s="62" customFormat="1" ht="24">
      <c r="A102" s="56" t="str">
        <f>IF((LEN('Copy paste to Here'!G106))&gt;5,((CONCATENATE('Copy paste to Here'!G106," &amp; ",'Copy paste to Here'!D106,"  &amp;  ",'Copy paste to Here'!E106))),"Empty Cell")</f>
        <v>Premium PVD plated surgical steel circular barbell, 16g (1.2mm) with two 3mm cones &amp; Length: 8mm  &amp;  Color: Black</v>
      </c>
      <c r="B102" s="57" t="str">
        <f>'Copy paste to Here'!C106</f>
        <v>CBETCN</v>
      </c>
      <c r="C102" s="57" t="s">
        <v>773</v>
      </c>
      <c r="D102" s="58">
        <f>Invoice!B106</f>
        <v>4</v>
      </c>
      <c r="E102" s="59">
        <f>'Shipping Invoice'!J106*$N$1</f>
        <v>1</v>
      </c>
      <c r="F102" s="59">
        <f t="shared" si="3"/>
        <v>4</v>
      </c>
      <c r="G102" s="60">
        <f t="shared" si="4"/>
        <v>21.71</v>
      </c>
      <c r="H102" s="63">
        <f t="shared" si="5"/>
        <v>86.84</v>
      </c>
    </row>
    <row r="103" spans="1:8" s="62" customFormat="1" ht="24">
      <c r="A103" s="56" t="str">
        <f>IF((LEN('Copy paste to Here'!G107))&gt;5,((CONCATENATE('Copy paste to Here'!G107," &amp; ",'Copy paste to Here'!D107,"  &amp;  ",'Copy paste to Here'!E107))),"Empty Cell")</f>
        <v>Premium PVD plated surgical steel circular barbell, 16g (1.2mm) with two 3mm cones &amp; Length: 8mm  &amp;  Color: Blue</v>
      </c>
      <c r="B103" s="57" t="str">
        <f>'Copy paste to Here'!C107</f>
        <v>CBETCN</v>
      </c>
      <c r="C103" s="57" t="s">
        <v>773</v>
      </c>
      <c r="D103" s="58">
        <f>Invoice!B107</f>
        <v>4</v>
      </c>
      <c r="E103" s="59">
        <f>'Shipping Invoice'!J107*$N$1</f>
        <v>1</v>
      </c>
      <c r="F103" s="59">
        <f t="shared" si="3"/>
        <v>4</v>
      </c>
      <c r="G103" s="60">
        <f t="shared" si="4"/>
        <v>21.71</v>
      </c>
      <c r="H103" s="63">
        <f t="shared" si="5"/>
        <v>86.84</v>
      </c>
    </row>
    <row r="104" spans="1:8" s="62" customFormat="1" ht="24">
      <c r="A104" s="56" t="str">
        <f>IF((LEN('Copy paste to Here'!G108))&gt;5,((CONCATENATE('Copy paste to Here'!G108," &amp; ",'Copy paste to Here'!D108,"  &amp;  ",'Copy paste to Here'!E108))),"Empty Cell")</f>
        <v>Premium PVD plated surgical steel circular barbell, 16g (1.2mm) with two 3mm cones &amp; Length: 8mm  &amp;  Color: Rose-gold</v>
      </c>
      <c r="B104" s="57" t="str">
        <f>'Copy paste to Here'!C108</f>
        <v>CBETCN</v>
      </c>
      <c r="C104" s="57" t="s">
        <v>773</v>
      </c>
      <c r="D104" s="58">
        <f>Invoice!B108</f>
        <v>2</v>
      </c>
      <c r="E104" s="59">
        <f>'Shipping Invoice'!J108*$N$1</f>
        <v>1</v>
      </c>
      <c r="F104" s="59">
        <f t="shared" si="3"/>
        <v>2</v>
      </c>
      <c r="G104" s="60">
        <f t="shared" si="4"/>
        <v>21.71</v>
      </c>
      <c r="H104" s="63">
        <f t="shared" si="5"/>
        <v>43.42</v>
      </c>
    </row>
    <row r="105" spans="1:8" s="62" customFormat="1" ht="24">
      <c r="A105" s="56" t="str">
        <f>IF((LEN('Copy paste to Here'!G109))&gt;5,((CONCATENATE('Copy paste to Here'!G109," &amp; ",'Copy paste to Here'!D109,"  &amp;  ",'Copy paste to Here'!E109))),"Empty Cell")</f>
        <v>Premium PVD plated surgical steel circular barbell, 16g (1.2mm) with two 3mm cones &amp; Length: 10mm  &amp;  Color: Black</v>
      </c>
      <c r="B105" s="57" t="str">
        <f>'Copy paste to Here'!C109</f>
        <v>CBETCN</v>
      </c>
      <c r="C105" s="57" t="s">
        <v>773</v>
      </c>
      <c r="D105" s="58">
        <f>Invoice!B109</f>
        <v>2</v>
      </c>
      <c r="E105" s="59">
        <f>'Shipping Invoice'!J109*$N$1</f>
        <v>1</v>
      </c>
      <c r="F105" s="59">
        <f t="shared" si="3"/>
        <v>2</v>
      </c>
      <c r="G105" s="60">
        <f t="shared" si="4"/>
        <v>21.71</v>
      </c>
      <c r="H105" s="63">
        <f t="shared" si="5"/>
        <v>43.42</v>
      </c>
    </row>
    <row r="106" spans="1:8" s="62" customFormat="1" ht="24">
      <c r="A106" s="56" t="str">
        <f>IF((LEN('Copy paste to Here'!G110))&gt;5,((CONCATENATE('Copy paste to Here'!G110," &amp; ",'Copy paste to Here'!D110,"  &amp;  ",'Copy paste to Here'!E110))),"Empty Cell")</f>
        <v>Premium PVD plated surgical steel circular barbell, 16g (1.2mm) with two 3mm cones &amp; Length: 10mm  &amp;  Color: Blue</v>
      </c>
      <c r="B106" s="57" t="str">
        <f>'Copy paste to Here'!C110</f>
        <v>CBETCN</v>
      </c>
      <c r="C106" s="57" t="s">
        <v>773</v>
      </c>
      <c r="D106" s="58">
        <f>Invoice!B110</f>
        <v>4</v>
      </c>
      <c r="E106" s="59">
        <f>'Shipping Invoice'!J110*$N$1</f>
        <v>1</v>
      </c>
      <c r="F106" s="59">
        <f t="shared" si="3"/>
        <v>4</v>
      </c>
      <c r="G106" s="60">
        <f t="shared" si="4"/>
        <v>21.71</v>
      </c>
      <c r="H106" s="63">
        <f t="shared" si="5"/>
        <v>86.84</v>
      </c>
    </row>
    <row r="107" spans="1:8" s="62" customFormat="1" ht="24">
      <c r="A107" s="56" t="str">
        <f>IF((LEN('Copy paste to Here'!G111))&gt;5,((CONCATENATE('Copy paste to Here'!G111," &amp; ",'Copy paste to Here'!D111,"  &amp;  ",'Copy paste to Here'!E111))),"Empty Cell")</f>
        <v>Premium PVD plated surgical steel circular barbell, 16g (1.2mm) with two 3mm cones &amp; Length: 10mm  &amp;  Color: Rainbow</v>
      </c>
      <c r="B107" s="57" t="str">
        <f>'Copy paste to Here'!C111</f>
        <v>CBETCN</v>
      </c>
      <c r="C107" s="57" t="s">
        <v>773</v>
      </c>
      <c r="D107" s="58">
        <f>Invoice!B111</f>
        <v>2</v>
      </c>
      <c r="E107" s="59">
        <f>'Shipping Invoice'!J111*$N$1</f>
        <v>1</v>
      </c>
      <c r="F107" s="59">
        <f t="shared" si="3"/>
        <v>2</v>
      </c>
      <c r="G107" s="60">
        <f t="shared" si="4"/>
        <v>21.71</v>
      </c>
      <c r="H107" s="63">
        <f t="shared" si="5"/>
        <v>43.42</v>
      </c>
    </row>
    <row r="108" spans="1:8" s="62" customFormat="1" ht="24">
      <c r="A108" s="56" t="str">
        <f>IF((LEN('Copy paste to Here'!G112))&gt;5,((CONCATENATE('Copy paste to Here'!G112," &amp; ",'Copy paste to Here'!D112,"  &amp;  ",'Copy paste to Here'!E112))),"Empty Cell")</f>
        <v>Premium PVD plated surgical steel circular barbell, 16g (1.2mm) with two 3mm cones &amp; Length: 12mm  &amp;  Color: Black</v>
      </c>
      <c r="B108" s="57" t="str">
        <f>'Copy paste to Here'!C112</f>
        <v>CBETCN</v>
      </c>
      <c r="C108" s="57" t="s">
        <v>773</v>
      </c>
      <c r="D108" s="58">
        <f>Invoice!B112</f>
        <v>4</v>
      </c>
      <c r="E108" s="59">
        <f>'Shipping Invoice'!J112*$N$1</f>
        <v>1</v>
      </c>
      <c r="F108" s="59">
        <f t="shared" si="3"/>
        <v>4</v>
      </c>
      <c r="G108" s="60">
        <f t="shared" si="4"/>
        <v>21.71</v>
      </c>
      <c r="H108" s="63">
        <f t="shared" si="5"/>
        <v>86.84</v>
      </c>
    </row>
    <row r="109" spans="1:8" s="62" customFormat="1" ht="24">
      <c r="A109" s="56" t="str">
        <f>IF((LEN('Copy paste to Here'!G113))&gt;5,((CONCATENATE('Copy paste to Here'!G113," &amp; ",'Copy paste to Here'!D113,"  &amp;  ",'Copy paste to Here'!E113))),"Empty Cell")</f>
        <v>Premium PVD plated surgical steel circular barbell, 16g (1.2mm) with two 3mm cones &amp; Length: 12mm  &amp;  Color: Blue</v>
      </c>
      <c r="B109" s="57" t="str">
        <f>'Copy paste to Here'!C113</f>
        <v>CBETCN</v>
      </c>
      <c r="C109" s="57" t="s">
        <v>773</v>
      </c>
      <c r="D109" s="58">
        <f>Invoice!B113</f>
        <v>2</v>
      </c>
      <c r="E109" s="59">
        <f>'Shipping Invoice'!J113*$N$1</f>
        <v>1</v>
      </c>
      <c r="F109" s="59">
        <f t="shared" si="3"/>
        <v>2</v>
      </c>
      <c r="G109" s="60">
        <f t="shared" si="4"/>
        <v>21.71</v>
      </c>
      <c r="H109" s="63">
        <f t="shared" si="5"/>
        <v>43.42</v>
      </c>
    </row>
    <row r="110" spans="1:8" s="62" customFormat="1" ht="24">
      <c r="A110" s="56" t="str">
        <f>IF((LEN('Copy paste to Here'!G114))&gt;5,((CONCATENATE('Copy paste to Here'!G114," &amp; ",'Copy paste to Here'!D114,"  &amp;  ",'Copy paste to Here'!E114))),"Empty Cell")</f>
        <v>Premium PVD plated surgical steel circular barbell, 16g (1.2mm) with two 3mm cones &amp; Length: 12mm  &amp;  Color: Rainbow</v>
      </c>
      <c r="B110" s="57" t="str">
        <f>'Copy paste to Here'!C114</f>
        <v>CBETCN</v>
      </c>
      <c r="C110" s="57" t="s">
        <v>773</v>
      </c>
      <c r="D110" s="58">
        <f>Invoice!B114</f>
        <v>3</v>
      </c>
      <c r="E110" s="59">
        <f>'Shipping Invoice'!J114*$N$1</f>
        <v>1</v>
      </c>
      <c r="F110" s="59">
        <f t="shared" si="3"/>
        <v>3</v>
      </c>
      <c r="G110" s="60">
        <f t="shared" si="4"/>
        <v>21.71</v>
      </c>
      <c r="H110" s="63">
        <f t="shared" si="5"/>
        <v>65.13</v>
      </c>
    </row>
    <row r="111" spans="1:8" s="62" customFormat="1" ht="24">
      <c r="A111" s="56" t="str">
        <f>IF((LEN('Copy paste to Here'!G115))&gt;5,((CONCATENATE('Copy paste to Here'!G115," &amp; ",'Copy paste to Here'!D115,"  &amp;  ",'Copy paste to Here'!E115))),"Empty Cell")</f>
        <v>Premium PVD plated surgical steel circular barbell, 16g (1.2mm) with two 3mm cones &amp; Length: 12mm  &amp;  Color: Gold</v>
      </c>
      <c r="B111" s="57" t="str">
        <f>'Copy paste to Here'!C115</f>
        <v>CBETCN</v>
      </c>
      <c r="C111" s="57" t="s">
        <v>773</v>
      </c>
      <c r="D111" s="58">
        <f>Invoice!B115</f>
        <v>4</v>
      </c>
      <c r="E111" s="59">
        <f>'Shipping Invoice'!J115*$N$1</f>
        <v>1</v>
      </c>
      <c r="F111" s="59">
        <f t="shared" si="3"/>
        <v>4</v>
      </c>
      <c r="G111" s="60">
        <f t="shared" si="4"/>
        <v>21.71</v>
      </c>
      <c r="H111" s="63">
        <f t="shared" si="5"/>
        <v>86.84</v>
      </c>
    </row>
    <row r="112" spans="1:8" s="62" customFormat="1" ht="24">
      <c r="A112" s="56" t="str">
        <f>IF((LEN('Copy paste to Here'!G116))&gt;5,((CONCATENATE('Copy paste to Here'!G116," &amp; ",'Copy paste to Here'!D116,"  &amp;  ",'Copy paste to Here'!E116))),"Empty Cell")</f>
        <v xml:space="preserve">Surgical steel circular barbell, 0g (8mm) with two internally threaded 10mm cones &amp; Length: 16mm  &amp;  </v>
      </c>
      <c r="B112" s="57" t="str">
        <f>'Copy paste to Here'!C116</f>
        <v>CBRCN0</v>
      </c>
      <c r="C112" s="57" t="s">
        <v>775</v>
      </c>
      <c r="D112" s="58">
        <f>Invoice!B116</f>
        <v>2</v>
      </c>
      <c r="E112" s="59">
        <f>'Shipping Invoice'!J116*$N$1</f>
        <v>8.1300000000000008</v>
      </c>
      <c r="F112" s="59">
        <f t="shared" si="3"/>
        <v>16.260000000000002</v>
      </c>
      <c r="G112" s="60">
        <f t="shared" si="4"/>
        <v>176.50230000000002</v>
      </c>
      <c r="H112" s="63">
        <f t="shared" si="5"/>
        <v>353.00460000000004</v>
      </c>
    </row>
    <row r="113" spans="1:8" s="62" customFormat="1" ht="24">
      <c r="A113" s="56" t="str">
        <f>IF((LEN('Copy paste to Here'!G117))&gt;5,((CONCATENATE('Copy paste to Here'!G117," &amp; ",'Copy paste to Here'!D117,"  &amp;  ",'Copy paste to Here'!E117))),"Empty Cell")</f>
        <v>Anodized surgical steel circular barbell, 14g (1.6mm) with two 4mm balls &amp; Length: 8mm  &amp;  Color: Black</v>
      </c>
      <c r="B113" s="57" t="str">
        <f>'Copy paste to Here'!C117</f>
        <v>CBTB4</v>
      </c>
      <c r="C113" s="57" t="s">
        <v>777</v>
      </c>
      <c r="D113" s="58">
        <f>Invoice!B117</f>
        <v>2</v>
      </c>
      <c r="E113" s="59">
        <f>'Shipping Invoice'!J117*$N$1</f>
        <v>1.0900000000000001</v>
      </c>
      <c r="F113" s="59">
        <f t="shared" si="3"/>
        <v>2.1800000000000002</v>
      </c>
      <c r="G113" s="60">
        <f t="shared" si="4"/>
        <v>23.663900000000002</v>
      </c>
      <c r="H113" s="63">
        <f t="shared" si="5"/>
        <v>47.327800000000003</v>
      </c>
    </row>
    <row r="114" spans="1:8" s="62" customFormat="1" ht="24">
      <c r="A114" s="56" t="str">
        <f>IF((LEN('Copy paste to Here'!G118))&gt;5,((CONCATENATE('Copy paste to Here'!G118," &amp; ",'Copy paste to Here'!D118,"  &amp;  ",'Copy paste to Here'!E118))),"Empty Cell")</f>
        <v>Anodized surgical steel circular barbell, 14g (1.6mm) with two 4mm balls &amp; Length: 8mm  &amp;  Color: Gold</v>
      </c>
      <c r="B114" s="57" t="str">
        <f>'Copy paste to Here'!C118</f>
        <v>CBTB4</v>
      </c>
      <c r="C114" s="57" t="s">
        <v>777</v>
      </c>
      <c r="D114" s="58">
        <f>Invoice!B118</f>
        <v>2</v>
      </c>
      <c r="E114" s="59">
        <f>'Shipping Invoice'!J118*$N$1</f>
        <v>1.0900000000000001</v>
      </c>
      <c r="F114" s="59">
        <f t="shared" si="3"/>
        <v>2.1800000000000002</v>
      </c>
      <c r="G114" s="60">
        <f t="shared" si="4"/>
        <v>23.663900000000002</v>
      </c>
      <c r="H114" s="63">
        <f t="shared" si="5"/>
        <v>47.327800000000003</v>
      </c>
    </row>
    <row r="115" spans="1:8" s="62" customFormat="1" ht="24">
      <c r="A115" s="56" t="str">
        <f>IF((LEN('Copy paste to Here'!G119))&gt;5,((CONCATENATE('Copy paste to Here'!G119," &amp; ",'Copy paste to Here'!D119,"  &amp;  ",'Copy paste to Here'!E119))),"Empty Cell")</f>
        <v>Anodized surgical steel circular barbell, 14g (1.6mm) with two 4mm balls &amp; Length: 10mm  &amp;  Color: Black</v>
      </c>
      <c r="B115" s="57" t="str">
        <f>'Copy paste to Here'!C119</f>
        <v>CBTB4</v>
      </c>
      <c r="C115" s="57" t="s">
        <v>777</v>
      </c>
      <c r="D115" s="58">
        <f>Invoice!B119</f>
        <v>2</v>
      </c>
      <c r="E115" s="59">
        <f>'Shipping Invoice'!J119*$N$1</f>
        <v>1.0900000000000001</v>
      </c>
      <c r="F115" s="59">
        <f t="shared" si="3"/>
        <v>2.1800000000000002</v>
      </c>
      <c r="G115" s="60">
        <f t="shared" si="4"/>
        <v>23.663900000000002</v>
      </c>
      <c r="H115" s="63">
        <f t="shared" si="5"/>
        <v>47.327800000000003</v>
      </c>
    </row>
    <row r="116" spans="1:8" s="62" customFormat="1" ht="24">
      <c r="A116" s="56" t="str">
        <f>IF((LEN('Copy paste to Here'!G120))&gt;5,((CONCATENATE('Copy paste to Here'!G120," &amp; ",'Copy paste to Here'!D120,"  &amp;  ",'Copy paste to Here'!E120))),"Empty Cell")</f>
        <v>Anodized surgical steel circular barbell, 14g (1.6mm) with two 4mm balls &amp; Length: 12mm  &amp;  Color: Gold</v>
      </c>
      <c r="B116" s="57" t="str">
        <f>'Copy paste to Here'!C120</f>
        <v>CBTB4</v>
      </c>
      <c r="C116" s="57" t="s">
        <v>777</v>
      </c>
      <c r="D116" s="58">
        <f>Invoice!B120</f>
        <v>2</v>
      </c>
      <c r="E116" s="59">
        <f>'Shipping Invoice'!J120*$N$1</f>
        <v>1.0900000000000001</v>
      </c>
      <c r="F116" s="59">
        <f t="shared" si="3"/>
        <v>2.1800000000000002</v>
      </c>
      <c r="G116" s="60">
        <f t="shared" si="4"/>
        <v>23.663900000000002</v>
      </c>
      <c r="H116" s="63">
        <f t="shared" si="5"/>
        <v>47.327800000000003</v>
      </c>
    </row>
    <row r="117" spans="1:8" s="62" customFormat="1" ht="24">
      <c r="A117" s="56" t="str">
        <f>IF((LEN('Copy paste to Here'!G121))&gt;5,((CONCATENATE('Copy paste to Here'!G121," &amp; ",'Copy paste to Here'!D121,"  &amp;  ",'Copy paste to Here'!E121))),"Empty Cell")</f>
        <v>Anodized surgical steel circular barbell, 14g (1.6mm) with two 4mm balls &amp; Length: 14mm  &amp;  Color: Gold</v>
      </c>
      <c r="B117" s="57" t="str">
        <f>'Copy paste to Here'!C121</f>
        <v>CBTB4</v>
      </c>
      <c r="C117" s="57" t="s">
        <v>777</v>
      </c>
      <c r="D117" s="58">
        <f>Invoice!B121</f>
        <v>2</v>
      </c>
      <c r="E117" s="59">
        <f>'Shipping Invoice'!J121*$N$1</f>
        <v>1.0900000000000001</v>
      </c>
      <c r="F117" s="59">
        <f t="shared" si="3"/>
        <v>2.1800000000000002</v>
      </c>
      <c r="G117" s="60">
        <f t="shared" si="4"/>
        <v>23.663900000000002</v>
      </c>
      <c r="H117" s="63">
        <f t="shared" si="5"/>
        <v>47.327800000000003</v>
      </c>
    </row>
    <row r="118" spans="1:8" s="62" customFormat="1" ht="24">
      <c r="A118" s="56" t="str">
        <f>IF((LEN('Copy paste to Here'!G122))&gt;5,((CONCATENATE('Copy paste to Here'!G122," &amp; ",'Copy paste to Here'!D122,"  &amp;  ",'Copy paste to Here'!E122))),"Empty Cell")</f>
        <v xml:space="preserve">Bio flexible eyebrow retainer, 16g (1.2mm) - length 1/4'' to 1/2'' (6mm to 12mm) &amp; Length: 10mm  &amp;  </v>
      </c>
      <c r="B118" s="57" t="str">
        <f>'Copy paste to Here'!C122</f>
        <v>EBRT</v>
      </c>
      <c r="C118" s="57" t="s">
        <v>779</v>
      </c>
      <c r="D118" s="58">
        <f>Invoice!B122</f>
        <v>12</v>
      </c>
      <c r="E118" s="59">
        <f>'Shipping Invoice'!J122*$N$1</f>
        <v>0.24</v>
      </c>
      <c r="F118" s="59">
        <f t="shared" si="3"/>
        <v>2.88</v>
      </c>
      <c r="G118" s="60">
        <f t="shared" si="4"/>
        <v>5.2103999999999999</v>
      </c>
      <c r="H118" s="63">
        <f t="shared" si="5"/>
        <v>62.524799999999999</v>
      </c>
    </row>
    <row r="119" spans="1:8" s="62" customFormat="1" ht="24">
      <c r="A119" s="56" t="str">
        <f>IF((LEN('Copy paste to Here'!G123))&gt;5,((CONCATENATE('Copy paste to Here'!G123," &amp; ",'Copy paste to Here'!D123,"  &amp;  ",'Copy paste to Here'!E123))),"Empty Cell")</f>
        <v xml:space="preserve">One pair of ball shaped high polished surgical steel ear studs &amp; Size: 3mm  &amp;  </v>
      </c>
      <c r="B119" s="57" t="str">
        <f>'Copy paste to Here'!C123</f>
        <v>ERBAL</v>
      </c>
      <c r="C119" s="57" t="s">
        <v>908</v>
      </c>
      <c r="D119" s="58">
        <f>Invoice!B123</f>
        <v>3</v>
      </c>
      <c r="E119" s="59">
        <f>'Shipping Invoice'!J123*$N$1</f>
        <v>0.76</v>
      </c>
      <c r="F119" s="59">
        <f t="shared" si="3"/>
        <v>2.2800000000000002</v>
      </c>
      <c r="G119" s="60">
        <f t="shared" si="4"/>
        <v>16.499600000000001</v>
      </c>
      <c r="H119" s="63">
        <f t="shared" si="5"/>
        <v>49.498800000000003</v>
      </c>
    </row>
    <row r="120" spans="1:8" s="62" customFormat="1" ht="24">
      <c r="A120" s="56" t="str">
        <f>IF((LEN('Copy paste to Here'!G124))&gt;5,((CONCATENATE('Copy paste to Here'!G124," &amp; ",'Copy paste to Here'!D124,"  &amp;  ",'Copy paste to Here'!E124))),"Empty Cell")</f>
        <v xml:space="preserve">One pair of ball shaped high polished surgical steel ear studs &amp; Size: 5mm  &amp;  </v>
      </c>
      <c r="B120" s="57" t="str">
        <f>'Copy paste to Here'!C124</f>
        <v>ERBAL</v>
      </c>
      <c r="C120" s="57" t="s">
        <v>909</v>
      </c>
      <c r="D120" s="58">
        <f>Invoice!B124</f>
        <v>6</v>
      </c>
      <c r="E120" s="59">
        <f>'Shipping Invoice'!J124*$N$1</f>
        <v>0.81</v>
      </c>
      <c r="F120" s="59">
        <f t="shared" si="3"/>
        <v>4.8600000000000003</v>
      </c>
      <c r="G120" s="60">
        <f t="shared" si="4"/>
        <v>17.585100000000001</v>
      </c>
      <c r="H120" s="63">
        <f t="shared" si="5"/>
        <v>105.51060000000001</v>
      </c>
    </row>
    <row r="121" spans="1:8" s="62" customFormat="1" ht="24">
      <c r="A121" s="56" t="str">
        <f>IF((LEN('Copy paste to Here'!G125))&gt;5,((CONCATENATE('Copy paste to Here'!G125," &amp; ",'Copy paste to Here'!D125,"  &amp;  ",'Copy paste to Here'!E125))),"Empty Cell")</f>
        <v xml:space="preserve">One pair of ball shaped high polished surgical steel ear studs &amp; Size: 6mm  &amp;  </v>
      </c>
      <c r="B121" s="57" t="str">
        <f>'Copy paste to Here'!C125</f>
        <v>ERBAL</v>
      </c>
      <c r="C121" s="57" t="s">
        <v>910</v>
      </c>
      <c r="D121" s="58">
        <f>Invoice!B125</f>
        <v>2</v>
      </c>
      <c r="E121" s="59">
        <f>'Shipping Invoice'!J125*$N$1</f>
        <v>0.93</v>
      </c>
      <c r="F121" s="59">
        <f t="shared" si="3"/>
        <v>1.86</v>
      </c>
      <c r="G121" s="60">
        <f t="shared" si="4"/>
        <v>20.190300000000001</v>
      </c>
      <c r="H121" s="63">
        <f t="shared" si="5"/>
        <v>40.380600000000001</v>
      </c>
    </row>
    <row r="122" spans="1:8" s="62" customFormat="1" ht="24">
      <c r="A122" s="56" t="str">
        <f>IF((LEN('Copy paste to Here'!G126))&gt;5,((CONCATENATE('Copy paste to Here'!G126," &amp; ",'Copy paste to Here'!D126,"  &amp;  ",'Copy paste to Here'!E126))),"Empty Cell")</f>
        <v>One pair of ball shaped Pvd plated surgical steel ear studs &amp; Size: 3mm  &amp;  Color: Gold</v>
      </c>
      <c r="B122" s="57" t="str">
        <f>'Copy paste to Here'!C126</f>
        <v>ERBT</v>
      </c>
      <c r="C122" s="57" t="s">
        <v>911</v>
      </c>
      <c r="D122" s="58">
        <f>Invoice!B126</f>
        <v>8</v>
      </c>
      <c r="E122" s="59">
        <f>'Shipping Invoice'!J126*$N$1</f>
        <v>1.22</v>
      </c>
      <c r="F122" s="59">
        <f t="shared" si="3"/>
        <v>9.76</v>
      </c>
      <c r="G122" s="60">
        <f t="shared" si="4"/>
        <v>26.4862</v>
      </c>
      <c r="H122" s="63">
        <f t="shared" si="5"/>
        <v>211.8896</v>
      </c>
    </row>
    <row r="123" spans="1:8" s="62" customFormat="1" ht="24">
      <c r="A123" s="56" t="str">
        <f>IF((LEN('Copy paste to Here'!G127))&gt;5,((CONCATENATE('Copy paste to Here'!G127," &amp; ",'Copy paste to Here'!D127,"  &amp;  ",'Copy paste to Here'!E127))),"Empty Cell")</f>
        <v>One pair of ball shaped Pvd plated surgical steel ear studs &amp; Size: 4mm  &amp;  Color: Gold</v>
      </c>
      <c r="B123" s="57" t="str">
        <f>'Copy paste to Here'!C127</f>
        <v>ERBT</v>
      </c>
      <c r="C123" s="57" t="s">
        <v>912</v>
      </c>
      <c r="D123" s="58">
        <f>Invoice!B127</f>
        <v>6</v>
      </c>
      <c r="E123" s="59">
        <f>'Shipping Invoice'!J127*$N$1</f>
        <v>1.24</v>
      </c>
      <c r="F123" s="59">
        <f t="shared" si="3"/>
        <v>7.4399999999999995</v>
      </c>
      <c r="G123" s="60">
        <f t="shared" si="4"/>
        <v>26.920400000000001</v>
      </c>
      <c r="H123" s="63">
        <f t="shared" si="5"/>
        <v>161.5224</v>
      </c>
    </row>
    <row r="124" spans="1:8" s="62" customFormat="1" ht="24">
      <c r="A124" s="56" t="str">
        <f>IF((LEN('Copy paste to Here'!G128))&gt;5,((CONCATENATE('Copy paste to Here'!G128," &amp; ",'Copy paste to Here'!D128,"  &amp;  ",'Copy paste to Here'!E128))),"Empty Cell")</f>
        <v>One pair of ball shaped Pvd plated surgical steel ear studs &amp; Size: 6mm  &amp;  Color: Gold</v>
      </c>
      <c r="B124" s="57" t="str">
        <f>'Copy paste to Here'!C128</f>
        <v>ERBT</v>
      </c>
      <c r="C124" s="57" t="s">
        <v>913</v>
      </c>
      <c r="D124" s="58">
        <f>Invoice!B128</f>
        <v>3</v>
      </c>
      <c r="E124" s="59">
        <f>'Shipping Invoice'!J128*$N$1</f>
        <v>1.39</v>
      </c>
      <c r="F124" s="59">
        <f t="shared" si="3"/>
        <v>4.17</v>
      </c>
      <c r="G124" s="60">
        <f t="shared" si="4"/>
        <v>30.1769</v>
      </c>
      <c r="H124" s="63">
        <f t="shared" si="5"/>
        <v>90.530699999999996</v>
      </c>
    </row>
    <row r="125" spans="1:8" s="62" customFormat="1" ht="25.5">
      <c r="A125" s="56" t="str">
        <f>IF((LEN('Copy paste to Here'!G129))&gt;5,((CONCATENATE('Copy paste to Here'!G129," &amp; ",'Copy paste to Here'!D129,"  &amp;  ",'Copy paste to Here'!E129))),"Empty Cell")</f>
        <v xml:space="preserve">Pair of high polished stainless steel huggies earrings with plain crosses dangling on long chains &amp;   &amp;  </v>
      </c>
      <c r="B125" s="57" t="str">
        <f>'Copy paste to Here'!C129</f>
        <v>ERHLCRS</v>
      </c>
      <c r="C125" s="57" t="s">
        <v>786</v>
      </c>
      <c r="D125" s="58">
        <f>Invoice!B129</f>
        <v>8</v>
      </c>
      <c r="E125" s="59">
        <f>'Shipping Invoice'!J129*$N$1</f>
        <v>5.45</v>
      </c>
      <c r="F125" s="59">
        <f t="shared" si="3"/>
        <v>43.6</v>
      </c>
      <c r="G125" s="60">
        <f t="shared" si="4"/>
        <v>118.31950000000001</v>
      </c>
      <c r="H125" s="63">
        <f t="shared" si="5"/>
        <v>946.55600000000004</v>
      </c>
    </row>
    <row r="126" spans="1:8" s="62" customFormat="1" ht="25.5">
      <c r="A126" s="56" t="str">
        <f>IF((LEN('Copy paste to Here'!G130))&gt;5,((CONCATENATE('Copy paste to Here'!G130," &amp; ",'Copy paste to Here'!D130,"  &amp;  ",'Copy paste to Here'!E130))),"Empty Cell")</f>
        <v xml:space="preserve">Pair of high polished stainless steel huggies earrings with a dangling plain small steel cross &amp;   &amp;  </v>
      </c>
      <c r="B126" s="57" t="str">
        <f>'Copy paste to Here'!C130</f>
        <v>ERHSCRS</v>
      </c>
      <c r="C126" s="57" t="s">
        <v>788</v>
      </c>
      <c r="D126" s="58">
        <f>Invoice!B130</f>
        <v>8</v>
      </c>
      <c r="E126" s="59">
        <f>'Shipping Invoice'!J130*$N$1</f>
        <v>3.77</v>
      </c>
      <c r="F126" s="59">
        <f t="shared" si="3"/>
        <v>30.16</v>
      </c>
      <c r="G126" s="60">
        <f t="shared" si="4"/>
        <v>81.846699999999998</v>
      </c>
      <c r="H126" s="63">
        <f t="shared" si="5"/>
        <v>654.77359999999999</v>
      </c>
    </row>
    <row r="127" spans="1:8" s="62" customFormat="1" ht="24">
      <c r="A127" s="56" t="str">
        <f>IF((LEN('Copy paste to Here'!G131))&gt;5,((CONCATENATE('Copy paste to Here'!G131," &amp; ",'Copy paste to Here'!D131,"  &amp;  ",'Copy paste to Here'!E131))),"Empty Cell")</f>
        <v xml:space="preserve">One pair of stainless steel ear stud with 2mm to 10mm prong set clear round Cubic Zirconia stone &amp; Size: 2mm  &amp;  </v>
      </c>
      <c r="B127" s="57" t="str">
        <f>'Copy paste to Here'!C131</f>
        <v>ERZ</v>
      </c>
      <c r="C127" s="57" t="s">
        <v>914</v>
      </c>
      <c r="D127" s="58">
        <f>Invoice!B131</f>
        <v>6</v>
      </c>
      <c r="E127" s="59">
        <f>'Shipping Invoice'!J131*$N$1</f>
        <v>1.95</v>
      </c>
      <c r="F127" s="59">
        <f t="shared" si="3"/>
        <v>11.7</v>
      </c>
      <c r="G127" s="60">
        <f t="shared" si="4"/>
        <v>42.334499999999998</v>
      </c>
      <c r="H127" s="63">
        <f t="shared" si="5"/>
        <v>254.00700000000001</v>
      </c>
    </row>
    <row r="128" spans="1:8" s="62" customFormat="1" ht="24">
      <c r="A128" s="56" t="str">
        <f>IF((LEN('Copy paste to Here'!G132))&gt;5,((CONCATENATE('Copy paste to Here'!G132," &amp; ",'Copy paste to Here'!D132,"  &amp;  ",'Copy paste to Here'!E132))),"Empty Cell")</f>
        <v xml:space="preserve">One pair of stainless steel ear stud with 2mm to 10mm prong set clear round Cubic Zirconia stone &amp; Size: 3mm  &amp;  </v>
      </c>
      <c r="B128" s="57" t="str">
        <f>'Copy paste to Here'!C132</f>
        <v>ERZ</v>
      </c>
      <c r="C128" s="57" t="s">
        <v>915</v>
      </c>
      <c r="D128" s="58">
        <f>Invoice!B132</f>
        <v>5</v>
      </c>
      <c r="E128" s="59">
        <f>'Shipping Invoice'!J132*$N$1</f>
        <v>1.68</v>
      </c>
      <c r="F128" s="59">
        <f t="shared" si="3"/>
        <v>8.4</v>
      </c>
      <c r="G128" s="60">
        <f t="shared" si="4"/>
        <v>36.472799999999999</v>
      </c>
      <c r="H128" s="63">
        <f t="shared" si="5"/>
        <v>182.364</v>
      </c>
    </row>
    <row r="129" spans="1:8" s="62" customFormat="1" ht="24">
      <c r="A129" s="56" t="str">
        <f>IF((LEN('Copy paste to Here'!G133))&gt;5,((CONCATENATE('Copy paste to Here'!G133," &amp; ",'Copy paste to Here'!D133,"  &amp;  ",'Copy paste to Here'!E133))),"Empty Cell")</f>
        <v xml:space="preserve">One pair of stainless steel ear stud with 2mm to 10mm prong set clear round Cubic Zirconia stone &amp; Size: 4mm  &amp;  </v>
      </c>
      <c r="B129" s="57" t="str">
        <f>'Copy paste to Here'!C133</f>
        <v>ERZ</v>
      </c>
      <c r="C129" s="57" t="s">
        <v>916</v>
      </c>
      <c r="D129" s="58">
        <f>Invoice!B133</f>
        <v>5</v>
      </c>
      <c r="E129" s="59">
        <f>'Shipping Invoice'!J133*$N$1</f>
        <v>1.95</v>
      </c>
      <c r="F129" s="59">
        <f t="shared" si="3"/>
        <v>9.75</v>
      </c>
      <c r="G129" s="60">
        <f t="shared" si="4"/>
        <v>42.334499999999998</v>
      </c>
      <c r="H129" s="63">
        <f t="shared" si="5"/>
        <v>211.67249999999999</v>
      </c>
    </row>
    <row r="130" spans="1:8" s="62" customFormat="1" ht="24">
      <c r="A130" s="56" t="str">
        <f>IF((LEN('Copy paste to Here'!G134))&gt;5,((CONCATENATE('Copy paste to Here'!G134," &amp; ",'Copy paste to Here'!D134,"  &amp;  ",'Copy paste to Here'!E134))),"Empty Cell")</f>
        <v xml:space="preserve">One pair of stainless steel ear stud with 2mm to 10mm prong set clear round Cubic Zirconia stone &amp; Size: 5mm  &amp;  </v>
      </c>
      <c r="B130" s="57" t="str">
        <f>'Copy paste to Here'!C134</f>
        <v>ERZ</v>
      </c>
      <c r="C130" s="57" t="s">
        <v>917</v>
      </c>
      <c r="D130" s="58">
        <f>Invoice!B134</f>
        <v>4</v>
      </c>
      <c r="E130" s="59">
        <f>'Shipping Invoice'!J134*$N$1</f>
        <v>2.46</v>
      </c>
      <c r="F130" s="59">
        <f t="shared" si="3"/>
        <v>9.84</v>
      </c>
      <c r="G130" s="60">
        <f t="shared" si="4"/>
        <v>53.406600000000005</v>
      </c>
      <c r="H130" s="63">
        <f t="shared" si="5"/>
        <v>213.62640000000002</v>
      </c>
    </row>
    <row r="131" spans="1:8" s="62" customFormat="1" ht="24">
      <c r="A131" s="56" t="str">
        <f>IF((LEN('Copy paste to Here'!G135))&gt;5,((CONCATENATE('Copy paste to Here'!G135," &amp; ",'Copy paste to Here'!D135,"  &amp;  ",'Copy paste to Here'!E135))),"Empty Cell")</f>
        <v xml:space="preserve">One pair of stainless steel ear stud with 2mm to 10mm prong set clear round Cubic Zirconia stone &amp; Size: 8mm  &amp;  </v>
      </c>
      <c r="B131" s="57" t="str">
        <f>'Copy paste to Here'!C135</f>
        <v>ERZ</v>
      </c>
      <c r="C131" s="57" t="s">
        <v>918</v>
      </c>
      <c r="D131" s="58">
        <f>Invoice!B135</f>
        <v>3</v>
      </c>
      <c r="E131" s="59">
        <f>'Shipping Invoice'!J135*$N$1</f>
        <v>3.99</v>
      </c>
      <c r="F131" s="59">
        <f t="shared" si="3"/>
        <v>11.97</v>
      </c>
      <c r="G131" s="60">
        <f t="shared" si="4"/>
        <v>86.622900000000001</v>
      </c>
      <c r="H131" s="63">
        <f t="shared" si="5"/>
        <v>259.86869999999999</v>
      </c>
    </row>
    <row r="132" spans="1:8" s="62" customFormat="1" ht="25.5">
      <c r="A132" s="56" t="str">
        <f>IF((LEN('Copy paste to Here'!G136))&gt;5,((CONCATENATE('Copy paste to Here'!G136," &amp; ",'Copy paste to Here'!D136,"  &amp;  ",'Copy paste to Here'!E136))),"Empty Cell")</f>
        <v xml:space="preserve">Sterling silver spiral nose ring, 22g (0.6mm) with 18k gold plating &amp; Size: 8mm  &amp;  </v>
      </c>
      <c r="B132" s="57" t="str">
        <f>'Copy paste to Here'!C136</f>
        <v>GPSPR22</v>
      </c>
      <c r="C132" s="57" t="s">
        <v>919</v>
      </c>
      <c r="D132" s="58">
        <f>Invoice!B136</f>
        <v>5</v>
      </c>
      <c r="E132" s="59">
        <f>'Shipping Invoice'!J136*$N$1</f>
        <v>1.92</v>
      </c>
      <c r="F132" s="59">
        <f t="shared" si="3"/>
        <v>9.6</v>
      </c>
      <c r="G132" s="60">
        <f t="shared" si="4"/>
        <v>41.683199999999999</v>
      </c>
      <c r="H132" s="63">
        <f t="shared" si="5"/>
        <v>208.416</v>
      </c>
    </row>
    <row r="133" spans="1:8" s="62" customFormat="1" ht="25.5">
      <c r="A133" s="56" t="str">
        <f>IF((LEN('Copy paste to Here'!G137))&gt;5,((CONCATENATE('Copy paste to Here'!G137," &amp; ",'Copy paste to Here'!D137,"  &amp;  ",'Copy paste to Here'!E137))),"Empty Cell")</f>
        <v xml:space="preserve">Sterling silver spiral nose ring, 22g (0.6mm) with 18k gold plating &amp; Size: 10mm  &amp;  </v>
      </c>
      <c r="B133" s="57" t="str">
        <f>'Copy paste to Here'!C137</f>
        <v>GPSPR22</v>
      </c>
      <c r="C133" s="57" t="s">
        <v>920</v>
      </c>
      <c r="D133" s="58">
        <f>Invoice!B137</f>
        <v>5</v>
      </c>
      <c r="E133" s="59">
        <f>'Shipping Invoice'!J137*$N$1</f>
        <v>2.19</v>
      </c>
      <c r="F133" s="59">
        <f t="shared" si="3"/>
        <v>10.95</v>
      </c>
      <c r="G133" s="60">
        <f t="shared" si="4"/>
        <v>47.544899999999998</v>
      </c>
      <c r="H133" s="63">
        <f t="shared" si="5"/>
        <v>237.72449999999998</v>
      </c>
    </row>
    <row r="134" spans="1:8" s="62" customFormat="1" ht="25.5">
      <c r="A134" s="56" t="str">
        <f>IF((LEN('Copy paste to Here'!G138))&gt;5,((CONCATENATE('Copy paste to Here'!G138," &amp; ",'Copy paste to Here'!D138,"  &amp;  ",'Copy paste to Here'!E138))),"Empty Cell")</f>
        <v xml:space="preserve">Sterling silver spiral nose ring, 22g (0.6mm) with 18k gold plating &amp; Size: 12mm  &amp;  </v>
      </c>
      <c r="B134" s="57" t="str">
        <f>'Copy paste to Here'!C138</f>
        <v>GPSPR22</v>
      </c>
      <c r="C134" s="57" t="s">
        <v>921</v>
      </c>
      <c r="D134" s="58">
        <f>Invoice!B138</f>
        <v>5</v>
      </c>
      <c r="E134" s="59">
        <f>'Shipping Invoice'!J138*$N$1</f>
        <v>2.37</v>
      </c>
      <c r="F134" s="59">
        <f t="shared" si="3"/>
        <v>11.850000000000001</v>
      </c>
      <c r="G134" s="60">
        <f t="shared" si="4"/>
        <v>51.452700000000007</v>
      </c>
      <c r="H134" s="63">
        <f t="shared" si="5"/>
        <v>257.26350000000002</v>
      </c>
    </row>
    <row r="135" spans="1:8" s="62" customFormat="1" ht="36">
      <c r="A135" s="56" t="str">
        <f>IF((LEN('Copy paste to Here'!G139))&gt;5,((CONCATENATE('Copy paste to Here'!G139," &amp; ",'Copy paste to Here'!D139,"  &amp;  ",'Copy paste to Here'!E139))),"Empty Cell")</f>
        <v>High polished surgical steel hinged ball closure ring, 16g (1.2mm) with 3mm ball with bezel set crystal &amp; Length: 8mm  &amp;  Crystal Color: Clear</v>
      </c>
      <c r="B135" s="57" t="str">
        <f>'Copy paste to Here'!C139</f>
        <v>HBCRC16</v>
      </c>
      <c r="C135" s="57" t="s">
        <v>794</v>
      </c>
      <c r="D135" s="58">
        <f>Invoice!B139</f>
        <v>3</v>
      </c>
      <c r="E135" s="59">
        <f>'Shipping Invoice'!J139*$N$1</f>
        <v>4.05</v>
      </c>
      <c r="F135" s="59">
        <f t="shared" si="3"/>
        <v>12.149999999999999</v>
      </c>
      <c r="G135" s="60">
        <f t="shared" si="4"/>
        <v>87.9255</v>
      </c>
      <c r="H135" s="63">
        <f t="shared" si="5"/>
        <v>263.7765</v>
      </c>
    </row>
    <row r="136" spans="1:8" s="62" customFormat="1" ht="36">
      <c r="A136" s="56" t="str">
        <f>IF((LEN('Copy paste to Here'!G140))&gt;5,((CONCATENATE('Copy paste to Here'!G140," &amp; ",'Copy paste to Here'!D140,"  &amp;  ",'Copy paste to Here'!E140))),"Empty Cell")</f>
        <v>High polished surgical steel hinged ball closure ring, 16g (1.2mm) with 3mm ball with bezel set crystal &amp; Length: 8mm  &amp;  Crystal Color: Sapphire</v>
      </c>
      <c r="B136" s="57" t="str">
        <f>'Copy paste to Here'!C140</f>
        <v>HBCRC16</v>
      </c>
      <c r="C136" s="57" t="s">
        <v>794</v>
      </c>
      <c r="D136" s="58">
        <f>Invoice!B140</f>
        <v>2</v>
      </c>
      <c r="E136" s="59">
        <f>'Shipping Invoice'!J140*$N$1</f>
        <v>4.05</v>
      </c>
      <c r="F136" s="59">
        <f t="shared" si="3"/>
        <v>8.1</v>
      </c>
      <c r="G136" s="60">
        <f t="shared" si="4"/>
        <v>87.9255</v>
      </c>
      <c r="H136" s="63">
        <f t="shared" si="5"/>
        <v>175.851</v>
      </c>
    </row>
    <row r="137" spans="1:8" s="62" customFormat="1" ht="36">
      <c r="A137" s="56" t="str">
        <f>IF((LEN('Copy paste to Here'!G141))&gt;5,((CONCATENATE('Copy paste to Here'!G141," &amp; ",'Copy paste to Here'!D141,"  &amp;  ",'Copy paste to Here'!E141))),"Empty Cell")</f>
        <v>High polished surgical steel hinged ball closure ring, 16g (1.2mm) with 3mm ball with bezel set crystal &amp; Length: 8mm  &amp;  Crystal Color: Aquamarine</v>
      </c>
      <c r="B137" s="57" t="str">
        <f>'Copy paste to Here'!C141</f>
        <v>HBCRC16</v>
      </c>
      <c r="C137" s="57" t="s">
        <v>794</v>
      </c>
      <c r="D137" s="58">
        <f>Invoice!B141</f>
        <v>3</v>
      </c>
      <c r="E137" s="59">
        <f>'Shipping Invoice'!J141*$N$1</f>
        <v>4.05</v>
      </c>
      <c r="F137" s="59">
        <f t="shared" si="3"/>
        <v>12.149999999999999</v>
      </c>
      <c r="G137" s="60">
        <f t="shared" si="4"/>
        <v>87.9255</v>
      </c>
      <c r="H137" s="63">
        <f t="shared" si="5"/>
        <v>263.7765</v>
      </c>
    </row>
    <row r="138" spans="1:8" s="62" customFormat="1" ht="36">
      <c r="A138" s="56" t="str">
        <f>IF((LEN('Copy paste to Here'!G142))&gt;5,((CONCATENATE('Copy paste to Here'!G142," &amp; ",'Copy paste to Here'!D142,"  &amp;  ",'Copy paste to Here'!E142))),"Empty Cell")</f>
        <v>High polished surgical steel hinged ball closure ring, 16g (1.2mm) with 3mm ball with bezel set crystal &amp; Length: 8mm  &amp;  Crystal Color: Blue Zircon</v>
      </c>
      <c r="B138" s="57" t="str">
        <f>'Copy paste to Here'!C142</f>
        <v>HBCRC16</v>
      </c>
      <c r="C138" s="57" t="s">
        <v>794</v>
      </c>
      <c r="D138" s="58">
        <f>Invoice!B142</f>
        <v>2</v>
      </c>
      <c r="E138" s="59">
        <f>'Shipping Invoice'!J142*$N$1</f>
        <v>4.05</v>
      </c>
      <c r="F138" s="59">
        <f t="shared" si="3"/>
        <v>8.1</v>
      </c>
      <c r="G138" s="60">
        <f t="shared" si="4"/>
        <v>87.9255</v>
      </c>
      <c r="H138" s="63">
        <f t="shared" si="5"/>
        <v>175.851</v>
      </c>
    </row>
    <row r="139" spans="1:8" s="62" customFormat="1" ht="36">
      <c r="A139" s="56" t="str">
        <f>IF((LEN('Copy paste to Here'!G143))&gt;5,((CONCATENATE('Copy paste to Here'!G143," &amp; ",'Copy paste to Here'!D143,"  &amp;  ",'Copy paste to Here'!E143))),"Empty Cell")</f>
        <v>High polished surgical steel hinged ball closure ring, 16g (1.2mm) with 3mm ball with bezel set crystal &amp; Length: 10mm  &amp;  Crystal Color: Rose</v>
      </c>
      <c r="B139" s="57" t="str">
        <f>'Copy paste to Here'!C143</f>
        <v>HBCRC16</v>
      </c>
      <c r="C139" s="57" t="s">
        <v>794</v>
      </c>
      <c r="D139" s="58">
        <f>Invoice!B143</f>
        <v>2</v>
      </c>
      <c r="E139" s="59">
        <f>'Shipping Invoice'!J143*$N$1</f>
        <v>4.05</v>
      </c>
      <c r="F139" s="59">
        <f t="shared" si="3"/>
        <v>8.1</v>
      </c>
      <c r="G139" s="60">
        <f t="shared" si="4"/>
        <v>87.9255</v>
      </c>
      <c r="H139" s="63">
        <f t="shared" si="5"/>
        <v>175.851</v>
      </c>
    </row>
    <row r="140" spans="1:8" s="62" customFormat="1" ht="36">
      <c r="A140" s="56" t="str">
        <f>IF((LEN('Copy paste to Here'!G144))&gt;5,((CONCATENATE('Copy paste to Here'!G144," &amp; ",'Copy paste to Here'!D144,"  &amp;  ",'Copy paste to Here'!E144))),"Empty Cell")</f>
        <v>High polished surgical steel hinged ball closure ring, 16g (1.2mm) with 3mm ball with bezel set crystal &amp; Length: 10mm  &amp;  Crystal Color: Aquamarine</v>
      </c>
      <c r="B140" s="57" t="str">
        <f>'Copy paste to Here'!C144</f>
        <v>HBCRC16</v>
      </c>
      <c r="C140" s="57" t="s">
        <v>794</v>
      </c>
      <c r="D140" s="58">
        <f>Invoice!B144</f>
        <v>2</v>
      </c>
      <c r="E140" s="59">
        <f>'Shipping Invoice'!J144*$N$1</f>
        <v>4.05</v>
      </c>
      <c r="F140" s="59">
        <f t="shared" si="3"/>
        <v>8.1</v>
      </c>
      <c r="G140" s="60">
        <f t="shared" si="4"/>
        <v>87.9255</v>
      </c>
      <c r="H140" s="63">
        <f t="shared" si="5"/>
        <v>175.851</v>
      </c>
    </row>
    <row r="141" spans="1:8" s="62" customFormat="1" ht="36">
      <c r="A141" s="56" t="str">
        <f>IF((LEN('Copy paste to Here'!G145))&gt;5,((CONCATENATE('Copy paste to Here'!G145," &amp; ",'Copy paste to Here'!D145,"  &amp;  ",'Copy paste to Here'!E145))),"Empty Cell")</f>
        <v>High polished surgical steel hinged ball closure ring, 16g (1.2mm) with 3mm ball with bezel set crystal &amp; Length: 10mm  &amp;  Crystal Color: Blue Zircon</v>
      </c>
      <c r="B141" s="57" t="str">
        <f>'Copy paste to Here'!C145</f>
        <v>HBCRC16</v>
      </c>
      <c r="C141" s="57" t="s">
        <v>794</v>
      </c>
      <c r="D141" s="58">
        <f>Invoice!B145</f>
        <v>2</v>
      </c>
      <c r="E141" s="59">
        <f>'Shipping Invoice'!J145*$N$1</f>
        <v>4.05</v>
      </c>
      <c r="F141" s="59">
        <f t="shared" si="3"/>
        <v>8.1</v>
      </c>
      <c r="G141" s="60">
        <f t="shared" si="4"/>
        <v>87.9255</v>
      </c>
      <c r="H141" s="63">
        <f t="shared" si="5"/>
        <v>175.851</v>
      </c>
    </row>
    <row r="142" spans="1:8" s="62" customFormat="1" ht="36">
      <c r="A142" s="56" t="str">
        <f>IF((LEN('Copy paste to Here'!G146))&gt;5,((CONCATENATE('Copy paste to Here'!G146," &amp; ",'Copy paste to Here'!D146,"  &amp;  ",'Copy paste to Here'!E146))),"Empty Cell")</f>
        <v>Anodized 316L steel hinged ball closure ring, 16g (1.2mm) with 3mm ball with bezel set crystal &amp; Length: 6mm  &amp;  Color: Gold Anodized w/ Clear crystal</v>
      </c>
      <c r="B142" s="57" t="str">
        <f>'Copy paste to Here'!C146</f>
        <v>HBCRCT16</v>
      </c>
      <c r="C142" s="57" t="s">
        <v>796</v>
      </c>
      <c r="D142" s="58">
        <f>Invoice!B146</f>
        <v>2</v>
      </c>
      <c r="E142" s="59">
        <f>'Shipping Invoice'!J146*$N$1</f>
        <v>4.82</v>
      </c>
      <c r="F142" s="59">
        <f t="shared" si="3"/>
        <v>9.64</v>
      </c>
      <c r="G142" s="60">
        <f t="shared" si="4"/>
        <v>104.64220000000002</v>
      </c>
      <c r="H142" s="63">
        <f t="shared" si="5"/>
        <v>209.28440000000003</v>
      </c>
    </row>
    <row r="143" spans="1:8" s="62" customFormat="1" ht="36">
      <c r="A143" s="56" t="str">
        <f>IF((LEN('Copy paste to Here'!G147))&gt;5,((CONCATENATE('Copy paste to Here'!G147," &amp; ",'Copy paste to Here'!D147,"  &amp;  ",'Copy paste to Here'!E147))),"Empty Cell")</f>
        <v>Anodized 316L steel hinged ball closure ring, 16g (1.2mm) with 3mm ball with bezel set crystal &amp; Length: 8mm  &amp;  Color: Gold Anodized w/ Clear crystal</v>
      </c>
      <c r="B143" s="57" t="str">
        <f>'Copy paste to Here'!C147</f>
        <v>HBCRCT16</v>
      </c>
      <c r="C143" s="57" t="s">
        <v>796</v>
      </c>
      <c r="D143" s="58">
        <f>Invoice!B147</f>
        <v>2</v>
      </c>
      <c r="E143" s="59">
        <f>'Shipping Invoice'!J147*$N$1</f>
        <v>4.82</v>
      </c>
      <c r="F143" s="59">
        <f t="shared" si="3"/>
        <v>9.64</v>
      </c>
      <c r="G143" s="60">
        <f t="shared" si="4"/>
        <v>104.64220000000002</v>
      </c>
      <c r="H143" s="63">
        <f t="shared" si="5"/>
        <v>209.28440000000003</v>
      </c>
    </row>
    <row r="144" spans="1:8" s="62" customFormat="1" ht="36">
      <c r="A144" s="56" t="str">
        <f>IF((LEN('Copy paste to Here'!G148))&gt;5,((CONCATENATE('Copy paste to Here'!G148," &amp; ",'Copy paste to Here'!D148,"  &amp;  ",'Copy paste to Here'!E148))),"Empty Cell")</f>
        <v>Anodized 316L steel hinged ball closure ring, 16g (1.2mm) with 3mm ball with bezel set crystal &amp; Length: 10mm  &amp;  Color: Black Anodized w/ Clear crystal</v>
      </c>
      <c r="B144" s="57" t="str">
        <f>'Copy paste to Here'!C148</f>
        <v>HBCRCT16</v>
      </c>
      <c r="C144" s="57" t="s">
        <v>796</v>
      </c>
      <c r="D144" s="58">
        <f>Invoice!B148</f>
        <v>2</v>
      </c>
      <c r="E144" s="59">
        <f>'Shipping Invoice'!J148*$N$1</f>
        <v>4.82</v>
      </c>
      <c r="F144" s="59">
        <f t="shared" si="3"/>
        <v>9.64</v>
      </c>
      <c r="G144" s="60">
        <f t="shared" si="4"/>
        <v>104.64220000000002</v>
      </c>
      <c r="H144" s="63">
        <f t="shared" si="5"/>
        <v>209.28440000000003</v>
      </c>
    </row>
    <row r="145" spans="1:8" s="62" customFormat="1" ht="36">
      <c r="A145" s="56" t="str">
        <f>IF((LEN('Copy paste to Here'!G149))&gt;5,((CONCATENATE('Copy paste to Here'!G149," &amp; ",'Copy paste to Here'!D149,"  &amp;  ",'Copy paste to Here'!E149))),"Empty Cell")</f>
        <v>Anodized 316L steel hinged ball closure ring, 16g (1.2mm) with 3mm ball with bezel set crystal &amp; Length: 10mm  &amp;  Color: Rose gold Anodized w/ Clear crystal</v>
      </c>
      <c r="B145" s="57" t="str">
        <f>'Copy paste to Here'!C149</f>
        <v>HBCRCT16</v>
      </c>
      <c r="C145" s="57" t="s">
        <v>796</v>
      </c>
      <c r="D145" s="58">
        <f>Invoice!B149</f>
        <v>1</v>
      </c>
      <c r="E145" s="59">
        <f>'Shipping Invoice'!J149*$N$1</f>
        <v>4.82</v>
      </c>
      <c r="F145" s="59">
        <f t="shared" si="3"/>
        <v>4.82</v>
      </c>
      <c r="G145" s="60">
        <f t="shared" si="4"/>
        <v>104.64220000000002</v>
      </c>
      <c r="H145" s="63">
        <f t="shared" si="5"/>
        <v>104.64220000000002</v>
      </c>
    </row>
    <row r="146" spans="1:8" s="62" customFormat="1" ht="24">
      <c r="A146" s="56" t="str">
        <f>IF((LEN('Copy paste to Here'!G150))&gt;5,((CONCATENATE('Copy paste to Here'!G150," &amp; ",'Copy paste to Here'!D150,"  &amp;  ",'Copy paste to Here'!E150))),"Empty Cell")</f>
        <v xml:space="preserve">Surgical steel heart shaped ball closure ring, 16g (1.2mm) with 3mm bezel set crystal closure ball &amp; Crystal Color: Clear  &amp;  </v>
      </c>
      <c r="B146" s="57" t="str">
        <f>'Copy paste to Here'!C150</f>
        <v>HCCR16</v>
      </c>
      <c r="C146" s="57" t="s">
        <v>801</v>
      </c>
      <c r="D146" s="58">
        <f>Invoice!B150</f>
        <v>1</v>
      </c>
      <c r="E146" s="59">
        <f>'Shipping Invoice'!J150*$N$1</f>
        <v>0.92</v>
      </c>
      <c r="F146" s="59">
        <f t="shared" si="3"/>
        <v>0.92</v>
      </c>
      <c r="G146" s="60">
        <f t="shared" si="4"/>
        <v>19.973200000000002</v>
      </c>
      <c r="H146" s="63">
        <f t="shared" si="5"/>
        <v>19.973200000000002</v>
      </c>
    </row>
    <row r="147" spans="1:8" s="62" customFormat="1" ht="24">
      <c r="A147" s="56" t="str">
        <f>IF((LEN('Copy paste to Here'!G151))&gt;5,((CONCATENATE('Copy paste to Here'!G151," &amp; ",'Copy paste to Here'!D151,"  &amp;  ",'Copy paste to Here'!E151))),"Empty Cell")</f>
        <v xml:space="preserve">Surgical steel heart shaped ball closure ring, 16g (1.2mm) with 3mm bezel set crystal closure ball &amp; Crystal Color: Rose  &amp;  </v>
      </c>
      <c r="B147" s="57" t="str">
        <f>'Copy paste to Here'!C151</f>
        <v>HCCR16</v>
      </c>
      <c r="C147" s="57" t="s">
        <v>801</v>
      </c>
      <c r="D147" s="58">
        <f>Invoice!B151</f>
        <v>2</v>
      </c>
      <c r="E147" s="59">
        <f>'Shipping Invoice'!J151*$N$1</f>
        <v>0.92</v>
      </c>
      <c r="F147" s="59">
        <f t="shared" ref="F147:F156" si="6">D147*E147</f>
        <v>1.84</v>
      </c>
      <c r="G147" s="60">
        <f t="shared" ref="G147:G210" si="7">E147*$E$14</f>
        <v>19.973200000000002</v>
      </c>
      <c r="H147" s="63">
        <f t="shared" ref="H147:H210" si="8">D147*G147</f>
        <v>39.946400000000004</v>
      </c>
    </row>
    <row r="148" spans="1:8" s="62" customFormat="1" ht="36">
      <c r="A148" s="56" t="str">
        <f>IF((LEN('Copy paste to Here'!G152))&gt;5,((CONCATENATE('Copy paste to Here'!G152," &amp; ",'Copy paste to Here'!D152,"  &amp;  ",'Copy paste to Here'!E152))),"Empty Cell")</f>
        <v xml:space="preserve">Surgical steel heart shaped ball closure ring, 16g (1.2mm) with 3mm bezel set crystal closure ball &amp; Crystal Color: Light Sapphire  &amp;  </v>
      </c>
      <c r="B148" s="57" t="str">
        <f>'Copy paste to Here'!C152</f>
        <v>HCCR16</v>
      </c>
      <c r="C148" s="57" t="s">
        <v>801</v>
      </c>
      <c r="D148" s="58">
        <f>Invoice!B152</f>
        <v>1</v>
      </c>
      <c r="E148" s="59">
        <f>'Shipping Invoice'!J152*$N$1</f>
        <v>0.92</v>
      </c>
      <c r="F148" s="59">
        <f t="shared" si="6"/>
        <v>0.92</v>
      </c>
      <c r="G148" s="60">
        <f t="shared" si="7"/>
        <v>19.973200000000002</v>
      </c>
      <c r="H148" s="63">
        <f t="shared" si="8"/>
        <v>19.973200000000002</v>
      </c>
    </row>
    <row r="149" spans="1:8" s="62" customFormat="1" ht="24">
      <c r="A149" s="56" t="str">
        <f>IF((LEN('Copy paste to Here'!G153))&gt;5,((CONCATENATE('Copy paste to Here'!G153," &amp; ",'Copy paste to Here'!D153,"  &amp;  ",'Copy paste to Here'!E153))),"Empty Cell")</f>
        <v xml:space="preserve">Surgical steel heart shaped ball closure ring, 16g (1.2mm) with 3mm bezel set crystal closure ball &amp; Crystal Color: Sapphire  &amp;  </v>
      </c>
      <c r="B149" s="57" t="str">
        <f>'Copy paste to Here'!C153</f>
        <v>HCCR16</v>
      </c>
      <c r="C149" s="57" t="s">
        <v>801</v>
      </c>
      <c r="D149" s="58">
        <f>Invoice!B153</f>
        <v>1</v>
      </c>
      <c r="E149" s="59">
        <f>'Shipping Invoice'!J153*$N$1</f>
        <v>0.92</v>
      </c>
      <c r="F149" s="59">
        <f t="shared" si="6"/>
        <v>0.92</v>
      </c>
      <c r="G149" s="60">
        <f t="shared" si="7"/>
        <v>19.973200000000002</v>
      </c>
      <c r="H149" s="63">
        <f t="shared" si="8"/>
        <v>19.973200000000002</v>
      </c>
    </row>
    <row r="150" spans="1:8" s="62" customFormat="1" ht="24">
      <c r="A150" s="56" t="str">
        <f>IF((LEN('Copy paste to Here'!G154))&gt;5,((CONCATENATE('Copy paste to Here'!G154," &amp; ",'Copy paste to Here'!D154,"  &amp;  ",'Copy paste to Here'!E154))),"Empty Cell")</f>
        <v xml:space="preserve">Surgical steel heart shaped ball closure ring, 16g (1.2mm) with 3mm bezel set crystal closure ball &amp; Crystal Color: Aquamarine  &amp;  </v>
      </c>
      <c r="B150" s="57" t="str">
        <f>'Copy paste to Here'!C154</f>
        <v>HCCR16</v>
      </c>
      <c r="C150" s="57" t="s">
        <v>801</v>
      </c>
      <c r="D150" s="58">
        <f>Invoice!B154</f>
        <v>2</v>
      </c>
      <c r="E150" s="59">
        <f>'Shipping Invoice'!J154*$N$1</f>
        <v>0.92</v>
      </c>
      <c r="F150" s="59">
        <f t="shared" si="6"/>
        <v>1.84</v>
      </c>
      <c r="G150" s="60">
        <f t="shared" si="7"/>
        <v>19.973200000000002</v>
      </c>
      <c r="H150" s="63">
        <f t="shared" si="8"/>
        <v>39.946400000000004</v>
      </c>
    </row>
    <row r="151" spans="1:8" s="62" customFormat="1" ht="24">
      <c r="A151" s="56" t="str">
        <f>IF((LEN('Copy paste to Here'!G155))&gt;5,((CONCATENATE('Copy paste to Here'!G155," &amp; ",'Copy paste to Here'!D155,"  &amp;  ",'Copy paste to Here'!E155))),"Empty Cell")</f>
        <v xml:space="preserve">Surgical steel heart shaped ball closure ring, 16g (1.2mm) with 3mm bezel set crystal closure ball &amp; Crystal Color: Blue Zircon  &amp;  </v>
      </c>
      <c r="B151" s="57" t="str">
        <f>'Copy paste to Here'!C155</f>
        <v>HCCR16</v>
      </c>
      <c r="C151" s="57" t="s">
        <v>801</v>
      </c>
      <c r="D151" s="58">
        <f>Invoice!B155</f>
        <v>4</v>
      </c>
      <c r="E151" s="59">
        <f>'Shipping Invoice'!J155*$N$1</f>
        <v>0.92</v>
      </c>
      <c r="F151" s="59">
        <f t="shared" si="6"/>
        <v>3.68</v>
      </c>
      <c r="G151" s="60">
        <f t="shared" si="7"/>
        <v>19.973200000000002</v>
      </c>
      <c r="H151" s="63">
        <f t="shared" si="8"/>
        <v>79.892800000000008</v>
      </c>
    </row>
    <row r="152" spans="1:8" s="62" customFormat="1" ht="36">
      <c r="A152" s="56" t="str">
        <f>IF((LEN('Copy paste to Here'!G156))&gt;5,((CONCATENATE('Copy paste to Here'!G156," &amp; ",'Copy paste to Here'!D156,"  &amp;  ",'Copy paste to Here'!E156))),"Empty Cell")</f>
        <v xml:space="preserve">Surgical steel heart shaped ball closure ring, 16g (1.2mm) with 3mm bezel set crystal closure ball &amp; Crystal Color: Light Amethyst  &amp;  </v>
      </c>
      <c r="B152" s="57" t="str">
        <f>'Copy paste to Here'!C156</f>
        <v>HCCR16</v>
      </c>
      <c r="C152" s="57" t="s">
        <v>801</v>
      </c>
      <c r="D152" s="58">
        <f>Invoice!B156</f>
        <v>2</v>
      </c>
      <c r="E152" s="59">
        <f>'Shipping Invoice'!J156*$N$1</f>
        <v>0.92</v>
      </c>
      <c r="F152" s="59">
        <f t="shared" si="6"/>
        <v>1.84</v>
      </c>
      <c r="G152" s="60">
        <f t="shared" si="7"/>
        <v>19.973200000000002</v>
      </c>
      <c r="H152" s="63">
        <f t="shared" si="8"/>
        <v>39.946400000000004</v>
      </c>
    </row>
    <row r="153" spans="1:8" s="62" customFormat="1" ht="24">
      <c r="A153" s="56" t="str">
        <f>IF((LEN('Copy paste to Here'!G157))&gt;5,((CONCATENATE('Copy paste to Here'!G157," &amp; ",'Copy paste to Here'!D157,"  &amp;  ",'Copy paste to Here'!E157))),"Empty Cell")</f>
        <v xml:space="preserve">Surgical steel heart shaped ball closure ring, 16g (1.2mm) with 3mm bezel set crystal closure ball &amp; Crystal Color: Fuchsia  &amp;  </v>
      </c>
      <c r="B153" s="57" t="str">
        <f>'Copy paste to Here'!C157</f>
        <v>HCCR16</v>
      </c>
      <c r="C153" s="57" t="s">
        <v>801</v>
      </c>
      <c r="D153" s="58">
        <f>Invoice!B157</f>
        <v>1</v>
      </c>
      <c r="E153" s="59">
        <f>'Shipping Invoice'!J157*$N$1</f>
        <v>0.92</v>
      </c>
      <c r="F153" s="59">
        <f t="shared" si="6"/>
        <v>0.92</v>
      </c>
      <c r="G153" s="60">
        <f t="shared" si="7"/>
        <v>19.973200000000002</v>
      </c>
      <c r="H153" s="63">
        <f t="shared" si="8"/>
        <v>19.973200000000002</v>
      </c>
    </row>
    <row r="154" spans="1:8" s="62" customFormat="1" ht="24">
      <c r="A154" s="56" t="str">
        <f>IF((LEN('Copy paste to Here'!G158))&gt;5,((CONCATENATE('Copy paste to Here'!G158," &amp; ",'Copy paste to Here'!D158,"  &amp;  ",'Copy paste to Here'!E158))),"Empty Cell")</f>
        <v xml:space="preserve">Surgical steel heart shaped ball closure ring, 16g (1.2mm) with 3mm bezel set crystal closure ball &amp; Crystal Color: Light Siam  &amp;  </v>
      </c>
      <c r="B154" s="57" t="str">
        <f>'Copy paste to Here'!C158</f>
        <v>HCCR16</v>
      </c>
      <c r="C154" s="57" t="s">
        <v>801</v>
      </c>
      <c r="D154" s="58">
        <f>Invoice!B158</f>
        <v>1</v>
      </c>
      <c r="E154" s="59">
        <f>'Shipping Invoice'!J158*$N$1</f>
        <v>0.92</v>
      </c>
      <c r="F154" s="59">
        <f t="shared" si="6"/>
        <v>0.92</v>
      </c>
      <c r="G154" s="60">
        <f t="shared" si="7"/>
        <v>19.973200000000002</v>
      </c>
      <c r="H154" s="63">
        <f t="shared" si="8"/>
        <v>19.973200000000002</v>
      </c>
    </row>
    <row r="155" spans="1:8" s="62" customFormat="1" ht="36">
      <c r="A155" s="56" t="str">
        <f>IF((LEN('Copy paste to Here'!G159))&gt;5,((CONCATENATE('Copy paste to Here'!G159," &amp; ",'Copy paste to Here'!D159,"  &amp;  ",'Copy paste to Here'!E159))),"Empty Cell")</f>
        <v xml:space="preserve">Anodized surgical steel heart shaped ball closure ring, 16g (1.2mm) with 3mm bezel set crystal closure ball &amp; Color: Black Anodized w/ Clear crystal  &amp;  </v>
      </c>
      <c r="B155" s="57" t="str">
        <f>'Copy paste to Here'!C159</f>
        <v>HCCRT16</v>
      </c>
      <c r="C155" s="57" t="s">
        <v>803</v>
      </c>
      <c r="D155" s="58">
        <f>Invoice!B159</f>
        <v>2</v>
      </c>
      <c r="E155" s="59">
        <f>'Shipping Invoice'!J159*$N$1</f>
        <v>1.93</v>
      </c>
      <c r="F155" s="59">
        <f t="shared" si="6"/>
        <v>3.86</v>
      </c>
      <c r="G155" s="60">
        <f t="shared" si="7"/>
        <v>41.900300000000001</v>
      </c>
      <c r="H155" s="63">
        <f t="shared" si="8"/>
        <v>83.800600000000003</v>
      </c>
    </row>
    <row r="156" spans="1:8" s="62" customFormat="1" ht="36">
      <c r="A156" s="56" t="str">
        <f>IF((LEN('Copy paste to Here'!G160))&gt;5,((CONCATENATE('Copy paste to Here'!G160," &amp; ",'Copy paste to Here'!D160,"  &amp;  ",'Copy paste to Here'!E160))),"Empty Cell")</f>
        <v xml:space="preserve">Anodized surgical steel heart shaped ball closure ring, 16g (1.2mm) with 3mm bezel set crystal closure ball &amp; Color: Gold Anodized w/ Clear crystal  &amp;  </v>
      </c>
      <c r="B156" s="57" t="str">
        <f>'Copy paste to Here'!C160</f>
        <v>HCCRT16</v>
      </c>
      <c r="C156" s="57" t="s">
        <v>803</v>
      </c>
      <c r="D156" s="58">
        <f>Invoice!B160</f>
        <v>2</v>
      </c>
      <c r="E156" s="59">
        <f>'Shipping Invoice'!J160*$N$1</f>
        <v>1.93</v>
      </c>
      <c r="F156" s="59">
        <f t="shared" si="6"/>
        <v>3.86</v>
      </c>
      <c r="G156" s="60">
        <f t="shared" si="7"/>
        <v>41.900300000000001</v>
      </c>
      <c r="H156" s="63">
        <f t="shared" si="8"/>
        <v>83.800600000000003</v>
      </c>
    </row>
    <row r="157" spans="1:8" s="62" customFormat="1" ht="36">
      <c r="A157" s="56" t="str">
        <f>IF((LEN('Copy paste to Here'!G161))&gt;5,((CONCATENATE('Copy paste to Here'!G161," &amp; ",'Copy paste to Here'!D161,"  &amp;  ",'Copy paste to Here'!E161))),"Empty Cell")</f>
        <v xml:space="preserve">Anodized surgical steel heart shaped ball closure ring, 16g (1.2mm) with 3mm bezel set crystal closure ball &amp; Color: Rose gold Anodized w/ Clear crystal  &amp;  </v>
      </c>
      <c r="B157" s="57" t="str">
        <f>'Copy paste to Here'!C161</f>
        <v>HCCRT16</v>
      </c>
      <c r="C157" s="57" t="s">
        <v>803</v>
      </c>
      <c r="D157" s="58">
        <f>Invoice!B161</f>
        <v>2</v>
      </c>
      <c r="E157" s="59">
        <f>'Shipping Invoice'!J161*$N$1</f>
        <v>1.93</v>
      </c>
      <c r="F157" s="59">
        <f t="shared" ref="F157:F210" si="9">D157*E157</f>
        <v>3.86</v>
      </c>
      <c r="G157" s="60">
        <f t="shared" si="7"/>
        <v>41.900300000000001</v>
      </c>
      <c r="H157" s="63">
        <f t="shared" si="8"/>
        <v>83.800600000000003</v>
      </c>
    </row>
    <row r="158" spans="1:8" s="62" customFormat="1" ht="24">
      <c r="A158" s="56" t="str">
        <f>IF((LEN('Copy paste to Here'!G162))&gt;5,((CONCATENATE('Copy paste to Here'!G162," &amp; ",'Copy paste to Here'!D162,"  &amp;  ",'Copy paste to Here'!E162))),"Empty Cell")</f>
        <v xml:space="preserve">Surgical steel labret, 16g (1.2mm) with a 3mm ball &amp; Length: 5mm  &amp;  </v>
      </c>
      <c r="B158" s="57" t="str">
        <f>'Copy paste to Here'!C162</f>
        <v>LBB3</v>
      </c>
      <c r="C158" s="57" t="s">
        <v>656</v>
      </c>
      <c r="D158" s="58">
        <f>Invoice!B162</f>
        <v>15</v>
      </c>
      <c r="E158" s="59">
        <f>'Shipping Invoice'!J162*$N$1</f>
        <v>0.28999999999999998</v>
      </c>
      <c r="F158" s="59">
        <f t="shared" si="9"/>
        <v>4.3499999999999996</v>
      </c>
      <c r="G158" s="60">
        <f t="shared" si="7"/>
        <v>6.2958999999999996</v>
      </c>
      <c r="H158" s="63">
        <f t="shared" si="8"/>
        <v>94.438499999999991</v>
      </c>
    </row>
    <row r="159" spans="1:8" s="62" customFormat="1" ht="24">
      <c r="A159" s="56" t="str">
        <f>IF((LEN('Copy paste to Here'!G163))&gt;5,((CONCATENATE('Copy paste to Here'!G163," &amp; ",'Copy paste to Here'!D163,"  &amp;  ",'Copy paste to Here'!E163))),"Empty Cell")</f>
        <v xml:space="preserve">Surgical steel labret, 16g (1.2mm) with a 3mm ball &amp; Length: 4mm  &amp;  </v>
      </c>
      <c r="B159" s="57" t="str">
        <f>'Copy paste to Here'!C163</f>
        <v>LBB3</v>
      </c>
      <c r="C159" s="57" t="s">
        <v>656</v>
      </c>
      <c r="D159" s="58">
        <f>Invoice!B163</f>
        <v>15</v>
      </c>
      <c r="E159" s="59">
        <f>'Shipping Invoice'!J163*$N$1</f>
        <v>0.28999999999999998</v>
      </c>
      <c r="F159" s="59">
        <f t="shared" si="9"/>
        <v>4.3499999999999996</v>
      </c>
      <c r="G159" s="60">
        <f t="shared" si="7"/>
        <v>6.2958999999999996</v>
      </c>
      <c r="H159" s="63">
        <f t="shared" si="8"/>
        <v>94.438499999999991</v>
      </c>
    </row>
    <row r="160" spans="1:8" s="62" customFormat="1" ht="24">
      <c r="A160" s="56" t="str">
        <f>IF((LEN('Copy paste to Here'!G164))&gt;5,((CONCATENATE('Copy paste to Here'!G164," &amp; ",'Copy paste to Here'!D164,"  &amp;  ",'Copy paste to Here'!E164))),"Empty Cell")</f>
        <v>Premium PVD plated surgical steel labret, 16g (1.2mm) with a 3mm ball &amp; Length: 6mm  &amp;  Color: Gold</v>
      </c>
      <c r="B160" s="57" t="str">
        <f>'Copy paste to Here'!C164</f>
        <v>LBTB3</v>
      </c>
      <c r="C160" s="57" t="s">
        <v>807</v>
      </c>
      <c r="D160" s="58">
        <f>Invoice!B164</f>
        <v>10</v>
      </c>
      <c r="E160" s="59">
        <f>'Shipping Invoice'!J164*$N$1</f>
        <v>1</v>
      </c>
      <c r="F160" s="59">
        <f t="shared" si="9"/>
        <v>10</v>
      </c>
      <c r="G160" s="60">
        <f t="shared" si="7"/>
        <v>21.71</v>
      </c>
      <c r="H160" s="63">
        <f t="shared" si="8"/>
        <v>217.10000000000002</v>
      </c>
    </row>
    <row r="161" spans="1:8" s="62" customFormat="1" ht="24">
      <c r="A161" s="56" t="str">
        <f>IF((LEN('Copy paste to Here'!G165))&gt;5,((CONCATENATE('Copy paste to Here'!G165," &amp; ",'Copy paste to Here'!D165,"  &amp;  ",'Copy paste to Here'!E165))),"Empty Cell")</f>
        <v>Premium PVD plated surgical steel labret, 16g (1.2mm) with a 3mm ball &amp; Length: 6mm  &amp;  Color: Purple</v>
      </c>
      <c r="B161" s="57" t="str">
        <f>'Copy paste to Here'!C165</f>
        <v>LBTB3</v>
      </c>
      <c r="C161" s="57" t="s">
        <v>807</v>
      </c>
      <c r="D161" s="58">
        <f>Invoice!B165</f>
        <v>5</v>
      </c>
      <c r="E161" s="59">
        <f>'Shipping Invoice'!J165*$N$1</f>
        <v>1</v>
      </c>
      <c r="F161" s="59">
        <f t="shared" si="9"/>
        <v>5</v>
      </c>
      <c r="G161" s="60">
        <f t="shared" si="7"/>
        <v>21.71</v>
      </c>
      <c r="H161" s="63">
        <f t="shared" si="8"/>
        <v>108.55000000000001</v>
      </c>
    </row>
    <row r="162" spans="1:8" s="62" customFormat="1" ht="24">
      <c r="A162" s="56" t="str">
        <f>IF((LEN('Copy paste to Here'!G166))&gt;5,((CONCATENATE('Copy paste to Here'!G166," &amp; ",'Copy paste to Here'!D166,"  &amp;  ",'Copy paste to Here'!E166))),"Empty Cell")</f>
        <v>Premium PVD plated surgical steel labret, 16g (1.2mm) with a 3mm ball &amp; Length: 8mm  &amp;  Color: Black</v>
      </c>
      <c r="B162" s="57" t="str">
        <f>'Copy paste to Here'!C166</f>
        <v>LBTB3</v>
      </c>
      <c r="C162" s="57" t="s">
        <v>807</v>
      </c>
      <c r="D162" s="58">
        <f>Invoice!B166</f>
        <v>8</v>
      </c>
      <c r="E162" s="59">
        <f>'Shipping Invoice'!J166*$N$1</f>
        <v>1</v>
      </c>
      <c r="F162" s="59">
        <f t="shared" si="9"/>
        <v>8</v>
      </c>
      <c r="G162" s="60">
        <f t="shared" si="7"/>
        <v>21.71</v>
      </c>
      <c r="H162" s="63">
        <f t="shared" si="8"/>
        <v>173.68</v>
      </c>
    </row>
    <row r="163" spans="1:8" s="62" customFormat="1" ht="24">
      <c r="A163" s="56" t="str">
        <f>IF((LEN('Copy paste to Here'!G167))&gt;5,((CONCATENATE('Copy paste to Here'!G167," &amp; ",'Copy paste to Here'!D167,"  &amp;  ",'Copy paste to Here'!E167))),"Empty Cell")</f>
        <v>Premium PVD plated surgical steel labret, 16g (1.2mm) with a 3mm ball &amp; Length: 8mm  &amp;  Color: Rose-gold</v>
      </c>
      <c r="B163" s="57" t="str">
        <f>'Copy paste to Here'!C167</f>
        <v>LBTB3</v>
      </c>
      <c r="C163" s="57" t="s">
        <v>807</v>
      </c>
      <c r="D163" s="58">
        <f>Invoice!B167</f>
        <v>6</v>
      </c>
      <c r="E163" s="59">
        <f>'Shipping Invoice'!J167*$N$1</f>
        <v>1</v>
      </c>
      <c r="F163" s="59">
        <f t="shared" si="9"/>
        <v>6</v>
      </c>
      <c r="G163" s="60">
        <f t="shared" si="7"/>
        <v>21.71</v>
      </c>
      <c r="H163" s="63">
        <f t="shared" si="8"/>
        <v>130.26</v>
      </c>
    </row>
    <row r="164" spans="1:8" s="62" customFormat="1" ht="24">
      <c r="A164" s="56" t="str">
        <f>IF((LEN('Copy paste to Here'!G168))&gt;5,((CONCATENATE('Copy paste to Here'!G168," &amp; ",'Copy paste to Here'!D168,"  &amp;  ",'Copy paste to Here'!E168))),"Empty Cell")</f>
        <v>Premium PVD plated surgical steel labret, 16g (1.2mm) with a 3mm ball &amp; Length: 10mm  &amp;  Color: Gold</v>
      </c>
      <c r="B164" s="57" t="str">
        <f>'Copy paste to Here'!C168</f>
        <v>LBTB3</v>
      </c>
      <c r="C164" s="57" t="s">
        <v>807</v>
      </c>
      <c r="D164" s="58">
        <f>Invoice!B168</f>
        <v>8</v>
      </c>
      <c r="E164" s="59">
        <f>'Shipping Invoice'!J168*$N$1</f>
        <v>1</v>
      </c>
      <c r="F164" s="59">
        <f t="shared" si="9"/>
        <v>8</v>
      </c>
      <c r="G164" s="60">
        <f t="shared" si="7"/>
        <v>21.71</v>
      </c>
      <c r="H164" s="63">
        <f t="shared" si="8"/>
        <v>173.68</v>
      </c>
    </row>
    <row r="165" spans="1:8" s="62" customFormat="1" ht="48">
      <c r="A165" s="56" t="str">
        <f>IF((LEN('Copy paste to Here'!G169))&gt;5,((CONCATENATE('Copy paste to Here'!G169," &amp; ",'Copy paste to Here'!D169,"  &amp;  ",'Copy paste to Here'!E169))),"Empty Cell")</f>
        <v xml:space="preserve">Wholesale box with 100 pcs. of individually packed single use EO gas sterilized surgical steel piercing needles (sizes 10g &amp; 8g 2.5mm and 3mm are sold in boxes of 50 pieces) &amp; Gauge: 1.6mm  &amp;  </v>
      </c>
      <c r="B165" s="57" t="str">
        <f>'Copy paste to Here'!C169</f>
        <v>NEDBOX</v>
      </c>
      <c r="C165" s="57" t="s">
        <v>711</v>
      </c>
      <c r="D165" s="58">
        <f>Invoice!B169</f>
        <v>4</v>
      </c>
      <c r="E165" s="59">
        <f>'Shipping Invoice'!J169*$N$1</f>
        <v>27.14</v>
      </c>
      <c r="F165" s="59">
        <f t="shared" si="9"/>
        <v>108.56</v>
      </c>
      <c r="G165" s="60">
        <f t="shared" si="7"/>
        <v>589.20940000000007</v>
      </c>
      <c r="H165" s="63">
        <f t="shared" si="8"/>
        <v>2356.8376000000003</v>
      </c>
    </row>
    <row r="166" spans="1:8" s="62" customFormat="1" ht="48">
      <c r="A166" s="56" t="str">
        <f>IF((LEN('Copy paste to Here'!G170))&gt;5,((CONCATENATE('Copy paste to Here'!G170," &amp; ",'Copy paste to Here'!D170,"  &amp;  ",'Copy paste to Here'!E170))),"Empty Cell")</f>
        <v xml:space="preserve">Wholesale box with 100 pcs. of individually packed single use EO gas sterilized surgical steel piercing needles (sizes 10g &amp; 8g 2.5mm and 3mm are sold in boxes of 50 pieces) &amp; Gauge: 3mm  &amp;  </v>
      </c>
      <c r="B166" s="57" t="str">
        <f>'Copy paste to Here'!C170</f>
        <v>NEDBOX</v>
      </c>
      <c r="C166" s="57" t="s">
        <v>922</v>
      </c>
      <c r="D166" s="58">
        <f>Invoice!B170</f>
        <v>2</v>
      </c>
      <c r="E166" s="59">
        <f>'Shipping Invoice'!J170*$N$1</f>
        <v>44.96</v>
      </c>
      <c r="F166" s="59">
        <f t="shared" si="9"/>
        <v>89.92</v>
      </c>
      <c r="G166" s="60">
        <f t="shared" si="7"/>
        <v>976.08160000000009</v>
      </c>
      <c r="H166" s="63">
        <f t="shared" si="8"/>
        <v>1952.1632000000002</v>
      </c>
    </row>
    <row r="167" spans="1:8" s="62" customFormat="1" ht="48">
      <c r="A167" s="56" t="str">
        <f>IF((LEN('Copy paste to Here'!G171))&gt;5,((CONCATENATE('Copy paste to Here'!G171," &amp; ",'Copy paste to Here'!D171,"  &amp;  ",'Copy paste to Here'!E171))),"Empty Cell")</f>
        <v xml:space="preserve">Wholesale box with 100 pcs. of individually packed single use EO gas sterilized surgical steel piercing needles (sizes 10g &amp; 8g 2.5mm and 3mm are sold in boxes of 50 pieces) &amp; Gauge: 0.8mm  &amp;  </v>
      </c>
      <c r="B167" s="57" t="str">
        <f>'Copy paste to Here'!C171</f>
        <v>NEDBOX</v>
      </c>
      <c r="C167" s="57" t="s">
        <v>923</v>
      </c>
      <c r="D167" s="58">
        <f>Invoice!B171</f>
        <v>2</v>
      </c>
      <c r="E167" s="59">
        <f>'Shipping Invoice'!J171*$N$1</f>
        <v>27.14</v>
      </c>
      <c r="F167" s="59">
        <f t="shared" si="9"/>
        <v>54.28</v>
      </c>
      <c r="G167" s="60">
        <f t="shared" si="7"/>
        <v>589.20940000000007</v>
      </c>
      <c r="H167" s="63">
        <f t="shared" si="8"/>
        <v>1178.4188000000001</v>
      </c>
    </row>
    <row r="168" spans="1:8" s="62" customFormat="1" ht="36">
      <c r="A168" s="56" t="str">
        <f>IF((LEN('Copy paste to Here'!G172))&gt;5,((CONCATENATE('Copy paste to Here'!G172," &amp; ",'Copy paste to Here'!D172,"  &amp;  ",'Copy paste to Here'!E172))),"Empty Cell")</f>
        <v>Surgical steel nipple barbell, 14g (1.6mm) with a 5mm ferido glued multi crystal ball with resin cover on both sides - length 1/4'' - 5/8'' (6m - 16mm) &amp; Length: 14mm  &amp;  Crystal Color: AB</v>
      </c>
      <c r="B168" s="57" t="str">
        <f>'Copy paste to Here'!C172</f>
        <v>NPFR5</v>
      </c>
      <c r="C168" s="57" t="s">
        <v>811</v>
      </c>
      <c r="D168" s="58">
        <f>Invoice!B172</f>
        <v>2</v>
      </c>
      <c r="E168" s="59">
        <f>'Shipping Invoice'!J172*$N$1</f>
        <v>5.16</v>
      </c>
      <c r="F168" s="59">
        <f t="shared" si="9"/>
        <v>10.32</v>
      </c>
      <c r="G168" s="60">
        <f t="shared" si="7"/>
        <v>112.0236</v>
      </c>
      <c r="H168" s="63">
        <f t="shared" si="8"/>
        <v>224.0472</v>
      </c>
    </row>
    <row r="169" spans="1:8" s="62" customFormat="1" ht="36">
      <c r="A169" s="56" t="str">
        <f>IF((LEN('Copy paste to Here'!G173))&gt;5,((CONCATENATE('Copy paste to Here'!G173," &amp; ",'Copy paste to Here'!D173,"  &amp;  ",'Copy paste to Here'!E173))),"Empty Cell")</f>
        <v>Surgical steel nipple barbell, 14g (1.6mm) with a 5mm ferido glued multi crystal ball with resin cover on both sides - length 1/4'' - 5/8'' (6m - 16mm) &amp; Length: 14mm  &amp;  Crystal Color: Blue Zircon</v>
      </c>
      <c r="B169" s="57" t="str">
        <f>'Copy paste to Here'!C173</f>
        <v>NPFR5</v>
      </c>
      <c r="C169" s="57" t="s">
        <v>811</v>
      </c>
      <c r="D169" s="58">
        <f>Invoice!B173</f>
        <v>2</v>
      </c>
      <c r="E169" s="59">
        <f>'Shipping Invoice'!J173*$N$1</f>
        <v>5.16</v>
      </c>
      <c r="F169" s="59">
        <f t="shared" si="9"/>
        <v>10.32</v>
      </c>
      <c r="G169" s="60">
        <f t="shared" si="7"/>
        <v>112.0236</v>
      </c>
      <c r="H169" s="63">
        <f t="shared" si="8"/>
        <v>224.0472</v>
      </c>
    </row>
    <row r="170" spans="1:8" s="62" customFormat="1" ht="36">
      <c r="A170" s="56" t="str">
        <f>IF((LEN('Copy paste to Here'!G174))&gt;5,((CONCATENATE('Copy paste to Here'!G174," &amp; ",'Copy paste to Here'!D174,"  &amp;  ",'Copy paste to Here'!E174))),"Empty Cell")</f>
        <v>Surgical steel nipple barbell, 14g (1.6mm) with a 5mm ferido glued multi crystal ball with resin cover on both sides - length 1/4'' - 5/8'' (6m - 16mm) &amp; Length: 14mm  &amp;  Crystal Color: Fuchsia</v>
      </c>
      <c r="B170" s="57" t="str">
        <f>'Copy paste to Here'!C174</f>
        <v>NPFR5</v>
      </c>
      <c r="C170" s="57" t="s">
        <v>811</v>
      </c>
      <c r="D170" s="58">
        <f>Invoice!B174</f>
        <v>2</v>
      </c>
      <c r="E170" s="59">
        <f>'Shipping Invoice'!J174*$N$1</f>
        <v>5.16</v>
      </c>
      <c r="F170" s="59">
        <f t="shared" si="9"/>
        <v>10.32</v>
      </c>
      <c r="G170" s="60">
        <f t="shared" si="7"/>
        <v>112.0236</v>
      </c>
      <c r="H170" s="63">
        <f t="shared" si="8"/>
        <v>224.0472</v>
      </c>
    </row>
    <row r="171" spans="1:8" s="62" customFormat="1" ht="36">
      <c r="A171" s="56" t="str">
        <f>IF((LEN('Copy paste to Here'!G175))&gt;5,((CONCATENATE('Copy paste to Here'!G175," &amp; ",'Copy paste to Here'!D175,"  &amp;  ",'Copy paste to Here'!E175))),"Empty Cell")</f>
        <v>Surgical steel nipple barbell, 14g (1.6mm) with a 5mm ferido glued multi crystal ball with resin cover on both sides - length 1/4'' - 5/8'' (6m - 16mm) &amp; Length: 16mm  &amp;  Crystal Color: Clear</v>
      </c>
      <c r="B171" s="57" t="str">
        <f>'Copy paste to Here'!C175</f>
        <v>NPFR5</v>
      </c>
      <c r="C171" s="57" t="s">
        <v>811</v>
      </c>
      <c r="D171" s="58">
        <f>Invoice!B175</f>
        <v>2</v>
      </c>
      <c r="E171" s="59">
        <f>'Shipping Invoice'!J175*$N$1</f>
        <v>5.16</v>
      </c>
      <c r="F171" s="59">
        <f t="shared" si="9"/>
        <v>10.32</v>
      </c>
      <c r="G171" s="60">
        <f t="shared" si="7"/>
        <v>112.0236</v>
      </c>
      <c r="H171" s="63">
        <f t="shared" si="8"/>
        <v>224.0472</v>
      </c>
    </row>
    <row r="172" spans="1:8" s="62" customFormat="1" ht="48">
      <c r="A172" s="56" t="str">
        <f>IF((LEN('Copy paste to Here'!G176))&gt;5,((CONCATENATE('Copy paste to Here'!G176," &amp; ",'Copy paste to Here'!D176,"  &amp;  ",'Copy paste to Here'!E176))),"Empty Cell")</f>
        <v>Surgical steel nipple barbell, 14g (1.6mm) with a 5mm ferido glued multi crystal ball with resin cover on both sides - length 1/4'' - 5/8'' (6m - 16mm) &amp; Length: 16mm  &amp;  Crystal Color: Light Sapphire</v>
      </c>
      <c r="B172" s="57" t="str">
        <f>'Copy paste to Here'!C176</f>
        <v>NPFR5</v>
      </c>
      <c r="C172" s="57" t="s">
        <v>811</v>
      </c>
      <c r="D172" s="58">
        <f>Invoice!B176</f>
        <v>2</v>
      </c>
      <c r="E172" s="59">
        <f>'Shipping Invoice'!J176*$N$1</f>
        <v>5.16</v>
      </c>
      <c r="F172" s="59">
        <f t="shared" si="9"/>
        <v>10.32</v>
      </c>
      <c r="G172" s="60">
        <f t="shared" si="7"/>
        <v>112.0236</v>
      </c>
      <c r="H172" s="63">
        <f t="shared" si="8"/>
        <v>224.0472</v>
      </c>
    </row>
    <row r="173" spans="1:8" s="62" customFormat="1" ht="36">
      <c r="A173" s="56" t="str">
        <f>IF((LEN('Copy paste to Here'!G177))&gt;5,((CONCATENATE('Copy paste to Here'!G177," &amp; ",'Copy paste to Here'!D177,"  &amp;  ",'Copy paste to Here'!E177))),"Empty Cell")</f>
        <v>Surgical steel nipple barbell, 14g (1.6mm) with a 5mm ferido glued multi crystal ball with resin cover on both sides - length 1/4'' - 5/8'' (6m - 16mm) &amp; Length: 16mm  &amp;  Crystal Color: Aquamarine</v>
      </c>
      <c r="B173" s="57" t="str">
        <f>'Copy paste to Here'!C177</f>
        <v>NPFR5</v>
      </c>
      <c r="C173" s="57" t="s">
        <v>811</v>
      </c>
      <c r="D173" s="58">
        <f>Invoice!B177</f>
        <v>2</v>
      </c>
      <c r="E173" s="59">
        <f>'Shipping Invoice'!J177*$N$1</f>
        <v>5.16</v>
      </c>
      <c r="F173" s="59">
        <f t="shared" si="9"/>
        <v>10.32</v>
      </c>
      <c r="G173" s="60">
        <f t="shared" si="7"/>
        <v>112.0236</v>
      </c>
      <c r="H173" s="63">
        <f t="shared" si="8"/>
        <v>224.0472</v>
      </c>
    </row>
    <row r="174" spans="1:8" s="62" customFormat="1" ht="36">
      <c r="A174" s="56" t="str">
        <f>IF((LEN('Copy paste to Here'!G178))&gt;5,((CONCATENATE('Copy paste to Here'!G178," &amp; ",'Copy paste to Here'!D178,"  &amp;  ",'Copy paste to Here'!E178))),"Empty Cell")</f>
        <v>Surgical steel nipple barbell, 14g (1.6mm) with a 5mm ferido glued multi crystal ball with resin cover on both sides - length 1/4'' - 5/8'' (6m - 16mm) &amp; Length: 16mm  &amp;  Crystal Color: Light Siam</v>
      </c>
      <c r="B174" s="57" t="str">
        <f>'Copy paste to Here'!C178</f>
        <v>NPFR5</v>
      </c>
      <c r="C174" s="57" t="s">
        <v>811</v>
      </c>
      <c r="D174" s="58">
        <f>Invoice!B178</f>
        <v>2</v>
      </c>
      <c r="E174" s="59">
        <f>'Shipping Invoice'!J178*$N$1</f>
        <v>5.16</v>
      </c>
      <c r="F174" s="59">
        <f t="shared" si="9"/>
        <v>10.32</v>
      </c>
      <c r="G174" s="60">
        <f t="shared" si="7"/>
        <v>112.0236</v>
      </c>
      <c r="H174" s="63">
        <f t="shared" si="8"/>
        <v>224.0472</v>
      </c>
    </row>
    <row r="175" spans="1:8" s="62" customFormat="1" ht="24">
      <c r="A175" s="56" t="str">
        <f>IF((LEN('Copy paste to Here'!G179))&gt;5,((CONCATENATE('Copy paste to Here'!G179," &amp; ",'Copy paste to Here'!D179,"  &amp;  ",'Copy paste to Here'!E179))),"Empty Cell")</f>
        <v>316L steel nipple barbell, 14g (1.6mm) with a 5mm synthetic opal ball on both sides &amp; Length: 16mm  &amp;  Color: Light blue</v>
      </c>
      <c r="B175" s="57" t="str">
        <f>'Copy paste to Here'!C179</f>
        <v>NPOP5</v>
      </c>
      <c r="C175" s="57" t="s">
        <v>812</v>
      </c>
      <c r="D175" s="58">
        <f>Invoice!B179</f>
        <v>1</v>
      </c>
      <c r="E175" s="59">
        <f>'Shipping Invoice'!J179*$N$1</f>
        <v>11.6</v>
      </c>
      <c r="F175" s="59">
        <f t="shared" si="9"/>
        <v>11.6</v>
      </c>
      <c r="G175" s="60">
        <f t="shared" si="7"/>
        <v>251.83600000000001</v>
      </c>
      <c r="H175" s="63">
        <f t="shared" si="8"/>
        <v>251.83600000000001</v>
      </c>
    </row>
    <row r="176" spans="1:8" s="62" customFormat="1" ht="24">
      <c r="A176" s="56" t="str">
        <f>IF((LEN('Copy paste to Here'!G180))&gt;5,((CONCATENATE('Copy paste to Here'!G180," &amp; ",'Copy paste to Here'!D180,"  &amp;  ",'Copy paste to Here'!E180))),"Empty Cell")</f>
        <v>316L steel nipple barbell, 14g (1.6mm) with a 5mm synthetic opal ball on both sides &amp; Length: 16mm  &amp;  Color: Pink</v>
      </c>
      <c r="B176" s="57" t="str">
        <f>'Copy paste to Here'!C180</f>
        <v>NPOP5</v>
      </c>
      <c r="C176" s="57" t="s">
        <v>812</v>
      </c>
      <c r="D176" s="58">
        <f>Invoice!B180</f>
        <v>1</v>
      </c>
      <c r="E176" s="59">
        <f>'Shipping Invoice'!J180*$N$1</f>
        <v>11.6</v>
      </c>
      <c r="F176" s="59">
        <f t="shared" si="9"/>
        <v>11.6</v>
      </c>
      <c r="G176" s="60">
        <f t="shared" si="7"/>
        <v>251.83600000000001</v>
      </c>
      <c r="H176" s="63">
        <f t="shared" si="8"/>
        <v>251.83600000000001</v>
      </c>
    </row>
    <row r="177" spans="1:8" s="62" customFormat="1" ht="36">
      <c r="A177" s="56" t="str">
        <f>IF((LEN('Copy paste to Here'!G181))&gt;5,((CONCATENATE('Copy paste to Here'!G181," &amp; ",'Copy paste to Here'!D181,"  &amp;  ",'Copy paste to Here'!E181))),"Empty Cell")</f>
        <v xml:space="preserve">316L steel nipple barbell, 14g (1.6mm) with two small wings with black accents (wings are made from 925 Silver plated brass) &amp; Length: 14mm  &amp;  </v>
      </c>
      <c r="B177" s="57" t="str">
        <f>'Copy paste to Here'!C181</f>
        <v>NPSH16</v>
      </c>
      <c r="C177" s="57" t="s">
        <v>815</v>
      </c>
      <c r="D177" s="58">
        <f>Invoice!B181</f>
        <v>2</v>
      </c>
      <c r="E177" s="59">
        <f>'Shipping Invoice'!J181*$N$1</f>
        <v>2.73</v>
      </c>
      <c r="F177" s="59">
        <f t="shared" si="9"/>
        <v>5.46</v>
      </c>
      <c r="G177" s="60">
        <f t="shared" si="7"/>
        <v>59.268300000000004</v>
      </c>
      <c r="H177" s="63">
        <f t="shared" si="8"/>
        <v>118.53660000000001</v>
      </c>
    </row>
    <row r="178" spans="1:8" s="62" customFormat="1" ht="36">
      <c r="A178" s="56" t="str">
        <f>IF((LEN('Copy paste to Here'!G182))&gt;5,((CONCATENATE('Copy paste to Here'!G182," &amp; ",'Copy paste to Here'!D182,"  &amp;  ",'Copy paste to Here'!E182))),"Empty Cell")</f>
        <v xml:space="preserve">316L steel nipple barbell, 14g (1.6mm) Small pistol with black accents (pistol is made from 925 Silver plated brass) &amp; Length: 14mm  &amp;  </v>
      </c>
      <c r="B178" s="57" t="str">
        <f>'Copy paste to Here'!C182</f>
        <v>NPSH23</v>
      </c>
      <c r="C178" s="57" t="s">
        <v>817</v>
      </c>
      <c r="D178" s="58">
        <f>Invoice!B182</f>
        <v>2</v>
      </c>
      <c r="E178" s="59">
        <f>'Shipping Invoice'!J182*$N$1</f>
        <v>2.58</v>
      </c>
      <c r="F178" s="59">
        <f t="shared" si="9"/>
        <v>5.16</v>
      </c>
      <c r="G178" s="60">
        <f t="shared" si="7"/>
        <v>56.011800000000001</v>
      </c>
      <c r="H178" s="63">
        <f t="shared" si="8"/>
        <v>112.0236</v>
      </c>
    </row>
    <row r="179" spans="1:8" s="62" customFormat="1" ht="36">
      <c r="A179" s="56" t="str">
        <f>IF((LEN('Copy paste to Here'!G183))&gt;5,((CONCATENATE('Copy paste to Here'!G183," &amp; ",'Copy paste to Here'!D183,"  &amp;  ",'Copy paste to Here'!E183))),"Empty Cell")</f>
        <v>Surgical steel nipple barbell, 14g (1.6mm) with small wings with a single crystals on both ends (wings are made from 925 Silver plated brass) &amp; Length: 12mm  &amp;  Crystal Color: Clear</v>
      </c>
      <c r="B179" s="57" t="str">
        <f>'Copy paste to Here'!C183</f>
        <v>NPSH25</v>
      </c>
      <c r="C179" s="57" t="s">
        <v>924</v>
      </c>
      <c r="D179" s="58">
        <f>Invoice!B183</f>
        <v>4</v>
      </c>
      <c r="E179" s="59">
        <f>'Shipping Invoice'!J183*$N$1</f>
        <v>3.82</v>
      </c>
      <c r="F179" s="59">
        <f t="shared" si="9"/>
        <v>15.28</v>
      </c>
      <c r="G179" s="60">
        <f t="shared" si="7"/>
        <v>82.932199999999995</v>
      </c>
      <c r="H179" s="63">
        <f t="shared" si="8"/>
        <v>331.72879999999998</v>
      </c>
    </row>
    <row r="180" spans="1:8" s="62" customFormat="1" ht="36">
      <c r="A180" s="56" t="str">
        <f>IF((LEN('Copy paste to Here'!G184))&gt;5,((CONCATENATE('Copy paste to Here'!G184," &amp; ",'Copy paste to Here'!D184,"  &amp;  ",'Copy paste to Here'!E184))),"Empty Cell")</f>
        <v>Surgical steel nipple barbell, 14g (1.6mm) with small wings with a single crystals on both ends (wings are made from 925 Silver plated brass) &amp; Length: 12mm  &amp;  Crystal Color: AB</v>
      </c>
      <c r="B180" s="57" t="str">
        <f>'Copy paste to Here'!C184</f>
        <v>NPSH25</v>
      </c>
      <c r="C180" s="57" t="s">
        <v>924</v>
      </c>
      <c r="D180" s="58">
        <f>Invoice!B184</f>
        <v>4</v>
      </c>
      <c r="E180" s="59">
        <f>'Shipping Invoice'!J184*$N$1</f>
        <v>3.82</v>
      </c>
      <c r="F180" s="59">
        <f t="shared" si="9"/>
        <v>15.28</v>
      </c>
      <c r="G180" s="60">
        <f t="shared" si="7"/>
        <v>82.932199999999995</v>
      </c>
      <c r="H180" s="63">
        <f t="shared" si="8"/>
        <v>331.72879999999998</v>
      </c>
    </row>
    <row r="181" spans="1:8" s="62" customFormat="1" ht="36">
      <c r="A181" s="56" t="str">
        <f>IF((LEN('Copy paste to Here'!G185))&gt;5,((CONCATENATE('Copy paste to Here'!G185," &amp; ",'Copy paste to Here'!D185,"  &amp;  ",'Copy paste to Here'!E185))),"Empty Cell")</f>
        <v>Surgical steel nipple barbell, 14g (1.6mm) with small wings with a single crystals on both ends (wings are made from 925 Silver plated brass) &amp; Length: 14mm  &amp;  Crystal Color: Clear</v>
      </c>
      <c r="B181" s="57" t="str">
        <f>'Copy paste to Here'!C185</f>
        <v>NPSH25</v>
      </c>
      <c r="C181" s="57" t="s">
        <v>925</v>
      </c>
      <c r="D181" s="58">
        <f>Invoice!B185</f>
        <v>2</v>
      </c>
      <c r="E181" s="59">
        <f>'Shipping Invoice'!J185*$N$1</f>
        <v>3.82</v>
      </c>
      <c r="F181" s="59">
        <f t="shared" si="9"/>
        <v>7.64</v>
      </c>
      <c r="G181" s="60">
        <f t="shared" si="7"/>
        <v>82.932199999999995</v>
      </c>
      <c r="H181" s="63">
        <f t="shared" si="8"/>
        <v>165.86439999999999</v>
      </c>
    </row>
    <row r="182" spans="1:8" s="62" customFormat="1" ht="36">
      <c r="A182" s="56" t="str">
        <f>IF((LEN('Copy paste to Here'!G186))&gt;5,((CONCATENATE('Copy paste to Here'!G186," &amp; ",'Copy paste to Here'!D186,"  &amp;  ",'Copy paste to Here'!E186))),"Empty Cell")</f>
        <v>Surgical steel nipple barbell, 14g (1.6mm) with small wings with a single crystals on both ends (wings are made from 925 Silver plated brass) &amp; Length: 14mm  &amp;  Crystal Color: AB</v>
      </c>
      <c r="B182" s="57" t="str">
        <f>'Copy paste to Here'!C186</f>
        <v>NPSH25</v>
      </c>
      <c r="C182" s="57" t="s">
        <v>925</v>
      </c>
      <c r="D182" s="58">
        <f>Invoice!B186</f>
        <v>2</v>
      </c>
      <c r="E182" s="59">
        <f>'Shipping Invoice'!J186*$N$1</f>
        <v>3.82</v>
      </c>
      <c r="F182" s="59">
        <f t="shared" si="9"/>
        <v>7.64</v>
      </c>
      <c r="G182" s="60">
        <f t="shared" si="7"/>
        <v>82.932199999999995</v>
      </c>
      <c r="H182" s="63">
        <f t="shared" si="8"/>
        <v>165.86439999999999</v>
      </c>
    </row>
    <row r="183" spans="1:8" s="62" customFormat="1" ht="24">
      <c r="A183" s="56" t="str">
        <f>IF((LEN('Copy paste to Here'!G187))&gt;5,((CONCATENATE('Copy paste to Here'!G187," &amp; ",'Copy paste to Here'!D187,"  &amp;  ",'Copy paste to Here'!E187))),"Empty Cell")</f>
        <v xml:space="preserve">High polished surgical steel nose screw, 0.8mm (20g) with 2mm ball shaped top &amp;   &amp;  </v>
      </c>
      <c r="B183" s="57" t="str">
        <f>'Copy paste to Here'!C187</f>
        <v>NSB</v>
      </c>
      <c r="C183" s="57" t="s">
        <v>116</v>
      </c>
      <c r="D183" s="58">
        <f>Invoice!B187</f>
        <v>15</v>
      </c>
      <c r="E183" s="59">
        <f>'Shipping Invoice'!J187*$N$1</f>
        <v>0.32</v>
      </c>
      <c r="F183" s="59">
        <f t="shared" si="9"/>
        <v>4.8</v>
      </c>
      <c r="G183" s="60">
        <f t="shared" si="7"/>
        <v>6.9472000000000005</v>
      </c>
      <c r="H183" s="63">
        <f t="shared" si="8"/>
        <v>104.20800000000001</v>
      </c>
    </row>
    <row r="184" spans="1:8" s="62" customFormat="1" ht="24">
      <c r="A184" s="56" t="str">
        <f>IF((LEN('Copy paste to Here'!G188))&gt;5,((CONCATENATE('Copy paste to Here'!G188," &amp; ",'Copy paste to Here'!D188,"  &amp;  ",'Copy paste to Here'!E188))),"Empty Cell")</f>
        <v xml:space="preserve">Surgical steel nose screw, 20g (0.8mm) with 2mm half ball shaped round crystal top &amp; Crystal Color: AB  &amp;  </v>
      </c>
      <c r="B184" s="57" t="str">
        <f>'Copy paste to Here'!C188</f>
        <v>NSC</v>
      </c>
      <c r="C184" s="57" t="s">
        <v>125</v>
      </c>
      <c r="D184" s="58">
        <f>Invoice!B188</f>
        <v>10</v>
      </c>
      <c r="E184" s="59">
        <f>'Shipping Invoice'!J188*$N$1</f>
        <v>0.41</v>
      </c>
      <c r="F184" s="59">
        <f t="shared" si="9"/>
        <v>4.0999999999999996</v>
      </c>
      <c r="G184" s="60">
        <f t="shared" si="7"/>
        <v>8.9010999999999996</v>
      </c>
      <c r="H184" s="63">
        <f t="shared" si="8"/>
        <v>89.010999999999996</v>
      </c>
    </row>
    <row r="185" spans="1:8" s="62" customFormat="1" ht="24">
      <c r="A185" s="56" t="str">
        <f>IF((LEN('Copy paste to Here'!G189))&gt;5,((CONCATENATE('Copy paste to Here'!G189," &amp; ",'Copy paste to Here'!D189,"  &amp;  ",'Copy paste to Here'!E189))),"Empty Cell")</f>
        <v xml:space="preserve">Surgical steel nose screw, 20g (0.8mm) with 2mm half ball shaped round crystal top &amp; Crystal Color: Rose  &amp;  </v>
      </c>
      <c r="B185" s="57" t="str">
        <f>'Copy paste to Here'!C189</f>
        <v>NSC</v>
      </c>
      <c r="C185" s="57" t="s">
        <v>125</v>
      </c>
      <c r="D185" s="58">
        <f>Invoice!B189</f>
        <v>20</v>
      </c>
      <c r="E185" s="59">
        <f>'Shipping Invoice'!J189*$N$1</f>
        <v>0.41</v>
      </c>
      <c r="F185" s="59">
        <f t="shared" si="9"/>
        <v>8.1999999999999993</v>
      </c>
      <c r="G185" s="60">
        <f t="shared" si="7"/>
        <v>8.9010999999999996</v>
      </c>
      <c r="H185" s="63">
        <f t="shared" si="8"/>
        <v>178.02199999999999</v>
      </c>
    </row>
    <row r="186" spans="1:8" s="62" customFormat="1" ht="24">
      <c r="A186" s="56" t="str">
        <f>IF((LEN('Copy paste to Here'!G190))&gt;5,((CONCATENATE('Copy paste to Here'!G190," &amp; ",'Copy paste to Here'!D190,"  &amp;  ",'Copy paste to Here'!E190))),"Empty Cell")</f>
        <v xml:space="preserve">Surgical steel nose screw, 20g (0.8mm) with 2mm half ball shaped round crystal top &amp; Crystal Color: Light Sapphire  &amp;  </v>
      </c>
      <c r="B186" s="57" t="str">
        <f>'Copy paste to Here'!C190</f>
        <v>NSC</v>
      </c>
      <c r="C186" s="57" t="s">
        <v>125</v>
      </c>
      <c r="D186" s="58">
        <f>Invoice!B190</f>
        <v>10</v>
      </c>
      <c r="E186" s="59">
        <f>'Shipping Invoice'!J190*$N$1</f>
        <v>0.41</v>
      </c>
      <c r="F186" s="59">
        <f t="shared" si="9"/>
        <v>4.0999999999999996</v>
      </c>
      <c r="G186" s="60">
        <f t="shared" si="7"/>
        <v>8.9010999999999996</v>
      </c>
      <c r="H186" s="63">
        <f t="shared" si="8"/>
        <v>89.010999999999996</v>
      </c>
    </row>
    <row r="187" spans="1:8" s="62" customFormat="1" ht="24">
      <c r="A187" s="56" t="str">
        <f>IF((LEN('Copy paste to Here'!G191))&gt;5,((CONCATENATE('Copy paste to Here'!G191," &amp; ",'Copy paste to Here'!D191,"  &amp;  ",'Copy paste to Here'!E191))),"Empty Cell")</f>
        <v xml:space="preserve">Surgical steel nose screw, 20g (0.8mm) with 2mm half ball shaped round crystal top &amp; Crystal Color: Aquamarine  &amp;  </v>
      </c>
      <c r="B187" s="57" t="str">
        <f>'Copy paste to Here'!C191</f>
        <v>NSC</v>
      </c>
      <c r="C187" s="57" t="s">
        <v>125</v>
      </c>
      <c r="D187" s="58">
        <f>Invoice!B191</f>
        <v>10</v>
      </c>
      <c r="E187" s="59">
        <f>'Shipping Invoice'!J191*$N$1</f>
        <v>0.41</v>
      </c>
      <c r="F187" s="59">
        <f t="shared" si="9"/>
        <v>4.0999999999999996</v>
      </c>
      <c r="G187" s="60">
        <f t="shared" si="7"/>
        <v>8.9010999999999996</v>
      </c>
      <c r="H187" s="63">
        <f t="shared" si="8"/>
        <v>89.010999999999996</v>
      </c>
    </row>
    <row r="188" spans="1:8" s="62" customFormat="1" ht="24">
      <c r="A188" s="56" t="str">
        <f>IF((LEN('Copy paste to Here'!G192))&gt;5,((CONCATENATE('Copy paste to Here'!G192," &amp; ",'Copy paste to Here'!D192,"  &amp;  ",'Copy paste to Here'!E192))),"Empty Cell")</f>
        <v xml:space="preserve">Surgical steel nose screw, 20g (0.8mm) with 2mm half ball shaped round crystal top &amp; Crystal Color: Blue Zircon  &amp;  </v>
      </c>
      <c r="B188" s="57" t="str">
        <f>'Copy paste to Here'!C192</f>
        <v>NSC</v>
      </c>
      <c r="C188" s="57" t="s">
        <v>125</v>
      </c>
      <c r="D188" s="58">
        <f>Invoice!B192</f>
        <v>10</v>
      </c>
      <c r="E188" s="59">
        <f>'Shipping Invoice'!J192*$N$1</f>
        <v>0.41</v>
      </c>
      <c r="F188" s="59">
        <f t="shared" si="9"/>
        <v>4.0999999999999996</v>
      </c>
      <c r="G188" s="60">
        <f t="shared" si="7"/>
        <v>8.9010999999999996</v>
      </c>
      <c r="H188" s="63">
        <f t="shared" si="8"/>
        <v>89.010999999999996</v>
      </c>
    </row>
    <row r="189" spans="1:8" s="62" customFormat="1" ht="24">
      <c r="A189" s="56" t="str">
        <f>IF((LEN('Copy paste to Here'!G193))&gt;5,((CONCATENATE('Copy paste to Here'!G193," &amp; ",'Copy paste to Here'!D193,"  &amp;  ",'Copy paste to Here'!E193))),"Empty Cell")</f>
        <v xml:space="preserve">Surgical steel nose screw, 20g (0.8mm) with 2mm half ball shaped round crystal top &amp; Crystal Color: Amethyst  &amp;  </v>
      </c>
      <c r="B189" s="57" t="str">
        <f>'Copy paste to Here'!C193</f>
        <v>NSC</v>
      </c>
      <c r="C189" s="57" t="s">
        <v>125</v>
      </c>
      <c r="D189" s="58">
        <f>Invoice!B193</f>
        <v>10</v>
      </c>
      <c r="E189" s="59">
        <f>'Shipping Invoice'!J193*$N$1</f>
        <v>0.41</v>
      </c>
      <c r="F189" s="59">
        <f t="shared" si="9"/>
        <v>4.0999999999999996</v>
      </c>
      <c r="G189" s="60">
        <f t="shared" si="7"/>
        <v>8.9010999999999996</v>
      </c>
      <c r="H189" s="63">
        <f t="shared" si="8"/>
        <v>89.010999999999996</v>
      </c>
    </row>
    <row r="190" spans="1:8" s="62" customFormat="1" ht="24">
      <c r="A190" s="56" t="str">
        <f>IF((LEN('Copy paste to Here'!G194))&gt;5,((CONCATENATE('Copy paste to Here'!G194," &amp; ",'Copy paste to Here'!D194,"  &amp;  ",'Copy paste to Here'!E194))),"Empty Cell")</f>
        <v xml:space="preserve">Surgical steel nose screw, 20g (0.8mm) with 2mm half ball shaped round crystal top &amp; Crystal Color: Fuchsia  &amp;  </v>
      </c>
      <c r="B190" s="57" t="str">
        <f>'Copy paste to Here'!C194</f>
        <v>NSC</v>
      </c>
      <c r="C190" s="57" t="s">
        <v>125</v>
      </c>
      <c r="D190" s="58">
        <f>Invoice!B194</f>
        <v>10</v>
      </c>
      <c r="E190" s="59">
        <f>'Shipping Invoice'!J194*$N$1</f>
        <v>0.41</v>
      </c>
      <c r="F190" s="59">
        <f t="shared" si="9"/>
        <v>4.0999999999999996</v>
      </c>
      <c r="G190" s="60">
        <f t="shared" si="7"/>
        <v>8.9010999999999996</v>
      </c>
      <c r="H190" s="63">
        <f t="shared" si="8"/>
        <v>89.010999999999996</v>
      </c>
    </row>
    <row r="191" spans="1:8" s="62" customFormat="1" ht="24">
      <c r="A191" s="56" t="str">
        <f>IF((LEN('Copy paste to Here'!G195))&gt;5,((CONCATENATE('Copy paste to Here'!G195," &amp; ",'Copy paste to Here'!D195,"  &amp;  ",'Copy paste to Here'!E195))),"Empty Cell")</f>
        <v xml:space="preserve">Surgical steel nose screw, 20g (0.8mm) with 2mm half ball shaped round crystal top &amp; Crystal Color: Light Siam  &amp;  </v>
      </c>
      <c r="B191" s="57" t="str">
        <f>'Copy paste to Here'!C195</f>
        <v>NSC</v>
      </c>
      <c r="C191" s="57" t="s">
        <v>125</v>
      </c>
      <c r="D191" s="58">
        <f>Invoice!B195</f>
        <v>10</v>
      </c>
      <c r="E191" s="59">
        <f>'Shipping Invoice'!J195*$N$1</f>
        <v>0.41</v>
      </c>
      <c r="F191" s="59">
        <f t="shared" si="9"/>
        <v>4.0999999999999996</v>
      </c>
      <c r="G191" s="60">
        <f t="shared" si="7"/>
        <v>8.9010999999999996</v>
      </c>
      <c r="H191" s="63">
        <f t="shared" si="8"/>
        <v>89.010999999999996</v>
      </c>
    </row>
    <row r="192" spans="1:8" s="62" customFormat="1" ht="24">
      <c r="A192" s="56" t="str">
        <f>IF((LEN('Copy paste to Here'!G196))&gt;5,((CONCATENATE('Copy paste to Here'!G196," &amp; ",'Copy paste to Here'!D196,"  &amp;  ",'Copy paste to Here'!E196))),"Empty Cell")</f>
        <v xml:space="preserve">Surgical steel nose screw, 20g (0.8mm) with 2mm half ball shaped round crystal top &amp; Crystal Color: Emerald  &amp;  </v>
      </c>
      <c r="B192" s="57" t="str">
        <f>'Copy paste to Here'!C196</f>
        <v>NSC</v>
      </c>
      <c r="C192" s="57" t="s">
        <v>125</v>
      </c>
      <c r="D192" s="58">
        <f>Invoice!B196</f>
        <v>20</v>
      </c>
      <c r="E192" s="59">
        <f>'Shipping Invoice'!J196*$N$1</f>
        <v>0.41</v>
      </c>
      <c r="F192" s="59">
        <f t="shared" si="9"/>
        <v>8.1999999999999993</v>
      </c>
      <c r="G192" s="60">
        <f t="shared" si="7"/>
        <v>8.9010999999999996</v>
      </c>
      <c r="H192" s="63">
        <f t="shared" si="8"/>
        <v>178.02199999999999</v>
      </c>
    </row>
    <row r="193" spans="1:8" s="62" customFormat="1" ht="24">
      <c r="A193" s="56" t="str">
        <f>IF((LEN('Copy paste to Here'!G197))&gt;5,((CONCATENATE('Copy paste to Here'!G197," &amp; ",'Copy paste to Here'!D197,"  &amp;  ",'Copy paste to Here'!E197))),"Empty Cell")</f>
        <v xml:space="preserve">Clear Bio-flexible nose screw retainer, 20g (0.8mm) with 2mm ball shaped top &amp;   &amp;  </v>
      </c>
      <c r="B193" s="57" t="str">
        <f>'Copy paste to Here'!C197</f>
        <v>NSCRT20</v>
      </c>
      <c r="C193" s="57" t="s">
        <v>823</v>
      </c>
      <c r="D193" s="58">
        <f>Invoice!B197</f>
        <v>40</v>
      </c>
      <c r="E193" s="59">
        <f>'Shipping Invoice'!J197*$N$1</f>
        <v>0.24</v>
      </c>
      <c r="F193" s="59">
        <f t="shared" si="9"/>
        <v>9.6</v>
      </c>
      <c r="G193" s="60">
        <f t="shared" si="7"/>
        <v>5.2103999999999999</v>
      </c>
      <c r="H193" s="63">
        <f t="shared" si="8"/>
        <v>208.416</v>
      </c>
    </row>
    <row r="194" spans="1:8" s="62" customFormat="1" ht="24">
      <c r="A194" s="56" t="str">
        <f>IF((LEN('Copy paste to Here'!G198))&gt;5,((CONCATENATE('Copy paste to Here'!G198," &amp; ",'Copy paste to Here'!D198,"  &amp;  ",'Copy paste to Here'!E198))),"Empty Cell")</f>
        <v xml:space="preserve">Anodized surgical steel nose screw, 20g (0.8mm) with 2mm ball top &amp; Color: Gold  &amp;  </v>
      </c>
      <c r="B194" s="57" t="str">
        <f>'Copy paste to Here'!C198</f>
        <v>NSTB</v>
      </c>
      <c r="C194" s="57" t="s">
        <v>625</v>
      </c>
      <c r="D194" s="58">
        <f>Invoice!B198</f>
        <v>15</v>
      </c>
      <c r="E194" s="59">
        <f>'Shipping Invoice'!J198*$N$1</f>
        <v>0.66</v>
      </c>
      <c r="F194" s="59">
        <f t="shared" si="9"/>
        <v>9.9</v>
      </c>
      <c r="G194" s="60">
        <f t="shared" si="7"/>
        <v>14.328600000000002</v>
      </c>
      <c r="H194" s="63">
        <f t="shared" si="8"/>
        <v>214.92900000000003</v>
      </c>
    </row>
    <row r="195" spans="1:8" s="62" customFormat="1" ht="24">
      <c r="A195" s="56" t="str">
        <f>IF((LEN('Copy paste to Here'!G199))&gt;5,((CONCATENATE('Copy paste to Here'!G199," &amp; ",'Copy paste to Here'!D199,"  &amp;  ",'Copy paste to Here'!E199))),"Empty Cell")</f>
        <v>Anodized surgical steel nose screw, 20g (0.8mm) with 2mm round crystal tops &amp; Color: Rainbow  &amp;  Crystal Color: Clear</v>
      </c>
      <c r="B195" s="57" t="str">
        <f>'Copy paste to Here'!C199</f>
        <v>NSTC</v>
      </c>
      <c r="C195" s="57" t="s">
        <v>826</v>
      </c>
      <c r="D195" s="58">
        <f>Invoice!B199</f>
        <v>8</v>
      </c>
      <c r="E195" s="59">
        <f>'Shipping Invoice'!J199*$N$1</f>
        <v>0.75</v>
      </c>
      <c r="F195" s="59">
        <f t="shared" si="9"/>
        <v>6</v>
      </c>
      <c r="G195" s="60">
        <f t="shared" si="7"/>
        <v>16.282499999999999</v>
      </c>
      <c r="H195" s="63">
        <f t="shared" si="8"/>
        <v>130.26</v>
      </c>
    </row>
    <row r="196" spans="1:8" s="62" customFormat="1" ht="25.5">
      <c r="A196" s="56" t="str">
        <f>IF((LEN('Copy paste to Here'!G200))&gt;5,((CONCATENATE('Copy paste to Here'!G200," &amp; ",'Copy paste to Here'!D200,"  &amp;  ",'Copy paste to Here'!E200))),"Empty Cell")</f>
        <v xml:space="preserve">Surgical steel nose screw, 20g (0.8mm) with prong set 1.5mm round CZ stone &amp; Cz Color: Peridot  &amp;  </v>
      </c>
      <c r="B196" s="57" t="str">
        <f>'Copy paste to Here'!C200</f>
        <v>NSWZR15</v>
      </c>
      <c r="C196" s="57" t="s">
        <v>122</v>
      </c>
      <c r="D196" s="58">
        <f>Invoice!B200</f>
        <v>5</v>
      </c>
      <c r="E196" s="59">
        <f>'Shipping Invoice'!J200*$N$1</f>
        <v>1</v>
      </c>
      <c r="F196" s="59">
        <f t="shared" si="9"/>
        <v>5</v>
      </c>
      <c r="G196" s="60">
        <f t="shared" si="7"/>
        <v>21.71</v>
      </c>
      <c r="H196" s="63">
        <f t="shared" si="8"/>
        <v>108.55000000000001</v>
      </c>
    </row>
    <row r="197" spans="1:8" s="62" customFormat="1" ht="25.5">
      <c r="A197" s="56" t="str">
        <f>IF((LEN('Copy paste to Here'!G201))&gt;5,((CONCATENATE('Copy paste to Here'!G201," &amp; ",'Copy paste to Here'!D201,"  &amp;  ",'Copy paste to Here'!E201))),"Empty Cell")</f>
        <v xml:space="preserve">Display box with 52 pcs. of sterling silver nose screws, 22g (0.6mm) with prong set 2mm clear crystals &amp;   &amp;  </v>
      </c>
      <c r="B197" s="57" t="str">
        <f>'Copy paste to Here'!C201</f>
        <v>NWP14CX</v>
      </c>
      <c r="C197" s="57" t="s">
        <v>830</v>
      </c>
      <c r="D197" s="58">
        <f>Invoice!B201</f>
        <v>1</v>
      </c>
      <c r="E197" s="59">
        <f>'Shipping Invoice'!J201*$N$1</f>
        <v>39.630000000000003</v>
      </c>
      <c r="F197" s="59">
        <f t="shared" si="9"/>
        <v>39.630000000000003</v>
      </c>
      <c r="G197" s="60">
        <f t="shared" si="7"/>
        <v>860.36730000000011</v>
      </c>
      <c r="H197" s="63">
        <f t="shared" si="8"/>
        <v>860.36730000000011</v>
      </c>
    </row>
    <row r="198" spans="1:8" s="62" customFormat="1" ht="48">
      <c r="A198" s="56" t="str">
        <f>IF((LEN('Copy paste to Here'!G202))&gt;5,((CONCATENATE('Copy paste to Here'!G202," &amp; ",'Copy paste to Here'!D202,"  &amp;  ",'Copy paste to Here'!E202))),"Empty Cell")</f>
        <v xml:space="preserve">Display box with 52 pcs of 925 sterling silver ''bend it yourself'' nose studs, 22g (0.6mm) with real 18k gold plating and 2mm ball shaped top (in standard packing or in vacuum sealed packing to prevent tarnishing) &amp; Packing Option: Standard Package  &amp;  </v>
      </c>
      <c r="B198" s="57" t="str">
        <f>'Copy paste to Here'!C202</f>
        <v>NYX18B2</v>
      </c>
      <c r="C198" s="57" t="s">
        <v>831</v>
      </c>
      <c r="D198" s="58">
        <f>Invoice!B202</f>
        <v>1</v>
      </c>
      <c r="E198" s="59">
        <f>'Shipping Invoice'!J202*$N$1</f>
        <v>50.91</v>
      </c>
      <c r="F198" s="59">
        <f t="shared" si="9"/>
        <v>50.91</v>
      </c>
      <c r="G198" s="60">
        <f t="shared" si="7"/>
        <v>1105.2561000000001</v>
      </c>
      <c r="H198" s="63">
        <f t="shared" si="8"/>
        <v>1105.2561000000001</v>
      </c>
    </row>
    <row r="199" spans="1:8" s="62" customFormat="1" ht="48">
      <c r="A199" s="56" t="str">
        <f>IF((LEN('Copy paste to Here'!G203))&gt;5,((CONCATENATE('Copy paste to Here'!G203," &amp; ",'Copy paste to Here'!D203,"  &amp;  ",'Copy paste to Here'!E203))),"Empty Cell")</f>
        <v xml:space="preserve">Display box with 52 pcs of 925 sterling silver ''bend it yourself'' nose studs, 22g (0.6mm) with rose gold plating and 1.5mm ball shaped top (in standard packing or in vacuum sealed packing to prevent tarnishing) &amp; Packing Option: Standard Package  &amp;  </v>
      </c>
      <c r="B199" s="57" t="str">
        <f>'Copy paste to Here'!C203</f>
        <v>NYXRSB</v>
      </c>
      <c r="C199" s="57" t="s">
        <v>832</v>
      </c>
      <c r="D199" s="58">
        <f>Invoice!B203</f>
        <v>1</v>
      </c>
      <c r="E199" s="59">
        <f>'Shipping Invoice'!J203*$N$1</f>
        <v>44.17</v>
      </c>
      <c r="F199" s="59">
        <f t="shared" si="9"/>
        <v>44.17</v>
      </c>
      <c r="G199" s="60">
        <f t="shared" si="7"/>
        <v>958.93070000000012</v>
      </c>
      <c r="H199" s="63">
        <f t="shared" si="8"/>
        <v>958.93070000000012</v>
      </c>
    </row>
    <row r="200" spans="1:8" s="62" customFormat="1" ht="60">
      <c r="A200" s="56" t="str">
        <f>IF((LEN('Copy paste to Here'!G204))&gt;5,((CONCATENATE('Copy paste to Here'!G204," &amp; ",'Copy paste to Here'!D204,"  &amp;  ",'Copy paste to Here'!E204))),"Empty Cell")</f>
        <v xml:space="preserve">Display box of 52 pcs. of sterling silver '' bend it yourself'' nose studs, 22g (0.6mm) with rose gold plating and 2mm clear prong set round CZ tops (in standard packing or in vacuum sealed packing to prevent tarnishing) &amp; Packing Option: Standard Package  &amp;  </v>
      </c>
      <c r="B200" s="57" t="str">
        <f>'Copy paste to Here'!C204</f>
        <v>RSYZ2XC</v>
      </c>
      <c r="C200" s="57" t="s">
        <v>833</v>
      </c>
      <c r="D200" s="58">
        <f>Invoice!B204</f>
        <v>1</v>
      </c>
      <c r="E200" s="59">
        <f>'Shipping Invoice'!J204*$N$1</f>
        <v>47.41</v>
      </c>
      <c r="F200" s="59">
        <f t="shared" si="9"/>
        <v>47.41</v>
      </c>
      <c r="G200" s="60">
        <f t="shared" si="7"/>
        <v>1029.2710999999999</v>
      </c>
      <c r="H200" s="63">
        <f t="shared" si="8"/>
        <v>1029.2710999999999</v>
      </c>
    </row>
    <row r="201" spans="1:8" s="62" customFormat="1" ht="24">
      <c r="A201" s="56" t="str">
        <f>IF((LEN('Copy paste to Here'!G205))&gt;5,((CONCATENATE('Copy paste to Here'!G205," &amp; ",'Copy paste to Here'!D205,"  &amp;  ",'Copy paste to Here'!E205))),"Empty Cell")</f>
        <v xml:space="preserve">High polished surgical steel hinged segment ring, 16g (1.2mm) &amp; Length: 7mm  &amp;  </v>
      </c>
      <c r="B201" s="57" t="str">
        <f>'Copy paste to Here'!C205</f>
        <v>SEGH16</v>
      </c>
      <c r="C201" s="57" t="s">
        <v>65</v>
      </c>
      <c r="D201" s="58">
        <f>Invoice!B205</f>
        <v>15</v>
      </c>
      <c r="E201" s="59">
        <f>'Shipping Invoice'!J205*$N$1</f>
        <v>2.7</v>
      </c>
      <c r="F201" s="59">
        <f t="shared" si="9"/>
        <v>40.5</v>
      </c>
      <c r="G201" s="60">
        <f t="shared" si="7"/>
        <v>58.617000000000004</v>
      </c>
      <c r="H201" s="63">
        <f t="shared" si="8"/>
        <v>879.25500000000011</v>
      </c>
    </row>
    <row r="202" spans="1:8" s="62" customFormat="1" ht="24">
      <c r="A202" s="56" t="str">
        <f>IF((LEN('Copy paste to Here'!G206))&gt;5,((CONCATENATE('Copy paste to Here'!G206," &amp; ",'Copy paste to Here'!D206,"  &amp;  ",'Copy paste to Here'!E206))),"Empty Cell")</f>
        <v xml:space="preserve">High polished surgical steel hinged segment ring, 16g (1.2mm) &amp; Length: 8mm  &amp;  </v>
      </c>
      <c r="B202" s="57" t="str">
        <f>'Copy paste to Here'!C206</f>
        <v>SEGH16</v>
      </c>
      <c r="C202" s="57" t="s">
        <v>65</v>
      </c>
      <c r="D202" s="58">
        <f>Invoice!B206</f>
        <v>30</v>
      </c>
      <c r="E202" s="59">
        <f>'Shipping Invoice'!J206*$N$1</f>
        <v>2.7</v>
      </c>
      <c r="F202" s="59">
        <f t="shared" si="9"/>
        <v>81</v>
      </c>
      <c r="G202" s="60">
        <f t="shared" si="7"/>
        <v>58.617000000000004</v>
      </c>
      <c r="H202" s="63">
        <f t="shared" si="8"/>
        <v>1758.5100000000002</v>
      </c>
    </row>
    <row r="203" spans="1:8" s="62" customFormat="1" ht="24">
      <c r="A203" s="56" t="str">
        <f>IF((LEN('Copy paste to Here'!G207))&gt;5,((CONCATENATE('Copy paste to Here'!G207," &amp; ",'Copy paste to Here'!D207,"  &amp;  ",'Copy paste to Here'!E207))),"Empty Cell")</f>
        <v xml:space="preserve">High polished surgical steel hinged segment ring, 16g (1.2mm) &amp; Length: 9mm  &amp;  </v>
      </c>
      <c r="B203" s="57" t="str">
        <f>'Copy paste to Here'!C207</f>
        <v>SEGH16</v>
      </c>
      <c r="C203" s="57" t="s">
        <v>65</v>
      </c>
      <c r="D203" s="58">
        <f>Invoice!B207</f>
        <v>40</v>
      </c>
      <c r="E203" s="59">
        <f>'Shipping Invoice'!J207*$N$1</f>
        <v>2.7</v>
      </c>
      <c r="F203" s="59">
        <f t="shared" si="9"/>
        <v>108</v>
      </c>
      <c r="G203" s="60">
        <f t="shared" si="7"/>
        <v>58.617000000000004</v>
      </c>
      <c r="H203" s="63">
        <f t="shared" si="8"/>
        <v>2344.6800000000003</v>
      </c>
    </row>
    <row r="204" spans="1:8" s="62" customFormat="1" ht="24">
      <c r="A204" s="56" t="str">
        <f>IF((LEN('Copy paste to Here'!G208))&gt;5,((CONCATENATE('Copy paste to Here'!G208," &amp; ",'Copy paste to Here'!D208,"  &amp;  ",'Copy paste to Here'!E208))),"Empty Cell")</f>
        <v xml:space="preserve">High polished surgical steel hinged segment ring, 16g (1.2mm) &amp; Length: 10mm  &amp;  </v>
      </c>
      <c r="B204" s="57" t="str">
        <f>'Copy paste to Here'!C208</f>
        <v>SEGH16</v>
      </c>
      <c r="C204" s="57" t="s">
        <v>65</v>
      </c>
      <c r="D204" s="58">
        <f>Invoice!B208</f>
        <v>30</v>
      </c>
      <c r="E204" s="59">
        <f>'Shipping Invoice'!J208*$N$1</f>
        <v>2.7</v>
      </c>
      <c r="F204" s="59">
        <f t="shared" si="9"/>
        <v>81</v>
      </c>
      <c r="G204" s="60">
        <f t="shared" si="7"/>
        <v>58.617000000000004</v>
      </c>
      <c r="H204" s="63">
        <f t="shared" si="8"/>
        <v>1758.5100000000002</v>
      </c>
    </row>
    <row r="205" spans="1:8" s="62" customFormat="1" ht="24">
      <c r="A205" s="56" t="str">
        <f>IF((LEN('Copy paste to Here'!G209))&gt;5,((CONCATENATE('Copy paste to Here'!G209," &amp; ",'Copy paste to Here'!D209,"  &amp;  ",'Copy paste to Here'!E209))),"Empty Cell")</f>
        <v xml:space="preserve">High polished surgical steel hinged segment ring, 16g (1.2mm) &amp; Length: 12mm  &amp;  </v>
      </c>
      <c r="B205" s="57" t="str">
        <f>'Copy paste to Here'!C209</f>
        <v>SEGH16</v>
      </c>
      <c r="C205" s="57" t="s">
        <v>65</v>
      </c>
      <c r="D205" s="58">
        <f>Invoice!B209</f>
        <v>14</v>
      </c>
      <c r="E205" s="59">
        <f>'Shipping Invoice'!J209*$N$1</f>
        <v>2.7</v>
      </c>
      <c r="F205" s="59">
        <f t="shared" si="9"/>
        <v>37.800000000000004</v>
      </c>
      <c r="G205" s="60">
        <f t="shared" si="7"/>
        <v>58.617000000000004</v>
      </c>
      <c r="H205" s="63">
        <f t="shared" si="8"/>
        <v>820.63800000000003</v>
      </c>
    </row>
    <row r="206" spans="1:8" s="62" customFormat="1" ht="24">
      <c r="A206" s="56" t="str">
        <f>IF((LEN('Copy paste to Here'!G210))&gt;5,((CONCATENATE('Copy paste to Here'!G210," &amp; ",'Copy paste to Here'!D210,"  &amp;  ",'Copy paste to Here'!E210))),"Empty Cell")</f>
        <v xml:space="preserve">High polished surgical steel hinged segment ring, 18g (1.0mm) &amp; Length: 7mm  &amp;  </v>
      </c>
      <c r="B206" s="57" t="str">
        <f>'Copy paste to Here'!C210</f>
        <v>SEGH18</v>
      </c>
      <c r="C206" s="57" t="s">
        <v>835</v>
      </c>
      <c r="D206" s="58">
        <f>Invoice!B210</f>
        <v>5</v>
      </c>
      <c r="E206" s="59">
        <f>'Shipping Invoice'!J210*$N$1</f>
        <v>2.87</v>
      </c>
      <c r="F206" s="59">
        <f t="shared" si="9"/>
        <v>14.350000000000001</v>
      </c>
      <c r="G206" s="60">
        <f t="shared" si="7"/>
        <v>62.307700000000004</v>
      </c>
      <c r="H206" s="63">
        <f t="shared" si="8"/>
        <v>311.5385</v>
      </c>
    </row>
    <row r="207" spans="1:8" s="62" customFormat="1" ht="24">
      <c r="A207" s="56" t="str">
        <f>IF((LEN('Copy paste to Here'!G211))&gt;5,((CONCATENATE('Copy paste to Here'!G211," &amp; ",'Copy paste to Here'!D211,"  &amp;  ",'Copy paste to Here'!E211))),"Empty Cell")</f>
        <v xml:space="preserve">High polished surgical steel hinged segment ring, 18g (1.0mm) &amp; Length: 8mm  &amp;  </v>
      </c>
      <c r="B207" s="57" t="str">
        <f>'Copy paste to Here'!C211</f>
        <v>SEGH18</v>
      </c>
      <c r="C207" s="57" t="s">
        <v>835</v>
      </c>
      <c r="D207" s="58">
        <f>Invoice!B211</f>
        <v>6</v>
      </c>
      <c r="E207" s="59">
        <f>'Shipping Invoice'!J211*$N$1</f>
        <v>2.87</v>
      </c>
      <c r="F207" s="59">
        <f t="shared" si="9"/>
        <v>17.22</v>
      </c>
      <c r="G207" s="60">
        <f t="shared" si="7"/>
        <v>62.307700000000004</v>
      </c>
      <c r="H207" s="63">
        <f t="shared" si="8"/>
        <v>373.84620000000001</v>
      </c>
    </row>
    <row r="208" spans="1:8" s="62" customFormat="1" ht="24">
      <c r="A208" s="56" t="str">
        <f>IF((LEN('Copy paste to Here'!G212))&gt;5,((CONCATENATE('Copy paste to Here'!G212," &amp; ",'Copy paste to Here'!D212,"  &amp;  ",'Copy paste to Here'!E212))),"Empty Cell")</f>
        <v xml:space="preserve">High polished surgical steel hinged segment ring, 18g (1.0mm) &amp; Length: 9mm  &amp;  </v>
      </c>
      <c r="B208" s="57" t="str">
        <f>'Copy paste to Here'!C212</f>
        <v>SEGH18</v>
      </c>
      <c r="C208" s="57" t="s">
        <v>835</v>
      </c>
      <c r="D208" s="58">
        <f>Invoice!B212</f>
        <v>4</v>
      </c>
      <c r="E208" s="59">
        <f>'Shipping Invoice'!J212*$N$1</f>
        <v>2.87</v>
      </c>
      <c r="F208" s="59">
        <f t="shared" si="9"/>
        <v>11.48</v>
      </c>
      <c r="G208" s="60">
        <f t="shared" si="7"/>
        <v>62.307700000000004</v>
      </c>
      <c r="H208" s="63">
        <f t="shared" si="8"/>
        <v>249.23080000000002</v>
      </c>
    </row>
    <row r="209" spans="1:8" s="62" customFormat="1" ht="24">
      <c r="A209" s="56" t="str">
        <f>IF((LEN('Copy paste to Here'!G213))&gt;5,((CONCATENATE('Copy paste to Here'!G213," &amp; ",'Copy paste to Here'!D213,"  &amp;  ",'Copy paste to Here'!E213))),"Empty Cell")</f>
        <v xml:space="preserve">High polished surgical steel hinged segment ring, 18g (1.0mm) &amp; Length: 10mm  &amp;  </v>
      </c>
      <c r="B209" s="57" t="str">
        <f>'Copy paste to Here'!C213</f>
        <v>SEGH18</v>
      </c>
      <c r="C209" s="57" t="s">
        <v>835</v>
      </c>
      <c r="D209" s="58">
        <f>Invoice!B213</f>
        <v>6</v>
      </c>
      <c r="E209" s="59">
        <f>'Shipping Invoice'!J213*$N$1</f>
        <v>2.87</v>
      </c>
      <c r="F209" s="59">
        <f t="shared" si="9"/>
        <v>17.22</v>
      </c>
      <c r="G209" s="60">
        <f t="shared" si="7"/>
        <v>62.307700000000004</v>
      </c>
      <c r="H209" s="63">
        <f t="shared" si="8"/>
        <v>373.84620000000001</v>
      </c>
    </row>
    <row r="210" spans="1:8" s="62" customFormat="1" ht="24">
      <c r="A210" s="56" t="str">
        <f>IF((LEN('Copy paste to Here'!G214))&gt;5,((CONCATENATE('Copy paste to Here'!G214," &amp; ",'Copy paste to Here'!D214,"  &amp;  ",'Copy paste to Here'!E214))),"Empty Cell")</f>
        <v xml:space="preserve">High polished surgical steel hinged segment ring, 18g (1.0mm) &amp; Length: 12mm  &amp;  </v>
      </c>
      <c r="B210" s="57" t="str">
        <f>'Copy paste to Here'!C214</f>
        <v>SEGH18</v>
      </c>
      <c r="C210" s="57" t="s">
        <v>835</v>
      </c>
      <c r="D210" s="58">
        <f>Invoice!B214</f>
        <v>2</v>
      </c>
      <c r="E210" s="59">
        <f>'Shipping Invoice'!J214*$N$1</f>
        <v>2.87</v>
      </c>
      <c r="F210" s="59">
        <f t="shared" si="9"/>
        <v>5.74</v>
      </c>
      <c r="G210" s="60">
        <f t="shared" si="7"/>
        <v>62.307700000000004</v>
      </c>
      <c r="H210" s="63">
        <f t="shared" si="8"/>
        <v>124.61540000000001</v>
      </c>
    </row>
    <row r="211" spans="1:8" s="62" customFormat="1" ht="24">
      <c r="A211" s="56" t="str">
        <f>IF((LEN('Copy paste to Here'!G215))&gt;5,((CONCATENATE('Copy paste to Here'!G215," &amp; ",'Copy paste to Here'!D215,"  &amp;  ",'Copy paste to Here'!E215))),"Empty Cell")</f>
        <v xml:space="preserve">High polished surgical steel hinged segment ring, 20g (0.8mm) &amp; Length: 7mm  &amp;  </v>
      </c>
      <c r="B211" s="57" t="str">
        <f>'Copy paste to Here'!C215</f>
        <v>SEGH20</v>
      </c>
      <c r="C211" s="57" t="s">
        <v>837</v>
      </c>
      <c r="D211" s="58">
        <f>Invoice!B215</f>
        <v>15</v>
      </c>
      <c r="E211" s="59">
        <f>'Shipping Invoice'!J215*$N$1</f>
        <v>3.55</v>
      </c>
      <c r="F211" s="59">
        <f t="shared" ref="F211:F274" si="10">D211*E211</f>
        <v>53.25</v>
      </c>
      <c r="G211" s="60">
        <f t="shared" ref="G211:G274" si="11">E211*$E$14</f>
        <v>77.070499999999996</v>
      </c>
      <c r="H211" s="63">
        <f t="shared" ref="H211:H274" si="12">D211*G211</f>
        <v>1156.0574999999999</v>
      </c>
    </row>
    <row r="212" spans="1:8" s="62" customFormat="1" ht="24">
      <c r="A212" s="56" t="str">
        <f>IF((LEN('Copy paste to Here'!G216))&gt;5,((CONCATENATE('Copy paste to Here'!G216," &amp; ",'Copy paste to Here'!D216,"  &amp;  ",'Copy paste to Here'!E216))),"Empty Cell")</f>
        <v xml:space="preserve">High polished surgical steel hinged segment ring, 20g (0.8mm) &amp; Length: 8mm  &amp;  </v>
      </c>
      <c r="B212" s="57" t="str">
        <f>'Copy paste to Here'!C216</f>
        <v>SEGH20</v>
      </c>
      <c r="C212" s="57" t="s">
        <v>837</v>
      </c>
      <c r="D212" s="58">
        <f>Invoice!B216</f>
        <v>20</v>
      </c>
      <c r="E212" s="59">
        <f>'Shipping Invoice'!J216*$N$1</f>
        <v>3.55</v>
      </c>
      <c r="F212" s="59">
        <f t="shared" si="10"/>
        <v>71</v>
      </c>
      <c r="G212" s="60">
        <f t="shared" si="11"/>
        <v>77.070499999999996</v>
      </c>
      <c r="H212" s="63">
        <f t="shared" si="12"/>
        <v>1541.4099999999999</v>
      </c>
    </row>
    <row r="213" spans="1:8" s="62" customFormat="1" ht="25.5">
      <c r="A213" s="56" t="str">
        <f>IF((LEN('Copy paste to Here'!G217))&gt;5,((CONCATENATE('Copy paste to Here'!G217," &amp; ",'Copy paste to Here'!D217,"  &amp;  ",'Copy paste to Here'!E217))),"Empty Cell")</f>
        <v>PVD plated surgical steel hinged segment ring, 16g (1.2mm) &amp; Length: 6mm  &amp;  Color: Gold</v>
      </c>
      <c r="B213" s="57" t="str">
        <f>'Copy paste to Here'!C217</f>
        <v>SEGHT16</v>
      </c>
      <c r="C213" s="57" t="s">
        <v>68</v>
      </c>
      <c r="D213" s="58">
        <f>Invoice!B217</f>
        <v>10</v>
      </c>
      <c r="E213" s="59">
        <f>'Shipping Invoice'!J217*$N$1</f>
        <v>3.29</v>
      </c>
      <c r="F213" s="59">
        <f t="shared" si="10"/>
        <v>32.9</v>
      </c>
      <c r="G213" s="60">
        <f t="shared" si="11"/>
        <v>71.425899999999999</v>
      </c>
      <c r="H213" s="63">
        <f t="shared" si="12"/>
        <v>714.25900000000001</v>
      </c>
    </row>
    <row r="214" spans="1:8" s="62" customFormat="1" ht="25.5">
      <c r="A214" s="56" t="str">
        <f>IF((LEN('Copy paste to Here'!G218))&gt;5,((CONCATENATE('Copy paste to Here'!G218," &amp; ",'Copy paste to Here'!D218,"  &amp;  ",'Copy paste to Here'!E218))),"Empty Cell")</f>
        <v>PVD plated surgical steel hinged segment ring, 16g (1.2mm) &amp; Length: 7mm  &amp;  Color: Black</v>
      </c>
      <c r="B214" s="57" t="str">
        <f>'Copy paste to Here'!C218</f>
        <v>SEGHT16</v>
      </c>
      <c r="C214" s="57" t="s">
        <v>68</v>
      </c>
      <c r="D214" s="58">
        <f>Invoice!B218</f>
        <v>10</v>
      </c>
      <c r="E214" s="59">
        <f>'Shipping Invoice'!J218*$N$1</f>
        <v>3.29</v>
      </c>
      <c r="F214" s="59">
        <f t="shared" si="10"/>
        <v>32.9</v>
      </c>
      <c r="G214" s="60">
        <f t="shared" si="11"/>
        <v>71.425899999999999</v>
      </c>
      <c r="H214" s="63">
        <f t="shared" si="12"/>
        <v>714.25900000000001</v>
      </c>
    </row>
    <row r="215" spans="1:8" s="62" customFormat="1" ht="25.5">
      <c r="A215" s="56" t="str">
        <f>IF((LEN('Copy paste to Here'!G219))&gt;5,((CONCATENATE('Copy paste to Here'!G219," &amp; ",'Copy paste to Here'!D219,"  &amp;  ",'Copy paste to Here'!E219))),"Empty Cell")</f>
        <v>PVD plated surgical steel hinged segment ring, 16g (1.2mm) &amp; Length: 7mm  &amp;  Color: Gold</v>
      </c>
      <c r="B215" s="57" t="str">
        <f>'Copy paste to Here'!C219</f>
        <v>SEGHT16</v>
      </c>
      <c r="C215" s="57" t="s">
        <v>68</v>
      </c>
      <c r="D215" s="58">
        <f>Invoice!B219</f>
        <v>10</v>
      </c>
      <c r="E215" s="59">
        <f>'Shipping Invoice'!J219*$N$1</f>
        <v>3.29</v>
      </c>
      <c r="F215" s="59">
        <f t="shared" si="10"/>
        <v>32.9</v>
      </c>
      <c r="G215" s="60">
        <f t="shared" si="11"/>
        <v>71.425899999999999</v>
      </c>
      <c r="H215" s="63">
        <f t="shared" si="12"/>
        <v>714.25900000000001</v>
      </c>
    </row>
    <row r="216" spans="1:8" s="62" customFormat="1" ht="25.5">
      <c r="A216" s="56" t="str">
        <f>IF((LEN('Copy paste to Here'!G220))&gt;5,((CONCATENATE('Copy paste to Here'!G220," &amp; ",'Copy paste to Here'!D220,"  &amp;  ",'Copy paste to Here'!E220))),"Empty Cell")</f>
        <v>PVD plated surgical steel hinged segment ring, 16g (1.2mm) &amp; Length: 8mm  &amp;  Color: Black</v>
      </c>
      <c r="B216" s="57" t="str">
        <f>'Copy paste to Here'!C220</f>
        <v>SEGHT16</v>
      </c>
      <c r="C216" s="57" t="s">
        <v>68</v>
      </c>
      <c r="D216" s="58">
        <f>Invoice!B220</f>
        <v>20</v>
      </c>
      <c r="E216" s="59">
        <f>'Shipping Invoice'!J220*$N$1</f>
        <v>3.29</v>
      </c>
      <c r="F216" s="59">
        <f t="shared" si="10"/>
        <v>65.8</v>
      </c>
      <c r="G216" s="60">
        <f t="shared" si="11"/>
        <v>71.425899999999999</v>
      </c>
      <c r="H216" s="63">
        <f t="shared" si="12"/>
        <v>1428.518</v>
      </c>
    </row>
    <row r="217" spans="1:8" s="62" customFormat="1" ht="25.5">
      <c r="A217" s="56" t="str">
        <f>IF((LEN('Copy paste to Here'!G221))&gt;5,((CONCATENATE('Copy paste to Here'!G221," &amp; ",'Copy paste to Here'!D221,"  &amp;  ",'Copy paste to Here'!E221))),"Empty Cell")</f>
        <v>PVD plated surgical steel hinged segment ring, 16g (1.2mm) &amp; Length: 8mm  &amp;  Color: Gold</v>
      </c>
      <c r="B217" s="57" t="str">
        <f>'Copy paste to Here'!C221</f>
        <v>SEGHT16</v>
      </c>
      <c r="C217" s="57" t="s">
        <v>68</v>
      </c>
      <c r="D217" s="58">
        <f>Invoice!B221</f>
        <v>20</v>
      </c>
      <c r="E217" s="59">
        <f>'Shipping Invoice'!J221*$N$1</f>
        <v>3.29</v>
      </c>
      <c r="F217" s="59">
        <f t="shared" si="10"/>
        <v>65.8</v>
      </c>
      <c r="G217" s="60">
        <f t="shared" si="11"/>
        <v>71.425899999999999</v>
      </c>
      <c r="H217" s="63">
        <f t="shared" si="12"/>
        <v>1428.518</v>
      </c>
    </row>
    <row r="218" spans="1:8" s="62" customFormat="1" ht="25.5">
      <c r="A218" s="56" t="str">
        <f>IF((LEN('Copy paste to Here'!G222))&gt;5,((CONCATENATE('Copy paste to Here'!G222," &amp; ",'Copy paste to Here'!D222,"  &amp;  ",'Copy paste to Here'!E222))),"Empty Cell")</f>
        <v>PVD plated surgical steel hinged segment ring, 16g (1.2mm) &amp; Length: 8mm  &amp;  Color: Rose-gold</v>
      </c>
      <c r="B218" s="57" t="str">
        <f>'Copy paste to Here'!C222</f>
        <v>SEGHT16</v>
      </c>
      <c r="C218" s="57" t="s">
        <v>68</v>
      </c>
      <c r="D218" s="58">
        <f>Invoice!B222</f>
        <v>10</v>
      </c>
      <c r="E218" s="59">
        <f>'Shipping Invoice'!J222*$N$1</f>
        <v>3.29</v>
      </c>
      <c r="F218" s="59">
        <f t="shared" si="10"/>
        <v>32.9</v>
      </c>
      <c r="G218" s="60">
        <f t="shared" si="11"/>
        <v>71.425899999999999</v>
      </c>
      <c r="H218" s="63">
        <f t="shared" si="12"/>
        <v>714.25900000000001</v>
      </c>
    </row>
    <row r="219" spans="1:8" s="62" customFormat="1" ht="25.5">
      <c r="A219" s="56" t="str">
        <f>IF((LEN('Copy paste to Here'!G223))&gt;5,((CONCATENATE('Copy paste to Here'!G223," &amp; ",'Copy paste to Here'!D223,"  &amp;  ",'Copy paste to Here'!E223))),"Empty Cell")</f>
        <v>PVD plated surgical steel hinged segment ring, 16g (1.2mm) &amp; Length: 9mm  &amp;  Color: Black</v>
      </c>
      <c r="B219" s="57" t="str">
        <f>'Copy paste to Here'!C223</f>
        <v>SEGHT16</v>
      </c>
      <c r="C219" s="57" t="s">
        <v>68</v>
      </c>
      <c r="D219" s="58">
        <f>Invoice!B223</f>
        <v>25</v>
      </c>
      <c r="E219" s="59">
        <f>'Shipping Invoice'!J223*$N$1</f>
        <v>3.29</v>
      </c>
      <c r="F219" s="59">
        <f t="shared" si="10"/>
        <v>82.25</v>
      </c>
      <c r="G219" s="60">
        <f t="shared" si="11"/>
        <v>71.425899999999999</v>
      </c>
      <c r="H219" s="63">
        <f t="shared" si="12"/>
        <v>1785.6475</v>
      </c>
    </row>
    <row r="220" spans="1:8" s="62" customFormat="1" ht="25.5">
      <c r="A220" s="56" t="str">
        <f>IF((LEN('Copy paste to Here'!G224))&gt;5,((CONCATENATE('Copy paste to Here'!G224," &amp; ",'Copy paste to Here'!D224,"  &amp;  ",'Copy paste to Here'!E224))),"Empty Cell")</f>
        <v>PVD plated surgical steel hinged segment ring, 16g (1.2mm) &amp; Length: 9mm  &amp;  Color: Blue</v>
      </c>
      <c r="B220" s="57" t="str">
        <f>'Copy paste to Here'!C224</f>
        <v>SEGHT16</v>
      </c>
      <c r="C220" s="57" t="s">
        <v>68</v>
      </c>
      <c r="D220" s="58">
        <f>Invoice!B224</f>
        <v>4</v>
      </c>
      <c r="E220" s="59">
        <f>'Shipping Invoice'!J224*$N$1</f>
        <v>3.29</v>
      </c>
      <c r="F220" s="59">
        <f t="shared" si="10"/>
        <v>13.16</v>
      </c>
      <c r="G220" s="60">
        <f t="shared" si="11"/>
        <v>71.425899999999999</v>
      </c>
      <c r="H220" s="63">
        <f t="shared" si="12"/>
        <v>285.70359999999999</v>
      </c>
    </row>
    <row r="221" spans="1:8" s="62" customFormat="1" ht="25.5">
      <c r="A221" s="56" t="str">
        <f>IF((LEN('Copy paste to Here'!G225))&gt;5,((CONCATENATE('Copy paste to Here'!G225," &amp; ",'Copy paste to Here'!D225,"  &amp;  ",'Copy paste to Here'!E225))),"Empty Cell")</f>
        <v>PVD plated surgical steel hinged segment ring, 16g (1.2mm) &amp; Length: 9mm  &amp;  Color: Rainbow</v>
      </c>
      <c r="B221" s="57" t="str">
        <f>'Copy paste to Here'!C225</f>
        <v>SEGHT16</v>
      </c>
      <c r="C221" s="57" t="s">
        <v>68</v>
      </c>
      <c r="D221" s="58">
        <f>Invoice!B225</f>
        <v>6</v>
      </c>
      <c r="E221" s="59">
        <f>'Shipping Invoice'!J225*$N$1</f>
        <v>3.29</v>
      </c>
      <c r="F221" s="59">
        <f t="shared" si="10"/>
        <v>19.740000000000002</v>
      </c>
      <c r="G221" s="60">
        <f t="shared" si="11"/>
        <v>71.425899999999999</v>
      </c>
      <c r="H221" s="63">
        <f t="shared" si="12"/>
        <v>428.55539999999996</v>
      </c>
    </row>
    <row r="222" spans="1:8" s="62" customFormat="1" ht="25.5">
      <c r="A222" s="56" t="str">
        <f>IF((LEN('Copy paste to Here'!G226))&gt;5,((CONCATENATE('Copy paste to Here'!G226," &amp; ",'Copy paste to Here'!D226,"  &amp;  ",'Copy paste to Here'!E226))),"Empty Cell")</f>
        <v>PVD plated surgical steel hinged segment ring, 16g (1.2mm) &amp; Length: 9mm  &amp;  Color: Gold</v>
      </c>
      <c r="B222" s="57" t="str">
        <f>'Copy paste to Here'!C226</f>
        <v>SEGHT16</v>
      </c>
      <c r="C222" s="57" t="s">
        <v>68</v>
      </c>
      <c r="D222" s="58">
        <f>Invoice!B226</f>
        <v>25</v>
      </c>
      <c r="E222" s="59">
        <f>'Shipping Invoice'!J226*$N$1</f>
        <v>3.29</v>
      </c>
      <c r="F222" s="59">
        <f t="shared" si="10"/>
        <v>82.25</v>
      </c>
      <c r="G222" s="60">
        <f t="shared" si="11"/>
        <v>71.425899999999999</v>
      </c>
      <c r="H222" s="63">
        <f t="shared" si="12"/>
        <v>1785.6475</v>
      </c>
    </row>
    <row r="223" spans="1:8" s="62" customFormat="1" ht="25.5">
      <c r="A223" s="56" t="str">
        <f>IF((LEN('Copy paste to Here'!G227))&gt;5,((CONCATENATE('Copy paste to Here'!G227," &amp; ",'Copy paste to Here'!D227,"  &amp;  ",'Copy paste to Here'!E227))),"Empty Cell")</f>
        <v>PVD plated surgical steel hinged segment ring, 16g (1.2mm) &amp; Length: 9mm  &amp;  Color: Rose-gold</v>
      </c>
      <c r="B223" s="57" t="str">
        <f>'Copy paste to Here'!C227</f>
        <v>SEGHT16</v>
      </c>
      <c r="C223" s="57" t="s">
        <v>68</v>
      </c>
      <c r="D223" s="58">
        <f>Invoice!B227</f>
        <v>10</v>
      </c>
      <c r="E223" s="59">
        <f>'Shipping Invoice'!J227*$N$1</f>
        <v>3.29</v>
      </c>
      <c r="F223" s="59">
        <f t="shared" si="10"/>
        <v>32.9</v>
      </c>
      <c r="G223" s="60">
        <f t="shared" si="11"/>
        <v>71.425899999999999</v>
      </c>
      <c r="H223" s="63">
        <f t="shared" si="12"/>
        <v>714.25900000000001</v>
      </c>
    </row>
    <row r="224" spans="1:8" s="62" customFormat="1" ht="25.5">
      <c r="A224" s="56" t="str">
        <f>IF((LEN('Copy paste to Here'!G228))&gt;5,((CONCATENATE('Copy paste to Here'!G228," &amp; ",'Copy paste to Here'!D228,"  &amp;  ",'Copy paste to Here'!E228))),"Empty Cell")</f>
        <v>PVD plated surgical steel hinged segment ring, 16g (1.2mm) &amp; Length: 10mm  &amp;  Color: Black</v>
      </c>
      <c r="B224" s="57" t="str">
        <f>'Copy paste to Here'!C228</f>
        <v>SEGHT16</v>
      </c>
      <c r="C224" s="57" t="s">
        <v>68</v>
      </c>
      <c r="D224" s="58">
        <f>Invoice!B228</f>
        <v>15</v>
      </c>
      <c r="E224" s="59">
        <f>'Shipping Invoice'!J228*$N$1</f>
        <v>3.29</v>
      </c>
      <c r="F224" s="59">
        <f t="shared" si="10"/>
        <v>49.35</v>
      </c>
      <c r="G224" s="60">
        <f t="shared" si="11"/>
        <v>71.425899999999999</v>
      </c>
      <c r="H224" s="63">
        <f t="shared" si="12"/>
        <v>1071.3885</v>
      </c>
    </row>
    <row r="225" spans="1:8" s="62" customFormat="1" ht="25.5">
      <c r="A225" s="56" t="str">
        <f>IF((LEN('Copy paste to Here'!G229))&gt;5,((CONCATENATE('Copy paste to Here'!G229," &amp; ",'Copy paste to Here'!D229,"  &amp;  ",'Copy paste to Here'!E229))),"Empty Cell")</f>
        <v>PVD plated surgical steel hinged segment ring, 16g (1.2mm) &amp; Length: 10mm  &amp;  Color: Rainbow</v>
      </c>
      <c r="B225" s="57" t="str">
        <f>'Copy paste to Here'!C229</f>
        <v>SEGHT16</v>
      </c>
      <c r="C225" s="57" t="s">
        <v>68</v>
      </c>
      <c r="D225" s="58">
        <f>Invoice!B229</f>
        <v>6</v>
      </c>
      <c r="E225" s="59">
        <f>'Shipping Invoice'!J229*$N$1</f>
        <v>3.29</v>
      </c>
      <c r="F225" s="59">
        <f t="shared" si="10"/>
        <v>19.740000000000002</v>
      </c>
      <c r="G225" s="60">
        <f t="shared" si="11"/>
        <v>71.425899999999999</v>
      </c>
      <c r="H225" s="63">
        <f t="shared" si="12"/>
        <v>428.55539999999996</v>
      </c>
    </row>
    <row r="226" spans="1:8" s="62" customFormat="1" ht="25.5">
      <c r="A226" s="56" t="str">
        <f>IF((LEN('Copy paste to Here'!G230))&gt;5,((CONCATENATE('Copy paste to Here'!G230," &amp; ",'Copy paste to Here'!D230,"  &amp;  ",'Copy paste to Here'!E230))),"Empty Cell")</f>
        <v>PVD plated surgical steel hinged segment ring, 16g (1.2mm) &amp; Length: 12mm  &amp;  Color: Black</v>
      </c>
      <c r="B226" s="57" t="str">
        <f>'Copy paste to Here'!C230</f>
        <v>SEGHT16</v>
      </c>
      <c r="C226" s="57" t="s">
        <v>68</v>
      </c>
      <c r="D226" s="58">
        <f>Invoice!B230</f>
        <v>10</v>
      </c>
      <c r="E226" s="59">
        <f>'Shipping Invoice'!J230*$N$1</f>
        <v>3.29</v>
      </c>
      <c r="F226" s="59">
        <f t="shared" si="10"/>
        <v>32.9</v>
      </c>
      <c r="G226" s="60">
        <f t="shared" si="11"/>
        <v>71.425899999999999</v>
      </c>
      <c r="H226" s="63">
        <f t="shared" si="12"/>
        <v>714.25900000000001</v>
      </c>
    </row>
    <row r="227" spans="1:8" s="62" customFormat="1" ht="25.5">
      <c r="A227" s="56" t="str">
        <f>IF((LEN('Copy paste to Here'!G231))&gt;5,((CONCATENATE('Copy paste to Here'!G231," &amp; ",'Copy paste to Here'!D231,"  &amp;  ",'Copy paste to Here'!E231))),"Empty Cell")</f>
        <v>PVD plated surgical steel hinged segment ring, 16g (1.2mm) &amp; Length: 12mm  &amp;  Color: Blue</v>
      </c>
      <c r="B227" s="57" t="str">
        <f>'Copy paste to Here'!C231</f>
        <v>SEGHT16</v>
      </c>
      <c r="C227" s="57" t="s">
        <v>68</v>
      </c>
      <c r="D227" s="58">
        <f>Invoice!B231</f>
        <v>4</v>
      </c>
      <c r="E227" s="59">
        <f>'Shipping Invoice'!J231*$N$1</f>
        <v>3.29</v>
      </c>
      <c r="F227" s="59">
        <f t="shared" si="10"/>
        <v>13.16</v>
      </c>
      <c r="G227" s="60">
        <f t="shared" si="11"/>
        <v>71.425899999999999</v>
      </c>
      <c r="H227" s="63">
        <f t="shared" si="12"/>
        <v>285.70359999999999</v>
      </c>
    </row>
    <row r="228" spans="1:8" s="62" customFormat="1" ht="25.5">
      <c r="A228" s="56" t="str">
        <f>IF((LEN('Copy paste to Here'!G232))&gt;5,((CONCATENATE('Copy paste to Here'!G232," &amp; ",'Copy paste to Here'!D232,"  &amp;  ",'Copy paste to Here'!E232))),"Empty Cell")</f>
        <v>PVD plated surgical steel hinged segment ring, 16g (1.2mm) &amp; Length: 12mm  &amp;  Color: Rose-gold</v>
      </c>
      <c r="B228" s="57" t="str">
        <f>'Copy paste to Here'!C232</f>
        <v>SEGHT16</v>
      </c>
      <c r="C228" s="57" t="s">
        <v>68</v>
      </c>
      <c r="D228" s="58">
        <f>Invoice!B232</f>
        <v>6</v>
      </c>
      <c r="E228" s="59">
        <f>'Shipping Invoice'!J232*$N$1</f>
        <v>3.29</v>
      </c>
      <c r="F228" s="59">
        <f t="shared" si="10"/>
        <v>19.740000000000002</v>
      </c>
      <c r="G228" s="60">
        <f t="shared" si="11"/>
        <v>71.425899999999999</v>
      </c>
      <c r="H228" s="63">
        <f t="shared" si="12"/>
        <v>428.55539999999996</v>
      </c>
    </row>
    <row r="229" spans="1:8" s="62" customFormat="1" ht="25.5">
      <c r="A229" s="56" t="str">
        <f>IF((LEN('Copy paste to Here'!G233))&gt;5,((CONCATENATE('Copy paste to Here'!G233," &amp; ",'Copy paste to Here'!D233,"  &amp;  ",'Copy paste to Here'!E233))),"Empty Cell")</f>
        <v>PVD plated surgical steel hinged segment ring, 18g (1.0mm)  &amp; Length: 6mm  &amp;  Color: Black</v>
      </c>
      <c r="B229" s="57" t="str">
        <f>'Copy paste to Here'!C233</f>
        <v>SEGHT18</v>
      </c>
      <c r="C229" s="57" t="s">
        <v>840</v>
      </c>
      <c r="D229" s="58">
        <f>Invoice!B233</f>
        <v>5</v>
      </c>
      <c r="E229" s="59">
        <f>'Shipping Invoice'!J233*$N$1</f>
        <v>3.55</v>
      </c>
      <c r="F229" s="59">
        <f t="shared" si="10"/>
        <v>17.75</v>
      </c>
      <c r="G229" s="60">
        <f t="shared" si="11"/>
        <v>77.070499999999996</v>
      </c>
      <c r="H229" s="63">
        <f t="shared" si="12"/>
        <v>385.35249999999996</v>
      </c>
    </row>
    <row r="230" spans="1:8" s="62" customFormat="1" ht="25.5">
      <c r="A230" s="56" t="str">
        <f>IF((LEN('Copy paste to Here'!G234))&gt;5,((CONCATENATE('Copy paste to Here'!G234," &amp; ",'Copy paste to Here'!D234,"  &amp;  ",'Copy paste to Here'!E234))),"Empty Cell")</f>
        <v>PVD plated surgical steel hinged segment ring, 18g (1.0mm)  &amp; Length: 6mm  &amp;  Color: Rose-gold</v>
      </c>
      <c r="B230" s="57" t="str">
        <f>'Copy paste to Here'!C234</f>
        <v>SEGHT18</v>
      </c>
      <c r="C230" s="57" t="s">
        <v>840</v>
      </c>
      <c r="D230" s="58">
        <f>Invoice!B234</f>
        <v>4</v>
      </c>
      <c r="E230" s="59">
        <f>'Shipping Invoice'!J234*$N$1</f>
        <v>3.55</v>
      </c>
      <c r="F230" s="59">
        <f t="shared" si="10"/>
        <v>14.2</v>
      </c>
      <c r="G230" s="60">
        <f t="shared" si="11"/>
        <v>77.070499999999996</v>
      </c>
      <c r="H230" s="63">
        <f t="shared" si="12"/>
        <v>308.28199999999998</v>
      </c>
    </row>
    <row r="231" spans="1:8" s="62" customFormat="1" ht="25.5">
      <c r="A231" s="56" t="str">
        <f>IF((LEN('Copy paste to Here'!G235))&gt;5,((CONCATENATE('Copy paste to Here'!G235," &amp; ",'Copy paste to Here'!D235,"  &amp;  ",'Copy paste to Here'!E235))),"Empty Cell")</f>
        <v>PVD plated surgical steel hinged segment ring, 18g (1.0mm)  &amp; Length: 7mm  &amp;  Color: Black</v>
      </c>
      <c r="B231" s="57" t="str">
        <f>'Copy paste to Here'!C235</f>
        <v>SEGHT18</v>
      </c>
      <c r="C231" s="57" t="s">
        <v>840</v>
      </c>
      <c r="D231" s="58">
        <f>Invoice!B235</f>
        <v>5</v>
      </c>
      <c r="E231" s="59">
        <f>'Shipping Invoice'!J235*$N$1</f>
        <v>3.55</v>
      </c>
      <c r="F231" s="59">
        <f t="shared" si="10"/>
        <v>17.75</v>
      </c>
      <c r="G231" s="60">
        <f t="shared" si="11"/>
        <v>77.070499999999996</v>
      </c>
      <c r="H231" s="63">
        <f t="shared" si="12"/>
        <v>385.35249999999996</v>
      </c>
    </row>
    <row r="232" spans="1:8" s="62" customFormat="1" ht="25.5">
      <c r="A232" s="56" t="str">
        <f>IF((LEN('Copy paste to Here'!G236))&gt;5,((CONCATENATE('Copy paste to Here'!G236," &amp; ",'Copy paste to Here'!D236,"  &amp;  ",'Copy paste to Here'!E236))),"Empty Cell")</f>
        <v>PVD plated surgical steel hinged segment ring, 18g (1.0mm)  &amp; Length: 7mm  &amp;  Color: Rose-gold</v>
      </c>
      <c r="B232" s="57" t="str">
        <f>'Copy paste to Here'!C236</f>
        <v>SEGHT18</v>
      </c>
      <c r="C232" s="57" t="s">
        <v>840</v>
      </c>
      <c r="D232" s="58">
        <f>Invoice!B236</f>
        <v>4</v>
      </c>
      <c r="E232" s="59">
        <f>'Shipping Invoice'!J236*$N$1</f>
        <v>3.55</v>
      </c>
      <c r="F232" s="59">
        <f t="shared" si="10"/>
        <v>14.2</v>
      </c>
      <c r="G232" s="60">
        <f t="shared" si="11"/>
        <v>77.070499999999996</v>
      </c>
      <c r="H232" s="63">
        <f t="shared" si="12"/>
        <v>308.28199999999998</v>
      </c>
    </row>
    <row r="233" spans="1:8" s="62" customFormat="1" ht="25.5">
      <c r="A233" s="56" t="str">
        <f>IF((LEN('Copy paste to Here'!G237))&gt;5,((CONCATENATE('Copy paste to Here'!G237," &amp; ",'Copy paste to Here'!D237,"  &amp;  ",'Copy paste to Here'!E237))),"Empty Cell")</f>
        <v>PVD plated surgical steel hinged segment ring, 18g (1.0mm)  &amp; Length: 8mm  &amp;  Color: Black</v>
      </c>
      <c r="B233" s="57" t="str">
        <f>'Copy paste to Here'!C237</f>
        <v>SEGHT18</v>
      </c>
      <c r="C233" s="57" t="s">
        <v>840</v>
      </c>
      <c r="D233" s="58">
        <f>Invoice!B237</f>
        <v>4</v>
      </c>
      <c r="E233" s="59">
        <f>'Shipping Invoice'!J237*$N$1</f>
        <v>3.55</v>
      </c>
      <c r="F233" s="59">
        <f t="shared" si="10"/>
        <v>14.2</v>
      </c>
      <c r="G233" s="60">
        <f t="shared" si="11"/>
        <v>77.070499999999996</v>
      </c>
      <c r="H233" s="63">
        <f t="shared" si="12"/>
        <v>308.28199999999998</v>
      </c>
    </row>
    <row r="234" spans="1:8" s="62" customFormat="1" ht="25.5">
      <c r="A234" s="56" t="str">
        <f>IF((LEN('Copy paste to Here'!G238))&gt;5,((CONCATENATE('Copy paste to Here'!G238," &amp; ",'Copy paste to Here'!D238,"  &amp;  ",'Copy paste to Here'!E238))),"Empty Cell")</f>
        <v>PVD plated surgical steel hinged segment ring, 18g (1.0mm)  &amp; Length: 8mm  &amp;  Color: Gold</v>
      </c>
      <c r="B234" s="57" t="str">
        <f>'Copy paste to Here'!C238</f>
        <v>SEGHT18</v>
      </c>
      <c r="C234" s="57" t="s">
        <v>840</v>
      </c>
      <c r="D234" s="58">
        <f>Invoice!B238</f>
        <v>4</v>
      </c>
      <c r="E234" s="59">
        <f>'Shipping Invoice'!J238*$N$1</f>
        <v>3.55</v>
      </c>
      <c r="F234" s="59">
        <f t="shared" si="10"/>
        <v>14.2</v>
      </c>
      <c r="G234" s="60">
        <f t="shared" si="11"/>
        <v>77.070499999999996</v>
      </c>
      <c r="H234" s="63">
        <f t="shared" si="12"/>
        <v>308.28199999999998</v>
      </c>
    </row>
    <row r="235" spans="1:8" s="62" customFormat="1" ht="25.5">
      <c r="A235" s="56" t="str">
        <f>IF((LEN('Copy paste to Here'!G239))&gt;5,((CONCATENATE('Copy paste to Here'!G239," &amp; ",'Copy paste to Here'!D239,"  &amp;  ",'Copy paste to Here'!E239))),"Empty Cell")</f>
        <v>PVD plated surgical steel hinged segment ring, 18g (1.0mm)  &amp; Length: 9mm  &amp;  Color: Black</v>
      </c>
      <c r="B235" s="57" t="str">
        <f>'Copy paste to Here'!C239</f>
        <v>SEGHT18</v>
      </c>
      <c r="C235" s="57" t="s">
        <v>840</v>
      </c>
      <c r="D235" s="58">
        <f>Invoice!B239</f>
        <v>4</v>
      </c>
      <c r="E235" s="59">
        <f>'Shipping Invoice'!J239*$N$1</f>
        <v>3.55</v>
      </c>
      <c r="F235" s="59">
        <f t="shared" si="10"/>
        <v>14.2</v>
      </c>
      <c r="G235" s="60">
        <f t="shared" si="11"/>
        <v>77.070499999999996</v>
      </c>
      <c r="H235" s="63">
        <f t="shared" si="12"/>
        <v>308.28199999999998</v>
      </c>
    </row>
    <row r="236" spans="1:8" s="62" customFormat="1" ht="25.5">
      <c r="A236" s="56" t="str">
        <f>IF((LEN('Copy paste to Here'!G240))&gt;5,((CONCATENATE('Copy paste to Here'!G240," &amp; ",'Copy paste to Here'!D240,"  &amp;  ",'Copy paste to Here'!E240))),"Empty Cell")</f>
        <v>PVD plated surgical steel hinged segment ring, 18g (1.0mm)  &amp; Length: 12mm  &amp;  Color: Black</v>
      </c>
      <c r="B236" s="57" t="str">
        <f>'Copy paste to Here'!C240</f>
        <v>SEGHT18</v>
      </c>
      <c r="C236" s="57" t="s">
        <v>840</v>
      </c>
      <c r="D236" s="58">
        <f>Invoice!B240</f>
        <v>6</v>
      </c>
      <c r="E236" s="59">
        <f>'Shipping Invoice'!J240*$N$1</f>
        <v>3.55</v>
      </c>
      <c r="F236" s="59">
        <f t="shared" si="10"/>
        <v>21.299999999999997</v>
      </c>
      <c r="G236" s="60">
        <f t="shared" si="11"/>
        <v>77.070499999999996</v>
      </c>
      <c r="H236" s="63">
        <f t="shared" si="12"/>
        <v>462.423</v>
      </c>
    </row>
    <row r="237" spans="1:8" s="62" customFormat="1" ht="25.5">
      <c r="A237" s="56" t="str">
        <f>IF((LEN('Copy paste to Here'!G241))&gt;5,((CONCATENATE('Copy paste to Here'!G241," &amp; ",'Copy paste to Here'!D241,"  &amp;  ",'Copy paste to Here'!E241))),"Empty Cell")</f>
        <v>PVD plated surgical steel hinged segment ring, 18g (1.0mm)  &amp; Length: 12mm  &amp;  Color: Gold</v>
      </c>
      <c r="B237" s="57" t="str">
        <f>'Copy paste to Here'!C241</f>
        <v>SEGHT18</v>
      </c>
      <c r="C237" s="57" t="s">
        <v>840</v>
      </c>
      <c r="D237" s="58">
        <f>Invoice!B241</f>
        <v>4</v>
      </c>
      <c r="E237" s="59">
        <f>'Shipping Invoice'!J241*$N$1</f>
        <v>3.55</v>
      </c>
      <c r="F237" s="59">
        <f t="shared" si="10"/>
        <v>14.2</v>
      </c>
      <c r="G237" s="60">
        <f t="shared" si="11"/>
        <v>77.070499999999996</v>
      </c>
      <c r="H237" s="63">
        <f t="shared" si="12"/>
        <v>308.28199999999998</v>
      </c>
    </row>
    <row r="238" spans="1:8" s="62" customFormat="1" ht="25.5">
      <c r="A238" s="56" t="str">
        <f>IF((LEN('Copy paste to Here'!G242))&gt;5,((CONCATENATE('Copy paste to Here'!G242," &amp; ",'Copy paste to Here'!D242,"  &amp;  ",'Copy paste to Here'!E242))),"Empty Cell")</f>
        <v>PVD plated surgical steel hinged segment ring, 20g (0.8mm) &amp; Length: 7mm  &amp;  Color: Gold</v>
      </c>
      <c r="B238" s="57" t="str">
        <f>'Copy paste to Here'!C242</f>
        <v>SEGHT20</v>
      </c>
      <c r="C238" s="57" t="s">
        <v>473</v>
      </c>
      <c r="D238" s="58">
        <f>Invoice!B242</f>
        <v>10</v>
      </c>
      <c r="E238" s="59">
        <f>'Shipping Invoice'!J242*$N$1</f>
        <v>3.8</v>
      </c>
      <c r="F238" s="59">
        <f t="shared" si="10"/>
        <v>38</v>
      </c>
      <c r="G238" s="60">
        <f t="shared" si="11"/>
        <v>82.498000000000005</v>
      </c>
      <c r="H238" s="63">
        <f t="shared" si="12"/>
        <v>824.98</v>
      </c>
    </row>
    <row r="239" spans="1:8" s="62" customFormat="1" ht="25.5">
      <c r="A239" s="56" t="str">
        <f>IF((LEN('Copy paste to Here'!G243))&gt;5,((CONCATENATE('Copy paste to Here'!G243," &amp; ",'Copy paste to Here'!D243,"  &amp;  ",'Copy paste to Here'!E243))),"Empty Cell")</f>
        <v>PVD plated surgical steel hinged segment ring, 20g (0.8mm) &amp; Length: 8mm  &amp;  Color: Rose-gold</v>
      </c>
      <c r="B239" s="57" t="str">
        <f>'Copy paste to Here'!C243</f>
        <v>SEGHT20</v>
      </c>
      <c r="C239" s="57" t="s">
        <v>473</v>
      </c>
      <c r="D239" s="58">
        <f>Invoice!B243</f>
        <v>15</v>
      </c>
      <c r="E239" s="59">
        <f>'Shipping Invoice'!J243*$N$1</f>
        <v>3.8</v>
      </c>
      <c r="F239" s="59">
        <f t="shared" si="10"/>
        <v>57</v>
      </c>
      <c r="G239" s="60">
        <f t="shared" si="11"/>
        <v>82.498000000000005</v>
      </c>
      <c r="H239" s="63">
        <f t="shared" si="12"/>
        <v>1237.47</v>
      </c>
    </row>
    <row r="240" spans="1:8" s="62" customFormat="1" ht="25.5">
      <c r="A240" s="56" t="str">
        <f>IF((LEN('Copy paste to Here'!G244))&gt;5,((CONCATENATE('Copy paste to Here'!G244," &amp; ",'Copy paste to Here'!D244,"  &amp;  ",'Copy paste to Here'!E244))),"Empty Cell")</f>
        <v>PVD plated surgical steel hinged segment ring, 20g (0.8mm) &amp; Length: 9mm  &amp;  Color: Black</v>
      </c>
      <c r="B240" s="57" t="str">
        <f>'Copy paste to Here'!C244</f>
        <v>SEGHT20</v>
      </c>
      <c r="C240" s="57" t="s">
        <v>473</v>
      </c>
      <c r="D240" s="58">
        <f>Invoice!B244</f>
        <v>15</v>
      </c>
      <c r="E240" s="59">
        <f>'Shipping Invoice'!J244*$N$1</f>
        <v>3.8</v>
      </c>
      <c r="F240" s="59">
        <f t="shared" si="10"/>
        <v>57</v>
      </c>
      <c r="G240" s="60">
        <f t="shared" si="11"/>
        <v>82.498000000000005</v>
      </c>
      <c r="H240" s="63">
        <f t="shared" si="12"/>
        <v>1237.47</v>
      </c>
    </row>
    <row r="241" spans="1:8" s="62" customFormat="1" ht="25.5">
      <c r="A241" s="56" t="str">
        <f>IF((LEN('Copy paste to Here'!G245))&gt;5,((CONCATENATE('Copy paste to Here'!G245," &amp; ",'Copy paste to Here'!D245,"  &amp;  ",'Copy paste to Here'!E245))),"Empty Cell")</f>
        <v>PVD plated surgical steel hinged segment ring, 20g (0.8mm) &amp; Length: 9mm  &amp;  Color: Rose-gold</v>
      </c>
      <c r="B241" s="57" t="str">
        <f>'Copy paste to Here'!C245</f>
        <v>SEGHT20</v>
      </c>
      <c r="C241" s="57" t="s">
        <v>473</v>
      </c>
      <c r="D241" s="58">
        <f>Invoice!B245</f>
        <v>10</v>
      </c>
      <c r="E241" s="59">
        <f>'Shipping Invoice'!J245*$N$1</f>
        <v>3.8</v>
      </c>
      <c r="F241" s="59">
        <f t="shared" si="10"/>
        <v>38</v>
      </c>
      <c r="G241" s="60">
        <f t="shared" si="11"/>
        <v>82.498000000000005</v>
      </c>
      <c r="H241" s="63">
        <f t="shared" si="12"/>
        <v>824.98</v>
      </c>
    </row>
    <row r="242" spans="1:8" s="62" customFormat="1" ht="25.5">
      <c r="A242" s="56" t="str">
        <f>IF((LEN('Copy paste to Here'!G246))&gt;5,((CONCATENATE('Copy paste to Here'!G246," &amp; ",'Copy paste to Here'!D246,"  &amp;  ",'Copy paste to Here'!E246))),"Empty Cell")</f>
        <v>PVD plated surgical steel hinged segment ring, 20g (0.8mm) &amp; Size: 8mm  &amp;  Color: Black</v>
      </c>
      <c r="B242" s="57" t="str">
        <f>'Copy paste to Here'!C246</f>
        <v>SEGHT20</v>
      </c>
      <c r="C242" s="57" t="s">
        <v>473</v>
      </c>
      <c r="D242" s="58">
        <f>Invoice!B246</f>
        <v>15</v>
      </c>
      <c r="E242" s="59">
        <f>'Shipping Invoice'!J246*$N$1</f>
        <v>3.8</v>
      </c>
      <c r="F242" s="59">
        <f t="shared" si="10"/>
        <v>57</v>
      </c>
      <c r="G242" s="60">
        <f t="shared" si="11"/>
        <v>82.498000000000005</v>
      </c>
      <c r="H242" s="63">
        <f t="shared" si="12"/>
        <v>1237.47</v>
      </c>
    </row>
    <row r="243" spans="1:8" s="62" customFormat="1" ht="36">
      <c r="A243" s="56" t="str">
        <f>IF((LEN('Copy paste to Here'!G247))&gt;5,((CONCATENATE('Copy paste to Here'!G247," &amp; ",'Copy paste to Here'!D247,"  &amp;  ",'Copy paste to Here'!E247))),"Empty Cell")</f>
        <v>316L steel hinged segment ring, 1.2mm (16g) with outward facing CNC set Cubic Zirconia (CZ) stones, inner diameter from 6mm to 14mm &amp; Length: 6mm  &amp;  Cz Color: Clear</v>
      </c>
      <c r="B243" s="57" t="str">
        <f>'Copy paste to Here'!C247</f>
        <v>SGSH10</v>
      </c>
      <c r="C243" s="57" t="s">
        <v>926</v>
      </c>
      <c r="D243" s="58">
        <f>Invoice!B247</f>
        <v>2</v>
      </c>
      <c r="E243" s="59">
        <f>'Shipping Invoice'!J247*$N$1</f>
        <v>8.23</v>
      </c>
      <c r="F243" s="59">
        <f t="shared" si="10"/>
        <v>16.46</v>
      </c>
      <c r="G243" s="60">
        <f t="shared" si="11"/>
        <v>178.67330000000001</v>
      </c>
      <c r="H243" s="63">
        <f t="shared" si="12"/>
        <v>357.34660000000002</v>
      </c>
    </row>
    <row r="244" spans="1:8" s="62" customFormat="1" ht="36">
      <c r="A244" s="56" t="str">
        <f>IF((LEN('Copy paste to Here'!G248))&gt;5,((CONCATENATE('Copy paste to Here'!G248," &amp; ",'Copy paste to Here'!D248,"  &amp;  ",'Copy paste to Here'!E248))),"Empty Cell")</f>
        <v>316L steel hinged segment ring, 1.2mm (16g) with outward facing CNC set Cubic Zirconia (CZ) stones, inner diameter from 6mm to 14mm &amp; Length: 8mm  &amp;  Cz Color: Clear</v>
      </c>
      <c r="B244" s="57" t="str">
        <f>'Copy paste to Here'!C248</f>
        <v>SGSH10</v>
      </c>
      <c r="C244" s="57" t="s">
        <v>927</v>
      </c>
      <c r="D244" s="58">
        <f>Invoice!B248</f>
        <v>2</v>
      </c>
      <c r="E244" s="59">
        <f>'Shipping Invoice'!J248*$N$1</f>
        <v>10.16</v>
      </c>
      <c r="F244" s="59">
        <f t="shared" si="10"/>
        <v>20.32</v>
      </c>
      <c r="G244" s="60">
        <f t="shared" si="11"/>
        <v>220.5736</v>
      </c>
      <c r="H244" s="63">
        <f t="shared" si="12"/>
        <v>441.1472</v>
      </c>
    </row>
    <row r="245" spans="1:8" s="62" customFormat="1" ht="36">
      <c r="A245" s="56" t="str">
        <f>IF((LEN('Copy paste to Here'!G249))&gt;5,((CONCATENATE('Copy paste to Here'!G249," &amp; ",'Copy paste to Here'!D249,"  &amp;  ",'Copy paste to Here'!E249))),"Empty Cell")</f>
        <v xml:space="preserve">316L steel hinged segment ring, 1.2mm (16g), bohemian design with side facing CNC set Cubic Zirconia (CZ) stones and inner diameter from 8mm to 10mm &amp; Length: 10mm  &amp;  </v>
      </c>
      <c r="B245" s="57" t="str">
        <f>'Copy paste to Here'!C249</f>
        <v>SGSH17</v>
      </c>
      <c r="C245" s="57" t="s">
        <v>928</v>
      </c>
      <c r="D245" s="58">
        <f>Invoice!B249</f>
        <v>1</v>
      </c>
      <c r="E245" s="59">
        <f>'Shipping Invoice'!J249*$N$1</f>
        <v>14.23</v>
      </c>
      <c r="F245" s="59">
        <f t="shared" si="10"/>
        <v>14.23</v>
      </c>
      <c r="G245" s="60">
        <f t="shared" si="11"/>
        <v>308.93330000000003</v>
      </c>
      <c r="H245" s="63">
        <f t="shared" si="12"/>
        <v>308.93330000000003</v>
      </c>
    </row>
    <row r="246" spans="1:8" s="62" customFormat="1" ht="36">
      <c r="A246" s="56" t="str">
        <f>IF((LEN('Copy paste to Here'!G250))&gt;5,((CONCATENATE('Copy paste to Here'!G250," &amp; ",'Copy paste to Here'!D250,"  &amp;  ",'Copy paste to Here'!E250))),"Empty Cell")</f>
        <v>PVD plated 316L steel hinged segment ring, 1.2mm (16g) with CNC set Cubic Zirconia (CZ) stones in crescent moon shape design &amp; Color: Gold  &amp;  Length: 10mm</v>
      </c>
      <c r="B246" s="57" t="str">
        <f>'Copy paste to Here'!C250</f>
        <v>SGTSH1</v>
      </c>
      <c r="C246" s="57" t="s">
        <v>929</v>
      </c>
      <c r="D246" s="58">
        <f>Invoice!B250</f>
        <v>1</v>
      </c>
      <c r="E246" s="59">
        <f>'Shipping Invoice'!J250*$N$1</f>
        <v>11.52</v>
      </c>
      <c r="F246" s="59">
        <f t="shared" si="10"/>
        <v>11.52</v>
      </c>
      <c r="G246" s="60">
        <f t="shared" si="11"/>
        <v>250.0992</v>
      </c>
      <c r="H246" s="63">
        <f t="shared" si="12"/>
        <v>250.0992</v>
      </c>
    </row>
    <row r="247" spans="1:8" s="62" customFormat="1" ht="36">
      <c r="A247" s="56" t="str">
        <f>IF((LEN('Copy paste to Here'!G251))&gt;5,((CONCATENATE('Copy paste to Here'!G251," &amp; ",'Copy paste to Here'!D251,"  &amp;  ",'Copy paste to Here'!E251))),"Empty Cell")</f>
        <v>PVD plated 316L steel hinged segment ring, 1.2mm (16g) with CNC set Cubic Zirconia (CZ) stones in crescent moon shape design &amp; Length: 10mm  &amp;  Color: Black w/ Clear CZ</v>
      </c>
      <c r="B247" s="57" t="str">
        <f>'Copy paste to Here'!C251</f>
        <v>SGTSH1</v>
      </c>
      <c r="C247" s="57" t="s">
        <v>929</v>
      </c>
      <c r="D247" s="58">
        <f>Invoice!B251</f>
        <v>2</v>
      </c>
      <c r="E247" s="59">
        <f>'Shipping Invoice'!J251*$N$1</f>
        <v>11.52</v>
      </c>
      <c r="F247" s="59">
        <f t="shared" si="10"/>
        <v>23.04</v>
      </c>
      <c r="G247" s="60">
        <f t="shared" si="11"/>
        <v>250.0992</v>
      </c>
      <c r="H247" s="63">
        <f t="shared" si="12"/>
        <v>500.19839999999999</v>
      </c>
    </row>
    <row r="248" spans="1:8" s="62" customFormat="1" ht="48">
      <c r="A248" s="56" t="str">
        <f>IF((LEN('Copy paste to Here'!G252))&gt;5,((CONCATENATE('Copy paste to Here'!G252," &amp; ",'Copy paste to Here'!D252,"  &amp;  ",'Copy paste to Here'!E252))),"Empty Cell")</f>
        <v>Gold anodized 316L steel hinged segment ring, 1.2mm (16g), bohemian design with side facing CNC set Cubic Zirconia (CZ) stones and inner diameter from 8mm to 10mm &amp; Length: 8mm  &amp;  Color: Gold</v>
      </c>
      <c r="B248" s="57" t="str">
        <f>'Copy paste to Here'!C252</f>
        <v>SGTSH17</v>
      </c>
      <c r="C248" s="57" t="s">
        <v>930</v>
      </c>
      <c r="D248" s="58">
        <f>Invoice!B252</f>
        <v>1</v>
      </c>
      <c r="E248" s="59">
        <f>'Shipping Invoice'!J252*$N$1</f>
        <v>15.25</v>
      </c>
      <c r="F248" s="59">
        <f t="shared" si="10"/>
        <v>15.25</v>
      </c>
      <c r="G248" s="60">
        <f t="shared" si="11"/>
        <v>331.07749999999999</v>
      </c>
      <c r="H248" s="63">
        <f t="shared" si="12"/>
        <v>331.07749999999999</v>
      </c>
    </row>
    <row r="249" spans="1:8" s="62" customFormat="1" ht="48">
      <c r="A249" s="56" t="str">
        <f>IF((LEN('Copy paste to Here'!G253))&gt;5,((CONCATENATE('Copy paste to Here'!G253," &amp; ",'Copy paste to Here'!D253,"  &amp;  ",'Copy paste to Here'!E253))),"Empty Cell")</f>
        <v>Gold anodized 316L steel hinged segment ring, 1.2mm (16g), bohemian design with side facing CNC set Cubic Zirconia (CZ) stones and inner diameter from 8mm to 10mm &amp; Length: 10mm  &amp;  Color: Gold</v>
      </c>
      <c r="B249" s="57" t="str">
        <f>'Copy paste to Here'!C253</f>
        <v>SGTSH17</v>
      </c>
      <c r="C249" s="57" t="s">
        <v>931</v>
      </c>
      <c r="D249" s="58">
        <f>Invoice!B253</f>
        <v>1</v>
      </c>
      <c r="E249" s="59">
        <f>'Shipping Invoice'!J253*$N$1</f>
        <v>15.93</v>
      </c>
      <c r="F249" s="59">
        <f t="shared" si="10"/>
        <v>15.93</v>
      </c>
      <c r="G249" s="60">
        <f t="shared" si="11"/>
        <v>345.84030000000001</v>
      </c>
      <c r="H249" s="63">
        <f t="shared" si="12"/>
        <v>345.84030000000001</v>
      </c>
    </row>
    <row r="250" spans="1:8" s="62" customFormat="1" ht="36">
      <c r="A250" s="56" t="str">
        <f>IF((LEN('Copy paste to Here'!G254))&gt;5,((CONCATENATE('Copy paste to Here'!G254," &amp; ",'Copy paste to Here'!D254,"  &amp;  ",'Copy paste to Here'!E254))),"Empty Cell")</f>
        <v xml:space="preserve">PVD plated 316L steel hinged segment ring, 1.2mm (16g) with side facing CNC set Cubic Zirconia (CZ) stones in heart shape design &amp; Color: Rainbow 8mm  &amp;  </v>
      </c>
      <c r="B250" s="57" t="str">
        <f>'Copy paste to Here'!C254</f>
        <v>SGTSH27</v>
      </c>
      <c r="C250" s="57" t="s">
        <v>932</v>
      </c>
      <c r="D250" s="58">
        <f>Invoice!B254</f>
        <v>2</v>
      </c>
      <c r="E250" s="59">
        <f>'Shipping Invoice'!J254*$N$1</f>
        <v>11.62</v>
      </c>
      <c r="F250" s="59">
        <f t="shared" si="10"/>
        <v>23.24</v>
      </c>
      <c r="G250" s="60">
        <f t="shared" si="11"/>
        <v>252.27019999999999</v>
      </c>
      <c r="H250" s="63">
        <f t="shared" si="12"/>
        <v>504.54039999999998</v>
      </c>
    </row>
    <row r="251" spans="1:8" s="62" customFormat="1" ht="36">
      <c r="A251" s="56" t="str">
        <f>IF((LEN('Copy paste to Here'!G255))&gt;5,((CONCATENATE('Copy paste to Here'!G255," &amp; ",'Copy paste to Here'!D255,"  &amp;  ",'Copy paste to Here'!E255))),"Empty Cell")</f>
        <v xml:space="preserve">PVD plated 316L steel hinged segment ring, 1.2mm (16g) with side facing CNC set Cubic Zirconia (CZ) stones in heart shape design &amp; Color: Rainbow 10mm  &amp;  </v>
      </c>
      <c r="B251" s="57" t="str">
        <f>'Copy paste to Here'!C255</f>
        <v>SGTSH27</v>
      </c>
      <c r="C251" s="57" t="s">
        <v>933</v>
      </c>
      <c r="D251" s="58">
        <f>Invoice!B255</f>
        <v>2</v>
      </c>
      <c r="E251" s="59">
        <f>'Shipping Invoice'!J255*$N$1</f>
        <v>12.3</v>
      </c>
      <c r="F251" s="59">
        <f t="shared" si="10"/>
        <v>24.6</v>
      </c>
      <c r="G251" s="60">
        <f t="shared" si="11"/>
        <v>267.03300000000002</v>
      </c>
      <c r="H251" s="63">
        <f t="shared" si="12"/>
        <v>534.06600000000003</v>
      </c>
    </row>
    <row r="252" spans="1:8" s="62" customFormat="1" ht="25.5">
      <c r="A252" s="56" t="str">
        <f>IF((LEN('Copy paste to Here'!G256))&gt;5,((CONCATENATE('Copy paste to Here'!G256," &amp; ",'Copy paste to Here'!D256,"  &amp;  ",'Copy paste to Here'!E256))),"Empty Cell")</f>
        <v xml:space="preserve">PVD plated 316L steel hinged segment ring, 1.2mm (16g) with leaves design Cubic Zirconia (CZ) stones &amp; Color: Gold 8mm  &amp;  </v>
      </c>
      <c r="B252" s="57" t="str">
        <f>'Copy paste to Here'!C256</f>
        <v>SGTSH30</v>
      </c>
      <c r="C252" s="57" t="s">
        <v>934</v>
      </c>
      <c r="D252" s="58">
        <f>Invoice!B256</f>
        <v>2</v>
      </c>
      <c r="E252" s="59">
        <f>'Shipping Invoice'!J256*$N$1</f>
        <v>8.09</v>
      </c>
      <c r="F252" s="59">
        <f t="shared" si="10"/>
        <v>16.18</v>
      </c>
      <c r="G252" s="60">
        <f t="shared" si="11"/>
        <v>175.63390000000001</v>
      </c>
      <c r="H252" s="63">
        <f t="shared" si="12"/>
        <v>351.26780000000002</v>
      </c>
    </row>
    <row r="253" spans="1:8" s="62" customFormat="1" ht="36">
      <c r="A253" s="56" t="str">
        <f>IF((LEN('Copy paste to Here'!G257))&gt;5,((CONCATENATE('Copy paste to Here'!G257," &amp; ",'Copy paste to Here'!D257,"  &amp;  ",'Copy paste to Here'!E257))),"Empty Cell")</f>
        <v xml:space="preserve">PVD plated 316L steel hinged segment ring, 1.2mm (16g) with leaves design Cubic Zirconia (CZ) stones &amp; Color: Rose Gold 8mm  &amp;  </v>
      </c>
      <c r="B253" s="57" t="str">
        <f>'Copy paste to Here'!C257</f>
        <v>SGTSH30</v>
      </c>
      <c r="C253" s="57" t="s">
        <v>935</v>
      </c>
      <c r="D253" s="58">
        <f>Invoice!B257</f>
        <v>3</v>
      </c>
      <c r="E253" s="59">
        <f>'Shipping Invoice'!J257*$N$1</f>
        <v>8.09</v>
      </c>
      <c r="F253" s="59">
        <f t="shared" si="10"/>
        <v>24.27</v>
      </c>
      <c r="G253" s="60">
        <f t="shared" si="11"/>
        <v>175.63390000000001</v>
      </c>
      <c r="H253" s="63">
        <f t="shared" si="12"/>
        <v>526.90170000000001</v>
      </c>
    </row>
    <row r="254" spans="1:8" s="62" customFormat="1" ht="25.5">
      <c r="A254" s="56" t="str">
        <f>IF((LEN('Copy paste to Here'!G258))&gt;5,((CONCATENATE('Copy paste to Here'!G258," &amp; ",'Copy paste to Here'!D258,"  &amp;  ",'Copy paste to Here'!E258))),"Empty Cell")</f>
        <v xml:space="preserve">PVD plated 316L steel hinged segment ring, 1.2mm (16g) with leaves design Cubic Zirconia (CZ) stones &amp; Color: Black 8mm  &amp;  </v>
      </c>
      <c r="B254" s="57" t="str">
        <f>'Copy paste to Here'!C258</f>
        <v>SGTSH30</v>
      </c>
      <c r="C254" s="57" t="s">
        <v>936</v>
      </c>
      <c r="D254" s="58">
        <f>Invoice!B258</f>
        <v>2</v>
      </c>
      <c r="E254" s="59">
        <f>'Shipping Invoice'!J258*$N$1</f>
        <v>8.09</v>
      </c>
      <c r="F254" s="59">
        <f t="shared" si="10"/>
        <v>16.18</v>
      </c>
      <c r="G254" s="60">
        <f t="shared" si="11"/>
        <v>175.63390000000001</v>
      </c>
      <c r="H254" s="63">
        <f t="shared" si="12"/>
        <v>351.26780000000002</v>
      </c>
    </row>
    <row r="255" spans="1:8" s="62" customFormat="1" ht="60">
      <c r="A255" s="56" t="str">
        <f>IF((LEN('Copy paste to Here'!G259))&gt;5,((CONCATENATE('Copy paste to Here'!G259," &amp; ",'Copy paste to Here'!D259,"  &amp;  ",'Copy paste to Here'!E259))),"Empty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40 pcs.  &amp;  Height: 2.5mm</v>
      </c>
      <c r="B255" s="57" t="str">
        <f>'Copy paste to Here'!C259</f>
        <v>UBLK303</v>
      </c>
      <c r="C255" s="57" t="s">
        <v>937</v>
      </c>
      <c r="D255" s="58">
        <f>Invoice!B259</f>
        <v>1</v>
      </c>
      <c r="E255" s="59">
        <f>'Shipping Invoice'!J259*$N$1</f>
        <v>152.30000000000001</v>
      </c>
      <c r="F255" s="59">
        <f t="shared" si="10"/>
        <v>152.30000000000001</v>
      </c>
      <c r="G255" s="60">
        <f t="shared" si="11"/>
        <v>3306.4330000000004</v>
      </c>
      <c r="H255" s="63">
        <f t="shared" si="12"/>
        <v>3306.4330000000004</v>
      </c>
    </row>
    <row r="256" spans="1:8" s="62" customFormat="1" ht="24">
      <c r="A256" s="56" t="str">
        <f>IF((LEN('Copy paste to Here'!G260))&gt;5,((CONCATENATE('Copy paste to Here'!G260," &amp; ",'Copy paste to Here'!D260,"  &amp;  ",'Copy paste to Here'!E260))),"Empty Cell")</f>
        <v>Titanium G23 belly banana, 14g (1.6mm) with 8mm &amp; 5mm bezel set jewel ball &amp; Length: 8mm  &amp;  Crystal Color: Clear</v>
      </c>
      <c r="B256" s="57" t="str">
        <f>'Copy paste to Here'!C260</f>
        <v>UBN2CG</v>
      </c>
      <c r="C256" s="57" t="s">
        <v>864</v>
      </c>
      <c r="D256" s="58">
        <f>Invoice!B260</f>
        <v>5</v>
      </c>
      <c r="E256" s="59">
        <f>'Shipping Invoice'!J260*$N$1</f>
        <v>3.88</v>
      </c>
      <c r="F256" s="59">
        <f t="shared" si="10"/>
        <v>19.399999999999999</v>
      </c>
      <c r="G256" s="60">
        <f t="shared" si="11"/>
        <v>84.234800000000007</v>
      </c>
      <c r="H256" s="63">
        <f t="shared" si="12"/>
        <v>421.17400000000004</v>
      </c>
    </row>
    <row r="257" spans="1:8" s="62" customFormat="1" ht="48">
      <c r="A257" s="56" t="str">
        <f>IF((LEN('Copy paste to Here'!G261))&gt;5,((CONCATENATE('Copy paste to Here'!G261," &amp; ",'Copy paste to Here'!D261,"  &amp;  ",'Copy paste to Here'!E261))),"Empty Cell")</f>
        <v>High polished titanium G23 hinged segment ring, 1.2mm (16g) with double line rings and outward facing CNC set Cubic Zirconia (CZ) stones, inner diameter from 8mm to 10mm &amp; Cz Color: Clear  &amp;  Length: 8mm</v>
      </c>
      <c r="B257" s="57" t="str">
        <f>'Copy paste to Here'!C261</f>
        <v>USGSH22</v>
      </c>
      <c r="C257" s="57" t="s">
        <v>938</v>
      </c>
      <c r="D257" s="58">
        <f>Invoice!B261</f>
        <v>1</v>
      </c>
      <c r="E257" s="59">
        <f>'Shipping Invoice'!J261*$N$1</f>
        <v>20.170000000000002</v>
      </c>
      <c r="F257" s="59">
        <f t="shared" si="10"/>
        <v>20.170000000000002</v>
      </c>
      <c r="G257" s="60">
        <f t="shared" si="11"/>
        <v>437.89070000000004</v>
      </c>
      <c r="H257" s="63">
        <f t="shared" si="12"/>
        <v>437.89070000000004</v>
      </c>
    </row>
    <row r="258" spans="1:8" s="62" customFormat="1" ht="48">
      <c r="A258" s="56" t="str">
        <f>IF((LEN('Copy paste to Here'!G262))&gt;5,((CONCATENATE('Copy paste to Here'!G262," &amp; ",'Copy paste to Here'!D262,"  &amp;  ",'Copy paste to Here'!E262))),"Empty Cell")</f>
        <v>High polished titanium G23 hinged segment ring, 1.2mm (16g) with double line rings and outward facing CNC set Cubic Zirconia (CZ) stones, inner diameter from 8mm to 10mm &amp; Cz Color: Clear  &amp;  Length: 10mm</v>
      </c>
      <c r="B258" s="57" t="str">
        <f>'Copy paste to Here'!C262</f>
        <v>USGSH22</v>
      </c>
      <c r="C258" s="57" t="s">
        <v>939</v>
      </c>
      <c r="D258" s="58">
        <f>Invoice!B262</f>
        <v>1</v>
      </c>
      <c r="E258" s="59">
        <f>'Shipping Invoice'!J262*$N$1</f>
        <v>22.04</v>
      </c>
      <c r="F258" s="59">
        <f t="shared" si="10"/>
        <v>22.04</v>
      </c>
      <c r="G258" s="60">
        <f t="shared" si="11"/>
        <v>478.48840000000001</v>
      </c>
      <c r="H258" s="63">
        <f t="shared" si="12"/>
        <v>478.48840000000001</v>
      </c>
    </row>
    <row r="259" spans="1:8" s="62" customFormat="1" ht="36">
      <c r="A259" s="56" t="str">
        <f>IF((LEN('Copy paste to Here'!G263))&gt;5,((CONCATENATE('Copy paste to Here'!G263," &amp; ",'Copy paste to Here'!D263,"  &amp;  ",'Copy paste to Here'!E263))),"Empty Cell")</f>
        <v xml:space="preserve">PVD plated titanium G23 hinged segment ring, 1.2mm (16g) with double line rings and outward facing CNC set Cubic Zirconia (CZ) stones, inner diameter from 8mm to 10mm &amp; Color: Gold 8mm  &amp;  </v>
      </c>
      <c r="B259" s="57" t="str">
        <f>'Copy paste to Here'!C263</f>
        <v>USGSH22T</v>
      </c>
      <c r="C259" s="57" t="s">
        <v>940</v>
      </c>
      <c r="D259" s="58">
        <f>Invoice!B263</f>
        <v>1</v>
      </c>
      <c r="E259" s="59">
        <f>'Shipping Invoice'!J263*$N$1</f>
        <v>20.85</v>
      </c>
      <c r="F259" s="59">
        <f t="shared" si="10"/>
        <v>20.85</v>
      </c>
      <c r="G259" s="60">
        <f t="shared" si="11"/>
        <v>452.65350000000007</v>
      </c>
      <c r="H259" s="63">
        <f t="shared" si="12"/>
        <v>452.65350000000007</v>
      </c>
    </row>
    <row r="260" spans="1:8" s="62" customFormat="1" ht="48">
      <c r="A260" s="56" t="str">
        <f>IF((LEN('Copy paste to Here'!G264))&gt;5,((CONCATENATE('Copy paste to Here'!G264," &amp; ",'Copy paste to Here'!D264,"  &amp;  ",'Copy paste to Here'!E264))),"Empty Cell")</f>
        <v xml:space="preserve">PVD plated titanium G23 hinged segment ring, 1.2mm (16g) with double line rings and outward facing CNC set Cubic Zirconia (CZ) stones, inner diameter from 8mm to 10mm &amp; Color: Gold 10mm  &amp;  </v>
      </c>
      <c r="B260" s="57" t="str">
        <f>'Copy paste to Here'!C264</f>
        <v>USGSH22T</v>
      </c>
      <c r="C260" s="57" t="s">
        <v>941</v>
      </c>
      <c r="D260" s="58">
        <f>Invoice!B264</f>
        <v>1</v>
      </c>
      <c r="E260" s="59">
        <f>'Shipping Invoice'!J264*$N$1</f>
        <v>22.72</v>
      </c>
      <c r="F260" s="59">
        <f t="shared" si="10"/>
        <v>22.72</v>
      </c>
      <c r="G260" s="60">
        <f t="shared" si="11"/>
        <v>493.25119999999998</v>
      </c>
      <c r="H260" s="63">
        <f t="shared" si="12"/>
        <v>493.25119999999998</v>
      </c>
    </row>
    <row r="261" spans="1:8" s="62" customFormat="1" ht="36">
      <c r="A261" s="56" t="str">
        <f>IF((LEN('Copy paste to Here'!G265))&gt;5,((CONCATENATE('Copy paste to Here'!G265," &amp; ",'Copy paste to Here'!D265,"  &amp;  ",'Copy paste to Here'!E265))),"Empty Cell")</f>
        <v>High polished titanium G23 hinged segment ring, 0.8mm (20g) with outward facing CNC set Cubic Zirconia (CZ) stones, inner diameter from 7mm to 10mm &amp; Cz Color: Clear  &amp;  Length: 9mm</v>
      </c>
      <c r="B261" s="57" t="str">
        <f>'Copy paste to Here'!C265</f>
        <v>USGSHSS10</v>
      </c>
      <c r="C261" s="57" t="s">
        <v>942</v>
      </c>
      <c r="D261" s="58">
        <f>Invoice!B265</f>
        <v>1</v>
      </c>
      <c r="E261" s="59">
        <f>'Shipping Invoice'!J265*$N$1</f>
        <v>14.05</v>
      </c>
      <c r="F261" s="59">
        <f t="shared" si="10"/>
        <v>14.05</v>
      </c>
      <c r="G261" s="60">
        <f t="shared" si="11"/>
        <v>305.02550000000002</v>
      </c>
      <c r="H261" s="63">
        <f t="shared" si="12"/>
        <v>305.02550000000002</v>
      </c>
    </row>
    <row r="262" spans="1:8" s="62" customFormat="1" ht="36">
      <c r="A262" s="56" t="str">
        <f>IF((LEN('Copy paste to Here'!G266))&gt;5,((CONCATENATE('Copy paste to Here'!G266," &amp; ",'Copy paste to Here'!D266,"  &amp;  ",'Copy paste to Here'!E266))),"Empty Cell")</f>
        <v xml:space="preserve">PVD plated titanium G23 hinged segment ring, 0.8mm (20g) with outward facing CNC set Cubic Zirconia (CZ) stones, inner diameter from 7mm to 10mm &amp; Color: Black 8mm  &amp;  </v>
      </c>
      <c r="B262" s="57" t="str">
        <f>'Copy paste to Here'!C266</f>
        <v>USGSHSS10T</v>
      </c>
      <c r="C262" s="57" t="s">
        <v>943</v>
      </c>
      <c r="D262" s="58">
        <f>Invoice!B266</f>
        <v>1</v>
      </c>
      <c r="E262" s="59">
        <f>'Shipping Invoice'!J266*$N$1</f>
        <v>13.91</v>
      </c>
      <c r="F262" s="59">
        <f t="shared" si="10"/>
        <v>13.91</v>
      </c>
      <c r="G262" s="60">
        <f t="shared" si="11"/>
        <v>301.98610000000002</v>
      </c>
      <c r="H262" s="63">
        <f t="shared" si="12"/>
        <v>301.98610000000002</v>
      </c>
    </row>
    <row r="263" spans="1:8" s="62" customFormat="1" ht="36">
      <c r="A263" s="56" t="str">
        <f>IF((LEN('Copy paste to Here'!G267))&gt;5,((CONCATENATE('Copy paste to Here'!G267," &amp; ",'Copy paste to Here'!D267,"  &amp;  ",'Copy paste to Here'!E267))),"Empty Cell")</f>
        <v xml:space="preserve">PVD plated polished titanium G23 hinged segment ring, 1.2mm (16g) with outward facing CNC set Cubic Zirconia (CZ) stones &amp; Color: High Polish 7mm  &amp;  </v>
      </c>
      <c r="B263" s="57" t="str">
        <f>'Copy paste to Here'!C267</f>
        <v>USGTSH10</v>
      </c>
      <c r="C263" s="57" t="s">
        <v>944</v>
      </c>
      <c r="D263" s="58">
        <f>Invoice!B267</f>
        <v>1</v>
      </c>
      <c r="E263" s="59">
        <f>'Shipping Invoice'!J267*$N$1</f>
        <v>12.72</v>
      </c>
      <c r="F263" s="59">
        <f t="shared" si="10"/>
        <v>12.72</v>
      </c>
      <c r="G263" s="60">
        <f t="shared" si="11"/>
        <v>276.15120000000002</v>
      </c>
      <c r="H263" s="63">
        <f t="shared" si="12"/>
        <v>276.15120000000002</v>
      </c>
    </row>
    <row r="264" spans="1:8" s="62" customFormat="1" ht="36">
      <c r="A264" s="56" t="str">
        <f>IF((LEN('Copy paste to Here'!G268))&gt;5,((CONCATENATE('Copy paste to Here'!G268," &amp; ",'Copy paste to Here'!D268,"  &amp;  ",'Copy paste to Here'!E268))),"Empty Cell")</f>
        <v xml:space="preserve">PVD plated polished titanium G23 hinged segment ring, 1.2mm (16g) with outward facing CNC set Cubic Zirconia (CZ) stones &amp; Color: High Polish 9mm  &amp;  </v>
      </c>
      <c r="B264" s="57" t="str">
        <f>'Copy paste to Here'!C268</f>
        <v>USGTSH10</v>
      </c>
      <c r="C264" s="57" t="s">
        <v>945</v>
      </c>
      <c r="D264" s="58">
        <f>Invoice!B268</f>
        <v>2</v>
      </c>
      <c r="E264" s="59">
        <f>'Shipping Invoice'!J268*$N$1</f>
        <v>14.05</v>
      </c>
      <c r="F264" s="59">
        <f t="shared" si="10"/>
        <v>28.1</v>
      </c>
      <c r="G264" s="60">
        <f t="shared" si="11"/>
        <v>305.02550000000002</v>
      </c>
      <c r="H264" s="63">
        <f t="shared" si="12"/>
        <v>610.05100000000004</v>
      </c>
    </row>
    <row r="265" spans="1:8" s="62" customFormat="1" ht="24">
      <c r="A265" s="56" t="str">
        <f>IF((LEN('Copy paste to Here'!G269))&gt;5,((CONCATENATE('Copy paste to Here'!G269," &amp; ",'Copy paste to Here'!D269,"  &amp;  ",'Copy paste to Here'!E269))),"Empty Cell")</f>
        <v xml:space="preserve">Pack of 10 pcs. of 3mm anodized surgical steel balls with threading 1.2mm (16g) &amp; Color: Black  &amp;  </v>
      </c>
      <c r="B265" s="57" t="str">
        <f>'Copy paste to Here'!C269</f>
        <v>XBT3S</v>
      </c>
      <c r="C265" s="57" t="s">
        <v>878</v>
      </c>
      <c r="D265" s="58">
        <f>Invoice!B269</f>
        <v>2</v>
      </c>
      <c r="E265" s="59">
        <f>'Shipping Invoice'!J269*$N$1</f>
        <v>3.31</v>
      </c>
      <c r="F265" s="59">
        <f t="shared" si="10"/>
        <v>6.62</v>
      </c>
      <c r="G265" s="60">
        <f t="shared" si="11"/>
        <v>71.860100000000003</v>
      </c>
      <c r="H265" s="63">
        <f t="shared" si="12"/>
        <v>143.72020000000001</v>
      </c>
    </row>
    <row r="266" spans="1:8" s="62" customFormat="1" ht="24">
      <c r="A266" s="56" t="str">
        <f>IF((LEN('Copy paste to Here'!G270))&gt;5,((CONCATENATE('Copy paste to Here'!G270," &amp; ",'Copy paste to Here'!D270,"  &amp;  ",'Copy paste to Here'!E270))),"Empty Cell")</f>
        <v xml:space="preserve">Pack of 10 pcs. of 3mm anodized surgical steel balls with threading 1.2mm (16g) &amp; Color: Blue  &amp;  </v>
      </c>
      <c r="B266" s="57" t="str">
        <f>'Copy paste to Here'!C270</f>
        <v>XBT3S</v>
      </c>
      <c r="C266" s="57" t="s">
        <v>878</v>
      </c>
      <c r="D266" s="58">
        <f>Invoice!B270</f>
        <v>1</v>
      </c>
      <c r="E266" s="59">
        <f>'Shipping Invoice'!J270*$N$1</f>
        <v>3.31</v>
      </c>
      <c r="F266" s="59">
        <f t="shared" si="10"/>
        <v>3.31</v>
      </c>
      <c r="G266" s="60">
        <f t="shared" si="11"/>
        <v>71.860100000000003</v>
      </c>
      <c r="H266" s="63">
        <f t="shared" si="12"/>
        <v>71.860100000000003</v>
      </c>
    </row>
    <row r="267" spans="1:8" s="62" customFormat="1" ht="24">
      <c r="A267" s="56" t="str">
        <f>IF((LEN('Copy paste to Here'!G271))&gt;5,((CONCATENATE('Copy paste to Here'!G271," &amp; ",'Copy paste to Here'!D271,"  &amp;  ",'Copy paste to Here'!E271))),"Empty Cell")</f>
        <v xml:space="preserve">Pack of 10 pcs. of 3mm anodized surgical steel balls with threading 1.2mm (16g) &amp; Color: Rainbow  &amp;  </v>
      </c>
      <c r="B267" s="57" t="str">
        <f>'Copy paste to Here'!C271</f>
        <v>XBT3S</v>
      </c>
      <c r="C267" s="57" t="s">
        <v>878</v>
      </c>
      <c r="D267" s="58">
        <f>Invoice!B271</f>
        <v>1</v>
      </c>
      <c r="E267" s="59">
        <f>'Shipping Invoice'!J271*$N$1</f>
        <v>3.31</v>
      </c>
      <c r="F267" s="59">
        <f t="shared" si="10"/>
        <v>3.31</v>
      </c>
      <c r="G267" s="60">
        <f t="shared" si="11"/>
        <v>71.860100000000003</v>
      </c>
      <c r="H267" s="63">
        <f t="shared" si="12"/>
        <v>71.860100000000003</v>
      </c>
    </row>
    <row r="268" spans="1:8" s="62" customFormat="1" ht="24">
      <c r="A268" s="56" t="str">
        <f>IF((LEN('Copy paste to Here'!G272))&gt;5,((CONCATENATE('Copy paste to Here'!G272," &amp; ",'Copy paste to Here'!D272,"  &amp;  ",'Copy paste to Here'!E272))),"Empty Cell")</f>
        <v xml:space="preserve">Pack of 10 pcs. of 3mm anodized surgical steel balls with threading 1.2mm (16g) &amp; Color: Gold  &amp;  </v>
      </c>
      <c r="B268" s="57" t="str">
        <f>'Copy paste to Here'!C272</f>
        <v>XBT3S</v>
      </c>
      <c r="C268" s="57" t="s">
        <v>878</v>
      </c>
      <c r="D268" s="58">
        <f>Invoice!B272</f>
        <v>2</v>
      </c>
      <c r="E268" s="59">
        <f>'Shipping Invoice'!J272*$N$1</f>
        <v>3.31</v>
      </c>
      <c r="F268" s="59">
        <f t="shared" si="10"/>
        <v>6.62</v>
      </c>
      <c r="G268" s="60">
        <f t="shared" si="11"/>
        <v>71.860100000000003</v>
      </c>
      <c r="H268" s="63">
        <f t="shared" si="12"/>
        <v>143.72020000000001</v>
      </c>
    </row>
    <row r="269" spans="1:8" s="62" customFormat="1" ht="24">
      <c r="A269" s="56" t="str">
        <f>IF((LEN('Copy paste to Here'!G273))&gt;5,((CONCATENATE('Copy paste to Here'!G273," &amp; ",'Copy paste to Here'!D273,"  &amp;  ",'Copy paste to Here'!E273))),"Empty Cell")</f>
        <v xml:space="preserve">Pack of 10 pcs. of 4mm anodized surgical steel balls with threading 1.2mm (16g) &amp; Color: Black  &amp;  </v>
      </c>
      <c r="B269" s="57" t="str">
        <f>'Copy paste to Here'!C273</f>
        <v>XBT4S</v>
      </c>
      <c r="C269" s="57" t="s">
        <v>880</v>
      </c>
      <c r="D269" s="58">
        <f>Invoice!B273</f>
        <v>1</v>
      </c>
      <c r="E269" s="59">
        <f>'Shipping Invoice'!J273*$N$1</f>
        <v>3.38</v>
      </c>
      <c r="F269" s="59">
        <f t="shared" si="10"/>
        <v>3.38</v>
      </c>
      <c r="G269" s="60">
        <f t="shared" si="11"/>
        <v>73.379800000000003</v>
      </c>
      <c r="H269" s="63">
        <f t="shared" si="12"/>
        <v>73.379800000000003</v>
      </c>
    </row>
    <row r="270" spans="1:8" s="62" customFormat="1" ht="24">
      <c r="A270" s="56" t="str">
        <f>IF((LEN('Copy paste to Here'!G274))&gt;5,((CONCATENATE('Copy paste to Here'!G274," &amp; ",'Copy paste to Here'!D274,"  &amp;  ",'Copy paste to Here'!E274))),"Empty Cell")</f>
        <v xml:space="preserve">Pack of 10 pcs. of 4mm anodized surgical steel balls with threading 1.2mm (16g) &amp; Color: Gold  &amp;  </v>
      </c>
      <c r="B270" s="57" t="str">
        <f>'Copy paste to Here'!C274</f>
        <v>XBT4S</v>
      </c>
      <c r="C270" s="57" t="s">
        <v>880</v>
      </c>
      <c r="D270" s="58">
        <f>Invoice!B274</f>
        <v>1</v>
      </c>
      <c r="E270" s="59">
        <f>'Shipping Invoice'!J274*$N$1</f>
        <v>3.38</v>
      </c>
      <c r="F270" s="59">
        <f t="shared" si="10"/>
        <v>3.38</v>
      </c>
      <c r="G270" s="60">
        <f t="shared" si="11"/>
        <v>73.379800000000003</v>
      </c>
      <c r="H270" s="63">
        <f t="shared" si="12"/>
        <v>73.379800000000003</v>
      </c>
    </row>
    <row r="271" spans="1:8" s="62" customFormat="1" ht="24">
      <c r="A271" s="56" t="str">
        <f>IF((LEN('Copy paste to Here'!G275))&gt;5,((CONCATENATE('Copy paste to Here'!G275," &amp; ",'Copy paste to Here'!D275,"  &amp;  ",'Copy paste to Here'!E275))),"Empty Cell")</f>
        <v xml:space="preserve">Pack of 10 pcs. of 4mm anodized surgical steel balls with threading 1.2mm (16g) &amp; Color: Rose-gold  &amp;  </v>
      </c>
      <c r="B271" s="57" t="str">
        <f>'Copy paste to Here'!C275</f>
        <v>XBT4S</v>
      </c>
      <c r="C271" s="57" t="s">
        <v>880</v>
      </c>
      <c r="D271" s="58">
        <f>Invoice!B275</f>
        <v>1</v>
      </c>
      <c r="E271" s="59">
        <f>'Shipping Invoice'!J275*$N$1</f>
        <v>3.38</v>
      </c>
      <c r="F271" s="59">
        <f t="shared" si="10"/>
        <v>3.38</v>
      </c>
      <c r="G271" s="60">
        <f t="shared" si="11"/>
        <v>73.379800000000003</v>
      </c>
      <c r="H271" s="63">
        <f t="shared" si="12"/>
        <v>73.379800000000003</v>
      </c>
    </row>
    <row r="272" spans="1:8" s="62" customFormat="1" ht="24">
      <c r="A272" s="56" t="str">
        <f>IF((LEN('Copy paste to Here'!G276))&gt;5,((CONCATENATE('Copy paste to Here'!G276," &amp; ",'Copy paste to Here'!D276,"  &amp;  ",'Copy paste to Here'!E276))),"Empty Cell")</f>
        <v xml:space="preserve">Pack of 10 pcs. of 2mm high polished surgical steel cones with threading 1.2mm (16g) &amp;   &amp;  </v>
      </c>
      <c r="B272" s="57" t="str">
        <f>'Copy paste to Here'!C276</f>
        <v>XCON2</v>
      </c>
      <c r="C272" s="57" t="s">
        <v>882</v>
      </c>
      <c r="D272" s="58">
        <f>Invoice!B276</f>
        <v>1</v>
      </c>
      <c r="E272" s="59">
        <f>'Shipping Invoice'!J276*$N$1</f>
        <v>1.24</v>
      </c>
      <c r="F272" s="59">
        <f t="shared" si="10"/>
        <v>1.24</v>
      </c>
      <c r="G272" s="60">
        <f t="shared" si="11"/>
        <v>26.920400000000001</v>
      </c>
      <c r="H272" s="63">
        <f t="shared" si="12"/>
        <v>26.920400000000001</v>
      </c>
    </row>
    <row r="273" spans="1:8" s="62" customFormat="1" ht="24">
      <c r="A273" s="56" t="str">
        <f>IF((LEN('Copy paste to Here'!G277))&gt;5,((CONCATENATE('Copy paste to Here'!G277," &amp; ",'Copy paste to Here'!D277,"  &amp;  ",'Copy paste to Here'!E277))),"Empty Cell")</f>
        <v xml:space="preserve">Pack of 10 pcs. of 3mm high polished surgical steel cones with threading 1.2mm (16g) &amp;   &amp;  </v>
      </c>
      <c r="B273" s="57" t="str">
        <f>'Copy paste to Here'!C277</f>
        <v>XCON3</v>
      </c>
      <c r="C273" s="57" t="s">
        <v>884</v>
      </c>
      <c r="D273" s="58">
        <f>Invoice!B277</f>
        <v>2</v>
      </c>
      <c r="E273" s="59">
        <f>'Shipping Invoice'!J277*$N$1</f>
        <v>1.02</v>
      </c>
      <c r="F273" s="59">
        <f t="shared" si="10"/>
        <v>2.04</v>
      </c>
      <c r="G273" s="60">
        <f t="shared" si="11"/>
        <v>22.144200000000001</v>
      </c>
      <c r="H273" s="63">
        <f t="shared" si="12"/>
        <v>44.288400000000003</v>
      </c>
    </row>
    <row r="274" spans="1:8" s="62" customFormat="1" ht="24">
      <c r="A274" s="56" t="str">
        <f>IF((LEN('Copy paste to Here'!G278))&gt;5,((CONCATENATE('Copy paste to Here'!G278," &amp; ",'Copy paste to Here'!D278,"  &amp;  ",'Copy paste to Here'!E278))),"Empty Cell")</f>
        <v xml:space="preserve">Pack of 10 pcs. of 3mm surgical steel half jewel balls with bezel set crystal with 1.2mm threading (16g) &amp; Crystal Color: Clear  &amp;  </v>
      </c>
      <c r="B274" s="57" t="str">
        <f>'Copy paste to Here'!C278</f>
        <v>XHJB3</v>
      </c>
      <c r="C274" s="57" t="s">
        <v>886</v>
      </c>
      <c r="D274" s="58">
        <f>Invoice!B278</f>
        <v>3</v>
      </c>
      <c r="E274" s="59">
        <f>'Shipping Invoice'!J278*$N$1</f>
        <v>6.28</v>
      </c>
      <c r="F274" s="59">
        <f t="shared" si="10"/>
        <v>18.84</v>
      </c>
      <c r="G274" s="60">
        <f t="shared" si="11"/>
        <v>136.33880000000002</v>
      </c>
      <c r="H274" s="63">
        <f t="shared" si="12"/>
        <v>409.01640000000009</v>
      </c>
    </row>
    <row r="275" spans="1:8" s="62" customFormat="1" ht="24">
      <c r="A275" s="56" t="str">
        <f>IF((LEN('Copy paste to Here'!G279))&gt;5,((CONCATENATE('Copy paste to Here'!G279," &amp; ",'Copy paste to Here'!D279,"  &amp;  ",'Copy paste to Here'!E279))),"Empty Cell")</f>
        <v xml:space="preserve">Pack of 10 pcs. of 3mm surgical steel half jewel balls with bezel set crystal with 1.2mm threading (16g) &amp; Crystal Color: AB  &amp;  </v>
      </c>
      <c r="B275" s="57" t="str">
        <f>'Copy paste to Here'!C279</f>
        <v>XHJB3</v>
      </c>
      <c r="C275" s="57" t="s">
        <v>886</v>
      </c>
      <c r="D275" s="58">
        <f>Invoice!B279</f>
        <v>2</v>
      </c>
      <c r="E275" s="59">
        <f>'Shipping Invoice'!J279*$N$1</f>
        <v>6.28</v>
      </c>
      <c r="F275" s="59">
        <f t="shared" ref="F275:F338" si="13">D275*E275</f>
        <v>12.56</v>
      </c>
      <c r="G275" s="60">
        <f t="shared" ref="G275:G338" si="14">E275*$E$14</f>
        <v>136.33880000000002</v>
      </c>
      <c r="H275" s="63">
        <f t="shared" ref="H275:H338" si="15">D275*G275</f>
        <v>272.67760000000004</v>
      </c>
    </row>
    <row r="276" spans="1:8" s="62" customFormat="1" ht="24">
      <c r="A276" s="56" t="str">
        <f>IF((LEN('Copy paste to Here'!G280))&gt;5,((CONCATENATE('Copy paste to Here'!G280," &amp; ",'Copy paste to Here'!D280,"  &amp;  ",'Copy paste to Here'!E280))),"Empty Cell")</f>
        <v xml:space="preserve">Pack of 10 pcs. of 3mm surgical steel half jewel balls with bezel set crystal with 1.2mm threading (16g) &amp; Crystal Color: Rose  &amp;  </v>
      </c>
      <c r="B276" s="57" t="str">
        <f>'Copy paste to Here'!C280</f>
        <v>XHJB3</v>
      </c>
      <c r="C276" s="57" t="s">
        <v>886</v>
      </c>
      <c r="D276" s="58">
        <f>Invoice!B280</f>
        <v>1</v>
      </c>
      <c r="E276" s="59">
        <f>'Shipping Invoice'!J280*$N$1</f>
        <v>6.28</v>
      </c>
      <c r="F276" s="59">
        <f t="shared" si="13"/>
        <v>6.28</v>
      </c>
      <c r="G276" s="60">
        <f t="shared" si="14"/>
        <v>136.33880000000002</v>
      </c>
      <c r="H276" s="63">
        <f t="shared" si="15"/>
        <v>136.33880000000002</v>
      </c>
    </row>
    <row r="277" spans="1:8" s="62" customFormat="1" ht="36">
      <c r="A277" s="56" t="str">
        <f>IF((LEN('Copy paste to Here'!G281))&gt;5,((CONCATENATE('Copy paste to Here'!G281," &amp; ",'Copy paste to Here'!D281,"  &amp;  ",'Copy paste to Here'!E281))),"Empty Cell")</f>
        <v xml:space="preserve">Pack of 10 pcs. of 3mm surgical steel half jewel balls with bezel set crystal with 1.2mm threading (16g) &amp; Crystal Color: Light Sapphire  &amp;  </v>
      </c>
      <c r="B277" s="57" t="str">
        <f>'Copy paste to Here'!C281</f>
        <v>XHJB3</v>
      </c>
      <c r="C277" s="57" t="s">
        <v>886</v>
      </c>
      <c r="D277" s="58">
        <f>Invoice!B281</f>
        <v>1</v>
      </c>
      <c r="E277" s="59">
        <f>'Shipping Invoice'!J281*$N$1</f>
        <v>6.28</v>
      </c>
      <c r="F277" s="59">
        <f t="shared" si="13"/>
        <v>6.28</v>
      </c>
      <c r="G277" s="60">
        <f t="shared" si="14"/>
        <v>136.33880000000002</v>
      </c>
      <c r="H277" s="63">
        <f t="shared" si="15"/>
        <v>136.33880000000002</v>
      </c>
    </row>
    <row r="278" spans="1:8" s="62" customFormat="1" ht="36">
      <c r="A278" s="56" t="str">
        <f>IF((LEN('Copy paste to Here'!G282))&gt;5,((CONCATENATE('Copy paste to Here'!G282," &amp; ",'Copy paste to Here'!D282,"  &amp;  ",'Copy paste to Here'!E282))),"Empty Cell")</f>
        <v xml:space="preserve">Pack of 10 pcs. of 3mm surgical steel half jewel balls with bezel set crystal with 1.2mm threading (16g) &amp; Crystal Color: Sapphire  &amp;  </v>
      </c>
      <c r="B278" s="57" t="str">
        <f>'Copy paste to Here'!C282</f>
        <v>XHJB3</v>
      </c>
      <c r="C278" s="57" t="s">
        <v>886</v>
      </c>
      <c r="D278" s="58">
        <f>Invoice!B282</f>
        <v>2</v>
      </c>
      <c r="E278" s="59">
        <f>'Shipping Invoice'!J282*$N$1</f>
        <v>6.28</v>
      </c>
      <c r="F278" s="59">
        <f t="shared" si="13"/>
        <v>12.56</v>
      </c>
      <c r="G278" s="60">
        <f t="shared" si="14"/>
        <v>136.33880000000002</v>
      </c>
      <c r="H278" s="63">
        <f t="shared" si="15"/>
        <v>272.67760000000004</v>
      </c>
    </row>
    <row r="279" spans="1:8" s="62" customFormat="1" ht="36">
      <c r="A279" s="56" t="str">
        <f>IF((LEN('Copy paste to Here'!G283))&gt;5,((CONCATENATE('Copy paste to Here'!G283," &amp; ",'Copy paste to Here'!D283,"  &amp;  ",'Copy paste to Here'!E283))),"Empty Cell")</f>
        <v xml:space="preserve">Pack of 10 pcs. of 3mm surgical steel half jewel balls with bezel set crystal with 1.2mm threading (16g) &amp; Crystal Color: Aquamarine  &amp;  </v>
      </c>
      <c r="B279" s="57" t="str">
        <f>'Copy paste to Here'!C283</f>
        <v>XHJB3</v>
      </c>
      <c r="C279" s="57" t="s">
        <v>886</v>
      </c>
      <c r="D279" s="58">
        <f>Invoice!B283</f>
        <v>2</v>
      </c>
      <c r="E279" s="59">
        <f>'Shipping Invoice'!J283*$N$1</f>
        <v>6.28</v>
      </c>
      <c r="F279" s="59">
        <f t="shared" si="13"/>
        <v>12.56</v>
      </c>
      <c r="G279" s="60">
        <f t="shared" si="14"/>
        <v>136.33880000000002</v>
      </c>
      <c r="H279" s="63">
        <f t="shared" si="15"/>
        <v>272.67760000000004</v>
      </c>
    </row>
    <row r="280" spans="1:8" s="62" customFormat="1" ht="36">
      <c r="A280" s="56" t="str">
        <f>IF((LEN('Copy paste to Here'!G284))&gt;5,((CONCATENATE('Copy paste to Here'!G284," &amp; ",'Copy paste to Here'!D284,"  &amp;  ",'Copy paste to Here'!E284))),"Empty Cell")</f>
        <v xml:space="preserve">Pack of 10 pcs. of 3mm surgical steel half jewel balls with bezel set crystal with 1.2mm threading (16g) &amp; Crystal Color: Blue Zircon  &amp;  </v>
      </c>
      <c r="B280" s="57" t="str">
        <f>'Copy paste to Here'!C284</f>
        <v>XHJB3</v>
      </c>
      <c r="C280" s="57" t="s">
        <v>886</v>
      </c>
      <c r="D280" s="58">
        <f>Invoice!B284</f>
        <v>1</v>
      </c>
      <c r="E280" s="59">
        <f>'Shipping Invoice'!J284*$N$1</f>
        <v>6.28</v>
      </c>
      <c r="F280" s="59">
        <f t="shared" si="13"/>
        <v>6.28</v>
      </c>
      <c r="G280" s="60">
        <f t="shared" si="14"/>
        <v>136.33880000000002</v>
      </c>
      <c r="H280" s="63">
        <f t="shared" si="15"/>
        <v>136.33880000000002</v>
      </c>
    </row>
    <row r="281" spans="1:8" s="62" customFormat="1" ht="36">
      <c r="A281" s="56" t="str">
        <f>IF((LEN('Copy paste to Here'!G285))&gt;5,((CONCATENATE('Copy paste to Here'!G285," &amp; ",'Copy paste to Here'!D285,"  &amp;  ",'Copy paste to Here'!E285))),"Empty Cell")</f>
        <v xml:space="preserve">Pack of 10 pcs. of 3mm surgical steel half jewel balls with bezel set crystal with 1.2mm threading (16g) &amp; Crystal Color: Light Amethyst  &amp;  </v>
      </c>
      <c r="B281" s="57" t="str">
        <f>'Copy paste to Here'!C285</f>
        <v>XHJB3</v>
      </c>
      <c r="C281" s="57" t="s">
        <v>886</v>
      </c>
      <c r="D281" s="58">
        <f>Invoice!B285</f>
        <v>1</v>
      </c>
      <c r="E281" s="59">
        <f>'Shipping Invoice'!J285*$N$1</f>
        <v>6.28</v>
      </c>
      <c r="F281" s="59">
        <f t="shared" si="13"/>
        <v>6.28</v>
      </c>
      <c r="G281" s="60">
        <f t="shared" si="14"/>
        <v>136.33880000000002</v>
      </c>
      <c r="H281" s="63">
        <f t="shared" si="15"/>
        <v>136.33880000000002</v>
      </c>
    </row>
    <row r="282" spans="1:8" s="62" customFormat="1" ht="36">
      <c r="A282" s="56" t="str">
        <f>IF((LEN('Copy paste to Here'!G286))&gt;5,((CONCATENATE('Copy paste to Here'!G286," &amp; ",'Copy paste to Here'!D286,"  &amp;  ",'Copy paste to Here'!E286))),"Empty Cell")</f>
        <v xml:space="preserve">Pack of 10 pcs. of 3mm surgical steel half jewel balls with bezel set crystal with 1.2mm threading (16g) &amp; Crystal Color: Amethyst  &amp;  </v>
      </c>
      <c r="B282" s="57" t="str">
        <f>'Copy paste to Here'!C286</f>
        <v>XHJB3</v>
      </c>
      <c r="C282" s="57" t="s">
        <v>886</v>
      </c>
      <c r="D282" s="58">
        <f>Invoice!B286</f>
        <v>1</v>
      </c>
      <c r="E282" s="59">
        <f>'Shipping Invoice'!J286*$N$1</f>
        <v>6.28</v>
      </c>
      <c r="F282" s="59">
        <f t="shared" si="13"/>
        <v>6.28</v>
      </c>
      <c r="G282" s="60">
        <f t="shared" si="14"/>
        <v>136.33880000000002</v>
      </c>
      <c r="H282" s="63">
        <f t="shared" si="15"/>
        <v>136.33880000000002</v>
      </c>
    </row>
    <row r="283" spans="1:8" s="62" customFormat="1" ht="24">
      <c r="A283" s="56" t="str">
        <f>IF((LEN('Copy paste to Here'!G287))&gt;5,((CONCATENATE('Copy paste to Here'!G287," &amp; ",'Copy paste to Here'!D287,"  &amp;  ",'Copy paste to Here'!E287))),"Empty Cell")</f>
        <v xml:space="preserve">Pack of 10 pcs. of 3mm surgical steel half jewel balls with bezel set crystal with 1.2mm threading (16g) &amp; Crystal Color: Jet  &amp;  </v>
      </c>
      <c r="B283" s="57" t="str">
        <f>'Copy paste to Here'!C287</f>
        <v>XHJB3</v>
      </c>
      <c r="C283" s="57" t="s">
        <v>886</v>
      </c>
      <c r="D283" s="58">
        <f>Invoice!B287</f>
        <v>1</v>
      </c>
      <c r="E283" s="59">
        <f>'Shipping Invoice'!J287*$N$1</f>
        <v>6.28</v>
      </c>
      <c r="F283" s="59">
        <f t="shared" si="13"/>
        <v>6.28</v>
      </c>
      <c r="G283" s="60">
        <f t="shared" si="14"/>
        <v>136.33880000000002</v>
      </c>
      <c r="H283" s="63">
        <f t="shared" si="15"/>
        <v>136.33880000000002</v>
      </c>
    </row>
    <row r="284" spans="1:8" s="62" customFormat="1" ht="24">
      <c r="A284" s="56" t="str">
        <f>IF((LEN('Copy paste to Here'!G288))&gt;5,((CONCATENATE('Copy paste to Here'!G288," &amp; ",'Copy paste to Here'!D288,"  &amp;  ",'Copy paste to Here'!E288))),"Empty Cell")</f>
        <v xml:space="preserve">Pack of 10 pcs. of 3mm surgical steel half jewel balls with bezel set crystal with 1.2mm threading (16g) &amp; Crystal Color: Fuchsia  &amp;  </v>
      </c>
      <c r="B284" s="57" t="str">
        <f>'Copy paste to Here'!C288</f>
        <v>XHJB3</v>
      </c>
      <c r="C284" s="57" t="s">
        <v>886</v>
      </c>
      <c r="D284" s="58">
        <f>Invoice!B288</f>
        <v>1</v>
      </c>
      <c r="E284" s="59">
        <f>'Shipping Invoice'!J288*$N$1</f>
        <v>6.28</v>
      </c>
      <c r="F284" s="59">
        <f t="shared" si="13"/>
        <v>6.28</v>
      </c>
      <c r="G284" s="60">
        <f t="shared" si="14"/>
        <v>136.33880000000002</v>
      </c>
      <c r="H284" s="63">
        <f t="shared" si="15"/>
        <v>136.33880000000002</v>
      </c>
    </row>
    <row r="285" spans="1:8" s="62" customFormat="1" ht="36">
      <c r="A285" s="56" t="str">
        <f>IF((LEN('Copy paste to Here'!G289))&gt;5,((CONCATENATE('Copy paste to Here'!G289," &amp; ",'Copy paste to Here'!D289,"  &amp;  ",'Copy paste to Here'!E289))),"Empty Cell")</f>
        <v xml:space="preserve">Pack of 10 pcs. of 3mm surgical steel half jewel balls with bezel set crystal with 1.2mm threading (16g) &amp; Crystal Color: Light Siam  &amp;  </v>
      </c>
      <c r="B285" s="57" t="str">
        <f>'Copy paste to Here'!C289</f>
        <v>XHJB3</v>
      </c>
      <c r="C285" s="57" t="s">
        <v>886</v>
      </c>
      <c r="D285" s="58">
        <f>Invoice!B289</f>
        <v>1</v>
      </c>
      <c r="E285" s="59">
        <f>'Shipping Invoice'!J289*$N$1</f>
        <v>6.28</v>
      </c>
      <c r="F285" s="59">
        <f t="shared" si="13"/>
        <v>6.28</v>
      </c>
      <c r="G285" s="60">
        <f t="shared" si="14"/>
        <v>136.33880000000002</v>
      </c>
      <c r="H285" s="63">
        <f t="shared" si="15"/>
        <v>136.33880000000002</v>
      </c>
    </row>
    <row r="286" spans="1:8" s="62" customFormat="1" ht="36">
      <c r="A286" s="56" t="str">
        <f>IF((LEN('Copy paste to Here'!G290))&gt;5,((CONCATENATE('Copy paste to Here'!G290," &amp; ",'Copy paste to Here'!D290,"  &amp;  ",'Copy paste to Here'!E290))),"Empty Cell")</f>
        <v xml:space="preserve">Pack of 10 pcs. of 3mm surgical steel half jewel balls with bezel set crystal with 1.2mm threading (16g) &amp; Crystal Color: Emerald  &amp;  </v>
      </c>
      <c r="B286" s="57" t="str">
        <f>'Copy paste to Here'!C290</f>
        <v>XHJB3</v>
      </c>
      <c r="C286" s="57" t="s">
        <v>886</v>
      </c>
      <c r="D286" s="58">
        <f>Invoice!B290</f>
        <v>2</v>
      </c>
      <c r="E286" s="59">
        <f>'Shipping Invoice'!J290*$N$1</f>
        <v>6.28</v>
      </c>
      <c r="F286" s="59">
        <f t="shared" si="13"/>
        <v>12.56</v>
      </c>
      <c r="G286" s="60">
        <f t="shared" si="14"/>
        <v>136.33880000000002</v>
      </c>
      <c r="H286" s="63">
        <f t="shared" si="15"/>
        <v>272.67760000000004</v>
      </c>
    </row>
    <row r="287" spans="1:8" s="62" customFormat="1" ht="24">
      <c r="A287" s="56" t="str">
        <f>IF((LEN('Copy paste to Here'!G291))&gt;5,((CONCATENATE('Copy paste to Here'!G291," &amp; ",'Copy paste to Here'!D291,"  &amp;  ",'Copy paste to Here'!E291))),"Empty Cell")</f>
        <v xml:space="preserve">Pack of 10 pcs. of 3mm surgical steel half jewel balls with bezel set crystal with 1.2mm threading (16g) &amp; Crystal Color: Peridot  &amp;  </v>
      </c>
      <c r="B287" s="57" t="str">
        <f>'Copy paste to Here'!C291</f>
        <v>XHJB3</v>
      </c>
      <c r="C287" s="57" t="s">
        <v>886</v>
      </c>
      <c r="D287" s="58">
        <f>Invoice!B291</f>
        <v>1</v>
      </c>
      <c r="E287" s="59">
        <f>'Shipping Invoice'!J291*$N$1</f>
        <v>6.28</v>
      </c>
      <c r="F287" s="59">
        <f t="shared" si="13"/>
        <v>6.28</v>
      </c>
      <c r="G287" s="60">
        <f t="shared" si="14"/>
        <v>136.33880000000002</v>
      </c>
      <c r="H287" s="63">
        <f t="shared" si="15"/>
        <v>136.33880000000002</v>
      </c>
    </row>
    <row r="288" spans="1:8" s="62" customFormat="1" ht="24">
      <c r="A288" s="56" t="str">
        <f>IF((LEN('Copy paste to Here'!G292))&gt;5,((CONCATENATE('Copy paste to Here'!G292," &amp; ",'Copy paste to Here'!D292,"  &amp;  ",'Copy paste to Here'!E292))),"Empty Cell")</f>
        <v xml:space="preserve">Pack of 10 pcs. of surgical steel balls with tiny 2.5mm bezel set crystals with 1.2mm threading (16g) &amp; Crystal Color: Clear  &amp;  </v>
      </c>
      <c r="B288" s="57" t="str">
        <f>'Copy paste to Here'!C292</f>
        <v>XJB25</v>
      </c>
      <c r="C288" s="57" t="s">
        <v>888</v>
      </c>
      <c r="D288" s="58">
        <f>Invoice!B292</f>
        <v>2</v>
      </c>
      <c r="E288" s="59">
        <f>'Shipping Invoice'!J292*$N$1</f>
        <v>5.53</v>
      </c>
      <c r="F288" s="59">
        <f t="shared" si="13"/>
        <v>11.06</v>
      </c>
      <c r="G288" s="60">
        <f t="shared" si="14"/>
        <v>120.05630000000001</v>
      </c>
      <c r="H288" s="63">
        <f t="shared" si="15"/>
        <v>240.11260000000001</v>
      </c>
    </row>
    <row r="289" spans="1:8" s="62" customFormat="1" ht="24">
      <c r="A289" s="56" t="str">
        <f>IF((LEN('Copy paste to Here'!G293))&gt;5,((CONCATENATE('Copy paste to Here'!G293," &amp; ",'Copy paste to Here'!D293,"  &amp;  ",'Copy paste to Here'!E293))),"Empty Cell")</f>
        <v xml:space="preserve">Pack of 10 pcs. of surgical steel balls with tiny 2.5mm bezel set crystals with 1.2mm threading (16g) &amp; Crystal Color: AB  &amp;  </v>
      </c>
      <c r="B289" s="57" t="str">
        <f>'Copy paste to Here'!C293</f>
        <v>XJB25</v>
      </c>
      <c r="C289" s="57" t="s">
        <v>888</v>
      </c>
      <c r="D289" s="58">
        <f>Invoice!B293</f>
        <v>2</v>
      </c>
      <c r="E289" s="59">
        <f>'Shipping Invoice'!J293*$N$1</f>
        <v>5.53</v>
      </c>
      <c r="F289" s="59">
        <f t="shared" si="13"/>
        <v>11.06</v>
      </c>
      <c r="G289" s="60">
        <f t="shared" si="14"/>
        <v>120.05630000000001</v>
      </c>
      <c r="H289" s="63">
        <f t="shared" si="15"/>
        <v>240.11260000000001</v>
      </c>
    </row>
    <row r="290" spans="1:8" s="62" customFormat="1" ht="36">
      <c r="A290" s="56" t="str">
        <f>IF((LEN('Copy paste to Here'!G294))&gt;5,((CONCATENATE('Copy paste to Here'!G294," &amp; ",'Copy paste to Here'!D294,"  &amp;  ",'Copy paste to Here'!E294))),"Empty Cell")</f>
        <v xml:space="preserve">Pack of 10 pcs. of 3mm high polished surgical steel balls with bezel set crystal and with 1.2mm (16g) threading &amp; Crystal Color: AB  &amp;  </v>
      </c>
      <c r="B290" s="57" t="str">
        <f>'Copy paste to Here'!C294</f>
        <v>XJB3</v>
      </c>
      <c r="C290" s="57" t="s">
        <v>890</v>
      </c>
      <c r="D290" s="58">
        <f>Invoice!B294</f>
        <v>1</v>
      </c>
      <c r="E290" s="59">
        <f>'Shipping Invoice'!J294*$N$1</f>
        <v>4.07</v>
      </c>
      <c r="F290" s="59">
        <f t="shared" si="13"/>
        <v>4.07</v>
      </c>
      <c r="G290" s="60">
        <f t="shared" si="14"/>
        <v>88.359700000000004</v>
      </c>
      <c r="H290" s="63">
        <f t="shared" si="15"/>
        <v>88.359700000000004</v>
      </c>
    </row>
    <row r="291" spans="1:8" s="62" customFormat="1" ht="36">
      <c r="A291" s="56" t="str">
        <f>IF((LEN('Copy paste to Here'!G295))&gt;5,((CONCATENATE('Copy paste to Here'!G295," &amp; ",'Copy paste to Here'!D295,"  &amp;  ",'Copy paste to Here'!E295))),"Empty Cell")</f>
        <v xml:space="preserve">Pack of 10 pcs. of 3mm high polished surgical steel balls with bezel set crystal and with 1.2mm (16g) threading &amp; Crystal Color: Light Sapphire  &amp;  </v>
      </c>
      <c r="B291" s="57" t="str">
        <f>'Copy paste to Here'!C295</f>
        <v>XJB3</v>
      </c>
      <c r="C291" s="57" t="s">
        <v>890</v>
      </c>
      <c r="D291" s="58">
        <f>Invoice!B295</f>
        <v>1</v>
      </c>
      <c r="E291" s="59">
        <f>'Shipping Invoice'!J295*$N$1</f>
        <v>4.07</v>
      </c>
      <c r="F291" s="59">
        <f t="shared" si="13"/>
        <v>4.07</v>
      </c>
      <c r="G291" s="60">
        <f t="shared" si="14"/>
        <v>88.359700000000004</v>
      </c>
      <c r="H291" s="63">
        <f t="shared" si="15"/>
        <v>88.359700000000004</v>
      </c>
    </row>
    <row r="292" spans="1:8" s="62" customFormat="1" ht="36">
      <c r="A292" s="56" t="str">
        <f>IF((LEN('Copy paste to Here'!G296))&gt;5,((CONCATENATE('Copy paste to Here'!G296," &amp; ",'Copy paste to Here'!D296,"  &amp;  ",'Copy paste to Here'!E296))),"Empty Cell")</f>
        <v xml:space="preserve">Pack of 10 pcs. of 3mm high polished surgical steel balls with bezel set crystal and with 1.2mm (16g) threading &amp; Crystal Color: Sapphire  &amp;  </v>
      </c>
      <c r="B292" s="57" t="str">
        <f>'Copy paste to Here'!C296</f>
        <v>XJB3</v>
      </c>
      <c r="C292" s="57" t="s">
        <v>890</v>
      </c>
      <c r="D292" s="58">
        <f>Invoice!B296</f>
        <v>1</v>
      </c>
      <c r="E292" s="59">
        <f>'Shipping Invoice'!J296*$N$1</f>
        <v>4.07</v>
      </c>
      <c r="F292" s="59">
        <f t="shared" si="13"/>
        <v>4.07</v>
      </c>
      <c r="G292" s="60">
        <f t="shared" si="14"/>
        <v>88.359700000000004</v>
      </c>
      <c r="H292" s="63">
        <f t="shared" si="15"/>
        <v>88.359700000000004</v>
      </c>
    </row>
    <row r="293" spans="1:8" s="62" customFormat="1" ht="36">
      <c r="A293" s="56" t="str">
        <f>IF((LEN('Copy paste to Here'!G297))&gt;5,((CONCATENATE('Copy paste to Here'!G297," &amp; ",'Copy paste to Here'!D297,"  &amp;  ",'Copy paste to Here'!E297))),"Empty Cell")</f>
        <v xml:space="preserve">Pack of 10 pcs. of 3mm high polished surgical steel balls with bezel set crystal and with 1.2mm (16g) threading &amp; Crystal Color: Aquamarine  &amp;  </v>
      </c>
      <c r="B293" s="57" t="str">
        <f>'Copy paste to Here'!C297</f>
        <v>XJB3</v>
      </c>
      <c r="C293" s="57" t="s">
        <v>890</v>
      </c>
      <c r="D293" s="58">
        <f>Invoice!B297</f>
        <v>1</v>
      </c>
      <c r="E293" s="59">
        <f>'Shipping Invoice'!J297*$N$1</f>
        <v>4.07</v>
      </c>
      <c r="F293" s="59">
        <f t="shared" si="13"/>
        <v>4.07</v>
      </c>
      <c r="G293" s="60">
        <f t="shared" si="14"/>
        <v>88.359700000000004</v>
      </c>
      <c r="H293" s="63">
        <f t="shared" si="15"/>
        <v>88.359700000000004</v>
      </c>
    </row>
    <row r="294" spans="1:8" s="62" customFormat="1" ht="36">
      <c r="A294" s="56" t="str">
        <f>IF((LEN('Copy paste to Here'!G298))&gt;5,((CONCATENATE('Copy paste to Here'!G298," &amp; ",'Copy paste to Here'!D298,"  &amp;  ",'Copy paste to Here'!E298))),"Empty Cell")</f>
        <v xml:space="preserve">Pack of 10 pcs. of 3mm high polished surgical steel balls with bezel set crystal and with 1.2mm (16g) threading &amp; Crystal Color: Blue Zircon  &amp;  </v>
      </c>
      <c r="B294" s="57" t="str">
        <f>'Copy paste to Here'!C298</f>
        <v>XJB3</v>
      </c>
      <c r="C294" s="57" t="s">
        <v>890</v>
      </c>
      <c r="D294" s="58">
        <f>Invoice!B298</f>
        <v>1</v>
      </c>
      <c r="E294" s="59">
        <f>'Shipping Invoice'!J298*$N$1</f>
        <v>4.07</v>
      </c>
      <c r="F294" s="59">
        <f t="shared" si="13"/>
        <v>4.07</v>
      </c>
      <c r="G294" s="60">
        <f t="shared" si="14"/>
        <v>88.359700000000004</v>
      </c>
      <c r="H294" s="63">
        <f t="shared" si="15"/>
        <v>88.359700000000004</v>
      </c>
    </row>
    <row r="295" spans="1:8" s="62" customFormat="1" ht="36">
      <c r="A295" s="56" t="str">
        <f>IF((LEN('Copy paste to Here'!G299))&gt;5,((CONCATENATE('Copy paste to Here'!G299," &amp; ",'Copy paste to Here'!D299,"  &amp;  ",'Copy paste to Here'!E299))),"Empty Cell")</f>
        <v xml:space="preserve">Pack of 10 pcs. of 3mm high polished surgical steel balls with bezel set crystal and with 1.2mm (16g) threading &amp; Crystal Color: Light Siam  &amp;  </v>
      </c>
      <c r="B295" s="57" t="str">
        <f>'Copy paste to Here'!C299</f>
        <v>XJB3</v>
      </c>
      <c r="C295" s="57" t="s">
        <v>890</v>
      </c>
      <c r="D295" s="58">
        <f>Invoice!B299</f>
        <v>1</v>
      </c>
      <c r="E295" s="59">
        <f>'Shipping Invoice'!J299*$N$1</f>
        <v>4.07</v>
      </c>
      <c r="F295" s="59">
        <f t="shared" si="13"/>
        <v>4.07</v>
      </c>
      <c r="G295" s="60">
        <f t="shared" si="14"/>
        <v>88.359700000000004</v>
      </c>
      <c r="H295" s="63">
        <f t="shared" si="15"/>
        <v>88.359700000000004</v>
      </c>
    </row>
    <row r="296" spans="1:8" s="62" customFormat="1" ht="36">
      <c r="A296" s="56" t="str">
        <f>IF((LEN('Copy paste to Here'!G300))&gt;5,((CONCATENATE('Copy paste to Here'!G300," &amp; ",'Copy paste to Here'!D300,"  &amp;  ",'Copy paste to Here'!E300))),"Empty Cell")</f>
        <v xml:space="preserve">Pack of 10 pcs. of 3mm anodized surgical steel balls with bezel set crystal and with 1.2mm threading (16g) &amp; Color: Rose gold Anodized w/ Clear crystal  &amp;  </v>
      </c>
      <c r="B296" s="57" t="str">
        <f>'Copy paste to Here'!C300</f>
        <v>XJBT3S</v>
      </c>
      <c r="C296" s="57" t="s">
        <v>892</v>
      </c>
      <c r="D296" s="58">
        <f>Invoice!B300</f>
        <v>2</v>
      </c>
      <c r="E296" s="59">
        <f>'Shipping Invoice'!J300*$N$1</f>
        <v>8.9700000000000006</v>
      </c>
      <c r="F296" s="59">
        <f t="shared" si="13"/>
        <v>17.940000000000001</v>
      </c>
      <c r="G296" s="60">
        <f t="shared" si="14"/>
        <v>194.73870000000002</v>
      </c>
      <c r="H296" s="63">
        <f t="shared" si="15"/>
        <v>389.47740000000005</v>
      </c>
    </row>
    <row r="297" spans="1:8" s="62" customFormat="1" ht="36">
      <c r="A297" s="56" t="str">
        <f>IF((LEN('Copy paste to Here'!G301))&gt;5,((CONCATENATE('Copy paste to Here'!G301," &amp; ",'Copy paste to Here'!D301,"  &amp;  ",'Copy paste to Here'!E301))),"Empty Cell")</f>
        <v xml:space="preserve">Pack of 10 pcs. of 4mm anodized surgical steel balls with bezel set crystal and with 1.2mm threading (16g) &amp; Color: Black Anodized w/ Clear crystal  &amp;  </v>
      </c>
      <c r="B297" s="57" t="str">
        <f>'Copy paste to Here'!C301</f>
        <v>XJBT4S</v>
      </c>
      <c r="C297" s="57" t="s">
        <v>894</v>
      </c>
      <c r="D297" s="58">
        <f>Invoice!B301</f>
        <v>1</v>
      </c>
      <c r="E297" s="59">
        <f>'Shipping Invoice'!J301*$N$1</f>
        <v>9.01</v>
      </c>
      <c r="F297" s="59">
        <f t="shared" si="13"/>
        <v>9.01</v>
      </c>
      <c r="G297" s="60">
        <f t="shared" si="14"/>
        <v>195.6071</v>
      </c>
      <c r="H297" s="63">
        <f t="shared" si="15"/>
        <v>195.6071</v>
      </c>
    </row>
    <row r="298" spans="1:8" s="62" customFormat="1" ht="36">
      <c r="A298" s="56" t="str">
        <f>IF((LEN('Copy paste to Here'!G302))&gt;5,((CONCATENATE('Copy paste to Here'!G302," &amp; ",'Copy paste to Here'!D302,"  &amp;  ",'Copy paste to Here'!E302))),"Empty Cell")</f>
        <v xml:space="preserve">Pack of 10 pcs. of 4mm anodized surgical steel balls with bezel set crystal and with 1.2mm threading (16g) &amp; Color: Gold Anodized w/ Clear crystal  &amp;  </v>
      </c>
      <c r="B298" s="57" t="str">
        <f>'Copy paste to Here'!C302</f>
        <v>XJBT4S</v>
      </c>
      <c r="C298" s="57" t="s">
        <v>894</v>
      </c>
      <c r="D298" s="58">
        <f>Invoice!B302</f>
        <v>2</v>
      </c>
      <c r="E298" s="59">
        <f>'Shipping Invoice'!J302*$N$1</f>
        <v>9.01</v>
      </c>
      <c r="F298" s="59">
        <f t="shared" si="13"/>
        <v>18.02</v>
      </c>
      <c r="G298" s="60">
        <f t="shared" si="14"/>
        <v>195.6071</v>
      </c>
      <c r="H298" s="63">
        <f t="shared" si="15"/>
        <v>391.21420000000001</v>
      </c>
    </row>
    <row r="299" spans="1:8" s="62" customFormat="1" ht="36">
      <c r="A299" s="56" t="str">
        <f>IF((LEN('Copy paste to Here'!G303))&gt;5,((CONCATENATE('Copy paste to Here'!G303," &amp; ",'Copy paste to Here'!D303,"  &amp;  ",'Copy paste to Here'!E303))),"Empty Cell")</f>
        <v xml:space="preserve">Pack of 10 pcs. of 4mm anodized surgical steel balls with bezel set crystal and with 1.2mm threading (16g) &amp; Color: Rose gold Anodized w/ Clear crystal  &amp;  </v>
      </c>
      <c r="B299" s="57" t="str">
        <f>'Copy paste to Here'!C303</f>
        <v>XJBT4S</v>
      </c>
      <c r="C299" s="57" t="s">
        <v>894</v>
      </c>
      <c r="D299" s="58">
        <f>Invoice!B303</f>
        <v>1</v>
      </c>
      <c r="E299" s="59">
        <f>'Shipping Invoice'!J303*$N$1</f>
        <v>9.01</v>
      </c>
      <c r="F299" s="59">
        <f t="shared" si="13"/>
        <v>9.01</v>
      </c>
      <c r="G299" s="60">
        <f t="shared" si="14"/>
        <v>195.6071</v>
      </c>
      <c r="H299" s="63">
        <f t="shared" si="15"/>
        <v>195.6071</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5046.4800000000005</v>
      </c>
      <c r="G1000" s="60"/>
      <c r="H1000" s="61">
        <f t="shared" ref="H1000:H1008" si="49">F1000*$E$14</f>
        <v>109559.08080000001</v>
      </c>
    </row>
    <row r="1001" spans="1:8" s="62" customFormat="1">
      <c r="A1001" s="56" t="str">
        <f>Invoice!I305</f>
        <v>Express Preparation Fee:</v>
      </c>
      <c r="B1001" s="75"/>
      <c r="C1001" s="75"/>
      <c r="D1001" s="76"/>
      <c r="E1001" s="67"/>
      <c r="F1001" s="59">
        <f>Invoice!J305</f>
        <v>17.809999999999999</v>
      </c>
      <c r="G1001" s="60"/>
      <c r="H1001" s="61">
        <f t="shared" si="49"/>
        <v>386.6551</v>
      </c>
    </row>
    <row r="1002" spans="1:8" s="62" customFormat="1" outlineLevel="1">
      <c r="A1002" s="56" t="str">
        <f>Invoice!I306</f>
        <v>40% Discount as per Platinum Membership:</v>
      </c>
      <c r="B1002" s="75"/>
      <c r="C1002" s="75"/>
      <c r="D1002" s="76"/>
      <c r="E1002" s="67"/>
      <c r="F1002" s="59">
        <f>Invoice!J306</f>
        <v>-2018.5920000000003</v>
      </c>
      <c r="G1002" s="60"/>
      <c r="H1002" s="61">
        <f t="shared" si="49"/>
        <v>-43823.632320000012</v>
      </c>
    </row>
    <row r="1003" spans="1:8" s="62" customFormat="1" ht="24" outlineLevel="1">
      <c r="A1003" s="56" t="str">
        <f>Invoice!I307</f>
        <v>Free Shipping to New Zealand via DHL as per Platinum Membership:</v>
      </c>
      <c r="B1003" s="75"/>
      <c r="C1003" s="75"/>
      <c r="D1003" s="76"/>
      <c r="E1003" s="67"/>
      <c r="F1003" s="59">
        <f>Invoice!J307</f>
        <v>0</v>
      </c>
      <c r="G1003" s="60"/>
      <c r="H1003" s="61"/>
    </row>
    <row r="1004" spans="1:8" s="62" customFormat="1">
      <c r="A1004" s="56" t="str">
        <f>'[2]Copy paste to Here'!T4</f>
        <v>Total:</v>
      </c>
      <c r="B1004" s="75"/>
      <c r="C1004" s="75"/>
      <c r="D1004" s="76"/>
      <c r="E1004" s="67"/>
      <c r="F1004" s="59">
        <f>SUM(F1000:F1002)</f>
        <v>3045.6980000000003</v>
      </c>
      <c r="G1004" s="60"/>
      <c r="H1004" s="61">
        <f t="shared" si="49"/>
        <v>66122.10358000001</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109559.08079999989</v>
      </c>
    </row>
    <row r="1011" spans="1:8" s="21" customFormat="1">
      <c r="A1011" s="22"/>
      <c r="E1011" s="21" t="s">
        <v>177</v>
      </c>
      <c r="H1011" s="84">
        <f>(SUMIF($A$1000:$A$1009,"Total:",$H$1000:$H$1009))</f>
        <v>66122.10358000001</v>
      </c>
    </row>
    <row r="1012" spans="1:8" s="21" customFormat="1">
      <c r="E1012" s="21" t="s">
        <v>178</v>
      </c>
      <c r="H1012" s="85">
        <f>H1014-H1013</f>
        <v>61796.360000000008</v>
      </c>
    </row>
    <row r="1013" spans="1:8" s="21" customFormat="1">
      <c r="E1013" s="21" t="s">
        <v>179</v>
      </c>
      <c r="H1013" s="85">
        <f>ROUND((H1014*7)/107,2)</f>
        <v>4325.74</v>
      </c>
    </row>
    <row r="1014" spans="1:8" s="21" customFormat="1">
      <c r="E1014" s="22" t="s">
        <v>180</v>
      </c>
      <c r="H1014" s="86">
        <f>ROUND((SUMIF($A$1000:$A$1009,"Total:",$H$1000:$H$1009)),2)</f>
        <v>66122.100000000006</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82"/>
  <sheetViews>
    <sheetView workbookViewId="0">
      <selection activeCell="A5" sqref="A5"/>
    </sheetView>
  </sheetViews>
  <sheetFormatPr defaultRowHeight="15"/>
  <sheetData>
    <row r="1" spans="1:1">
      <c r="A1" s="2" t="s">
        <v>719</v>
      </c>
    </row>
    <row r="2" spans="1:1">
      <c r="A2" s="2" t="s">
        <v>721</v>
      </c>
    </row>
    <row r="3" spans="1:1">
      <c r="A3" s="2" t="s">
        <v>722</v>
      </c>
    </row>
    <row r="4" spans="1:1">
      <c r="A4" s="2" t="s">
        <v>722</v>
      </c>
    </row>
    <row r="5" spans="1:1">
      <c r="A5" s="2" t="s">
        <v>722</v>
      </c>
    </row>
    <row r="6" spans="1:1">
      <c r="A6" s="2" t="s">
        <v>724</v>
      </c>
    </row>
    <row r="7" spans="1:1">
      <c r="A7" s="2" t="s">
        <v>724</v>
      </c>
    </row>
    <row r="8" spans="1:1">
      <c r="A8" s="2" t="s">
        <v>726</v>
      </c>
    </row>
    <row r="9" spans="1:1">
      <c r="A9" s="2" t="s">
        <v>726</v>
      </c>
    </row>
    <row r="10" spans="1:1">
      <c r="A10" s="2" t="s">
        <v>727</v>
      </c>
    </row>
    <row r="11" spans="1:1">
      <c r="A11" s="2" t="s">
        <v>727</v>
      </c>
    </row>
    <row r="12" spans="1:1">
      <c r="A12" s="2" t="s">
        <v>896</v>
      </c>
    </row>
    <row r="13" spans="1:1">
      <c r="A13" s="2" t="s">
        <v>897</v>
      </c>
    </row>
    <row r="14" spans="1:1">
      <c r="A14" s="2" t="s">
        <v>898</v>
      </c>
    </row>
    <row r="15" spans="1:1">
      <c r="A15" s="2" t="s">
        <v>731</v>
      </c>
    </row>
    <row r="16" spans="1:1">
      <c r="A16" s="2" t="s">
        <v>733</v>
      </c>
    </row>
    <row r="17" spans="1:1">
      <c r="A17" s="2" t="s">
        <v>733</v>
      </c>
    </row>
    <row r="18" spans="1:1">
      <c r="A18" s="2" t="s">
        <v>733</v>
      </c>
    </row>
    <row r="19" spans="1:1">
      <c r="A19" s="2" t="s">
        <v>733</v>
      </c>
    </row>
    <row r="20" spans="1:1">
      <c r="A20" s="2" t="s">
        <v>100</v>
      </c>
    </row>
    <row r="21" spans="1:1">
      <c r="A21" s="2" t="s">
        <v>100</v>
      </c>
    </row>
    <row r="22" spans="1:1">
      <c r="A22" s="2" t="s">
        <v>100</v>
      </c>
    </row>
    <row r="23" spans="1:1">
      <c r="A23" s="2" t="s">
        <v>100</v>
      </c>
    </row>
    <row r="24" spans="1:1">
      <c r="A24" s="2" t="s">
        <v>100</v>
      </c>
    </row>
    <row r="25" spans="1:1">
      <c r="A25" s="2" t="s">
        <v>100</v>
      </c>
    </row>
    <row r="26" spans="1:1">
      <c r="A26" s="2" t="s">
        <v>738</v>
      </c>
    </row>
    <row r="27" spans="1:1">
      <c r="A27" s="2" t="s">
        <v>738</v>
      </c>
    </row>
    <row r="28" spans="1:1">
      <c r="A28" s="2" t="s">
        <v>740</v>
      </c>
    </row>
    <row r="29" spans="1:1">
      <c r="A29" s="2" t="s">
        <v>740</v>
      </c>
    </row>
    <row r="30" spans="1:1">
      <c r="A30" s="2" t="s">
        <v>742</v>
      </c>
    </row>
    <row r="31" spans="1:1">
      <c r="A31" s="2" t="s">
        <v>742</v>
      </c>
    </row>
    <row r="32" spans="1:1">
      <c r="A32" s="2" t="s">
        <v>744</v>
      </c>
    </row>
    <row r="33" spans="1:1">
      <c r="A33" s="2" t="s">
        <v>744</v>
      </c>
    </row>
    <row r="34" spans="1:1">
      <c r="A34" s="2" t="s">
        <v>746</v>
      </c>
    </row>
    <row r="35" spans="1:1">
      <c r="A35" s="2" t="s">
        <v>746</v>
      </c>
    </row>
    <row r="36" spans="1:1">
      <c r="A36" s="2" t="s">
        <v>899</v>
      </c>
    </row>
    <row r="37" spans="1:1">
      <c r="A37" s="2" t="s">
        <v>900</v>
      </c>
    </row>
    <row r="38" spans="1:1">
      <c r="A38" s="2" t="s">
        <v>901</v>
      </c>
    </row>
    <row r="39" spans="1:1">
      <c r="A39" s="2" t="s">
        <v>902</v>
      </c>
    </row>
    <row r="40" spans="1:1">
      <c r="A40" s="2" t="s">
        <v>903</v>
      </c>
    </row>
    <row r="41" spans="1:1">
      <c r="A41" s="2" t="s">
        <v>904</v>
      </c>
    </row>
    <row r="42" spans="1:1">
      <c r="A42" s="2" t="s">
        <v>905</v>
      </c>
    </row>
    <row r="43" spans="1:1">
      <c r="A43" s="2" t="s">
        <v>906</v>
      </c>
    </row>
    <row r="44" spans="1:1">
      <c r="A44" s="2" t="s">
        <v>906</v>
      </c>
    </row>
    <row r="45" spans="1:1">
      <c r="A45" s="2" t="s">
        <v>906</v>
      </c>
    </row>
    <row r="46" spans="1:1">
      <c r="A46" s="2" t="s">
        <v>906</v>
      </c>
    </row>
    <row r="47" spans="1:1">
      <c r="A47" s="2" t="s">
        <v>906</v>
      </c>
    </row>
    <row r="48" spans="1:1">
      <c r="A48" s="2" t="s">
        <v>906</v>
      </c>
    </row>
    <row r="49" spans="1:1">
      <c r="A49" s="2" t="s">
        <v>907</v>
      </c>
    </row>
    <row r="50" spans="1:1">
      <c r="A50" s="2" t="s">
        <v>907</v>
      </c>
    </row>
    <row r="51" spans="1:1">
      <c r="A51" s="2" t="s">
        <v>907</v>
      </c>
    </row>
    <row r="52" spans="1:1">
      <c r="A52" s="2" t="s">
        <v>662</v>
      </c>
    </row>
    <row r="53" spans="1:1">
      <c r="A53" s="2" t="s">
        <v>662</v>
      </c>
    </row>
    <row r="54" spans="1:1">
      <c r="A54" s="2" t="s">
        <v>662</v>
      </c>
    </row>
    <row r="55" spans="1:1">
      <c r="A55" s="2" t="s">
        <v>662</v>
      </c>
    </row>
    <row r="56" spans="1:1">
      <c r="A56" s="2" t="s">
        <v>662</v>
      </c>
    </row>
    <row r="57" spans="1:1">
      <c r="A57" s="2" t="s">
        <v>662</v>
      </c>
    </row>
    <row r="58" spans="1:1">
      <c r="A58" s="2" t="s">
        <v>662</v>
      </c>
    </row>
    <row r="59" spans="1:1">
      <c r="A59" s="2" t="s">
        <v>619</v>
      </c>
    </row>
    <row r="60" spans="1:1">
      <c r="A60" s="2" t="s">
        <v>619</v>
      </c>
    </row>
    <row r="61" spans="1:1">
      <c r="A61" s="2" t="s">
        <v>762</v>
      </c>
    </row>
    <row r="62" spans="1:1">
      <c r="A62" s="2" t="s">
        <v>762</v>
      </c>
    </row>
    <row r="63" spans="1:1">
      <c r="A63" s="2" t="s">
        <v>764</v>
      </c>
    </row>
    <row r="64" spans="1:1">
      <c r="A64" s="2" t="s">
        <v>764</v>
      </c>
    </row>
    <row r="65" spans="1:1">
      <c r="A65" s="2" t="s">
        <v>764</v>
      </c>
    </row>
    <row r="66" spans="1:1">
      <c r="A66" s="2" t="s">
        <v>764</v>
      </c>
    </row>
    <row r="67" spans="1:1">
      <c r="A67" s="2" t="s">
        <v>764</v>
      </c>
    </row>
    <row r="68" spans="1:1">
      <c r="A68" s="2" t="s">
        <v>764</v>
      </c>
    </row>
    <row r="69" spans="1:1">
      <c r="A69" s="2" t="s">
        <v>766</v>
      </c>
    </row>
    <row r="70" spans="1:1">
      <c r="A70" s="2" t="s">
        <v>768</v>
      </c>
    </row>
    <row r="71" spans="1:1">
      <c r="A71" s="2" t="s">
        <v>768</v>
      </c>
    </row>
    <row r="72" spans="1:1">
      <c r="A72" s="2" t="s">
        <v>768</v>
      </c>
    </row>
    <row r="73" spans="1:1">
      <c r="A73" s="2" t="s">
        <v>770</v>
      </c>
    </row>
    <row r="74" spans="1:1">
      <c r="A74" s="2" t="s">
        <v>770</v>
      </c>
    </row>
    <row r="75" spans="1:1">
      <c r="A75" s="2" t="s">
        <v>770</v>
      </c>
    </row>
    <row r="76" spans="1:1">
      <c r="A76" s="2" t="s">
        <v>770</v>
      </c>
    </row>
    <row r="77" spans="1:1">
      <c r="A77" s="2" t="s">
        <v>770</v>
      </c>
    </row>
    <row r="78" spans="1:1">
      <c r="A78" s="2" t="s">
        <v>770</v>
      </c>
    </row>
    <row r="79" spans="1:1">
      <c r="A79" s="2" t="s">
        <v>770</v>
      </c>
    </row>
    <row r="80" spans="1:1">
      <c r="A80" s="2" t="s">
        <v>770</v>
      </c>
    </row>
    <row r="81" spans="1:1">
      <c r="A81" s="2" t="s">
        <v>770</v>
      </c>
    </row>
    <row r="82" spans="1:1">
      <c r="A82" s="2" t="s">
        <v>770</v>
      </c>
    </row>
    <row r="83" spans="1:1">
      <c r="A83" s="2" t="s">
        <v>773</v>
      </c>
    </row>
    <row r="84" spans="1:1">
      <c r="A84" s="2" t="s">
        <v>773</v>
      </c>
    </row>
    <row r="85" spans="1:1">
      <c r="A85" s="2" t="s">
        <v>773</v>
      </c>
    </row>
    <row r="86" spans="1:1">
      <c r="A86" s="2" t="s">
        <v>773</v>
      </c>
    </row>
    <row r="87" spans="1:1">
      <c r="A87" s="2" t="s">
        <v>773</v>
      </c>
    </row>
    <row r="88" spans="1:1">
      <c r="A88" s="2" t="s">
        <v>773</v>
      </c>
    </row>
    <row r="89" spans="1:1">
      <c r="A89" s="2" t="s">
        <v>773</v>
      </c>
    </row>
    <row r="90" spans="1:1">
      <c r="A90" s="2" t="s">
        <v>773</v>
      </c>
    </row>
    <row r="91" spans="1:1">
      <c r="A91" s="2" t="s">
        <v>773</v>
      </c>
    </row>
    <row r="92" spans="1:1">
      <c r="A92" s="2" t="s">
        <v>773</v>
      </c>
    </row>
    <row r="93" spans="1:1">
      <c r="A93" s="2" t="s">
        <v>773</v>
      </c>
    </row>
    <row r="94" spans="1:1">
      <c r="A94" s="2" t="s">
        <v>773</v>
      </c>
    </row>
    <row r="95" spans="1:1">
      <c r="A95" s="2" t="s">
        <v>775</v>
      </c>
    </row>
    <row r="96" spans="1:1">
      <c r="A96" s="2" t="s">
        <v>777</v>
      </c>
    </row>
    <row r="97" spans="1:1">
      <c r="A97" s="2" t="s">
        <v>777</v>
      </c>
    </row>
    <row r="98" spans="1:1">
      <c r="A98" s="2" t="s">
        <v>777</v>
      </c>
    </row>
    <row r="99" spans="1:1">
      <c r="A99" s="2" t="s">
        <v>777</v>
      </c>
    </row>
    <row r="100" spans="1:1">
      <c r="A100" s="2" t="s">
        <v>777</v>
      </c>
    </row>
    <row r="101" spans="1:1">
      <c r="A101" s="2" t="s">
        <v>779</v>
      </c>
    </row>
    <row r="102" spans="1:1">
      <c r="A102" s="2" t="s">
        <v>908</v>
      </c>
    </row>
    <row r="103" spans="1:1">
      <c r="A103" s="2" t="s">
        <v>909</v>
      </c>
    </row>
    <row r="104" spans="1:1">
      <c r="A104" s="2" t="s">
        <v>910</v>
      </c>
    </row>
    <row r="105" spans="1:1">
      <c r="A105" s="2" t="s">
        <v>911</v>
      </c>
    </row>
    <row r="106" spans="1:1">
      <c r="A106" s="2" t="s">
        <v>912</v>
      </c>
    </row>
    <row r="107" spans="1:1">
      <c r="A107" s="2" t="s">
        <v>913</v>
      </c>
    </row>
    <row r="108" spans="1:1">
      <c r="A108" s="2" t="s">
        <v>786</v>
      </c>
    </row>
    <row r="109" spans="1:1">
      <c r="A109" s="2" t="s">
        <v>788</v>
      </c>
    </row>
    <row r="110" spans="1:1">
      <c r="A110" s="2" t="s">
        <v>914</v>
      </c>
    </row>
    <row r="111" spans="1:1">
      <c r="A111" s="2" t="s">
        <v>915</v>
      </c>
    </row>
    <row r="112" spans="1:1">
      <c r="A112" s="2" t="s">
        <v>916</v>
      </c>
    </row>
    <row r="113" spans="1:1">
      <c r="A113" s="2" t="s">
        <v>917</v>
      </c>
    </row>
    <row r="114" spans="1:1">
      <c r="A114" s="2" t="s">
        <v>918</v>
      </c>
    </row>
    <row r="115" spans="1:1">
      <c r="A115" s="2" t="s">
        <v>919</v>
      </c>
    </row>
    <row r="116" spans="1:1">
      <c r="A116" s="2" t="s">
        <v>920</v>
      </c>
    </row>
    <row r="117" spans="1:1">
      <c r="A117" s="2" t="s">
        <v>921</v>
      </c>
    </row>
    <row r="118" spans="1:1">
      <c r="A118" s="2" t="s">
        <v>794</v>
      </c>
    </row>
    <row r="119" spans="1:1">
      <c r="A119" s="2" t="s">
        <v>794</v>
      </c>
    </row>
    <row r="120" spans="1:1">
      <c r="A120" s="2" t="s">
        <v>794</v>
      </c>
    </row>
    <row r="121" spans="1:1">
      <c r="A121" s="2" t="s">
        <v>794</v>
      </c>
    </row>
    <row r="122" spans="1:1">
      <c r="A122" s="2" t="s">
        <v>794</v>
      </c>
    </row>
    <row r="123" spans="1:1">
      <c r="A123" s="2" t="s">
        <v>794</v>
      </c>
    </row>
    <row r="124" spans="1:1">
      <c r="A124" s="2" t="s">
        <v>794</v>
      </c>
    </row>
    <row r="125" spans="1:1">
      <c r="A125" s="2" t="s">
        <v>796</v>
      </c>
    </row>
    <row r="126" spans="1:1">
      <c r="A126" s="2" t="s">
        <v>796</v>
      </c>
    </row>
    <row r="127" spans="1:1">
      <c r="A127" s="2" t="s">
        <v>796</v>
      </c>
    </row>
    <row r="128" spans="1:1">
      <c r="A128" s="2" t="s">
        <v>796</v>
      </c>
    </row>
    <row r="129" spans="1:1">
      <c r="A129" s="2" t="s">
        <v>801</v>
      </c>
    </row>
    <row r="130" spans="1:1">
      <c r="A130" s="2" t="s">
        <v>801</v>
      </c>
    </row>
    <row r="131" spans="1:1">
      <c r="A131" s="2" t="s">
        <v>801</v>
      </c>
    </row>
    <row r="132" spans="1:1">
      <c r="A132" s="2" t="s">
        <v>801</v>
      </c>
    </row>
    <row r="133" spans="1:1">
      <c r="A133" s="2" t="s">
        <v>801</v>
      </c>
    </row>
    <row r="134" spans="1:1">
      <c r="A134" s="2" t="s">
        <v>801</v>
      </c>
    </row>
    <row r="135" spans="1:1">
      <c r="A135" s="2" t="s">
        <v>801</v>
      </c>
    </row>
    <row r="136" spans="1:1">
      <c r="A136" s="2" t="s">
        <v>801</v>
      </c>
    </row>
    <row r="137" spans="1:1">
      <c r="A137" s="2" t="s">
        <v>801</v>
      </c>
    </row>
    <row r="138" spans="1:1">
      <c r="A138" s="2" t="s">
        <v>803</v>
      </c>
    </row>
    <row r="139" spans="1:1">
      <c r="A139" s="2" t="s">
        <v>803</v>
      </c>
    </row>
    <row r="140" spans="1:1">
      <c r="A140" s="2" t="s">
        <v>803</v>
      </c>
    </row>
    <row r="141" spans="1:1">
      <c r="A141" s="2" t="s">
        <v>656</v>
      </c>
    </row>
    <row r="142" spans="1:1">
      <c r="A142" s="2" t="s">
        <v>656</v>
      </c>
    </row>
    <row r="143" spans="1:1">
      <c r="A143" s="2" t="s">
        <v>807</v>
      </c>
    </row>
    <row r="144" spans="1:1">
      <c r="A144" s="2" t="s">
        <v>807</v>
      </c>
    </row>
    <row r="145" spans="1:1">
      <c r="A145" s="2" t="s">
        <v>807</v>
      </c>
    </row>
    <row r="146" spans="1:1">
      <c r="A146" s="2" t="s">
        <v>807</v>
      </c>
    </row>
    <row r="147" spans="1:1">
      <c r="A147" s="2" t="s">
        <v>807</v>
      </c>
    </row>
    <row r="148" spans="1:1">
      <c r="A148" s="2" t="s">
        <v>711</v>
      </c>
    </row>
    <row r="149" spans="1:1">
      <c r="A149" s="2" t="s">
        <v>922</v>
      </c>
    </row>
    <row r="150" spans="1:1">
      <c r="A150" s="2" t="s">
        <v>923</v>
      </c>
    </row>
    <row r="151" spans="1:1">
      <c r="A151" s="2" t="s">
        <v>811</v>
      </c>
    </row>
    <row r="152" spans="1:1">
      <c r="A152" s="2" t="s">
        <v>811</v>
      </c>
    </row>
    <row r="153" spans="1:1">
      <c r="A153" s="2" t="s">
        <v>811</v>
      </c>
    </row>
    <row r="154" spans="1:1">
      <c r="A154" s="2" t="s">
        <v>811</v>
      </c>
    </row>
    <row r="155" spans="1:1">
      <c r="A155" s="2" t="s">
        <v>811</v>
      </c>
    </row>
    <row r="156" spans="1:1">
      <c r="A156" s="2" t="s">
        <v>811</v>
      </c>
    </row>
    <row r="157" spans="1:1">
      <c r="A157" s="2" t="s">
        <v>811</v>
      </c>
    </row>
    <row r="158" spans="1:1">
      <c r="A158" s="2" t="s">
        <v>812</v>
      </c>
    </row>
    <row r="159" spans="1:1">
      <c r="A159" s="2" t="s">
        <v>812</v>
      </c>
    </row>
    <row r="160" spans="1:1">
      <c r="A160" s="2" t="s">
        <v>815</v>
      </c>
    </row>
    <row r="161" spans="1:1">
      <c r="A161" s="2" t="s">
        <v>817</v>
      </c>
    </row>
    <row r="162" spans="1:1">
      <c r="A162" s="2" t="s">
        <v>924</v>
      </c>
    </row>
    <row r="163" spans="1:1">
      <c r="A163" s="2" t="s">
        <v>924</v>
      </c>
    </row>
    <row r="164" spans="1:1">
      <c r="A164" s="2" t="s">
        <v>925</v>
      </c>
    </row>
    <row r="165" spans="1:1">
      <c r="A165" s="2" t="s">
        <v>925</v>
      </c>
    </row>
    <row r="166" spans="1:1">
      <c r="A166" s="2" t="s">
        <v>116</v>
      </c>
    </row>
    <row r="167" spans="1:1">
      <c r="A167" s="2" t="s">
        <v>125</v>
      </c>
    </row>
    <row r="168" spans="1:1">
      <c r="A168" s="2" t="s">
        <v>125</v>
      </c>
    </row>
    <row r="169" spans="1:1">
      <c r="A169" s="2" t="s">
        <v>125</v>
      </c>
    </row>
    <row r="170" spans="1:1">
      <c r="A170" s="2" t="s">
        <v>125</v>
      </c>
    </row>
    <row r="171" spans="1:1">
      <c r="A171" s="2" t="s">
        <v>125</v>
      </c>
    </row>
    <row r="172" spans="1:1">
      <c r="A172" s="2" t="s">
        <v>125</v>
      </c>
    </row>
    <row r="173" spans="1:1">
      <c r="A173" s="2" t="s">
        <v>125</v>
      </c>
    </row>
    <row r="174" spans="1:1">
      <c r="A174" s="2" t="s">
        <v>125</v>
      </c>
    </row>
    <row r="175" spans="1:1">
      <c r="A175" s="2" t="s">
        <v>125</v>
      </c>
    </row>
    <row r="176" spans="1:1">
      <c r="A176" s="2" t="s">
        <v>823</v>
      </c>
    </row>
    <row r="177" spans="1:1">
      <c r="A177" s="2" t="s">
        <v>625</v>
      </c>
    </row>
    <row r="178" spans="1:1">
      <c r="A178" s="2" t="s">
        <v>826</v>
      </c>
    </row>
    <row r="179" spans="1:1">
      <c r="A179" s="2" t="s">
        <v>122</v>
      </c>
    </row>
    <row r="180" spans="1:1">
      <c r="A180" s="2" t="s">
        <v>830</v>
      </c>
    </row>
    <row r="181" spans="1:1">
      <c r="A181" s="2" t="s">
        <v>831</v>
      </c>
    </row>
    <row r="182" spans="1:1">
      <c r="A182" s="2" t="s">
        <v>832</v>
      </c>
    </row>
    <row r="183" spans="1:1">
      <c r="A183" s="2" t="s">
        <v>833</v>
      </c>
    </row>
    <row r="184" spans="1:1">
      <c r="A184" s="2" t="s">
        <v>65</v>
      </c>
    </row>
    <row r="185" spans="1:1">
      <c r="A185" s="2" t="s">
        <v>65</v>
      </c>
    </row>
    <row r="186" spans="1:1">
      <c r="A186" s="2" t="s">
        <v>65</v>
      </c>
    </row>
    <row r="187" spans="1:1">
      <c r="A187" s="2" t="s">
        <v>65</v>
      </c>
    </row>
    <row r="188" spans="1:1">
      <c r="A188" s="2" t="s">
        <v>65</v>
      </c>
    </row>
    <row r="189" spans="1:1">
      <c r="A189" s="2" t="s">
        <v>835</v>
      </c>
    </row>
    <row r="190" spans="1:1">
      <c r="A190" s="2" t="s">
        <v>835</v>
      </c>
    </row>
    <row r="191" spans="1:1">
      <c r="A191" s="2" t="s">
        <v>835</v>
      </c>
    </row>
    <row r="192" spans="1:1">
      <c r="A192" s="2" t="s">
        <v>835</v>
      </c>
    </row>
    <row r="193" spans="1:1">
      <c r="A193" s="2" t="s">
        <v>835</v>
      </c>
    </row>
    <row r="194" spans="1:1">
      <c r="A194" s="2" t="s">
        <v>837</v>
      </c>
    </row>
    <row r="195" spans="1:1">
      <c r="A195" s="2" t="s">
        <v>837</v>
      </c>
    </row>
    <row r="196" spans="1:1">
      <c r="A196" s="2" t="s">
        <v>68</v>
      </c>
    </row>
    <row r="197" spans="1:1">
      <c r="A197" s="2" t="s">
        <v>68</v>
      </c>
    </row>
    <row r="198" spans="1:1">
      <c r="A198" s="2" t="s">
        <v>68</v>
      </c>
    </row>
    <row r="199" spans="1:1">
      <c r="A199" s="2" t="s">
        <v>68</v>
      </c>
    </row>
    <row r="200" spans="1:1">
      <c r="A200" s="2" t="s">
        <v>68</v>
      </c>
    </row>
    <row r="201" spans="1:1">
      <c r="A201" s="2" t="s">
        <v>68</v>
      </c>
    </row>
    <row r="202" spans="1:1">
      <c r="A202" s="2" t="s">
        <v>68</v>
      </c>
    </row>
    <row r="203" spans="1:1">
      <c r="A203" s="2" t="s">
        <v>68</v>
      </c>
    </row>
    <row r="204" spans="1:1">
      <c r="A204" s="2" t="s">
        <v>68</v>
      </c>
    </row>
    <row r="205" spans="1:1">
      <c r="A205" s="2" t="s">
        <v>68</v>
      </c>
    </row>
    <row r="206" spans="1:1">
      <c r="A206" s="2" t="s">
        <v>68</v>
      </c>
    </row>
    <row r="207" spans="1:1">
      <c r="A207" s="2" t="s">
        <v>68</v>
      </c>
    </row>
    <row r="208" spans="1:1">
      <c r="A208" s="2" t="s">
        <v>68</v>
      </c>
    </row>
    <row r="209" spans="1:1">
      <c r="A209" s="2" t="s">
        <v>68</v>
      </c>
    </row>
    <row r="210" spans="1:1">
      <c r="A210" s="2" t="s">
        <v>68</v>
      </c>
    </row>
    <row r="211" spans="1:1">
      <c r="A211" s="2" t="s">
        <v>68</v>
      </c>
    </row>
    <row r="212" spans="1:1">
      <c r="A212" s="2" t="s">
        <v>840</v>
      </c>
    </row>
    <row r="213" spans="1:1">
      <c r="A213" s="2" t="s">
        <v>840</v>
      </c>
    </row>
    <row r="214" spans="1:1">
      <c r="A214" s="2" t="s">
        <v>840</v>
      </c>
    </row>
    <row r="215" spans="1:1">
      <c r="A215" s="2" t="s">
        <v>840</v>
      </c>
    </row>
    <row r="216" spans="1:1">
      <c r="A216" s="2" t="s">
        <v>840</v>
      </c>
    </row>
    <row r="217" spans="1:1">
      <c r="A217" s="2" t="s">
        <v>840</v>
      </c>
    </row>
    <row r="218" spans="1:1">
      <c r="A218" s="2" t="s">
        <v>840</v>
      </c>
    </row>
    <row r="219" spans="1:1">
      <c r="A219" s="2" t="s">
        <v>840</v>
      </c>
    </row>
    <row r="220" spans="1:1">
      <c r="A220" s="2" t="s">
        <v>840</v>
      </c>
    </row>
    <row r="221" spans="1:1">
      <c r="A221" s="2" t="s">
        <v>473</v>
      </c>
    </row>
    <row r="222" spans="1:1">
      <c r="A222" s="2" t="s">
        <v>473</v>
      </c>
    </row>
    <row r="223" spans="1:1">
      <c r="A223" s="2" t="s">
        <v>473</v>
      </c>
    </row>
    <row r="224" spans="1:1">
      <c r="A224" s="2" t="s">
        <v>473</v>
      </c>
    </row>
    <row r="225" spans="1:1">
      <c r="A225" s="2" t="s">
        <v>473</v>
      </c>
    </row>
    <row r="226" spans="1:1">
      <c r="A226" s="2" t="s">
        <v>926</v>
      </c>
    </row>
    <row r="227" spans="1:1">
      <c r="A227" s="2" t="s">
        <v>927</v>
      </c>
    </row>
    <row r="228" spans="1:1">
      <c r="A228" s="2" t="s">
        <v>928</v>
      </c>
    </row>
    <row r="229" spans="1:1">
      <c r="A229" s="2" t="s">
        <v>929</v>
      </c>
    </row>
    <row r="230" spans="1:1">
      <c r="A230" s="2" t="s">
        <v>929</v>
      </c>
    </row>
    <row r="231" spans="1:1">
      <c r="A231" s="2" t="s">
        <v>930</v>
      </c>
    </row>
    <row r="232" spans="1:1">
      <c r="A232" s="2" t="s">
        <v>931</v>
      </c>
    </row>
    <row r="233" spans="1:1">
      <c r="A233" s="2" t="s">
        <v>932</v>
      </c>
    </row>
    <row r="234" spans="1:1">
      <c r="A234" s="2" t="s">
        <v>933</v>
      </c>
    </row>
    <row r="235" spans="1:1">
      <c r="A235" s="2" t="s">
        <v>934</v>
      </c>
    </row>
    <row r="236" spans="1:1">
      <c r="A236" s="2" t="s">
        <v>935</v>
      </c>
    </row>
    <row r="237" spans="1:1">
      <c r="A237" s="2" t="s">
        <v>936</v>
      </c>
    </row>
    <row r="238" spans="1:1">
      <c r="A238" s="2" t="s">
        <v>937</v>
      </c>
    </row>
    <row r="239" spans="1:1">
      <c r="A239" s="2" t="s">
        <v>864</v>
      </c>
    </row>
    <row r="240" spans="1:1">
      <c r="A240" s="2" t="s">
        <v>938</v>
      </c>
    </row>
    <row r="241" spans="1:1">
      <c r="A241" s="2" t="s">
        <v>939</v>
      </c>
    </row>
    <row r="242" spans="1:1">
      <c r="A242" s="2" t="s">
        <v>940</v>
      </c>
    </row>
    <row r="243" spans="1:1">
      <c r="A243" s="2" t="s">
        <v>941</v>
      </c>
    </row>
    <row r="244" spans="1:1">
      <c r="A244" s="2" t="s">
        <v>942</v>
      </c>
    </row>
    <row r="245" spans="1:1">
      <c r="A245" s="2" t="s">
        <v>943</v>
      </c>
    </row>
    <row r="246" spans="1:1">
      <c r="A246" s="2" t="s">
        <v>944</v>
      </c>
    </row>
    <row r="247" spans="1:1">
      <c r="A247" s="2" t="s">
        <v>945</v>
      </c>
    </row>
    <row r="248" spans="1:1">
      <c r="A248" s="2" t="s">
        <v>878</v>
      </c>
    </row>
    <row r="249" spans="1:1">
      <c r="A249" s="2" t="s">
        <v>878</v>
      </c>
    </row>
    <row r="250" spans="1:1">
      <c r="A250" s="2" t="s">
        <v>878</v>
      </c>
    </row>
    <row r="251" spans="1:1">
      <c r="A251" s="2" t="s">
        <v>878</v>
      </c>
    </row>
    <row r="252" spans="1:1">
      <c r="A252" s="2" t="s">
        <v>880</v>
      </c>
    </row>
    <row r="253" spans="1:1">
      <c r="A253" s="2" t="s">
        <v>880</v>
      </c>
    </row>
    <row r="254" spans="1:1">
      <c r="A254" s="2" t="s">
        <v>880</v>
      </c>
    </row>
    <row r="255" spans="1:1">
      <c r="A255" s="2" t="s">
        <v>882</v>
      </c>
    </row>
    <row r="256" spans="1:1">
      <c r="A256" s="2" t="s">
        <v>884</v>
      </c>
    </row>
    <row r="257" spans="1:1">
      <c r="A257" s="2" t="s">
        <v>886</v>
      </c>
    </row>
    <row r="258" spans="1:1">
      <c r="A258" s="2" t="s">
        <v>886</v>
      </c>
    </row>
    <row r="259" spans="1:1">
      <c r="A259" s="2" t="s">
        <v>886</v>
      </c>
    </row>
    <row r="260" spans="1:1">
      <c r="A260" s="2" t="s">
        <v>886</v>
      </c>
    </row>
    <row r="261" spans="1:1">
      <c r="A261" s="2" t="s">
        <v>886</v>
      </c>
    </row>
    <row r="262" spans="1:1">
      <c r="A262" s="2" t="s">
        <v>886</v>
      </c>
    </row>
    <row r="263" spans="1:1">
      <c r="A263" s="2" t="s">
        <v>886</v>
      </c>
    </row>
    <row r="264" spans="1:1">
      <c r="A264" s="2" t="s">
        <v>886</v>
      </c>
    </row>
    <row r="265" spans="1:1">
      <c r="A265" s="2" t="s">
        <v>886</v>
      </c>
    </row>
    <row r="266" spans="1:1">
      <c r="A266" s="2" t="s">
        <v>886</v>
      </c>
    </row>
    <row r="267" spans="1:1">
      <c r="A267" s="2" t="s">
        <v>886</v>
      </c>
    </row>
    <row r="268" spans="1:1">
      <c r="A268" s="2" t="s">
        <v>886</v>
      </c>
    </row>
    <row r="269" spans="1:1">
      <c r="A269" s="2" t="s">
        <v>886</v>
      </c>
    </row>
    <row r="270" spans="1:1">
      <c r="A270" s="2" t="s">
        <v>886</v>
      </c>
    </row>
    <row r="271" spans="1:1">
      <c r="A271" s="2" t="s">
        <v>888</v>
      </c>
    </row>
    <row r="272" spans="1:1">
      <c r="A272" s="2" t="s">
        <v>888</v>
      </c>
    </row>
    <row r="273" spans="1:1">
      <c r="A273" s="2" t="s">
        <v>890</v>
      </c>
    </row>
    <row r="274" spans="1:1">
      <c r="A274" s="2" t="s">
        <v>890</v>
      </c>
    </row>
    <row r="275" spans="1:1">
      <c r="A275" s="2" t="s">
        <v>890</v>
      </c>
    </row>
    <row r="276" spans="1:1">
      <c r="A276" s="2" t="s">
        <v>890</v>
      </c>
    </row>
    <row r="277" spans="1:1">
      <c r="A277" s="2" t="s">
        <v>890</v>
      </c>
    </row>
    <row r="278" spans="1:1">
      <c r="A278" s="2" t="s">
        <v>890</v>
      </c>
    </row>
    <row r="279" spans="1:1">
      <c r="A279" s="2" t="s">
        <v>892</v>
      </c>
    </row>
    <row r="280" spans="1:1">
      <c r="A280" s="2" t="s">
        <v>894</v>
      </c>
    </row>
    <row r="281" spans="1:1">
      <c r="A281" s="2" t="s">
        <v>894</v>
      </c>
    </row>
    <row r="282" spans="1:1">
      <c r="A282" s="2" t="s">
        <v>894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2024-02-14T10:42:16Z</cp:lastPrinted>
  <dcterms:created xsi:type="dcterms:W3CDTF">2009-06-02T18:56:54Z</dcterms:created>
  <dcterms:modified xsi:type="dcterms:W3CDTF">2024-02-14T10:42:25Z</dcterms:modified>
</cp:coreProperties>
</file>