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88D5507-4D7B-45D0-8E1C-DD8052FB866F}" xr6:coauthVersionLast="47" xr6:coauthVersionMax="47" xr10:uidLastSave="{00000000-0000-0000-0000-000000000000}"/>
  <bookViews>
    <workbookView xWindow="-12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Invoice!$A$1:$K$222</definedName>
    <definedName name="_xlnm.Print_Area" localSheetId="2">'Shipping Invoice'!$A$1:$L$221</definedName>
    <definedName name="_xlnm.Print_Area" localSheetId="3">'Tax Invoice'!$A$1:$H$1014</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02" i="6" l="1"/>
  <c r="F1003" i="6"/>
  <c r="A1002" i="6"/>
  <c r="A1003" i="6"/>
  <c r="A1001" i="6"/>
  <c r="I225" i="2" l="1"/>
  <c r="J221" i="2"/>
  <c r="I224" i="2"/>
  <c r="J218" i="2"/>
  <c r="K219" i="7"/>
  <c r="K14" i="7"/>
  <c r="K17" i="7"/>
  <c r="K10" i="7"/>
  <c r="I212" i="7"/>
  <c r="I208" i="7"/>
  <c r="I207" i="7"/>
  <c r="I206" i="7"/>
  <c r="I200" i="7"/>
  <c r="I196" i="7"/>
  <c r="I195" i="7"/>
  <c r="I194" i="7"/>
  <c r="I188" i="7"/>
  <c r="I184" i="7"/>
  <c r="I183" i="7"/>
  <c r="I182" i="7"/>
  <c r="I176" i="7"/>
  <c r="I172" i="7"/>
  <c r="I171" i="7"/>
  <c r="I170" i="7"/>
  <c r="I164" i="7"/>
  <c r="I160" i="7"/>
  <c r="I159" i="7"/>
  <c r="I158" i="7"/>
  <c r="I152" i="7"/>
  <c r="I148" i="7"/>
  <c r="I147" i="7"/>
  <c r="I146" i="7"/>
  <c r="I142" i="7"/>
  <c r="I140" i="7"/>
  <c r="I136" i="7"/>
  <c r="I135" i="7"/>
  <c r="I134" i="7"/>
  <c r="I130" i="7"/>
  <c r="I128" i="7"/>
  <c r="I124" i="7"/>
  <c r="I123" i="7"/>
  <c r="I122" i="7"/>
  <c r="I118" i="7"/>
  <c r="I116" i="7"/>
  <c r="I112" i="7"/>
  <c r="I111" i="7"/>
  <c r="I110" i="7"/>
  <c r="I106" i="7"/>
  <c r="I104" i="7"/>
  <c r="I100" i="7"/>
  <c r="I99" i="7"/>
  <c r="I98" i="7"/>
  <c r="I94" i="7"/>
  <c r="I92" i="7"/>
  <c r="I88" i="7"/>
  <c r="I87" i="7"/>
  <c r="I86" i="7"/>
  <c r="I82" i="7"/>
  <c r="I80" i="7"/>
  <c r="I76" i="7"/>
  <c r="I75" i="7"/>
  <c r="I74" i="7"/>
  <c r="I70" i="7"/>
  <c r="I68" i="7"/>
  <c r="I64" i="7"/>
  <c r="I63" i="7"/>
  <c r="I62" i="7"/>
  <c r="I58" i="7"/>
  <c r="I56" i="7"/>
  <c r="I52" i="7"/>
  <c r="I51" i="7"/>
  <c r="I50" i="7"/>
  <c r="I46" i="7"/>
  <c r="I44" i="7"/>
  <c r="I40" i="7"/>
  <c r="I39" i="7"/>
  <c r="I38" i="7"/>
  <c r="I34" i="7"/>
  <c r="I32" i="7"/>
  <c r="I28" i="7"/>
  <c r="I27" i="7"/>
  <c r="I26" i="7"/>
  <c r="I22" i="7"/>
  <c r="I214" i="7"/>
  <c r="N1" i="6"/>
  <c r="E211" i="6" s="1"/>
  <c r="D212" i="6"/>
  <c r="B216" i="7" s="1"/>
  <c r="D211" i="6"/>
  <c r="B215" i="7" s="1"/>
  <c r="D210" i="6"/>
  <c r="B214" i="7" s="1"/>
  <c r="D209" i="6"/>
  <c r="B213" i="7" s="1"/>
  <c r="D208" i="6"/>
  <c r="B212" i="7" s="1"/>
  <c r="D207" i="6"/>
  <c r="B211" i="7" s="1"/>
  <c r="D206" i="6"/>
  <c r="B210" i="7" s="1"/>
  <c r="D205" i="6"/>
  <c r="B209" i="7" s="1"/>
  <c r="D204" i="6"/>
  <c r="B208" i="7" s="1"/>
  <c r="D203" i="6"/>
  <c r="B207" i="7" s="1"/>
  <c r="D202" i="6"/>
  <c r="B206" i="7" s="1"/>
  <c r="D201" i="6"/>
  <c r="B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B193" i="7" s="1"/>
  <c r="D188" i="6"/>
  <c r="B192" i="7" s="1"/>
  <c r="D187" i="6"/>
  <c r="B191" i="7" s="1"/>
  <c r="D186" i="6"/>
  <c r="B190" i="7" s="1"/>
  <c r="D185" i="6"/>
  <c r="B189" i="7" s="1"/>
  <c r="D184" i="6"/>
  <c r="B188" i="7" s="1"/>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K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K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K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K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K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K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K22" i="7" s="1"/>
  <c r="G3" i="6"/>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8" i="6"/>
  <c r="A1007" i="6"/>
  <c r="A1006" i="6"/>
  <c r="F1005" i="6"/>
  <c r="A1005" i="6"/>
  <c r="A1004" i="6"/>
  <c r="K46" i="7" l="1"/>
  <c r="K58" i="7"/>
  <c r="K118" i="7"/>
  <c r="K130" i="7"/>
  <c r="J217" i="2"/>
  <c r="J219" i="2" s="1"/>
  <c r="F1001" i="6"/>
  <c r="K27" i="7"/>
  <c r="K87" i="7"/>
  <c r="K99" i="7"/>
  <c r="K111" i="7"/>
  <c r="K135" i="7"/>
  <c r="K147" i="7"/>
  <c r="K83" i="7"/>
  <c r="K191" i="7"/>
  <c r="I154" i="7"/>
  <c r="I166" i="7"/>
  <c r="K166" i="7" s="1"/>
  <c r="I178" i="7"/>
  <c r="I190" i="7"/>
  <c r="K190" i="7" s="1"/>
  <c r="I202" i="7"/>
  <c r="K202" i="7" s="1"/>
  <c r="K63" i="7"/>
  <c r="K39" i="7"/>
  <c r="K51" i="7"/>
  <c r="K75" i="7"/>
  <c r="K123" i="7"/>
  <c r="K159" i="7"/>
  <c r="K171" i="7"/>
  <c r="K183" i="7"/>
  <c r="K195" i="7"/>
  <c r="K207" i="7"/>
  <c r="K28" i="7"/>
  <c r="K40" i="7"/>
  <c r="K52" i="7"/>
  <c r="K64" i="7"/>
  <c r="K76" i="7"/>
  <c r="K88" i="7"/>
  <c r="K100" i="7"/>
  <c r="K112" i="7"/>
  <c r="K124" i="7"/>
  <c r="K136" i="7"/>
  <c r="K148" i="7"/>
  <c r="K154" i="7"/>
  <c r="K160" i="7"/>
  <c r="K172" i="7"/>
  <c r="K178" i="7"/>
  <c r="K184" i="7"/>
  <c r="K196" i="7"/>
  <c r="K208" i="7"/>
  <c r="K214" i="7"/>
  <c r="I215" i="7"/>
  <c r="K215" i="7" s="1"/>
  <c r="I203" i="7"/>
  <c r="K203" i="7" s="1"/>
  <c r="I197" i="7"/>
  <c r="K197" i="7" s="1"/>
  <c r="I191" i="7"/>
  <c r="I185" i="7"/>
  <c r="K185" i="7" s="1"/>
  <c r="I179" i="7"/>
  <c r="K179" i="7" s="1"/>
  <c r="I173" i="7"/>
  <c r="K173" i="7" s="1"/>
  <c r="I167" i="7"/>
  <c r="K167" i="7" s="1"/>
  <c r="I161" i="7"/>
  <c r="K161" i="7" s="1"/>
  <c r="I155" i="7"/>
  <c r="K155" i="7" s="1"/>
  <c r="I149" i="7"/>
  <c r="K149" i="7" s="1"/>
  <c r="I143" i="7"/>
  <c r="K143" i="7" s="1"/>
  <c r="I137" i="7"/>
  <c r="K137" i="7" s="1"/>
  <c r="I131" i="7"/>
  <c r="K131" i="7" s="1"/>
  <c r="I125" i="7"/>
  <c r="K125" i="7" s="1"/>
  <c r="I113" i="7"/>
  <c r="K113" i="7" s="1"/>
  <c r="I107" i="7"/>
  <c r="K107" i="7" s="1"/>
  <c r="I95" i="7"/>
  <c r="K95" i="7" s="1"/>
  <c r="I83" i="7"/>
  <c r="I65" i="7"/>
  <c r="K65" i="7" s="1"/>
  <c r="I47" i="7"/>
  <c r="K47" i="7" s="1"/>
  <c r="I29" i="7"/>
  <c r="K29" i="7" s="1"/>
  <c r="I211" i="7"/>
  <c r="I205" i="7"/>
  <c r="K205" i="7" s="1"/>
  <c r="I199" i="7"/>
  <c r="I193" i="7"/>
  <c r="I187" i="7"/>
  <c r="K187" i="7" s="1"/>
  <c r="I181" i="7"/>
  <c r="I175" i="7"/>
  <c r="I169" i="7"/>
  <c r="K169" i="7" s="1"/>
  <c r="I163" i="7"/>
  <c r="I157" i="7"/>
  <c r="I151" i="7"/>
  <c r="K151" i="7" s="1"/>
  <c r="I145" i="7"/>
  <c r="I139" i="7"/>
  <c r="I133" i="7"/>
  <c r="K133" i="7" s="1"/>
  <c r="I127" i="7"/>
  <c r="I121" i="7"/>
  <c r="I115" i="7"/>
  <c r="K115" i="7" s="1"/>
  <c r="I109" i="7"/>
  <c r="I103" i="7"/>
  <c r="I97" i="7"/>
  <c r="K97" i="7" s="1"/>
  <c r="I91" i="7"/>
  <c r="I85" i="7"/>
  <c r="I79" i="7"/>
  <c r="K79" i="7" s="1"/>
  <c r="I73" i="7"/>
  <c r="I67" i="7"/>
  <c r="I61" i="7"/>
  <c r="K61" i="7" s="1"/>
  <c r="I55" i="7"/>
  <c r="I49" i="7"/>
  <c r="I43" i="7"/>
  <c r="K43" i="7" s="1"/>
  <c r="I37" i="7"/>
  <c r="I31" i="7"/>
  <c r="I25" i="7"/>
  <c r="K25" i="7" s="1"/>
  <c r="I216" i="7"/>
  <c r="I210" i="7"/>
  <c r="I204" i="7"/>
  <c r="I198" i="7"/>
  <c r="I192" i="7"/>
  <c r="I186" i="7"/>
  <c r="K186" i="7" s="1"/>
  <c r="I180" i="7"/>
  <c r="I174" i="7"/>
  <c r="K174" i="7" s="1"/>
  <c r="I168" i="7"/>
  <c r="K168" i="7" s="1"/>
  <c r="I162" i="7"/>
  <c r="K162" i="7" s="1"/>
  <c r="I156" i="7"/>
  <c r="I150" i="7"/>
  <c r="K150" i="7" s="1"/>
  <c r="I144" i="7"/>
  <c r="I138" i="7"/>
  <c r="I132" i="7"/>
  <c r="K132" i="7" s="1"/>
  <c r="I126" i="7"/>
  <c r="I120" i="7"/>
  <c r="I114" i="7"/>
  <c r="K114" i="7" s="1"/>
  <c r="I108" i="7"/>
  <c r="I102" i="7"/>
  <c r="K102" i="7" s="1"/>
  <c r="I96" i="7"/>
  <c r="K96" i="7" s="1"/>
  <c r="I90" i="7"/>
  <c r="I84" i="7"/>
  <c r="I78" i="7"/>
  <c r="K78" i="7" s="1"/>
  <c r="I72" i="7"/>
  <c r="K72" i="7" s="1"/>
  <c r="I66" i="7"/>
  <c r="K66" i="7" s="1"/>
  <c r="I60" i="7"/>
  <c r="K60" i="7" s="1"/>
  <c r="I54" i="7"/>
  <c r="K54" i="7" s="1"/>
  <c r="I48" i="7"/>
  <c r="K48" i="7" s="1"/>
  <c r="I42" i="7"/>
  <c r="K42" i="7" s="1"/>
  <c r="I36" i="7"/>
  <c r="K36" i="7" s="1"/>
  <c r="I30" i="7"/>
  <c r="K30" i="7" s="1"/>
  <c r="I24" i="7"/>
  <c r="K24" i="7" s="1"/>
  <c r="I209" i="7"/>
  <c r="K209" i="7" s="1"/>
  <c r="I119" i="7"/>
  <c r="K119" i="7" s="1"/>
  <c r="I101" i="7"/>
  <c r="K101" i="7" s="1"/>
  <c r="I89" i="7"/>
  <c r="K89" i="7" s="1"/>
  <c r="I77" i="7"/>
  <c r="K77" i="7" s="1"/>
  <c r="I71" i="7"/>
  <c r="K71" i="7" s="1"/>
  <c r="I59" i="7"/>
  <c r="K59" i="7" s="1"/>
  <c r="I53" i="7"/>
  <c r="K53" i="7" s="1"/>
  <c r="I41" i="7"/>
  <c r="K41" i="7" s="1"/>
  <c r="I35" i="7"/>
  <c r="K35" i="7" s="1"/>
  <c r="I23" i="7"/>
  <c r="K23" i="7" s="1"/>
  <c r="I33" i="7"/>
  <c r="K33" i="7" s="1"/>
  <c r="I45" i="7"/>
  <c r="K45" i="7" s="1"/>
  <c r="I57" i="7"/>
  <c r="K57" i="7" s="1"/>
  <c r="I69" i="7"/>
  <c r="K69" i="7" s="1"/>
  <c r="I81" i="7"/>
  <c r="K81" i="7" s="1"/>
  <c r="I93" i="7"/>
  <c r="K93" i="7" s="1"/>
  <c r="I105" i="7"/>
  <c r="K105" i="7" s="1"/>
  <c r="I117" i="7"/>
  <c r="K117" i="7" s="1"/>
  <c r="I129" i="7"/>
  <c r="K129" i="7" s="1"/>
  <c r="I141" i="7"/>
  <c r="K141" i="7" s="1"/>
  <c r="I153" i="7"/>
  <c r="K153" i="7" s="1"/>
  <c r="I165" i="7"/>
  <c r="K165" i="7" s="1"/>
  <c r="I177" i="7"/>
  <c r="K177" i="7" s="1"/>
  <c r="I189" i="7"/>
  <c r="K189" i="7" s="1"/>
  <c r="I201" i="7"/>
  <c r="K201" i="7" s="1"/>
  <c r="I213" i="7"/>
  <c r="K213" i="7" s="1"/>
  <c r="K108" i="7"/>
  <c r="K126" i="7"/>
  <c r="K144" i="7"/>
  <c r="K198" i="7"/>
  <c r="K204" i="7"/>
  <c r="K31" i="7"/>
  <c r="K37" i="7"/>
  <c r="K49" i="7"/>
  <c r="K55" i="7"/>
  <c r="K67" i="7"/>
  <c r="K73" i="7"/>
  <c r="K85" i="7"/>
  <c r="K91" i="7"/>
  <c r="K103" i="7"/>
  <c r="K109" i="7"/>
  <c r="K121" i="7"/>
  <c r="K127" i="7"/>
  <c r="K139" i="7"/>
  <c r="K145" i="7"/>
  <c r="K157" i="7"/>
  <c r="K163" i="7"/>
  <c r="K175" i="7"/>
  <c r="K181" i="7"/>
  <c r="K193" i="7"/>
  <c r="K199" i="7"/>
  <c r="K211" i="7"/>
  <c r="K84" i="7"/>
  <c r="K120" i="7"/>
  <c r="K138" i="7"/>
  <c r="K156" i="7"/>
  <c r="K210" i="7"/>
  <c r="K26" i="7"/>
  <c r="K32" i="7"/>
  <c r="K38" i="7"/>
  <c r="K44" i="7"/>
  <c r="K50" i="7"/>
  <c r="K56" i="7"/>
  <c r="K62" i="7"/>
  <c r="K68" i="7"/>
  <c r="K74" i="7"/>
  <c r="K80" i="7"/>
  <c r="K86" i="7"/>
  <c r="K92" i="7"/>
  <c r="K98" i="7"/>
  <c r="K104" i="7"/>
  <c r="K110" i="7"/>
  <c r="K116" i="7"/>
  <c r="K122" i="7"/>
  <c r="K128" i="7"/>
  <c r="K134" i="7"/>
  <c r="K140" i="7"/>
  <c r="K146" i="7"/>
  <c r="K152" i="7"/>
  <c r="K158" i="7"/>
  <c r="K164" i="7"/>
  <c r="K170" i="7"/>
  <c r="K176" i="7"/>
  <c r="K182" i="7"/>
  <c r="K188" i="7"/>
  <c r="K194" i="7"/>
  <c r="K200" i="7"/>
  <c r="K206" i="7"/>
  <c r="K212" i="7"/>
  <c r="K90" i="7"/>
  <c r="K180" i="7"/>
  <c r="K192" i="7"/>
  <c r="K216" i="7"/>
  <c r="E20" i="6"/>
  <c r="E26" i="6"/>
  <c r="E32" i="6"/>
  <c r="E38" i="6"/>
  <c r="E44" i="6"/>
  <c r="E50" i="6"/>
  <c r="E56" i="6"/>
  <c r="E62" i="6"/>
  <c r="E68" i="6"/>
  <c r="E74" i="6"/>
  <c r="E80" i="6"/>
  <c r="E86" i="6"/>
  <c r="E92" i="6"/>
  <c r="E98" i="6"/>
  <c r="E104" i="6"/>
  <c r="E110" i="6"/>
  <c r="E116" i="6"/>
  <c r="E122" i="6"/>
  <c r="E128" i="6"/>
  <c r="E134" i="6"/>
  <c r="E140" i="6"/>
  <c r="E146" i="6"/>
  <c r="E152" i="6"/>
  <c r="E158" i="6"/>
  <c r="E164" i="6"/>
  <c r="E170" i="6"/>
  <c r="E176" i="6"/>
  <c r="E182" i="6"/>
  <c r="E188" i="6"/>
  <c r="E194" i="6"/>
  <c r="E200" i="6"/>
  <c r="E206" i="6"/>
  <c r="E212" i="6"/>
  <c r="E21" i="6"/>
  <c r="E27" i="6"/>
  <c r="E33" i="6"/>
  <c r="E39" i="6"/>
  <c r="E45" i="6"/>
  <c r="E51" i="6"/>
  <c r="E57" i="6"/>
  <c r="E63" i="6"/>
  <c r="E69" i="6"/>
  <c r="E75" i="6"/>
  <c r="E81" i="6"/>
  <c r="E87" i="6"/>
  <c r="E93" i="6"/>
  <c r="E99" i="6"/>
  <c r="E105" i="6"/>
  <c r="E111" i="6"/>
  <c r="E117" i="6"/>
  <c r="E123" i="6"/>
  <c r="E129" i="6"/>
  <c r="E135" i="6"/>
  <c r="E141" i="6"/>
  <c r="E147" i="6"/>
  <c r="E153" i="6"/>
  <c r="E159" i="6"/>
  <c r="E165" i="6"/>
  <c r="E171" i="6"/>
  <c r="E177" i="6"/>
  <c r="E183" i="6"/>
  <c r="E189" i="6"/>
  <c r="E195" i="6"/>
  <c r="E201" i="6"/>
  <c r="E207" i="6"/>
  <c r="E22" i="6"/>
  <c r="E28" i="6"/>
  <c r="E34" i="6"/>
  <c r="E40" i="6"/>
  <c r="E46" i="6"/>
  <c r="E52" i="6"/>
  <c r="E58" i="6"/>
  <c r="E64" i="6"/>
  <c r="E70" i="6"/>
  <c r="E76" i="6"/>
  <c r="E82" i="6"/>
  <c r="E88" i="6"/>
  <c r="E94" i="6"/>
  <c r="E100" i="6"/>
  <c r="E106" i="6"/>
  <c r="E112" i="6"/>
  <c r="E118" i="6"/>
  <c r="E124" i="6"/>
  <c r="E130" i="6"/>
  <c r="E136" i="6"/>
  <c r="E142" i="6"/>
  <c r="E148" i="6"/>
  <c r="E154" i="6"/>
  <c r="E160" i="6"/>
  <c r="E166" i="6"/>
  <c r="E172" i="6"/>
  <c r="E178" i="6"/>
  <c r="E184" i="6"/>
  <c r="E190" i="6"/>
  <c r="E196" i="6"/>
  <c r="E202" i="6"/>
  <c r="E208" i="6"/>
  <c r="E23" i="6"/>
  <c r="E29" i="6"/>
  <c r="E35" i="6"/>
  <c r="E41" i="6"/>
  <c r="E47" i="6"/>
  <c r="E53" i="6"/>
  <c r="E59" i="6"/>
  <c r="E65" i="6"/>
  <c r="E71" i="6"/>
  <c r="E77" i="6"/>
  <c r="E83" i="6"/>
  <c r="E89" i="6"/>
  <c r="E95" i="6"/>
  <c r="E101" i="6"/>
  <c r="E107" i="6"/>
  <c r="E113" i="6"/>
  <c r="E119" i="6"/>
  <c r="E125" i="6"/>
  <c r="E131" i="6"/>
  <c r="E137" i="6"/>
  <c r="E143" i="6"/>
  <c r="E149" i="6"/>
  <c r="E155" i="6"/>
  <c r="E161" i="6"/>
  <c r="E167" i="6"/>
  <c r="E173" i="6"/>
  <c r="E179" i="6"/>
  <c r="E185" i="6"/>
  <c r="E191" i="6"/>
  <c r="E197" i="6"/>
  <c r="E203" i="6"/>
  <c r="E209" i="6"/>
  <c r="E18" i="6"/>
  <c r="E24" i="6"/>
  <c r="E30" i="6"/>
  <c r="E36" i="6"/>
  <c r="E42" i="6"/>
  <c r="E48" i="6"/>
  <c r="E54" i="6"/>
  <c r="E60" i="6"/>
  <c r="E66" i="6"/>
  <c r="E72" i="6"/>
  <c r="E78" i="6"/>
  <c r="E84" i="6"/>
  <c r="E90" i="6"/>
  <c r="E96" i="6"/>
  <c r="E102" i="6"/>
  <c r="E108" i="6"/>
  <c r="E114" i="6"/>
  <c r="E120" i="6"/>
  <c r="E126" i="6"/>
  <c r="E132" i="6"/>
  <c r="E138" i="6"/>
  <c r="E144" i="6"/>
  <c r="E150" i="6"/>
  <c r="E156" i="6"/>
  <c r="E162" i="6"/>
  <c r="E168" i="6"/>
  <c r="E174" i="6"/>
  <c r="E180" i="6"/>
  <c r="E186" i="6"/>
  <c r="E192" i="6"/>
  <c r="E198" i="6"/>
  <c r="E204" i="6"/>
  <c r="E210" i="6"/>
  <c r="E19" i="6"/>
  <c r="E25" i="6"/>
  <c r="E31" i="6"/>
  <c r="E37" i="6"/>
  <c r="E43" i="6"/>
  <c r="E49" i="6"/>
  <c r="E55" i="6"/>
  <c r="E61" i="6"/>
  <c r="E67" i="6"/>
  <c r="E73" i="6"/>
  <c r="E79" i="6"/>
  <c r="E85" i="6"/>
  <c r="E91" i="6"/>
  <c r="E97" i="6"/>
  <c r="E103" i="6"/>
  <c r="E109" i="6"/>
  <c r="E115" i="6"/>
  <c r="E121" i="6"/>
  <c r="E127" i="6"/>
  <c r="E133" i="6"/>
  <c r="E139" i="6"/>
  <c r="E145" i="6"/>
  <c r="E151" i="6"/>
  <c r="E157" i="6"/>
  <c r="E163" i="6"/>
  <c r="E169" i="6"/>
  <c r="E175" i="6"/>
  <c r="E181" i="6"/>
  <c r="E187" i="6"/>
  <c r="E193" i="6"/>
  <c r="E199" i="6"/>
  <c r="E205" i="6"/>
  <c r="B217" i="7"/>
  <c r="M11" i="6"/>
  <c r="I228" i="2" s="1"/>
  <c r="K217" i="7" l="1"/>
  <c r="K218" i="7" s="1"/>
  <c r="K220"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4" i="6" s="1"/>
  <c r="E14" i="6"/>
  <c r="I227" i="2" s="1"/>
  <c r="I231" i="2" l="1"/>
  <c r="I229" i="2" s="1"/>
  <c r="I232" i="2"/>
  <c r="I230" i="2" s="1"/>
  <c r="H1008" i="6"/>
  <c r="H1007" i="6"/>
  <c r="H1006" i="6"/>
  <c r="H1004" i="6"/>
  <c r="H1005" i="6"/>
  <c r="H1001" i="6"/>
  <c r="H1000" i="6"/>
  <c r="H1003"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4" i="6" l="1"/>
  <c r="H1011" i="6"/>
  <c r="H1010" i="6"/>
  <c r="H1013" i="6" l="1"/>
  <c r="H1012" i="6" s="1"/>
</calcChain>
</file>

<file path=xl/sharedStrings.xml><?xml version="1.0" encoding="utf-8"?>
<sst xmlns="http://schemas.openxmlformats.org/spreadsheetml/2006/main" count="4630" uniqueCount="1045">
  <si>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</si>
  <si>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</si>
  <si>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</si>
  <si>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</si>
  <si>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</si>
  <si>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</si>
  <si>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</si>
  <si>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</si>
  <si>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</si>
  <si>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</si>
  <si>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</si>
  <si>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</si>
  <si>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</si>
  <si>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</si>
  <si>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</si>
  <si>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</si>
  <si>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</si>
  <si>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</si>
  <si>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</si>
  <si>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</si>
  <si>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</si>
  <si>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</si>
  <si>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</si>
  <si>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</si>
  <si>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</si>
  <si>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</si>
  <si>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</si>
  <si>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</si>
  <si>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</si>
  <si>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</si>
  <si>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</si>
  <si>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</si>
  <si>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</si>
  <si>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</si>
  <si>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</si>
  <si>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</si>
  <si>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</si>
  <si>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</si>
  <si>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</si>
  <si>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</si>
  <si>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</si>
  <si>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</si>
  <si>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</si>
  <si>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</si>
  <si>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</si>
  <si>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</si>
  <si>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</si>
  <si>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</si>
  <si>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</si>
  <si>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</si>
  <si>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</si>
  <si>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</si>
  <si>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</si>
  <si>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</si>
  <si>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</si>
  <si>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</si>
  <si>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</si>
  <si>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</si>
  <si>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</si>
  <si>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</si>
  <si>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</si>
  <si>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</si>
  <si>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</si>
  <si>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</si>
  <si>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</si>
  <si>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</si>
  <si>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</si>
  <si>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</si>
  <si>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</si>
  <si>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</si>
  <si>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</si>
  <si>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</si>
  <si>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</si>
  <si>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</si>
  <si>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</si>
  <si>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</si>
  <si>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</si>
  <si>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</si>
  <si>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</si>
  <si>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</si>
  <si>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</si>
  <si>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</si>
  <si>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</si>
  <si>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</si>
  <si>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</si>
  <si>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</si>
  <si>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</si>
  <si>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</si>
  <si>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</si>
  <si>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</si>
  <si>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</si>
  <si>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</si>
  <si>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</si>
  <si>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</si>
  <si>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</si>
  <si>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</si>
  <si>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</si>
  <si>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</si>
  <si>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</si>
  <si>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</si>
  <si>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</si>
  <si>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</si>
  <si>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</si>
  <si>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</si>
  <si>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</si>
  <si>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</si>
  <si>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</si>
  <si>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</si>
  <si>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</si>
  <si>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</si>
  <si>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</si>
  <si>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</si>
  <si>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</si>
  <si>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</si>
  <si>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</si>
  <si>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</si>
  <si>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</si>
  <si>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</si>
  <si>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</si>
  <si>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</si>
  <si>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</si>
  <si>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</si>
  <si>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</si>
  <si>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</si>
  <si>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</si>
  <si>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</si>
  <si>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</si>
  <si>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</si>
  <si>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</si>
  <si>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</si>
  <si>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</si>
  <si>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</si>
  <si>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</si>
  <si>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</si>
  <si>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</si>
  <si>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</si>
  <si>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</si>
  <si>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</si>
  <si>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</si>
  <si>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</si>
  <si>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</si>
  <si>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</si>
  <si>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</si>
  <si>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</si>
  <si>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</si>
  <si>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</si>
  <si>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</si>
  <si>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</si>
  <si>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</si>
  <si>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</si>
  <si>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</si>
  <si>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</si>
  <si>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</si>
  <si>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</si>
  <si>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</si>
  <si>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</si>
  <si>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</si>
  <si>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</si>
  <si>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</si>
  <si>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</si>
  <si>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</si>
  <si>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</si>
  <si>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</si>
  <si>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</si>
  <si>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</si>
  <si>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</si>
  <si>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</si>
  <si>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</si>
  <si>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</si>
  <si>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</si>
  <si>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</si>
  <si>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</si>
  <si>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</si>
  <si>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</si>
  <si>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</si>
  <si>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</si>
  <si>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</si>
  <si>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</si>
  <si>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</si>
  <si>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</si>
  <si>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</si>
  <si>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</si>
  <si>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</si>
  <si>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</si>
  <si>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</si>
  <si>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</si>
  <si>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</si>
  <si>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</si>
  <si>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</si>
  <si>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</si>
  <si>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</si>
  <si>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</si>
  <si>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</si>
  <si>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</si>
  <si>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</si>
  <si>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</si>
  <si>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</si>
  <si>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</si>
  <si>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</si>
  <si>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</si>
  <si>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</si>
  <si>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</si>
  <si>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</si>
  <si>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</si>
  <si>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</si>
  <si>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</si>
  <si>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</si>
  <si>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</si>
  <si>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</si>
  <si>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</si>
  <si>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</si>
  <si>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</si>
  <si>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</si>
  <si>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</si>
  <si>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</si>
  <si>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</si>
  <si>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</si>
  <si>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</si>
  <si>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</si>
  <si>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</si>
  <si>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</si>
  <si>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</si>
  <si>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</si>
  <si>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</si>
  <si>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</si>
  <si>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</si>
  <si>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</si>
  <si>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</si>
  <si>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</si>
  <si>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</si>
  <si>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</si>
  <si>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</si>
  <si>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</si>
  <si>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</si>
  <si>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</si>
  <si>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</si>
  <si>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</si>
  <si>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</si>
  <si>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</si>
  <si>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</si>
  <si>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</si>
  <si>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</si>
  <si>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</si>
  <si>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</si>
  <si>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</si>
  <si>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</si>
  <si>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</si>
  <si>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</si>
  <si>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</si>
  <si>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</si>
  <si>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</si>
  <si>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</si>
  <si>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</si>
  <si>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</si>
  <si>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</si>
  <si>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</si>
  <si>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</si>
  <si>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</si>
  <si>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</si>
  <si>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</si>
  <si>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</si>
  <si>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</si>
  <si>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</si>
  <si>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</si>
  <si>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</si>
  <si>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</si>
  <si>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</si>
  <si>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</si>
  <si>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</si>
  <si>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</si>
  <si>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</si>
  <si>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</si>
  <si>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</si>
  <si>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</si>
  <si>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</si>
  <si>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</si>
  <si>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</si>
  <si>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</si>
  <si>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</si>
  <si>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</si>
  <si>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</si>
  <si>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</si>
  <si>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</si>
  <si>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</si>
  <si>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</si>
  <si>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</si>
  <si>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</si>
  <si>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</si>
  <si>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</si>
  <si>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</si>
  <si>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</si>
  <si>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</si>
  <si>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</si>
  <si>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</si>
  <si>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</si>
  <si>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</si>
  <si>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</si>
  <si>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</si>
  <si>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</si>
  <si>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</si>
  <si>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</si>
  <si>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</si>
  <si>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</si>
  <si>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</si>
  <si>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</si>
  <si>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</si>
  <si>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</si>
  <si>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</si>
  <si>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</si>
  <si>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</si>
  <si>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</si>
  <si>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</si>
  <si>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</si>
  <si>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</si>
  <si>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</si>
  <si>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</si>
  <si>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</si>
  <si>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</si>
  <si>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</si>
  <si>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</si>
  <si>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</si>
  <si>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</si>
  <si>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</si>
  <si>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</si>
  <si>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</si>
  <si>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</si>
  <si>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</si>
  <si>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</si>
  <si>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</si>
  <si>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</si>
  <si>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</si>
  <si>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</si>
  <si>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</si>
  <si>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</si>
  <si>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</si>
  <si>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</si>
  <si>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</si>
  <si>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</si>
  <si>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</si>
  <si>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</si>
  <si>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</si>
  <si>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</si>
  <si>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</si>
  <si>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</si>
  <si>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</si>
  <si>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</si>
  <si>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</si>
  <si>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</si>
  <si>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</si>
  <si>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</si>
  <si>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</si>
  <si>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</si>
  <si>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</si>
  <si>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</si>
  <si>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</si>
  <si>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</si>
  <si>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</si>
  <si>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</si>
  <si>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</si>
  <si>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</si>
  <si>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</si>
  <si>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</si>
  <si>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</si>
  <si>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</si>
  <si>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</si>
  <si>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</si>
  <si>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</si>
  <si>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</si>
  <si>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</si>
  <si>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</si>
  <si>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</si>
  <si>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</si>
  <si>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</si>
  <si>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</si>
  <si>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</si>
  <si>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</si>
  <si>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</si>
  <si>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</si>
  <si>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</si>
  <si>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</si>
  <si>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</si>
  <si>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</si>
  <si>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</si>
  <si>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</si>
  <si>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</si>
  <si>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</si>
  <si>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</si>
  <si>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</si>
  <si>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</si>
  <si>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</si>
  <si>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</si>
  <si>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</si>
  <si>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</si>
  <si>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</si>
  <si>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</si>
  <si>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</si>
  <si>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</si>
  <si>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</si>
  <si>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</si>
  <si>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</si>
  <si>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</si>
  <si>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</si>
  <si>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</si>
  <si>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</si>
  <si>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</si>
  <si>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</si>
  <si>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</si>
  <si>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</si>
  <si>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</si>
  <si>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</si>
  <si>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</si>
  <si>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</si>
  <si>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</si>
  <si>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</si>
  <si>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</si>
  <si>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</si>
  <si>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</si>
  <si>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</si>
  <si>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</si>
  <si>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</si>
  <si>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</si>
  <si>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</si>
  <si>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</si>
  <si>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</si>
  <si>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</si>
  <si>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</si>
  <si>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</si>
  <si>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</si>
  <si>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</si>
  <si>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</si>
  <si>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</si>
  <si>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</si>
  <si>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</si>
  <si>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</si>
  <si>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</si>
  <si>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</si>
  <si>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</si>
  <si>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</si>
  <si>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</si>
  <si>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</si>
  <si>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</si>
  <si>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</si>
  <si>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</si>
  <si>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</si>
  <si>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</si>
  <si>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</si>
  <si>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</si>
  <si>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</si>
  <si>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</si>
  <si>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</si>
  <si>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</si>
  <si>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</si>
  <si>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</si>
  <si>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</si>
  <si>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</si>
  <si>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</si>
  <si>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</si>
  <si>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</si>
  <si>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</si>
  <si>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</si>
  <si>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</si>
  <si>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</si>
  <si>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</si>
  <si>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</si>
  <si>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</si>
  <si>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</si>
  <si>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</si>
  <si>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</si>
  <si>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</si>
  <si>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</si>
  <si>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</si>
  <si>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</si>
  <si>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</si>
  <si>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</si>
  <si>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</si>
  <si>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</si>
  <si>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</si>
  <si>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</si>
  <si>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</si>
  <si>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</si>
  <si>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</si>
  <si>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</si>
  <si>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</si>
  <si>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</si>
  <si>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</si>
  <si>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</si>
  <si>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</si>
  <si>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</si>
  <si>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</si>
  <si>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</si>
  <si>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</si>
  <si>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</si>
  <si>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</si>
  <si>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</si>
  <si>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</si>
  <si>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</si>
  <si>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</si>
  <si>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</si>
  <si>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</si>
  <si>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</si>
  <si>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</si>
  <si>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</si>
  <si>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</si>
  <si>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</si>
  <si>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</si>
  <si>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</si>
  <si>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</si>
  <si>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</si>
  <si>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</si>
  <si>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</si>
  <si>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</si>
  <si>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</si>
  <si>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</si>
  <si>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</si>
  <si>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</si>
  <si>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</si>
  <si>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</si>
  <si>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</si>
  <si>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</si>
  <si>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</si>
  <si>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</si>
  <si>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</si>
  <si>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</si>
  <si>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</si>
  <si>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</si>
  <si>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</si>
  <si>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</si>
  <si>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</si>
  <si>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</si>
  <si>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</si>
  <si>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</si>
  <si>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</si>
  <si>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</si>
  <si>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</si>
  <si>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</si>
  <si>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</si>
  <si>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</si>
  <si>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</si>
  <si>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</si>
  <si>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</si>
  <si>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</si>
  <si>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</si>
  <si>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</si>
  <si>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</si>
  <si>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</si>
  <si>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</si>
  <si>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</si>
  <si>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</si>
  <si>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</si>
  <si>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</si>
  <si>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</si>
  <si>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</si>
  <si>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</si>
  <si>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</si>
  <si>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</si>
  <si>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</si>
  <si>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</si>
  <si>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</si>
  <si>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</si>
  <si>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</si>
  <si>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</si>
  <si>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</si>
  <si>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</si>
  <si>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</si>
  <si>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</si>
  <si>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</si>
  <si>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</si>
  <si>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</si>
  <si>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</si>
  <si>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</si>
  <si>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</si>
  <si>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</si>
  <si>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</si>
  <si>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</si>
  <si>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</si>
  <si>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</si>
  <si>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</si>
  <si>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</si>
  <si>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</si>
  <si>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</si>
  <si>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</si>
  <si>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</si>
  <si>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</si>
  <si>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</si>
  <si>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</si>
  <si>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</si>
  <si>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</si>
  <si>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</si>
  <si>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</si>
  <si>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</si>
  <si>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</si>
  <si>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</si>
  <si>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</si>
  <si>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</si>
  <si>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</si>
  <si>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</si>
  <si>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</si>
  <si>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</si>
  <si>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</si>
  <si>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</si>
  <si>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</si>
  <si>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</si>
  <si>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</si>
  <si>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</si>
  <si>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</si>
  <si>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</si>
  <si>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</si>
  <si>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</si>
  <si>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</si>
  <si>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</si>
  <si>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</si>
  <si>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</si>
  <si>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</si>
  <si>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</si>
  <si>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</si>
  <si>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</si>
  <si>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</si>
  <si>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</si>
  <si>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</si>
  <si>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</si>
  <si>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</si>
  <si>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</si>
  <si>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</si>
  <si>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</si>
  <si>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</si>
  <si>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</si>
  <si>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</si>
  <si>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</si>
  <si>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</si>
  <si>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</si>
  <si>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</si>
  <si>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</si>
  <si>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</si>
  <si>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</si>
  <si>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</si>
  <si>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</si>
  <si>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</si>
  <si>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</si>
  <si>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</si>
  <si>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</si>
  <si>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</si>
  <si>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</si>
  <si>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</si>
  <si>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</si>
  <si>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</si>
  <si>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</si>
  <si>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</si>
  <si>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</si>
  <si>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</si>
  <si>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</si>
  <si>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</si>
  <si>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</si>
  <si>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</si>
  <si>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</si>
  <si>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</si>
  <si>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</si>
  <si>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</si>
  <si>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</si>
  <si>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</si>
  <si>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</si>
  <si>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</si>
  <si>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</si>
  <si>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</si>
  <si>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</si>
  <si>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</si>
  <si>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</si>
  <si>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</si>
  <si>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</si>
  <si>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</si>
  <si>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</si>
  <si>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</si>
  <si>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</si>
  <si>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</si>
  <si>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</si>
  <si>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</si>
  <si>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</si>
  <si>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</si>
  <si>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</si>
  <si>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</si>
  <si>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</si>
  <si>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</si>
  <si>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</si>
  <si>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</si>
  <si>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</si>
  <si>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</si>
  <si>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</si>
  <si>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</si>
  <si>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</si>
  <si>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</si>
  <si>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</si>
  <si>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</si>
  <si>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</si>
  <si>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</si>
  <si>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</si>
  <si>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</si>
  <si>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</si>
  <si>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</si>
  <si>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</si>
  <si>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</si>
  <si>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</si>
  <si>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</si>
  <si>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</si>
  <si>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</si>
  <si>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</si>
  <si>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</si>
  <si>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</si>
  <si>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</si>
  <si>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</si>
  <si>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The Piercing Shop (Keen on Piercing)</t>
  </si>
  <si>
    <t>Jewellery Importers Sue Thompson</t>
  </si>
  <si>
    <t>6 Garden Place</t>
  </si>
  <si>
    <t>3204 Hamilton</t>
  </si>
  <si>
    <t>New Zealand</t>
  </si>
  <si>
    <t>Tel: +64 78399100</t>
  </si>
  <si>
    <t>Email: suzyjoneas@gmail.com</t>
  </si>
  <si>
    <t>ABBSA</t>
  </si>
  <si>
    <t>Color: Pink</t>
  </si>
  <si>
    <t>Color: Purple</t>
  </si>
  <si>
    <t>Color: Red</t>
  </si>
  <si>
    <t>BBBE</t>
  </si>
  <si>
    <t>BBDXA</t>
  </si>
  <si>
    <t>Color: # 7 in picture</t>
  </si>
  <si>
    <t>316L steel Industrial barbell, 14g (1.6mm) with two 5mm balls</t>
  </si>
  <si>
    <t>Length: 40mm</t>
  </si>
  <si>
    <t>BBITB</t>
  </si>
  <si>
    <t>Premium PVD plated surgical steel industrial Barbell, 14g (1.6mm) with two 5mm balls</t>
  </si>
  <si>
    <t>Length: 12mm with 5mm jewel balls</t>
  </si>
  <si>
    <t>316L steel nipple barbell, 14g (1.6mm) with two forward facing from 4mm to 6mm jewel balls</t>
  </si>
  <si>
    <t>Length: 14mm with 5mm jewel balls</t>
  </si>
  <si>
    <t>Length: 16mm with 5mm jewel balls</t>
  </si>
  <si>
    <t>Surgical steel tongue barbell, 14g (1.6mm) with two 5mm balls</t>
  </si>
  <si>
    <t>BBTB5</t>
  </si>
  <si>
    <t>Anodized surgical steel nipple or tongue barbell, 14g (1.6mm) with two 5mm balls</t>
  </si>
  <si>
    <t>316L steel belly banana, 14g (1.6m) with a 8mm and a 5mm bezel set jewel ball using original Czech Preciosa crystals.</t>
  </si>
  <si>
    <t>BNEB</t>
  </si>
  <si>
    <t>Surgical steel eyebrow banana, 16g (1.2mm) with two 3mm balls</t>
  </si>
  <si>
    <t>BNEBL</t>
  </si>
  <si>
    <t>316L steel snake eyes piercing banana, 16g (1.2mm) and 14g (1.6mm) with 3mm balls</t>
  </si>
  <si>
    <t>BNETB</t>
  </si>
  <si>
    <t>Premium PVD plated surgical steel eyebrow banana, 16g (1.2mm) with two 3mm balls</t>
  </si>
  <si>
    <t>CBEB</t>
  </si>
  <si>
    <t>Surgical steel circular barbell, 16g (1.2mm) with two 3mm balls</t>
  </si>
  <si>
    <t>CBETB</t>
  </si>
  <si>
    <t>Premium PVD plated surgical steel circular barbell, 16g (1.2mm) with two 3mm balls</t>
  </si>
  <si>
    <t>ER134</t>
  </si>
  <si>
    <t>One pair of anodized and matte stainless steel huggies with an inner diameter of 9mm, thickness is 2mm - 2.5mm, and width is 4mm</t>
  </si>
  <si>
    <t>Color: High Polish</t>
  </si>
  <si>
    <t>ERGCRS</t>
  </si>
  <si>
    <t>Pair of gold PVD plated stainless steel huggies earrings with a dangling plain cross</t>
  </si>
  <si>
    <t>ERHSCRS</t>
  </si>
  <si>
    <t>Pair of high polished stainless steel huggies earrings with a dangling plain small steel cross</t>
  </si>
  <si>
    <t>ERKCRS</t>
  </si>
  <si>
    <t>Black PVD plated stainless steel huggies earrings with a dangling plain cross</t>
  </si>
  <si>
    <t>ERZ</t>
  </si>
  <si>
    <t>One pair of stainless steel ear stud with 2mm to 10mm prong set clear round Cubic Zirconia stone</t>
  </si>
  <si>
    <t>Size: 4mm</t>
  </si>
  <si>
    <t>Size: 5mm</t>
  </si>
  <si>
    <t>FBBUV6</t>
  </si>
  <si>
    <t>Bioflex tongue barbell, 14g (1.6mm) with two 6mm balls</t>
  </si>
  <si>
    <t>IJF4</t>
  </si>
  <si>
    <t>316L steel 4mm dermal anchor top part with bezel set flat crystal for 1.6mm (14g) posts with 1.2mm internal threading</t>
  </si>
  <si>
    <t>316L steel 5mm dermal anchor top part with bezel set flat crystal for 1.6mm (14g) posts with 1.2mm internal threading</t>
  </si>
  <si>
    <t>LBTB3</t>
  </si>
  <si>
    <t>Premium PVD plated surgical steel labret, 16g (1.2mm) with a 3mm ball</t>
  </si>
  <si>
    <t>NPSH8</t>
  </si>
  <si>
    <t>316L steel nipple barbell, 14g (1.6mm) with a 5mm cone and casted arrow end</t>
  </si>
  <si>
    <t>NPTSH8</t>
  </si>
  <si>
    <t>Black and gold anodized 316L steel nipple barbell, 14g (1.6mm) with a 5mm cone and casted arrow end</t>
  </si>
  <si>
    <t>NS06</t>
  </si>
  <si>
    <t>NS06RG</t>
  </si>
  <si>
    <t>NS07</t>
  </si>
  <si>
    <t>NS07BL</t>
  </si>
  <si>
    <t>NS07RG</t>
  </si>
  <si>
    <t>High polished surgical steel nose screw, 0.8mm (20g) with 2mm ball shaped top</t>
  </si>
  <si>
    <t>Anodized surgical steel nose screw, 20g (0.8mm) with 2mm ball top</t>
  </si>
  <si>
    <t>Surgical steel nose screw, 20g (0.8mm) with prong set 1.5mm round CZ stone</t>
  </si>
  <si>
    <t>NSWZR2</t>
  </si>
  <si>
    <t>Surgical steel nose screw, 20g (0.8mm) with prong set 2mm round CZ stone</t>
  </si>
  <si>
    <t>NWTZR15</t>
  </si>
  <si>
    <t>Gold PVD plated 316L steel nose screw, 20g (0.8mm) with prong set 1.5mm round CZ stone</t>
  </si>
  <si>
    <t>NYZ</t>
  </si>
  <si>
    <t>Size: 1.5mm</t>
  </si>
  <si>
    <t>Size: 2.5mm</t>
  </si>
  <si>
    <t>Cz Color: AB</t>
  </si>
  <si>
    <t>High polished surgical steel hinged segment ring, 16g (1.2mm)</t>
  </si>
  <si>
    <t>SEGH20</t>
  </si>
  <si>
    <t>High polished surgical steel hinged segment ring, 20g (0.8mm)</t>
  </si>
  <si>
    <t>PVD plated surgical steel hinged segment ring, 16g (1.2mm)</t>
  </si>
  <si>
    <t>UBLK303</t>
  </si>
  <si>
    <t>Height: 2mm</t>
  </si>
  <si>
    <t>Bulk body jewelry: Assortment of high polished titanium G23 dermal anchor base part, 14g (1.6mm) with surface piercing with three circular holes in the base plate and with a 16g (1.2mm) internal threading connector (this product only fits our dermal anchor top parts)</t>
  </si>
  <si>
    <t>UBN2CG</t>
  </si>
  <si>
    <t>Gauge: 0.8mm</t>
  </si>
  <si>
    <t>High polished titanium G23 nose screw, 0.8mm (20g) and 1mm (18g) with 2mm ball on top</t>
  </si>
  <si>
    <t>XBT3S</t>
  </si>
  <si>
    <t>Pack of 10 pcs. of 3mm anodized surgical steel balls with threading 1.2mm (16g)</t>
  </si>
  <si>
    <t>XCN4S</t>
  </si>
  <si>
    <t>Pack of 10 pcs. of 4mm high polished surgical steel cones - threading 1.2mm (16g)</t>
  </si>
  <si>
    <t>XCNT3S</t>
  </si>
  <si>
    <t>Pack of 10 pcs. of 3mm anodized surgical steel cones with threading 1.2mm (16g)</t>
  </si>
  <si>
    <t>XCNT4S</t>
  </si>
  <si>
    <t>Pack of 10 pcs. of 4mm anodized surgical steel cones with threading 1.2mm (16g)</t>
  </si>
  <si>
    <t>XCON3</t>
  </si>
  <si>
    <t>Pack of 10 pcs. of 3mm high polished surgical steel cones with threading 1.2mm (16g)</t>
  </si>
  <si>
    <t>XHJB3</t>
  </si>
  <si>
    <t>Pack of 10 pcs. of 3mm surgical steel half jewel balls with bezel set crystal with 1.2mm threading (16g)</t>
  </si>
  <si>
    <t>XJB25</t>
  </si>
  <si>
    <t>Pack of 10 pcs. of surgical steel balls with tiny 2.5mm bezel set crystals with 1.2mm threading (16g)</t>
  </si>
  <si>
    <t>XJB4S</t>
  </si>
  <si>
    <t>Pack of 10 pcs. of 4mm high polished surgical steel balls with bezel set crystal and with 1.2mm (16g) threading</t>
  </si>
  <si>
    <t>BBINDX14A</t>
  </si>
  <si>
    <t>BBINDX14B</t>
  </si>
  <si>
    <t>BNEBL16X3</t>
  </si>
  <si>
    <t>ER134B</t>
  </si>
  <si>
    <t>ER134G</t>
  </si>
  <si>
    <t>ER134H</t>
  </si>
  <si>
    <t>ERZ3</t>
  </si>
  <si>
    <t>ERZ4</t>
  </si>
  <si>
    <t>ERZ5</t>
  </si>
  <si>
    <t>ERZ6</t>
  </si>
  <si>
    <t>NYZ2M</t>
  </si>
  <si>
    <t>NYZ15M</t>
  </si>
  <si>
    <t>NYZ25M</t>
  </si>
  <si>
    <t>UBLK303A</t>
  </si>
  <si>
    <t>UNSB20</t>
  </si>
  <si>
    <t>One Thousand Two Hundred Seventy and 39 cents NZD</t>
  </si>
  <si>
    <t>Flexible acrylic tongue barbell, 14g (1.6mm) with 6mm solid colored acrylic balls - length 5/8'' (16mm)</t>
  </si>
  <si>
    <t>316L steel tongue barbell, 14g (1.6mm) with 6mm acrylic beach balls - length 5/8'' (16mm)</t>
  </si>
  <si>
    <t>316L steel tongue barbell, 14g (1.6mm) with 6mm acrylic balls in a color checker design - length 5/8'' (16mm)</t>
  </si>
  <si>
    <t>Sterling Silver nose hoop with ball, 22g (0.6mm) with an outer diameter of 3/8'' (10mm) - 1 piece</t>
  </si>
  <si>
    <t>Color-plated sterling silver nose hoop, 22g (0.6mm) with ball and an outer diameter of 3/8'' (10mm) - 1 piece</t>
  </si>
  <si>
    <t>Sterling Silver nose hoop, 22g (0.6mm) with real 18kt gold plated ball and an outer diameter of 3/8'' (10mm) - 1 piece</t>
  </si>
  <si>
    <t>Sterling Silver nose hoop, 22g (0.6mm) with ball and an outer diameter of 1/2'' (12mm) - 1 piece</t>
  </si>
  <si>
    <t>Color-plated sterling silver nose hoop, 22g (0.6mm) with ball and an outer diameter of 1/2'' (12mm) - 1 piece</t>
  </si>
  <si>
    <t>Sterling Silver nose hoop, 22g (0.6mm) with real gold 18k plated ball and an outer diameter of 1/2'' (12mm) - 1 piece</t>
  </si>
  <si>
    <t>925 sterling silver ''Bend it yourself'' nose stud, 0.6mm (22g) with 1.25mm to 2.5mm round prong set color Cubic Zirconia (CZ) stone</t>
  </si>
  <si>
    <t>Exchange Rate NZD-THB</t>
  </si>
  <si>
    <t>Total Order USD</t>
  </si>
  <si>
    <t>Total Invoice USD</t>
  </si>
  <si>
    <t>Didi</t>
  </si>
  <si>
    <t>3204 Hamilton, Waikato</t>
  </si>
  <si>
    <t>Express Preparation Fee:</t>
  </si>
  <si>
    <r>
      <t xml:space="preserve">40% Discount as per </t>
    </r>
    <r>
      <rPr>
        <b/>
        <sz val="10"/>
        <color indexed="8"/>
        <rFont val="Arial"/>
        <family val="2"/>
      </rPr>
      <t>Platinum Membership</t>
    </r>
    <r>
      <rPr>
        <sz val="10"/>
        <color indexed="8"/>
        <rFont val="Arial"/>
        <family val="2"/>
      </rPr>
      <t>:</t>
    </r>
  </si>
  <si>
    <r>
      <t xml:space="preserve">Free Shipping to New Zealand via DHL as per </t>
    </r>
    <r>
      <rPr>
        <b/>
        <sz val="10"/>
        <color indexed="8"/>
        <rFont val="Arial"/>
        <family val="2"/>
      </rPr>
      <t>Platinum Membership</t>
    </r>
    <r>
      <rPr>
        <sz val="10"/>
        <color indexed="8"/>
        <rFont val="Arial"/>
        <family val="2"/>
      </rPr>
      <t>:</t>
    </r>
  </si>
  <si>
    <t>Customer Paid</t>
  </si>
  <si>
    <t>Refund</t>
  </si>
  <si>
    <t>COUNTRY OF ORIGIN: THAILAND</t>
  </si>
  <si>
    <t>Two Hundred Thirty One and 16 cents NZD</t>
  </si>
  <si>
    <t>Seven Hundred Seventy Eight and 21 cents NZD</t>
  </si>
  <si>
    <t>SKU</t>
  </si>
  <si>
    <t>ABBSA-A07000</t>
  </si>
  <si>
    <t>ABBSA-A08000</t>
  </si>
  <si>
    <t>ABBSA-A10000</t>
  </si>
  <si>
    <t>ABBSA-A32000</t>
  </si>
  <si>
    <t>ABBSA-A35000</t>
  </si>
  <si>
    <t>ABBSA-A42000</t>
  </si>
  <si>
    <t>BBBE-A07000</t>
  </si>
  <si>
    <t>BBBE-A08000</t>
  </si>
  <si>
    <t>BBBE-A10000</t>
  </si>
  <si>
    <t>BBBE-A32000</t>
  </si>
  <si>
    <t>BBBE-A35000</t>
  </si>
  <si>
    <t>BBBE-A42000</t>
  </si>
  <si>
    <t>BBDXA-A51000</t>
  </si>
  <si>
    <t>BBDXA-A52000</t>
  </si>
  <si>
    <t>BBDXA-A56000</t>
  </si>
  <si>
    <t>BBIND-F16000</t>
  </si>
  <si>
    <t>BBIND-F18000</t>
  </si>
  <si>
    <t>BBIND-F19000</t>
  </si>
  <si>
    <t>BBIND-F21000</t>
  </si>
  <si>
    <t>BBIND-F22000</t>
  </si>
  <si>
    <t>BBIND-F23000</t>
  </si>
  <si>
    <t>BBITB-F21A07</t>
  </si>
  <si>
    <t>BBITB-F21A12</t>
  </si>
  <si>
    <t>BBNP2C-Q71B01</t>
  </si>
  <si>
    <t>BBNP2C-Q71B02</t>
  </si>
  <si>
    <t>BBNP2C-Q71B03</t>
  </si>
  <si>
    <t>BBNP2C-Q71B04</t>
  </si>
  <si>
    <t>BBNP2C-Q71B06</t>
  </si>
  <si>
    <t>BBNP2C-Q71B07</t>
  </si>
  <si>
    <t>BBNP2C-Q71B08</t>
  </si>
  <si>
    <t>BBNP2C-Q72B01</t>
  </si>
  <si>
    <t>BBNP2C-Q72B02</t>
  </si>
  <si>
    <t>BBNP2C-Q72B03</t>
  </si>
  <si>
    <t>BBNP2C-Q72B04</t>
  </si>
  <si>
    <t>BBNP2C-Q72B06</t>
  </si>
  <si>
    <t>BBNP2C-Q72B07</t>
  </si>
  <si>
    <t>BBNP2C-Q72B08</t>
  </si>
  <si>
    <t>BBNP2C-Q73B01</t>
  </si>
  <si>
    <t>BBNP2C-Q73B02</t>
  </si>
  <si>
    <t>BBNP2C-Q73B03</t>
  </si>
  <si>
    <t>BBNP2C-Q73B04</t>
  </si>
  <si>
    <t>BBNP2C-Q73B06</t>
  </si>
  <si>
    <t>BBNP2C-Q73B07</t>
  </si>
  <si>
    <t>BBNP2C-Q73B08</t>
  </si>
  <si>
    <t>BBS-F04000</t>
  </si>
  <si>
    <t>BBS-F06000</t>
  </si>
  <si>
    <t>BBS-F08000</t>
  </si>
  <si>
    <t>BBS-F10000</t>
  </si>
  <si>
    <t>BBS-F11000</t>
  </si>
  <si>
    <t>BBS-F13000</t>
  </si>
  <si>
    <t>BBS-F14000</t>
  </si>
  <si>
    <t>BBS-F15000</t>
  </si>
  <si>
    <t>BBS-F48000</t>
  </si>
  <si>
    <t>BBS-F49000</t>
  </si>
  <si>
    <t>BBTB5-F08A07</t>
  </si>
  <si>
    <t>BBTB5-F08A12</t>
  </si>
  <si>
    <t>BBTB5-F10A07</t>
  </si>
  <si>
    <t>BBTB5-F10A12</t>
  </si>
  <si>
    <t>BBTB5-F11A07</t>
  </si>
  <si>
    <t>BBTB5-F11A12</t>
  </si>
  <si>
    <t>BN2CG-F06B01</t>
  </si>
  <si>
    <t>BN2CG-F06B02</t>
  </si>
  <si>
    <t>BN2CG-F06B03</t>
  </si>
  <si>
    <t>BN2CG-F06B04</t>
  </si>
  <si>
    <t>BN2CG-F06B06</t>
  </si>
  <si>
    <t>BN2CG-F06B07</t>
  </si>
  <si>
    <t>BN2CG-F06B08</t>
  </si>
  <si>
    <t>BN2CG-F06B13</t>
  </si>
  <si>
    <t>BN2CG-F08B01</t>
  </si>
  <si>
    <t>BN2CG-F10B01</t>
  </si>
  <si>
    <t>BNEB-F02000</t>
  </si>
  <si>
    <t>BNEB-F04000</t>
  </si>
  <si>
    <t>BNEB-F06000</t>
  </si>
  <si>
    <t>BNEB-F08000</t>
  </si>
  <si>
    <t>BNEBL-D02F10</t>
  </si>
  <si>
    <t>BNEBL-D02F11</t>
  </si>
  <si>
    <t>BNEBL-D02F48</t>
  </si>
  <si>
    <t>BNETB-F04A07</t>
  </si>
  <si>
    <t>BNETB-F04A12</t>
  </si>
  <si>
    <t>BNETB-F06A07</t>
  </si>
  <si>
    <t>BNETB-F06A12</t>
  </si>
  <si>
    <t>CBEB-F04000</t>
  </si>
  <si>
    <t>CBEB-F06000</t>
  </si>
  <si>
    <t>CBEB-F08000</t>
  </si>
  <si>
    <t>CBETB-F04A07</t>
  </si>
  <si>
    <t>CBETB-F04A12</t>
  </si>
  <si>
    <t>CBETB-F06A07</t>
  </si>
  <si>
    <t>CBETB-F06A12</t>
  </si>
  <si>
    <t>CBETB-F08A07</t>
  </si>
  <si>
    <t>CBETB-F08A12</t>
  </si>
  <si>
    <t>ER134-A07000</t>
  </si>
  <si>
    <t>ER134-A12000</t>
  </si>
  <si>
    <t>ER134-P64000</t>
  </si>
  <si>
    <t>ERGCRS-000000</t>
  </si>
  <si>
    <t>ERHSCRS-000000</t>
  </si>
  <si>
    <t>ERKCRS-000000</t>
  </si>
  <si>
    <t>ERZ-L03000</t>
  </si>
  <si>
    <t>ERZ-L04000</t>
  </si>
  <si>
    <t>ERZ-L05000</t>
  </si>
  <si>
    <t>ERZ-L06000</t>
  </si>
  <si>
    <t>FBBUV6-F11A09</t>
  </si>
  <si>
    <t>IJF4-B01000</t>
  </si>
  <si>
    <t>IJF4-B02000</t>
  </si>
  <si>
    <t>IJF4-B03000</t>
  </si>
  <si>
    <t>IJF4-B04000</t>
  </si>
  <si>
    <t>IJF4-B05000</t>
  </si>
  <si>
    <t>IJF4-B06000</t>
  </si>
  <si>
    <t>IJF4-B07000</t>
  </si>
  <si>
    <t>IJF4-B13000</t>
  </si>
  <si>
    <t>IJF5-B01000</t>
  </si>
  <si>
    <t>IJF5-B02000</t>
  </si>
  <si>
    <t>IJF5-B03000</t>
  </si>
  <si>
    <t>IJF5-B04000</t>
  </si>
  <si>
    <t>IJF5-B05000</t>
  </si>
  <si>
    <t>IJF5-B06000</t>
  </si>
  <si>
    <t>IJF5-B07000</t>
  </si>
  <si>
    <t>IJF5-B13000</t>
  </si>
  <si>
    <t>LBB3-F02000</t>
  </si>
  <si>
    <t>LBB3-F03000</t>
  </si>
  <si>
    <t>LBB3-F04000</t>
  </si>
  <si>
    <t>LBB3-F05000</t>
  </si>
  <si>
    <t>LBB3-F06000</t>
  </si>
  <si>
    <t>LBB3-F08000</t>
  </si>
  <si>
    <t>LBB3-F10000</t>
  </si>
  <si>
    <t>LBB3-F11000</t>
  </si>
  <si>
    <t>LBTB3-F04A07</t>
  </si>
  <si>
    <t>LBTB3-F04A12</t>
  </si>
  <si>
    <t>LBTB3-F06A07</t>
  </si>
  <si>
    <t>LBTB3-F06A12</t>
  </si>
  <si>
    <t>NPSH8-F08000</t>
  </si>
  <si>
    <t>NPSH8-F10000</t>
  </si>
  <si>
    <t>NPSH8-F11000</t>
  </si>
  <si>
    <t>NPTSH8-F08A07</t>
  </si>
  <si>
    <t>NPTSH8-F08A12</t>
  </si>
  <si>
    <t>NPTSH8-F10A07</t>
  </si>
  <si>
    <t>NPTSH8-F10A12</t>
  </si>
  <si>
    <t>NPTSH8-F11A07</t>
  </si>
  <si>
    <t>NPTSH8-F11A12</t>
  </si>
  <si>
    <t>NS06-000000</t>
  </si>
  <si>
    <t>NS06BL-A07000</t>
  </si>
  <si>
    <t>NS06RG-000000</t>
  </si>
  <si>
    <t>NS07-000000</t>
  </si>
  <si>
    <t>NS07BL-A07000</t>
  </si>
  <si>
    <t>NS07RG-000000</t>
  </si>
  <si>
    <t>NSB-000000</t>
  </si>
  <si>
    <t>NSTB-A12000</t>
  </si>
  <si>
    <t>NSWZR15-C01000</t>
  </si>
  <si>
    <t>NSWZR2-C01000</t>
  </si>
  <si>
    <t>NWTZR15-C01000</t>
  </si>
  <si>
    <t>NYZ-C01L02</t>
  </si>
  <si>
    <t>NYZ-C01L28</t>
  </si>
  <si>
    <t>NYZ-C01L29</t>
  </si>
  <si>
    <t>NYZ-C02L02</t>
  </si>
  <si>
    <t>NYZ-C02L28</t>
  </si>
  <si>
    <t>NYZ-C17L02</t>
  </si>
  <si>
    <t>NYZ-C17L28</t>
  </si>
  <si>
    <t>SEGH16-F03000</t>
  </si>
  <si>
    <t>SEGH16-F04000</t>
  </si>
  <si>
    <t>SEGH16-F05000</t>
  </si>
  <si>
    <t>SEGH16-F06000</t>
  </si>
  <si>
    <t>SEGH16-F08000</t>
  </si>
  <si>
    <t>SEGH20-F04000</t>
  </si>
  <si>
    <t>SEGH20-F05000</t>
  </si>
  <si>
    <t>SEGH20-F06000</t>
  </si>
  <si>
    <t>SEGHT16-F04A07</t>
  </si>
  <si>
    <t>SEGHT16-F04A12</t>
  </si>
  <si>
    <t>SEGHT16-F06A07</t>
  </si>
  <si>
    <t>SEGHT16-F06A12</t>
  </si>
  <si>
    <t>SEGHT16-F08A07</t>
  </si>
  <si>
    <t>SEGHT16-F08A12</t>
  </si>
  <si>
    <t>SEGHT20-F05A07</t>
  </si>
  <si>
    <t>SEGHT20-F05A12</t>
  </si>
  <si>
    <t>SEGHT20-L08A07</t>
  </si>
  <si>
    <t>SEGHT20-L08A12</t>
  </si>
  <si>
    <t>SEGHT20-L10A07</t>
  </si>
  <si>
    <t>SEGHT20-L10A12</t>
  </si>
  <si>
    <t>UBLK303-I01E01</t>
  </si>
  <si>
    <t>UBN2CG-F06B01</t>
  </si>
  <si>
    <t>UNSB-D31000</t>
  </si>
  <si>
    <t>XBT3S-A07000</t>
  </si>
  <si>
    <t>XBT3S-A12000</t>
  </si>
  <si>
    <t>XCN4S-000000</t>
  </si>
  <si>
    <t>XCNT3S-A07000</t>
  </si>
  <si>
    <t>XCNT3S-A12000</t>
  </si>
  <si>
    <t>XCNT4S-A12000</t>
  </si>
  <si>
    <t>XCON3-000000</t>
  </si>
  <si>
    <t>XHJB3-B01000</t>
  </si>
  <si>
    <t>XHJB3-B02000</t>
  </si>
  <si>
    <t>XHJB3-B04000</t>
  </si>
  <si>
    <t>XHJB3-B06000</t>
  </si>
  <si>
    <t>XHJB3-B07000</t>
  </si>
  <si>
    <t>XHJB3-B08000</t>
  </si>
  <si>
    <t>XHJB3-B13000</t>
  </si>
  <si>
    <t>XJB25-B01000</t>
  </si>
  <si>
    <t>XJB4S-B01000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</si>
</sst>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dd\-mmm\-yyyy"/>
    <numFmt numFmtId="167" formatCode="_-* #,##0.00_-;\-* #,##0.00_-;_-* &quot;-&quot;??_-;_-@_-"/>
  </numFmts>
  <fonts count="34">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sz val="10"/>
      <color rgb="FFFF0000"/>
      <name val="Arial"/>
      <family val="2"/>
    </font>
    <font>
      <b/>
      <sz val="11"/>
      <color theme="1"/>
      <name val="Arial"/>
      <family val="2"/>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3">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7" fontId="2" fillId="0" borderId="0" applyFont="0" applyFill="0" applyBorder="0" applyAlignment="0" applyProtection="0"/>
    <xf numFmtId="0" fontId="5" fillId="0" borderId="0"/>
    <xf numFmtId="167"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167" fontId="2" fillId="0" borderId="0" applyFon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cellStyleXfs>
  <cellXfs count="15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4"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2" fontId="31" fillId="2" borderId="0" xfId="0" applyNumberFormat="1" applyFont="1" applyFill="1" applyAlignment="1">
      <alignment horizontal="right"/>
    </xf>
    <xf numFmtId="2" fontId="33" fillId="0" borderId="0" xfId="0" applyNumberFormat="1" applyFont="1"/>
    <xf numFmtId="0" fontId="33" fillId="0" borderId="0" xfId="0" applyFont="1" applyAlignment="1">
      <alignment horizontal="right"/>
    </xf>
    <xf numFmtId="1" fontId="32" fillId="2" borderId="0" xfId="0" applyNumberFormat="1" applyFont="1" applyFill="1"/>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6"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53">
    <cellStyle name="Comma 2" xfId="7" xr:uid="{CF2D3353-9C02-4A68-8861-F005F32F17B7}"/>
    <cellStyle name="Comma 2 2" xfId="4430" xr:uid="{2733C18B-B3C4-46F5-BE27-AE332CC760B4}"/>
    <cellStyle name="Comma 2 2 2" xfId="4755" xr:uid="{C0D57A9A-8CCC-453D-896C-51F799DC35F3}"/>
    <cellStyle name="Comma 2 2 2 2" xfId="5326" xr:uid="{5E21A9A6-31AC-44C5-8310-1FC77D9AE863}"/>
    <cellStyle name="Comma 2 2 3" xfId="4591" xr:uid="{5DC56BF2-9F32-4744-994C-EBC6C6E47AFD}"/>
    <cellStyle name="Comma 2 2 4" xfId="5348" xr:uid="{52979D6C-E030-45A9-903D-BF11983D35D7}"/>
    <cellStyle name="Comma 3" xfId="4318" xr:uid="{9A58C45C-3F55-4992-9E32-0F4A4F83E610}"/>
    <cellStyle name="Comma 3 2" xfId="4432" xr:uid="{54EE7CC4-48F6-404D-BA6F-03D81FEF098F}"/>
    <cellStyle name="Comma 3 2 2" xfId="4756" xr:uid="{1A09F777-72E3-4220-807F-4E8B0FAAA0E2}"/>
    <cellStyle name="Comma 3 2 2 2" xfId="5327" xr:uid="{7388AC17-7936-4D08-8FFE-04311A9B67C6}"/>
    <cellStyle name="Comma 3 2 3" xfId="5325" xr:uid="{ED403056-7FA4-4E39-AFDF-EED519EB7935}"/>
    <cellStyle name="Comma 3 2 4" xfId="5349" xr:uid="{56B412FB-C895-421E-8671-3AEC1C0B8AE6}"/>
    <cellStyle name="Currency 10" xfId="8" xr:uid="{4372C6D4-07BF-4881-9AEC-BC65979053E7}"/>
    <cellStyle name="Currency 10 2" xfId="9" xr:uid="{5FF04456-5988-42C3-B305-A691859A95EE}"/>
    <cellStyle name="Currency 10 2 2" xfId="203" xr:uid="{C6DC97AA-3635-42C8-90FE-42BBA87DE9E8}"/>
    <cellStyle name="Currency 10 2 2 2" xfId="4616" xr:uid="{48EF4154-94D2-4D1F-89B5-A9DF9D3EA642}"/>
    <cellStyle name="Currency 10 2 3" xfId="4511" xr:uid="{B5B0329E-5327-45F5-8D81-99615899386C}"/>
    <cellStyle name="Currency 10 3" xfId="10" xr:uid="{679318F4-ED30-4FCE-9FDC-E84E3082FBAB}"/>
    <cellStyle name="Currency 10 3 2" xfId="204" xr:uid="{8CA0A800-1B64-4FF0-A919-A610231132BB}"/>
    <cellStyle name="Currency 10 3 2 2" xfId="4617" xr:uid="{EB85C955-BE65-43CF-9030-94B22A5886F4}"/>
    <cellStyle name="Currency 10 3 3" xfId="4512" xr:uid="{0B88F71C-6D2C-4001-ADFF-4EB9DC5EB8E1}"/>
    <cellStyle name="Currency 10 4" xfId="205" xr:uid="{CEBDC377-126E-4572-B596-4F2C78EBF8C6}"/>
    <cellStyle name="Currency 10 4 2" xfId="4618" xr:uid="{E85F7256-3418-4C55-B1FD-210F30DA1D19}"/>
    <cellStyle name="Currency 10 5" xfId="4437" xr:uid="{8EE3EA45-BF92-4B10-9873-2457023FF129}"/>
    <cellStyle name="Currency 10 6" xfId="4510" xr:uid="{12CFD755-EA96-46E6-BE67-7A8EA8584A9C}"/>
    <cellStyle name="Currency 11" xfId="11" xr:uid="{E1F84532-549A-42A2-9C51-496F340220E8}"/>
    <cellStyle name="Currency 11 2" xfId="12" xr:uid="{11A69662-BC63-45C9-9D81-F2519102E761}"/>
    <cellStyle name="Currency 11 2 2" xfId="206" xr:uid="{4A2B5B13-5CE1-45B8-BC0E-85A5FB73863D}"/>
    <cellStyle name="Currency 11 2 2 2" xfId="4619" xr:uid="{96462263-15FC-4F07-828A-6F21B96FEA05}"/>
    <cellStyle name="Currency 11 2 3" xfId="4514" xr:uid="{E1513214-2D56-4211-864F-9D85D180C29C}"/>
    <cellStyle name="Currency 11 3" xfId="13" xr:uid="{10C37929-6A22-4DEC-AEFD-99752652582F}"/>
    <cellStyle name="Currency 11 3 2" xfId="207" xr:uid="{FFA00487-AC83-4FF0-AEE7-35021D201C13}"/>
    <cellStyle name="Currency 11 3 2 2" xfId="4620" xr:uid="{C46E8E9B-0D5A-4715-8A65-C35F3D506B7D}"/>
    <cellStyle name="Currency 11 3 3" xfId="4515" xr:uid="{B22C3E77-E8A4-4665-A4F0-F2903ACA3E22}"/>
    <cellStyle name="Currency 11 4" xfId="208" xr:uid="{13A1CE9D-9D19-4F60-89E7-08A0F1BBCC05}"/>
    <cellStyle name="Currency 11 4 2" xfId="4621" xr:uid="{F7EE162A-8C4B-4EAB-8CC2-C3254D6B4A93}"/>
    <cellStyle name="Currency 11 5" xfId="4319" xr:uid="{CCD479FC-0A07-4CCE-A0A6-1DF625C80853}"/>
    <cellStyle name="Currency 11 5 2" xfId="4438" xr:uid="{CE3525EA-3E2E-4591-8D13-5728F1F03FF0}"/>
    <cellStyle name="Currency 11 5 3" xfId="4720" xr:uid="{BCB9E8A0-7492-42EA-B865-AF468A324C07}"/>
    <cellStyle name="Currency 11 5 3 2" xfId="5315" xr:uid="{48635D63-D21D-403B-9037-83D9F224F624}"/>
    <cellStyle name="Currency 11 5 3 3" xfId="4757" xr:uid="{4D54ECE5-24FB-4B33-9305-E0686E21C62D}"/>
    <cellStyle name="Currency 11 5 4" xfId="4697" xr:uid="{D0ABD588-D0D8-4BC5-8F1B-6B8B6B422EE9}"/>
    <cellStyle name="Currency 11 6" xfId="4513" xr:uid="{9AA0B468-8076-474B-BD5F-BD08B71F18AD}"/>
    <cellStyle name="Currency 12" xfId="14" xr:uid="{56D5F73D-5047-4518-BA43-1BE8CB1C8488}"/>
    <cellStyle name="Currency 12 2" xfId="15" xr:uid="{E9DB02CE-E813-44D2-9178-C1A1CCE7C60F}"/>
    <cellStyle name="Currency 12 2 2" xfId="209" xr:uid="{15A037BE-3193-453F-8D2A-B841BEAFCA77}"/>
    <cellStyle name="Currency 12 2 2 2" xfId="4622" xr:uid="{C7D6FD70-8370-41DC-8741-8B202269CA83}"/>
    <cellStyle name="Currency 12 2 3" xfId="4517" xr:uid="{AF716D37-0FAE-4692-9924-B5D491ABBB35}"/>
    <cellStyle name="Currency 12 3" xfId="210" xr:uid="{05A4EAA7-E6F5-4833-AB52-48496E441DD8}"/>
    <cellStyle name="Currency 12 3 2" xfId="4623" xr:uid="{91F684F8-C7A5-4C2A-A8C0-FAD49C8FF262}"/>
    <cellStyle name="Currency 12 4" xfId="4516" xr:uid="{7EF77F68-1863-413E-AB94-2AB6FF6F8FEB}"/>
    <cellStyle name="Currency 13" xfId="16" xr:uid="{DF8A2C03-B0DC-490B-AD02-57501BD63119}"/>
    <cellStyle name="Currency 13 2" xfId="4321" xr:uid="{4F061B9A-FABA-41D3-A1B2-22AF786D5EDD}"/>
    <cellStyle name="Currency 13 3" xfId="4322" xr:uid="{A659DBB2-24C9-41C3-80E5-90B038EECC60}"/>
    <cellStyle name="Currency 13 3 2" xfId="4759" xr:uid="{E9755D73-D956-40CA-BED6-8843BE296727}"/>
    <cellStyle name="Currency 13 4" xfId="4320" xr:uid="{C064BCA7-4B17-41A1-9B28-4A2DAD40CB47}"/>
    <cellStyle name="Currency 13 5" xfId="4758" xr:uid="{ABA03624-2FF8-4C52-A13A-2CF11B3E2D9E}"/>
    <cellStyle name="Currency 14" xfId="17" xr:uid="{21C7178F-355C-4CC0-8034-A23EEBE1B4A8}"/>
    <cellStyle name="Currency 14 2" xfId="211" xr:uid="{F908B4A8-44F7-4948-94D2-197ED5B309B7}"/>
    <cellStyle name="Currency 14 2 2" xfId="4624" xr:uid="{B3181285-FCBB-45C3-835A-51A2641CCF5C}"/>
    <cellStyle name="Currency 14 3" xfId="4518" xr:uid="{1556091F-EA58-42A5-82B2-0F653F057435}"/>
    <cellStyle name="Currency 15" xfId="4414" xr:uid="{2BB5E67C-3046-401D-8E5C-8735AEC44D8D}"/>
    <cellStyle name="Currency 17" xfId="4323" xr:uid="{DE14DA47-3900-4D41-A3E4-E9FC94541BD7}"/>
    <cellStyle name="Currency 2" xfId="18" xr:uid="{CD8CA312-314C-4EFB-A1AB-0E26ADA15076}"/>
    <cellStyle name="Currency 2 2" xfId="19" xr:uid="{FC134A5E-FD2B-4ED9-ACC1-5BBE474A88FB}"/>
    <cellStyle name="Currency 2 2 2" xfId="20" xr:uid="{3CC88BE1-F599-4D5C-98B1-3936E25EA8DF}"/>
    <cellStyle name="Currency 2 2 2 2" xfId="21" xr:uid="{787B8147-08C3-4997-BAC1-72106C07FD9F}"/>
    <cellStyle name="Currency 2 2 2 2 2" xfId="4760" xr:uid="{18B92711-6C2B-4799-829F-1D470C5E94AA}"/>
    <cellStyle name="Currency 2 2 2 3" xfId="22" xr:uid="{30B7A17F-9ADB-4BC2-96CE-5BC00975920B}"/>
    <cellStyle name="Currency 2 2 2 3 2" xfId="212" xr:uid="{A5409125-4450-41B2-BF53-DE6A2771EABB}"/>
    <cellStyle name="Currency 2 2 2 3 2 2" xfId="4625" xr:uid="{5D496E48-AEA9-4C12-B85C-25F2AF886629}"/>
    <cellStyle name="Currency 2 2 2 3 3" xfId="4521" xr:uid="{78D2878B-B6E1-4ABA-9E19-8EBC5833B6FF}"/>
    <cellStyle name="Currency 2 2 2 4" xfId="213" xr:uid="{B8A61846-DEC2-481A-AED2-BB641692CE52}"/>
    <cellStyle name="Currency 2 2 2 4 2" xfId="4626" xr:uid="{4C97FF70-1C62-4D0F-993D-A5499340D24E}"/>
    <cellStyle name="Currency 2 2 2 5" xfId="4520" xr:uid="{F6508819-A0E0-47E6-8FFC-40E03A7302F1}"/>
    <cellStyle name="Currency 2 2 3" xfId="214" xr:uid="{D2B0476E-078B-4DBD-BF9E-703BBAF70EED}"/>
    <cellStyle name="Currency 2 2 3 2" xfId="4627" xr:uid="{1720B08A-9901-4296-8334-3E32691C617F}"/>
    <cellStyle name="Currency 2 2 4" xfId="4519" xr:uid="{1C5B9226-1423-4541-8AC3-C7D5AE3842DB}"/>
    <cellStyle name="Currency 2 3" xfId="23" xr:uid="{4475077E-9261-4A36-AF5E-96594D40E93B}"/>
    <cellStyle name="Currency 2 3 2" xfId="215" xr:uid="{E58EFCA7-C75A-431F-9B8E-A587B3BE7D3D}"/>
    <cellStyle name="Currency 2 3 2 2" xfId="4628" xr:uid="{0616C763-E3B6-4148-AC8F-AB9D5E90AC4E}"/>
    <cellStyle name="Currency 2 3 3" xfId="4522" xr:uid="{647E4A04-FCBF-4902-81A8-CF86F2848C9A}"/>
    <cellStyle name="Currency 2 4" xfId="216" xr:uid="{30D75095-1310-4EDE-B445-FD7A8992DC77}"/>
    <cellStyle name="Currency 2 4 2" xfId="217" xr:uid="{60E6F9B0-4BC5-4610-BA72-D9CE16513CE1}"/>
    <cellStyle name="Currency 2 5" xfId="218" xr:uid="{553D176F-BF05-4F21-9D3B-9D2C7A958CBD}"/>
    <cellStyle name="Currency 2 5 2" xfId="219" xr:uid="{C612FF93-EFB5-44A0-87C0-C82BBD35E918}"/>
    <cellStyle name="Currency 2 6" xfId="220" xr:uid="{401BB2DC-70EA-4923-92E6-10734D680F14}"/>
    <cellStyle name="Currency 3" xfId="24" xr:uid="{5FF3B0CC-D684-4A90-9F14-80818FA35171}"/>
    <cellStyle name="Currency 3 2" xfId="25" xr:uid="{92C27252-8DE1-48C1-9CE4-70A140158F18}"/>
    <cellStyle name="Currency 3 2 2" xfId="221" xr:uid="{B46B99FC-5504-4A82-B18D-40ECAD1591A1}"/>
    <cellStyle name="Currency 3 2 2 2" xfId="4629" xr:uid="{95F15CC8-5850-4AFD-9A3B-BAEA565876FB}"/>
    <cellStyle name="Currency 3 2 3" xfId="4524" xr:uid="{4A8CBC1D-E277-4F54-B00F-7F64C9FD70D7}"/>
    <cellStyle name="Currency 3 3" xfId="26" xr:uid="{B163BFE1-A110-4476-9DFF-183C74688F0D}"/>
    <cellStyle name="Currency 3 3 2" xfId="222" xr:uid="{3F43C1B0-5F76-44F4-B91F-7069D87D7C3E}"/>
    <cellStyle name="Currency 3 3 2 2" xfId="4630" xr:uid="{99072002-8ECD-402E-868C-98B24B348D0C}"/>
    <cellStyle name="Currency 3 3 3" xfId="4525" xr:uid="{E8391D44-888E-4ABC-8838-380D6B52D468}"/>
    <cellStyle name="Currency 3 4" xfId="27" xr:uid="{9508564A-B354-4395-949E-894BFCDBBA32}"/>
    <cellStyle name="Currency 3 4 2" xfId="223" xr:uid="{EA1D6FB3-2C37-4D32-9973-18AD16A13260}"/>
    <cellStyle name="Currency 3 4 2 2" xfId="4631" xr:uid="{784BEA1C-F420-43AE-92FE-E61C9C84188B}"/>
    <cellStyle name="Currency 3 4 3" xfId="4526" xr:uid="{4E167673-3FB2-4982-9C6A-6C8B65ED1203}"/>
    <cellStyle name="Currency 3 5" xfId="224" xr:uid="{195D8DA9-55C1-4EF4-AF00-59407F26EA3D}"/>
    <cellStyle name="Currency 3 5 2" xfId="4632" xr:uid="{5456BF18-EEFC-4BE4-9C4C-DB004C67FA03}"/>
    <cellStyle name="Currency 3 6" xfId="4523" xr:uid="{416787ED-2548-4602-9FAD-9A80231EAC92}"/>
    <cellStyle name="Currency 4" xfId="28" xr:uid="{A347080A-EA69-4DD7-879C-0C4D67B3CD44}"/>
    <cellStyle name="Currency 4 2" xfId="29" xr:uid="{7C45C215-291F-4EE7-806F-1F1695201C0A}"/>
    <cellStyle name="Currency 4 2 2" xfId="225" xr:uid="{6C63E3DA-2713-4A62-9E9B-EA9DEAB3B087}"/>
    <cellStyle name="Currency 4 2 2 2" xfId="4633" xr:uid="{64EA1DBB-CA35-4E91-9EE6-395289F54319}"/>
    <cellStyle name="Currency 4 2 3" xfId="4528" xr:uid="{BCC35681-CC5C-4946-8FA6-3D5C17C90147}"/>
    <cellStyle name="Currency 4 3" xfId="30" xr:uid="{A8EFE65A-0021-4C52-BCB1-ABB62B5F2F44}"/>
    <cellStyle name="Currency 4 3 2" xfId="226" xr:uid="{3722A371-3099-417A-8AB3-3A391384C779}"/>
    <cellStyle name="Currency 4 3 2 2" xfId="4634" xr:uid="{74ADBEA3-88AC-4AE8-8E69-336FD5E55B0C}"/>
    <cellStyle name="Currency 4 3 3" xfId="4529" xr:uid="{3C2916D9-3BD5-4C54-A2EF-1FA915D2EE1B}"/>
    <cellStyle name="Currency 4 4" xfId="227" xr:uid="{75903B27-E54E-4C57-A5C8-7CAF62074667}"/>
    <cellStyle name="Currency 4 4 2" xfId="4635" xr:uid="{7F3427EC-A3DD-411D-AE8E-6682B396BB66}"/>
    <cellStyle name="Currency 4 5" xfId="4324" xr:uid="{122F22BA-CEDF-4863-8015-F806465F8EEF}"/>
    <cellStyle name="Currency 4 5 2" xfId="4439" xr:uid="{368E2EC0-411C-4436-8F62-2DEDB66090BA}"/>
    <cellStyle name="Currency 4 5 3" xfId="4721" xr:uid="{DF0B51E4-1666-42CA-B738-FBDC79B453C8}"/>
    <cellStyle name="Currency 4 5 3 2" xfId="5316" xr:uid="{DC5843EF-5821-4285-A603-5D4F5F9263BF}"/>
    <cellStyle name="Currency 4 5 3 3" xfId="4761" xr:uid="{2E2AF579-F928-44AA-A498-F90D217EE500}"/>
    <cellStyle name="Currency 4 5 4" xfId="4698" xr:uid="{2A58CEB1-3BDC-444F-8C91-32AD676EECA1}"/>
    <cellStyle name="Currency 4 6" xfId="4527" xr:uid="{5CEA804A-736F-4E0B-98CA-9196CD6D93D2}"/>
    <cellStyle name="Currency 5" xfId="31" xr:uid="{58A38B15-9CCC-4373-875E-7A4A17228488}"/>
    <cellStyle name="Currency 5 2" xfId="32" xr:uid="{FDF01392-47F4-46DD-8AE2-7BCD167FF4C7}"/>
    <cellStyle name="Currency 5 2 2" xfId="228" xr:uid="{31B81368-4DB0-4588-B538-32E1924FA9AC}"/>
    <cellStyle name="Currency 5 2 2 2" xfId="4636" xr:uid="{D4475BA8-75F1-4B6C-B37B-F7A1F3D54D9A}"/>
    <cellStyle name="Currency 5 2 3" xfId="4530" xr:uid="{EDCA4934-90E0-4524-8091-19590657A36A}"/>
    <cellStyle name="Currency 5 3" xfId="4325" xr:uid="{6FE7D0D5-8AE9-48F4-8A85-B344DEC75C63}"/>
    <cellStyle name="Currency 5 3 2" xfId="4440" xr:uid="{EFC94F32-B8B2-475E-BABD-A2754C3D4E01}"/>
    <cellStyle name="Currency 5 3 2 2" xfId="5306" xr:uid="{3C4C4ACF-06C7-40FE-9E26-01C8B43FF8A9}"/>
    <cellStyle name="Currency 5 3 2 3" xfId="4763" xr:uid="{45ECA56D-C79D-4A1E-B861-972704BF027A}"/>
    <cellStyle name="Currency 5 4" xfId="4762" xr:uid="{1C36A4DA-38F2-4BEA-8621-DDF49D9D0EBD}"/>
    <cellStyle name="Currency 6" xfId="33" xr:uid="{B2F71569-67C6-48D3-824A-1714A889D319}"/>
    <cellStyle name="Currency 6 2" xfId="229" xr:uid="{D6F40B9E-BD87-4032-B29F-6FD93BB2B414}"/>
    <cellStyle name="Currency 6 2 2" xfId="4637" xr:uid="{299B7AFF-8511-4A43-A70A-18BA1898F2E4}"/>
    <cellStyle name="Currency 6 3" xfId="4326" xr:uid="{AC8692D2-A014-41DE-8324-1648E90D8F97}"/>
    <cellStyle name="Currency 6 3 2" xfId="4441" xr:uid="{133C0F62-EB56-47AB-AC64-58CBDD5026FE}"/>
    <cellStyle name="Currency 6 3 3" xfId="4722" xr:uid="{AA471EB7-54E5-4D01-8492-D494EFD1AA9C}"/>
    <cellStyle name="Currency 6 3 3 2" xfId="5317" xr:uid="{357DE7DB-17C4-4E36-BD73-D04A6CDAF7F1}"/>
    <cellStyle name="Currency 6 3 3 3" xfId="4764" xr:uid="{F8523CA6-B141-4590-BC3C-D944C65B2F18}"/>
    <cellStyle name="Currency 6 3 4" xfId="4699" xr:uid="{4A193CB3-884D-4089-B3B9-E9F28EF48CC5}"/>
    <cellStyle name="Currency 6 4" xfId="4531" xr:uid="{1CB3B76B-5A59-4C7B-8784-C4B472E47E95}"/>
    <cellStyle name="Currency 7" xfId="34" xr:uid="{90EA4277-4DDB-4DB5-804C-3CF94A65A7A2}"/>
    <cellStyle name="Currency 7 2" xfId="35" xr:uid="{DD2934DE-3866-4DC6-93BF-2B8C8CBCA976}"/>
    <cellStyle name="Currency 7 2 2" xfId="250" xr:uid="{F47550A2-AD60-4554-8896-CAC68E6B7F40}"/>
    <cellStyle name="Currency 7 2 2 2" xfId="4638" xr:uid="{71E518B0-A20D-412A-9907-0A4175DFF2B1}"/>
    <cellStyle name="Currency 7 2 3" xfId="4533" xr:uid="{416A0B23-73AE-4202-931F-40A39D877BE4}"/>
    <cellStyle name="Currency 7 3" xfId="230" xr:uid="{73A485C3-FD06-40E9-B321-A56D50B6585B}"/>
    <cellStyle name="Currency 7 3 2" xfId="4639" xr:uid="{5B25DC8B-7D71-4B97-A224-F7D068286F66}"/>
    <cellStyle name="Currency 7 4" xfId="4442" xr:uid="{8CF509EA-1A8B-40E8-8B8F-DA6AE8F8AE2E}"/>
    <cellStyle name="Currency 7 5" xfId="4532" xr:uid="{6137EF23-BCC4-4B53-A8C5-82133600341F}"/>
    <cellStyle name="Currency 8" xfId="36" xr:uid="{AF9D776D-905A-4BDF-8F36-20671D69D546}"/>
    <cellStyle name="Currency 8 2" xfId="37" xr:uid="{0CC2B752-B059-4A55-978B-DD459753739A}"/>
    <cellStyle name="Currency 8 2 2" xfId="231" xr:uid="{3F4F9435-02D0-4F55-8DFC-246BEDD777C0}"/>
    <cellStyle name="Currency 8 2 2 2" xfId="4640" xr:uid="{B934165D-F18C-44D4-AECE-76447E3482E1}"/>
    <cellStyle name="Currency 8 2 3" xfId="4535" xr:uid="{BF1B3F52-B260-4540-AE0C-CB60B34459D9}"/>
    <cellStyle name="Currency 8 3" xfId="38" xr:uid="{E6B174F3-3BF4-4F0F-ADB4-BEA85BF7F725}"/>
    <cellStyle name="Currency 8 3 2" xfId="232" xr:uid="{69624DCB-FEB8-4CF1-9EC8-E7A82E512F12}"/>
    <cellStyle name="Currency 8 3 2 2" xfId="4641" xr:uid="{AA779245-0F3A-41F6-AD19-1BE7A9EB3149}"/>
    <cellStyle name="Currency 8 3 3" xfId="4536" xr:uid="{A859221C-4428-46D6-8689-8B7EE32116A6}"/>
    <cellStyle name="Currency 8 4" xfId="39" xr:uid="{6D769231-8DD5-47FA-8A14-8B1368748F10}"/>
    <cellStyle name="Currency 8 4 2" xfId="233" xr:uid="{E4C9300A-AB3F-46D7-82DD-1031BCCCAA6F}"/>
    <cellStyle name="Currency 8 4 2 2" xfId="4642" xr:uid="{89125399-12B1-4861-982D-9D268FAE7C91}"/>
    <cellStyle name="Currency 8 4 3" xfId="4537" xr:uid="{1D32373C-4915-430D-BB65-742F0B729DAA}"/>
    <cellStyle name="Currency 8 5" xfId="234" xr:uid="{0277EB27-1C69-4B17-B039-E4444AA008E7}"/>
    <cellStyle name="Currency 8 5 2" xfId="4643" xr:uid="{83C1D9E3-DB30-425E-8B59-629625A6907C}"/>
    <cellStyle name="Currency 8 6" xfId="4443" xr:uid="{252C8FEB-353C-40AC-9960-B53B60194E89}"/>
    <cellStyle name="Currency 8 7" xfId="4534" xr:uid="{5279C372-7552-49A6-96AD-04225DDD3D4F}"/>
    <cellStyle name="Currency 9" xfId="40" xr:uid="{A50F43CA-0E67-4F09-A564-BECB742D4F88}"/>
    <cellStyle name="Currency 9 2" xfId="41" xr:uid="{BB351E79-D5C2-41BE-8821-51077E7E13CC}"/>
    <cellStyle name="Currency 9 2 2" xfId="235" xr:uid="{0D10DA7E-9C96-4C4E-820F-A14008963145}"/>
    <cellStyle name="Currency 9 2 2 2" xfId="4644" xr:uid="{B4F26B1B-831E-4B69-BAD2-956F2750B995}"/>
    <cellStyle name="Currency 9 2 3" xfId="4539" xr:uid="{7F14C986-D715-495A-A3E2-DA0B02A23B41}"/>
    <cellStyle name="Currency 9 3" xfId="42" xr:uid="{34443ADB-4B30-4FF7-8CDA-A87E93FC4555}"/>
    <cellStyle name="Currency 9 3 2" xfId="236" xr:uid="{305097B6-0FDA-4A8C-BECF-6935301D0740}"/>
    <cellStyle name="Currency 9 3 2 2" xfId="4645" xr:uid="{5A2E2F71-06EE-443E-98C2-951E96CA166E}"/>
    <cellStyle name="Currency 9 3 3" xfId="4540" xr:uid="{147FD796-6D33-4302-8359-2519059179AE}"/>
    <cellStyle name="Currency 9 4" xfId="237" xr:uid="{2F9B5351-F536-4806-9DDA-025BF3A83339}"/>
    <cellStyle name="Currency 9 4 2" xfId="4646" xr:uid="{F7E7A0E1-E162-46FC-A4DE-5C5468D41235}"/>
    <cellStyle name="Currency 9 5" xfId="4327" xr:uid="{978F1180-9ABD-439A-AE2C-A5254DEBDE1B}"/>
    <cellStyle name="Currency 9 5 2" xfId="4444" xr:uid="{894688E3-BBC2-45EF-8C2D-6E580DBC72DD}"/>
    <cellStyle name="Currency 9 5 3" xfId="4723" xr:uid="{CA318B94-05E9-456B-837C-BE813155C207}"/>
    <cellStyle name="Currency 9 5 4" xfId="4700" xr:uid="{2DC3CF67-8724-4708-A3FA-B28A954D3DF5}"/>
    <cellStyle name="Currency 9 6" xfId="4538" xr:uid="{42E26846-6473-43F1-85DD-D124EF028773}"/>
    <cellStyle name="Hyperlink 2" xfId="6" xr:uid="{6CFFD761-E1C4-4FFC-9C82-FDD569F38491}"/>
    <cellStyle name="Hyperlink 3" xfId="202" xr:uid="{D78ECAE2-C054-479F-811B-E31E711C0CE0}"/>
    <cellStyle name="Hyperlink 3 2" xfId="4415" xr:uid="{37C5870E-38DD-4B08-99C3-9923F086768A}"/>
    <cellStyle name="Hyperlink 3 3" xfId="4328" xr:uid="{812F40A8-ACAB-43B1-8F8D-6DD5BC3BC9DB}"/>
    <cellStyle name="Hyperlink 4" xfId="4329" xr:uid="{BEAD3D97-FB9E-4135-A173-31A01C57F538}"/>
    <cellStyle name="Normal" xfId="0" builtinId="0"/>
    <cellStyle name="Normal 10" xfId="43" xr:uid="{B17468D9-53E9-4AA3-B72E-29C2A62060E5}"/>
    <cellStyle name="Normal 10 10" xfId="903" xr:uid="{FDCF2064-4BF9-4562-9ED6-D212DE79A0FF}"/>
    <cellStyle name="Normal 10 10 2" xfId="2508" xr:uid="{DF7CF3D8-9A25-46E3-B621-871DD8767561}"/>
    <cellStyle name="Normal 10 10 2 2" xfId="4331" xr:uid="{C593E6CE-6AAE-4A7B-AA6E-72A45249D841}"/>
    <cellStyle name="Normal 10 10 2 3" xfId="4675" xr:uid="{DC872A24-BB10-4DBD-90FC-C8378E5EBD54}"/>
    <cellStyle name="Normal 10 10 3" xfId="2509" xr:uid="{5720ABE6-A2B0-4C86-B37B-FFAACA86DCC2}"/>
    <cellStyle name="Normal 10 10 4" xfId="2510" xr:uid="{7EA5837D-B945-4757-A8DE-9AD28D784809}"/>
    <cellStyle name="Normal 10 11" xfId="2511" xr:uid="{B4FEDC9E-C2AD-498B-8537-99C011853699}"/>
    <cellStyle name="Normal 10 11 2" xfId="2512" xr:uid="{D31A399A-7D23-4FBD-9E32-E5DC6C8BFA62}"/>
    <cellStyle name="Normal 10 11 3" xfId="2513" xr:uid="{730BF270-57AE-419C-A44C-F5A432F56C55}"/>
    <cellStyle name="Normal 10 11 4" xfId="2514" xr:uid="{4B6A69A2-D176-4E4A-9C02-F52F601F86D2}"/>
    <cellStyle name="Normal 10 12" xfId="2515" xr:uid="{FF48DC51-DF8B-4757-90F1-C3B646468E85}"/>
    <cellStyle name="Normal 10 12 2" xfId="2516" xr:uid="{878895CF-DD8A-465B-B193-A409EE6A7CD6}"/>
    <cellStyle name="Normal 10 13" xfId="2517" xr:uid="{9C1CE4D5-F13B-4517-9B8E-43DDB6948B53}"/>
    <cellStyle name="Normal 10 14" xfId="2518" xr:uid="{926FDB9D-4096-4938-BED8-53D7349BC8E8}"/>
    <cellStyle name="Normal 10 15" xfId="2519" xr:uid="{16071DD8-0522-44AE-BB06-C6E7E1521A35}"/>
    <cellStyle name="Normal 10 2" xfId="80" xr:uid="{6283F61A-964A-4239-9440-2270C2F32B10}"/>
    <cellStyle name="Normal 10 2 10" xfId="2520" xr:uid="{A90F6876-4718-4632-B322-EFE2EB2DBD62}"/>
    <cellStyle name="Normal 10 2 11" xfId="2521" xr:uid="{965B5851-11C7-4CB7-9FE8-474A6EA61B05}"/>
    <cellStyle name="Normal 10 2 2" xfId="81" xr:uid="{1A13B734-7D32-4893-A99A-3FDDC47D7493}"/>
    <cellStyle name="Normal 10 2 2 2" xfId="82" xr:uid="{40110304-5A63-4099-AF19-730A90A8FBD6}"/>
    <cellStyle name="Normal 10 2 2 2 2" xfId="238" xr:uid="{64AFCCFD-A67E-4FDC-9589-18CB24A8B878}"/>
    <cellStyle name="Normal 10 2 2 2 2 2" xfId="454" xr:uid="{C6CE5F25-8A5C-42A8-BF68-DFC5231B18A1}"/>
    <cellStyle name="Normal 10 2 2 2 2 2 2" xfId="455" xr:uid="{4E8235AD-650F-4FBE-BF48-55C6368D472B}"/>
    <cellStyle name="Normal 10 2 2 2 2 2 2 2" xfId="904" xr:uid="{492CD8B4-8118-40FA-91EA-6F4D81863704}"/>
    <cellStyle name="Normal 10 2 2 2 2 2 2 2 2" xfId="905" xr:uid="{0EEE0F5F-F38B-406C-A75F-924D09724A81}"/>
    <cellStyle name="Normal 10 2 2 2 2 2 2 3" xfId="906" xr:uid="{D0B3F10A-AF7B-4ABD-91EA-34D2867520BC}"/>
    <cellStyle name="Normal 10 2 2 2 2 2 3" xfId="907" xr:uid="{9A0625D5-7C08-41DB-A6BB-300932F8B1DB}"/>
    <cellStyle name="Normal 10 2 2 2 2 2 3 2" xfId="908" xr:uid="{503951D4-74E9-4224-B7CE-03B9870F7DD7}"/>
    <cellStyle name="Normal 10 2 2 2 2 2 4" xfId="909" xr:uid="{446457B5-CD08-41A5-96C6-885042BDAFC0}"/>
    <cellStyle name="Normal 10 2 2 2 2 3" xfId="456" xr:uid="{DD4B59A4-B7F3-4B21-835A-3F12E82C2D63}"/>
    <cellStyle name="Normal 10 2 2 2 2 3 2" xfId="910" xr:uid="{2F30AE7A-250B-4284-B86F-8E202BED8D66}"/>
    <cellStyle name="Normal 10 2 2 2 2 3 2 2" xfId="911" xr:uid="{0E7B83A6-DDC9-4AEB-87DA-563CC93CBB45}"/>
    <cellStyle name="Normal 10 2 2 2 2 3 3" xfId="912" xr:uid="{5282BE6E-36E9-4DFB-B856-DF8E1BCDFCB7}"/>
    <cellStyle name="Normal 10 2 2 2 2 3 4" xfId="2522" xr:uid="{FD16CB0F-CAF0-46ED-8FBB-7713F7A36B8D}"/>
    <cellStyle name="Normal 10 2 2 2 2 4" xfId="913" xr:uid="{1898F55B-20BF-41EE-A45C-2680E203727F}"/>
    <cellStyle name="Normal 10 2 2 2 2 4 2" xfId="914" xr:uid="{799628AF-3B2B-465C-8CE5-E375EF5EC7E5}"/>
    <cellStyle name="Normal 10 2 2 2 2 5" xfId="915" xr:uid="{1C58DECA-3A3C-4E3F-8F3B-C5FA91A198FF}"/>
    <cellStyle name="Normal 10 2 2 2 2 6" xfId="2523" xr:uid="{4E6F5BF4-E758-42FC-91CD-AB6DA08C3FC0}"/>
    <cellStyle name="Normal 10 2 2 2 3" xfId="239" xr:uid="{6C77791D-ABAB-473D-B78F-910ED423C222}"/>
    <cellStyle name="Normal 10 2 2 2 3 2" xfId="457" xr:uid="{BEEEBC7B-EEC6-4387-B352-00D9ABE1B4A1}"/>
    <cellStyle name="Normal 10 2 2 2 3 2 2" xfId="458" xr:uid="{D5B9B7B6-51F3-4375-A468-FE4E0E505664}"/>
    <cellStyle name="Normal 10 2 2 2 3 2 2 2" xfId="916" xr:uid="{03465FF8-350D-4FC4-9430-72C74CF8060B}"/>
    <cellStyle name="Normal 10 2 2 2 3 2 2 2 2" xfId="917" xr:uid="{03450BF0-247C-43E9-A242-98638FC85583}"/>
    <cellStyle name="Normal 10 2 2 2 3 2 2 3" xfId="918" xr:uid="{701AB379-5999-421E-8E39-B7FFDA698725}"/>
    <cellStyle name="Normal 10 2 2 2 3 2 3" xfId="919" xr:uid="{076831CA-49FE-4C72-A922-AA6FF662755A}"/>
    <cellStyle name="Normal 10 2 2 2 3 2 3 2" xfId="920" xr:uid="{AA08C065-6FD7-4A14-9891-3C5A7836B318}"/>
    <cellStyle name="Normal 10 2 2 2 3 2 4" xfId="921" xr:uid="{0FB14FE1-7840-4C99-96B2-D1FC57B14F60}"/>
    <cellStyle name="Normal 10 2 2 2 3 3" xfId="459" xr:uid="{8E4DA29F-0362-4167-8717-D738941EFB39}"/>
    <cellStyle name="Normal 10 2 2 2 3 3 2" xfId="922" xr:uid="{50E249FC-99B6-448C-AC6F-5D3D414D0728}"/>
    <cellStyle name="Normal 10 2 2 2 3 3 2 2" xfId="923" xr:uid="{C12E48DF-0F28-4957-8CD0-3C9C44DEABA3}"/>
    <cellStyle name="Normal 10 2 2 2 3 3 3" xfId="924" xr:uid="{F849BEE7-303C-4D93-8E74-DA3AD9643D4C}"/>
    <cellStyle name="Normal 10 2 2 2 3 4" xfId="925" xr:uid="{2632B4E0-79E2-408B-A48B-2255067C1038}"/>
    <cellStyle name="Normal 10 2 2 2 3 4 2" xfId="926" xr:uid="{0D5B676C-1634-4333-892B-1E7290A34A7A}"/>
    <cellStyle name="Normal 10 2 2 2 3 5" xfId="927" xr:uid="{D05D869E-51E8-4CD2-A249-E82A902DB91F}"/>
    <cellStyle name="Normal 10 2 2 2 4" xfId="460" xr:uid="{A4636A31-8E52-489F-B912-A41C7999519C}"/>
    <cellStyle name="Normal 10 2 2 2 4 2" xfId="461" xr:uid="{7CFA0F5D-63F6-48C3-AE6B-CAE11627238B}"/>
    <cellStyle name="Normal 10 2 2 2 4 2 2" xfId="928" xr:uid="{929DB98A-9F31-4510-9D83-469A6C55E151}"/>
    <cellStyle name="Normal 10 2 2 2 4 2 2 2" xfId="929" xr:uid="{E0003AEC-A72B-43A6-A754-4E01F961933D}"/>
    <cellStyle name="Normal 10 2 2 2 4 2 3" xfId="930" xr:uid="{92A45AD5-C25A-427C-8B50-93D273366C66}"/>
    <cellStyle name="Normal 10 2 2 2 4 3" xfId="931" xr:uid="{38FBA770-A0A5-4D70-ABD9-C18E50620A01}"/>
    <cellStyle name="Normal 10 2 2 2 4 3 2" xfId="932" xr:uid="{71ECF524-5DF7-402B-BFD0-7CD43D95D613}"/>
    <cellStyle name="Normal 10 2 2 2 4 4" xfId="933" xr:uid="{10A00974-7722-450F-AE1F-EED86252DAFD}"/>
    <cellStyle name="Normal 10 2 2 2 5" xfId="462" xr:uid="{73CD68EE-0ED5-4109-9D17-C59D4D633B99}"/>
    <cellStyle name="Normal 10 2 2 2 5 2" xfId="934" xr:uid="{F80ED8A4-1935-4D78-8A12-F837F554A021}"/>
    <cellStyle name="Normal 10 2 2 2 5 2 2" xfId="935" xr:uid="{4974C49B-7946-4784-BDCA-003D47122EE1}"/>
    <cellStyle name="Normal 10 2 2 2 5 3" xfId="936" xr:uid="{84344A36-0B3C-4C80-93C5-3398C3718147}"/>
    <cellStyle name="Normal 10 2 2 2 5 4" xfId="2524" xr:uid="{DF727331-8903-484E-A053-AD456A4EE6F7}"/>
    <cellStyle name="Normal 10 2 2 2 6" xfId="937" xr:uid="{F2FDED1D-CEFF-4A34-8E28-13989BFCC2E3}"/>
    <cellStyle name="Normal 10 2 2 2 6 2" xfId="938" xr:uid="{4F91C2F3-4AC7-4C3B-A419-7AC9F0F94156}"/>
    <cellStyle name="Normal 10 2 2 2 7" xfId="939" xr:uid="{819A50B5-1213-457A-9C74-4606C35A6496}"/>
    <cellStyle name="Normal 10 2 2 2 8" xfId="2525" xr:uid="{76825B0C-8FD8-4368-AEA3-388EDE1A1270}"/>
    <cellStyle name="Normal 10 2 2 3" xfId="240" xr:uid="{78B79CAA-2F20-4365-9DD2-3B3E62932C86}"/>
    <cellStyle name="Normal 10 2 2 3 2" xfId="463" xr:uid="{1B10A1D8-BBF2-4808-BC0E-730BF8A6F230}"/>
    <cellStyle name="Normal 10 2 2 3 2 2" xfId="464" xr:uid="{377041A0-E85D-4FD6-9E27-53EE10E962FD}"/>
    <cellStyle name="Normal 10 2 2 3 2 2 2" xfId="940" xr:uid="{3D7FE65A-C202-4CB3-B94F-73D396682151}"/>
    <cellStyle name="Normal 10 2 2 3 2 2 2 2" xfId="941" xr:uid="{42DD1A59-1326-49CF-BCDA-B7F55B7EF49B}"/>
    <cellStyle name="Normal 10 2 2 3 2 2 3" xfId="942" xr:uid="{8031EE53-AC2D-4FAE-98FE-324412E07A5D}"/>
    <cellStyle name="Normal 10 2 2 3 2 3" xfId="943" xr:uid="{5A1A9A7E-048B-47BC-95FE-DF07AB5C6221}"/>
    <cellStyle name="Normal 10 2 2 3 2 3 2" xfId="944" xr:uid="{198F90DA-1DE5-423E-A731-A7DA5CBAA273}"/>
    <cellStyle name="Normal 10 2 2 3 2 4" xfId="945" xr:uid="{F9BCBBF4-CE54-44D0-843A-0EE12D0210D5}"/>
    <cellStyle name="Normal 10 2 2 3 3" xfId="465" xr:uid="{4C067CA2-436D-407E-BB07-519DF18C0F9F}"/>
    <cellStyle name="Normal 10 2 2 3 3 2" xfId="946" xr:uid="{7A45653C-371D-40DF-B3EE-F6ACC4C876C2}"/>
    <cellStyle name="Normal 10 2 2 3 3 2 2" xfId="947" xr:uid="{E78435CF-52C3-4D73-97D2-97B7308184E3}"/>
    <cellStyle name="Normal 10 2 2 3 3 3" xfId="948" xr:uid="{66FF4BCC-29A6-4699-9068-8AFCA1818A75}"/>
    <cellStyle name="Normal 10 2 2 3 3 4" xfId="2526" xr:uid="{1D76ABA3-C42C-41C9-A92E-01C6D42C44FC}"/>
    <cellStyle name="Normal 10 2 2 3 4" xfId="949" xr:uid="{52EBD492-9EF7-4A95-8046-A5689AD3C126}"/>
    <cellStyle name="Normal 10 2 2 3 4 2" xfId="950" xr:uid="{718DD0AD-AFEA-44FC-A602-A7EE626261F8}"/>
    <cellStyle name="Normal 10 2 2 3 5" xfId="951" xr:uid="{FDA656BA-8514-451A-AE51-339167CD1303}"/>
    <cellStyle name="Normal 10 2 2 3 6" xfId="2527" xr:uid="{214E689F-1FED-4FE8-8C2A-AAF516ED7DA4}"/>
    <cellStyle name="Normal 10 2 2 4" xfId="241" xr:uid="{0B4212A4-FF75-4D84-8B00-DDA21E671787}"/>
    <cellStyle name="Normal 10 2 2 4 2" xfId="466" xr:uid="{73BA3A85-E692-48D6-8C35-F6F576FE5A9D}"/>
    <cellStyle name="Normal 10 2 2 4 2 2" xfId="467" xr:uid="{E4026876-A178-4151-90D0-E2BF5AA7F246}"/>
    <cellStyle name="Normal 10 2 2 4 2 2 2" xfId="952" xr:uid="{10BCD321-C78F-4CBB-B6CE-036DE06A841E}"/>
    <cellStyle name="Normal 10 2 2 4 2 2 2 2" xfId="953" xr:uid="{CC526779-13E7-47C4-926F-9F56B09911B5}"/>
    <cellStyle name="Normal 10 2 2 4 2 2 3" xfId="954" xr:uid="{B360B03A-4ACF-490E-935D-7D210275E00A}"/>
    <cellStyle name="Normal 10 2 2 4 2 3" xfId="955" xr:uid="{FEEC0E1A-7BEE-4C4F-85BB-C083498EBB51}"/>
    <cellStyle name="Normal 10 2 2 4 2 3 2" xfId="956" xr:uid="{812D67DB-EAFF-44A0-BC96-D362F6132A28}"/>
    <cellStyle name="Normal 10 2 2 4 2 4" xfId="957" xr:uid="{755A3C6B-D4FD-42B9-A52C-66D4C037B7E2}"/>
    <cellStyle name="Normal 10 2 2 4 3" xfId="468" xr:uid="{FA5743C1-D2F8-43C7-A24B-9BA0822F06F6}"/>
    <cellStyle name="Normal 10 2 2 4 3 2" xfId="958" xr:uid="{00BCDE4D-9597-4C0F-AA68-22A82E1A3300}"/>
    <cellStyle name="Normal 10 2 2 4 3 2 2" xfId="959" xr:uid="{7F87CB0B-F27D-4167-9E7A-0B56B7061C82}"/>
    <cellStyle name="Normal 10 2 2 4 3 3" xfId="960" xr:uid="{B91A7603-7848-4B1A-BB3F-29A22727FC98}"/>
    <cellStyle name="Normal 10 2 2 4 4" xfId="961" xr:uid="{59E58C61-E14C-40D6-A8D7-7346C83A2E0F}"/>
    <cellStyle name="Normal 10 2 2 4 4 2" xfId="962" xr:uid="{08413241-33DE-440F-BA44-0DA08AF1476D}"/>
    <cellStyle name="Normal 10 2 2 4 5" xfId="963" xr:uid="{9E70303C-6A6B-4DDA-9965-F1C0BB4D7C7A}"/>
    <cellStyle name="Normal 10 2 2 5" xfId="242" xr:uid="{217693F4-DA5F-438E-AF97-240FFFD18398}"/>
    <cellStyle name="Normal 10 2 2 5 2" xfId="469" xr:uid="{CD91B335-DCE4-4EDE-B98A-ECFA69AAF5D2}"/>
    <cellStyle name="Normal 10 2 2 5 2 2" xfId="964" xr:uid="{881AF4EE-59C3-4A22-BBDC-220CDE4714A7}"/>
    <cellStyle name="Normal 10 2 2 5 2 2 2" xfId="965" xr:uid="{B54BE1AF-BCB7-4281-998F-52EEB68E7BA7}"/>
    <cellStyle name="Normal 10 2 2 5 2 3" xfId="966" xr:uid="{C9FE6242-5D29-453E-B002-CF6EA9A7ACED}"/>
    <cellStyle name="Normal 10 2 2 5 3" xfId="967" xr:uid="{C11D2D08-21AF-44E8-88D4-D21EE95A830A}"/>
    <cellStyle name="Normal 10 2 2 5 3 2" xfId="968" xr:uid="{6066B2DC-F1FC-44E2-A017-C4F05CFFECC8}"/>
    <cellStyle name="Normal 10 2 2 5 4" xfId="969" xr:uid="{AFB1D4A0-B420-469E-9D8A-6976938122EB}"/>
    <cellStyle name="Normal 10 2 2 6" xfId="470" xr:uid="{9060CC4C-BB8C-4C42-8F72-4962D623D489}"/>
    <cellStyle name="Normal 10 2 2 6 2" xfId="970" xr:uid="{A9B9282D-B6C1-49C9-A8CD-FCB34DE2749B}"/>
    <cellStyle name="Normal 10 2 2 6 2 2" xfId="971" xr:uid="{C2011A17-FDD6-4050-844E-39103BECDF8B}"/>
    <cellStyle name="Normal 10 2 2 6 2 3" xfId="4333" xr:uid="{642750F7-E935-45C2-9B62-7862EE49E70E}"/>
    <cellStyle name="Normal 10 2 2 6 3" xfId="972" xr:uid="{5B603D05-F385-49F2-9249-CC453B8756B9}"/>
    <cellStyle name="Normal 10 2 2 6 4" xfId="2528" xr:uid="{127F6508-12E4-4DBF-A337-E7255CC27065}"/>
    <cellStyle name="Normal 10 2 2 6 4 2" xfId="4564" xr:uid="{4F5E302A-B127-4620-ACA7-D5E2CE0686A4}"/>
    <cellStyle name="Normal 10 2 2 6 4 3" xfId="4676" xr:uid="{48DBB6C2-27A0-4D27-85A2-3B42388F76E5}"/>
    <cellStyle name="Normal 10 2 2 6 4 4" xfId="4602" xr:uid="{463B5C9A-BA2F-40B5-A8F1-C9F0047F378A}"/>
    <cellStyle name="Normal 10 2 2 7" xfId="973" xr:uid="{C2534063-B960-4A2B-BBE1-07CA7AAB42FE}"/>
    <cellStyle name="Normal 10 2 2 7 2" xfId="974" xr:uid="{CDA1DEF9-193D-4DAD-A033-3A6487B1F77B}"/>
    <cellStyle name="Normal 10 2 2 8" xfId="975" xr:uid="{3CE3F600-505F-45AB-BC8B-9AED86371316}"/>
    <cellStyle name="Normal 10 2 2 9" xfId="2529" xr:uid="{283EA23A-1F95-4B56-B5C0-A92F6A5D253E}"/>
    <cellStyle name="Normal 10 2 3" xfId="83" xr:uid="{709A0E14-1AFF-4B4F-8492-4DE651331936}"/>
    <cellStyle name="Normal 10 2 3 2" xfId="84" xr:uid="{C7E61851-EC4E-4C80-922F-50C854AE4AE4}"/>
    <cellStyle name="Normal 10 2 3 2 2" xfId="471" xr:uid="{A49A83F8-7257-4AE5-9A4A-262FC7FF0DC8}"/>
    <cellStyle name="Normal 10 2 3 2 2 2" xfId="472" xr:uid="{A5E0D718-20E5-4613-A356-DF5AAF1CF2BC}"/>
    <cellStyle name="Normal 10 2 3 2 2 2 2" xfId="976" xr:uid="{AC5018B5-F1E8-4EA4-8E59-017EA98AE5D4}"/>
    <cellStyle name="Normal 10 2 3 2 2 2 2 2" xfId="977" xr:uid="{242C7065-9619-461F-8342-E109751D80DD}"/>
    <cellStyle name="Normal 10 2 3 2 2 2 3" xfId="978" xr:uid="{831E8B3B-E490-4C43-9054-9DC479B7CBB5}"/>
    <cellStyle name="Normal 10 2 3 2 2 3" xfId="979" xr:uid="{BBEE4B3B-8196-42AB-8A02-1399D8BCA3AA}"/>
    <cellStyle name="Normal 10 2 3 2 2 3 2" xfId="980" xr:uid="{0A2566CB-0BC6-453E-984F-C89EC5E938ED}"/>
    <cellStyle name="Normal 10 2 3 2 2 4" xfId="981" xr:uid="{66362EA6-D064-4D68-B231-12E3E5878511}"/>
    <cellStyle name="Normal 10 2 3 2 3" xfId="473" xr:uid="{1E70A6C8-8231-4A16-BFA1-BA6773CAEAE3}"/>
    <cellStyle name="Normal 10 2 3 2 3 2" xfId="982" xr:uid="{0BE4517F-987B-4342-B331-84ECA3575473}"/>
    <cellStyle name="Normal 10 2 3 2 3 2 2" xfId="983" xr:uid="{7575C143-4621-48D4-AA7E-24E64BDC9A5C}"/>
    <cellStyle name="Normal 10 2 3 2 3 3" xfId="984" xr:uid="{84A2423B-B7C1-4716-9D56-A83CB25C7A8C}"/>
    <cellStyle name="Normal 10 2 3 2 3 4" xfId="2530" xr:uid="{05051063-3200-4E42-A14F-5BEEE2077A71}"/>
    <cellStyle name="Normal 10 2 3 2 4" xfId="985" xr:uid="{553A1C09-59DB-4F51-A6A0-09780739F0B0}"/>
    <cellStyle name="Normal 10 2 3 2 4 2" xfId="986" xr:uid="{8A68E97E-EEC3-4F05-B7D6-715C449579B6}"/>
    <cellStyle name="Normal 10 2 3 2 5" xfId="987" xr:uid="{FD037916-909F-498F-976F-A66328EC7B96}"/>
    <cellStyle name="Normal 10 2 3 2 6" xfId="2531" xr:uid="{5529EBBE-7527-4E18-BD27-18E89507BC0D}"/>
    <cellStyle name="Normal 10 2 3 3" xfId="243" xr:uid="{26D330BB-6EDA-45B2-AC64-B07BD76795E4}"/>
    <cellStyle name="Normal 10 2 3 3 2" xfId="474" xr:uid="{84B2C69D-1F70-48B5-AB77-616088BFFCC9}"/>
    <cellStyle name="Normal 10 2 3 3 2 2" xfId="475" xr:uid="{7DA9256F-8264-4ACB-BC57-7C9BD1E86429}"/>
    <cellStyle name="Normal 10 2 3 3 2 2 2" xfId="988" xr:uid="{7E2AE16E-62E9-46C8-80B6-8518401B7DD3}"/>
    <cellStyle name="Normal 10 2 3 3 2 2 2 2" xfId="989" xr:uid="{8227E83A-482D-4BE2-8AD1-E81C22502582}"/>
    <cellStyle name="Normal 10 2 3 3 2 2 3" xfId="990" xr:uid="{8322E15C-A525-4894-AF55-F8BAEECAA2BC}"/>
    <cellStyle name="Normal 10 2 3 3 2 3" xfId="991" xr:uid="{9D65D063-6A31-4FC9-9781-1C2055097AA7}"/>
    <cellStyle name="Normal 10 2 3 3 2 3 2" xfId="992" xr:uid="{8F0B2111-CB0D-4124-B117-63F76298DB3B}"/>
    <cellStyle name="Normal 10 2 3 3 2 4" xfId="993" xr:uid="{87AAAD71-2CCE-48C3-AC81-4DF75680153A}"/>
    <cellStyle name="Normal 10 2 3 3 3" xfId="476" xr:uid="{F04D23E1-AAF6-47C2-93CB-3C40D9B5166D}"/>
    <cellStyle name="Normal 10 2 3 3 3 2" xfId="994" xr:uid="{48D7C204-4F23-4E5D-AD44-97625FDB483E}"/>
    <cellStyle name="Normal 10 2 3 3 3 2 2" xfId="995" xr:uid="{D162252C-9102-4424-976E-02ED10AD05FF}"/>
    <cellStyle name="Normal 10 2 3 3 3 3" xfId="996" xr:uid="{F2A62458-F388-414B-97FE-8A15DC23685A}"/>
    <cellStyle name="Normal 10 2 3 3 4" xfId="997" xr:uid="{E4806251-F46B-4788-AAA9-5C500567C6EE}"/>
    <cellStyle name="Normal 10 2 3 3 4 2" xfId="998" xr:uid="{D57EDF34-4573-470D-A83C-CD8B4B198433}"/>
    <cellStyle name="Normal 10 2 3 3 5" xfId="999" xr:uid="{33C0A488-0505-4647-98C6-6DAAEFF5E4AD}"/>
    <cellStyle name="Normal 10 2 3 4" xfId="244" xr:uid="{881AE920-74C9-4C86-9827-89F77885FD71}"/>
    <cellStyle name="Normal 10 2 3 4 2" xfId="477" xr:uid="{7EA5F095-477E-46CD-8FDB-B7456BE2F364}"/>
    <cellStyle name="Normal 10 2 3 4 2 2" xfId="1000" xr:uid="{D6E8ABF0-8F7E-4F4A-A390-5A9BE023BBB3}"/>
    <cellStyle name="Normal 10 2 3 4 2 2 2" xfId="1001" xr:uid="{510A67C5-6F5E-46C2-9C33-2BB3012AE342}"/>
    <cellStyle name="Normal 10 2 3 4 2 3" xfId="1002" xr:uid="{99F84B52-A835-478A-99C0-5BE9910608F5}"/>
    <cellStyle name="Normal 10 2 3 4 3" xfId="1003" xr:uid="{97DDD513-B8A5-4692-B3CA-B242547B62E2}"/>
    <cellStyle name="Normal 10 2 3 4 3 2" xfId="1004" xr:uid="{8FDBE987-8050-423B-9571-67579EC25E17}"/>
    <cellStyle name="Normal 10 2 3 4 4" xfId="1005" xr:uid="{0BEDA553-86D1-4D15-80C2-E1E993967EBC}"/>
    <cellStyle name="Normal 10 2 3 5" xfId="478" xr:uid="{520C74EE-D5BD-4A72-AC26-77062880301A}"/>
    <cellStyle name="Normal 10 2 3 5 2" xfId="1006" xr:uid="{D5EB930C-C5B4-483E-91DF-38CC1C0C9789}"/>
    <cellStyle name="Normal 10 2 3 5 2 2" xfId="1007" xr:uid="{2EDA632B-109D-44A7-94FA-2AACBA644433}"/>
    <cellStyle name="Normal 10 2 3 5 2 3" xfId="4334" xr:uid="{587FF430-E350-424C-8B95-1A225FE543E1}"/>
    <cellStyle name="Normal 10 2 3 5 3" xfId="1008" xr:uid="{4D94A81C-92D0-4FA2-ABF6-0551CD0F1FE2}"/>
    <cellStyle name="Normal 10 2 3 5 4" xfId="2532" xr:uid="{FF390FCE-834D-4B08-A55C-62FBD710EA9A}"/>
    <cellStyle name="Normal 10 2 3 5 4 2" xfId="4565" xr:uid="{6C747215-5A86-415E-8272-CE896189129A}"/>
    <cellStyle name="Normal 10 2 3 5 4 3" xfId="4677" xr:uid="{3935682A-DBFD-4ED1-951B-5DB6E53E0C24}"/>
    <cellStyle name="Normal 10 2 3 5 4 4" xfId="4603" xr:uid="{DFF689A1-D304-4959-8BB0-4D32A2438D7F}"/>
    <cellStyle name="Normal 10 2 3 6" xfId="1009" xr:uid="{C0564387-C6A8-45B5-9897-DDA418A8947E}"/>
    <cellStyle name="Normal 10 2 3 6 2" xfId="1010" xr:uid="{626A3ED1-B83C-4BCD-A6C0-D85BB9FD4918}"/>
    <cellStyle name="Normal 10 2 3 7" xfId="1011" xr:uid="{138E020A-99A4-460D-9E4D-4C0E87E98527}"/>
    <cellStyle name="Normal 10 2 3 8" xfId="2533" xr:uid="{892744A4-81D5-4A15-BAAD-AF16CEE691FC}"/>
    <cellStyle name="Normal 10 2 4" xfId="85" xr:uid="{57A71F1D-EF4C-47FB-BA96-FF3E05A7DB70}"/>
    <cellStyle name="Normal 10 2 4 2" xfId="429" xr:uid="{9DDBF789-3C33-4959-B2D9-BE67BA3F5DA6}"/>
    <cellStyle name="Normal 10 2 4 2 2" xfId="479" xr:uid="{100740B0-A364-4D47-980C-B72552BB9991}"/>
    <cellStyle name="Normal 10 2 4 2 2 2" xfId="1012" xr:uid="{1445D5BE-53C0-431E-ADA6-8DAB9D69394B}"/>
    <cellStyle name="Normal 10 2 4 2 2 2 2" xfId="1013" xr:uid="{9AD947D8-9EB8-4C48-BB61-79ACBA66D494}"/>
    <cellStyle name="Normal 10 2 4 2 2 3" xfId="1014" xr:uid="{575DA7BA-C013-41B5-B9C3-680B40A3B844}"/>
    <cellStyle name="Normal 10 2 4 2 2 4" xfId="2534" xr:uid="{48C6AE7B-A239-41A6-A2F7-E5D636ECB8AF}"/>
    <cellStyle name="Normal 10 2 4 2 3" xfId="1015" xr:uid="{24372221-58E8-4243-A6C4-41F9A8E4AF44}"/>
    <cellStyle name="Normal 10 2 4 2 3 2" xfId="1016" xr:uid="{7A551B15-4CBA-4B1F-AF11-EAFB42C362C9}"/>
    <cellStyle name="Normal 10 2 4 2 4" xfId="1017" xr:uid="{9549B91D-30A1-481E-BAA8-9C44A687E2D8}"/>
    <cellStyle name="Normal 10 2 4 2 5" xfId="2535" xr:uid="{6294A401-464D-4FF3-90FF-A270C36A9A50}"/>
    <cellStyle name="Normal 10 2 4 3" xfId="480" xr:uid="{CAC87EED-3565-4BBE-8141-D882AFFB7065}"/>
    <cellStyle name="Normal 10 2 4 3 2" xfId="1018" xr:uid="{761A0ABA-30A6-4412-B107-939C8FFB81D5}"/>
    <cellStyle name="Normal 10 2 4 3 2 2" xfId="1019" xr:uid="{01806F76-9FE6-4379-9670-AAA1B2B748B6}"/>
    <cellStyle name="Normal 10 2 4 3 3" xfId="1020" xr:uid="{8551EE5F-C652-45CA-904A-EF2C38922312}"/>
    <cellStyle name="Normal 10 2 4 3 4" xfId="2536" xr:uid="{89C83C37-802C-46F7-8904-4D501251F234}"/>
    <cellStyle name="Normal 10 2 4 4" xfId="1021" xr:uid="{B58FFE37-6E98-4125-9844-EB3DD1C6C6D1}"/>
    <cellStyle name="Normal 10 2 4 4 2" xfId="1022" xr:uid="{7B3FCC48-A122-4AF6-AEEE-93F12ED22298}"/>
    <cellStyle name="Normal 10 2 4 4 3" xfId="2537" xr:uid="{FBDBCDEA-07F0-4E30-998E-A5F2F54C3324}"/>
    <cellStyle name="Normal 10 2 4 4 4" xfId="2538" xr:uid="{09348BC8-CEA4-472A-897C-6FBB6C73A65D}"/>
    <cellStyle name="Normal 10 2 4 5" xfId="1023" xr:uid="{9EA2D293-9185-4C97-8AF5-42A7D31E9B5E}"/>
    <cellStyle name="Normal 10 2 4 6" xfId="2539" xr:uid="{8C7BE606-F5D4-4AC7-A7C8-62C173CBCE16}"/>
    <cellStyle name="Normal 10 2 4 7" xfId="2540" xr:uid="{09645A05-55D4-40A9-9118-89C5EB8FFA57}"/>
    <cellStyle name="Normal 10 2 5" xfId="245" xr:uid="{7F4D58F0-BECD-4137-AED3-D7D70EAE8264}"/>
    <cellStyle name="Normal 10 2 5 2" xfId="481" xr:uid="{3AB90E83-95B5-444A-BF33-F1154D3463F7}"/>
    <cellStyle name="Normal 10 2 5 2 2" xfId="482" xr:uid="{C6FF2C86-D4F3-4AFA-B0E4-EA1C387A21F1}"/>
    <cellStyle name="Normal 10 2 5 2 2 2" xfId="1024" xr:uid="{F6CAC737-5D24-4D25-A49C-514E3A521545}"/>
    <cellStyle name="Normal 10 2 5 2 2 2 2" xfId="1025" xr:uid="{1BA4B142-FB41-48EC-AE7E-71B6FD0F3F0E}"/>
    <cellStyle name="Normal 10 2 5 2 2 3" xfId="1026" xr:uid="{F06E5C3C-98CF-45FF-B368-B915544347C6}"/>
    <cellStyle name="Normal 10 2 5 2 3" xfId="1027" xr:uid="{E84E60AA-784E-4397-BB2B-29869CAEA917}"/>
    <cellStyle name="Normal 10 2 5 2 3 2" xfId="1028" xr:uid="{91D5FFD8-FADC-4D74-B07D-195F33FC2C48}"/>
    <cellStyle name="Normal 10 2 5 2 4" xfId="1029" xr:uid="{160395C6-FA64-4278-B754-ADF17E07C9B0}"/>
    <cellStyle name="Normal 10 2 5 3" xfId="483" xr:uid="{77D51C49-3D2B-4BFB-9F4C-50DF9BE0B64D}"/>
    <cellStyle name="Normal 10 2 5 3 2" xfId="1030" xr:uid="{2F3EA418-BBD1-45C0-8F32-120940239FD8}"/>
    <cellStyle name="Normal 10 2 5 3 2 2" xfId="1031" xr:uid="{71CF7C64-67D0-4606-B62F-54B6A0B1BCC3}"/>
    <cellStyle name="Normal 10 2 5 3 3" xfId="1032" xr:uid="{C71B359D-62E7-4C9D-B435-F9FB2B2DD831}"/>
    <cellStyle name="Normal 10 2 5 3 4" xfId="2541" xr:uid="{1E402C80-ED91-4D17-B323-457505C11FA2}"/>
    <cellStyle name="Normal 10 2 5 4" xfId="1033" xr:uid="{22A3E232-C0F8-4674-A42F-E2A98068C6D4}"/>
    <cellStyle name="Normal 10 2 5 4 2" xfId="1034" xr:uid="{E50687DB-0AF0-4F8B-AA4A-42E0E4A7C50D}"/>
    <cellStyle name="Normal 10 2 5 5" xfId="1035" xr:uid="{5CBCEBC6-4C50-4AE9-9E21-7312C6A65AC8}"/>
    <cellStyle name="Normal 10 2 5 6" xfId="2542" xr:uid="{E302A612-BD18-49E4-ADF9-F183757AB3A9}"/>
    <cellStyle name="Normal 10 2 6" xfId="246" xr:uid="{5035A23E-22D4-4051-AD77-27E86324948E}"/>
    <cellStyle name="Normal 10 2 6 2" xfId="484" xr:uid="{4F4A7810-7AD1-43E0-B459-E33012ABA936}"/>
    <cellStyle name="Normal 10 2 6 2 2" xfId="1036" xr:uid="{DFB7ABAC-9427-4DEB-B859-8DD987F44999}"/>
    <cellStyle name="Normal 10 2 6 2 2 2" xfId="1037" xr:uid="{75C7FE9E-2A54-4FDD-AEA0-C16FCF9DA424}"/>
    <cellStyle name="Normal 10 2 6 2 3" xfId="1038" xr:uid="{5846E642-785D-4B54-B13F-2DD12E327CBD}"/>
    <cellStyle name="Normal 10 2 6 2 4" xfId="2543" xr:uid="{09980221-91F4-4AF9-90FB-2D304FA9F6C4}"/>
    <cellStyle name="Normal 10 2 6 3" xfId="1039" xr:uid="{2586D898-4B31-4F21-ABF3-8F55B6E8DF33}"/>
    <cellStyle name="Normal 10 2 6 3 2" xfId="1040" xr:uid="{DB1B3094-62A5-42CE-A23C-C2ED7A7132D0}"/>
    <cellStyle name="Normal 10 2 6 4" xfId="1041" xr:uid="{F4DCE621-2457-4521-B95D-6579EC1D22B2}"/>
    <cellStyle name="Normal 10 2 6 5" xfId="2544" xr:uid="{23DE19D2-ADE4-4816-A500-07A38D2BF3CA}"/>
    <cellStyle name="Normal 10 2 7" xfId="485" xr:uid="{EEB1338A-C6E2-4E21-B6F3-88DE5948E2D1}"/>
    <cellStyle name="Normal 10 2 7 2" xfId="1042" xr:uid="{EFEFBEA7-6E1C-413C-BAE1-33EDCDD3A712}"/>
    <cellStyle name="Normal 10 2 7 2 2" xfId="1043" xr:uid="{2EEC758D-6A9E-4145-AEA2-4F84C49E8368}"/>
    <cellStyle name="Normal 10 2 7 2 3" xfId="4332" xr:uid="{CE7FC603-5BCF-4120-BB94-2FC437E1E30A}"/>
    <cellStyle name="Normal 10 2 7 3" xfId="1044" xr:uid="{ED66315C-0666-47C1-99D5-FA858D9B3F52}"/>
    <cellStyle name="Normal 10 2 7 4" xfId="2545" xr:uid="{65AD8BA3-338B-43D4-9CE7-9106F3C6798C}"/>
    <cellStyle name="Normal 10 2 7 4 2" xfId="4563" xr:uid="{3855131C-EDAD-4D19-8F53-AF1FE5868DA1}"/>
    <cellStyle name="Normal 10 2 7 4 3" xfId="4678" xr:uid="{0D3AF7D5-FA8A-41DF-BC30-3749B2935DFC}"/>
    <cellStyle name="Normal 10 2 7 4 4" xfId="4601" xr:uid="{89FE1A0E-50D3-42BA-A42A-FD5EF7F8FD1B}"/>
    <cellStyle name="Normal 10 2 8" xfId="1045" xr:uid="{EA157C29-0E6A-4621-B66D-9D2AB930C099}"/>
    <cellStyle name="Normal 10 2 8 2" xfId="1046" xr:uid="{FEAD2EB3-79A3-4BCD-A982-DA32CE7D53E2}"/>
    <cellStyle name="Normal 10 2 8 3" xfId="2546" xr:uid="{E4300D48-4EF1-4EC0-BC10-549244D58E6F}"/>
    <cellStyle name="Normal 10 2 8 4" xfId="2547" xr:uid="{EB2CB1D2-142A-4B9E-8363-154D2E1456C8}"/>
    <cellStyle name="Normal 10 2 9" xfId="1047" xr:uid="{75ACD8E4-7854-406A-9F54-618B74CD10E3}"/>
    <cellStyle name="Normal 10 3" xfId="86" xr:uid="{4FCFD6A9-6A23-4FCD-BBD0-B4557856CA98}"/>
    <cellStyle name="Normal 10 3 10" xfId="2548" xr:uid="{7A3785B7-A4AB-4629-B5FB-5568615DF42B}"/>
    <cellStyle name="Normal 10 3 11" xfId="2549" xr:uid="{FFC54B0D-56ED-43B1-AABE-5D72B99953C0}"/>
    <cellStyle name="Normal 10 3 2" xfId="87" xr:uid="{3900F52A-95C2-4F29-8FFC-3A295CD7C9B9}"/>
    <cellStyle name="Normal 10 3 2 2" xfId="88" xr:uid="{761F2AA0-CD5B-4A50-9A8C-26B33D274364}"/>
    <cellStyle name="Normal 10 3 2 2 2" xfId="247" xr:uid="{B1C3422A-224B-43F0-B422-EBD5F694BCF6}"/>
    <cellStyle name="Normal 10 3 2 2 2 2" xfId="486" xr:uid="{FE9CB16E-88CE-4A50-90B8-D42AD3209018}"/>
    <cellStyle name="Normal 10 3 2 2 2 2 2" xfId="1048" xr:uid="{92BFB5D5-D06E-43FF-A22D-5098450E5907}"/>
    <cellStyle name="Normal 10 3 2 2 2 2 2 2" xfId="1049" xr:uid="{DB7B58BB-0EF6-4E4B-82C0-52D7B4043F49}"/>
    <cellStyle name="Normal 10 3 2 2 2 2 3" xfId="1050" xr:uid="{64F503E8-2043-4261-9149-1FE36EE82EB1}"/>
    <cellStyle name="Normal 10 3 2 2 2 2 4" xfId="2550" xr:uid="{4EC998B1-27DC-4155-BBEE-EBD186E3B835}"/>
    <cellStyle name="Normal 10 3 2 2 2 3" xfId="1051" xr:uid="{66F3569B-56CB-40B0-A3E6-8371799B07EB}"/>
    <cellStyle name="Normal 10 3 2 2 2 3 2" xfId="1052" xr:uid="{47E98030-49B1-4D5A-B17D-C2DE46601245}"/>
    <cellStyle name="Normal 10 3 2 2 2 3 3" xfId="2551" xr:uid="{0A175FC8-BC65-4174-81CC-1CEE0B0EC4D4}"/>
    <cellStyle name="Normal 10 3 2 2 2 3 4" xfId="2552" xr:uid="{7D909B5A-A6F7-4717-95FC-47AAF57EA883}"/>
    <cellStyle name="Normal 10 3 2 2 2 4" xfId="1053" xr:uid="{9E4A971E-404F-45EA-AE92-A7583F176531}"/>
    <cellStyle name="Normal 10 3 2 2 2 5" xfId="2553" xr:uid="{B3F1A6CF-2A42-4929-AA36-42C61E2CFB65}"/>
    <cellStyle name="Normal 10 3 2 2 2 6" xfId="2554" xr:uid="{617A7485-A21B-4F8C-8D90-1EF7A22E3063}"/>
    <cellStyle name="Normal 10 3 2 2 3" xfId="487" xr:uid="{18BF4884-85EC-4CBB-AE59-391FDA355C31}"/>
    <cellStyle name="Normal 10 3 2 2 3 2" xfId="1054" xr:uid="{4FA483CD-6A37-43D1-869A-ADB64D8E4960}"/>
    <cellStyle name="Normal 10 3 2 2 3 2 2" xfId="1055" xr:uid="{68E5BC28-AF2C-45CD-8564-030171F6030A}"/>
    <cellStyle name="Normal 10 3 2 2 3 2 3" xfId="2555" xr:uid="{4DCC3E14-77E8-488A-9232-BA7ED38E6370}"/>
    <cellStyle name="Normal 10 3 2 2 3 2 4" xfId="2556" xr:uid="{55ADF33D-CDA7-4344-A9C2-2FC33ACD7500}"/>
    <cellStyle name="Normal 10 3 2 2 3 3" xfId="1056" xr:uid="{E9C6337B-1D48-426D-A50A-9E69AA9C27AE}"/>
    <cellStyle name="Normal 10 3 2 2 3 4" xfId="2557" xr:uid="{CD064C74-CAB5-4417-81EC-E7D873430FA5}"/>
    <cellStyle name="Normal 10 3 2 2 3 5" xfId="2558" xr:uid="{E7648B1E-0E3C-4E3F-94C0-E33DB6E63E78}"/>
    <cellStyle name="Normal 10 3 2 2 4" xfId="1057" xr:uid="{8E610A09-A648-4DC3-8F2E-661A9CE9097C}"/>
    <cellStyle name="Normal 10 3 2 2 4 2" xfId="1058" xr:uid="{2E6CDDC7-AB67-4BD4-92D0-5754EA8BE556}"/>
    <cellStyle name="Normal 10 3 2 2 4 3" xfId="2559" xr:uid="{1453F88B-9A05-4650-86E5-CFEE90E2007B}"/>
    <cellStyle name="Normal 10 3 2 2 4 4" xfId="2560" xr:uid="{7B651FEC-1D9E-4A97-80F0-18EC7A89EF2A}"/>
    <cellStyle name="Normal 10 3 2 2 5" xfId="1059" xr:uid="{6646DB45-EB36-4765-AE18-2932254B7069}"/>
    <cellStyle name="Normal 10 3 2 2 5 2" xfId="2561" xr:uid="{6BA633B1-B7EB-4D03-A092-A28C06CDC4DC}"/>
    <cellStyle name="Normal 10 3 2 2 5 3" xfId="2562" xr:uid="{8548BA81-79CC-4000-AAF6-6016C0A1A9D9}"/>
    <cellStyle name="Normal 10 3 2 2 5 4" xfId="2563" xr:uid="{8E2DA235-C5AC-497B-8E01-BAA3527BC94C}"/>
    <cellStyle name="Normal 10 3 2 2 6" xfId="2564" xr:uid="{31815791-D4F0-4276-B333-765801DED9B8}"/>
    <cellStyle name="Normal 10 3 2 2 7" xfId="2565" xr:uid="{BA763CE3-AEB0-4493-96AB-AE78296EC73D}"/>
    <cellStyle name="Normal 10 3 2 2 8" xfId="2566" xr:uid="{7D42C913-01AC-4708-91EC-7022223912E6}"/>
    <cellStyle name="Normal 10 3 2 3" xfId="248" xr:uid="{C51EA412-1F43-41B2-B67C-3AAD841C3D01}"/>
    <cellStyle name="Normal 10 3 2 3 2" xfId="488" xr:uid="{C28C2A42-23A0-4CD5-A87A-67B625D61975}"/>
    <cellStyle name="Normal 10 3 2 3 2 2" xfId="489" xr:uid="{0DF867DF-A0E8-497A-A669-B5B4F7F46E52}"/>
    <cellStyle name="Normal 10 3 2 3 2 2 2" xfId="1060" xr:uid="{61E73F3E-A98D-4BB0-B694-E8A733A0B94C}"/>
    <cellStyle name="Normal 10 3 2 3 2 2 2 2" xfId="1061" xr:uid="{BD236305-AB7B-4AFA-A58D-E2BDCCA30EBD}"/>
    <cellStyle name="Normal 10 3 2 3 2 2 3" xfId="1062" xr:uid="{E16529E1-ABFD-40ED-92B1-5D16445F15DF}"/>
    <cellStyle name="Normal 10 3 2 3 2 3" xfId="1063" xr:uid="{5F878DAC-4713-4AD5-8C11-C0B5E90D66FB}"/>
    <cellStyle name="Normal 10 3 2 3 2 3 2" xfId="1064" xr:uid="{161F6AA0-EFFE-4E2B-8DFF-2525E612432F}"/>
    <cellStyle name="Normal 10 3 2 3 2 4" xfId="1065" xr:uid="{FE80E72F-811C-4F44-BC6B-86B46052CEBC}"/>
    <cellStyle name="Normal 10 3 2 3 3" xfId="490" xr:uid="{F558DBAD-4681-49DD-9FAD-93A37823D4F8}"/>
    <cellStyle name="Normal 10 3 2 3 3 2" xfId="1066" xr:uid="{092B53DB-A2BE-40E2-B071-0BAD0C106632}"/>
    <cellStyle name="Normal 10 3 2 3 3 2 2" xfId="1067" xr:uid="{52641731-4595-4872-887D-4181E6AD0A6B}"/>
    <cellStyle name="Normal 10 3 2 3 3 3" xfId="1068" xr:uid="{DBD298FE-88C3-4786-B1D6-7EF31A02BDA2}"/>
    <cellStyle name="Normal 10 3 2 3 3 4" xfId="2567" xr:uid="{3EB9732C-7A05-4C5E-8B48-52691A19AB3F}"/>
    <cellStyle name="Normal 10 3 2 3 4" xfId="1069" xr:uid="{5100E722-2269-4BA5-A3B5-87DBCFB83C66}"/>
    <cellStyle name="Normal 10 3 2 3 4 2" xfId="1070" xr:uid="{6B160E90-8718-43A3-9F9A-BDC829B5BE95}"/>
    <cellStyle name="Normal 10 3 2 3 5" xfId="1071" xr:uid="{B23F59C0-3406-4A27-81B0-F36D990A882A}"/>
    <cellStyle name="Normal 10 3 2 3 6" xfId="2568" xr:uid="{683955C8-4D6E-4A5E-8B6E-6C93C443AD6F}"/>
    <cellStyle name="Normal 10 3 2 4" xfId="249" xr:uid="{C4214060-5533-4929-9BE1-4AD221A73018}"/>
    <cellStyle name="Normal 10 3 2 4 2" xfId="491" xr:uid="{72CA4F28-AF74-4BB6-AD6A-A79D5E01251F}"/>
    <cellStyle name="Normal 10 3 2 4 2 2" xfId="1072" xr:uid="{82554B01-1DB3-4F2A-AEA1-F216167FA8DA}"/>
    <cellStyle name="Normal 10 3 2 4 2 2 2" xfId="1073" xr:uid="{DE79ECE9-556B-44A9-A0F3-045428B437DF}"/>
    <cellStyle name="Normal 10 3 2 4 2 3" xfId="1074" xr:uid="{74C1D010-127B-4B8B-8660-B3FD2F0CBD6A}"/>
    <cellStyle name="Normal 10 3 2 4 2 4" xfId="2569" xr:uid="{0351421D-1AE1-4999-B736-9DB611A5B633}"/>
    <cellStyle name="Normal 10 3 2 4 3" xfId="1075" xr:uid="{DBAC9DC0-D31F-46C2-8ACA-689DD7724EBC}"/>
    <cellStyle name="Normal 10 3 2 4 3 2" xfId="1076" xr:uid="{7EA63A1D-15BF-4975-B946-37C6FE6BA60D}"/>
    <cellStyle name="Normal 10 3 2 4 4" xfId="1077" xr:uid="{8CE5826C-6FE2-4FDF-A770-0B1DD7C83119}"/>
    <cellStyle name="Normal 10 3 2 4 5" xfId="2570" xr:uid="{A43AECCC-031E-4BBC-ABCD-8671C2C74F54}"/>
    <cellStyle name="Normal 10 3 2 5" xfId="251" xr:uid="{3525F6BD-F7D9-4EA1-A67D-3215E16378D8}"/>
    <cellStyle name="Normal 10 3 2 5 2" xfId="1078" xr:uid="{91C7B19F-D798-4C35-8DD9-CD9A22DF0DF9}"/>
    <cellStyle name="Normal 10 3 2 5 2 2" xfId="1079" xr:uid="{DACC16A2-2BF6-4050-A7B6-FBDA8875346C}"/>
    <cellStyle name="Normal 10 3 2 5 3" xfId="1080" xr:uid="{066CC9FF-81D2-44D1-A79E-4CD7BE763323}"/>
    <cellStyle name="Normal 10 3 2 5 4" xfId="2571" xr:uid="{2AC36C9E-0D55-4253-BCC8-84A7AA6C7506}"/>
    <cellStyle name="Normal 10 3 2 6" xfId="1081" xr:uid="{CDB3D61A-8EBB-463F-B5BB-C5F8F325A175}"/>
    <cellStyle name="Normal 10 3 2 6 2" xfId="1082" xr:uid="{0D73585A-76FA-4417-9751-269E8E51C3D8}"/>
    <cellStyle name="Normal 10 3 2 6 3" xfId="2572" xr:uid="{5E06ECEA-96DB-4DC4-9EF0-C5DED55C180A}"/>
    <cellStyle name="Normal 10 3 2 6 4" xfId="2573" xr:uid="{AC562A71-2E2F-4B73-BCB8-9B7AE8CB580B}"/>
    <cellStyle name="Normal 10 3 2 7" xfId="1083" xr:uid="{5B631C77-0F0B-4DD6-AB42-F8973C940646}"/>
    <cellStyle name="Normal 10 3 2 8" xfId="2574" xr:uid="{CBBD7DEF-52F3-4EB3-A3B4-7025FA5507C0}"/>
    <cellStyle name="Normal 10 3 2 9" xfId="2575" xr:uid="{69E5A6AC-10EC-4CE3-B44C-48295F3C2F3B}"/>
    <cellStyle name="Normal 10 3 3" xfId="89" xr:uid="{4DB71D18-9C8F-4C23-B5D4-E65B61BF8A61}"/>
    <cellStyle name="Normal 10 3 3 2" xfId="90" xr:uid="{E7190609-C231-4244-BBFA-7D55377BE1B9}"/>
    <cellStyle name="Normal 10 3 3 2 2" xfId="492" xr:uid="{46AA2835-993C-422B-AE3B-377B6784F576}"/>
    <cellStyle name="Normal 10 3 3 2 2 2" xfId="1084" xr:uid="{3F5F4499-B096-4DBE-ACBA-28E7962BF341}"/>
    <cellStyle name="Normal 10 3 3 2 2 2 2" xfId="1085" xr:uid="{AB43C504-0562-48C3-849B-3F9D7FAD91E7}"/>
    <cellStyle name="Normal 10 3 3 2 2 2 2 2" xfId="4445" xr:uid="{D117823B-7A6E-44B0-954C-314DA128CDFD}"/>
    <cellStyle name="Normal 10 3 3 2 2 2 3" xfId="4446" xr:uid="{84F831C5-0300-459E-AB4B-AFDD012BB8F5}"/>
    <cellStyle name="Normal 10 3 3 2 2 3" xfId="1086" xr:uid="{1CC1BD35-77BC-4282-A0A7-73023BCD40E1}"/>
    <cellStyle name="Normal 10 3 3 2 2 3 2" xfId="4447" xr:uid="{0179063A-DD66-4806-998F-1CD767FBF401}"/>
    <cellStyle name="Normal 10 3 3 2 2 4" xfId="2576" xr:uid="{2029713E-C27B-43E0-9C97-CE3DBD2DD4D0}"/>
    <cellStyle name="Normal 10 3 3 2 3" xfId="1087" xr:uid="{A3466231-9F9A-4B24-8E0C-A57717F36774}"/>
    <cellStyle name="Normal 10 3 3 2 3 2" xfId="1088" xr:uid="{37326D67-2B6A-4725-9C4A-D8469D6ED7BC}"/>
    <cellStyle name="Normal 10 3 3 2 3 2 2" xfId="4448" xr:uid="{BF4575E4-AFEC-4773-9F72-1BF4779FD7FA}"/>
    <cellStyle name="Normal 10 3 3 2 3 3" xfId="2577" xr:uid="{2C42B5BF-7220-414C-9442-33D09B252278}"/>
    <cellStyle name="Normal 10 3 3 2 3 4" xfId="2578" xr:uid="{F0BC73FB-46A6-431C-B47D-B65488A2AA15}"/>
    <cellStyle name="Normal 10 3 3 2 4" xfId="1089" xr:uid="{F6B0AE51-3BAA-45FC-B5BA-9512FD463CF4}"/>
    <cellStyle name="Normal 10 3 3 2 4 2" xfId="4449" xr:uid="{A93C7720-27FE-4851-8881-EDAB7C3A0A9B}"/>
    <cellStyle name="Normal 10 3 3 2 5" xfId="2579" xr:uid="{A970B83C-FD32-476F-8738-2924A8242400}"/>
    <cellStyle name="Normal 10 3 3 2 6" xfId="2580" xr:uid="{3C532E02-48D8-4214-90E4-2DD6DCF8757B}"/>
    <cellStyle name="Normal 10 3 3 3" xfId="252" xr:uid="{C7F97D4B-1F93-4F0D-9753-84BAE11F394F}"/>
    <cellStyle name="Normal 10 3 3 3 2" xfId="1090" xr:uid="{E356A87D-C6B3-4B5D-B92F-17940FE9464B}"/>
    <cellStyle name="Normal 10 3 3 3 2 2" xfId="1091" xr:uid="{6F8E16C5-EF37-4791-AF45-A94EE9655680}"/>
    <cellStyle name="Normal 10 3 3 3 2 2 2" xfId="4450" xr:uid="{FB867FDE-DDB5-4087-AA8D-B5829DD5603A}"/>
    <cellStyle name="Normal 10 3 3 3 2 3" xfId="2581" xr:uid="{A051D191-AFB1-40CF-8346-102C7854FEBB}"/>
    <cellStyle name="Normal 10 3 3 3 2 4" xfId="2582" xr:uid="{F30C1CEF-0C66-41BA-9303-403ABA62F7F5}"/>
    <cellStyle name="Normal 10 3 3 3 3" xfId="1092" xr:uid="{1830517E-C4C9-4CBA-99E2-0FCE0A64ED6B}"/>
    <cellStyle name="Normal 10 3 3 3 3 2" xfId="4451" xr:uid="{82EE76E6-324C-4EC8-9102-27C6E94C72E9}"/>
    <cellStyle name="Normal 10 3 3 3 4" xfId="2583" xr:uid="{EF3CA839-5144-4E68-BCEA-D58947769BD5}"/>
    <cellStyle name="Normal 10 3 3 3 5" xfId="2584" xr:uid="{837B002F-A363-467D-A060-E36BD2DC22F1}"/>
    <cellStyle name="Normal 10 3 3 4" xfId="1093" xr:uid="{BBBF52F2-91C5-43EE-BF41-B8A4443F325D}"/>
    <cellStyle name="Normal 10 3 3 4 2" xfId="1094" xr:uid="{519F4BBA-D5D9-42F5-82CC-3D7F3B342900}"/>
    <cellStyle name="Normal 10 3 3 4 2 2" xfId="4452" xr:uid="{96715BF8-ED8C-4EB7-A552-866BC9B37248}"/>
    <cellStyle name="Normal 10 3 3 4 3" xfId="2585" xr:uid="{73F21851-7205-4758-BFC6-F76C289C83A9}"/>
    <cellStyle name="Normal 10 3 3 4 4" xfId="2586" xr:uid="{4DF39963-655A-4034-9D52-85DDE9F097E9}"/>
    <cellStyle name="Normal 10 3 3 5" xfId="1095" xr:uid="{BDFA59B1-807D-4302-8761-1F526877EB6D}"/>
    <cellStyle name="Normal 10 3 3 5 2" xfId="2587" xr:uid="{F3AFE7B1-8846-494F-B54F-22E83421B46A}"/>
    <cellStyle name="Normal 10 3 3 5 3" xfId="2588" xr:uid="{CAD2F0C1-0F4E-40EF-AF7B-EDA3D98C8023}"/>
    <cellStyle name="Normal 10 3 3 5 4" xfId="2589" xr:uid="{1294B15B-ADFC-4B9B-9350-2C7E3813E87D}"/>
    <cellStyle name="Normal 10 3 3 6" xfId="2590" xr:uid="{BE5F8772-37FE-46B2-97FC-D66C3C7B5766}"/>
    <cellStyle name="Normal 10 3 3 7" xfId="2591" xr:uid="{CF82EBD5-B704-441D-9781-B5CC1F61B58F}"/>
    <cellStyle name="Normal 10 3 3 8" xfId="2592" xr:uid="{A4861D97-87D3-484D-8BCD-713262FE3E9B}"/>
    <cellStyle name="Normal 10 3 4" xfId="91" xr:uid="{C6D4C0C5-4FC3-4AD9-9C79-8EFE99A9B675}"/>
    <cellStyle name="Normal 10 3 4 2" xfId="493" xr:uid="{5EAA10F4-7FF7-4274-A503-5C9F53CEE804}"/>
    <cellStyle name="Normal 10 3 4 2 2" xfId="494" xr:uid="{95FB26D4-5268-462F-AAC1-067EE2A7D885}"/>
    <cellStyle name="Normal 10 3 4 2 2 2" xfId="1096" xr:uid="{9A36036C-C2DA-44AC-B797-3A89D48B9919}"/>
    <cellStyle name="Normal 10 3 4 2 2 2 2" xfId="1097" xr:uid="{04F2A59C-3CDA-4E6A-BB5F-F2C116E52E42}"/>
    <cellStyle name="Normal 10 3 4 2 2 3" xfId="1098" xr:uid="{3073D80F-2E95-4560-B846-FCD72ECB55B1}"/>
    <cellStyle name="Normal 10 3 4 2 2 4" xfId="2593" xr:uid="{AF2F53FD-62EA-4FE7-B389-034CCE3625FD}"/>
    <cellStyle name="Normal 10 3 4 2 3" xfId="1099" xr:uid="{E001EDEE-F3F3-4724-B988-4D09C0592074}"/>
    <cellStyle name="Normal 10 3 4 2 3 2" xfId="1100" xr:uid="{ADACB4B6-7E0D-4B62-8EBF-7E091E85C641}"/>
    <cellStyle name="Normal 10 3 4 2 4" xfId="1101" xr:uid="{59EA7C21-5EAF-4932-8931-A3A21CF7D948}"/>
    <cellStyle name="Normal 10 3 4 2 5" xfId="2594" xr:uid="{E65E70CF-58CF-4D22-8599-F175A8EBDFDF}"/>
    <cellStyle name="Normal 10 3 4 3" xfId="495" xr:uid="{0EB45A8C-2A83-47DF-8847-B4E884BD404D}"/>
    <cellStyle name="Normal 10 3 4 3 2" xfId="1102" xr:uid="{8A53DE5E-ED01-4A6A-A98E-ADA95144EF71}"/>
    <cellStyle name="Normal 10 3 4 3 2 2" xfId="1103" xr:uid="{C240526B-68C7-47F3-811C-BC670EE75386}"/>
    <cellStyle name="Normal 10 3 4 3 3" xfId="1104" xr:uid="{9DE9F15B-6C45-4E53-BF0B-75560408086D}"/>
    <cellStyle name="Normal 10 3 4 3 4" xfId="2595" xr:uid="{AAB814DD-6F9A-4130-8A2C-62ED89253E96}"/>
    <cellStyle name="Normal 10 3 4 4" xfId="1105" xr:uid="{8F68B14C-5D9B-4273-A9C3-F0C6A4C9DFBE}"/>
    <cellStyle name="Normal 10 3 4 4 2" xfId="1106" xr:uid="{E8BEC1C8-9DBF-4BF6-A9FB-2D243121F121}"/>
    <cellStyle name="Normal 10 3 4 4 3" xfId="2596" xr:uid="{FB9516BF-7D4B-4071-8B0E-EB727545C4D3}"/>
    <cellStyle name="Normal 10 3 4 4 4" xfId="2597" xr:uid="{C364F38E-3E10-4709-A358-9B85F1420339}"/>
    <cellStyle name="Normal 10 3 4 5" xfId="1107" xr:uid="{BD4504BD-0BE3-46D6-A16A-74216DAD1B61}"/>
    <cellStyle name="Normal 10 3 4 6" xfId="2598" xr:uid="{9A3AA32E-4DDE-42AB-B5E1-03730A626B46}"/>
    <cellStyle name="Normal 10 3 4 7" xfId="2599" xr:uid="{98B173F9-0A24-42E0-A73B-A7D618EB5C24}"/>
    <cellStyle name="Normal 10 3 5" xfId="253" xr:uid="{2B116F33-9511-4163-9F38-5A12418893C8}"/>
    <cellStyle name="Normal 10 3 5 2" xfId="496" xr:uid="{3D1633B1-7423-4E47-88F8-B56970087E48}"/>
    <cellStyle name="Normal 10 3 5 2 2" xfId="1108" xr:uid="{7AD2E3B5-CFCD-4037-866F-EFCBDEF41487}"/>
    <cellStyle name="Normal 10 3 5 2 2 2" xfId="1109" xr:uid="{796D7859-4E63-4D9F-8963-A66ED99C5822}"/>
    <cellStyle name="Normal 10 3 5 2 3" xfId="1110" xr:uid="{9D79A5A7-1168-4B75-A168-8404D63FFF5D}"/>
    <cellStyle name="Normal 10 3 5 2 4" xfId="2600" xr:uid="{6209BF9E-9C12-4E25-BB97-456395D91DB3}"/>
    <cellStyle name="Normal 10 3 5 3" xfId="1111" xr:uid="{9A73BAF8-2B41-4DEC-9CDA-86AC6CBCA530}"/>
    <cellStyle name="Normal 10 3 5 3 2" xfId="1112" xr:uid="{502E97DE-AE9C-4BE6-981C-F3F738BB514B}"/>
    <cellStyle name="Normal 10 3 5 3 3" xfId="2601" xr:uid="{EACEB0A7-3CEE-4975-B283-0A4900C24F1C}"/>
    <cellStyle name="Normal 10 3 5 3 4" xfId="2602" xr:uid="{84245B92-47D3-4F9A-938B-429FE3F13D8E}"/>
    <cellStyle name="Normal 10 3 5 4" xfId="1113" xr:uid="{D0C7B707-3AA0-46C5-AFDF-82842BDB3FEA}"/>
    <cellStyle name="Normal 10 3 5 5" xfId="2603" xr:uid="{96DB303B-F90C-4C2C-9A4B-3BFB1756397D}"/>
    <cellStyle name="Normal 10 3 5 6" xfId="2604" xr:uid="{560468D9-6852-4572-90A4-3928A54C011C}"/>
    <cellStyle name="Normal 10 3 6" xfId="254" xr:uid="{585E8861-EC12-49AC-9E58-C207138F36CB}"/>
    <cellStyle name="Normal 10 3 6 2" xfId="1114" xr:uid="{54FCB03E-8AA0-48D6-83E6-6FDAA31B342F}"/>
    <cellStyle name="Normal 10 3 6 2 2" xfId="1115" xr:uid="{C252697C-BF44-4D62-A528-B0D677EAFEAB}"/>
    <cellStyle name="Normal 10 3 6 2 3" xfId="2605" xr:uid="{1FF75BFF-ACDD-48F8-AB0A-6EF56E404E4A}"/>
    <cellStyle name="Normal 10 3 6 2 4" xfId="2606" xr:uid="{427828EE-0B28-423E-AE37-4B3EA807C9EF}"/>
    <cellStyle name="Normal 10 3 6 3" xfId="1116" xr:uid="{E4DE88EA-B131-4E32-ABCD-36A91BF1531C}"/>
    <cellStyle name="Normal 10 3 6 4" xfId="2607" xr:uid="{FD087CC1-76E2-4330-A1FB-0CF93A444A10}"/>
    <cellStyle name="Normal 10 3 6 5" xfId="2608" xr:uid="{82B63CFD-05B7-4DC2-A8B9-CF4A87C30592}"/>
    <cellStyle name="Normal 10 3 7" xfId="1117" xr:uid="{448F37E0-4472-4189-9B72-9F44A2B132EE}"/>
    <cellStyle name="Normal 10 3 7 2" xfId="1118" xr:uid="{C5C9333C-BD7E-416D-99F9-3A0B464174E5}"/>
    <cellStyle name="Normal 10 3 7 3" xfId="2609" xr:uid="{B8856732-480A-4C57-8427-224C0967F970}"/>
    <cellStyle name="Normal 10 3 7 4" xfId="2610" xr:uid="{935EB869-D341-4C48-97F1-8BEE1C068256}"/>
    <cellStyle name="Normal 10 3 8" xfId="1119" xr:uid="{7712BB7F-01D9-4D21-B71F-215FD0777F98}"/>
    <cellStyle name="Normal 10 3 8 2" xfId="2611" xr:uid="{38161F9E-E76D-474E-8F91-31605ABABF55}"/>
    <cellStyle name="Normal 10 3 8 3" xfId="2612" xr:uid="{90D5E45C-1B4F-4495-A51E-195BCFF36D7C}"/>
    <cellStyle name="Normal 10 3 8 4" xfId="2613" xr:uid="{6A37541E-5BDB-4787-A2B0-449E58E85693}"/>
    <cellStyle name="Normal 10 3 9" xfId="2614" xr:uid="{ACEE04BE-CA87-4473-ABEB-81DE6906CAF9}"/>
    <cellStyle name="Normal 10 4" xfId="92" xr:uid="{F9C93126-0901-404D-8514-B006DAB6DB60}"/>
    <cellStyle name="Normal 10 4 10" xfId="2615" xr:uid="{A0DF35EC-32A3-437C-988C-7D45290CBE36}"/>
    <cellStyle name="Normal 10 4 11" xfId="2616" xr:uid="{DFDF2179-7459-4A37-A21D-566B465CF853}"/>
    <cellStyle name="Normal 10 4 2" xfId="93" xr:uid="{137FBDDB-74B2-497E-97F3-185441A33038}"/>
    <cellStyle name="Normal 10 4 2 2" xfId="255" xr:uid="{93D4A37A-C99F-4772-917A-24A03863AE8C}"/>
    <cellStyle name="Normal 10 4 2 2 2" xfId="497" xr:uid="{533A39B9-1E76-4E81-B134-3AA16A00F479}"/>
    <cellStyle name="Normal 10 4 2 2 2 2" xfId="498" xr:uid="{8B84B286-C6BB-4D3D-B175-68682575AD50}"/>
    <cellStyle name="Normal 10 4 2 2 2 2 2" xfId="1120" xr:uid="{AC5185DC-9855-4DE1-8FDD-77CAFA485D73}"/>
    <cellStyle name="Normal 10 4 2 2 2 2 3" xfId="2617" xr:uid="{948E344D-2688-421C-8831-5AB0705B479A}"/>
    <cellStyle name="Normal 10 4 2 2 2 2 4" xfId="2618" xr:uid="{A32CB18A-F4DC-43AB-AA2F-2363345C0432}"/>
    <cellStyle name="Normal 10 4 2 2 2 3" xfId="1121" xr:uid="{E3E7D1A6-8E53-4468-B5B0-48750481119C}"/>
    <cellStyle name="Normal 10 4 2 2 2 3 2" xfId="2619" xr:uid="{556D6B32-C7E8-49F8-9227-52E26FD43E2B}"/>
    <cellStyle name="Normal 10 4 2 2 2 3 3" xfId="2620" xr:uid="{787C62D6-F108-495F-A40E-7E4710332D72}"/>
    <cellStyle name="Normal 10 4 2 2 2 3 4" xfId="2621" xr:uid="{45AFD5F2-0D5C-4C4D-B6E1-476CC51A45D0}"/>
    <cellStyle name="Normal 10 4 2 2 2 4" xfId="2622" xr:uid="{AE5B478A-B0B7-46C7-9120-6073FFF0EBAD}"/>
    <cellStyle name="Normal 10 4 2 2 2 5" xfId="2623" xr:uid="{84B47AB4-B056-428E-93CC-5667098F3812}"/>
    <cellStyle name="Normal 10 4 2 2 2 6" xfId="2624" xr:uid="{7F1CF747-356A-4E46-B8F1-B98BF16BFD52}"/>
    <cellStyle name="Normal 10 4 2 2 3" xfId="499" xr:uid="{E53F6A1E-62D4-4673-B807-AE81BE4A660F}"/>
    <cellStyle name="Normal 10 4 2 2 3 2" xfId="1122" xr:uid="{8BFF3908-C113-49CB-AF0C-A2EB1E48DA6E}"/>
    <cellStyle name="Normal 10 4 2 2 3 2 2" xfId="2625" xr:uid="{99C04EB4-43CE-4E41-A496-EFD5DD59CA14}"/>
    <cellStyle name="Normal 10 4 2 2 3 2 3" xfId="2626" xr:uid="{3F7974C4-E812-4387-92AD-3B3EC79A6792}"/>
    <cellStyle name="Normal 10 4 2 2 3 2 4" xfId="2627" xr:uid="{B8022C43-6930-4043-8ECE-0B58F35B9E29}"/>
    <cellStyle name="Normal 10 4 2 2 3 3" xfId="2628" xr:uid="{2962F526-0109-468A-9FB1-C88862CE7E1F}"/>
    <cellStyle name="Normal 10 4 2 2 3 4" xfId="2629" xr:uid="{E82E6B0C-A4B8-4C8B-9DED-0C33719316D1}"/>
    <cellStyle name="Normal 10 4 2 2 3 5" xfId="2630" xr:uid="{7122687A-4290-42C4-A83D-EB6ADEEF61FF}"/>
    <cellStyle name="Normal 10 4 2 2 4" xfId="1123" xr:uid="{F6A32322-4186-4CB5-940A-7E22936E8D90}"/>
    <cellStyle name="Normal 10 4 2 2 4 2" xfId="2631" xr:uid="{67DF16A0-E80A-48C1-B105-C02973F4AFAD}"/>
    <cellStyle name="Normal 10 4 2 2 4 3" xfId="2632" xr:uid="{B18F8AD8-94F2-4BEC-BAC4-A84A43965403}"/>
    <cellStyle name="Normal 10 4 2 2 4 4" xfId="2633" xr:uid="{E9D0E562-BF2F-4324-8730-64E443F8AF20}"/>
    <cellStyle name="Normal 10 4 2 2 5" xfId="2634" xr:uid="{A36C77B1-9974-4823-9120-C695D792D615}"/>
    <cellStyle name="Normal 10 4 2 2 5 2" xfId="2635" xr:uid="{1364CDD0-3B77-410F-9391-F06A543CB3E2}"/>
    <cellStyle name="Normal 10 4 2 2 5 3" xfId="2636" xr:uid="{82D11BA1-49DE-4AFF-AC6D-67F7F6A74907}"/>
    <cellStyle name="Normal 10 4 2 2 5 4" xfId="2637" xr:uid="{7C0188E2-74E8-4B23-930D-41110D730A99}"/>
    <cellStyle name="Normal 10 4 2 2 6" xfId="2638" xr:uid="{C924C0A3-A30B-4C47-A19F-0E4CEA2593E9}"/>
    <cellStyle name="Normal 10 4 2 2 7" xfId="2639" xr:uid="{79229AEF-9A08-41FD-96F6-7CBBE04AE694}"/>
    <cellStyle name="Normal 10 4 2 2 8" xfId="2640" xr:uid="{ACA27949-437E-43D4-9A45-A46F6B9E5E03}"/>
    <cellStyle name="Normal 10 4 2 3" xfId="500" xr:uid="{042D454E-8DA2-4DDF-A35F-3F2AF3BF41AD}"/>
    <cellStyle name="Normal 10 4 2 3 2" xfId="501" xr:uid="{C84DEA63-F80A-4F95-8AA3-A7C63E73D6CB}"/>
    <cellStyle name="Normal 10 4 2 3 2 2" xfId="502" xr:uid="{0FA1D3E4-B515-40D4-AB5C-D692C5E69E83}"/>
    <cellStyle name="Normal 10 4 2 3 2 3" xfId="2641" xr:uid="{0408E633-712A-4954-B7E4-2447EEF16A2E}"/>
    <cellStyle name="Normal 10 4 2 3 2 4" xfId="2642" xr:uid="{ED86C951-5AE0-44F9-94BA-4D6853D6B880}"/>
    <cellStyle name="Normal 10 4 2 3 3" xfId="503" xr:uid="{B92A9760-3327-436F-9F5C-78E2CC4B4C12}"/>
    <cellStyle name="Normal 10 4 2 3 3 2" xfId="2643" xr:uid="{76F3D3C8-924B-454B-B8FE-2BB4A31B98B0}"/>
    <cellStyle name="Normal 10 4 2 3 3 3" xfId="2644" xr:uid="{C8A633D2-A8DD-48A9-AD3A-4F69BA34ED5D}"/>
    <cellStyle name="Normal 10 4 2 3 3 4" xfId="2645" xr:uid="{97D3D696-17C8-4151-83A6-5394B46BDD37}"/>
    <cellStyle name="Normal 10 4 2 3 4" xfId="2646" xr:uid="{BBC87E99-C0E7-48EA-BBBC-2FDC38F990BE}"/>
    <cellStyle name="Normal 10 4 2 3 5" xfId="2647" xr:uid="{6AC188DF-A163-4B54-A08F-F1C8CBD863D6}"/>
    <cellStyle name="Normal 10 4 2 3 6" xfId="2648" xr:uid="{72433663-8608-48A4-9C59-406CA3B6FC21}"/>
    <cellStyle name="Normal 10 4 2 4" xfId="504" xr:uid="{9F02908C-56CB-4DCB-A1AF-83A51B6678A8}"/>
    <cellStyle name="Normal 10 4 2 4 2" xfId="505" xr:uid="{C6B5E531-8552-489C-ACE7-520BA2E3D6B4}"/>
    <cellStyle name="Normal 10 4 2 4 2 2" xfId="2649" xr:uid="{756D5776-A5B6-454E-B6A9-71F9509CFE44}"/>
    <cellStyle name="Normal 10 4 2 4 2 3" xfId="2650" xr:uid="{A256F344-EC5A-496E-B742-37B1F0FFB8D8}"/>
    <cellStyle name="Normal 10 4 2 4 2 4" xfId="2651" xr:uid="{EACA7B85-21C7-4663-810D-6E3B50F44958}"/>
    <cellStyle name="Normal 10 4 2 4 3" xfId="2652" xr:uid="{08233A0E-1A2F-46B9-9383-270455CB1BAF}"/>
    <cellStyle name="Normal 10 4 2 4 4" xfId="2653" xr:uid="{317EDB00-86E7-4272-8A22-EFE0CAB18934}"/>
    <cellStyle name="Normal 10 4 2 4 5" xfId="2654" xr:uid="{117E3CA9-4AD2-43C9-AB6E-F58996212CCF}"/>
    <cellStyle name="Normal 10 4 2 5" xfId="506" xr:uid="{CE2D43B8-CBDE-4DC4-8776-96A012F0FE05}"/>
    <cellStyle name="Normal 10 4 2 5 2" xfId="2655" xr:uid="{745DCC1D-FD66-471E-B466-81BDA3736C84}"/>
    <cellStyle name="Normal 10 4 2 5 3" xfId="2656" xr:uid="{741529E5-30E4-4419-BB5E-632A2220A4F8}"/>
    <cellStyle name="Normal 10 4 2 5 4" xfId="2657" xr:uid="{A6275297-AA4F-4650-8163-2A6FAD9B64F3}"/>
    <cellStyle name="Normal 10 4 2 6" xfId="2658" xr:uid="{0D28FC73-3E12-4F7A-A306-E9C64E19FDE2}"/>
    <cellStyle name="Normal 10 4 2 6 2" xfId="2659" xr:uid="{5296981E-BEA1-4BD3-82FD-FCEA97273160}"/>
    <cellStyle name="Normal 10 4 2 6 3" xfId="2660" xr:uid="{4537F40A-538E-425C-BDFA-DE394486024B}"/>
    <cellStyle name="Normal 10 4 2 6 4" xfId="2661" xr:uid="{4122781A-8852-4716-B2F0-11610FA09A23}"/>
    <cellStyle name="Normal 10 4 2 7" xfId="2662" xr:uid="{559EA968-5541-416E-AC1F-0482A964F6C0}"/>
    <cellStyle name="Normal 10 4 2 8" xfId="2663" xr:uid="{60255AEA-C874-40AD-8687-C9422B5EC4D7}"/>
    <cellStyle name="Normal 10 4 2 9" xfId="2664" xr:uid="{4EC6C6BB-ECC2-49A8-9E5B-ED6CAD9CC56D}"/>
    <cellStyle name="Normal 10 4 3" xfId="256" xr:uid="{5EEB8C9F-D072-46A1-B659-5F661C2B9AA3}"/>
    <cellStyle name="Normal 10 4 3 2" xfId="507" xr:uid="{7F577A26-1410-4902-8139-C9AA0B60D1C2}"/>
    <cellStyle name="Normal 10 4 3 2 2" xfId="508" xr:uid="{2B234816-51C7-44B9-9A17-30B35D410050}"/>
    <cellStyle name="Normal 10 4 3 2 2 2" xfId="1124" xr:uid="{13B98D8D-2984-4920-AD69-ABF6EA9507C9}"/>
    <cellStyle name="Normal 10 4 3 2 2 2 2" xfId="1125" xr:uid="{3BBDCEFD-7980-46DC-A41B-B498DD668A3A}"/>
    <cellStyle name="Normal 10 4 3 2 2 3" xfId="1126" xr:uid="{1421FFED-DCAE-4AAD-9F5F-D3014B6D7E29}"/>
    <cellStyle name="Normal 10 4 3 2 2 4" xfId="2665" xr:uid="{73FA44B5-26BC-410C-A217-7B5AF067F2A2}"/>
    <cellStyle name="Normal 10 4 3 2 3" xfId="1127" xr:uid="{AF911389-7972-4AE5-B0D2-1650F90A187E}"/>
    <cellStyle name="Normal 10 4 3 2 3 2" xfId="1128" xr:uid="{FE9FD25E-BF24-4F0E-8A5B-0DC8D052C594}"/>
    <cellStyle name="Normal 10 4 3 2 3 3" xfId="2666" xr:uid="{F28B8B4C-FEB6-4D75-BF5C-5E13DB0EB13E}"/>
    <cellStyle name="Normal 10 4 3 2 3 4" xfId="2667" xr:uid="{00EF10C6-4C01-41D9-A6A7-3C321E6927AE}"/>
    <cellStyle name="Normal 10 4 3 2 4" xfId="1129" xr:uid="{1BDC9C8E-BED2-4A53-9FDB-5E703A844EFD}"/>
    <cellStyle name="Normal 10 4 3 2 5" xfId="2668" xr:uid="{35DF4985-1566-4676-89B1-61E15031AC10}"/>
    <cellStyle name="Normal 10 4 3 2 6" xfId="2669" xr:uid="{773C9E30-5EF7-441F-8392-05D04CE6430A}"/>
    <cellStyle name="Normal 10 4 3 3" xfId="509" xr:uid="{116FA9F6-0751-4FFC-A7E0-866C3B915C30}"/>
    <cellStyle name="Normal 10 4 3 3 2" xfId="1130" xr:uid="{16DAB99E-C1B6-41C3-93C0-FA1DCAE04829}"/>
    <cellStyle name="Normal 10 4 3 3 2 2" xfId="1131" xr:uid="{4692E295-9776-4F7A-A9F3-7EC98C744E8E}"/>
    <cellStyle name="Normal 10 4 3 3 2 3" xfId="2670" xr:uid="{50A12B8F-0917-4726-AB6F-CC0124BFCE29}"/>
    <cellStyle name="Normal 10 4 3 3 2 4" xfId="2671" xr:uid="{8255DF51-829C-4963-8746-6E2676202EFE}"/>
    <cellStyle name="Normal 10 4 3 3 3" xfId="1132" xr:uid="{F89F9397-BC99-495B-A38F-743DD2A647CF}"/>
    <cellStyle name="Normal 10 4 3 3 4" xfId="2672" xr:uid="{2A57A8B4-3D54-44DF-A36B-EEE7BE1C20EE}"/>
    <cellStyle name="Normal 10 4 3 3 5" xfId="2673" xr:uid="{EBB71D88-70A2-4676-AAB6-82D6EFE69BFA}"/>
    <cellStyle name="Normal 10 4 3 4" xfId="1133" xr:uid="{20C92E26-3851-471B-9D4B-6006993D9A02}"/>
    <cellStyle name="Normal 10 4 3 4 2" xfId="1134" xr:uid="{1258E525-1027-4CE0-8D5B-21BC244D98AA}"/>
    <cellStyle name="Normal 10 4 3 4 3" xfId="2674" xr:uid="{A7B53705-C646-4C99-9CAD-4C1EC6BCC63A}"/>
    <cellStyle name="Normal 10 4 3 4 4" xfId="2675" xr:uid="{3EAF591F-6CC8-4EFE-86C3-A932F0A3BB3C}"/>
    <cellStyle name="Normal 10 4 3 5" xfId="1135" xr:uid="{858AF1D8-B2C3-4805-99BD-9E4C25D60674}"/>
    <cellStyle name="Normal 10 4 3 5 2" xfId="2676" xr:uid="{DED51D5C-B622-4E2B-BF87-752898565AF1}"/>
    <cellStyle name="Normal 10 4 3 5 3" xfId="2677" xr:uid="{056943CC-08FA-4C58-8B48-7811E65067A8}"/>
    <cellStyle name="Normal 10 4 3 5 4" xfId="2678" xr:uid="{680F8425-A313-4BD6-961B-9749A51D3FDB}"/>
    <cellStyle name="Normal 10 4 3 6" xfId="2679" xr:uid="{BE2A4112-7FFB-47DD-9210-55705B0C07E2}"/>
    <cellStyle name="Normal 10 4 3 7" xfId="2680" xr:uid="{0528FDAC-17FB-4727-8DA5-1E03155B3621}"/>
    <cellStyle name="Normal 10 4 3 8" xfId="2681" xr:uid="{D543E0C6-E535-4BDB-8A13-B7A60C78945D}"/>
    <cellStyle name="Normal 10 4 4" xfId="257" xr:uid="{1B124CD3-B92F-41B5-957C-AD39A11A770C}"/>
    <cellStyle name="Normal 10 4 4 2" xfId="510" xr:uid="{6F14C6FC-8BB8-48D3-A44F-EFA5FCC3A9A1}"/>
    <cellStyle name="Normal 10 4 4 2 2" xfId="511" xr:uid="{1EFB0F40-BC18-42C1-ADA1-4189FDEA5663}"/>
    <cellStyle name="Normal 10 4 4 2 2 2" xfId="1136" xr:uid="{05A40232-F17E-43B0-9532-CA1AE822D753}"/>
    <cellStyle name="Normal 10 4 4 2 2 3" xfId="2682" xr:uid="{646695B9-0256-41CD-BD83-67541DAFD336}"/>
    <cellStyle name="Normal 10 4 4 2 2 4" xfId="2683" xr:uid="{09F02EEB-00DA-4098-A73E-64EB114E0B26}"/>
    <cellStyle name="Normal 10 4 4 2 3" xfId="1137" xr:uid="{DCDA6435-BDFA-46F5-9B6F-4ED001B087DD}"/>
    <cellStyle name="Normal 10 4 4 2 4" xfId="2684" xr:uid="{2768C6ED-E035-4BFE-9423-2A0D92A24338}"/>
    <cellStyle name="Normal 10 4 4 2 5" xfId="2685" xr:uid="{2D3A3213-4636-47D9-9064-FCAC196BB3BA}"/>
    <cellStyle name="Normal 10 4 4 3" xfId="512" xr:uid="{429E26AA-8490-440D-B962-553651554740}"/>
    <cellStyle name="Normal 10 4 4 3 2" xfId="1138" xr:uid="{F979EF00-1E13-4458-8E8F-A49FA1D7869C}"/>
    <cellStyle name="Normal 10 4 4 3 3" xfId="2686" xr:uid="{CF8A6256-2936-491E-BF6E-9E37663982C7}"/>
    <cellStyle name="Normal 10 4 4 3 4" xfId="2687" xr:uid="{0BAC93EC-F707-4315-8198-96DF9DD34AFC}"/>
    <cellStyle name="Normal 10 4 4 4" xfId="1139" xr:uid="{0C466C1C-8360-4409-B5FB-9E1FABFF9F00}"/>
    <cellStyle name="Normal 10 4 4 4 2" xfId="2688" xr:uid="{014F7C0A-7D64-49CF-8BA2-D0D09B5DD551}"/>
    <cellStyle name="Normal 10 4 4 4 3" xfId="2689" xr:uid="{B320D243-C63D-4E69-ACBC-30EA9E29D536}"/>
    <cellStyle name="Normal 10 4 4 4 4" xfId="2690" xr:uid="{16FABEB0-9850-498E-9851-DD1BED9C3179}"/>
    <cellStyle name="Normal 10 4 4 5" xfId="2691" xr:uid="{47A602E3-B83A-4F9D-9BE9-24768E64E78F}"/>
    <cellStyle name="Normal 10 4 4 6" xfId="2692" xr:uid="{2028D3A6-C01E-4F91-8C6D-DD144656D389}"/>
    <cellStyle name="Normal 10 4 4 7" xfId="2693" xr:uid="{FDC4BB9D-E836-4159-B4DC-481F9884E069}"/>
    <cellStyle name="Normal 10 4 5" xfId="258" xr:uid="{82788FF4-DB90-413B-B9EE-B2B3099E5933}"/>
    <cellStyle name="Normal 10 4 5 2" xfId="513" xr:uid="{7F2448E1-9E92-4BC1-BC5B-741E2DA36328}"/>
    <cellStyle name="Normal 10 4 5 2 2" xfId="1140" xr:uid="{CEB9E06B-33CA-4639-81BB-417560C64401}"/>
    <cellStyle name="Normal 10 4 5 2 3" xfId="2694" xr:uid="{1EFACD89-AAD8-4EEC-8335-73F893F02D4B}"/>
    <cellStyle name="Normal 10 4 5 2 4" xfId="2695" xr:uid="{66FEEF83-B67D-41C7-B714-1D3EFA90C50B}"/>
    <cellStyle name="Normal 10 4 5 3" xfId="1141" xr:uid="{8D001C60-1562-437A-8F68-EEBCB29DEF17}"/>
    <cellStyle name="Normal 10 4 5 3 2" xfId="2696" xr:uid="{295302E5-3B77-4B25-92D8-0698885B7877}"/>
    <cellStyle name="Normal 10 4 5 3 3" xfId="2697" xr:uid="{43E5C8DC-AA91-4C85-91AA-0829031E352A}"/>
    <cellStyle name="Normal 10 4 5 3 4" xfId="2698" xr:uid="{E16D5ADC-4E2E-4A65-BCA1-CCD5295BA19C}"/>
    <cellStyle name="Normal 10 4 5 4" xfId="2699" xr:uid="{2BBF957B-C16C-41ED-9E4A-BBC3ED899855}"/>
    <cellStyle name="Normal 10 4 5 5" xfId="2700" xr:uid="{2E112E47-7668-47C8-90CD-DACF3EC7B5E4}"/>
    <cellStyle name="Normal 10 4 5 6" xfId="2701" xr:uid="{B729EB29-3CA4-4714-A358-E7981FC36F6A}"/>
    <cellStyle name="Normal 10 4 6" xfId="514" xr:uid="{164CD8FE-837B-4F73-A2E1-85EC2F2E5944}"/>
    <cellStyle name="Normal 10 4 6 2" xfId="1142" xr:uid="{B4E5F220-2CE3-48E6-B4E6-818C6226A08C}"/>
    <cellStyle name="Normal 10 4 6 2 2" xfId="2702" xr:uid="{8B2F36F3-44AE-40E8-A211-35B218D13F85}"/>
    <cellStyle name="Normal 10 4 6 2 3" xfId="2703" xr:uid="{A17DD793-0FC0-4B48-88BD-534D2915ED9E}"/>
    <cellStyle name="Normal 10 4 6 2 4" xfId="2704" xr:uid="{95B32D8A-F7C2-423B-B443-3763125E8332}"/>
    <cellStyle name="Normal 10 4 6 3" xfId="2705" xr:uid="{826E1B46-9CDB-4E72-A230-8383B1196511}"/>
    <cellStyle name="Normal 10 4 6 4" xfId="2706" xr:uid="{EE61C9F3-4FCD-459C-AAED-7546BE87A5D3}"/>
    <cellStyle name="Normal 10 4 6 5" xfId="2707" xr:uid="{715D92A4-5477-4718-85E3-8586D76043B5}"/>
    <cellStyle name="Normal 10 4 7" xfId="1143" xr:uid="{CA35119B-7D35-4E4F-BF1E-E4395F5A02FC}"/>
    <cellStyle name="Normal 10 4 7 2" xfId="2708" xr:uid="{FEAA8E76-E712-46E3-A66B-6FD0639F12E4}"/>
    <cellStyle name="Normal 10 4 7 3" xfId="2709" xr:uid="{50EB1C3E-1DAF-493B-BE97-A5B65D38BF0F}"/>
    <cellStyle name="Normal 10 4 7 4" xfId="2710" xr:uid="{2B23C8DE-ED1A-4F84-AB13-C5185F614A17}"/>
    <cellStyle name="Normal 10 4 8" xfId="2711" xr:uid="{2880AB3B-14F9-4253-9166-FB45394B9E1A}"/>
    <cellStyle name="Normal 10 4 8 2" xfId="2712" xr:uid="{C77F8482-82F0-4AFB-B897-FF0EC5522BE6}"/>
    <cellStyle name="Normal 10 4 8 3" xfId="2713" xr:uid="{69D544FD-D5EF-4E80-91F7-30958FC04E79}"/>
    <cellStyle name="Normal 10 4 8 4" xfId="2714" xr:uid="{F8625142-8BA7-4906-9C00-CDB812E55A87}"/>
    <cellStyle name="Normal 10 4 9" xfId="2715" xr:uid="{DFE189B2-7BDB-4BAD-B550-ACB3EE51B703}"/>
    <cellStyle name="Normal 10 5" xfId="94" xr:uid="{8ECF0AF9-4E19-4B0C-ADE0-C34E597163AE}"/>
    <cellStyle name="Normal 10 5 2" xfId="95" xr:uid="{FF77BA2B-E8E9-4BDB-936A-D1EC9871AE6A}"/>
    <cellStyle name="Normal 10 5 2 2" xfId="259" xr:uid="{5508610D-BF90-455A-8A1E-C9606F492309}"/>
    <cellStyle name="Normal 10 5 2 2 2" xfId="515" xr:uid="{60015390-6063-442E-858A-B0997A97F6A1}"/>
    <cellStyle name="Normal 10 5 2 2 2 2" xfId="1144" xr:uid="{E4030CEC-4460-4B65-BCF3-4D9DFA39F0B4}"/>
    <cellStyle name="Normal 10 5 2 2 2 3" xfId="2716" xr:uid="{02E20AD8-450A-4CD8-ABDD-2306911627C8}"/>
    <cellStyle name="Normal 10 5 2 2 2 4" xfId="2717" xr:uid="{72E63DCC-76E6-47E2-9010-65B1B3CD0A35}"/>
    <cellStyle name="Normal 10 5 2 2 3" xfId="1145" xr:uid="{98AB942D-3417-4260-9732-04EBACF2E0F1}"/>
    <cellStyle name="Normal 10 5 2 2 3 2" xfId="2718" xr:uid="{6C314F88-9931-4874-9012-93CE5F813A6B}"/>
    <cellStyle name="Normal 10 5 2 2 3 3" xfId="2719" xr:uid="{FA8A3A3A-5C9B-471B-8C00-1510072DA926}"/>
    <cellStyle name="Normal 10 5 2 2 3 4" xfId="2720" xr:uid="{1E38C4D4-C6EB-45AB-9583-0F910E303564}"/>
    <cellStyle name="Normal 10 5 2 2 4" xfId="2721" xr:uid="{5EFD8904-2D5C-4C96-84A5-1A2B45E16782}"/>
    <cellStyle name="Normal 10 5 2 2 5" xfId="2722" xr:uid="{CF53E8E3-9D56-4409-8F13-AD799D1BFD30}"/>
    <cellStyle name="Normal 10 5 2 2 6" xfId="2723" xr:uid="{570D5F95-A699-4CFC-ADCE-E95BF5077AD7}"/>
    <cellStyle name="Normal 10 5 2 3" xfId="516" xr:uid="{7B88933D-8B26-4121-B09C-90A59338C675}"/>
    <cellStyle name="Normal 10 5 2 3 2" xfId="1146" xr:uid="{24CCFD16-B0B7-47B0-9CD9-DF75F72A2F3B}"/>
    <cellStyle name="Normal 10 5 2 3 2 2" xfId="2724" xr:uid="{000A9FFD-F30D-4306-8127-928A3D7F6DA3}"/>
    <cellStyle name="Normal 10 5 2 3 2 3" xfId="2725" xr:uid="{8A3A4A07-E5F7-4D96-8394-589CB43108B5}"/>
    <cellStyle name="Normal 10 5 2 3 2 4" xfId="2726" xr:uid="{7DA6BE31-F185-4772-8654-EF7EA1FCFEB9}"/>
    <cellStyle name="Normal 10 5 2 3 3" xfId="2727" xr:uid="{C402F001-70FA-4779-BA02-1C5CFE6904B2}"/>
    <cellStyle name="Normal 10 5 2 3 4" xfId="2728" xr:uid="{CDF4DEA0-FEC8-4C88-AD1D-0A79393EECB3}"/>
    <cellStyle name="Normal 10 5 2 3 5" xfId="2729" xr:uid="{D0127157-5A46-41EE-B0C5-E1E74B24F448}"/>
    <cellStyle name="Normal 10 5 2 4" xfId="1147" xr:uid="{1D0E261A-6588-436F-BD04-5A981DB4ED58}"/>
    <cellStyle name="Normal 10 5 2 4 2" xfId="2730" xr:uid="{228B61BF-7AB1-4C90-869F-5637E16B21C1}"/>
    <cellStyle name="Normal 10 5 2 4 3" xfId="2731" xr:uid="{8F890EFB-5F67-4EA9-9D0F-5FC382E2F2B5}"/>
    <cellStyle name="Normal 10 5 2 4 4" xfId="2732" xr:uid="{83D675D8-4E21-4803-ACFF-490FAE607FE8}"/>
    <cellStyle name="Normal 10 5 2 5" xfId="2733" xr:uid="{348C3329-9015-4D86-93EE-81386212037A}"/>
    <cellStyle name="Normal 10 5 2 5 2" xfId="2734" xr:uid="{E04B9823-9B3F-4FD2-BD45-FF8075CAD814}"/>
    <cellStyle name="Normal 10 5 2 5 3" xfId="2735" xr:uid="{72217065-CEE9-4C24-8CC4-C422CCDDF391}"/>
    <cellStyle name="Normal 10 5 2 5 4" xfId="2736" xr:uid="{51B4BA0E-DE76-4864-8F01-0868412CFED3}"/>
    <cellStyle name="Normal 10 5 2 6" xfId="2737" xr:uid="{F3FE4690-0C91-48C0-82BE-9241A1CAA50B}"/>
    <cellStyle name="Normal 10 5 2 7" xfId="2738" xr:uid="{A1A7FB6F-3CA6-4390-BA50-07E212958416}"/>
    <cellStyle name="Normal 10 5 2 8" xfId="2739" xr:uid="{2C3FACA4-4568-45B5-82F2-56DB9D03B0BA}"/>
    <cellStyle name="Normal 10 5 3" xfId="260" xr:uid="{6865DAD0-9FCC-4140-8032-5AE6EB2D8B8D}"/>
    <cellStyle name="Normal 10 5 3 2" xfId="517" xr:uid="{859A0185-02B9-45D0-9CF7-4B2C3852956C}"/>
    <cellStyle name="Normal 10 5 3 2 2" xfId="518" xr:uid="{6FC2A682-0B53-4508-A4C1-7353FD5BED3D}"/>
    <cellStyle name="Normal 10 5 3 2 3" xfId="2740" xr:uid="{73ECBE57-DF81-4F31-B482-3E89213A9CFF}"/>
    <cellStyle name="Normal 10 5 3 2 4" xfId="2741" xr:uid="{7D57C135-FB8D-438C-9DE5-8CB6CEE455A9}"/>
    <cellStyle name="Normal 10 5 3 3" xfId="519" xr:uid="{75A2757E-723E-43AD-9433-E18641C13E64}"/>
    <cellStyle name="Normal 10 5 3 3 2" xfId="2742" xr:uid="{ED01A044-581A-42AA-B639-C7D5DED1CA16}"/>
    <cellStyle name="Normal 10 5 3 3 3" xfId="2743" xr:uid="{93A575AF-D955-4E06-87BE-C2C4F88B3113}"/>
    <cellStyle name="Normal 10 5 3 3 4" xfId="2744" xr:uid="{BFD6DB09-6F59-4BD2-8CD1-824294DE480D}"/>
    <cellStyle name="Normal 10 5 3 4" xfId="2745" xr:uid="{E0C77672-4734-4DB8-AFC3-D6623201495E}"/>
    <cellStyle name="Normal 10 5 3 5" xfId="2746" xr:uid="{09C156B7-3B3B-4220-8FD1-484529696AED}"/>
    <cellStyle name="Normal 10 5 3 6" xfId="2747" xr:uid="{14848C89-10B3-47F7-8030-B8B2EBF25DF2}"/>
    <cellStyle name="Normal 10 5 4" xfId="261" xr:uid="{8D3007E9-61C0-423B-ADB9-1CF1C4CB5E4A}"/>
    <cellStyle name="Normal 10 5 4 2" xfId="520" xr:uid="{920FAB90-EF09-43EF-9153-1FC1264490B7}"/>
    <cellStyle name="Normal 10 5 4 2 2" xfId="2748" xr:uid="{BACEC1FF-EC86-4995-853C-D0B4D1674252}"/>
    <cellStyle name="Normal 10 5 4 2 3" xfId="2749" xr:uid="{67C83542-509D-480F-9075-3841AF7CE901}"/>
    <cellStyle name="Normal 10 5 4 2 4" xfId="2750" xr:uid="{B1BA374C-C2C9-4FFC-AA1B-5CD9874F481E}"/>
    <cellStyle name="Normal 10 5 4 3" xfId="2751" xr:uid="{BBC5787C-35B8-4951-9E5C-4A2C3CD8DC09}"/>
    <cellStyle name="Normal 10 5 4 4" xfId="2752" xr:uid="{9FB04872-F249-4A4B-B057-6B39E5563103}"/>
    <cellStyle name="Normal 10 5 4 5" xfId="2753" xr:uid="{251E2D09-BFC6-406D-8D38-DA2122026375}"/>
    <cellStyle name="Normal 10 5 5" xfId="521" xr:uid="{BF32DCEC-035A-499E-AB68-62094D19C0BD}"/>
    <cellStyle name="Normal 10 5 5 2" xfId="2754" xr:uid="{3E88A605-E603-46E2-8659-1724845A2560}"/>
    <cellStyle name="Normal 10 5 5 3" xfId="2755" xr:uid="{CF82E028-6590-4809-A93E-EB0EB263F6D1}"/>
    <cellStyle name="Normal 10 5 5 4" xfId="2756" xr:uid="{C141CDFD-8DB0-4CA1-B175-3E8CD0E4832B}"/>
    <cellStyle name="Normal 10 5 6" xfId="2757" xr:uid="{AA7A16E8-AE69-4C98-AB11-C0AAC59D9E8D}"/>
    <cellStyle name="Normal 10 5 6 2" xfId="2758" xr:uid="{21A697A8-5FFE-4E0A-9AAF-DB99F4D0C0CD}"/>
    <cellStyle name="Normal 10 5 6 3" xfId="2759" xr:uid="{6F7D7784-4C2B-4835-8DC0-61E802777014}"/>
    <cellStyle name="Normal 10 5 6 4" xfId="2760" xr:uid="{12878DE3-AC5D-47E2-95C7-8F1B4BC1ACB3}"/>
    <cellStyle name="Normal 10 5 7" xfId="2761" xr:uid="{51B6D2BF-5F83-4AB9-855B-2A93192D038C}"/>
    <cellStyle name="Normal 10 5 8" xfId="2762" xr:uid="{963D7541-D9FE-4D36-BEB4-90DD29465A9D}"/>
    <cellStyle name="Normal 10 5 9" xfId="2763" xr:uid="{E76C8AC3-E1A3-4379-8AD7-DDF24F72127C}"/>
    <cellStyle name="Normal 10 6" xfId="96" xr:uid="{EEFB0026-EF4B-4344-9F36-93A40F94044B}"/>
    <cellStyle name="Normal 10 6 2" xfId="262" xr:uid="{AAACD92B-6388-43F3-BE13-0C73C2F33AF3}"/>
    <cellStyle name="Normal 10 6 2 2" xfId="522" xr:uid="{1C2CC3FC-FD80-4E3D-9624-12E423BEABA6}"/>
    <cellStyle name="Normal 10 6 2 2 2" xfId="1148" xr:uid="{7EFD4183-8BD2-4A03-9E30-D488C7A8631A}"/>
    <cellStyle name="Normal 10 6 2 2 2 2" xfId="1149" xr:uid="{BDC66270-0E1D-4F04-805B-F66495D2C093}"/>
    <cellStyle name="Normal 10 6 2 2 3" xfId="1150" xr:uid="{36A0E887-2070-4353-9DBF-3BCF8CA8A7AB}"/>
    <cellStyle name="Normal 10 6 2 2 4" xfId="2764" xr:uid="{11CC57CC-D8C6-4243-9ABD-2701E53BBD75}"/>
    <cellStyle name="Normal 10 6 2 3" xfId="1151" xr:uid="{7A6142B3-E0C9-47B0-B593-B98C4C5B27E5}"/>
    <cellStyle name="Normal 10 6 2 3 2" xfId="1152" xr:uid="{0E3B4306-95DC-4359-BE8E-FD0745C52C0B}"/>
    <cellStyle name="Normal 10 6 2 3 3" xfId="2765" xr:uid="{A853CE5E-8FFC-4FC6-B212-962D112E9DAD}"/>
    <cellStyle name="Normal 10 6 2 3 4" xfId="2766" xr:uid="{EDAF5A89-54E7-487D-A07F-E064A7AEF87F}"/>
    <cellStyle name="Normal 10 6 2 4" xfId="1153" xr:uid="{16D688B9-1823-4C13-9402-E4DCB2D7B00A}"/>
    <cellStyle name="Normal 10 6 2 5" xfId="2767" xr:uid="{3DF5F406-DC60-476B-97FB-85C23652DE05}"/>
    <cellStyle name="Normal 10 6 2 6" xfId="2768" xr:uid="{F314AE1B-9EA5-4FA4-B150-093A389F8218}"/>
    <cellStyle name="Normal 10 6 3" xfId="523" xr:uid="{EC672509-83B8-49C4-ACF7-B7C370FD8129}"/>
    <cellStyle name="Normal 10 6 3 2" xfId="1154" xr:uid="{F794360F-6063-4588-84F2-B6F33E271CDA}"/>
    <cellStyle name="Normal 10 6 3 2 2" xfId="1155" xr:uid="{431B442D-4451-4EC3-9409-025D7093276E}"/>
    <cellStyle name="Normal 10 6 3 2 3" xfId="2769" xr:uid="{BFF9CA35-80B8-4975-A405-DEAC214CE85A}"/>
    <cellStyle name="Normal 10 6 3 2 4" xfId="2770" xr:uid="{586006CF-7121-4B09-A3B8-7778E1A41307}"/>
    <cellStyle name="Normal 10 6 3 3" xfId="1156" xr:uid="{DA7E9810-8DDB-4CD3-BE3B-B5BAC0885AD6}"/>
    <cellStyle name="Normal 10 6 3 4" xfId="2771" xr:uid="{AD611F1F-954E-4AA1-9662-2FEA5BB1931C}"/>
    <cellStyle name="Normal 10 6 3 5" xfId="2772" xr:uid="{62EAF211-0991-4E47-A829-3BD65B8E5F57}"/>
    <cellStyle name="Normal 10 6 4" xfId="1157" xr:uid="{B32FCCD1-EC30-4471-9B47-7E3B585167D3}"/>
    <cellStyle name="Normal 10 6 4 2" xfId="1158" xr:uid="{D0730BBD-E1B8-455D-9AE8-84726C4550FA}"/>
    <cellStyle name="Normal 10 6 4 3" xfId="2773" xr:uid="{46D5425B-7741-4EF9-B970-305A16C983EE}"/>
    <cellStyle name="Normal 10 6 4 4" xfId="2774" xr:uid="{DCCAA473-3521-4E5E-8799-7453D51FA94F}"/>
    <cellStyle name="Normal 10 6 5" xfId="1159" xr:uid="{8F695710-D39A-4F31-B0B2-C8FD7F3BE50A}"/>
    <cellStyle name="Normal 10 6 5 2" xfId="2775" xr:uid="{7A713C2E-E709-4D3B-B58B-1859E64BD2C5}"/>
    <cellStyle name="Normal 10 6 5 3" xfId="2776" xr:uid="{0DCF1FA6-DB65-450F-8468-9CDC57078D63}"/>
    <cellStyle name="Normal 10 6 5 4" xfId="2777" xr:uid="{2327340A-9044-4BF2-8A44-1E88F4F0EE28}"/>
    <cellStyle name="Normal 10 6 6" xfId="2778" xr:uid="{D22C2A2F-0D19-498D-A6D7-E30AAD3B159E}"/>
    <cellStyle name="Normal 10 6 7" xfId="2779" xr:uid="{0EA93A22-93D2-4796-85F3-6C3D6713FEDD}"/>
    <cellStyle name="Normal 10 6 8" xfId="2780" xr:uid="{7BAA75C6-66A3-4262-BE8D-11283E1FF61B}"/>
    <cellStyle name="Normal 10 7" xfId="263" xr:uid="{066F7615-39BE-47FC-908C-C3F39EEAC244}"/>
    <cellStyle name="Normal 10 7 2" xfId="524" xr:uid="{48BA459F-3D9F-4BFB-A4C9-5E4409845899}"/>
    <cellStyle name="Normal 10 7 2 2" xfId="525" xr:uid="{A6CEB982-0A24-4E2C-BEE6-F2E2D205D5A4}"/>
    <cellStyle name="Normal 10 7 2 2 2" xfId="1160" xr:uid="{48F7878C-E368-4735-A7BB-90D9CA6651F4}"/>
    <cellStyle name="Normal 10 7 2 2 3" xfId="2781" xr:uid="{C8217288-A317-4666-ABB5-66DD3F727E5E}"/>
    <cellStyle name="Normal 10 7 2 2 4" xfId="2782" xr:uid="{3A661B6F-7340-42A9-9E45-010B9F317B58}"/>
    <cellStyle name="Normal 10 7 2 3" xfId="1161" xr:uid="{3B00A7CD-CC91-45C5-A097-FDD8FB710C5F}"/>
    <cellStyle name="Normal 10 7 2 4" xfId="2783" xr:uid="{BF5A38AB-613E-4689-8BC0-5CE43767AC2E}"/>
    <cellStyle name="Normal 10 7 2 5" xfId="2784" xr:uid="{1CEA8A30-3181-4A61-92AA-B58D6200B5D1}"/>
    <cellStyle name="Normal 10 7 3" xfId="526" xr:uid="{6C230BDA-F5CE-46AD-A90B-3690743FF8F7}"/>
    <cellStyle name="Normal 10 7 3 2" xfId="1162" xr:uid="{B7F8F7B9-B714-4423-8099-E1ADD9E0E21E}"/>
    <cellStyle name="Normal 10 7 3 3" xfId="2785" xr:uid="{9A759928-F619-4C65-B52F-D578C25FA04C}"/>
    <cellStyle name="Normal 10 7 3 4" xfId="2786" xr:uid="{6FEF0E7A-C18C-453D-87ED-67DB43E216D4}"/>
    <cellStyle name="Normal 10 7 4" xfId="1163" xr:uid="{91FEE2F7-B1F4-42F5-A72A-4D008AE17BFB}"/>
    <cellStyle name="Normal 10 7 4 2" xfId="2787" xr:uid="{82FB17F7-4C1D-4899-910D-D1A6CE11E658}"/>
    <cellStyle name="Normal 10 7 4 3" xfId="2788" xr:uid="{93B80218-1203-4132-9EF6-13DF59C1D092}"/>
    <cellStyle name="Normal 10 7 4 4" xfId="2789" xr:uid="{A9158621-315B-4233-B433-BEA1FD8C2733}"/>
    <cellStyle name="Normal 10 7 5" xfId="2790" xr:uid="{DD4A17B8-D0EA-411C-9C73-7AADC4A82081}"/>
    <cellStyle name="Normal 10 7 6" xfId="2791" xr:uid="{9FDC5AA7-97FD-4E33-A11F-490C6592DDA4}"/>
    <cellStyle name="Normal 10 7 7" xfId="2792" xr:uid="{D8F489BF-E8CF-4631-8049-446D78948F44}"/>
    <cellStyle name="Normal 10 8" xfId="264" xr:uid="{463EBD66-C178-413C-AEAC-7E3738EF577D}"/>
    <cellStyle name="Normal 10 8 2" xfId="527" xr:uid="{AFCD6C77-8C3F-4B1C-8460-FA9C639BC387}"/>
    <cellStyle name="Normal 10 8 2 2" xfId="1164" xr:uid="{3E64766E-1FE4-49E3-9511-58B6BAF558F8}"/>
    <cellStyle name="Normal 10 8 2 3" xfId="2793" xr:uid="{4BC2163D-CD82-4ACC-BB85-893A138264E8}"/>
    <cellStyle name="Normal 10 8 2 4" xfId="2794" xr:uid="{F836D694-44D3-40C8-BF24-6B6360A47243}"/>
    <cellStyle name="Normal 10 8 3" xfId="1165" xr:uid="{FBF11F9A-1E4D-4C57-B7FF-5F5744F20612}"/>
    <cellStyle name="Normal 10 8 3 2" xfId="2795" xr:uid="{8B003C23-9DF9-4B87-BC48-16E6BC15FAC6}"/>
    <cellStyle name="Normal 10 8 3 3" xfId="2796" xr:uid="{6C87A738-838D-4840-8EDD-B3624F848CE4}"/>
    <cellStyle name="Normal 10 8 3 4" xfId="2797" xr:uid="{F69A27A1-5984-4F65-ADBD-1ABE1B23C306}"/>
    <cellStyle name="Normal 10 8 4" xfId="2798" xr:uid="{D39FDCF7-0EDF-4A1B-A804-2117E4E6C309}"/>
    <cellStyle name="Normal 10 8 5" xfId="2799" xr:uid="{150CE38B-CD92-4EFF-8F0B-65548FA920E5}"/>
    <cellStyle name="Normal 10 8 6" xfId="2800" xr:uid="{C7EE40A1-46F2-4F81-BF43-B2AD0338A7C8}"/>
    <cellStyle name="Normal 10 9" xfId="265" xr:uid="{87CDBCE3-3D71-488B-A967-E725CE36DD30}"/>
    <cellStyle name="Normal 10 9 2" xfId="1166" xr:uid="{D38628D1-010A-499B-B136-94ACFB66F13B}"/>
    <cellStyle name="Normal 10 9 2 2" xfId="2801" xr:uid="{E6791ADD-1B7A-4261-B8E3-02E9EE782900}"/>
    <cellStyle name="Normal 10 9 2 2 2" xfId="4330" xr:uid="{98B4E5E9-5F57-4CFB-9F90-8E7E13135255}"/>
    <cellStyle name="Normal 10 9 2 2 3" xfId="4679" xr:uid="{3FD85665-934C-453C-9965-5736E9EDCFAB}"/>
    <cellStyle name="Normal 10 9 2 3" xfId="2802" xr:uid="{42654E0C-34D5-4610-8310-E1C08BE0879C}"/>
    <cellStyle name="Normal 10 9 2 4" xfId="2803" xr:uid="{E293C9C6-71CC-41AD-B628-6F85F69A7322}"/>
    <cellStyle name="Normal 10 9 3" xfId="2804" xr:uid="{A84A00C4-33BB-4AF7-BE1F-1DD07A529F4A}"/>
    <cellStyle name="Normal 10 9 3 2" xfId="5343" xr:uid="{76623BAD-B2D7-4A24-89DF-D8EE96D440BD}"/>
    <cellStyle name="Normal 10 9 4" xfId="2805" xr:uid="{2C063EEB-5DC4-4788-8892-2AC4124DC575}"/>
    <cellStyle name="Normal 10 9 4 2" xfId="4562" xr:uid="{0A8227FF-5848-4F18-B107-57322B3EEAAC}"/>
    <cellStyle name="Normal 10 9 4 3" xfId="4680" xr:uid="{1B36857D-A1B2-427E-93C2-B74FF08CA5B3}"/>
    <cellStyle name="Normal 10 9 4 4" xfId="4600" xr:uid="{925150D0-1487-45BC-8DB8-5D73F9006AC7}"/>
    <cellStyle name="Normal 10 9 5" xfId="2806" xr:uid="{B9971CDD-130E-404E-926B-9FF7681F466C}"/>
    <cellStyle name="Normal 11" xfId="44" xr:uid="{7024BB32-57B3-4D4D-9864-479693600889}"/>
    <cellStyle name="Normal 11 2" xfId="266" xr:uid="{A756FD6C-8E04-4AC5-8F5A-AD15A94DBF6E}"/>
    <cellStyle name="Normal 11 2 2" xfId="4647" xr:uid="{351B2D63-7BAF-4BC3-AD30-9B1B9A5F29B4}"/>
    <cellStyle name="Normal 11 3" xfId="4335" xr:uid="{89B50040-8494-45F2-8E24-82485F114F9A}"/>
    <cellStyle name="Normal 11 3 2" xfId="4541" xr:uid="{07C576D3-F66A-456D-A1A0-4F9691357840}"/>
    <cellStyle name="Normal 11 3 3" xfId="4724" xr:uid="{1FFA47CF-5CB0-463A-89B5-609023F88693}"/>
    <cellStyle name="Normal 11 3 4" xfId="4701" xr:uid="{4C8422A5-0250-4B6C-A3C9-E64EA4DB5289}"/>
    <cellStyle name="Normal 12" xfId="45" xr:uid="{BE633860-546F-4EDD-9BE3-765907D6E4DE}"/>
    <cellStyle name="Normal 12 2" xfId="267" xr:uid="{6C667C93-5DAA-4834-9329-4DBA434F86DC}"/>
    <cellStyle name="Normal 12 2 2" xfId="4648" xr:uid="{3A8565F4-F5FA-41DE-BCA5-6BEE4A70580D}"/>
    <cellStyle name="Normal 12 3" xfId="4542" xr:uid="{73B3F06E-9987-4703-83ED-751C39AB65FF}"/>
    <cellStyle name="Normal 13" xfId="46" xr:uid="{E9698E6C-5F0F-4EC4-845F-E553462FEC3E}"/>
    <cellStyle name="Normal 13 2" xfId="47" xr:uid="{91DC58D9-ACD2-459F-8491-20D9D79E63C5}"/>
    <cellStyle name="Normal 13 2 2" xfId="268" xr:uid="{A8DFDBB7-1A7F-4799-A599-F195573B9AEE}"/>
    <cellStyle name="Normal 13 2 2 2" xfId="4649" xr:uid="{873BA1AC-7A0F-4060-BBE6-A4DF4E6B4914}"/>
    <cellStyle name="Normal 13 2 3" xfId="4337" xr:uid="{C743A876-7B0A-4F1E-A2DA-87D950D8F309}"/>
    <cellStyle name="Normal 13 2 3 2" xfId="4543" xr:uid="{A3ED85EE-04E8-4A33-9E38-CB5FFA905FAA}"/>
    <cellStyle name="Normal 13 2 3 3" xfId="4725" xr:uid="{3617CDD9-F277-454D-A81C-6A3B495A50A0}"/>
    <cellStyle name="Normal 13 2 3 4" xfId="4702" xr:uid="{95A3CAB5-5893-4F7E-91A2-2641314E3100}"/>
    <cellStyle name="Normal 13 3" xfId="269" xr:uid="{59BCDD3D-994D-4876-B5D9-70058E738FCA}"/>
    <cellStyle name="Normal 13 3 2" xfId="4421" xr:uid="{CD3E18B4-F2B6-44F6-A537-EA5C101FCC1A}"/>
    <cellStyle name="Normal 13 3 3" xfId="4338" xr:uid="{A19FA14E-6AD5-459A-AC94-F84158F30A03}"/>
    <cellStyle name="Normal 13 3 4" xfId="4566" xr:uid="{5A02CBBF-2444-4BA5-8797-064EC773EB32}"/>
    <cellStyle name="Normal 13 3 5" xfId="4726" xr:uid="{4F1F7189-9E44-42A7-8B60-0A4E6713BFD1}"/>
    <cellStyle name="Normal 13 4" xfId="4339" xr:uid="{9B588472-E86B-4D9C-A365-43616305B67D}"/>
    <cellStyle name="Normal 13 5" xfId="4336" xr:uid="{3464563B-24BF-400F-81EF-FB911D12415F}"/>
    <cellStyle name="Normal 14" xfId="48" xr:uid="{F3DB798B-ED9E-4B98-B373-1E1A03195DE8}"/>
    <cellStyle name="Normal 14 18" xfId="4341" xr:uid="{159C6A48-7348-48ED-9CC1-B0BFFB572E2A}"/>
    <cellStyle name="Normal 14 2" xfId="270" xr:uid="{74EF9F47-58CF-4161-B960-8EC98C2A9AD0}"/>
    <cellStyle name="Normal 14 2 2" xfId="430" xr:uid="{CF7EAA34-C15E-4817-9AC0-6F8A5D5A0CFA}"/>
    <cellStyle name="Normal 14 2 2 2" xfId="431" xr:uid="{6E1602A3-945B-4AD1-97D2-1EA476A40E6F}"/>
    <cellStyle name="Normal 14 2 3" xfId="432" xr:uid="{7126AC22-8785-42CE-BB03-DC5E15B1E150}"/>
    <cellStyle name="Normal 14 3" xfId="433" xr:uid="{4ADA877D-7D46-4675-8B3D-CA854D3B5AAB}"/>
    <cellStyle name="Normal 14 3 2" xfId="4650" xr:uid="{97EF8693-EB98-46B7-AC92-B2BEB0B9C967}"/>
    <cellStyle name="Normal 14 4" xfId="4340" xr:uid="{8ED0F98B-0B81-4257-BFFA-765F3CC47217}"/>
    <cellStyle name="Normal 14 4 2" xfId="4544" xr:uid="{72DEFC84-909D-445B-AE12-758617DF314B}"/>
    <cellStyle name="Normal 14 4 3" xfId="4727" xr:uid="{3C69543A-5A8A-41C6-A784-7721C8543666}"/>
    <cellStyle name="Normal 14 4 4" xfId="4703" xr:uid="{1DBF7DA6-18DC-4CC3-A5BF-A07F67E46DAE}"/>
    <cellStyle name="Normal 15" xfId="49" xr:uid="{F7328B13-B162-475C-B7AC-2CC6ED8C1324}"/>
    <cellStyle name="Normal 15 2" xfId="50" xr:uid="{E5B8FC7A-BA24-4B58-B8E2-C57D274473EC}"/>
    <cellStyle name="Normal 15 2 2" xfId="271" xr:uid="{2C502A28-44E1-4BAA-A959-2721A6752C57}"/>
    <cellStyle name="Normal 15 2 2 2" xfId="4453" xr:uid="{0E8C78BD-BE57-45B9-A666-EDC78C6E895C}"/>
    <cellStyle name="Normal 15 2 3" xfId="4546" xr:uid="{4B8046B5-4660-49AF-AD80-2E36ADF837CD}"/>
    <cellStyle name="Normal 15 3" xfId="272" xr:uid="{6D473ED2-FE9E-4AEC-BC0F-EF03813DC050}"/>
    <cellStyle name="Normal 15 3 2" xfId="4422" xr:uid="{14C464C8-2E4C-4672-88A5-672C8B307D54}"/>
    <cellStyle name="Normal 15 3 3" xfId="4343" xr:uid="{8DF05F5E-C986-40A2-81A4-AC49DFAED637}"/>
    <cellStyle name="Normal 15 3 4" xfId="4567" xr:uid="{CA5F9CF8-E8BD-47FF-8D35-1FB1CCECAEB2}"/>
    <cellStyle name="Normal 15 3 5" xfId="4729" xr:uid="{7F30BB4C-BE09-49FC-B73E-4F4B20CE35CB}"/>
    <cellStyle name="Normal 15 4" xfId="4342" xr:uid="{1DA404B4-1702-4EBF-9B98-D5B4887BBD85}"/>
    <cellStyle name="Normal 15 4 2" xfId="4545" xr:uid="{FD5D8377-82A5-430F-A55A-11E62750593E}"/>
    <cellStyle name="Normal 15 4 3" xfId="4728" xr:uid="{484D522B-5A49-45CE-91ED-D73175B2FF00}"/>
    <cellStyle name="Normal 15 4 4" xfId="4704" xr:uid="{1F0CEB34-F6C8-4AC1-B21F-8A925E7E2198}"/>
    <cellStyle name="Normal 16" xfId="51" xr:uid="{687616CE-2E9A-4535-8E39-530A9065673C}"/>
    <cellStyle name="Normal 16 2" xfId="273" xr:uid="{C8E1825F-F6CD-4E7A-883A-40ECB0EFF824}"/>
    <cellStyle name="Normal 16 2 2" xfId="4423" xr:uid="{60BDE870-ACAD-41A0-B91E-20610D6FA4BF}"/>
    <cellStyle name="Normal 16 2 3" xfId="4344" xr:uid="{5843E86F-DB24-4D9E-8F6B-506524F1E2C7}"/>
    <cellStyle name="Normal 16 2 4" xfId="4568" xr:uid="{46055064-919A-44D0-83DD-070BD81556E3}"/>
    <cellStyle name="Normal 16 2 5" xfId="4730" xr:uid="{A99FB0DF-E310-4483-80D1-8C95F5E87DD2}"/>
    <cellStyle name="Normal 16 3" xfId="274" xr:uid="{D0F5F467-9596-4CC3-B08A-373EBA7CA0E5}"/>
    <cellStyle name="Normal 17" xfId="52" xr:uid="{00E4F630-359D-49B8-8C62-80410FB33AB0}"/>
    <cellStyle name="Normal 17 2" xfId="275" xr:uid="{8547FAE7-6775-43E4-A1EB-4F090DC2BCB5}"/>
    <cellStyle name="Normal 17 2 2" xfId="4424" xr:uid="{BCB24B9D-63A5-45D0-B4F6-2B7348E3676E}"/>
    <cellStyle name="Normal 17 2 3" xfId="4346" xr:uid="{82E9D756-24E7-4B16-A244-D1CFCFA8EDDD}"/>
    <cellStyle name="Normal 17 2 4" xfId="4569" xr:uid="{C96D53BD-6CD0-46CD-80EA-B66887447A5A}"/>
    <cellStyle name="Normal 17 2 5" xfId="4731" xr:uid="{D2260687-2FC7-4B60-833B-4CAFC51E9451}"/>
    <cellStyle name="Normal 17 3" xfId="4347" xr:uid="{C1BAAB7D-B41D-4C34-9E54-83CE36DE8DC7}"/>
    <cellStyle name="Normal 17 4" xfId="4345" xr:uid="{FB251936-9EEF-4AD0-A070-137A1C645C28}"/>
    <cellStyle name="Normal 18" xfId="53" xr:uid="{51CE38A2-9C63-4D3A-B336-D286E93CE655}"/>
    <cellStyle name="Normal 18 2" xfId="276" xr:uid="{8AF30E84-C717-427E-BE25-1348841299DC}"/>
    <cellStyle name="Normal 18 2 2" xfId="4454" xr:uid="{32D5529F-B545-4726-8AB7-A9C7535DB586}"/>
    <cellStyle name="Normal 18 3" xfId="4348" xr:uid="{0311095F-349F-47D8-8683-885A1F90C6BC}"/>
    <cellStyle name="Normal 18 3 2" xfId="4547" xr:uid="{4FD8E519-BCD8-49B2-8250-D952676C66A9}"/>
    <cellStyle name="Normal 18 3 3" xfId="4732" xr:uid="{8A76852A-F0C3-4074-B857-10DF18CB9B3E}"/>
    <cellStyle name="Normal 18 3 4" xfId="4705" xr:uid="{43D6F368-252C-4E7B-959A-F2EFFB1EE1DB}"/>
    <cellStyle name="Normal 19" xfId="54" xr:uid="{124A116D-644A-46AD-940F-7D202F13A397}"/>
    <cellStyle name="Normal 19 2" xfId="55" xr:uid="{FAE71745-D909-403A-97D1-D30AF9B2DD19}"/>
    <cellStyle name="Normal 19 2 2" xfId="277" xr:uid="{D1B3885B-6454-428A-89E5-BE2A9CE9C156}"/>
    <cellStyle name="Normal 19 2 2 2" xfId="4651" xr:uid="{77C3905F-61F6-46D4-B0CA-28EC96E0423E}"/>
    <cellStyle name="Normal 19 2 3" xfId="4549" xr:uid="{C2562FC9-520B-4BBC-BC1C-3DB4B8E4FFBD}"/>
    <cellStyle name="Normal 19 3" xfId="278" xr:uid="{B67BD4CC-DF5F-46D1-8C14-C7EE80825958}"/>
    <cellStyle name="Normal 19 3 2" xfId="4652" xr:uid="{12A7D255-6454-4AF2-BAFE-296FC0678751}"/>
    <cellStyle name="Normal 19 4" xfId="4548" xr:uid="{E7DE1D1C-F372-46E1-979C-5E24AD3BAA4D}"/>
    <cellStyle name="Normal 2" xfId="3" xr:uid="{0035700C-F3A5-4A6F-B63A-5CE25669DEE2}"/>
    <cellStyle name="Normal 2 2" xfId="56" xr:uid="{22BA09D8-A7B4-49C0-827E-EE32171DEB2A}"/>
    <cellStyle name="Normal 2 2 2" xfId="57" xr:uid="{290CBE39-6E1C-4A4F-9AB5-6CA85B47AFD2}"/>
    <cellStyle name="Normal 2 2 2 2" xfId="279" xr:uid="{C8D0C50C-1526-4350-ACD4-A2E920F16DAC}"/>
    <cellStyle name="Normal 2 2 2 2 2" xfId="4655" xr:uid="{C2D75D16-193B-4A47-B5F3-7F0BC7FBFAA5}"/>
    <cellStyle name="Normal 2 2 2 3" xfId="4551" xr:uid="{B72EFA16-4F74-45E1-9A96-92147B52179F}"/>
    <cellStyle name="Normal 2 2 3" xfId="280" xr:uid="{C9D0B68F-7E75-4815-812D-DE3D3F5E67DD}"/>
    <cellStyle name="Normal 2 2 3 2" xfId="4455" xr:uid="{A848B798-21F2-4568-AEEC-76C5187E1755}"/>
    <cellStyle name="Normal 2 2 3 2 2" xfId="4585" xr:uid="{59C9C3DD-F4AD-4C99-B884-166F7A49ABB2}"/>
    <cellStyle name="Normal 2 2 3 2 2 2" xfId="4656" xr:uid="{ADCE4429-2139-4817-9668-B49E78213FA2}"/>
    <cellStyle name="Normal 2 2 3 2 2 3" xfId="5350" xr:uid="{DD77D7CC-0298-4511-8D91-98AE00120D5B}"/>
    <cellStyle name="Normal 2 2 3 2 3" xfId="4750" xr:uid="{E10DBE32-6BD7-4471-B561-5CD05DF9332B}"/>
    <cellStyle name="Normal 2 2 3 2 4" xfId="5305" xr:uid="{CBF07DF5-D394-4C61-A0D8-99D6DAC23513}"/>
    <cellStyle name="Normal 2 2 3 3" xfId="4435" xr:uid="{1CDF807B-0AAC-4317-A1FD-E7E45C5367A6}"/>
    <cellStyle name="Normal 2 2 3 4" xfId="4706" xr:uid="{5D349099-33C1-4942-9C2A-10EF6E8BF9DA}"/>
    <cellStyle name="Normal 2 2 3 5" xfId="4695" xr:uid="{53232D11-568A-4C34-AC12-2B76AB1CCF36}"/>
    <cellStyle name="Normal 2 2 4" xfId="4349" xr:uid="{6712FE8D-B32F-4AE1-9751-31986D578B3F}"/>
    <cellStyle name="Normal 2 2 4 2" xfId="4550" xr:uid="{B37EE9A3-E133-442E-B6AB-D503E9607F0A}"/>
    <cellStyle name="Normal 2 2 4 3" xfId="4733" xr:uid="{F096119D-233D-4C6F-B5C6-25FF9A287478}"/>
    <cellStyle name="Normal 2 2 4 4" xfId="4707" xr:uid="{F012E879-24B1-496D-A629-17E63D165DAD}"/>
    <cellStyle name="Normal 2 2 5" xfId="4654" xr:uid="{51DEB73D-0AE5-42FB-80C6-DE3A9F2BBCAC}"/>
    <cellStyle name="Normal 2 2 6" xfId="4753" xr:uid="{9C4809E3-A9EB-492B-87A3-035FF48E2864}"/>
    <cellStyle name="Normal 2 3" xfId="58" xr:uid="{9510D477-D8F9-41EF-ACC8-339DF2A341E8}"/>
    <cellStyle name="Normal 2 3 2" xfId="59" xr:uid="{66CC7AA1-A660-4040-946C-415431511DF9}"/>
    <cellStyle name="Normal 2 3 2 2" xfId="281" xr:uid="{A37D4FEB-8D16-4855-BAC9-6AECC3588A1C}"/>
    <cellStyle name="Normal 2 3 2 2 2" xfId="4657" xr:uid="{16E80F7F-1F89-450C-9C35-F9BEBD0A62E1}"/>
    <cellStyle name="Normal 2 3 2 3" xfId="4351" xr:uid="{3DBC75BD-DCBE-4FAC-B0EE-D96261F9E4C4}"/>
    <cellStyle name="Normal 2 3 2 3 2" xfId="4553" xr:uid="{69FB2836-4688-494B-A421-A8C2FF427C58}"/>
    <cellStyle name="Normal 2 3 2 3 3" xfId="4735" xr:uid="{24CDFF2A-1794-433D-94CB-7F32CF3C2C82}"/>
    <cellStyle name="Normal 2 3 2 3 4" xfId="4708" xr:uid="{B5A453CC-5473-42D8-B768-DF10EACC5290}"/>
    <cellStyle name="Normal 2 3 3" xfId="60" xr:uid="{51B35F0E-1944-47B2-B752-869BEEED2017}"/>
    <cellStyle name="Normal 2 3 4" xfId="61" xr:uid="{ED38D7E3-9D45-4AFE-A4B9-38E9F956550E}"/>
    <cellStyle name="Normal 2 3 5" xfId="185" xr:uid="{A8A5994C-4162-4311-B266-5C7D6CD6E482}"/>
    <cellStyle name="Normal 2 3 5 2" xfId="4658" xr:uid="{0684C27B-BF5E-4C4F-BE12-5A65B9185EDB}"/>
    <cellStyle name="Normal 2 3 6" xfId="4350" xr:uid="{0C3DF399-A5FF-4130-8EDF-1CA454828702}"/>
    <cellStyle name="Normal 2 3 6 2" xfId="4552" xr:uid="{4BB2C3DB-D476-48B2-AB93-734F3C953F59}"/>
    <cellStyle name="Normal 2 3 6 3" xfId="4734" xr:uid="{52BE602C-7DA8-4837-8D96-C3701E9C82CD}"/>
    <cellStyle name="Normal 2 3 6 4" xfId="4709" xr:uid="{9EF94EEA-D3C7-4F37-8B01-D3B2495EF8B5}"/>
    <cellStyle name="Normal 2 3 7" xfId="5318" xr:uid="{5593719E-DDBD-49A5-9E8B-34D82B6687F6}"/>
    <cellStyle name="Normal 2 4" xfId="62" xr:uid="{29733A58-C9F4-413C-A375-87498ED466BC}"/>
    <cellStyle name="Normal 2 4 2" xfId="63" xr:uid="{FBC1F90D-24BC-4226-963B-DBB60D1851D9}"/>
    <cellStyle name="Normal 2 4 3" xfId="282" xr:uid="{197EE365-9159-4F0F-94F4-45112C02A6B0}"/>
    <cellStyle name="Normal 2 4 3 2" xfId="4659" xr:uid="{3B3914BC-EFB9-49C8-9065-1741087E0219}"/>
    <cellStyle name="Normal 2 4 3 3" xfId="4673" xr:uid="{D303EDA5-3D5E-4241-A5EF-84B78ECD7265}"/>
    <cellStyle name="Normal 2 4 4" xfId="4554" xr:uid="{B85DD798-3191-4EED-87C9-5B05969970FE}"/>
    <cellStyle name="Normal 2 4 5" xfId="4754" xr:uid="{65225278-7733-4A0D-9910-71A4C2DC02DF}"/>
    <cellStyle name="Normal 2 4 6" xfId="4752" xr:uid="{241270EE-BC5A-4138-90B1-87869D8AB911}"/>
    <cellStyle name="Normal 2 5" xfId="184" xr:uid="{1DC46AFA-5E95-4C85-A36F-A46E623EFBE7}"/>
    <cellStyle name="Normal 2 5 2" xfId="284" xr:uid="{9766C0E6-8145-49D2-A511-6AE0A4E65449}"/>
    <cellStyle name="Normal 2 5 2 2" xfId="2505" xr:uid="{38979A81-D651-494A-B1CD-7506E0B73560}"/>
    <cellStyle name="Normal 2 5 3" xfId="283" xr:uid="{28D1A807-7E83-42F6-9975-D4E1E2DCE257}"/>
    <cellStyle name="Normal 2 5 3 2" xfId="4586" xr:uid="{1E264850-A76A-41E2-9461-C3AFC3174A2E}"/>
    <cellStyle name="Normal 2 5 3 3" xfId="4746" xr:uid="{9466EB85-6952-4756-9583-7FCD5427A0C1}"/>
    <cellStyle name="Normal 2 5 3 4" xfId="5302" xr:uid="{1AF1DCDF-47D8-4F44-9858-7C61001A6E9B}"/>
    <cellStyle name="Normal 2 5 4" xfId="4660" xr:uid="{9ED5B9E3-0C4B-4705-80B9-63C8CAC6536E}"/>
    <cellStyle name="Normal 2 5 5" xfId="4615" xr:uid="{DF8E6D74-03DB-48A0-803F-9CF4BE45030D}"/>
    <cellStyle name="Normal 2 5 6" xfId="4614" xr:uid="{1BE0B50C-29DE-4742-B295-CC8A24F19443}"/>
    <cellStyle name="Normal 2 5 7" xfId="4749" xr:uid="{07F2DBC6-BCA1-462E-9427-675FC398FB29}"/>
    <cellStyle name="Normal 2 5 8" xfId="4719" xr:uid="{52B6D121-1F05-442B-80C1-2E85AAF98D4D}"/>
    <cellStyle name="Normal 2 6" xfId="285" xr:uid="{B904DEE0-9018-41CC-A20F-137083E13EEC}"/>
    <cellStyle name="Normal 2 6 2" xfId="286" xr:uid="{E9724F2D-3677-419D-9850-B0A7236674A6}"/>
    <cellStyle name="Normal 2 6 3" xfId="452" xr:uid="{082752E2-4CC8-455A-AB5D-2D1A229F6897}"/>
    <cellStyle name="Normal 2 6 3 2" xfId="5335" xr:uid="{54DC941B-FBB0-4B3C-81C7-68D67863CDE5}"/>
    <cellStyle name="Normal 2 6 4" xfId="4661" xr:uid="{AFFFB7D4-BE6C-44C1-B61C-61F1D1FA28D6}"/>
    <cellStyle name="Normal 2 6 5" xfId="4612" xr:uid="{3B671836-0124-4A74-A816-DA456DF2EC5F}"/>
    <cellStyle name="Normal 2 6 5 2" xfId="4710" xr:uid="{749C62F6-51B0-42C2-859E-3F3ACED3107C}"/>
    <cellStyle name="Normal 2 6 6" xfId="4598" xr:uid="{207A2926-3059-496C-982F-F0933317F8AD}"/>
    <cellStyle name="Normal 2 6 7" xfId="5322" xr:uid="{C333063A-7AD1-493A-A6F0-8E7C4F606FB2}"/>
    <cellStyle name="Normal 2 6 8" xfId="5331" xr:uid="{FBCB55ED-0514-4322-9FE4-E8BD80B85104}"/>
    <cellStyle name="Normal 2 7" xfId="287" xr:uid="{D5C8C609-C4B1-4AB3-988F-B00398776817}"/>
    <cellStyle name="Normal 2 7 2" xfId="4456" xr:uid="{A70BDDA4-B9AF-4028-9087-3E2CC2E516E4}"/>
    <cellStyle name="Normal 2 7 3" xfId="4662" xr:uid="{0B90602B-CF1D-484F-A195-C52A89FD6E7D}"/>
    <cellStyle name="Normal 2 7 4" xfId="5303" xr:uid="{395BA9A8-EFC4-48E0-A8DB-6F79EF394FC1}"/>
    <cellStyle name="Normal 2 8" xfId="4508" xr:uid="{0779ACD9-D0D4-4DD3-A52E-67669CBD9477}"/>
    <cellStyle name="Normal 2 9" xfId="4653" xr:uid="{276F04C4-8EA3-4C55-BC76-926EBD76BF46}"/>
    <cellStyle name="Normal 20" xfId="434" xr:uid="{0EF78D7A-7186-4688-9C20-2F1355915F04}"/>
    <cellStyle name="Normal 20 2" xfId="435" xr:uid="{7B6C65DA-EF48-4207-BB7E-B1728AE40505}"/>
    <cellStyle name="Normal 20 2 2" xfId="436" xr:uid="{9425E907-6FE7-41A2-AE59-3BB68C1A08CD}"/>
    <cellStyle name="Normal 20 2 2 2" xfId="4425" xr:uid="{74E4E221-64AE-4258-AC58-9593716A9A66}"/>
    <cellStyle name="Normal 20 2 2 3" xfId="4417" xr:uid="{42568DF5-48AD-4949-896C-857AB2CCECFE}"/>
    <cellStyle name="Normal 20 2 2 4" xfId="4582" xr:uid="{6D7D2A3A-BEB4-44AF-B099-C2C12FE63B3F}"/>
    <cellStyle name="Normal 20 2 2 5" xfId="4744" xr:uid="{90A71CF6-BB87-4A3F-8E20-1EBEE1EC4D13}"/>
    <cellStyle name="Normal 20 2 3" xfId="4420" xr:uid="{1B6AA54E-69B5-405D-9487-B98C0DF029E0}"/>
    <cellStyle name="Normal 20 2 4" xfId="4416" xr:uid="{7BA95D5F-CC00-4D52-9397-2BB72CFDAA93}"/>
    <cellStyle name="Normal 20 2 5" xfId="4581" xr:uid="{40E51446-5CF3-42C9-8EA9-B3C99291C3FE}"/>
    <cellStyle name="Normal 20 2 6" xfId="4743" xr:uid="{40D5AE60-3DB6-4C1D-9590-BE3B26962F12}"/>
    <cellStyle name="Normal 20 3" xfId="1167" xr:uid="{84C34388-3B7B-4F88-B750-3F6CAA74FB91}"/>
    <cellStyle name="Normal 20 3 2" xfId="4457" xr:uid="{38161373-E7ED-4748-A708-EE876EDB45A2}"/>
    <cellStyle name="Normal 20 4" xfId="4352" xr:uid="{376D84BC-3085-48CD-B3A1-AA6B162791F9}"/>
    <cellStyle name="Normal 20 4 2" xfId="4555" xr:uid="{DC27EAAD-B1F5-47E3-9319-4FB7D25A4BC1}"/>
    <cellStyle name="Normal 20 4 3" xfId="4736" xr:uid="{92BC3579-CFD0-4F07-ABE7-92D558ADF855}"/>
    <cellStyle name="Normal 20 4 4" xfId="4711" xr:uid="{B182D6BD-FC4B-44D2-AC3D-2003F0EBDE44}"/>
    <cellStyle name="Normal 20 5" xfId="4433" xr:uid="{E589E9AF-A55A-4C3C-B130-7C47A1E5DBDB}"/>
    <cellStyle name="Normal 20 5 2" xfId="5328" xr:uid="{1198FE5E-8507-413D-B9FF-342395F1CF1E}"/>
    <cellStyle name="Normal 20 6" xfId="4587" xr:uid="{A9FCF518-573F-449F-A409-9175EF58DA0E}"/>
    <cellStyle name="Normal 20 7" xfId="4696" xr:uid="{EABB2891-F015-44F3-9D06-696318E30B47}"/>
    <cellStyle name="Normal 20 8" xfId="4717" xr:uid="{E023CA13-0660-4079-8718-D27A8F328CA4}"/>
    <cellStyle name="Normal 20 9" xfId="4716" xr:uid="{9B1CE914-43F9-4E6C-8AC8-FA40C57400DA}"/>
    <cellStyle name="Normal 21" xfId="437" xr:uid="{333DE5C0-5C74-420E-90DD-C6F67CA8948A}"/>
    <cellStyle name="Normal 21 2" xfId="438" xr:uid="{68CA2DBB-D35A-4F9B-AA76-423DCC85E0EE}"/>
    <cellStyle name="Normal 21 2 2" xfId="439" xr:uid="{BF6EB7A8-E71A-40C3-AAA6-997712F9CECE}"/>
    <cellStyle name="Normal 21 3" xfId="4353" xr:uid="{FFC16F82-8478-417E-8432-1CC4608CAFC0}"/>
    <cellStyle name="Normal 21 3 2" xfId="4459" xr:uid="{0D664FCC-DB4C-4AC4-87C8-1C284ADFECF5}"/>
    <cellStyle name="Normal 21 3 3" xfId="4458" xr:uid="{4B7B69D4-25F4-44FE-AD52-17168362B679}"/>
    <cellStyle name="Normal 21 4" xfId="4570" xr:uid="{541D9CD1-F9C8-40AB-8A9E-909E8F02F380}"/>
    <cellStyle name="Normal 21 5" xfId="4737" xr:uid="{C0F6DDF7-FECB-487F-9CA3-529433128A14}"/>
    <cellStyle name="Normal 22" xfId="440" xr:uid="{B660AF81-711A-48DB-AF74-E1E69143D46B}"/>
    <cellStyle name="Normal 22 2" xfId="441" xr:uid="{3AD8200C-B754-4D7C-B83B-FEDF4CB30EFD}"/>
    <cellStyle name="Normal 22 3" xfId="4310" xr:uid="{0210392C-A2AC-44B8-8B95-505F455047F2}"/>
    <cellStyle name="Normal 22 3 2" xfId="4354" xr:uid="{6426413C-D302-41CA-A4CA-4C199415CE9F}"/>
    <cellStyle name="Normal 22 3 2 2" xfId="4461" xr:uid="{8EBA31DA-09D7-4E98-8B25-47491E1AF5D4}"/>
    <cellStyle name="Normal 22 3 3" xfId="4460" xr:uid="{3AFB93D1-F9D1-4085-B8C9-EC52FF8D33F2}"/>
    <cellStyle name="Normal 22 3 4" xfId="4691" xr:uid="{10434F31-6F04-49BC-A2F0-843176B9138B}"/>
    <cellStyle name="Normal 22 4" xfId="4313" xr:uid="{6265D342-320B-4680-945E-380C080FDD3C}"/>
    <cellStyle name="Normal 22 4 2" xfId="4431" xr:uid="{8B229497-4608-4498-B70E-EAE3C19773EC}"/>
    <cellStyle name="Normal 22 4 3" xfId="4571" xr:uid="{AFA3AB9D-41A0-409A-8C55-B9CB9B46B408}"/>
    <cellStyle name="Normal 22 4 3 2" xfId="4590" xr:uid="{644C8971-7B9F-4375-B699-59D55EE8221C}"/>
    <cellStyle name="Normal 22 4 3 2 2" xfId="5352" xr:uid="{EE03A980-FE71-44E1-9383-EC5316F70664}"/>
    <cellStyle name="Normal 22 4 3 3" xfId="4748" xr:uid="{C6993C2C-6C5D-4F90-90E5-AC49DCEA565C}"/>
    <cellStyle name="Normal 22 4 3 4" xfId="5338" xr:uid="{46673CC1-495E-456C-9EA7-ACA576E2BBD8}"/>
    <cellStyle name="Normal 22 4 3 5" xfId="5334" xr:uid="{13D91D32-6A40-4607-8DAA-A4B2B7B0585F}"/>
    <cellStyle name="Normal 22 4 4" xfId="4692" xr:uid="{E1CA738B-636C-45D1-A1A6-B79D509EF70C}"/>
    <cellStyle name="Normal 22 4 5" xfId="4604" xr:uid="{BE219A9D-5E73-400C-95CB-4413277E6458}"/>
    <cellStyle name="Normal 22 4 5 2" xfId="5351" xr:uid="{733738C9-DE42-471B-871A-F8699ABE6499}"/>
    <cellStyle name="Normal 22 4 6" xfId="4595" xr:uid="{15BAB9E9-B406-46F0-B4E0-D30181D99389}"/>
    <cellStyle name="Normal 22 4 7" xfId="4594" xr:uid="{6CACDB66-EC36-48DB-93C4-E761D026D0F1}"/>
    <cellStyle name="Normal 22 4 8" xfId="4593" xr:uid="{E6F89F27-CA05-49B1-96C8-6E9A10A57306}"/>
    <cellStyle name="Normal 22 4 9" xfId="4592" xr:uid="{1194E5F9-489C-4DA5-84CA-8227402320BD}"/>
    <cellStyle name="Normal 22 5" xfId="4738" xr:uid="{8BBD63D3-E829-47F3-8BFA-795827B132AF}"/>
    <cellStyle name="Normal 23" xfId="442" xr:uid="{3F8A0582-82C3-409B-AD57-0DD0CD1AA63F}"/>
    <cellStyle name="Normal 23 2" xfId="2500" xr:uid="{7B62BA6B-6FE8-4790-9F2B-EEA5C142EFCE}"/>
    <cellStyle name="Normal 23 2 2" xfId="4356" xr:uid="{12E4D36F-BE17-4E3A-B483-C1846AA83F30}"/>
    <cellStyle name="Normal 23 2 2 2" xfId="4751" xr:uid="{FC4078C7-1F0E-4B30-A693-8DF91DEFF204}"/>
    <cellStyle name="Normal 23 2 2 3" xfId="4693" xr:uid="{B343F4A1-117F-41FD-A52C-A3138CE86BA1}"/>
    <cellStyle name="Normal 23 2 2 4" xfId="4663" xr:uid="{CBB4D6BB-8457-4F7A-BA0C-CA2D4A4AB18C}"/>
    <cellStyle name="Normal 23 2 3" xfId="4605" xr:uid="{A48405C1-6351-48C6-8FF2-331FF994D301}"/>
    <cellStyle name="Normal 23 2 4" xfId="4712" xr:uid="{C1F71B1C-F8AE-4F3B-B8EB-57E72D8E984D}"/>
    <cellStyle name="Normal 23 3" xfId="4426" xr:uid="{EC8EF5CD-B2CA-4EAA-9F82-406E2C8FE67B}"/>
    <cellStyle name="Normal 23 4" xfId="4355" xr:uid="{A39DED0B-F0D5-45FB-AE6E-D5CF6348E13D}"/>
    <cellStyle name="Normal 23 5" xfId="4572" xr:uid="{2113DC42-93D5-4B31-B26B-1BEFFFDE7BF1}"/>
    <cellStyle name="Normal 23 6" xfId="4739" xr:uid="{E6BEAC49-C7FE-4C8E-967F-0830DE254622}"/>
    <cellStyle name="Normal 24" xfId="443" xr:uid="{5C479342-704C-4AB4-BDF0-120A0D540691}"/>
    <cellStyle name="Normal 24 2" xfId="444" xr:uid="{80611513-E07D-4DCC-8B40-D0978E20B9AB}"/>
    <cellStyle name="Normal 24 2 2" xfId="4428" xr:uid="{B8D202DF-A6D4-4C45-84DD-50E8BEFB327E}"/>
    <cellStyle name="Normal 24 2 3" xfId="4358" xr:uid="{4618EC45-05B4-4465-B182-5CAA8833B1BE}"/>
    <cellStyle name="Normal 24 2 4" xfId="4574" xr:uid="{2D83F03F-63B4-44D0-86ED-BDD0A779AE33}"/>
    <cellStyle name="Normal 24 2 5" xfId="4741" xr:uid="{9E1A418E-7966-4A92-B572-4DD82B6DE952}"/>
    <cellStyle name="Normal 24 3" xfId="4427" xr:uid="{16ADF26D-A566-470B-9E1E-32082BC0863D}"/>
    <cellStyle name="Normal 24 4" xfId="4357" xr:uid="{16C10DEE-15A1-4CD6-8AA9-AA674F0A4480}"/>
    <cellStyle name="Normal 24 5" xfId="4573" xr:uid="{46F2068F-E976-4AE2-85DE-BD8F7DF7C5B6}"/>
    <cellStyle name="Normal 24 6" xfId="4740" xr:uid="{9D8E59C5-867C-4CDE-A59B-6B21A0C20DE6}"/>
    <cellStyle name="Normal 25" xfId="451" xr:uid="{55F7A5E1-FB21-4DBA-A869-8AE90EFDA45A}"/>
    <cellStyle name="Normal 25 2" xfId="4360" xr:uid="{8A8894BE-8845-46D8-880B-FCC1843C1BCC}"/>
    <cellStyle name="Normal 25 2 2" xfId="5337" xr:uid="{EDE1B1AC-3FA2-457E-9256-516A2ACDFCCF}"/>
    <cellStyle name="Normal 25 3" xfId="4429" xr:uid="{A6926F83-EDC8-4950-A0AA-B0A9D02EDC58}"/>
    <cellStyle name="Normal 25 4" xfId="4359" xr:uid="{48FEDC31-F675-4964-A367-A2F899761ACD}"/>
    <cellStyle name="Normal 25 5" xfId="4575" xr:uid="{139E4E25-53FD-46B1-BA54-AE0A124109EB}"/>
    <cellStyle name="Normal 26" xfId="2498" xr:uid="{46CDAF0D-C4DF-44AB-B84D-D4283CC3C411}"/>
    <cellStyle name="Normal 26 2" xfId="2499" xr:uid="{F5B77C52-AAE6-4E66-B330-AD5A471D3DED}"/>
    <cellStyle name="Normal 26 2 2" xfId="4362" xr:uid="{90A73015-6C45-4795-A297-2C7E9725F89A}"/>
    <cellStyle name="Normal 26 3" xfId="4361" xr:uid="{9BC05589-33F0-49B9-86D3-249304982D2F}"/>
    <cellStyle name="Normal 26 3 2" xfId="4436" xr:uid="{0F8C8C27-2841-4C42-8A9E-6D671AB2E2FC}"/>
    <cellStyle name="Normal 27" xfId="2507" xr:uid="{FD4D283F-CA59-41BF-A3E4-625172AE7241}"/>
    <cellStyle name="Normal 27 2" xfId="4364" xr:uid="{3F52124E-8BF4-480A-BECE-DA40C509E965}"/>
    <cellStyle name="Normal 27 3" xfId="4363" xr:uid="{FE660B85-F76B-41E2-83D5-49FD8D617DD0}"/>
    <cellStyle name="Normal 27 4" xfId="4599" xr:uid="{B5CFCF22-6735-4F1F-A382-CD8737E5471C}"/>
    <cellStyle name="Normal 27 5" xfId="5320" xr:uid="{688D4BD0-A72D-4EED-9A6C-C3CB9FF19D1E}"/>
    <cellStyle name="Normal 27 6" xfId="4589" xr:uid="{2CD967D6-2927-4072-B89D-2B161CB883CC}"/>
    <cellStyle name="Normal 27 7" xfId="5332" xr:uid="{25C8E936-9008-4CDF-A301-3EBF708304B2}"/>
    <cellStyle name="Normal 28" xfId="4365" xr:uid="{442FA2C7-ED7D-4E17-90A4-5E3B1865B9CD}"/>
    <cellStyle name="Normal 28 2" xfId="4366" xr:uid="{2C3BAC86-5587-4CDA-8C40-FF005CC5F492}"/>
    <cellStyle name="Normal 28 3" xfId="4367" xr:uid="{EA9071C4-A879-448D-96B8-45CA071BA066}"/>
    <cellStyle name="Normal 29" xfId="4368" xr:uid="{A35EC145-E3B1-45C5-B3C1-9D9AD6F2245B}"/>
    <cellStyle name="Normal 29 2" xfId="4369" xr:uid="{214BCA42-AFF6-410D-99D1-C7B08CD45AC5}"/>
    <cellStyle name="Normal 3" xfId="2" xr:uid="{665067A7-73F8-4B7E-BFD2-7BB3B9468366}"/>
    <cellStyle name="Normal 3 2" xfId="64" xr:uid="{B0E89988-1DE9-4365-80BC-E6E5C5C73991}"/>
    <cellStyle name="Normal 3 2 2" xfId="65" xr:uid="{11FE6BEC-E0EF-4675-9EB4-D61381F95707}"/>
    <cellStyle name="Normal 3 2 2 2" xfId="288" xr:uid="{61A7D620-3C2C-408F-A30E-F8740D1B4384}"/>
    <cellStyle name="Normal 3 2 2 2 2" xfId="4665" xr:uid="{B24064E4-2BCE-496D-84E2-9B6F616AFF8C}"/>
    <cellStyle name="Normal 3 2 2 3" xfId="4556" xr:uid="{41C60568-A2E9-4F06-963E-4E1DED0E80FC}"/>
    <cellStyle name="Normal 3 2 3" xfId="66" xr:uid="{20473965-2DBB-4B67-8472-0471446FF693}"/>
    <cellStyle name="Normal 3 2 4" xfId="289" xr:uid="{728224EB-56E8-41AF-8ACD-AD0A2D4DA342}"/>
    <cellStyle name="Normal 3 2 4 2" xfId="4666" xr:uid="{2D7C4F04-846C-475F-B03A-495B5DAAEB71}"/>
    <cellStyle name="Normal 3 2 5" xfId="2506" xr:uid="{D24288BF-BA77-4485-9063-74CC262961D4}"/>
    <cellStyle name="Normal 3 2 5 2" xfId="4509" xr:uid="{9F47CAAA-8018-4893-B93F-9D6E39D4C4F2}"/>
    <cellStyle name="Normal 3 2 5 3" xfId="5304" xr:uid="{557A9473-6496-463B-954F-A99D0DDB4A90}"/>
    <cellStyle name="Normal 3 3" xfId="67" xr:uid="{A93D5CDC-8101-4807-B8CA-C9629ABCD085}"/>
    <cellStyle name="Normal 3 3 2" xfId="290" xr:uid="{1F57F633-1235-4D87-90EF-9CC9B0488A5C}"/>
    <cellStyle name="Normal 3 3 2 2" xfId="4667" xr:uid="{3B085226-B43D-4E01-8CCB-A69919267AD0}"/>
    <cellStyle name="Normal 3 3 3" xfId="4557" xr:uid="{40E7911B-5C65-4BA9-8030-5E79AB60F07F}"/>
    <cellStyle name="Normal 3 4" xfId="97" xr:uid="{88893AA2-1B3C-4D1F-9B92-7AE837F46123}"/>
    <cellStyle name="Normal 3 4 2" xfId="2502" xr:uid="{6D654093-8A97-4F92-A8A9-2CDEBA3259C6}"/>
    <cellStyle name="Normal 3 4 2 2" xfId="4668" xr:uid="{1809C844-E9F5-4DAF-9AC3-784145A28766}"/>
    <cellStyle name="Normal 3 4 3" xfId="5345" xr:uid="{1F8DD518-604E-4732-A329-D8A5D2262484}"/>
    <cellStyle name="Normal 3 5" xfId="2501" xr:uid="{069BBDD5-AE34-4423-8FBD-BC825E3EFA74}"/>
    <cellStyle name="Normal 3 5 2" xfId="4669" xr:uid="{425FCFB1-E2C3-41E8-8898-2B1CC1057EE6}"/>
    <cellStyle name="Normal 3 5 3" xfId="4745" xr:uid="{9DC4F5CF-AC42-426E-85EE-3A8005532E1E}"/>
    <cellStyle name="Normal 3 5 4" xfId="4713" xr:uid="{E78B8E58-F4DD-4AF5-96D6-435648E6B58D}"/>
    <cellStyle name="Normal 3 6" xfId="4664" xr:uid="{40FF7597-CD15-4B1D-920E-EC4894FAD4C7}"/>
    <cellStyle name="Normal 3 6 2" xfId="5336" xr:uid="{9078A789-648C-4759-868C-6BC327FF9010}"/>
    <cellStyle name="Normal 3 6 2 2" xfId="5333" xr:uid="{03C3D7E8-FC73-4C43-9034-E33DB0904966}"/>
    <cellStyle name="Normal 30" xfId="4370" xr:uid="{5275F352-B3FC-4D75-B43E-7992E117C12E}"/>
    <cellStyle name="Normal 30 2" xfId="4371" xr:uid="{6E7B80F8-58C9-45C8-BD2E-BDCEA1E65AF3}"/>
    <cellStyle name="Normal 31" xfId="4372" xr:uid="{958CCA95-ECE8-4262-ACB4-ED9512767656}"/>
    <cellStyle name="Normal 31 2" xfId="4373" xr:uid="{251584C9-C4B6-440A-9BAD-83D0291ABEBE}"/>
    <cellStyle name="Normal 32" xfId="4374" xr:uid="{630C07BD-F7C0-4985-96DA-67FCBFB53F32}"/>
    <cellStyle name="Normal 33" xfId="4375" xr:uid="{A5DBDA47-CAB4-42F9-833B-CA96C7746F16}"/>
    <cellStyle name="Normal 33 2" xfId="4376" xr:uid="{63C85856-1938-4E62-9193-6AD02DED646A}"/>
    <cellStyle name="Normal 34" xfId="4377" xr:uid="{30EFEFA6-45EA-4EF5-9A3B-F0678F9D73DE}"/>
    <cellStyle name="Normal 34 2" xfId="4378" xr:uid="{A5E79CE9-4D53-4047-AD1D-887CD8FFD28D}"/>
    <cellStyle name="Normal 35" xfId="4379" xr:uid="{79867FBF-F878-450E-B586-926EFCE63F57}"/>
    <cellStyle name="Normal 35 2" xfId="4380" xr:uid="{6D017421-315F-4DCD-9046-50B86749BB1C}"/>
    <cellStyle name="Normal 36" xfId="4381" xr:uid="{BAE0A8C9-DA3D-43E9-976F-988D65C3C283}"/>
    <cellStyle name="Normal 36 2" xfId="4382" xr:uid="{0C1644A8-2F30-47B9-8228-D2C45362CF29}"/>
    <cellStyle name="Normal 37" xfId="4383" xr:uid="{8C693DC4-B597-4A3D-BA37-06C133572CD2}"/>
    <cellStyle name="Normal 37 2" xfId="4384" xr:uid="{CCEF27C3-2A64-4FA7-84AB-00D6E92E6140}"/>
    <cellStyle name="Normal 38" xfId="4385" xr:uid="{1BDAD4C1-DF8A-4F1A-8D22-E70A6999E2AF}"/>
    <cellStyle name="Normal 38 2" xfId="4386" xr:uid="{879F7241-3571-4340-BD72-435F3DC1A5A2}"/>
    <cellStyle name="Normal 39" xfId="4387" xr:uid="{1048BE79-9B83-4CAD-A9A8-6D6A5EB4B784}"/>
    <cellStyle name="Normal 39 2" xfId="4388" xr:uid="{527015D6-7E91-4EC0-B4BB-B36E0EDF9A5D}"/>
    <cellStyle name="Normal 39 2 2" xfId="4389" xr:uid="{99F93555-917F-4D40-AC6B-4C74E464D0E2}"/>
    <cellStyle name="Normal 39 3" xfId="4390" xr:uid="{0FBC4388-FFD9-4F63-9D35-825C9C1A0F33}"/>
    <cellStyle name="Normal 4" xfId="68" xr:uid="{4B4A4153-ED57-4440-BD34-93B7C172A848}"/>
    <cellStyle name="Normal 4 2" xfId="69" xr:uid="{746A59C5-4993-4506-BC25-2AB51CF7592F}"/>
    <cellStyle name="Normal 4 2 2" xfId="98" xr:uid="{10C7DA2C-5DA9-49D9-BB7F-38C61B7E653D}"/>
    <cellStyle name="Normal 4 2 2 2" xfId="445" xr:uid="{CAD69B0A-AFEC-4503-8986-BD254E3F8034}"/>
    <cellStyle name="Normal 4 2 2 3" xfId="2807" xr:uid="{E3DDE5FB-A836-4558-9606-ECA868F16151}"/>
    <cellStyle name="Normal 4 2 2 4" xfId="2808" xr:uid="{57361032-793E-4374-9F33-25A969348B92}"/>
    <cellStyle name="Normal 4 2 2 4 2" xfId="2809" xr:uid="{40503EDE-F406-4522-82F7-4DFF30F5BF35}"/>
    <cellStyle name="Normal 4 2 2 4 3" xfId="2810" xr:uid="{D44463D2-5907-490B-B2FC-CEA6A32122E0}"/>
    <cellStyle name="Normal 4 2 2 4 3 2" xfId="2811" xr:uid="{06671DB6-769E-46BD-A326-7F37824463D5}"/>
    <cellStyle name="Normal 4 2 2 4 3 3" xfId="4312" xr:uid="{C65E56B2-B552-4D77-8991-5C0855463A9D}"/>
    <cellStyle name="Normal 4 2 3" xfId="2493" xr:uid="{F45E4C37-883D-47C6-9DB1-C63F65EFF2D7}"/>
    <cellStyle name="Normal 4 2 3 2" xfId="2504" xr:uid="{A9A8E57D-A8CB-422B-AEB5-D6BD8BBEBA0F}"/>
    <cellStyle name="Normal 4 2 3 2 2" xfId="4462" xr:uid="{455E5D5D-DE12-4054-858A-D1D05A1871A8}"/>
    <cellStyle name="Normal 4 2 3 2 3" xfId="5340" xr:uid="{BBCD1A4F-6532-481F-9975-FB116B637FDA}"/>
    <cellStyle name="Normal 4 2 3 3" xfId="4463" xr:uid="{5F1A909F-3513-40D4-AD4A-F09A3F9D139A}"/>
    <cellStyle name="Normal 4 2 3 3 2" xfId="4464" xr:uid="{535C2D45-CB80-49AA-B777-D8D1AB16388B}"/>
    <cellStyle name="Normal 4 2 3 4" xfId="4465" xr:uid="{A6BF416D-FA2D-48AF-83F8-28E81FCF941F}"/>
    <cellStyle name="Normal 4 2 3 5" xfId="4466" xr:uid="{15EFD160-B172-4C70-8D6F-AC0B03F9A5A3}"/>
    <cellStyle name="Normal 4 2 4" xfId="2494" xr:uid="{7C2A4FFB-BD44-4E58-9209-37040F9F3FA3}"/>
    <cellStyle name="Normal 4 2 4 2" xfId="4392" xr:uid="{10AB74D4-D844-47F3-9F98-CAB7776855BE}"/>
    <cellStyle name="Normal 4 2 4 2 2" xfId="4467" xr:uid="{A7371345-65E4-4287-85FC-2E42E13FE948}"/>
    <cellStyle name="Normal 4 2 4 2 3" xfId="4694" xr:uid="{4D2ED929-2275-41F8-88E4-BA8B8D03452B}"/>
    <cellStyle name="Normal 4 2 4 2 4" xfId="4613" xr:uid="{40FBD25F-94F1-480A-A9D4-883032DBA74A}"/>
    <cellStyle name="Normal 4 2 4 3" xfId="4576" xr:uid="{522D6D57-8638-4D16-A3CA-284958D873C9}"/>
    <cellStyle name="Normal 4 2 4 4" xfId="4714" xr:uid="{EFF3B4A7-27C1-4737-A466-9FF45C905513}"/>
    <cellStyle name="Normal 4 2 5" xfId="1168" xr:uid="{F6EF8650-BE29-42DC-87FF-F05968C45539}"/>
    <cellStyle name="Normal 4 2 6" xfId="4558" xr:uid="{69F649F9-D8CC-43FF-A8A2-D90B66CA561B}"/>
    <cellStyle name="Normal 4 2 7" xfId="5342" xr:uid="{61E361E6-CA5E-471B-827B-52A81ACEAD4A}"/>
    <cellStyle name="Normal 4 3" xfId="528" xr:uid="{B1F3EC82-BAAD-47EA-8805-7420C362D7B5}"/>
    <cellStyle name="Normal 4 3 2" xfId="1170" xr:uid="{36506815-861F-41B9-8996-7C3F0EFF4B22}"/>
    <cellStyle name="Normal 4 3 2 2" xfId="1171" xr:uid="{DBF5211A-2E6D-46EA-9077-9BED0FC9AA65}"/>
    <cellStyle name="Normal 4 3 2 3" xfId="1172" xr:uid="{EFF4BB32-013C-4370-AB74-7990A17879FD}"/>
    <cellStyle name="Normal 4 3 3" xfId="1169" xr:uid="{40AC01B5-92D0-4937-886E-F6224076B7F4}"/>
    <cellStyle name="Normal 4 3 3 2" xfId="4434" xr:uid="{81108727-0AB2-4998-A28C-54E31B1F3A66}"/>
    <cellStyle name="Normal 4 3 4" xfId="2812" xr:uid="{D4DF7A65-21A9-49FA-8703-77C93429CE01}"/>
    <cellStyle name="Normal 4 3 5" xfId="2813" xr:uid="{186E6FA4-6F24-44A1-ADE7-98A99CBE68EB}"/>
    <cellStyle name="Normal 4 3 5 2" xfId="2814" xr:uid="{C0E6D0DB-3F00-4D17-B03A-8B79C0782535}"/>
    <cellStyle name="Normal 4 3 5 3" xfId="2815" xr:uid="{2B2581AA-43C4-44E6-8476-5BF8CC7420A2}"/>
    <cellStyle name="Normal 4 3 5 3 2" xfId="2816" xr:uid="{B3A204E9-F9E1-4C01-9DFE-C8AD3EDF58DC}"/>
    <cellStyle name="Normal 4 3 5 3 3" xfId="4311" xr:uid="{CC23B5FD-7786-4EAE-9F22-3ACF649A40BD}"/>
    <cellStyle name="Normal 4 3 6" xfId="4314" xr:uid="{2E5E0081-BEB9-4D65-91F2-639F2363F2AD}"/>
    <cellStyle name="Normal 4 4" xfId="453" xr:uid="{202B5881-E42D-43B3-A75C-07818E2A8A6E}"/>
    <cellStyle name="Normal 4 4 2" xfId="2495" xr:uid="{EE20D831-CFCB-4CBB-9D16-6A9B577CC3F2}"/>
    <cellStyle name="Normal 4 4 3" xfId="2503" xr:uid="{3D61F6CD-B778-4446-A33F-407DDAD877C6}"/>
    <cellStyle name="Normal 4 4 3 2" xfId="4317" xr:uid="{C5930150-9CDD-4D8C-A401-F71E45A040BF}"/>
    <cellStyle name="Normal 4 4 3 3" xfId="4316" xr:uid="{88CBF771-8A65-45F9-8906-86942B5E0D3B}"/>
    <cellStyle name="Normal 4 4 4" xfId="4747" xr:uid="{B154AE72-CD46-40CF-A40B-3EE29CA1E516}"/>
    <cellStyle name="Normal 4 4 4 2" xfId="5339" xr:uid="{B6BEBBB6-6BD6-4692-B14B-EB13E4110B58}"/>
    <cellStyle name="Normal 4 5" xfId="2496" xr:uid="{EE4137EA-2DC2-45C2-AE65-572CD4A4D8DB}"/>
    <cellStyle name="Normal 4 5 2" xfId="4391" xr:uid="{EAF3DC2D-295E-4C25-8F73-D6136924CF18}"/>
    <cellStyle name="Normal 4 6" xfId="2497" xr:uid="{0B0655D9-C473-4E31-962C-72356782F9FA}"/>
    <cellStyle name="Normal 4 7" xfId="900" xr:uid="{8BE6F192-C528-4770-81AF-18E0759ECFE4}"/>
    <cellStyle name="Normal 4 8" xfId="5341" xr:uid="{EA40EF7A-FF20-4903-8A2D-B88C2DC7CD42}"/>
    <cellStyle name="Normal 40" xfId="4393" xr:uid="{362E21ED-933D-4A96-9D9E-927C0DF288E4}"/>
    <cellStyle name="Normal 40 2" xfId="4394" xr:uid="{341CCCA4-B415-438F-98C4-6B76C8D48C42}"/>
    <cellStyle name="Normal 40 2 2" xfId="4395" xr:uid="{132D10F1-095E-42B7-89DC-286AD97AC035}"/>
    <cellStyle name="Normal 40 3" xfId="4396" xr:uid="{698F6413-CF17-4DAD-A32B-21CC5E9033FE}"/>
    <cellStyle name="Normal 41" xfId="4397" xr:uid="{AF4ED775-932D-4465-88C2-632C940387E4}"/>
    <cellStyle name="Normal 41 2" xfId="4398" xr:uid="{97C6273C-1580-4E94-8AA4-19469126AE49}"/>
    <cellStyle name="Normal 42" xfId="4399" xr:uid="{71850F0F-E446-40B4-A594-19BA8BBA95D0}"/>
    <cellStyle name="Normal 42 2" xfId="4400" xr:uid="{B2910127-C93B-4012-BE25-4A6AE751993D}"/>
    <cellStyle name="Normal 43" xfId="4401" xr:uid="{CE47617C-93E8-4185-9227-20824DB3DB0A}"/>
    <cellStyle name="Normal 43 2" xfId="4402" xr:uid="{42DDFBAC-6C77-4B6E-B7A7-350BB3DBA218}"/>
    <cellStyle name="Normal 44" xfId="4412" xr:uid="{4AB1B35B-BF2E-4E94-8CB1-DBE148B785A9}"/>
    <cellStyle name="Normal 44 2" xfId="4413" xr:uid="{1AD3225C-179B-4DDF-8418-6E63A1463E96}"/>
    <cellStyle name="Normal 45" xfId="4674" xr:uid="{C1452A3D-38D4-467A-9029-B5A68C24F469}"/>
    <cellStyle name="Normal 45 2" xfId="5324" xr:uid="{86CD9B2B-EFC4-4A3B-98EB-268A96E0C367}"/>
    <cellStyle name="Normal 45 3" xfId="5323" xr:uid="{2E6C501A-71AC-47DD-93A6-71B4C0DC3BC1}"/>
    <cellStyle name="Normal 5" xfId="70" xr:uid="{EA5FD08F-DF6B-4530-8B57-D21245A291BE}"/>
    <cellStyle name="Normal 5 10" xfId="291" xr:uid="{3C365C46-C7EF-4E16-AF4A-BA2BE30ABBEA}"/>
    <cellStyle name="Normal 5 10 2" xfId="529" xr:uid="{158E5571-8D93-4182-BFC7-AB4C1FF4E539}"/>
    <cellStyle name="Normal 5 10 2 2" xfId="1173" xr:uid="{96C742D3-C678-424A-9504-39F9700999F9}"/>
    <cellStyle name="Normal 5 10 2 3" xfId="2817" xr:uid="{DB0BC091-EACC-45F6-AB28-78514AA98ACD}"/>
    <cellStyle name="Normal 5 10 2 4" xfId="2818" xr:uid="{AB07A816-F3B1-433D-8DF2-87A3D5DE3F20}"/>
    <cellStyle name="Normal 5 10 3" xfId="1174" xr:uid="{394B2CCC-4748-4520-8687-27C9ED661044}"/>
    <cellStyle name="Normal 5 10 3 2" xfId="2819" xr:uid="{B0758A27-B1A5-4C2F-BE30-0C44EA33ABD6}"/>
    <cellStyle name="Normal 5 10 3 3" xfId="2820" xr:uid="{4C7831C3-A281-4D74-BA37-A51937ED7A0D}"/>
    <cellStyle name="Normal 5 10 3 4" xfId="2821" xr:uid="{45DD9BE6-F6E6-414F-AE6F-038EB863BC94}"/>
    <cellStyle name="Normal 5 10 4" xfId="2822" xr:uid="{C91544DD-B666-4BF0-A32C-59C10884895D}"/>
    <cellStyle name="Normal 5 10 5" xfId="2823" xr:uid="{600A39B2-ECB5-4705-A926-9377186530C0}"/>
    <cellStyle name="Normal 5 10 6" xfId="2824" xr:uid="{2AFAE599-F80A-43B5-8397-13BBCA2AD173}"/>
    <cellStyle name="Normal 5 11" xfId="292" xr:uid="{0A556723-CF09-48B5-AD92-858798C39AF2}"/>
    <cellStyle name="Normal 5 11 2" xfId="1175" xr:uid="{47D32FF9-0DB6-4657-A238-84A02A385AB2}"/>
    <cellStyle name="Normal 5 11 2 2" xfId="2825" xr:uid="{81E0082C-774D-4031-B207-BB47329F0479}"/>
    <cellStyle name="Normal 5 11 2 2 2" xfId="4403" xr:uid="{E6343BEF-43BD-49FE-A4A7-0DB431A221AB}"/>
    <cellStyle name="Normal 5 11 2 2 3" xfId="4681" xr:uid="{3595586D-D1C6-4A5D-B3DD-8CA191E21551}"/>
    <cellStyle name="Normal 5 11 2 3" xfId="2826" xr:uid="{1F37F768-C71D-4624-8F46-DA642864BEFA}"/>
    <cellStyle name="Normal 5 11 2 4" xfId="2827" xr:uid="{AD52BC79-A9F0-4D11-8261-619B2C038467}"/>
    <cellStyle name="Normal 5 11 3" xfId="2828" xr:uid="{D70846B2-7901-4FF3-84A1-76E72A7355D6}"/>
    <cellStyle name="Normal 5 11 3 2" xfId="5344" xr:uid="{B7108A5A-653B-47AA-B0FF-26C0A51FB197}"/>
    <cellStyle name="Normal 5 11 4" xfId="2829" xr:uid="{08AB12AB-A7F7-4285-9FCB-8DC85FD247A4}"/>
    <cellStyle name="Normal 5 11 4 2" xfId="4577" xr:uid="{5EF9D26E-3CAF-42E9-9DCA-6B715ABA0531}"/>
    <cellStyle name="Normal 5 11 4 3" xfId="4682" xr:uid="{E4656123-E807-4C7E-BB4D-FD3CF7BD2470}"/>
    <cellStyle name="Normal 5 11 4 4" xfId="4606" xr:uid="{E7EA6792-B722-46E8-855E-2657799BEE3E}"/>
    <cellStyle name="Normal 5 11 5" xfId="2830" xr:uid="{28D0B491-0BF7-44AC-A4C7-4D11A869BCE9}"/>
    <cellStyle name="Normal 5 12" xfId="1176" xr:uid="{C81DA0D8-2A9D-4495-AE69-E3563269FBCA}"/>
    <cellStyle name="Normal 5 12 2" xfId="2831" xr:uid="{E1310E6E-BCE6-450B-A2A8-11AAFF52C78C}"/>
    <cellStyle name="Normal 5 12 3" xfId="2832" xr:uid="{3BB3E432-8159-444D-9ACA-4811586C5A20}"/>
    <cellStyle name="Normal 5 12 4" xfId="2833" xr:uid="{879212C0-3F23-4204-8C93-B6D4C3214002}"/>
    <cellStyle name="Normal 5 13" xfId="901" xr:uid="{D1494FC9-2DC4-4C24-B263-52126B1EBAB9}"/>
    <cellStyle name="Normal 5 13 2" xfId="2834" xr:uid="{889B874D-8A33-4440-9AFB-5CD7DD43EB0A}"/>
    <cellStyle name="Normal 5 13 3" xfId="2835" xr:uid="{0F692266-F90B-4401-9B03-58F14E611710}"/>
    <cellStyle name="Normal 5 13 4" xfId="2836" xr:uid="{BF49CE2A-D229-4919-8884-E36CB11D54C7}"/>
    <cellStyle name="Normal 5 14" xfId="2837" xr:uid="{4C4CE8D3-CD89-44D4-973E-932A73D4DEC9}"/>
    <cellStyle name="Normal 5 14 2" xfId="2838" xr:uid="{0449FB0C-188F-4066-AF58-5ECB5A9CC97D}"/>
    <cellStyle name="Normal 5 15" xfId="2839" xr:uid="{7586494E-40AC-437D-91C4-C73DCCC612B3}"/>
    <cellStyle name="Normal 5 16" xfId="2840" xr:uid="{4FC6D098-C5CE-4901-896C-E32DBC407EFD}"/>
    <cellStyle name="Normal 5 17" xfId="2841" xr:uid="{85B548FE-8B23-4503-802B-CC06193EBF1B}"/>
    <cellStyle name="Normal 5 2" xfId="71" xr:uid="{8DFA8A98-538F-419C-9CBF-166D3581E9BF}"/>
    <cellStyle name="Normal 5 2 2" xfId="187" xr:uid="{C2038E9F-0B3A-476D-83A2-5C10B3655E61}"/>
    <cellStyle name="Normal 5 2 2 2" xfId="188" xr:uid="{1A866210-B1DD-4542-B2DA-55BA8072B528}"/>
    <cellStyle name="Normal 5 2 2 2 2" xfId="189" xr:uid="{562C1CE0-E203-430A-AC39-D8F4884FEA4D}"/>
    <cellStyle name="Normal 5 2 2 2 2 2" xfId="190" xr:uid="{0D3B0576-F69C-478B-82C5-F63E4B9D041A}"/>
    <cellStyle name="Normal 5 2 2 2 3" xfId="191" xr:uid="{8476793B-23D3-468F-B3A9-A43A45A88DEB}"/>
    <cellStyle name="Normal 5 2 2 2 4" xfId="4670" xr:uid="{31787091-3BCE-498E-AF54-0BC60C8DD51D}"/>
    <cellStyle name="Normal 5 2 2 2 5" xfId="5300" xr:uid="{1D6AAB88-7718-4099-9F87-0FE96070976C}"/>
    <cellStyle name="Normal 5 2 2 3" xfId="192" xr:uid="{E38E9C8C-0CF3-4715-A46D-96A8B4410FD0}"/>
    <cellStyle name="Normal 5 2 2 3 2" xfId="193" xr:uid="{9C980D4E-FC8D-443D-80FB-C2C76DBFCC0E}"/>
    <cellStyle name="Normal 5 2 2 4" xfId="194" xr:uid="{0EE5DA8A-A951-455B-B5BC-BA33D07E2BA1}"/>
    <cellStyle name="Normal 5 2 2 5" xfId="293" xr:uid="{1815AD9D-BC91-4DEA-883F-3DB352030146}"/>
    <cellStyle name="Normal 5 2 2 6" xfId="4596" xr:uid="{1346A236-4EB7-437F-9A49-5463ADE7ABD3}"/>
    <cellStyle name="Normal 5 2 2 7" xfId="5329" xr:uid="{05ECB070-6133-44E2-812C-BEB67FD3C8A7}"/>
    <cellStyle name="Normal 5 2 3" xfId="195" xr:uid="{4EAA34D7-4F1B-4B74-832C-EF9A1FB5BBAD}"/>
    <cellStyle name="Normal 5 2 3 2" xfId="196" xr:uid="{4CF3DD91-277E-4E3D-BE0D-D0F0DDE0C068}"/>
    <cellStyle name="Normal 5 2 3 2 2" xfId="197" xr:uid="{649F2F9E-C4B8-4351-A9D7-110DC0C2A163}"/>
    <cellStyle name="Normal 5 2 3 2 3" xfId="4559" xr:uid="{1A6D94CE-59BE-4D71-A84C-948D55DE9ABA}"/>
    <cellStyle name="Normal 5 2 3 2 4" xfId="5301" xr:uid="{9D0122D1-9362-438F-BD8C-39A745DD7905}"/>
    <cellStyle name="Normal 5 2 3 3" xfId="198" xr:uid="{659F1F98-06AB-4F8D-8A52-29F5C6563776}"/>
    <cellStyle name="Normal 5 2 3 3 2" xfId="4742" xr:uid="{64907CFC-B61D-472B-BFF7-CE7DF07AF7D7}"/>
    <cellStyle name="Normal 5 2 3 4" xfId="4404" xr:uid="{26E97B1F-5CF4-44C1-8FAE-F0FB9302386C}"/>
    <cellStyle name="Normal 5 2 3 4 2" xfId="4715" xr:uid="{A2E0E4C0-920C-422D-ADFD-8175590AB610}"/>
    <cellStyle name="Normal 5 2 3 5" xfId="4597" xr:uid="{51138EE5-3C87-4E1B-8AAA-5C52858D226D}"/>
    <cellStyle name="Normal 5 2 3 6" xfId="5321" xr:uid="{B4071E43-A5BE-4DB0-AD59-1FB0342D07E8}"/>
    <cellStyle name="Normal 5 2 3 7" xfId="5330" xr:uid="{349C21E5-9776-4361-82D9-8534CE26AA12}"/>
    <cellStyle name="Normal 5 2 4" xfId="199" xr:uid="{28AE06CD-261B-4CF9-9D0D-1443AFC70723}"/>
    <cellStyle name="Normal 5 2 4 2" xfId="200" xr:uid="{72224EB7-6839-47C7-AF71-88EAB983395A}"/>
    <cellStyle name="Normal 5 2 5" xfId="201" xr:uid="{47E26AD8-E926-47FA-B4DA-0D94A134272F}"/>
    <cellStyle name="Normal 5 2 6" xfId="186" xr:uid="{812C8559-FD52-4304-8A70-999F7C792FE6}"/>
    <cellStyle name="Normal 5 3" xfId="72" xr:uid="{4E939FBD-26F6-4100-98E8-7B59A373594F}"/>
    <cellStyle name="Normal 5 3 2" xfId="4406" xr:uid="{2572F745-BAC3-49F3-8BF3-F2B2A66015AE}"/>
    <cellStyle name="Normal 5 3 3" xfId="4405" xr:uid="{CD482E03-8D94-4378-817E-DA7C28268CED}"/>
    <cellStyle name="Normal 5 4" xfId="99" xr:uid="{5949CB8C-E326-43EB-A50C-38839A144744}"/>
    <cellStyle name="Normal 5 4 10" xfId="2842" xr:uid="{DC3C7393-2D16-4BA6-AB0B-1E7A0443A8A4}"/>
    <cellStyle name="Normal 5 4 11" xfId="2843" xr:uid="{10E6C9CF-5918-4399-834B-BC8CF1419855}"/>
    <cellStyle name="Normal 5 4 2" xfId="100" xr:uid="{CBBEDDF8-35E9-4A1D-B633-7F6BCB72EF6F}"/>
    <cellStyle name="Normal 5 4 2 2" xfId="101" xr:uid="{8BB45BEC-0E5F-49D3-BE31-6EE2047C45C5}"/>
    <cellStyle name="Normal 5 4 2 2 2" xfId="294" xr:uid="{04FA9555-63D7-4518-A361-5D0E6629C06A}"/>
    <cellStyle name="Normal 5 4 2 2 2 2" xfId="530" xr:uid="{9841B4EA-7A2F-45B2-A91A-8550EE3B65DB}"/>
    <cellStyle name="Normal 5 4 2 2 2 2 2" xfId="531" xr:uid="{DCA2CEDF-DEF8-4C74-BC53-C51ACCA45DC9}"/>
    <cellStyle name="Normal 5 4 2 2 2 2 2 2" xfId="1177" xr:uid="{040EF2AA-0752-457A-9D4D-BAD5F9D9DEA9}"/>
    <cellStyle name="Normal 5 4 2 2 2 2 2 2 2" xfId="1178" xr:uid="{60806D9F-F361-4C02-87E4-4583F7F7EAC7}"/>
    <cellStyle name="Normal 5 4 2 2 2 2 2 3" xfId="1179" xr:uid="{4ED5445D-90B4-4B85-A6B2-BE2B8495A58B}"/>
    <cellStyle name="Normal 5 4 2 2 2 2 3" xfId="1180" xr:uid="{DEDA1806-C556-4445-89E3-5ACD35C29AB0}"/>
    <cellStyle name="Normal 5 4 2 2 2 2 3 2" xfId="1181" xr:uid="{C3E45AF6-5C04-45A5-BA75-DAE88C17BCBD}"/>
    <cellStyle name="Normal 5 4 2 2 2 2 4" xfId="1182" xr:uid="{66EE5FDB-39AD-4405-B46B-121EB091879C}"/>
    <cellStyle name="Normal 5 4 2 2 2 3" xfId="532" xr:uid="{9F0E05AD-A143-48EA-A070-4579BFF4F981}"/>
    <cellStyle name="Normal 5 4 2 2 2 3 2" xfId="1183" xr:uid="{EA20F163-FD5B-48A5-A54A-E9E22808F54A}"/>
    <cellStyle name="Normal 5 4 2 2 2 3 2 2" xfId="1184" xr:uid="{70F5D68C-821A-4E66-8CEE-1291723687A7}"/>
    <cellStyle name="Normal 5 4 2 2 2 3 3" xfId="1185" xr:uid="{43F097C5-1579-48FD-BC7A-A4C314D1DBA0}"/>
    <cellStyle name="Normal 5 4 2 2 2 3 4" xfId="2844" xr:uid="{6D48429A-7EC0-48E7-8B01-EA54F8D521F2}"/>
    <cellStyle name="Normal 5 4 2 2 2 4" xfId="1186" xr:uid="{D2FA50AC-EE51-4482-A3BD-4B0A32407FCB}"/>
    <cellStyle name="Normal 5 4 2 2 2 4 2" xfId="1187" xr:uid="{FCDCF056-1139-4BB2-B9B7-82DC933E15C2}"/>
    <cellStyle name="Normal 5 4 2 2 2 5" xfId="1188" xr:uid="{136DC625-0C37-45E4-83CD-656505CFDA17}"/>
    <cellStyle name="Normal 5 4 2 2 2 6" xfId="2845" xr:uid="{997CCAF5-425D-4989-9E88-4E7150E96150}"/>
    <cellStyle name="Normal 5 4 2 2 3" xfId="295" xr:uid="{C9657D36-227D-4E05-A1E6-785CAEF074ED}"/>
    <cellStyle name="Normal 5 4 2 2 3 2" xfId="533" xr:uid="{C38329A1-8215-49E8-B24B-10E63A4658CC}"/>
    <cellStyle name="Normal 5 4 2 2 3 2 2" xfId="534" xr:uid="{ACE0B4E6-1DCA-4E30-AEED-E7E0309898E0}"/>
    <cellStyle name="Normal 5 4 2 2 3 2 2 2" xfId="1189" xr:uid="{DB18D638-EE06-4B77-8AFE-E3326463E3B0}"/>
    <cellStyle name="Normal 5 4 2 2 3 2 2 2 2" xfId="1190" xr:uid="{8A8F9969-26D0-4EAE-8F1C-383E1FAB2133}"/>
    <cellStyle name="Normal 5 4 2 2 3 2 2 3" xfId="1191" xr:uid="{182034F7-CBD5-41C6-8A23-E823D166769C}"/>
    <cellStyle name="Normal 5 4 2 2 3 2 3" xfId="1192" xr:uid="{9190A14A-3D36-46DE-B471-5BCB165E4143}"/>
    <cellStyle name="Normal 5 4 2 2 3 2 3 2" xfId="1193" xr:uid="{9BD3FE43-126C-4A0F-AAA7-B4555B4B005C}"/>
    <cellStyle name="Normal 5 4 2 2 3 2 4" xfId="1194" xr:uid="{9493BD7D-2E55-4758-8D34-86126F60FF43}"/>
    <cellStyle name="Normal 5 4 2 2 3 3" xfId="535" xr:uid="{B2323774-69CC-47C8-8871-56250093B491}"/>
    <cellStyle name="Normal 5 4 2 2 3 3 2" xfId="1195" xr:uid="{932E1D0C-86FF-4341-863C-D9D86D368B89}"/>
    <cellStyle name="Normal 5 4 2 2 3 3 2 2" xfId="1196" xr:uid="{E0F81DFC-1C09-483E-8544-1B4843FAAF7E}"/>
    <cellStyle name="Normal 5 4 2 2 3 3 3" xfId="1197" xr:uid="{0C5937F7-D757-455E-BF80-6F32FA43E33A}"/>
    <cellStyle name="Normal 5 4 2 2 3 4" xfId="1198" xr:uid="{F3B824D9-3B00-4637-B86C-71AF052B2B3F}"/>
    <cellStyle name="Normal 5 4 2 2 3 4 2" xfId="1199" xr:uid="{A69AB9E6-D60C-406C-870A-A1BD838E6763}"/>
    <cellStyle name="Normal 5 4 2 2 3 5" xfId="1200" xr:uid="{946EC35F-CD4C-48CF-AD63-F5E609B54958}"/>
    <cellStyle name="Normal 5 4 2 2 4" xfId="536" xr:uid="{57AC9E86-43C4-48E9-AD8E-8C1331132870}"/>
    <cellStyle name="Normal 5 4 2 2 4 2" xfId="537" xr:uid="{4F4345AF-5E6A-4FE5-9E64-52BB35D7C030}"/>
    <cellStyle name="Normal 5 4 2 2 4 2 2" xfId="1201" xr:uid="{1C02E37F-397E-411D-A087-A8672AC0EF84}"/>
    <cellStyle name="Normal 5 4 2 2 4 2 2 2" xfId="1202" xr:uid="{79ECCBC5-6863-443D-AB01-8784D792BB43}"/>
    <cellStyle name="Normal 5 4 2 2 4 2 3" xfId="1203" xr:uid="{21F92952-DA54-4E6B-B859-2E9DF2FD0793}"/>
    <cellStyle name="Normal 5 4 2 2 4 3" xfId="1204" xr:uid="{09B2A9E0-10E8-48AE-AD3A-F8C619ADC11A}"/>
    <cellStyle name="Normal 5 4 2 2 4 3 2" xfId="1205" xr:uid="{1EF65B7E-F1A3-4344-AF28-BC1E1DD59EEB}"/>
    <cellStyle name="Normal 5 4 2 2 4 4" xfId="1206" xr:uid="{000E2759-2D22-4BAB-A005-4D5DDEA7BBBC}"/>
    <cellStyle name="Normal 5 4 2 2 5" xfId="538" xr:uid="{68DD0FB3-D1A3-4781-94E3-2B8EDA679DD5}"/>
    <cellStyle name="Normal 5 4 2 2 5 2" xfId="1207" xr:uid="{68A4D638-6BB1-4CA5-85A3-BD5DC9AED138}"/>
    <cellStyle name="Normal 5 4 2 2 5 2 2" xfId="1208" xr:uid="{5FFD28E5-6FD6-46A9-8910-3D54467D83D1}"/>
    <cellStyle name="Normal 5 4 2 2 5 3" xfId="1209" xr:uid="{756594B3-122E-4BDC-9719-8FD04E2469A9}"/>
    <cellStyle name="Normal 5 4 2 2 5 4" xfId="2846" xr:uid="{3D147373-AE38-4CD6-954B-EE61E3ECC5CA}"/>
    <cellStyle name="Normal 5 4 2 2 6" xfId="1210" xr:uid="{4F85FC91-19AD-462D-BD6C-4213E54185AD}"/>
    <cellStyle name="Normal 5 4 2 2 6 2" xfId="1211" xr:uid="{A711F5FF-8102-46A2-822F-03FC4209A898}"/>
    <cellStyle name="Normal 5 4 2 2 7" xfId="1212" xr:uid="{E68D3FDE-0872-4860-868D-AC804DD12E69}"/>
    <cellStyle name="Normal 5 4 2 2 8" xfId="2847" xr:uid="{F7947C1E-13A7-4170-BF76-37C27201F33C}"/>
    <cellStyle name="Normal 5 4 2 3" xfId="296" xr:uid="{BF08D096-16B0-4B31-A5E2-412DBD99393E}"/>
    <cellStyle name="Normal 5 4 2 3 2" xfId="539" xr:uid="{073BEFF5-4E2E-4304-A59D-0C6B738E1C06}"/>
    <cellStyle name="Normal 5 4 2 3 2 2" xfId="540" xr:uid="{8837BFA3-4334-4715-A5E7-167183888897}"/>
    <cellStyle name="Normal 5 4 2 3 2 2 2" xfId="1213" xr:uid="{CB394B6A-77D2-4DC8-A3A9-B5CC64B8A5F9}"/>
    <cellStyle name="Normal 5 4 2 3 2 2 2 2" xfId="1214" xr:uid="{511BA39F-43F3-4975-9D79-798C6300BB23}"/>
    <cellStyle name="Normal 5 4 2 3 2 2 3" xfId="1215" xr:uid="{098E6B17-CAEE-48D3-AD69-3AFB85DE1E5B}"/>
    <cellStyle name="Normal 5 4 2 3 2 3" xfId="1216" xr:uid="{F5CF2F85-AB44-41E8-A95E-271E4B550599}"/>
    <cellStyle name="Normal 5 4 2 3 2 3 2" xfId="1217" xr:uid="{6D269374-6863-4EF9-966D-30122BEE68FA}"/>
    <cellStyle name="Normal 5 4 2 3 2 4" xfId="1218" xr:uid="{D08054AA-D5FA-4FCC-A235-1A61F6051E37}"/>
    <cellStyle name="Normal 5 4 2 3 3" xfId="541" xr:uid="{42BBD368-806B-4442-922A-1E5CB6D288C4}"/>
    <cellStyle name="Normal 5 4 2 3 3 2" xfId="1219" xr:uid="{D49A6A0B-02B1-4717-878E-6DBF08879F68}"/>
    <cellStyle name="Normal 5 4 2 3 3 2 2" xfId="1220" xr:uid="{2AE5F46E-FFBD-435C-B90E-30B662BBDE45}"/>
    <cellStyle name="Normal 5 4 2 3 3 3" xfId="1221" xr:uid="{1D5D9E17-8AC1-4C01-B07E-17F76788FDE6}"/>
    <cellStyle name="Normal 5 4 2 3 3 4" xfId="2848" xr:uid="{E0B2E658-06F0-434E-BE69-3D845A90552B}"/>
    <cellStyle name="Normal 5 4 2 3 4" xfId="1222" xr:uid="{73484F5C-A9A1-4AF8-B4C0-C3DE3DE4E2A7}"/>
    <cellStyle name="Normal 5 4 2 3 4 2" xfId="1223" xr:uid="{41A124E1-2B5E-4BDB-88E5-30839AF58AA4}"/>
    <cellStyle name="Normal 5 4 2 3 5" xfId="1224" xr:uid="{EC35D96F-6722-4A9B-B19F-79A8BB4105F1}"/>
    <cellStyle name="Normal 5 4 2 3 6" xfId="2849" xr:uid="{C1D7C19C-8B1C-4693-8E81-B8EC69EB066C}"/>
    <cellStyle name="Normal 5 4 2 4" xfId="297" xr:uid="{E6A6FD7F-E96E-436B-AA4B-73F4ED9CDB9E}"/>
    <cellStyle name="Normal 5 4 2 4 2" xfId="542" xr:uid="{9D2619D7-BB14-45B1-A59E-E06A22A7DF04}"/>
    <cellStyle name="Normal 5 4 2 4 2 2" xfId="543" xr:uid="{34879552-BA52-4496-BFFA-E79EA80F09BE}"/>
    <cellStyle name="Normal 5 4 2 4 2 2 2" xfId="1225" xr:uid="{AC8D41D6-A0B0-4E52-9BD9-D720BE198190}"/>
    <cellStyle name="Normal 5 4 2 4 2 2 2 2" xfId="1226" xr:uid="{BCDBCF99-7470-4AD1-8177-7055703C53F0}"/>
    <cellStyle name="Normal 5 4 2 4 2 2 3" xfId="1227" xr:uid="{7BA50FB1-BEF7-481B-B767-E7DCB463A824}"/>
    <cellStyle name="Normal 5 4 2 4 2 3" xfId="1228" xr:uid="{A26AC036-85ED-48E3-A773-C829AF30EF68}"/>
    <cellStyle name="Normal 5 4 2 4 2 3 2" xfId="1229" xr:uid="{9B8378F0-8764-498A-9E0D-EF0B2714BD23}"/>
    <cellStyle name="Normal 5 4 2 4 2 4" xfId="1230" xr:uid="{5E2A9789-9E00-49C5-9B8C-DBE3294B2552}"/>
    <cellStyle name="Normal 5 4 2 4 3" xfId="544" xr:uid="{8D054E1F-EC7F-4800-BE4D-2AF67AC1C968}"/>
    <cellStyle name="Normal 5 4 2 4 3 2" xfId="1231" xr:uid="{1AEDE150-7058-444A-A442-CA8416811621}"/>
    <cellStyle name="Normal 5 4 2 4 3 2 2" xfId="1232" xr:uid="{FC5CD573-1D1A-4020-855E-1ECB5F3A5D81}"/>
    <cellStyle name="Normal 5 4 2 4 3 3" xfId="1233" xr:uid="{1E6E53AF-0F70-4687-A162-BDA74C2C5D79}"/>
    <cellStyle name="Normal 5 4 2 4 4" xfId="1234" xr:uid="{68565366-B7E1-4905-930D-2AB1C01C2F7B}"/>
    <cellStyle name="Normal 5 4 2 4 4 2" xfId="1235" xr:uid="{FD474BF2-331A-4989-90E5-7BCC82FEBAD4}"/>
    <cellStyle name="Normal 5 4 2 4 5" xfId="1236" xr:uid="{6B3861F7-0066-4B1E-86D3-922D50CB6AF0}"/>
    <cellStyle name="Normal 5 4 2 5" xfId="298" xr:uid="{2C6FAD0F-F968-4774-ABF5-D9A7F319F26A}"/>
    <cellStyle name="Normal 5 4 2 5 2" xfId="545" xr:uid="{BC3DD234-9A68-477B-9D39-C3D93911D517}"/>
    <cellStyle name="Normal 5 4 2 5 2 2" xfId="1237" xr:uid="{34B0F92A-D938-4C1F-81D7-136A92B14463}"/>
    <cellStyle name="Normal 5 4 2 5 2 2 2" xfId="1238" xr:uid="{DEB38214-E70E-4A43-9C5B-C27B263765D6}"/>
    <cellStyle name="Normal 5 4 2 5 2 3" xfId="1239" xr:uid="{0373074A-A091-4A97-B434-CDDC2AE93B5D}"/>
    <cellStyle name="Normal 5 4 2 5 3" xfId="1240" xr:uid="{9BD59EEB-2CA8-44F5-B9D4-0FE58B4184E5}"/>
    <cellStyle name="Normal 5 4 2 5 3 2" xfId="1241" xr:uid="{81934662-E6B0-4397-BCA6-87871C8DAE1B}"/>
    <cellStyle name="Normal 5 4 2 5 4" xfId="1242" xr:uid="{A6310534-A549-42A8-9EE7-BFFB1CB80E77}"/>
    <cellStyle name="Normal 5 4 2 6" xfId="546" xr:uid="{679849F6-2191-404A-92E6-648663EE65F0}"/>
    <cellStyle name="Normal 5 4 2 6 2" xfId="1243" xr:uid="{57B0C01C-A0CC-4F45-993C-EE3DA80C4D88}"/>
    <cellStyle name="Normal 5 4 2 6 2 2" xfId="1244" xr:uid="{2D7DCF1F-0D83-498F-9357-2326BA8E4B38}"/>
    <cellStyle name="Normal 5 4 2 6 2 3" xfId="4419" xr:uid="{FD4C80B5-CB91-4A6B-86F1-75F95319B5DA}"/>
    <cellStyle name="Normal 5 4 2 6 3" xfId="1245" xr:uid="{B8A24D0C-5DF0-4A21-A2C1-5913B9791912}"/>
    <cellStyle name="Normal 5 4 2 6 4" xfId="2850" xr:uid="{762C0EB2-CFB7-42B0-8036-500A00D9F7C5}"/>
    <cellStyle name="Normal 5 4 2 6 4 2" xfId="4584" xr:uid="{956ED964-E46F-4EEC-B7E8-678DA436B035}"/>
    <cellStyle name="Normal 5 4 2 6 4 3" xfId="4683" xr:uid="{107F51ED-91F3-41BC-830A-B932140A9D79}"/>
    <cellStyle name="Normal 5 4 2 6 4 4" xfId="4611" xr:uid="{A87EB3A7-7212-4DA1-91DE-BDABB35C7AEF}"/>
    <cellStyle name="Normal 5 4 2 7" xfId="1246" xr:uid="{F2471BAF-6E54-42C0-835E-67E5763CA942}"/>
    <cellStyle name="Normal 5 4 2 7 2" xfId="1247" xr:uid="{56CFE4BC-9F50-4237-A8D6-16BBC32A991E}"/>
    <cellStyle name="Normal 5 4 2 8" xfId="1248" xr:uid="{A2BD813D-0A27-46F4-B139-93D58F30F0A2}"/>
    <cellStyle name="Normal 5 4 2 9" xfId="2851" xr:uid="{22EB7111-1BC1-495A-930B-1F360388CEE3}"/>
    <cellStyle name="Normal 5 4 3" xfId="102" xr:uid="{644CFC72-C040-45DE-B0EA-C866E26A7D35}"/>
    <cellStyle name="Normal 5 4 3 2" xfId="103" xr:uid="{B95E1805-E2B4-4475-A9DE-A55F867D1DB0}"/>
    <cellStyle name="Normal 5 4 3 2 2" xfId="547" xr:uid="{61E4F3AE-5F0B-41F5-BF65-C4D7A19B7601}"/>
    <cellStyle name="Normal 5 4 3 2 2 2" xfId="548" xr:uid="{01513CC7-A050-499D-960C-67C621CF1DEA}"/>
    <cellStyle name="Normal 5 4 3 2 2 2 2" xfId="1249" xr:uid="{5B5766A1-CF01-400D-8755-4A1B296FF0D2}"/>
    <cellStyle name="Normal 5 4 3 2 2 2 2 2" xfId="1250" xr:uid="{A3620D88-1E41-43A8-BDC1-8B2F2FEEB1AC}"/>
    <cellStyle name="Normal 5 4 3 2 2 2 3" xfId="1251" xr:uid="{5A25D9C6-7A28-491B-AF06-8FCF5B0F985E}"/>
    <cellStyle name="Normal 5 4 3 2 2 3" xfId="1252" xr:uid="{3304CEB0-F679-41F8-874E-BE72DE8BC194}"/>
    <cellStyle name="Normal 5 4 3 2 2 3 2" xfId="1253" xr:uid="{F5AA29B5-DA99-406D-9B34-04368476BC91}"/>
    <cellStyle name="Normal 5 4 3 2 2 4" xfId="1254" xr:uid="{88695C2E-0054-4FCC-9E3C-FC231733F7D5}"/>
    <cellStyle name="Normal 5 4 3 2 3" xfId="549" xr:uid="{BE2AA88E-94C7-41AA-8A56-2BEE65E44EAA}"/>
    <cellStyle name="Normal 5 4 3 2 3 2" xfId="1255" xr:uid="{33334930-C7F9-49D2-A6A5-CE2ADC0B942F}"/>
    <cellStyle name="Normal 5 4 3 2 3 2 2" xfId="1256" xr:uid="{20CA2F1A-8481-4B50-A6A7-B7EF9358063D}"/>
    <cellStyle name="Normal 5 4 3 2 3 3" xfId="1257" xr:uid="{EC96D230-3F9B-4FF7-B3CB-BCCE94CCF0C5}"/>
    <cellStyle name="Normal 5 4 3 2 3 4" xfId="2852" xr:uid="{2AC276C2-04A3-4E6D-899D-C7EB9D5B90EF}"/>
    <cellStyle name="Normal 5 4 3 2 4" xfId="1258" xr:uid="{1BFD54B9-0319-4958-B471-7FC50210A687}"/>
    <cellStyle name="Normal 5 4 3 2 4 2" xfId="1259" xr:uid="{9046FFE2-B4A2-4689-9B9B-59D13649FF53}"/>
    <cellStyle name="Normal 5 4 3 2 5" xfId="1260" xr:uid="{1997F90A-C68A-497C-AB91-5AAB5BCA9429}"/>
    <cellStyle name="Normal 5 4 3 2 6" xfId="2853" xr:uid="{99AA83A3-F65B-4801-843E-EB2EE08DFEC0}"/>
    <cellStyle name="Normal 5 4 3 3" xfId="299" xr:uid="{9F4A97DC-28D3-4990-A7D8-76E9785994B9}"/>
    <cellStyle name="Normal 5 4 3 3 2" xfId="550" xr:uid="{3C43D772-193B-4A80-9949-21925B8B4BD9}"/>
    <cellStyle name="Normal 5 4 3 3 2 2" xfId="551" xr:uid="{186D81B3-0DAB-4F37-8130-474B3BFF7BD6}"/>
    <cellStyle name="Normal 5 4 3 3 2 2 2" xfId="1261" xr:uid="{4DC0C633-2B85-4A99-B150-8FB5EE5ED3B3}"/>
    <cellStyle name="Normal 5 4 3 3 2 2 2 2" xfId="1262" xr:uid="{6B4CAF50-3BEE-4B2F-812D-8AEBA56BF680}"/>
    <cellStyle name="Normal 5 4 3 3 2 2 3" xfId="1263" xr:uid="{A9433DA4-B882-4371-B9AD-CF675599A533}"/>
    <cellStyle name="Normal 5 4 3 3 2 3" xfId="1264" xr:uid="{736C7F2C-E33B-40F7-9223-7714CEFC8F86}"/>
    <cellStyle name="Normal 5 4 3 3 2 3 2" xfId="1265" xr:uid="{38E33635-A7BF-433F-A54F-D6C9ACA769A9}"/>
    <cellStyle name="Normal 5 4 3 3 2 4" xfId="1266" xr:uid="{787641E7-8AC8-4632-BDA5-BC65D3D1535D}"/>
    <cellStyle name="Normal 5 4 3 3 3" xfId="552" xr:uid="{B6C542C3-9BD5-4C32-AC3F-DFBB4AC50B11}"/>
    <cellStyle name="Normal 5 4 3 3 3 2" xfId="1267" xr:uid="{63CB6FEF-A8A0-421A-8D1A-49ECB6E415CD}"/>
    <cellStyle name="Normal 5 4 3 3 3 2 2" xfId="1268" xr:uid="{E8810CC7-C02A-46AF-8C5B-8756EFF5D07E}"/>
    <cellStyle name="Normal 5 4 3 3 3 3" xfId="1269" xr:uid="{60CFFD89-5A5D-4922-ADAB-CDD100BB033B}"/>
    <cellStyle name="Normal 5 4 3 3 4" xfId="1270" xr:uid="{1AAB7D24-AAB7-4FFD-9606-A59D63262F1E}"/>
    <cellStyle name="Normal 5 4 3 3 4 2" xfId="1271" xr:uid="{0E883D70-3618-4EF6-9309-42FBFD79B95A}"/>
    <cellStyle name="Normal 5 4 3 3 5" xfId="1272" xr:uid="{99277123-47FF-4BC1-8E86-C3F8DE7D5360}"/>
    <cellStyle name="Normal 5 4 3 4" xfId="300" xr:uid="{2A20F527-3232-4A32-B08A-0BA07244B107}"/>
    <cellStyle name="Normal 5 4 3 4 2" xfId="553" xr:uid="{42AE04E0-8696-4856-87F5-FA0885E55F3D}"/>
    <cellStyle name="Normal 5 4 3 4 2 2" xfId="1273" xr:uid="{15B54178-5D37-4475-A7A6-872E49C4689D}"/>
    <cellStyle name="Normal 5 4 3 4 2 2 2" xfId="1274" xr:uid="{E99014A7-1432-4AB5-960F-DBCAFEEA0B1A}"/>
    <cellStyle name="Normal 5 4 3 4 2 3" xfId="1275" xr:uid="{18BA5E85-2DFD-4A7E-A01F-4B366DF6EE90}"/>
    <cellStyle name="Normal 5 4 3 4 3" xfId="1276" xr:uid="{C85A1C62-DA05-4E9C-921E-E8B632ECCF5C}"/>
    <cellStyle name="Normal 5 4 3 4 3 2" xfId="1277" xr:uid="{743E07D9-BE5A-45E5-ACA5-EC0E76994312}"/>
    <cellStyle name="Normal 5 4 3 4 4" xfId="1278" xr:uid="{DEA2C07D-9CAC-40EB-97F1-44555F460C4B}"/>
    <cellStyle name="Normal 5 4 3 5" xfId="554" xr:uid="{D3E8CE28-FA61-4845-83A7-17E8A9771C1C}"/>
    <cellStyle name="Normal 5 4 3 5 2" xfId="1279" xr:uid="{BCF4C811-AC86-4E97-8F41-90FC4193DB6C}"/>
    <cellStyle name="Normal 5 4 3 5 2 2" xfId="1280" xr:uid="{66E2C6C7-EDEC-429A-9B67-12A12B63C874}"/>
    <cellStyle name="Normal 5 4 3 5 3" xfId="1281" xr:uid="{48CFEB54-4484-4081-A90B-1E0AC4E8D27E}"/>
    <cellStyle name="Normal 5 4 3 5 4" xfId="2854" xr:uid="{6ACAB61A-E822-4373-9203-EEC7AEA777A2}"/>
    <cellStyle name="Normal 5 4 3 6" xfId="1282" xr:uid="{151028B6-A531-45DB-8171-F006E940BBA0}"/>
    <cellStyle name="Normal 5 4 3 6 2" xfId="1283" xr:uid="{B718E7FB-6C13-4F07-A978-57B02A8E76AA}"/>
    <cellStyle name="Normal 5 4 3 7" xfId="1284" xr:uid="{C1DA70F4-B146-4637-970A-32E04E2A6B3E}"/>
    <cellStyle name="Normal 5 4 3 8" xfId="2855" xr:uid="{A84173B3-C45F-49FF-AB33-C6211B3BE56C}"/>
    <cellStyle name="Normal 5 4 4" xfId="104" xr:uid="{DB3CF218-56BC-4E25-9EC7-D98F42A4AB68}"/>
    <cellStyle name="Normal 5 4 4 2" xfId="446" xr:uid="{C084C75E-8DF5-4F6A-89EC-FFF9E60177C0}"/>
    <cellStyle name="Normal 5 4 4 2 2" xfId="555" xr:uid="{FC14EC86-B50B-408E-8518-A9A2ECB0A6E0}"/>
    <cellStyle name="Normal 5 4 4 2 2 2" xfId="1285" xr:uid="{A6B12E7F-192B-49AA-AFE8-6AAFE1A2E4DA}"/>
    <cellStyle name="Normal 5 4 4 2 2 2 2" xfId="1286" xr:uid="{6FB9D927-EB80-443B-A098-2725AC1A3AA2}"/>
    <cellStyle name="Normal 5 4 4 2 2 3" xfId="1287" xr:uid="{03AEB504-47A2-4CF7-A100-9ACC65C9497F}"/>
    <cellStyle name="Normal 5 4 4 2 2 4" xfId="2856" xr:uid="{4DD0CED8-56D6-490B-B834-A21CAD6C7C35}"/>
    <cellStyle name="Normal 5 4 4 2 3" xfId="1288" xr:uid="{8BABD710-1AFB-4AEE-A5C8-C6D41113B6A7}"/>
    <cellStyle name="Normal 5 4 4 2 3 2" xfId="1289" xr:uid="{D74599BC-14AD-43FC-8BAA-F0C0470958D2}"/>
    <cellStyle name="Normal 5 4 4 2 4" xfId="1290" xr:uid="{F0349394-8E4A-4F22-8946-F69E4369D5C8}"/>
    <cellStyle name="Normal 5 4 4 2 5" xfId="2857" xr:uid="{B74AAB99-3162-4BD2-BEF0-E986322CD948}"/>
    <cellStyle name="Normal 5 4 4 3" xfId="556" xr:uid="{04EF8748-DD28-4F4F-BE55-CA5807E0132B}"/>
    <cellStyle name="Normal 5 4 4 3 2" xfId="1291" xr:uid="{8AFE690A-7163-4A17-A237-49BD4F93D5F1}"/>
    <cellStyle name="Normal 5 4 4 3 2 2" xfId="1292" xr:uid="{88F8A933-8873-497A-BDF3-4F7600DD1A2E}"/>
    <cellStyle name="Normal 5 4 4 3 3" xfId="1293" xr:uid="{B68B9786-2603-4D96-8292-4F3E8E19E64C}"/>
    <cellStyle name="Normal 5 4 4 3 4" xfId="2858" xr:uid="{4FC1CD15-F944-4899-A301-5D55C5B8EBB6}"/>
    <cellStyle name="Normal 5 4 4 4" xfId="1294" xr:uid="{882DAF8E-2557-460E-A655-4DFA0FE43D85}"/>
    <cellStyle name="Normal 5 4 4 4 2" xfId="1295" xr:uid="{149BB8EF-57B4-4224-892B-7A95469642D9}"/>
    <cellStyle name="Normal 5 4 4 4 3" xfId="2859" xr:uid="{35F67777-CBFB-4F2A-94E5-344ADB555B78}"/>
    <cellStyle name="Normal 5 4 4 4 4" xfId="2860" xr:uid="{926AD085-74CD-43F1-8AB9-E7CEE8AF3A50}"/>
    <cellStyle name="Normal 5 4 4 5" xfId="1296" xr:uid="{53A6B6A5-027B-40A2-9467-5D441B1CAAE8}"/>
    <cellStyle name="Normal 5 4 4 6" xfId="2861" xr:uid="{210D420B-BD60-4A41-A449-EFF6A625921A}"/>
    <cellStyle name="Normal 5 4 4 7" xfId="2862" xr:uid="{7BCCBC1D-3E49-4117-A0A0-F5ABBF01AACC}"/>
    <cellStyle name="Normal 5 4 5" xfId="301" xr:uid="{D50E9FAD-2E0D-4EB7-B0E3-4C2E5B21B191}"/>
    <cellStyle name="Normal 5 4 5 2" xfId="557" xr:uid="{1664D990-3408-4FC0-A771-993D49E8FD64}"/>
    <cellStyle name="Normal 5 4 5 2 2" xfId="558" xr:uid="{A230615F-4041-4063-B419-6D41BB8C787F}"/>
    <cellStyle name="Normal 5 4 5 2 2 2" xfId="1297" xr:uid="{3EB55D54-A9FE-420B-ABB0-CCB36CD1E17E}"/>
    <cellStyle name="Normal 5 4 5 2 2 2 2" xfId="1298" xr:uid="{B64EC158-AC2D-4D54-8313-491E3EB8C7AE}"/>
    <cellStyle name="Normal 5 4 5 2 2 3" xfId="1299" xr:uid="{3AE0CAF7-11FF-4783-B5FD-D2416DFC0566}"/>
    <cellStyle name="Normal 5 4 5 2 3" xfId="1300" xr:uid="{6EB877A9-7374-4C32-AB0E-61982B8C03BB}"/>
    <cellStyle name="Normal 5 4 5 2 3 2" xfId="1301" xr:uid="{5032A058-83A7-4C69-A618-F9E33FEE9893}"/>
    <cellStyle name="Normal 5 4 5 2 4" xfId="1302" xr:uid="{F3F16698-59B3-43EF-AE7B-285C8034C2D4}"/>
    <cellStyle name="Normal 5 4 5 3" xfId="559" xr:uid="{67A82469-6F6E-4E49-8D7F-97FB417A2913}"/>
    <cellStyle name="Normal 5 4 5 3 2" xfId="1303" xr:uid="{7567CE29-5FF8-479D-95D7-C1706C315FC8}"/>
    <cellStyle name="Normal 5 4 5 3 2 2" xfId="1304" xr:uid="{BF6C18C4-CEAA-4900-B7AF-CC2694E0AF3D}"/>
    <cellStyle name="Normal 5 4 5 3 3" xfId="1305" xr:uid="{02512D31-DE39-4063-BC04-21D390F027D2}"/>
    <cellStyle name="Normal 5 4 5 3 4" xfId="2863" xr:uid="{0D3FD11C-7476-4660-9954-C00D3C8B5C88}"/>
    <cellStyle name="Normal 5 4 5 4" xfId="1306" xr:uid="{D5A86614-25BC-447C-91EE-15FC904A4EF8}"/>
    <cellStyle name="Normal 5 4 5 4 2" xfId="1307" xr:uid="{72A6BB50-7C6E-49E6-BE91-2C061E28FE75}"/>
    <cellStyle name="Normal 5 4 5 5" xfId="1308" xr:uid="{D7377647-ED35-4D1D-8E1E-67CD220C8728}"/>
    <cellStyle name="Normal 5 4 5 6" xfId="2864" xr:uid="{E90FF101-2218-48EF-9FF5-D23B87C69272}"/>
    <cellStyle name="Normal 5 4 6" xfId="302" xr:uid="{30826341-B11F-48E5-8BAC-5DAE2C53B3F4}"/>
    <cellStyle name="Normal 5 4 6 2" xfId="560" xr:uid="{B286BFD3-E64D-444A-9457-4BDAA2376F01}"/>
    <cellStyle name="Normal 5 4 6 2 2" xfId="1309" xr:uid="{0398784A-2993-44AF-923F-62AA1B79C0F3}"/>
    <cellStyle name="Normal 5 4 6 2 2 2" xfId="1310" xr:uid="{163F6AAA-C6B6-47E7-ADAD-BB782BB01187}"/>
    <cellStyle name="Normal 5 4 6 2 3" xfId="1311" xr:uid="{1A44C4B0-D4E7-4EDC-AC94-A5C68666D875}"/>
    <cellStyle name="Normal 5 4 6 2 4" xfId="2865" xr:uid="{D29C49E5-D89B-4A6B-A49F-762872B1E7B3}"/>
    <cellStyle name="Normal 5 4 6 3" xfId="1312" xr:uid="{8998B1B9-B098-4347-A38B-8B0086E9B68C}"/>
    <cellStyle name="Normal 5 4 6 3 2" xfId="1313" xr:uid="{E1F9F216-6EF5-4293-A8FC-B209B2A66ADC}"/>
    <cellStyle name="Normal 5 4 6 4" xfId="1314" xr:uid="{B3FF1CC7-B966-4A56-B97F-C369A73FAF64}"/>
    <cellStyle name="Normal 5 4 6 5" xfId="2866" xr:uid="{ADA362C1-2ECF-4A70-9EA3-E67A808C5F73}"/>
    <cellStyle name="Normal 5 4 7" xfId="561" xr:uid="{1431B3B7-97AE-4941-B585-CA61ADAE53D8}"/>
    <cellStyle name="Normal 5 4 7 2" xfId="1315" xr:uid="{26D15BEB-EA82-423A-98A2-705EFCAD9386}"/>
    <cellStyle name="Normal 5 4 7 2 2" xfId="1316" xr:uid="{DBFF5C4C-24AA-4DD1-8DA4-971BF734EB8A}"/>
    <cellStyle name="Normal 5 4 7 2 3" xfId="4418" xr:uid="{8DA53525-D89B-4CA8-8551-123B0D607C41}"/>
    <cellStyle name="Normal 5 4 7 3" xfId="1317" xr:uid="{EC59FC35-E463-4D2D-8C24-88FAC93151D2}"/>
    <cellStyle name="Normal 5 4 7 4" xfId="2867" xr:uid="{30569A6F-8942-45EA-8D29-861ED9D84570}"/>
    <cellStyle name="Normal 5 4 7 4 2" xfId="4583" xr:uid="{5B6D5255-5AD7-48E6-A38F-2E06478ADFFF}"/>
    <cellStyle name="Normal 5 4 7 4 3" xfId="4684" xr:uid="{FC880050-C917-48C2-B59F-0B2F04D2319B}"/>
    <cellStyle name="Normal 5 4 7 4 4" xfId="4610" xr:uid="{B6B8305A-184B-4D69-B1ED-17BBBE21D77B}"/>
    <cellStyle name="Normal 5 4 8" xfId="1318" xr:uid="{65BA1A04-1C47-4DDE-8719-4BFC4015050A}"/>
    <cellStyle name="Normal 5 4 8 2" xfId="1319" xr:uid="{07535A3C-43F1-4922-B935-F1A4D9E72D3C}"/>
    <cellStyle name="Normal 5 4 8 3" xfId="2868" xr:uid="{5056AD35-83A4-447A-B278-7BC8C9809916}"/>
    <cellStyle name="Normal 5 4 8 4" xfId="2869" xr:uid="{357233C2-11F2-451A-9BD1-D13EA6A59B04}"/>
    <cellStyle name="Normal 5 4 9" xfId="1320" xr:uid="{0F00CCED-FA1B-4559-BCC8-D34421187CC6}"/>
    <cellStyle name="Normal 5 5" xfId="105" xr:uid="{3DB3D109-DA65-432D-9CF4-5B80234163AE}"/>
    <cellStyle name="Normal 5 5 10" xfId="2870" xr:uid="{8D91BD1F-F063-424F-82BD-B7B9715B905E}"/>
    <cellStyle name="Normal 5 5 11" xfId="2871" xr:uid="{CD2E570F-0E53-4685-B67D-262BACF91CBB}"/>
    <cellStyle name="Normal 5 5 2" xfId="106" xr:uid="{BB7468D8-65D2-4A46-B706-D35F644E5FC7}"/>
    <cellStyle name="Normal 5 5 2 2" xfId="107" xr:uid="{F6060C52-84C8-4DE2-9C63-55F3D19B96C6}"/>
    <cellStyle name="Normal 5 5 2 2 2" xfId="303" xr:uid="{FB92DA14-D071-4EF6-B858-2351E25149E9}"/>
    <cellStyle name="Normal 5 5 2 2 2 2" xfId="562" xr:uid="{FD92DE0F-F4A7-48F4-A49D-68CA97BEE3B9}"/>
    <cellStyle name="Normal 5 5 2 2 2 2 2" xfId="1321" xr:uid="{6B9A06CA-BE38-4422-8364-8B5FE5099045}"/>
    <cellStyle name="Normal 5 5 2 2 2 2 2 2" xfId="1322" xr:uid="{4057B9C0-3E37-4302-B765-72ADE838CBE6}"/>
    <cellStyle name="Normal 5 5 2 2 2 2 3" xfId="1323" xr:uid="{99CB499E-ECB5-42E1-A904-ABB3A0FFA240}"/>
    <cellStyle name="Normal 5 5 2 2 2 2 4" xfId="2872" xr:uid="{60A03E9E-A08F-4BD0-8B9E-B4FD4C6E4288}"/>
    <cellStyle name="Normal 5 5 2 2 2 3" xfId="1324" xr:uid="{88CF19AA-D4D1-4296-B01E-843808F986E4}"/>
    <cellStyle name="Normal 5 5 2 2 2 3 2" xfId="1325" xr:uid="{39A2F097-9B76-49B0-901B-2CBCD1BBFC75}"/>
    <cellStyle name="Normal 5 5 2 2 2 3 3" xfId="2873" xr:uid="{63271D02-888C-4E9E-A5A9-933507F6F820}"/>
    <cellStyle name="Normal 5 5 2 2 2 3 4" xfId="2874" xr:uid="{59992C34-7D04-4319-B45F-9AB7498C02BF}"/>
    <cellStyle name="Normal 5 5 2 2 2 4" xfId="1326" xr:uid="{60BE77B4-05C3-4BDF-B8C2-5EFE81DE3F2C}"/>
    <cellStyle name="Normal 5 5 2 2 2 5" xfId="2875" xr:uid="{23FD26C5-BB2C-42CE-9D81-58A759D31322}"/>
    <cellStyle name="Normal 5 5 2 2 2 6" xfId="2876" xr:uid="{AF2963C6-56CB-425B-89C4-BC554391DCD7}"/>
    <cellStyle name="Normal 5 5 2 2 3" xfId="563" xr:uid="{9FD1C672-7389-421F-BAE7-EBBE65BA0088}"/>
    <cellStyle name="Normal 5 5 2 2 3 2" xfId="1327" xr:uid="{F56E3680-423C-4C93-8B7B-54DC3C95E340}"/>
    <cellStyle name="Normal 5 5 2 2 3 2 2" xfId="1328" xr:uid="{A9451916-99CE-4B32-8217-25B56EB5B5FB}"/>
    <cellStyle name="Normal 5 5 2 2 3 2 3" xfId="2877" xr:uid="{07F260A2-54FB-4444-9C37-F20A3187946C}"/>
    <cellStyle name="Normal 5 5 2 2 3 2 4" xfId="2878" xr:uid="{FF3D0FE0-9B77-4B6A-B77A-EA4A3B30A8AD}"/>
    <cellStyle name="Normal 5 5 2 2 3 3" xfId="1329" xr:uid="{5CE4DC41-BA7B-4B3D-B5B5-8A6A8E8143F0}"/>
    <cellStyle name="Normal 5 5 2 2 3 4" xfId="2879" xr:uid="{1D97EB3E-6CF9-498D-859A-0CC951E60F48}"/>
    <cellStyle name="Normal 5 5 2 2 3 5" xfId="2880" xr:uid="{156A4B38-47FD-4333-AEC1-CD48B385BE2D}"/>
    <cellStyle name="Normal 5 5 2 2 4" xfId="1330" xr:uid="{A59827CF-41AF-411D-A948-2A28C87E77E5}"/>
    <cellStyle name="Normal 5 5 2 2 4 2" xfId="1331" xr:uid="{4BA1D538-28FF-46A5-BF61-F2E9B46C2B71}"/>
    <cellStyle name="Normal 5 5 2 2 4 3" xfId="2881" xr:uid="{3F18887E-2EC5-4F65-9F99-0A87474A7DD3}"/>
    <cellStyle name="Normal 5 5 2 2 4 4" xfId="2882" xr:uid="{5B7CED43-C14C-4E81-83A0-6E5CC61E8BF4}"/>
    <cellStyle name="Normal 5 5 2 2 5" xfId="1332" xr:uid="{22CDD8DD-27D1-4703-8FEE-65413A531880}"/>
    <cellStyle name="Normal 5 5 2 2 5 2" xfId="2883" xr:uid="{5F66520B-3959-4393-AEFF-7EFBC74E1BCD}"/>
    <cellStyle name="Normal 5 5 2 2 5 3" xfId="2884" xr:uid="{4F07557A-AAA9-413F-881A-BBF964035C56}"/>
    <cellStyle name="Normal 5 5 2 2 5 4" xfId="2885" xr:uid="{E5F86228-5657-4E17-8365-F8912E5C6BB1}"/>
    <cellStyle name="Normal 5 5 2 2 6" xfId="2886" xr:uid="{24846818-DE23-4CBB-A26B-0233DF426177}"/>
    <cellStyle name="Normal 5 5 2 2 7" xfId="2887" xr:uid="{784E62AE-2B33-45DF-AD36-18C209B14021}"/>
    <cellStyle name="Normal 5 5 2 2 8" xfId="2888" xr:uid="{974C27BD-D829-4D59-9408-9A17122D6450}"/>
    <cellStyle name="Normal 5 5 2 3" xfId="304" xr:uid="{CE4CFE0C-DC13-4A12-9CEA-DC232FFE5526}"/>
    <cellStyle name="Normal 5 5 2 3 2" xfId="564" xr:uid="{99CAD4E9-4D8D-4344-9B70-5CE9B84C4324}"/>
    <cellStyle name="Normal 5 5 2 3 2 2" xfId="565" xr:uid="{3CAE1E4F-B3A9-4699-9C26-D51020A59BE8}"/>
    <cellStyle name="Normal 5 5 2 3 2 2 2" xfId="1333" xr:uid="{AD7C8056-7E44-4563-A9CE-CFB1B76DE8FE}"/>
    <cellStyle name="Normal 5 5 2 3 2 2 2 2" xfId="1334" xr:uid="{6A7C512B-BF9B-4CF1-AA11-D383856E5165}"/>
    <cellStyle name="Normal 5 5 2 3 2 2 3" xfId="1335" xr:uid="{9D7011D2-D106-41D3-B315-9B5A6D1EC851}"/>
    <cellStyle name="Normal 5 5 2 3 2 3" xfId="1336" xr:uid="{1696B40C-83DE-4B25-BCD5-32865DD4FDF0}"/>
    <cellStyle name="Normal 5 5 2 3 2 3 2" xfId="1337" xr:uid="{EACB3ECD-546A-430A-BC67-3ED40D93A1FD}"/>
    <cellStyle name="Normal 5 5 2 3 2 4" xfId="1338" xr:uid="{968421AC-A849-4509-B492-220C4C420864}"/>
    <cellStyle name="Normal 5 5 2 3 3" xfId="566" xr:uid="{F0DB42A7-277A-43E3-AC38-C19B9ABB2A85}"/>
    <cellStyle name="Normal 5 5 2 3 3 2" xfId="1339" xr:uid="{F4D4A283-9F4D-4740-A3B2-F2F9E6A43FEA}"/>
    <cellStyle name="Normal 5 5 2 3 3 2 2" xfId="1340" xr:uid="{B64F307A-B7A6-4645-B487-C2CA867F639F}"/>
    <cellStyle name="Normal 5 5 2 3 3 3" xfId="1341" xr:uid="{1F418E45-443A-4078-9263-242C9C119772}"/>
    <cellStyle name="Normal 5 5 2 3 3 4" xfId="2889" xr:uid="{6402BFE0-0AF3-407D-9EF4-7BC6673A128D}"/>
    <cellStyle name="Normal 5 5 2 3 4" xfId="1342" xr:uid="{72437F3F-57B2-4DFA-9EE1-BFE4DBAB1FF3}"/>
    <cellStyle name="Normal 5 5 2 3 4 2" xfId="1343" xr:uid="{2EBD1BB4-9A21-41DC-9D8F-4AD73892A487}"/>
    <cellStyle name="Normal 5 5 2 3 5" xfId="1344" xr:uid="{DD2CF6CD-5460-4A66-9E69-065B242F7BE4}"/>
    <cellStyle name="Normal 5 5 2 3 6" xfId="2890" xr:uid="{A663C80B-C1C5-4031-8436-5FBF93E91F49}"/>
    <cellStyle name="Normal 5 5 2 4" xfId="305" xr:uid="{B0D11EF7-E607-4E6D-983F-395EF7EE5827}"/>
    <cellStyle name="Normal 5 5 2 4 2" xfId="567" xr:uid="{3C7AC5E5-819D-464E-A6D1-ACED61CA5BE0}"/>
    <cellStyle name="Normal 5 5 2 4 2 2" xfId="1345" xr:uid="{4AEDC5B6-E403-482C-A427-8D75A4E086E2}"/>
    <cellStyle name="Normal 5 5 2 4 2 2 2" xfId="1346" xr:uid="{E34912BF-FB90-4C4E-977A-17A00C06A3AE}"/>
    <cellStyle name="Normal 5 5 2 4 2 3" xfId="1347" xr:uid="{AD4C1BF3-9107-4919-89D1-76E6A238BBFC}"/>
    <cellStyle name="Normal 5 5 2 4 2 4" xfId="2891" xr:uid="{C699EBF7-2BE6-40FD-9D8E-991A71C75086}"/>
    <cellStyle name="Normal 5 5 2 4 3" xfId="1348" xr:uid="{654FF850-947F-4053-987E-6DC781AD44E9}"/>
    <cellStyle name="Normal 5 5 2 4 3 2" xfId="1349" xr:uid="{F1D1E315-94C8-4FA1-B203-015AF99BDF84}"/>
    <cellStyle name="Normal 5 5 2 4 4" xfId="1350" xr:uid="{72B25A16-B09A-4FDA-A20D-67AD66DCB44A}"/>
    <cellStyle name="Normal 5 5 2 4 5" xfId="2892" xr:uid="{DC5281D6-2CE4-4F31-B682-99A7F4F3C46C}"/>
    <cellStyle name="Normal 5 5 2 5" xfId="306" xr:uid="{ED7E6680-EF35-428B-A215-2B452BD2033D}"/>
    <cellStyle name="Normal 5 5 2 5 2" xfId="1351" xr:uid="{3C92A540-EC0B-4281-BC3E-507F54518228}"/>
    <cellStyle name="Normal 5 5 2 5 2 2" xfId="1352" xr:uid="{8BEC43D2-C953-4FBC-9CD4-9D5844AF1954}"/>
    <cellStyle name="Normal 5 5 2 5 3" xfId="1353" xr:uid="{974E61FF-4853-49A1-86A1-C5FA98539829}"/>
    <cellStyle name="Normal 5 5 2 5 4" xfId="2893" xr:uid="{25835802-FD72-44FA-B260-E741B425E6F8}"/>
    <cellStyle name="Normal 5 5 2 6" xfId="1354" xr:uid="{D666E8DE-1B34-41B4-A1E1-D4EB8D4E8486}"/>
    <cellStyle name="Normal 5 5 2 6 2" xfId="1355" xr:uid="{919873B2-FEB3-4A8B-BC71-FA11DBC34683}"/>
    <cellStyle name="Normal 5 5 2 6 3" xfId="2894" xr:uid="{C0A40B50-D7B5-4503-B93F-CBE613E8912B}"/>
    <cellStyle name="Normal 5 5 2 6 4" xfId="2895" xr:uid="{88800C92-758F-42E1-983E-CE7B54D9ACCD}"/>
    <cellStyle name="Normal 5 5 2 7" xfId="1356" xr:uid="{9E51FF23-2A23-46D5-8907-F655DC1C322A}"/>
    <cellStyle name="Normal 5 5 2 8" xfId="2896" xr:uid="{AA268195-9F8E-409F-ADAD-B024C4F7DAA2}"/>
    <cellStyle name="Normal 5 5 2 9" xfId="2897" xr:uid="{C04FB129-ED6E-4575-874F-CD8C4AA7DE24}"/>
    <cellStyle name="Normal 5 5 3" xfId="108" xr:uid="{F3B42865-DAA1-48C8-A8A4-EC91A0D211B7}"/>
    <cellStyle name="Normal 5 5 3 2" xfId="109" xr:uid="{3F8F10AD-13D4-4123-850B-AC7F2A4ED0DA}"/>
    <cellStyle name="Normal 5 5 3 2 2" xfId="568" xr:uid="{4ED96274-F460-41DE-9AF7-C39D6F130E8A}"/>
    <cellStyle name="Normal 5 5 3 2 2 2" xfId="1357" xr:uid="{6D0E7D07-B696-4439-B303-E6EF44E4B807}"/>
    <cellStyle name="Normal 5 5 3 2 2 2 2" xfId="1358" xr:uid="{5202C36D-7BA7-4BC0-9173-98208A6997D5}"/>
    <cellStyle name="Normal 5 5 3 2 2 2 2 2" xfId="4468" xr:uid="{1F7DA8DF-F44A-4B0C-9985-F5522D8566A9}"/>
    <cellStyle name="Normal 5 5 3 2 2 2 3" xfId="4469" xr:uid="{457A0A2D-7360-4E5B-9A3C-73144DD1D515}"/>
    <cellStyle name="Normal 5 5 3 2 2 3" xfId="1359" xr:uid="{AF8AAE9E-C1F5-48E6-9E07-E79363E7A82A}"/>
    <cellStyle name="Normal 5 5 3 2 2 3 2" xfId="4470" xr:uid="{8D800A64-BB67-4A6E-8BFC-74960E153E6D}"/>
    <cellStyle name="Normal 5 5 3 2 2 4" xfId="2898" xr:uid="{12EDC2A8-BD5F-4A96-926A-C16A94239D5A}"/>
    <cellStyle name="Normal 5 5 3 2 3" xfId="1360" xr:uid="{F262C709-42D3-47C5-B36B-5C217A205F82}"/>
    <cellStyle name="Normal 5 5 3 2 3 2" xfId="1361" xr:uid="{2333EC3C-C15D-4EA6-9E9C-9E454E80BEEB}"/>
    <cellStyle name="Normal 5 5 3 2 3 2 2" xfId="4471" xr:uid="{DB349296-3406-4FB9-9C10-A7863B701526}"/>
    <cellStyle name="Normal 5 5 3 2 3 3" xfId="2899" xr:uid="{99BA0AC1-276A-47A9-92CD-D814CDD235BA}"/>
    <cellStyle name="Normal 5 5 3 2 3 4" xfId="2900" xr:uid="{0D174376-E008-41B6-A7B5-E577C696E1D7}"/>
    <cellStyle name="Normal 5 5 3 2 4" xfId="1362" xr:uid="{FAA8CB33-85FD-482B-A76D-E7B914A4803C}"/>
    <cellStyle name="Normal 5 5 3 2 4 2" xfId="4472" xr:uid="{FE70BBD0-A506-43F7-BE95-39AF9AB00E9E}"/>
    <cellStyle name="Normal 5 5 3 2 5" xfId="2901" xr:uid="{C58BD78F-D385-43C3-958A-D954CEC9B9F0}"/>
    <cellStyle name="Normal 5 5 3 2 6" xfId="2902" xr:uid="{76B970A3-7D12-43BE-AC50-798621B2B368}"/>
    <cellStyle name="Normal 5 5 3 3" xfId="307" xr:uid="{F1B52CFA-9599-463D-99E4-651AC2D7C163}"/>
    <cellStyle name="Normal 5 5 3 3 2" xfId="1363" xr:uid="{50266657-6464-4C5B-97C6-EF993ED06442}"/>
    <cellStyle name="Normal 5 5 3 3 2 2" xfId="1364" xr:uid="{F266AA0B-0D5A-407B-90D7-1195540AF989}"/>
    <cellStyle name="Normal 5 5 3 3 2 2 2" xfId="4473" xr:uid="{171D106B-D3D6-4113-8120-C7109FBF2F91}"/>
    <cellStyle name="Normal 5 5 3 3 2 3" xfId="2903" xr:uid="{00C69957-5655-4BA7-9D03-E88B1A034F82}"/>
    <cellStyle name="Normal 5 5 3 3 2 4" xfId="2904" xr:uid="{B9ABE8AF-B6E7-4CC6-A82D-1328A4D5179E}"/>
    <cellStyle name="Normal 5 5 3 3 3" xfId="1365" xr:uid="{8091DDDE-EB3C-46F3-A9DC-DF667DBA30B3}"/>
    <cellStyle name="Normal 5 5 3 3 3 2" xfId="4474" xr:uid="{51979132-FFB3-4C8A-A574-590FA7AA0081}"/>
    <cellStyle name="Normal 5 5 3 3 4" xfId="2905" xr:uid="{32859298-DBDC-42B4-8952-EA0B5B5AA3A8}"/>
    <cellStyle name="Normal 5 5 3 3 5" xfId="2906" xr:uid="{392821FF-EDD9-464C-A78A-7E7BEA6AE584}"/>
    <cellStyle name="Normal 5 5 3 4" xfId="1366" xr:uid="{83C84F82-FD49-46BE-8425-E40A67179B57}"/>
    <cellStyle name="Normal 5 5 3 4 2" xfId="1367" xr:uid="{802AA7E0-B3E8-466A-A6C2-C3ABF47228FA}"/>
    <cellStyle name="Normal 5 5 3 4 2 2" xfId="4475" xr:uid="{8E7E2DBB-35D7-4687-B8BC-01ECEB7DE8F6}"/>
    <cellStyle name="Normal 5 5 3 4 3" xfId="2907" xr:uid="{223C8E65-BA97-49E7-839A-351157A1A6FC}"/>
    <cellStyle name="Normal 5 5 3 4 4" xfId="2908" xr:uid="{DBFD6A04-438C-4A30-BB9B-74B8C8B4BFFF}"/>
    <cellStyle name="Normal 5 5 3 5" xfId="1368" xr:uid="{A9121714-CD02-4E28-A18D-07DB47B797D5}"/>
    <cellStyle name="Normal 5 5 3 5 2" xfId="2909" xr:uid="{054A4132-70CA-48A1-BE7C-55387E533050}"/>
    <cellStyle name="Normal 5 5 3 5 3" xfId="2910" xr:uid="{67493626-1C0F-4035-9A29-7638831FEDC9}"/>
    <cellStyle name="Normal 5 5 3 5 4" xfId="2911" xr:uid="{274773FF-1F71-4368-A5F1-EF05220A363C}"/>
    <cellStyle name="Normal 5 5 3 6" xfId="2912" xr:uid="{852A4936-F58A-48D1-8B21-802A07761DE9}"/>
    <cellStyle name="Normal 5 5 3 7" xfId="2913" xr:uid="{E61AE59B-ED57-499E-A632-E0B7D709FE8F}"/>
    <cellStyle name="Normal 5 5 3 8" xfId="2914" xr:uid="{E1BCFDFD-D493-4F98-BF33-F524217ECCF7}"/>
    <cellStyle name="Normal 5 5 4" xfId="110" xr:uid="{745AAED1-D13D-4743-BA1A-546D05F010D9}"/>
    <cellStyle name="Normal 5 5 4 2" xfId="569" xr:uid="{F2E6A684-F651-461D-B80D-A8DFE7B0283D}"/>
    <cellStyle name="Normal 5 5 4 2 2" xfId="570" xr:uid="{0E7C5C5C-896E-4B97-8C01-6262DB52512B}"/>
    <cellStyle name="Normal 5 5 4 2 2 2" xfId="1369" xr:uid="{208B7984-D666-438D-8CBF-554478AB352B}"/>
    <cellStyle name="Normal 5 5 4 2 2 2 2" xfId="1370" xr:uid="{45A22BEE-A789-4553-B44B-C29DD82F8863}"/>
    <cellStyle name="Normal 5 5 4 2 2 3" xfId="1371" xr:uid="{4CD92C45-AD3F-46E1-8644-53904FB4EF05}"/>
    <cellStyle name="Normal 5 5 4 2 2 4" xfId="2915" xr:uid="{9C73CAD6-BB4E-4688-9705-E465D5FB0F2C}"/>
    <cellStyle name="Normal 5 5 4 2 3" xfId="1372" xr:uid="{8C615BBF-B104-49C5-A57E-6D1F6B6AA228}"/>
    <cellStyle name="Normal 5 5 4 2 3 2" xfId="1373" xr:uid="{91EF9E2E-3219-4DCD-B3BB-1D5FB6D27F2F}"/>
    <cellStyle name="Normal 5 5 4 2 4" xfId="1374" xr:uid="{F17901B2-52E1-4FDF-B073-E6AA931F33F5}"/>
    <cellStyle name="Normal 5 5 4 2 5" xfId="2916" xr:uid="{9C14198B-3DC6-41AF-A6B5-929CFC40DD63}"/>
    <cellStyle name="Normal 5 5 4 3" xfId="571" xr:uid="{E88B2E5D-2151-442D-8E55-D1643F4BAB7A}"/>
    <cellStyle name="Normal 5 5 4 3 2" xfId="1375" xr:uid="{2D2A83A5-FC2F-46CF-B38E-7E8B255E0DEE}"/>
    <cellStyle name="Normal 5 5 4 3 2 2" xfId="1376" xr:uid="{A244A6EA-9878-44D0-94CE-2D78D23AAEDE}"/>
    <cellStyle name="Normal 5 5 4 3 3" xfId="1377" xr:uid="{B2EB2C04-9065-4DA1-B56A-3FCE6BFE4334}"/>
    <cellStyle name="Normal 5 5 4 3 4" xfId="2917" xr:uid="{4ED356F8-9E14-4700-B388-C207E85369FC}"/>
    <cellStyle name="Normal 5 5 4 4" xfId="1378" xr:uid="{AE2608F6-AF74-46E0-9582-7C5DA0111B48}"/>
    <cellStyle name="Normal 5 5 4 4 2" xfId="1379" xr:uid="{B93E3429-3258-4FAB-ACC4-7AEBD0643F03}"/>
    <cellStyle name="Normal 5 5 4 4 3" xfId="2918" xr:uid="{4B5656DE-D8A7-4A9A-AA8C-D005765AAA00}"/>
    <cellStyle name="Normal 5 5 4 4 4" xfId="2919" xr:uid="{A889F33D-D6D0-457A-B9B1-D636E711258D}"/>
    <cellStyle name="Normal 5 5 4 5" xfId="1380" xr:uid="{19D3931F-88A4-4FEB-B410-697EED27A8D9}"/>
    <cellStyle name="Normal 5 5 4 6" xfId="2920" xr:uid="{BC86DD4F-3D08-4804-9E8A-8905566BEB35}"/>
    <cellStyle name="Normal 5 5 4 7" xfId="2921" xr:uid="{2F6612CA-B599-4BF0-9E7F-4E725F444947}"/>
    <cellStyle name="Normal 5 5 5" xfId="308" xr:uid="{0E61B5A2-9F71-40BE-B584-38A43F38ACD3}"/>
    <cellStyle name="Normal 5 5 5 2" xfId="572" xr:uid="{B4B05244-6DE3-47EB-A0B6-E95273049B25}"/>
    <cellStyle name="Normal 5 5 5 2 2" xfId="1381" xr:uid="{208AE1D3-B9DE-40FA-B6FF-CF17FD743C78}"/>
    <cellStyle name="Normal 5 5 5 2 2 2" xfId="1382" xr:uid="{0069FC20-4039-4C87-8E1E-F3318D0855DB}"/>
    <cellStyle name="Normal 5 5 5 2 3" xfId="1383" xr:uid="{191D4644-069B-4CF9-AAF2-B9F0BFE2A54F}"/>
    <cellStyle name="Normal 5 5 5 2 4" xfId="2922" xr:uid="{D6CFFD3F-50FC-48B2-8E84-BFF118518551}"/>
    <cellStyle name="Normal 5 5 5 3" xfId="1384" xr:uid="{FAD7FD19-E6F7-4686-8B1A-E94C7CD4F7B6}"/>
    <cellStyle name="Normal 5 5 5 3 2" xfId="1385" xr:uid="{F4A79FF6-D676-4203-844B-C058E0B19973}"/>
    <cellStyle name="Normal 5 5 5 3 3" xfId="2923" xr:uid="{CF2337E6-6C3B-46B2-A5BF-FDBB01D9C6E0}"/>
    <cellStyle name="Normal 5 5 5 3 4" xfId="2924" xr:uid="{730CFF20-5401-48CB-9929-3719706B028B}"/>
    <cellStyle name="Normal 5 5 5 4" xfId="1386" xr:uid="{FD8EF2E2-676C-4157-81C9-2C2ECB408D5E}"/>
    <cellStyle name="Normal 5 5 5 5" xfId="2925" xr:uid="{77A5C210-B681-4F27-89D4-9E25677B540E}"/>
    <cellStyle name="Normal 5 5 5 6" xfId="2926" xr:uid="{E7A42197-C588-4550-B5A9-64DD5A5A2DC3}"/>
    <cellStyle name="Normal 5 5 6" xfId="309" xr:uid="{7DA6A9E5-224B-4D01-9C4A-C45C0711C461}"/>
    <cellStyle name="Normal 5 5 6 2" xfId="1387" xr:uid="{FEFDCEF5-9144-4943-85FA-886E3356EA8F}"/>
    <cellStyle name="Normal 5 5 6 2 2" xfId="1388" xr:uid="{C27416E3-37A4-49B6-94BA-3FF262839C07}"/>
    <cellStyle name="Normal 5 5 6 2 3" xfId="2927" xr:uid="{A99E8615-9908-48A2-94BB-96C5D0C7AFD2}"/>
    <cellStyle name="Normal 5 5 6 2 4" xfId="2928" xr:uid="{F8114F8B-2EBC-41AD-94BE-627B25C05189}"/>
    <cellStyle name="Normal 5 5 6 3" xfId="1389" xr:uid="{BAF221F9-07DE-4051-AEE1-721050510043}"/>
    <cellStyle name="Normal 5 5 6 4" xfId="2929" xr:uid="{53F5D828-1236-4E9E-B23B-40D00292E925}"/>
    <cellStyle name="Normal 5 5 6 5" xfId="2930" xr:uid="{AE71A3E0-7BB8-43C3-976A-26A9801D3F0F}"/>
    <cellStyle name="Normal 5 5 7" xfId="1390" xr:uid="{EB97929D-298A-4EE3-BA43-838C5F5F21EB}"/>
    <cellStyle name="Normal 5 5 7 2" xfId="1391" xr:uid="{4D4A2A42-C977-4103-B339-C96321DD7C0E}"/>
    <cellStyle name="Normal 5 5 7 3" xfId="2931" xr:uid="{550E20D7-0643-4360-8C7B-8B853BE93D2B}"/>
    <cellStyle name="Normal 5 5 7 4" xfId="2932" xr:uid="{017A5E37-3D9C-4D04-91DE-FFDCE895E8CA}"/>
    <cellStyle name="Normal 5 5 8" xfId="1392" xr:uid="{1B7B835C-14B2-44B4-9B39-252210C53020}"/>
    <cellStyle name="Normal 5 5 8 2" xfId="2933" xr:uid="{39048311-CC68-49B3-8BCC-4FABD49E0191}"/>
    <cellStyle name="Normal 5 5 8 3" xfId="2934" xr:uid="{858A4DC0-4CCA-4EE7-8797-DF6EFFC3417B}"/>
    <cellStyle name="Normal 5 5 8 4" xfId="2935" xr:uid="{73922264-2E77-43A6-8CC8-B817EF3BE9FA}"/>
    <cellStyle name="Normal 5 5 9" xfId="2936" xr:uid="{C8D12E65-800F-4DBF-9169-B17BC5132A03}"/>
    <cellStyle name="Normal 5 6" xfId="111" xr:uid="{4C1E893E-4D8B-422F-AD96-9DC593B80239}"/>
    <cellStyle name="Normal 5 6 10" xfId="2937" xr:uid="{D2F5911D-62AC-4360-875E-046974098C13}"/>
    <cellStyle name="Normal 5 6 11" xfId="2938" xr:uid="{F9C68AE2-9189-48F9-8DD4-2E7988EFE6F2}"/>
    <cellStyle name="Normal 5 6 2" xfId="112" xr:uid="{71513A3B-46E4-49B8-94F0-9F529E77EC1C}"/>
    <cellStyle name="Normal 5 6 2 2" xfId="310" xr:uid="{C0636F27-0F05-4C73-BA74-7DF8669C5E7F}"/>
    <cellStyle name="Normal 5 6 2 2 2" xfId="573" xr:uid="{412854E6-F42A-4B56-8D62-78317E99334B}"/>
    <cellStyle name="Normal 5 6 2 2 2 2" xfId="574" xr:uid="{B303501B-872B-4C81-8F1E-508133AA4285}"/>
    <cellStyle name="Normal 5 6 2 2 2 2 2" xfId="1393" xr:uid="{AA478C0B-ABF3-4E15-9F62-8123B7CDA2C1}"/>
    <cellStyle name="Normal 5 6 2 2 2 2 3" xfId="2939" xr:uid="{4BD17F0E-3B08-4D68-96E7-257E9875D347}"/>
    <cellStyle name="Normal 5 6 2 2 2 2 4" xfId="2940" xr:uid="{33EE106F-680E-4AE9-BF7E-A54C9A3EECDE}"/>
    <cellStyle name="Normal 5 6 2 2 2 3" xfId="1394" xr:uid="{129D26CD-CAEB-4872-9859-40B1A69F495C}"/>
    <cellStyle name="Normal 5 6 2 2 2 3 2" xfId="2941" xr:uid="{29A97660-83D5-4FEB-96A1-CEB8EEAC644A}"/>
    <cellStyle name="Normal 5 6 2 2 2 3 3" xfId="2942" xr:uid="{4BED43A9-0839-4015-903D-84C12AF8C7FE}"/>
    <cellStyle name="Normal 5 6 2 2 2 3 4" xfId="2943" xr:uid="{0112AD69-2A9F-407A-9B64-C179C14EB5FA}"/>
    <cellStyle name="Normal 5 6 2 2 2 4" xfId="2944" xr:uid="{9F5207C7-499C-4EF4-9DFB-1E842588A13B}"/>
    <cellStyle name="Normal 5 6 2 2 2 5" xfId="2945" xr:uid="{ACE4E309-10AA-465A-95DC-436D1B5C51F8}"/>
    <cellStyle name="Normal 5 6 2 2 2 6" xfId="2946" xr:uid="{ABB2A3EA-5B7D-4E6B-824D-6A998F02D02B}"/>
    <cellStyle name="Normal 5 6 2 2 3" xfId="575" xr:uid="{B2D41185-074C-43CE-97E1-8926F79C5892}"/>
    <cellStyle name="Normal 5 6 2 2 3 2" xfId="1395" xr:uid="{7ADDB315-7193-45F5-AA96-1EE1F9C5C89D}"/>
    <cellStyle name="Normal 5 6 2 2 3 2 2" xfId="2947" xr:uid="{B1BFC85A-BB8B-4731-AA6B-51455035B182}"/>
    <cellStyle name="Normal 5 6 2 2 3 2 3" xfId="2948" xr:uid="{1F296240-2A1F-4A9D-A145-BC01A2E0A59D}"/>
    <cellStyle name="Normal 5 6 2 2 3 2 4" xfId="2949" xr:uid="{91103552-5F0B-4297-BE6A-99341DE4117C}"/>
    <cellStyle name="Normal 5 6 2 2 3 3" xfId="2950" xr:uid="{741760E0-FE25-40FB-B63E-41BBFE31E677}"/>
    <cellStyle name="Normal 5 6 2 2 3 4" xfId="2951" xr:uid="{8C248512-1608-4154-BE3E-6B178CA602D9}"/>
    <cellStyle name="Normal 5 6 2 2 3 5" xfId="2952" xr:uid="{FF30B54E-3A00-42D0-8EAC-5AAF5580DC4D}"/>
    <cellStyle name="Normal 5 6 2 2 4" xfId="1396" xr:uid="{6D0D8DF4-3B03-454B-8DFF-BAE4B5C984EC}"/>
    <cellStyle name="Normal 5 6 2 2 4 2" xfId="2953" xr:uid="{7ED09FC1-CAA6-424A-BFE6-D1AFD0DC34BD}"/>
    <cellStyle name="Normal 5 6 2 2 4 3" xfId="2954" xr:uid="{8A64714A-F222-44BD-9D92-C7BB2C7A1F84}"/>
    <cellStyle name="Normal 5 6 2 2 4 4" xfId="2955" xr:uid="{73E1D977-0A73-48F2-9447-5C0FD42366BB}"/>
    <cellStyle name="Normal 5 6 2 2 5" xfId="2956" xr:uid="{0778E2FC-B455-4178-9ADA-8C4DAC1517EC}"/>
    <cellStyle name="Normal 5 6 2 2 5 2" xfId="2957" xr:uid="{456393F8-FB7D-4591-8A56-2F445F90A239}"/>
    <cellStyle name="Normal 5 6 2 2 5 3" xfId="2958" xr:uid="{2ED9D7D6-1565-44FA-9DAB-C9CEE849DF8F}"/>
    <cellStyle name="Normal 5 6 2 2 5 4" xfId="2959" xr:uid="{FE0B3F61-86FB-48CC-9394-57A725933AE5}"/>
    <cellStyle name="Normal 5 6 2 2 6" xfId="2960" xr:uid="{CFB6CC65-7D23-4BC6-B8A8-93295388892E}"/>
    <cellStyle name="Normal 5 6 2 2 7" xfId="2961" xr:uid="{65E1602C-6895-4F9B-B62A-4517B5A74A88}"/>
    <cellStyle name="Normal 5 6 2 2 8" xfId="2962" xr:uid="{118CBEED-4FE6-470A-B37D-A67037FACD7D}"/>
    <cellStyle name="Normal 5 6 2 3" xfId="576" xr:uid="{1D5A083A-2FEC-4ED6-924F-D9FE0A03C5AD}"/>
    <cellStyle name="Normal 5 6 2 3 2" xfId="577" xr:uid="{379024B1-06AD-4225-B282-8E16F583694B}"/>
    <cellStyle name="Normal 5 6 2 3 2 2" xfId="578" xr:uid="{F935230F-0B9C-4E4E-88EE-D2F68E29AB5D}"/>
    <cellStyle name="Normal 5 6 2 3 2 3" xfId="2963" xr:uid="{8BEC0359-B384-453E-9849-A841A299CA99}"/>
    <cellStyle name="Normal 5 6 2 3 2 4" xfId="2964" xr:uid="{798BFB9C-FFAF-4EA2-8358-090C4AE7D5BB}"/>
    <cellStyle name="Normal 5 6 2 3 3" xfId="579" xr:uid="{2D5C14DC-E28F-45B4-AC5C-C7C45C16EC04}"/>
    <cellStyle name="Normal 5 6 2 3 3 2" xfId="2965" xr:uid="{9B236634-0E31-4C39-9D31-10046C12E1A8}"/>
    <cellStyle name="Normal 5 6 2 3 3 3" xfId="2966" xr:uid="{0D7C3BD3-95C9-4FC9-AFF9-6A1461DC0506}"/>
    <cellStyle name="Normal 5 6 2 3 3 4" xfId="2967" xr:uid="{D053037E-0B0C-4400-9CCE-07F385F36847}"/>
    <cellStyle name="Normal 5 6 2 3 4" xfId="2968" xr:uid="{F1A9030F-8538-4825-B5CA-BF35D8781BF4}"/>
    <cellStyle name="Normal 5 6 2 3 5" xfId="2969" xr:uid="{8E2C0E12-79A5-4E23-9207-8EF7284551A3}"/>
    <cellStyle name="Normal 5 6 2 3 6" xfId="2970" xr:uid="{AAD617B0-F493-40CA-93FF-337A7AFEE4E2}"/>
    <cellStyle name="Normal 5 6 2 4" xfId="580" xr:uid="{0FE943D5-5576-418B-B712-AA6A534703B1}"/>
    <cellStyle name="Normal 5 6 2 4 2" xfId="581" xr:uid="{E4409D77-43B0-4B74-9108-1F17BF3A2565}"/>
    <cellStyle name="Normal 5 6 2 4 2 2" xfId="2971" xr:uid="{AD90A43A-EC47-4EE5-BD6A-C176018C97E5}"/>
    <cellStyle name="Normal 5 6 2 4 2 3" xfId="2972" xr:uid="{278F4064-F6CE-418E-9039-C01B2100F1DB}"/>
    <cellStyle name="Normal 5 6 2 4 2 4" xfId="2973" xr:uid="{89099237-8582-46ED-97EB-BFF45757AC0B}"/>
    <cellStyle name="Normal 5 6 2 4 3" xfId="2974" xr:uid="{CA07F2D1-E234-43CA-B46F-F6ABA1A8A963}"/>
    <cellStyle name="Normal 5 6 2 4 4" xfId="2975" xr:uid="{4A313CF7-950B-4934-8081-3E434F8F6087}"/>
    <cellStyle name="Normal 5 6 2 4 5" xfId="2976" xr:uid="{0FCA3901-8736-4086-B221-5B27DD34CBA5}"/>
    <cellStyle name="Normal 5 6 2 5" xfId="582" xr:uid="{A12D349D-C4F4-40CB-8D3E-FA1EE33560D4}"/>
    <cellStyle name="Normal 5 6 2 5 2" xfId="2977" xr:uid="{294CB952-2317-49EA-B971-7BBD5EA29395}"/>
    <cellStyle name="Normal 5 6 2 5 3" xfId="2978" xr:uid="{D16B9C4B-7829-4789-8B1C-74A2DE5FA054}"/>
    <cellStyle name="Normal 5 6 2 5 4" xfId="2979" xr:uid="{81870A3F-10E4-4B58-AF10-6FB7827AFB5B}"/>
    <cellStyle name="Normal 5 6 2 6" xfId="2980" xr:uid="{3C56404B-CEFB-4C32-A574-4F77D60B050C}"/>
    <cellStyle name="Normal 5 6 2 6 2" xfId="2981" xr:uid="{6F172F00-0BD9-4FF4-AB38-EE5D259FA3A2}"/>
    <cellStyle name="Normal 5 6 2 6 3" xfId="2982" xr:uid="{EE248402-2F97-41AB-ACA6-859CBDAE8F50}"/>
    <cellStyle name="Normal 5 6 2 6 4" xfId="2983" xr:uid="{EDB418C5-44FB-4E0D-9A93-D095EADE761F}"/>
    <cellStyle name="Normal 5 6 2 7" xfId="2984" xr:uid="{220F75D8-05A1-4228-B5E2-5DD5859D9359}"/>
    <cellStyle name="Normal 5 6 2 8" xfId="2985" xr:uid="{5F5C3664-4986-403D-A7FE-5CF99F6F0631}"/>
    <cellStyle name="Normal 5 6 2 9" xfId="2986" xr:uid="{5884BED2-B504-4F42-B51F-08F22D871581}"/>
    <cellStyle name="Normal 5 6 3" xfId="311" xr:uid="{7C3864AA-471F-4527-BBDC-6B7A09F22254}"/>
    <cellStyle name="Normal 5 6 3 2" xfId="583" xr:uid="{E2EFE25F-0CF6-47E6-B7D2-D2DAC7AC0CFA}"/>
    <cellStyle name="Normal 5 6 3 2 2" xfId="584" xr:uid="{EF864116-5EF8-459E-9398-02C8DC20BE30}"/>
    <cellStyle name="Normal 5 6 3 2 2 2" xfId="1397" xr:uid="{1C8992F8-4C87-41B8-AB9D-51CA8E47AD13}"/>
    <cellStyle name="Normal 5 6 3 2 2 2 2" xfId="1398" xr:uid="{B1AA2495-AF4D-4FFE-A166-9ADB9B0D3A3C}"/>
    <cellStyle name="Normal 5 6 3 2 2 3" xfId="1399" xr:uid="{EB03B126-EB02-4D0C-BD95-56B44E85EB44}"/>
    <cellStyle name="Normal 5 6 3 2 2 4" xfId="2987" xr:uid="{04E65E0E-4653-4E2F-97D2-9932D33812AD}"/>
    <cellStyle name="Normal 5 6 3 2 3" xfId="1400" xr:uid="{C697D51D-2EBF-49E8-AA71-16FC5766BFA3}"/>
    <cellStyle name="Normal 5 6 3 2 3 2" xfId="1401" xr:uid="{6931DAA5-7CA6-4FB0-94D6-29C02F98D57A}"/>
    <cellStyle name="Normal 5 6 3 2 3 3" xfId="2988" xr:uid="{BC968AC4-9AAE-4C94-86BE-2A6F282B8E34}"/>
    <cellStyle name="Normal 5 6 3 2 3 4" xfId="2989" xr:uid="{28EDCF16-2791-4259-B41F-4A2644C1808A}"/>
    <cellStyle name="Normal 5 6 3 2 4" xfId="1402" xr:uid="{4D8A2388-3D46-4EF3-AF5F-CF628627FF25}"/>
    <cellStyle name="Normal 5 6 3 2 5" xfId="2990" xr:uid="{460D977B-2532-4743-AC66-7778BD03C631}"/>
    <cellStyle name="Normal 5 6 3 2 6" xfId="2991" xr:uid="{F519C92E-4492-4F4B-8B48-CE5E13ADF968}"/>
    <cellStyle name="Normal 5 6 3 3" xfId="585" xr:uid="{54192496-8661-405F-8DD3-5F4EDDFD67DE}"/>
    <cellStyle name="Normal 5 6 3 3 2" xfId="1403" xr:uid="{1F6F043D-D5C3-40C3-8A94-1C6FBE8F6996}"/>
    <cellStyle name="Normal 5 6 3 3 2 2" xfId="1404" xr:uid="{3D84A73B-4AE8-4E36-8B36-32013D552E21}"/>
    <cellStyle name="Normal 5 6 3 3 2 3" xfId="2992" xr:uid="{58F08DC4-B8BE-4779-AB1E-AFAF93EB8BC2}"/>
    <cellStyle name="Normal 5 6 3 3 2 4" xfId="2993" xr:uid="{1000A0A1-C8DD-4D42-9067-3D20CDF7772A}"/>
    <cellStyle name="Normal 5 6 3 3 3" xfId="1405" xr:uid="{A3AFFA4E-315C-4D6F-94D9-E563A7A5B358}"/>
    <cellStyle name="Normal 5 6 3 3 4" xfId="2994" xr:uid="{2732561F-1416-48D8-98AF-83655E008EEF}"/>
    <cellStyle name="Normal 5 6 3 3 5" xfId="2995" xr:uid="{C45ADDEC-FB5E-420C-91D3-EDE5EA25BB0D}"/>
    <cellStyle name="Normal 5 6 3 4" xfId="1406" xr:uid="{8F27E653-5BA8-492E-BE06-51B5F0F1A104}"/>
    <cellStyle name="Normal 5 6 3 4 2" xfId="1407" xr:uid="{7122A3D5-30F2-4E51-9ACE-080ED6B9CD44}"/>
    <cellStyle name="Normal 5 6 3 4 3" xfId="2996" xr:uid="{6BDC2DF7-3E87-4210-8CA2-DEAAD85D46EC}"/>
    <cellStyle name="Normal 5 6 3 4 4" xfId="2997" xr:uid="{A8330521-18D5-4815-A73B-5A10FEDA3620}"/>
    <cellStyle name="Normal 5 6 3 5" xfId="1408" xr:uid="{76A5681A-F45B-4ECB-9588-FE0C7541C18F}"/>
    <cellStyle name="Normal 5 6 3 5 2" xfId="2998" xr:uid="{00426E31-F662-4854-96ED-459A4A52295B}"/>
    <cellStyle name="Normal 5 6 3 5 3" xfId="2999" xr:uid="{EC1873EE-9008-4DC5-9225-B99A86619A13}"/>
    <cellStyle name="Normal 5 6 3 5 4" xfId="3000" xr:uid="{AA02059C-D75D-4790-A6CF-5C5BD2126742}"/>
    <cellStyle name="Normal 5 6 3 6" xfId="3001" xr:uid="{A2DCBF08-163C-445B-9798-9F29B72B4DB3}"/>
    <cellStyle name="Normal 5 6 3 7" xfId="3002" xr:uid="{CDF625E1-8D69-4515-BF17-A8426E7B61EE}"/>
    <cellStyle name="Normal 5 6 3 8" xfId="3003" xr:uid="{2C4CC4FF-8AE4-4D14-B8A2-2511CA313CD5}"/>
    <cellStyle name="Normal 5 6 4" xfId="312" xr:uid="{4D85B5CA-6047-4BAC-9285-8455ABAACE17}"/>
    <cellStyle name="Normal 5 6 4 2" xfId="586" xr:uid="{345D8676-B2F5-44FF-9D22-FFE006B0567E}"/>
    <cellStyle name="Normal 5 6 4 2 2" xfId="587" xr:uid="{4AF6066E-F66A-48B2-8BF3-0076A07C90E9}"/>
    <cellStyle name="Normal 5 6 4 2 2 2" xfId="1409" xr:uid="{CD1AF5E6-AD74-41C9-95FA-C60379D64147}"/>
    <cellStyle name="Normal 5 6 4 2 2 3" xfId="3004" xr:uid="{9CC18C3F-0831-453A-8712-7A5E2A8687BB}"/>
    <cellStyle name="Normal 5 6 4 2 2 4" xfId="3005" xr:uid="{38141860-B33F-425B-A60B-FDB28F41BFD1}"/>
    <cellStyle name="Normal 5 6 4 2 3" xfId="1410" xr:uid="{0D5642FC-2398-4BBD-942D-86C849FDA6F9}"/>
    <cellStyle name="Normal 5 6 4 2 4" xfId="3006" xr:uid="{911A0645-B452-4D47-BB6D-68C8C2872D46}"/>
    <cellStyle name="Normal 5 6 4 2 5" xfId="3007" xr:uid="{C352482F-1B06-4F07-83E3-F0DEB19C8368}"/>
    <cellStyle name="Normal 5 6 4 3" xfId="588" xr:uid="{A6F81BDE-9CED-4CEF-B56F-4E3D76D366D3}"/>
    <cellStyle name="Normal 5 6 4 3 2" xfId="1411" xr:uid="{2F777BE4-13E1-414F-BDB6-BF59849EFA03}"/>
    <cellStyle name="Normal 5 6 4 3 3" xfId="3008" xr:uid="{872F87CE-28BA-45F7-959E-D3E4ED952810}"/>
    <cellStyle name="Normal 5 6 4 3 4" xfId="3009" xr:uid="{6A800782-ADB1-4B55-85FE-555EF7966E79}"/>
    <cellStyle name="Normal 5 6 4 4" xfId="1412" xr:uid="{2A14F0C0-FB5D-43A6-BDB6-8792EAE16B66}"/>
    <cellStyle name="Normal 5 6 4 4 2" xfId="3010" xr:uid="{79846E96-AB0B-455E-90E0-F8C163C863FA}"/>
    <cellStyle name="Normal 5 6 4 4 3" xfId="3011" xr:uid="{3B8626E7-7FBF-4377-9F8C-E7FB570B4D34}"/>
    <cellStyle name="Normal 5 6 4 4 4" xfId="3012" xr:uid="{8BAE208D-6E2E-4C18-90F8-E536F5132AD1}"/>
    <cellStyle name="Normal 5 6 4 5" xfId="3013" xr:uid="{8C6EB88C-41B3-435D-89D2-37ECF119AA69}"/>
    <cellStyle name="Normal 5 6 4 6" xfId="3014" xr:uid="{896A8721-08EF-4C1F-9425-CCC28EBB2F3A}"/>
    <cellStyle name="Normal 5 6 4 7" xfId="3015" xr:uid="{E29D4E66-0E24-4157-A3C2-8B1B6ED0C2C4}"/>
    <cellStyle name="Normal 5 6 5" xfId="313" xr:uid="{DAB7EDE9-F49F-4134-8CF8-ADF54A53671B}"/>
    <cellStyle name="Normal 5 6 5 2" xfId="589" xr:uid="{374DEC71-B0AE-4DCB-BAE3-0EC32A6EF4C8}"/>
    <cellStyle name="Normal 5 6 5 2 2" xfId="1413" xr:uid="{396469C8-D0B1-42A1-8E44-541442161C11}"/>
    <cellStyle name="Normal 5 6 5 2 3" xfId="3016" xr:uid="{3CA68D41-31FA-4236-B9EE-8E30B82F53E7}"/>
    <cellStyle name="Normal 5 6 5 2 4" xfId="3017" xr:uid="{21B201DC-2153-4E0C-83E2-35E1AC0EE4B4}"/>
    <cellStyle name="Normal 5 6 5 3" xfId="1414" xr:uid="{9EE575A7-9876-48C4-889A-C897FD5409AC}"/>
    <cellStyle name="Normal 5 6 5 3 2" xfId="3018" xr:uid="{5987BC35-156F-4E57-9DC4-1732449A95EC}"/>
    <cellStyle name="Normal 5 6 5 3 3" xfId="3019" xr:uid="{02B5F059-ECEC-438A-AF08-B6F20F2002B8}"/>
    <cellStyle name="Normal 5 6 5 3 4" xfId="3020" xr:uid="{9CD8EA49-3662-43AB-B373-8BC952B25F43}"/>
    <cellStyle name="Normal 5 6 5 4" xfId="3021" xr:uid="{0E895544-35E8-4451-9124-58B242D48251}"/>
    <cellStyle name="Normal 5 6 5 5" xfId="3022" xr:uid="{50E1F181-2DFD-4222-8787-93FEEEFF3EA0}"/>
    <cellStyle name="Normal 5 6 5 6" xfId="3023" xr:uid="{623FFD5C-5092-4978-83E3-9A2ECDA5B1CB}"/>
    <cellStyle name="Normal 5 6 6" xfId="590" xr:uid="{57D9BA01-9E6D-4744-B77B-18C8E13B0AA5}"/>
    <cellStyle name="Normal 5 6 6 2" xfId="1415" xr:uid="{3ADB96FB-07F5-42DE-ACD9-462B09478F86}"/>
    <cellStyle name="Normal 5 6 6 2 2" xfId="3024" xr:uid="{E00A4236-F3D9-446A-B690-54252493B637}"/>
    <cellStyle name="Normal 5 6 6 2 3" xfId="3025" xr:uid="{77279F46-5C79-4E00-B576-002B5CD30DB2}"/>
    <cellStyle name="Normal 5 6 6 2 4" xfId="3026" xr:uid="{02A18C66-953F-4CAF-A0A5-7A427658C044}"/>
    <cellStyle name="Normal 5 6 6 3" xfId="3027" xr:uid="{DC88AC38-2C87-462C-AE68-B2C74A0CE2DB}"/>
    <cellStyle name="Normal 5 6 6 4" xfId="3028" xr:uid="{C5F2951E-1764-4A99-ABB9-41978FBACFE3}"/>
    <cellStyle name="Normal 5 6 6 5" xfId="3029" xr:uid="{05EFBB89-BC7D-433D-86A1-4ABE723529EA}"/>
    <cellStyle name="Normal 5 6 7" xfId="1416" xr:uid="{D28FA6A4-3A1F-4C59-97CF-7D84341F35A9}"/>
    <cellStyle name="Normal 5 6 7 2" xfId="3030" xr:uid="{14266B9C-C28A-47B3-88E1-BE2DEFFC9FD4}"/>
    <cellStyle name="Normal 5 6 7 3" xfId="3031" xr:uid="{56A16CA7-470E-459A-8B5A-DC48C22AC41C}"/>
    <cellStyle name="Normal 5 6 7 4" xfId="3032" xr:uid="{2AE5FAF1-C148-48C8-A1F0-133ACE0BA96C}"/>
    <cellStyle name="Normal 5 6 8" xfId="3033" xr:uid="{DA9A67F5-0EEB-47CC-BD2C-AB3C9B36656B}"/>
    <cellStyle name="Normal 5 6 8 2" xfId="3034" xr:uid="{0CC3BC16-B4CF-4576-902C-8A0EF0233D03}"/>
    <cellStyle name="Normal 5 6 8 3" xfId="3035" xr:uid="{0F74DD9C-4580-46CE-83F8-5EF3C1CC25E9}"/>
    <cellStyle name="Normal 5 6 8 4" xfId="3036" xr:uid="{7C0A06D8-10E7-44AF-84F5-E1C0F9BA2AE1}"/>
    <cellStyle name="Normal 5 6 9" xfId="3037" xr:uid="{12ADE47E-F01C-40B8-9806-ECD1EE3E4482}"/>
    <cellStyle name="Normal 5 7" xfId="113" xr:uid="{82FE8A14-B9D8-46E2-8C75-C1AFA5E1D4B2}"/>
    <cellStyle name="Normal 5 7 2" xfId="114" xr:uid="{BAD60ED3-3890-43FE-974F-90AA7F206D10}"/>
    <cellStyle name="Normal 5 7 2 2" xfId="314" xr:uid="{6FCB8B3B-B5F3-431A-81C4-CB56E76C40BE}"/>
    <cellStyle name="Normal 5 7 2 2 2" xfId="591" xr:uid="{A11232B8-4DF9-4B19-A02D-A80993730C24}"/>
    <cellStyle name="Normal 5 7 2 2 2 2" xfId="1417" xr:uid="{B982EB73-80A2-41FA-9978-32BB4E7E9196}"/>
    <cellStyle name="Normal 5 7 2 2 2 3" xfId="3038" xr:uid="{368A53B3-72E0-49E5-B493-196076A1FF7A}"/>
    <cellStyle name="Normal 5 7 2 2 2 4" xfId="3039" xr:uid="{B185FEDC-E978-4269-ACD0-1376260450D6}"/>
    <cellStyle name="Normal 5 7 2 2 3" xfId="1418" xr:uid="{BDC8AA21-C0B4-4937-BD99-BBD11F460EAD}"/>
    <cellStyle name="Normal 5 7 2 2 3 2" xfId="3040" xr:uid="{214912D5-85C5-4A67-8D76-3A8C939995DF}"/>
    <cellStyle name="Normal 5 7 2 2 3 3" xfId="3041" xr:uid="{577430D1-CF86-458A-A27D-25640F36FF3B}"/>
    <cellStyle name="Normal 5 7 2 2 3 4" xfId="3042" xr:uid="{C5180950-BC59-44D1-8EAC-E2AEDEA6AF3A}"/>
    <cellStyle name="Normal 5 7 2 2 4" xfId="3043" xr:uid="{5284412F-91F3-4C74-A403-02DE826C8DDB}"/>
    <cellStyle name="Normal 5 7 2 2 5" xfId="3044" xr:uid="{038905B2-ACF7-4B98-950D-9A0EB6F6E597}"/>
    <cellStyle name="Normal 5 7 2 2 6" xfId="3045" xr:uid="{CDA0D160-19F4-4E82-8BA3-E33949C4F3E7}"/>
    <cellStyle name="Normal 5 7 2 3" xfId="592" xr:uid="{417112BB-F40D-4FBE-9FBB-FBA0A6D7C50A}"/>
    <cellStyle name="Normal 5 7 2 3 2" xfId="1419" xr:uid="{59B339A7-7272-495D-92E1-2870FF0C8814}"/>
    <cellStyle name="Normal 5 7 2 3 2 2" xfId="3046" xr:uid="{F07DFE4E-9FE4-416B-9D06-D2C83A59C3EA}"/>
    <cellStyle name="Normal 5 7 2 3 2 3" xfId="3047" xr:uid="{004C023D-6A47-483F-A2BA-DC12E1CDF26C}"/>
    <cellStyle name="Normal 5 7 2 3 2 4" xfId="3048" xr:uid="{E8791A9C-E732-4915-9B1C-663F8A9AC74E}"/>
    <cellStyle name="Normal 5 7 2 3 3" xfId="3049" xr:uid="{AFD6C054-53CD-4953-B6B2-7E019F3FC689}"/>
    <cellStyle name="Normal 5 7 2 3 4" xfId="3050" xr:uid="{FBEB85B7-C27E-43F0-B7E6-05DAE069BCE8}"/>
    <cellStyle name="Normal 5 7 2 3 5" xfId="3051" xr:uid="{00EC6F35-727B-4378-BCAE-FE63F7DC2C21}"/>
    <cellStyle name="Normal 5 7 2 4" xfId="1420" xr:uid="{5F51EEF3-E1C1-475E-8E9C-DBD6551B5CCF}"/>
    <cellStyle name="Normal 5 7 2 4 2" xfId="3052" xr:uid="{B98FBDC4-86A5-4F31-ACE1-EEAC54651E2B}"/>
    <cellStyle name="Normal 5 7 2 4 3" xfId="3053" xr:uid="{D1A8425C-915F-44AA-86FA-238E2A063EBF}"/>
    <cellStyle name="Normal 5 7 2 4 4" xfId="3054" xr:uid="{B5F4C358-7991-41B9-8134-756D9A46068B}"/>
    <cellStyle name="Normal 5 7 2 5" xfId="3055" xr:uid="{D8E101BA-30ED-4045-8E35-C07A3D3B993A}"/>
    <cellStyle name="Normal 5 7 2 5 2" xfId="3056" xr:uid="{5A616539-B1F5-4110-87B0-3E4E880E3262}"/>
    <cellStyle name="Normal 5 7 2 5 3" xfId="3057" xr:uid="{C35ACD53-C557-4495-A06A-EBAA1147F60C}"/>
    <cellStyle name="Normal 5 7 2 5 4" xfId="3058" xr:uid="{CDA205A3-71FA-4842-B1E7-33E3A820AFA4}"/>
    <cellStyle name="Normal 5 7 2 6" xfId="3059" xr:uid="{77C8B2CD-8211-41C7-9D96-DF9736F5D28E}"/>
    <cellStyle name="Normal 5 7 2 7" xfId="3060" xr:uid="{674B5911-FDA7-44A7-8035-3A8943A28127}"/>
    <cellStyle name="Normal 5 7 2 8" xfId="3061" xr:uid="{6C9FCB99-DF98-4C69-8C7C-B7E94285DF13}"/>
    <cellStyle name="Normal 5 7 3" xfId="315" xr:uid="{1DC7C43B-59EF-4219-B6FF-2CB3ED2130EB}"/>
    <cellStyle name="Normal 5 7 3 2" xfId="593" xr:uid="{9CBE991E-5763-449C-A87C-3D2E80E0C105}"/>
    <cellStyle name="Normal 5 7 3 2 2" xfId="594" xr:uid="{93A387B9-6E81-425F-8ECC-9794D04E9784}"/>
    <cellStyle name="Normal 5 7 3 2 3" xfId="3062" xr:uid="{DDA038C4-D9F4-4188-92B6-E942C87CFBE7}"/>
    <cellStyle name="Normal 5 7 3 2 4" xfId="3063" xr:uid="{CC7786B7-8947-44A4-9638-38405D659374}"/>
    <cellStyle name="Normal 5 7 3 3" xfId="595" xr:uid="{581C5490-72B7-4BC2-9895-1D13414107EC}"/>
    <cellStyle name="Normal 5 7 3 3 2" xfId="3064" xr:uid="{5BE452F0-D49A-4A90-A95D-1AD64A287500}"/>
    <cellStyle name="Normal 5 7 3 3 3" xfId="3065" xr:uid="{1076D5EC-F9E9-4944-9F3B-468AA6887D32}"/>
    <cellStyle name="Normal 5 7 3 3 4" xfId="3066" xr:uid="{466DCE8F-AFD3-472C-A86A-D783AFDDDB12}"/>
    <cellStyle name="Normal 5 7 3 4" xfId="3067" xr:uid="{1B3DB5DB-F079-4415-82AE-3691E1AEBDB8}"/>
    <cellStyle name="Normal 5 7 3 5" xfId="3068" xr:uid="{4BED3622-3809-4CA0-8F42-69F38CA731E0}"/>
    <cellStyle name="Normal 5 7 3 6" xfId="3069" xr:uid="{04C3A5FE-60EB-401A-9294-9E31DBEE6F65}"/>
    <cellStyle name="Normal 5 7 4" xfId="316" xr:uid="{D470CDA3-5C46-4AAA-85DE-0DCF00CDD170}"/>
    <cellStyle name="Normal 5 7 4 2" xfId="596" xr:uid="{3B92A544-BFED-4785-A42B-0359F6B73967}"/>
    <cellStyle name="Normal 5 7 4 2 2" xfId="3070" xr:uid="{A58BBB92-5325-45D4-8224-7ECF97C736BF}"/>
    <cellStyle name="Normal 5 7 4 2 3" xfId="3071" xr:uid="{89A9BF74-265E-487A-A9BC-249AE56401E1}"/>
    <cellStyle name="Normal 5 7 4 2 4" xfId="3072" xr:uid="{F1B24F22-BE33-4962-808E-AD00323BA97B}"/>
    <cellStyle name="Normal 5 7 4 3" xfId="3073" xr:uid="{17ADE67D-F8DA-44E2-AC61-8955E7823567}"/>
    <cellStyle name="Normal 5 7 4 4" xfId="3074" xr:uid="{DD3FDADF-CA00-411C-98EE-BF1CDC1F63AA}"/>
    <cellStyle name="Normal 5 7 4 5" xfId="3075" xr:uid="{10CCF459-2C73-4187-B1BA-21E9E4967BB8}"/>
    <cellStyle name="Normal 5 7 5" xfId="597" xr:uid="{CA64340C-2B99-402E-A49F-D3EA42185B64}"/>
    <cellStyle name="Normal 5 7 5 2" xfId="3076" xr:uid="{090C5A1D-73B9-4B39-99DE-39BD025951E8}"/>
    <cellStyle name="Normal 5 7 5 3" xfId="3077" xr:uid="{19174772-3495-4D7D-96AC-88CF6B8C31AA}"/>
    <cellStyle name="Normal 5 7 5 4" xfId="3078" xr:uid="{216C0ABE-9EF2-4D24-A6D7-533F7D5E86C5}"/>
    <cellStyle name="Normal 5 7 6" xfId="3079" xr:uid="{1D24F321-4A09-4061-A566-CA5E4BEC658B}"/>
    <cellStyle name="Normal 5 7 6 2" xfId="3080" xr:uid="{5D14429D-81B0-444D-A7B9-1AF072E6DEE5}"/>
    <cellStyle name="Normal 5 7 6 3" xfId="3081" xr:uid="{DEAE88A2-C3E7-406F-B066-61C3256EE02C}"/>
    <cellStyle name="Normal 5 7 6 4" xfId="3082" xr:uid="{AA106483-DFB6-444F-843A-78A66AE89DD7}"/>
    <cellStyle name="Normal 5 7 7" xfId="3083" xr:uid="{52B91812-AF13-4289-B109-88551F848637}"/>
    <cellStyle name="Normal 5 7 8" xfId="3084" xr:uid="{EB79DE87-7AB3-4483-A2FB-27A384ABC515}"/>
    <cellStyle name="Normal 5 7 9" xfId="3085" xr:uid="{F4E1F863-410E-4935-9A2F-06744F5AC85C}"/>
    <cellStyle name="Normal 5 8" xfId="115" xr:uid="{2E663D1F-7755-4B18-BE39-4A20AD31DE98}"/>
    <cellStyle name="Normal 5 8 2" xfId="317" xr:uid="{C0582D09-E1C7-4088-97A9-CE930F4D2D84}"/>
    <cellStyle name="Normal 5 8 2 2" xfId="598" xr:uid="{390F810E-09C3-4F50-AA48-B67495DD97CA}"/>
    <cellStyle name="Normal 5 8 2 2 2" xfId="1421" xr:uid="{4665433A-847D-4D9B-BD37-3E6278F0A2F6}"/>
    <cellStyle name="Normal 5 8 2 2 2 2" xfId="1422" xr:uid="{A5375147-1438-44E9-AF7F-99432D142F0B}"/>
    <cellStyle name="Normal 5 8 2 2 3" xfId="1423" xr:uid="{70567259-6FE4-4451-8864-10889218DC20}"/>
    <cellStyle name="Normal 5 8 2 2 4" xfId="3086" xr:uid="{43E87CCF-F1CC-48ED-873B-A47BF6AAE68C}"/>
    <cellStyle name="Normal 5 8 2 3" xfId="1424" xr:uid="{3D873EAE-F6A4-45FF-96C5-EC82BD255DDA}"/>
    <cellStyle name="Normal 5 8 2 3 2" xfId="1425" xr:uid="{CA2AA936-80C9-4F1D-AFA0-E60F5ADEB62C}"/>
    <cellStyle name="Normal 5 8 2 3 3" xfId="3087" xr:uid="{9200BAC7-8D0C-46D4-BA33-75474642492A}"/>
    <cellStyle name="Normal 5 8 2 3 4" xfId="3088" xr:uid="{ADF1A6C4-BC13-4ABF-AC69-4827197E4214}"/>
    <cellStyle name="Normal 5 8 2 4" xfId="1426" xr:uid="{0F4FCBB8-AB47-4E82-8BA7-C8D28FD3537B}"/>
    <cellStyle name="Normal 5 8 2 5" xfId="3089" xr:uid="{7A2154EB-C91C-4012-B505-B70417AEB8C2}"/>
    <cellStyle name="Normal 5 8 2 6" xfId="3090" xr:uid="{9E82779C-14EE-434C-A4CE-6324289BB01C}"/>
    <cellStyle name="Normal 5 8 3" xfId="599" xr:uid="{E96B2EBB-44E7-41D9-BB18-313F2533459B}"/>
    <cellStyle name="Normal 5 8 3 2" xfId="1427" xr:uid="{0C51D851-6628-4B28-9BDE-74DDF2F5754A}"/>
    <cellStyle name="Normal 5 8 3 2 2" xfId="1428" xr:uid="{2145B9A7-A430-4592-83DA-EB3E9EED818C}"/>
    <cellStyle name="Normal 5 8 3 2 3" xfId="3091" xr:uid="{21F7954E-C947-486C-B514-EAAD5354C7B0}"/>
    <cellStyle name="Normal 5 8 3 2 4" xfId="3092" xr:uid="{2AA68BBC-3CDC-48BF-AF6B-B82252238604}"/>
    <cellStyle name="Normal 5 8 3 3" xfId="1429" xr:uid="{0883890F-7E20-48E5-B507-05D32F0B2CF7}"/>
    <cellStyle name="Normal 5 8 3 4" xfId="3093" xr:uid="{1D84AD20-0FD8-4257-991E-CECEA236304F}"/>
    <cellStyle name="Normal 5 8 3 5" xfId="3094" xr:uid="{2DEF0B78-2075-43CF-B086-FEC981D00BF0}"/>
    <cellStyle name="Normal 5 8 4" xfId="1430" xr:uid="{DFB1832A-E4CB-47B5-A297-C6B72CE98DDF}"/>
    <cellStyle name="Normal 5 8 4 2" xfId="1431" xr:uid="{0CEE6223-69A0-4E6E-AAC1-E57D680490B3}"/>
    <cellStyle name="Normal 5 8 4 3" xfId="3095" xr:uid="{DF3D030C-2CC0-42FB-B022-5FF5B8FF3B08}"/>
    <cellStyle name="Normal 5 8 4 4" xfId="3096" xr:uid="{7E775B18-05EF-41E3-9AFE-BEA323CB02F0}"/>
    <cellStyle name="Normal 5 8 5" xfId="1432" xr:uid="{09374E11-F89E-4B82-B8F3-E1706312E0AD}"/>
    <cellStyle name="Normal 5 8 5 2" xfId="3097" xr:uid="{059E8265-EF05-404C-936B-94773256AA54}"/>
    <cellStyle name="Normal 5 8 5 3" xfId="3098" xr:uid="{6B5FCF75-B8B7-4C77-A1A6-F443EFB15DC7}"/>
    <cellStyle name="Normal 5 8 5 4" xfId="3099" xr:uid="{8A96C604-289D-4791-9832-464792B0AB4F}"/>
    <cellStyle name="Normal 5 8 6" xfId="3100" xr:uid="{C5BF9AF4-45BF-4D16-940F-14F324EBAD9E}"/>
    <cellStyle name="Normal 5 8 7" xfId="3101" xr:uid="{D3E8431D-E51A-4504-B3A8-0411DD814D0F}"/>
    <cellStyle name="Normal 5 8 8" xfId="3102" xr:uid="{20F6C809-61C6-4C94-B686-FED7D7D52310}"/>
    <cellStyle name="Normal 5 9" xfId="318" xr:uid="{ADBA424D-DA29-4ABE-9B31-A435E95178D8}"/>
    <cellStyle name="Normal 5 9 2" xfId="600" xr:uid="{13C926AF-5D45-4815-8023-5BEE8E09E613}"/>
    <cellStyle name="Normal 5 9 2 2" xfId="601" xr:uid="{B4119147-7ECB-42CB-8417-C12CC4B486A5}"/>
    <cellStyle name="Normal 5 9 2 2 2" xfId="1433" xr:uid="{E440F213-B96C-46C6-AAE1-B63A2D0C4A1F}"/>
    <cellStyle name="Normal 5 9 2 2 3" xfId="3103" xr:uid="{69A15CD2-23FE-4CB4-A203-F5B547BC8D36}"/>
    <cellStyle name="Normal 5 9 2 2 4" xfId="3104" xr:uid="{195DDC08-4DEF-4A60-8F08-9F941BC51FFE}"/>
    <cellStyle name="Normal 5 9 2 3" xfId="1434" xr:uid="{C1732010-B2FA-410B-A0E7-7153DF80F27E}"/>
    <cellStyle name="Normal 5 9 2 4" xfId="3105" xr:uid="{87566FA0-B89D-4202-B65D-462FED792E35}"/>
    <cellStyle name="Normal 5 9 2 5" xfId="3106" xr:uid="{F8A4BC18-6178-4C72-A172-BFFDA258C3F3}"/>
    <cellStyle name="Normal 5 9 3" xfId="602" xr:uid="{76D87154-7F76-4415-A779-E80E3DB18D52}"/>
    <cellStyle name="Normal 5 9 3 2" xfId="1435" xr:uid="{8E68E2CE-A55A-4FE4-897B-3DEBFCF78DB9}"/>
    <cellStyle name="Normal 5 9 3 3" xfId="3107" xr:uid="{C0B5201E-20F0-4BA8-83F5-3DCD675A8C05}"/>
    <cellStyle name="Normal 5 9 3 4" xfId="3108" xr:uid="{C9F034F5-2DBD-4B4C-8806-A972B2E2F9D8}"/>
    <cellStyle name="Normal 5 9 4" xfId="1436" xr:uid="{98D45E0E-25EF-4CCE-8665-7E408A41555B}"/>
    <cellStyle name="Normal 5 9 4 2" xfId="3109" xr:uid="{807510C1-3F36-4863-8BFB-A2886A3CD5C0}"/>
    <cellStyle name="Normal 5 9 4 3" xfId="3110" xr:uid="{BA81D0D8-B0E5-40CC-830F-A5E91DAC7036}"/>
    <cellStyle name="Normal 5 9 4 4" xfId="3111" xr:uid="{97617C05-969B-4D06-9ED0-40E4167084B6}"/>
    <cellStyle name="Normal 5 9 5" xfId="3112" xr:uid="{20080EDB-39F8-43FE-A13A-C9D2BF90F6AA}"/>
    <cellStyle name="Normal 5 9 6" xfId="3113" xr:uid="{966D601B-6437-4E87-9A06-2473A98BB310}"/>
    <cellStyle name="Normal 5 9 7" xfId="3114" xr:uid="{59E79A22-32E7-4DBF-A31D-64992D2E7679}"/>
    <cellStyle name="Normal 6" xfId="73" xr:uid="{D7455B40-7A25-4A4A-903F-CC71B6A5A79C}"/>
    <cellStyle name="Normal 6 10" xfId="319" xr:uid="{CA86A3ED-3660-4A83-8D05-8A82991C6A7D}"/>
    <cellStyle name="Normal 6 10 2" xfId="1437" xr:uid="{2CE351B0-7970-442E-83DB-2E029A693CF5}"/>
    <cellStyle name="Normal 6 10 2 2" xfId="3115" xr:uid="{7FEB3BCB-4815-4DB5-B4B6-C0986AE286F3}"/>
    <cellStyle name="Normal 6 10 2 2 2" xfId="4588" xr:uid="{CD332B1F-4662-4FD7-A6A8-AD3A12A8738C}"/>
    <cellStyle name="Normal 6 10 2 3" xfId="3116" xr:uid="{B81A949D-12D0-46BD-90E0-D863D55563C1}"/>
    <cellStyle name="Normal 6 10 2 4" xfId="3117" xr:uid="{CDEA64F0-7BB1-4248-8900-69D742F9D72B}"/>
    <cellStyle name="Normal 6 10 3" xfId="3118" xr:uid="{0BC5682F-8257-4477-A2A9-7916482C4CC2}"/>
    <cellStyle name="Normal 6 10 4" xfId="3119" xr:uid="{B10BF012-A69F-48BE-BD7E-0BC2DB62483D}"/>
    <cellStyle name="Normal 6 10 5" xfId="3120" xr:uid="{217C54C7-5B2B-425F-A60B-F3AB6BD4653D}"/>
    <cellStyle name="Normal 6 11" xfId="1438" xr:uid="{CC7F61A9-8AC7-45F3-9685-ABB70D33C1C4}"/>
    <cellStyle name="Normal 6 11 2" xfId="3121" xr:uid="{BCBCAAA4-3C86-4ED2-9DED-AA314D0EC24A}"/>
    <cellStyle name="Normal 6 11 3" xfId="3122" xr:uid="{60077956-88CB-4891-816D-ECCCDBDDB443}"/>
    <cellStyle name="Normal 6 11 4" xfId="3123" xr:uid="{6E63FC2E-2F8A-4F4D-AB4D-CEC812683034}"/>
    <cellStyle name="Normal 6 12" xfId="902" xr:uid="{264A1088-02ED-46D8-8372-E3315110963E}"/>
    <cellStyle name="Normal 6 12 2" xfId="3124" xr:uid="{02796694-6EB5-44CE-9866-268061DE94F7}"/>
    <cellStyle name="Normal 6 12 3" xfId="3125" xr:uid="{0E72FFE0-C09A-4C0E-96E8-6B858FF4FCE7}"/>
    <cellStyle name="Normal 6 12 4" xfId="3126" xr:uid="{83BE9A67-8F04-4119-9B79-62B89134A2A6}"/>
    <cellStyle name="Normal 6 13" xfId="899" xr:uid="{5C0AF775-0700-48E5-89A5-EB2E72B3A454}"/>
    <cellStyle name="Normal 6 13 2" xfId="3128" xr:uid="{31378413-9369-4DA2-B4B5-9FA65B7397FF}"/>
    <cellStyle name="Normal 6 13 3" xfId="4315" xr:uid="{D21A17BB-867D-4653-BE10-84B080789B4E}"/>
    <cellStyle name="Normal 6 13 4" xfId="3127" xr:uid="{855CE7A8-7443-4AC7-B5E6-D1AD0D31B5D5}"/>
    <cellStyle name="Normal 6 13 5" xfId="5319" xr:uid="{F750A112-1E50-47C2-B6B7-6365D58C87EA}"/>
    <cellStyle name="Normal 6 14" xfId="3129" xr:uid="{94AA0B7A-F8FD-449C-9C1A-2DEAE2E1A76A}"/>
    <cellStyle name="Normal 6 15" xfId="3130" xr:uid="{78C6C2DF-096F-4AA1-90CE-7C28C4C0C7A0}"/>
    <cellStyle name="Normal 6 16" xfId="3131" xr:uid="{6D32F0F8-FBC7-473F-BC00-08E9B7CC9388}"/>
    <cellStyle name="Normal 6 2" xfId="74" xr:uid="{861568D2-3BE0-4C29-83A8-FACA463C6C23}"/>
    <cellStyle name="Normal 6 2 2" xfId="320" xr:uid="{4CEB1DE2-A712-4EA3-BECD-E617CDC90D7F}"/>
    <cellStyle name="Normal 6 2 2 2" xfId="4671" xr:uid="{3E036A23-57F0-4FC9-A853-72747AE2CFDE}"/>
    <cellStyle name="Normal 6 2 3" xfId="4560" xr:uid="{5BE50C15-3F2B-49C2-B014-FC0D23702D40}"/>
    <cellStyle name="Normal 6 3" xfId="116" xr:uid="{538B8A6F-05AE-486F-BF57-50CA9EB178CF}"/>
    <cellStyle name="Normal 6 3 10" xfId="3132" xr:uid="{77554A37-F0FD-4496-92BD-D8B1A4F10F81}"/>
    <cellStyle name="Normal 6 3 11" xfId="3133" xr:uid="{84F74868-9B45-4957-97C0-2555A551DFEC}"/>
    <cellStyle name="Normal 6 3 2" xfId="117" xr:uid="{BDEAD826-6E26-4343-A7D6-CE1118ED9AC6}"/>
    <cellStyle name="Normal 6 3 2 2" xfId="118" xr:uid="{477DEAFE-41C6-4702-949E-2206FC99FA2D}"/>
    <cellStyle name="Normal 6 3 2 2 2" xfId="321" xr:uid="{AB78EC32-7FA5-4692-AECA-B54BF191EE0F}"/>
    <cellStyle name="Normal 6 3 2 2 2 2" xfId="603" xr:uid="{6BB20EB3-2FA3-4D33-A535-0788A32E5440}"/>
    <cellStyle name="Normal 6 3 2 2 2 2 2" xfId="604" xr:uid="{8F5AFE05-34AD-4AD8-8EAB-7B41ED389FB2}"/>
    <cellStyle name="Normal 6 3 2 2 2 2 2 2" xfId="1439" xr:uid="{8C85D3C7-6CA7-4B9E-A45B-AD79FC75917A}"/>
    <cellStyle name="Normal 6 3 2 2 2 2 2 2 2" xfId="1440" xr:uid="{E1E6C3E7-FCA4-4A41-A3A2-4BBF0485B931}"/>
    <cellStyle name="Normal 6 3 2 2 2 2 2 3" xfId="1441" xr:uid="{A2375DD4-68BE-4EC6-BA4F-E75E47FBB855}"/>
    <cellStyle name="Normal 6 3 2 2 2 2 3" xfId="1442" xr:uid="{00037B11-267C-4689-81EF-821EA28886FF}"/>
    <cellStyle name="Normal 6 3 2 2 2 2 3 2" xfId="1443" xr:uid="{B023280C-2389-425D-8F24-9BAB59FE7DDD}"/>
    <cellStyle name="Normal 6 3 2 2 2 2 4" xfId="1444" xr:uid="{EF61283A-E01F-443B-9DD9-B3CFB1DB565D}"/>
    <cellStyle name="Normal 6 3 2 2 2 3" xfId="605" xr:uid="{F25A3B6F-55DC-4255-B9CA-7B17DF642B46}"/>
    <cellStyle name="Normal 6 3 2 2 2 3 2" xfId="1445" xr:uid="{5FED4662-4A6D-4FBB-8EB3-53076D0E4793}"/>
    <cellStyle name="Normal 6 3 2 2 2 3 2 2" xfId="1446" xr:uid="{573E8590-54B9-49C0-A49F-6BFE29D254DA}"/>
    <cellStyle name="Normal 6 3 2 2 2 3 3" xfId="1447" xr:uid="{42D1D27B-9181-455C-A688-9CB76467E19C}"/>
    <cellStyle name="Normal 6 3 2 2 2 3 4" xfId="3134" xr:uid="{42AB962D-8943-43BD-BF28-B56865DA6D51}"/>
    <cellStyle name="Normal 6 3 2 2 2 4" xfId="1448" xr:uid="{5554054F-BCFE-4191-9D57-2E2AAA374C17}"/>
    <cellStyle name="Normal 6 3 2 2 2 4 2" xfId="1449" xr:uid="{8616C9A0-1F29-43E4-A273-1B4B20CDF6A9}"/>
    <cellStyle name="Normal 6 3 2 2 2 5" xfId="1450" xr:uid="{4943B9E9-36BE-40F7-A4B9-E5CB76340A7A}"/>
    <cellStyle name="Normal 6 3 2 2 2 6" xfId="3135" xr:uid="{ACAF72BD-13A7-406B-BE04-49C77C8038A2}"/>
    <cellStyle name="Normal 6 3 2 2 3" xfId="322" xr:uid="{B6883ED2-7A50-4429-90D9-C382FD5E57D9}"/>
    <cellStyle name="Normal 6 3 2 2 3 2" xfId="606" xr:uid="{2127F651-8ADC-4264-A36B-F4C69C8F0FB5}"/>
    <cellStyle name="Normal 6 3 2 2 3 2 2" xfId="607" xr:uid="{62DCBF3F-B177-45FF-80E6-0FB630A2893D}"/>
    <cellStyle name="Normal 6 3 2 2 3 2 2 2" xfId="1451" xr:uid="{C8942BDE-9ACC-43F2-B76F-3E530158EC97}"/>
    <cellStyle name="Normal 6 3 2 2 3 2 2 2 2" xfId="1452" xr:uid="{34FA0312-4AF4-4F14-A9EC-289271BF4126}"/>
    <cellStyle name="Normal 6 3 2 2 3 2 2 3" xfId="1453" xr:uid="{67A79F4C-19AA-437D-BC88-FF2B7A9F5281}"/>
    <cellStyle name="Normal 6 3 2 2 3 2 3" xfId="1454" xr:uid="{090BAAFF-3826-4741-8150-AB14E7C9C843}"/>
    <cellStyle name="Normal 6 3 2 2 3 2 3 2" xfId="1455" xr:uid="{9613BDDD-33EF-4B3F-BCE5-47E033C451F0}"/>
    <cellStyle name="Normal 6 3 2 2 3 2 4" xfId="1456" xr:uid="{8F7D414B-496B-4DC2-BDC4-4A9F027F2972}"/>
    <cellStyle name="Normal 6 3 2 2 3 3" xfId="608" xr:uid="{EA276D2B-31BE-45A3-9F4C-0B7CAD380BF7}"/>
    <cellStyle name="Normal 6 3 2 2 3 3 2" xfId="1457" xr:uid="{28974450-0DFA-40B1-B014-EE0D063B0635}"/>
    <cellStyle name="Normal 6 3 2 2 3 3 2 2" xfId="1458" xr:uid="{ED092DA5-8E2D-4172-AE57-1BA374985B93}"/>
    <cellStyle name="Normal 6 3 2 2 3 3 3" xfId="1459" xr:uid="{26B62F1D-5FB1-4814-A4D7-DCB9E74EF899}"/>
    <cellStyle name="Normal 6 3 2 2 3 4" xfId="1460" xr:uid="{B1A4CE42-61FF-4705-9D6D-D61BA86D0D1D}"/>
    <cellStyle name="Normal 6 3 2 2 3 4 2" xfId="1461" xr:uid="{CC0AA724-27EE-48C5-B802-4880BA1FBFA9}"/>
    <cellStyle name="Normal 6 3 2 2 3 5" xfId="1462" xr:uid="{A38023AC-7806-447F-9F11-65FF3162743A}"/>
    <cellStyle name="Normal 6 3 2 2 4" xfId="609" xr:uid="{CAD199C5-F6DC-4E5A-B83D-8F62F4404435}"/>
    <cellStyle name="Normal 6 3 2 2 4 2" xfId="610" xr:uid="{3C8F916F-F519-4D3F-A877-C5707A973E83}"/>
    <cellStyle name="Normal 6 3 2 2 4 2 2" xfId="1463" xr:uid="{8E73C066-1D95-4EEB-AD32-CA70A8AD7DF0}"/>
    <cellStyle name="Normal 6 3 2 2 4 2 2 2" xfId="1464" xr:uid="{0A0EE938-99F0-4349-83DF-4527C24274C8}"/>
    <cellStyle name="Normal 6 3 2 2 4 2 3" xfId="1465" xr:uid="{12AEA372-CEAE-4795-A17F-B32D75BCEFDC}"/>
    <cellStyle name="Normal 6 3 2 2 4 3" xfId="1466" xr:uid="{45702041-AEEF-41FA-8779-4A16D3E9873A}"/>
    <cellStyle name="Normal 6 3 2 2 4 3 2" xfId="1467" xr:uid="{4E758023-853D-4805-B03E-897A683F8194}"/>
    <cellStyle name="Normal 6 3 2 2 4 4" xfId="1468" xr:uid="{77974C9E-A927-4AFA-B1F4-21E92FA40831}"/>
    <cellStyle name="Normal 6 3 2 2 5" xfId="611" xr:uid="{B507FB49-4C9D-41D5-A012-05B45017A5A5}"/>
    <cellStyle name="Normal 6 3 2 2 5 2" xfId="1469" xr:uid="{A11B8704-6B61-4319-9BEC-9D53F6CC7D95}"/>
    <cellStyle name="Normal 6 3 2 2 5 2 2" xfId="1470" xr:uid="{F836DE49-0C56-41D2-9712-CD940094E906}"/>
    <cellStyle name="Normal 6 3 2 2 5 3" xfId="1471" xr:uid="{002DCCC1-CAF7-4356-BD03-88058594CD2C}"/>
    <cellStyle name="Normal 6 3 2 2 5 4" xfId="3136" xr:uid="{C109B828-33B6-4BD0-827E-64DA978BC0AE}"/>
    <cellStyle name="Normal 6 3 2 2 6" xfId="1472" xr:uid="{DD416DBD-362D-42C5-98DD-8B361D75FEC0}"/>
    <cellStyle name="Normal 6 3 2 2 6 2" xfId="1473" xr:uid="{A8B81F54-2E52-4C22-BADC-72D11C9348A4}"/>
    <cellStyle name="Normal 6 3 2 2 7" xfId="1474" xr:uid="{016B2769-8A47-4F0B-A2C5-D600E815EB79}"/>
    <cellStyle name="Normal 6 3 2 2 8" xfId="3137" xr:uid="{C98229EB-3B99-474E-BB95-DE0A9478CEC5}"/>
    <cellStyle name="Normal 6 3 2 3" xfId="323" xr:uid="{4ACCEED0-A5AF-4D25-A75B-945B10614714}"/>
    <cellStyle name="Normal 6 3 2 3 2" xfId="612" xr:uid="{A9B53062-7DFB-4805-BA9B-C48808F6DED6}"/>
    <cellStyle name="Normal 6 3 2 3 2 2" xfId="613" xr:uid="{6E4AB613-578E-4066-B46D-649F0760E103}"/>
    <cellStyle name="Normal 6 3 2 3 2 2 2" xfId="1475" xr:uid="{E281936D-AD9E-475E-9CBD-D02DC33996DC}"/>
    <cellStyle name="Normal 6 3 2 3 2 2 2 2" xfId="1476" xr:uid="{B0E4DFE8-629B-4A2C-966C-65AA27BAEDFF}"/>
    <cellStyle name="Normal 6 3 2 3 2 2 3" xfId="1477" xr:uid="{745A02DC-2387-435C-8972-EB7486A6A6F5}"/>
    <cellStyle name="Normal 6 3 2 3 2 3" xfId="1478" xr:uid="{DA9CC5E9-9362-42CF-8B90-24AE2EDA1379}"/>
    <cellStyle name="Normal 6 3 2 3 2 3 2" xfId="1479" xr:uid="{E938B460-571B-436F-9A61-424C5B661CA5}"/>
    <cellStyle name="Normal 6 3 2 3 2 4" xfId="1480" xr:uid="{E62D2A5E-7812-4525-9E93-FC755DB68C06}"/>
    <cellStyle name="Normal 6 3 2 3 3" xfId="614" xr:uid="{75712183-9E75-49CF-A7CA-EC9D57FF83B4}"/>
    <cellStyle name="Normal 6 3 2 3 3 2" xfId="1481" xr:uid="{85078CA3-A902-444B-B1FF-782435075F85}"/>
    <cellStyle name="Normal 6 3 2 3 3 2 2" xfId="1482" xr:uid="{787403AB-8AF4-48FC-94E9-C28E38FE0EDF}"/>
    <cellStyle name="Normal 6 3 2 3 3 3" xfId="1483" xr:uid="{DF1628E9-972A-41BE-A8BB-34FBD83DA266}"/>
    <cellStyle name="Normal 6 3 2 3 3 4" xfId="3138" xr:uid="{D84CC3CE-8958-4BD4-A39D-B13CF0D21BD6}"/>
    <cellStyle name="Normal 6 3 2 3 4" xfId="1484" xr:uid="{85D30E80-34C5-4324-B99F-7337D471EED3}"/>
    <cellStyle name="Normal 6 3 2 3 4 2" xfId="1485" xr:uid="{6D597339-D699-4057-9B37-9F7BE8055C01}"/>
    <cellStyle name="Normal 6 3 2 3 5" xfId="1486" xr:uid="{4136A88E-A50F-433F-A698-C1413ADC6B06}"/>
    <cellStyle name="Normal 6 3 2 3 6" xfId="3139" xr:uid="{4E2FAC63-B5EE-42BD-89FD-E244EA668B3E}"/>
    <cellStyle name="Normal 6 3 2 4" xfId="324" xr:uid="{28B88E57-DB66-4CB5-ACD9-4E2C9F8513BC}"/>
    <cellStyle name="Normal 6 3 2 4 2" xfId="615" xr:uid="{C7528579-B613-4EBF-827F-50F23EAC000E}"/>
    <cellStyle name="Normal 6 3 2 4 2 2" xfId="616" xr:uid="{42558BFB-30DC-45C3-AD36-7F4D37E0C07F}"/>
    <cellStyle name="Normal 6 3 2 4 2 2 2" xfId="1487" xr:uid="{48528472-D79C-4E84-97DE-31312624145F}"/>
    <cellStyle name="Normal 6 3 2 4 2 2 2 2" xfId="1488" xr:uid="{CE309BCC-D7A9-4F1E-B49A-BF96D9EB2A13}"/>
    <cellStyle name="Normal 6 3 2 4 2 2 3" xfId="1489" xr:uid="{EA8A14F6-6869-4CF5-B33B-04BE1263FD8D}"/>
    <cellStyle name="Normal 6 3 2 4 2 3" xfId="1490" xr:uid="{69C3EBB9-1587-45D5-B32C-295419D729AB}"/>
    <cellStyle name="Normal 6 3 2 4 2 3 2" xfId="1491" xr:uid="{97F3E972-9B20-4BA9-8AA3-DC6DBFB7F0EC}"/>
    <cellStyle name="Normal 6 3 2 4 2 4" xfId="1492" xr:uid="{69F4F1C5-26D9-47DA-B876-5C708999FA3A}"/>
    <cellStyle name="Normal 6 3 2 4 3" xfId="617" xr:uid="{2ECB0D6C-E4E0-461B-9917-178FA795C586}"/>
    <cellStyle name="Normal 6 3 2 4 3 2" xfId="1493" xr:uid="{BC68F9B3-50D8-44A4-A572-025592744F4B}"/>
    <cellStyle name="Normal 6 3 2 4 3 2 2" xfId="1494" xr:uid="{B3932B5E-12FE-40BE-88CD-A46A7CE784D6}"/>
    <cellStyle name="Normal 6 3 2 4 3 3" xfId="1495" xr:uid="{0493825A-98CE-42CE-BA4C-2B4A17D30A30}"/>
    <cellStyle name="Normal 6 3 2 4 4" xfId="1496" xr:uid="{BCF3FAC1-9639-41C4-970C-0005C3C6A649}"/>
    <cellStyle name="Normal 6 3 2 4 4 2" xfId="1497" xr:uid="{728704DA-CE9A-4144-90B0-830BC3E39028}"/>
    <cellStyle name="Normal 6 3 2 4 5" xfId="1498" xr:uid="{A785B08E-FBF1-4941-8B48-87CA8CEE7426}"/>
    <cellStyle name="Normal 6 3 2 5" xfId="325" xr:uid="{FF59DDF0-143A-411B-8012-768060C23001}"/>
    <cellStyle name="Normal 6 3 2 5 2" xfId="618" xr:uid="{D35192B6-5C37-4D67-8A14-E6B73C287D4D}"/>
    <cellStyle name="Normal 6 3 2 5 2 2" xfId="1499" xr:uid="{F4392DB9-1577-4A42-85DE-9761FE4B74A4}"/>
    <cellStyle name="Normal 6 3 2 5 2 2 2" xfId="1500" xr:uid="{34EC0E44-CC2A-4D78-ADFA-5D7332150DEF}"/>
    <cellStyle name="Normal 6 3 2 5 2 3" xfId="1501" xr:uid="{0BAA6E48-5E64-4A6A-8B7E-88C8799A1180}"/>
    <cellStyle name="Normal 6 3 2 5 3" xfId="1502" xr:uid="{967F73D0-6436-41EF-AF24-4C165BB51486}"/>
    <cellStyle name="Normal 6 3 2 5 3 2" xfId="1503" xr:uid="{10AA454B-D469-43FE-86DD-11EB9A794844}"/>
    <cellStyle name="Normal 6 3 2 5 4" xfId="1504" xr:uid="{E522FB11-D349-4CFF-AB85-F0D9F27C9D32}"/>
    <cellStyle name="Normal 6 3 2 6" xfId="619" xr:uid="{5CC6C549-5E42-46E5-83EF-7087DA391E37}"/>
    <cellStyle name="Normal 6 3 2 6 2" xfId="1505" xr:uid="{60CF19D8-FA70-454B-B212-E7A7E5A014F5}"/>
    <cellStyle name="Normal 6 3 2 6 2 2" xfId="1506" xr:uid="{6BB44AF8-7285-44B4-8A71-FC01487243F1}"/>
    <cellStyle name="Normal 6 3 2 6 3" xfId="1507" xr:uid="{028DC956-AE4A-434C-BEC5-6291845DCBA5}"/>
    <cellStyle name="Normal 6 3 2 6 4" xfId="3140" xr:uid="{DBEA8F8E-1F16-4CA3-8A61-FA6364CC21AB}"/>
    <cellStyle name="Normal 6 3 2 7" xfId="1508" xr:uid="{29B022C7-488B-4C19-8B8C-4E6C0C03ACD0}"/>
    <cellStyle name="Normal 6 3 2 7 2" xfId="1509" xr:uid="{DCAA2367-CC23-4B1A-BFC0-4A0A2C7C93F0}"/>
    <cellStyle name="Normal 6 3 2 8" xfId="1510" xr:uid="{B112A85D-63CB-42BF-816B-E2F4BFA3952A}"/>
    <cellStyle name="Normal 6 3 2 9" xfId="3141" xr:uid="{4DE6D681-EE9C-4B50-AF3A-F7E14C643A94}"/>
    <cellStyle name="Normal 6 3 3" xfId="119" xr:uid="{08A47810-E0A9-4511-AB48-D094CD9BD5CC}"/>
    <cellStyle name="Normal 6 3 3 2" xfId="120" xr:uid="{B0BDC857-0C74-4021-A08B-26D67D872343}"/>
    <cellStyle name="Normal 6 3 3 2 2" xfId="620" xr:uid="{3F4573D5-7796-4444-8269-154C70487E99}"/>
    <cellStyle name="Normal 6 3 3 2 2 2" xfId="621" xr:uid="{51238D49-6BBC-41FA-8063-C5F0C3FE5432}"/>
    <cellStyle name="Normal 6 3 3 2 2 2 2" xfId="1511" xr:uid="{8223E368-1984-431B-8563-BCEFE35AFB3B}"/>
    <cellStyle name="Normal 6 3 3 2 2 2 2 2" xfId="1512" xr:uid="{5591B79C-D3FC-4904-AACD-4A8ED2963A24}"/>
    <cellStyle name="Normal 6 3 3 2 2 2 3" xfId="1513" xr:uid="{D2280EB2-20FA-4124-99D6-DCDF85DF6E0B}"/>
    <cellStyle name="Normal 6 3 3 2 2 3" xfId="1514" xr:uid="{75B957EB-95F4-4752-9A43-C9E5C32EF759}"/>
    <cellStyle name="Normal 6 3 3 2 2 3 2" xfId="1515" xr:uid="{D95692A5-2754-46EF-98EA-C0B13376B0ED}"/>
    <cellStyle name="Normal 6 3 3 2 2 4" xfId="1516" xr:uid="{582EBE37-1935-49AF-A099-5150FB5FE055}"/>
    <cellStyle name="Normal 6 3 3 2 3" xfId="622" xr:uid="{971677A3-6039-4A82-A9E1-463F7557E26E}"/>
    <cellStyle name="Normal 6 3 3 2 3 2" xfId="1517" xr:uid="{13D52047-F58A-4F91-A54C-42DF32384041}"/>
    <cellStyle name="Normal 6 3 3 2 3 2 2" xfId="1518" xr:uid="{46D275FC-FC65-43AD-BC58-07F5323F9849}"/>
    <cellStyle name="Normal 6 3 3 2 3 3" xfId="1519" xr:uid="{E45F5AA9-081A-4ADD-B0F9-82620619BB5A}"/>
    <cellStyle name="Normal 6 3 3 2 3 4" xfId="3142" xr:uid="{449DD565-CF32-4E38-B75E-9140A6D91874}"/>
    <cellStyle name="Normal 6 3 3 2 4" xfId="1520" xr:uid="{69DEAA65-BB61-4CB8-8EC4-F574CF67DD79}"/>
    <cellStyle name="Normal 6 3 3 2 4 2" xfId="1521" xr:uid="{ED817844-1333-474D-BDDC-1D4B064C24C6}"/>
    <cellStyle name="Normal 6 3 3 2 5" xfId="1522" xr:uid="{4B323D1A-A051-4914-B434-23BAF6ACB32D}"/>
    <cellStyle name="Normal 6 3 3 2 6" xfId="3143" xr:uid="{270518D9-8A08-41B1-995D-FDE271C4D80C}"/>
    <cellStyle name="Normal 6 3 3 3" xfId="326" xr:uid="{F5757D5A-C987-4494-8BE2-4CF5BC9A3352}"/>
    <cellStyle name="Normal 6 3 3 3 2" xfId="623" xr:uid="{AFACF2E9-A744-4D5E-A65F-64A5B2AF6039}"/>
    <cellStyle name="Normal 6 3 3 3 2 2" xfId="624" xr:uid="{FAF8F6CB-5825-4FF9-B3CF-168269205936}"/>
    <cellStyle name="Normal 6 3 3 3 2 2 2" xfId="1523" xr:uid="{11B236DB-DBF7-45C9-89DF-83BA002E6F3F}"/>
    <cellStyle name="Normal 6 3 3 3 2 2 2 2" xfId="1524" xr:uid="{C5446148-D7E4-49F3-919A-5D2E645E49E6}"/>
    <cellStyle name="Normal 6 3 3 3 2 2 3" xfId="1525" xr:uid="{D81A556D-2B22-4A48-AEE0-EFF965EAFEAD}"/>
    <cellStyle name="Normal 6 3 3 3 2 3" xfId="1526" xr:uid="{6BE2B008-6FEE-4EF8-850E-862FFBD77A44}"/>
    <cellStyle name="Normal 6 3 3 3 2 3 2" xfId="1527" xr:uid="{BE4CCAFA-4037-4313-9AAC-FBEED5E2E0DD}"/>
    <cellStyle name="Normal 6 3 3 3 2 4" xfId="1528" xr:uid="{A59AECB9-8305-4E48-93F9-B0CF8C04A0A0}"/>
    <cellStyle name="Normal 6 3 3 3 3" xfId="625" xr:uid="{32693218-F6FE-4903-84E1-3D92D23F343B}"/>
    <cellStyle name="Normal 6 3 3 3 3 2" xfId="1529" xr:uid="{F04225F4-C913-47EC-8370-9BCA7919011A}"/>
    <cellStyle name="Normal 6 3 3 3 3 2 2" xfId="1530" xr:uid="{57A3053F-3AC1-48C8-B74A-6AEDC021F635}"/>
    <cellStyle name="Normal 6 3 3 3 3 3" xfId="1531" xr:uid="{4ADF4F29-7F97-4B16-B4D3-3C84A999F564}"/>
    <cellStyle name="Normal 6 3 3 3 4" xfId="1532" xr:uid="{014E200E-E330-4A47-9454-325F6E547879}"/>
    <cellStyle name="Normal 6 3 3 3 4 2" xfId="1533" xr:uid="{DCB53A0B-91EE-424F-9163-45237E5A61C1}"/>
    <cellStyle name="Normal 6 3 3 3 5" xfId="1534" xr:uid="{835874C3-8268-4F24-85ED-539EFF0DF515}"/>
    <cellStyle name="Normal 6 3 3 4" xfId="327" xr:uid="{E535FBD6-3FA2-469A-A006-2D8FC446877D}"/>
    <cellStyle name="Normal 6 3 3 4 2" xfId="626" xr:uid="{E6C3F519-20EE-46E3-87B2-A64A40F73F01}"/>
    <cellStyle name="Normal 6 3 3 4 2 2" xfId="1535" xr:uid="{33DD2856-8B10-4497-8AD2-266A82BC92D4}"/>
    <cellStyle name="Normal 6 3 3 4 2 2 2" xfId="1536" xr:uid="{5D41E504-0158-4501-97ED-F58CE729ED68}"/>
    <cellStyle name="Normal 6 3 3 4 2 3" xfId="1537" xr:uid="{2A098575-8FEB-4EFA-B93C-01E085C35A2E}"/>
    <cellStyle name="Normal 6 3 3 4 3" xfId="1538" xr:uid="{9B8CDF9E-02B6-41EB-82FF-6A84C648077A}"/>
    <cellStyle name="Normal 6 3 3 4 3 2" xfId="1539" xr:uid="{9B5BD263-D94F-4074-A6A4-9F80E12AD8B6}"/>
    <cellStyle name="Normal 6 3 3 4 4" xfId="1540" xr:uid="{1EB75BE7-FBAA-4276-8015-3CC2E4A9679C}"/>
    <cellStyle name="Normal 6 3 3 5" xfId="627" xr:uid="{3180E0DA-39C8-48B4-90F4-8D96EF383B2A}"/>
    <cellStyle name="Normal 6 3 3 5 2" xfId="1541" xr:uid="{DE366DA7-6FC1-4C04-BF73-D3D0E70D13B2}"/>
    <cellStyle name="Normal 6 3 3 5 2 2" xfId="1542" xr:uid="{108CC0B3-47F6-4C9B-9E4C-E9994A8E6214}"/>
    <cellStyle name="Normal 6 3 3 5 3" xfId="1543" xr:uid="{9793C2FF-D263-4E0D-97CC-4559A924B519}"/>
    <cellStyle name="Normal 6 3 3 5 4" xfId="3144" xr:uid="{EC2D8385-EA7E-4EBE-9932-A4070BEC5E56}"/>
    <cellStyle name="Normal 6 3 3 6" xfId="1544" xr:uid="{5962FDEC-B867-45F1-A513-9540E79B065C}"/>
    <cellStyle name="Normal 6 3 3 6 2" xfId="1545" xr:uid="{1A5AD5F2-417E-44D6-8D47-9231D389420B}"/>
    <cellStyle name="Normal 6 3 3 7" xfId="1546" xr:uid="{D3C8F85F-C771-4327-A912-5089D510B670}"/>
    <cellStyle name="Normal 6 3 3 8" xfId="3145" xr:uid="{A130F7A1-88E2-42E3-8ED6-C9D3C669A780}"/>
    <cellStyle name="Normal 6 3 4" xfId="121" xr:uid="{66867B43-5289-41DB-BE36-6CD0584994B2}"/>
    <cellStyle name="Normal 6 3 4 2" xfId="447" xr:uid="{A070CD1C-CE57-40B7-B14E-68899FA8E047}"/>
    <cellStyle name="Normal 6 3 4 2 2" xfId="628" xr:uid="{1B1F3D68-A014-4F28-B9F8-98CB6A912790}"/>
    <cellStyle name="Normal 6 3 4 2 2 2" xfId="1547" xr:uid="{EB563B9D-1BB6-467E-AEA4-1E670F10505E}"/>
    <cellStyle name="Normal 6 3 4 2 2 2 2" xfId="1548" xr:uid="{BEFBF066-C08F-45C5-A239-986E16D269CD}"/>
    <cellStyle name="Normal 6 3 4 2 2 3" xfId="1549" xr:uid="{333B7B45-77BF-42AA-8243-7867B3CAD60B}"/>
    <cellStyle name="Normal 6 3 4 2 2 4" xfId="3146" xr:uid="{26A71DE5-4F67-4D2A-92A5-74CE35A57366}"/>
    <cellStyle name="Normal 6 3 4 2 3" xfId="1550" xr:uid="{0BD8D4E8-C463-4A71-9E87-E2987CAB84D5}"/>
    <cellStyle name="Normal 6 3 4 2 3 2" xfId="1551" xr:uid="{99C27623-FF67-4E1C-A4EB-CECAC90BB726}"/>
    <cellStyle name="Normal 6 3 4 2 4" xfId="1552" xr:uid="{AE248AAE-A995-46EA-A60A-A693F04AA394}"/>
    <cellStyle name="Normal 6 3 4 2 5" xfId="3147" xr:uid="{E344C43C-13DD-4886-9FEA-0941B76645C7}"/>
    <cellStyle name="Normal 6 3 4 3" xfId="629" xr:uid="{04968F17-D5F5-4BF7-9BF1-89D041DFE8C9}"/>
    <cellStyle name="Normal 6 3 4 3 2" xfId="1553" xr:uid="{B8615AFD-DEA4-4079-93DC-7F7A8338C86D}"/>
    <cellStyle name="Normal 6 3 4 3 2 2" xfId="1554" xr:uid="{30ECD9ED-7696-4175-981C-F03E9E0D377F}"/>
    <cellStyle name="Normal 6 3 4 3 3" xfId="1555" xr:uid="{5488FC52-A9E1-4604-9D45-E1CA346E92A5}"/>
    <cellStyle name="Normal 6 3 4 3 4" xfId="3148" xr:uid="{7AA359F8-A9BE-4AFA-83A3-B44AEB81FF3B}"/>
    <cellStyle name="Normal 6 3 4 4" xfId="1556" xr:uid="{673327AD-5ECB-4947-821E-66B97F1FD605}"/>
    <cellStyle name="Normal 6 3 4 4 2" xfId="1557" xr:uid="{045DBB0E-19F0-472D-9477-B7BCC31FC9CC}"/>
    <cellStyle name="Normal 6 3 4 4 3" xfId="3149" xr:uid="{7BCC2719-00A1-49AE-A349-9E643CC3B028}"/>
    <cellStyle name="Normal 6 3 4 4 4" xfId="3150" xr:uid="{ED9CE72A-FE37-4CF2-B798-FF7F4EABA65C}"/>
    <cellStyle name="Normal 6 3 4 5" xfId="1558" xr:uid="{04418CF9-02BA-4D84-A765-AB428A1223C7}"/>
    <cellStyle name="Normal 6 3 4 6" xfId="3151" xr:uid="{E6BB7C63-130B-4BFB-A1CF-291502B6D2D7}"/>
    <cellStyle name="Normal 6 3 4 7" xfId="3152" xr:uid="{CCB11ADB-B9CC-4FC5-981B-09A924563021}"/>
    <cellStyle name="Normal 6 3 5" xfId="328" xr:uid="{2D1BBE29-1967-467A-9563-ED32F67C3847}"/>
    <cellStyle name="Normal 6 3 5 2" xfId="630" xr:uid="{BDC66E7F-CDF3-4C98-AA96-DFA26C84380E}"/>
    <cellStyle name="Normal 6 3 5 2 2" xfId="631" xr:uid="{C3CC792D-52E4-4C84-A99C-601BC99ECCD9}"/>
    <cellStyle name="Normal 6 3 5 2 2 2" xfId="1559" xr:uid="{D76DC2C9-244A-4BC0-A3A1-DA3AFDB1F880}"/>
    <cellStyle name="Normal 6 3 5 2 2 2 2" xfId="1560" xr:uid="{B2483FEC-FDE3-4020-BBEE-4421B704E162}"/>
    <cellStyle name="Normal 6 3 5 2 2 3" xfId="1561" xr:uid="{5F9C377B-1C7C-43A1-A1BB-BB4E95024C1B}"/>
    <cellStyle name="Normal 6 3 5 2 3" xfId="1562" xr:uid="{966C1838-3760-490C-8CB9-EF6D4F89323D}"/>
    <cellStyle name="Normal 6 3 5 2 3 2" xfId="1563" xr:uid="{CC548E3B-896F-48B1-8E9B-BD343A7E580F}"/>
    <cellStyle name="Normal 6 3 5 2 4" xfId="1564" xr:uid="{FE34B6BE-17D1-4909-8CA8-2E9847C4F178}"/>
    <cellStyle name="Normal 6 3 5 3" xfId="632" xr:uid="{79C6B92C-AC19-4953-94E0-292C60401E9B}"/>
    <cellStyle name="Normal 6 3 5 3 2" xfId="1565" xr:uid="{73975EB5-E583-439B-AD6F-BCDA474CBBEE}"/>
    <cellStyle name="Normal 6 3 5 3 2 2" xfId="1566" xr:uid="{9EE244A9-6235-4CDA-B7CC-8EE901934AD5}"/>
    <cellStyle name="Normal 6 3 5 3 3" xfId="1567" xr:uid="{44B9B975-F113-4A07-933F-604E1D51E029}"/>
    <cellStyle name="Normal 6 3 5 3 4" xfId="3153" xr:uid="{1203A3D9-4102-43CD-AC7A-4A5BC6C2419D}"/>
    <cellStyle name="Normal 6 3 5 4" xfId="1568" xr:uid="{CC4FD94C-27BC-47F3-AC6F-A3FF62EF9B06}"/>
    <cellStyle name="Normal 6 3 5 4 2" xfId="1569" xr:uid="{D604BF50-30BB-4BF7-8D30-D94E898E20D6}"/>
    <cellStyle name="Normal 6 3 5 5" xfId="1570" xr:uid="{5D214F72-D32C-4FE3-89E9-E7E84695733C}"/>
    <cellStyle name="Normal 6 3 5 6" xfId="3154" xr:uid="{AA49327A-6343-418A-B13A-1E7A17324868}"/>
    <cellStyle name="Normal 6 3 6" xfId="329" xr:uid="{99E59939-E8A5-400C-9D17-8601FA5A6C68}"/>
    <cellStyle name="Normal 6 3 6 2" xfId="633" xr:uid="{B0546CCB-7E67-4D2A-9F51-74D2D74B3FC1}"/>
    <cellStyle name="Normal 6 3 6 2 2" xfId="1571" xr:uid="{AB1B4BF0-15CA-4D32-8A94-511CFEBCBF59}"/>
    <cellStyle name="Normal 6 3 6 2 2 2" xfId="1572" xr:uid="{B9FD46DB-AEB2-49F3-82CF-5821F024FA67}"/>
    <cellStyle name="Normal 6 3 6 2 3" xfId="1573" xr:uid="{8A36735A-9807-4746-8654-DF265E568893}"/>
    <cellStyle name="Normal 6 3 6 2 4" xfId="3155" xr:uid="{4F924970-D95B-4ED7-A234-05D1D845DB62}"/>
    <cellStyle name="Normal 6 3 6 3" xfId="1574" xr:uid="{24CD68D8-92F0-4327-B720-8F04BFF91F5F}"/>
    <cellStyle name="Normal 6 3 6 3 2" xfId="1575" xr:uid="{84A70EDD-156E-4476-8EB5-CB6B1DF1C8FE}"/>
    <cellStyle name="Normal 6 3 6 4" xfId="1576" xr:uid="{FA06BADF-1B4A-436D-94F0-0ED79244AD34}"/>
    <cellStyle name="Normal 6 3 6 5" xfId="3156" xr:uid="{BC8E0F9C-F650-4117-9A03-B4AF89E2B44B}"/>
    <cellStyle name="Normal 6 3 7" xfId="634" xr:uid="{5D1D5D1F-3CAE-4BF3-912E-426AEA9E5FBD}"/>
    <cellStyle name="Normal 6 3 7 2" xfId="1577" xr:uid="{B3570C46-E633-4012-A3F9-E47044F4170E}"/>
    <cellStyle name="Normal 6 3 7 2 2" xfId="1578" xr:uid="{F3935FD4-533F-44D1-99E4-E91891C30C39}"/>
    <cellStyle name="Normal 6 3 7 3" xfId="1579" xr:uid="{EAA6FF0E-F123-4528-8159-72F669CD9F0E}"/>
    <cellStyle name="Normal 6 3 7 4" xfId="3157" xr:uid="{4319865A-80D7-48F8-BF65-24844CA57999}"/>
    <cellStyle name="Normal 6 3 8" xfId="1580" xr:uid="{1D2B62F0-7021-4532-B7C2-C1E4585B1912}"/>
    <cellStyle name="Normal 6 3 8 2" xfId="1581" xr:uid="{A4C8536D-710D-46AA-8A61-3D085050F656}"/>
    <cellStyle name="Normal 6 3 8 3" xfId="3158" xr:uid="{86D5FCDA-09D3-4325-99E3-C0F451C49331}"/>
    <cellStyle name="Normal 6 3 8 4" xfId="3159" xr:uid="{AED9D4CC-9692-4E01-80D6-3288A15EF3CE}"/>
    <cellStyle name="Normal 6 3 9" xfId="1582" xr:uid="{963D3915-D96D-4864-AADE-CAAA799F1328}"/>
    <cellStyle name="Normal 6 3 9 2" xfId="4718" xr:uid="{D43DAB58-3236-448E-A447-57DC9A7FD6A6}"/>
    <cellStyle name="Normal 6 4" xfId="122" xr:uid="{4111F2C2-27F2-4EF1-B72B-2DDD13045384}"/>
    <cellStyle name="Normal 6 4 10" xfId="3160" xr:uid="{56D76F50-D0E5-4E17-A8F7-47511A21AF98}"/>
    <cellStyle name="Normal 6 4 11" xfId="3161" xr:uid="{BBDCA953-ABCA-4BD7-A496-A69298D8F8E5}"/>
    <cellStyle name="Normal 6 4 2" xfId="123" xr:uid="{DDDB1973-5485-4E81-9EC8-A774674ABAA7}"/>
    <cellStyle name="Normal 6 4 2 2" xfId="124" xr:uid="{B2AF86DD-2B73-49C2-80A3-74AEFE2FC6DF}"/>
    <cellStyle name="Normal 6 4 2 2 2" xfId="330" xr:uid="{534BCF92-3B4B-4CD9-B2E4-08C9C3070ABE}"/>
    <cellStyle name="Normal 6 4 2 2 2 2" xfId="635" xr:uid="{6511328E-209D-4151-91BF-D64BE65952A3}"/>
    <cellStyle name="Normal 6 4 2 2 2 2 2" xfId="1583" xr:uid="{08BAAAAF-1E8D-4E58-80E6-60255E5AC56D}"/>
    <cellStyle name="Normal 6 4 2 2 2 2 2 2" xfId="1584" xr:uid="{F4879D0A-1578-4ED3-BCCC-94CCA8529889}"/>
    <cellStyle name="Normal 6 4 2 2 2 2 3" xfId="1585" xr:uid="{9987F7A0-2BEB-4913-A05D-52FE1579FB0A}"/>
    <cellStyle name="Normal 6 4 2 2 2 2 4" xfId="3162" xr:uid="{BDCD4C0C-829A-4497-BACC-BB3BC6DC433F}"/>
    <cellStyle name="Normal 6 4 2 2 2 3" xfId="1586" xr:uid="{38EFAC06-620D-45D1-AF18-EFA90B85FDC0}"/>
    <cellStyle name="Normal 6 4 2 2 2 3 2" xfId="1587" xr:uid="{F538E6DE-C16D-4B1F-9F69-A83830688527}"/>
    <cellStyle name="Normal 6 4 2 2 2 3 3" xfId="3163" xr:uid="{BAF2D6C2-3A5B-412D-BD39-4E40661A5C99}"/>
    <cellStyle name="Normal 6 4 2 2 2 3 4" xfId="3164" xr:uid="{0CE3C6C5-1D00-42C2-87FC-F97EBD015AC1}"/>
    <cellStyle name="Normal 6 4 2 2 2 4" xfId="1588" xr:uid="{ECECC016-559E-48A7-8819-6229FB0D923B}"/>
    <cellStyle name="Normal 6 4 2 2 2 5" xfId="3165" xr:uid="{E615D906-84D2-4771-9271-ED9E2F0B343B}"/>
    <cellStyle name="Normal 6 4 2 2 2 6" xfId="3166" xr:uid="{08E0B62F-B18B-4553-8C49-2D51BECBB74E}"/>
    <cellStyle name="Normal 6 4 2 2 3" xfId="636" xr:uid="{8441AABF-ED7B-4093-A24C-249919F64F8E}"/>
    <cellStyle name="Normal 6 4 2 2 3 2" xfId="1589" xr:uid="{63D292BE-3BCE-4494-A589-2126F2B4DEF5}"/>
    <cellStyle name="Normal 6 4 2 2 3 2 2" xfId="1590" xr:uid="{46B7D9A0-7CC4-4609-AABA-F01C239D4F84}"/>
    <cellStyle name="Normal 6 4 2 2 3 2 3" xfId="3167" xr:uid="{BEF5ECAD-BA7C-4111-BDEC-DCDCDF61A3E4}"/>
    <cellStyle name="Normal 6 4 2 2 3 2 4" xfId="3168" xr:uid="{D09EABDB-E498-408D-B69B-1E90E98544BF}"/>
    <cellStyle name="Normal 6 4 2 2 3 3" xfId="1591" xr:uid="{942353E1-5FDB-4E78-81AB-03AA6129A439}"/>
    <cellStyle name="Normal 6 4 2 2 3 4" xfId="3169" xr:uid="{7D3CCA33-9866-4A3A-A132-D8C9F621C756}"/>
    <cellStyle name="Normal 6 4 2 2 3 5" xfId="3170" xr:uid="{05FC2404-770A-4912-8DDE-F1BF76F1269F}"/>
    <cellStyle name="Normal 6 4 2 2 4" xfId="1592" xr:uid="{0C26CE46-40E0-43BD-8BB5-3A887ADEA5FF}"/>
    <cellStyle name="Normal 6 4 2 2 4 2" xfId="1593" xr:uid="{EAAE3570-4BA9-4E47-8FD6-64518309B7B3}"/>
    <cellStyle name="Normal 6 4 2 2 4 3" xfId="3171" xr:uid="{120130F8-635E-43C2-ADE5-0568F9CED8A4}"/>
    <cellStyle name="Normal 6 4 2 2 4 4" xfId="3172" xr:uid="{8DE3B88E-6397-4996-9190-0C62224BF1BA}"/>
    <cellStyle name="Normal 6 4 2 2 5" xfId="1594" xr:uid="{45723CF2-F493-4552-9A6E-076D8865CE21}"/>
    <cellStyle name="Normal 6 4 2 2 5 2" xfId="3173" xr:uid="{7C03A71D-6EB4-4106-90AA-A474E005F8FE}"/>
    <cellStyle name="Normal 6 4 2 2 5 3" xfId="3174" xr:uid="{49E662B2-3C93-4D08-9DBF-A77AE93E5C39}"/>
    <cellStyle name="Normal 6 4 2 2 5 4" xfId="3175" xr:uid="{A038BF77-6695-4CDD-A575-537E63662C62}"/>
    <cellStyle name="Normal 6 4 2 2 6" xfId="3176" xr:uid="{07328E05-8C53-4702-AFB4-3AC3F00D333F}"/>
    <cellStyle name="Normal 6 4 2 2 7" xfId="3177" xr:uid="{326ECA5A-8EB3-4916-B814-4133DB2BD963}"/>
    <cellStyle name="Normal 6 4 2 2 8" xfId="3178" xr:uid="{5C0939FB-0C4E-45E7-8A0B-AC3BDB31FAA7}"/>
    <cellStyle name="Normal 6 4 2 3" xfId="331" xr:uid="{06E89B8B-B8D8-4213-93D4-0207E1C6F71A}"/>
    <cellStyle name="Normal 6 4 2 3 2" xfId="637" xr:uid="{09DB8DCC-D58F-443E-AB1C-49F2065C017C}"/>
    <cellStyle name="Normal 6 4 2 3 2 2" xfId="638" xr:uid="{8D58958E-15A1-496D-B71F-47410CBCFA18}"/>
    <cellStyle name="Normal 6 4 2 3 2 2 2" xfId="1595" xr:uid="{4DF588FF-9670-4239-9B07-7CA7D24AAEA8}"/>
    <cellStyle name="Normal 6 4 2 3 2 2 2 2" xfId="1596" xr:uid="{656CB3AD-FD1F-4E9A-934B-E328699F7290}"/>
    <cellStyle name="Normal 6 4 2 3 2 2 3" xfId="1597" xr:uid="{9419C4A0-B249-4448-B18A-59EC144B6ADF}"/>
    <cellStyle name="Normal 6 4 2 3 2 3" xfId="1598" xr:uid="{F963A59B-53A4-4163-AD7E-C2B725302ADD}"/>
    <cellStyle name="Normal 6 4 2 3 2 3 2" xfId="1599" xr:uid="{DD902359-0BCD-4B50-A64C-A33254C620A1}"/>
    <cellStyle name="Normal 6 4 2 3 2 4" xfId="1600" xr:uid="{2BE77E1F-3A1D-49DC-823E-57314525C0A7}"/>
    <cellStyle name="Normal 6 4 2 3 3" xfId="639" xr:uid="{3620ADDA-F030-409D-98A7-E0E2347F2B22}"/>
    <cellStyle name="Normal 6 4 2 3 3 2" xfId="1601" xr:uid="{185C731A-E862-4734-B8F9-E24B82A6306F}"/>
    <cellStyle name="Normal 6 4 2 3 3 2 2" xfId="1602" xr:uid="{7B90DEC9-81D8-437F-B831-F8019FA4D2A0}"/>
    <cellStyle name="Normal 6 4 2 3 3 3" xfId="1603" xr:uid="{850D56E2-9D33-4BA6-9132-354A290DF390}"/>
    <cellStyle name="Normal 6 4 2 3 3 4" xfId="3179" xr:uid="{C24CE478-4FB4-477C-A01D-78FA40F0E6B5}"/>
    <cellStyle name="Normal 6 4 2 3 4" xfId="1604" xr:uid="{EE6A5C1E-3C32-45A3-8F51-E1178833B22C}"/>
    <cellStyle name="Normal 6 4 2 3 4 2" xfId="1605" xr:uid="{4B29D976-E845-4B54-84C1-2F782E033A9A}"/>
    <cellStyle name="Normal 6 4 2 3 5" xfId="1606" xr:uid="{B5B666E8-19B1-480C-BD76-A21DA2EBB294}"/>
    <cellStyle name="Normal 6 4 2 3 6" xfId="3180" xr:uid="{8EBFB175-51A9-4B4A-9256-69E027042E39}"/>
    <cellStyle name="Normal 6 4 2 4" xfId="332" xr:uid="{2E3827E3-2E20-4565-A334-A7E480CC2FB1}"/>
    <cellStyle name="Normal 6 4 2 4 2" xfId="640" xr:uid="{614D8D9A-4A18-4E70-A779-A3025E02ED77}"/>
    <cellStyle name="Normal 6 4 2 4 2 2" xfId="1607" xr:uid="{64411500-D26C-4FB3-B752-D2DAB3638492}"/>
    <cellStyle name="Normal 6 4 2 4 2 2 2" xfId="1608" xr:uid="{12D2C1E2-F5C4-4F40-B6D1-7B0C46F03A2F}"/>
    <cellStyle name="Normal 6 4 2 4 2 3" xfId="1609" xr:uid="{4C652A75-9D58-42CC-BC38-9D92D9E7F279}"/>
    <cellStyle name="Normal 6 4 2 4 2 4" xfId="3181" xr:uid="{DEBD78EF-6461-4E78-9989-2B007BB2BBA7}"/>
    <cellStyle name="Normal 6 4 2 4 3" xfId="1610" xr:uid="{D7ABE359-E301-4B46-B775-4A0F7A66C551}"/>
    <cellStyle name="Normal 6 4 2 4 3 2" xfId="1611" xr:uid="{2B431D9B-0B96-4B21-85DB-BE9A57590A87}"/>
    <cellStyle name="Normal 6 4 2 4 4" xfId="1612" xr:uid="{D85F08E5-225F-4708-9C21-2FEC44479E1C}"/>
    <cellStyle name="Normal 6 4 2 4 5" xfId="3182" xr:uid="{6486008C-BA24-416C-96CE-B0A9047B365A}"/>
    <cellStyle name="Normal 6 4 2 5" xfId="333" xr:uid="{385C72C6-F62B-4A85-83C7-87852B7F9F18}"/>
    <cellStyle name="Normal 6 4 2 5 2" xfId="1613" xr:uid="{4D9CF073-E829-44C7-934B-B55A43E39B79}"/>
    <cellStyle name="Normal 6 4 2 5 2 2" xfId="1614" xr:uid="{5A8D6F0B-A5F3-4ED6-A44F-6DCCBA076F27}"/>
    <cellStyle name="Normal 6 4 2 5 3" xfId="1615" xr:uid="{5DFE65A1-99C1-40F4-9C5D-45080F381559}"/>
    <cellStyle name="Normal 6 4 2 5 4" xfId="3183" xr:uid="{F350A265-6D40-48A2-95D5-466E10B40A70}"/>
    <cellStyle name="Normal 6 4 2 6" xfId="1616" xr:uid="{439178C7-AA78-4F64-A27B-DB7C68DF7EBE}"/>
    <cellStyle name="Normal 6 4 2 6 2" xfId="1617" xr:uid="{B4F1E7CB-6215-4117-A527-5824BE45109E}"/>
    <cellStyle name="Normal 6 4 2 6 3" xfId="3184" xr:uid="{E6539ABD-E0E0-4D33-8901-2C8114CCA47E}"/>
    <cellStyle name="Normal 6 4 2 6 4" xfId="3185" xr:uid="{1C5CB444-D86E-48EC-B42D-09B067E367D2}"/>
    <cellStyle name="Normal 6 4 2 7" xfId="1618" xr:uid="{EE8039D6-FC14-445B-B489-0815ED1D8A40}"/>
    <cellStyle name="Normal 6 4 2 8" xfId="3186" xr:uid="{F8D34390-67C0-499C-A6AA-CDDEEEBBAF1D}"/>
    <cellStyle name="Normal 6 4 2 9" xfId="3187" xr:uid="{886FB4FD-FCBA-4C6E-9289-F308F494477C}"/>
    <cellStyle name="Normal 6 4 3" xfId="125" xr:uid="{FD10DF03-5250-42E8-A32F-C83C5C695C56}"/>
    <cellStyle name="Normal 6 4 3 2" xfId="126" xr:uid="{73B02881-2959-40BD-AA34-165D18D5D924}"/>
    <cellStyle name="Normal 6 4 3 2 2" xfId="641" xr:uid="{91BCF6D8-A1AA-44B7-A4C1-66FDD7CD6246}"/>
    <cellStyle name="Normal 6 4 3 2 2 2" xfId="1619" xr:uid="{F86EAED8-3967-46AB-BE3B-ED4917724A1E}"/>
    <cellStyle name="Normal 6 4 3 2 2 2 2" xfId="1620" xr:uid="{BC1942F8-6DEA-44FA-9FE6-7D4C6F49EB83}"/>
    <cellStyle name="Normal 6 4 3 2 2 2 2 2" xfId="4476" xr:uid="{8E5A709E-8927-489C-8EC3-E1A88F923D17}"/>
    <cellStyle name="Normal 6 4 3 2 2 2 3" xfId="4477" xr:uid="{6D307846-09E9-4983-8410-5CEB756A600C}"/>
    <cellStyle name="Normal 6 4 3 2 2 3" xfId="1621" xr:uid="{14ACDFC8-15E7-43CF-B398-2B4E380FB1B8}"/>
    <cellStyle name="Normal 6 4 3 2 2 3 2" xfId="4478" xr:uid="{C0D640ED-FF97-4C6C-A026-91D782590FD5}"/>
    <cellStyle name="Normal 6 4 3 2 2 4" xfId="3188" xr:uid="{76EBD953-E2C9-4303-893F-CB63B2CFD565}"/>
    <cellStyle name="Normal 6 4 3 2 3" xfId="1622" xr:uid="{0806A42E-C9CA-49BE-AD86-7FA663918358}"/>
    <cellStyle name="Normal 6 4 3 2 3 2" xfId="1623" xr:uid="{062ACF1F-62CB-4ACA-8548-C7BC94017F30}"/>
    <cellStyle name="Normal 6 4 3 2 3 2 2" xfId="4479" xr:uid="{51E70FB4-F8D6-4162-ABC0-3704C4EFB904}"/>
    <cellStyle name="Normal 6 4 3 2 3 3" xfId="3189" xr:uid="{7BA96339-1F1E-4EA2-86C1-519F026B863E}"/>
    <cellStyle name="Normal 6 4 3 2 3 4" xfId="3190" xr:uid="{36443EDB-E2C7-4D67-BCF9-D0B263AD8909}"/>
    <cellStyle name="Normal 6 4 3 2 4" xfId="1624" xr:uid="{245B1029-2507-4C46-9780-545D4C81FE25}"/>
    <cellStyle name="Normal 6 4 3 2 4 2" xfId="4480" xr:uid="{636BA7A8-E957-4B22-8B34-A29F0F6DB260}"/>
    <cellStyle name="Normal 6 4 3 2 5" xfId="3191" xr:uid="{9E6546A6-8184-4E62-911E-1BFF2C5D2DA9}"/>
    <cellStyle name="Normal 6 4 3 2 6" xfId="3192" xr:uid="{8F052B73-B947-411C-9FCA-1A05B0048970}"/>
    <cellStyle name="Normal 6 4 3 3" xfId="334" xr:uid="{B1A29824-194E-4190-B55E-C7B5A676A87B}"/>
    <cellStyle name="Normal 6 4 3 3 2" xfId="1625" xr:uid="{BD37747F-1460-4FBC-A2AD-B213B5402A55}"/>
    <cellStyle name="Normal 6 4 3 3 2 2" xfId="1626" xr:uid="{34A1668E-DB00-4A02-88B0-053193176AE5}"/>
    <cellStyle name="Normal 6 4 3 3 2 2 2" xfId="4481" xr:uid="{B62785F6-DB86-4FD4-B3C2-4A850241A46F}"/>
    <cellStyle name="Normal 6 4 3 3 2 3" xfId="3193" xr:uid="{6FF6D0D1-41D5-40EC-B12F-9A49064BF1AC}"/>
    <cellStyle name="Normal 6 4 3 3 2 4" xfId="3194" xr:uid="{4DFE7E3E-C24B-45AF-A688-843BDF4AE1AE}"/>
    <cellStyle name="Normal 6 4 3 3 3" xfId="1627" xr:uid="{220C1F97-9251-4519-A1A1-800F3D6ED547}"/>
    <cellStyle name="Normal 6 4 3 3 3 2" xfId="4482" xr:uid="{9C35B85C-89C6-435B-B856-A77A0B04FD0A}"/>
    <cellStyle name="Normal 6 4 3 3 4" xfId="3195" xr:uid="{890A6E70-54A4-47C0-882E-50CCD3231A83}"/>
    <cellStyle name="Normal 6 4 3 3 5" xfId="3196" xr:uid="{BCE0932B-CD34-4CB9-A655-F3E0B717586D}"/>
    <cellStyle name="Normal 6 4 3 4" xfId="1628" xr:uid="{C8E11CBA-F323-4EAB-B12E-A6E455DDD2F2}"/>
    <cellStyle name="Normal 6 4 3 4 2" xfId="1629" xr:uid="{DBD1E93F-FBE5-490F-9E1B-A1E47E4143DE}"/>
    <cellStyle name="Normal 6 4 3 4 2 2" xfId="4483" xr:uid="{17797989-7B6F-46B9-86B5-40865CC8A87F}"/>
    <cellStyle name="Normal 6 4 3 4 3" xfId="3197" xr:uid="{83994895-F4E6-4468-84A6-BBDFB47533B5}"/>
    <cellStyle name="Normal 6 4 3 4 4" xfId="3198" xr:uid="{FA8AF6A0-D7F2-455F-8FFD-ECDE2F7E225F}"/>
    <cellStyle name="Normal 6 4 3 5" xfId="1630" xr:uid="{B815794A-27C6-4569-9737-9E0E9FDD2F12}"/>
    <cellStyle name="Normal 6 4 3 5 2" xfId="3199" xr:uid="{46F362C8-CE9E-4590-BB9C-139833BD7A64}"/>
    <cellStyle name="Normal 6 4 3 5 3" xfId="3200" xr:uid="{0A0600E0-2FB2-4B5B-89C0-FBEA0DA79341}"/>
    <cellStyle name="Normal 6 4 3 5 4" xfId="3201" xr:uid="{4E4B42E8-4A85-4BC3-9E83-9911BEE2C311}"/>
    <cellStyle name="Normal 6 4 3 6" xfId="3202" xr:uid="{DA4E930F-C1F0-440C-9246-91AF88710E05}"/>
    <cellStyle name="Normal 6 4 3 7" xfId="3203" xr:uid="{09A1C945-6D0E-4794-9638-C55D8F018F29}"/>
    <cellStyle name="Normal 6 4 3 8" xfId="3204" xr:uid="{8726BA5C-6E42-44FA-A9EA-F65F1733071D}"/>
    <cellStyle name="Normal 6 4 4" xfId="127" xr:uid="{8FC4D93F-1B33-4744-A304-918CDF43DE26}"/>
    <cellStyle name="Normal 6 4 4 2" xfId="642" xr:uid="{BD11407E-5052-4644-9FD6-5AF352D7BB17}"/>
    <cellStyle name="Normal 6 4 4 2 2" xfId="643" xr:uid="{68CB448B-24D3-4F5F-9A86-390A350421D6}"/>
    <cellStyle name="Normal 6 4 4 2 2 2" xfId="1631" xr:uid="{8F415EA4-5195-4239-B96A-4EFD792AB3D2}"/>
    <cellStyle name="Normal 6 4 4 2 2 2 2" xfId="1632" xr:uid="{A24512F0-DED4-4497-9C27-9C40B27D2376}"/>
    <cellStyle name="Normal 6 4 4 2 2 3" xfId="1633" xr:uid="{7E816843-0D3E-41F0-8E0B-7474477D9F34}"/>
    <cellStyle name="Normal 6 4 4 2 2 4" xfId="3205" xr:uid="{66979BB6-76C2-4F01-92DB-94D8BEC7F606}"/>
    <cellStyle name="Normal 6 4 4 2 3" xfId="1634" xr:uid="{EFCBFF9D-CF83-4133-9742-38518DF9F340}"/>
    <cellStyle name="Normal 6 4 4 2 3 2" xfId="1635" xr:uid="{B295C646-F1E5-4786-B12A-86C4FDAB80BE}"/>
    <cellStyle name="Normal 6 4 4 2 4" xfId="1636" xr:uid="{398DF51F-8535-4D44-8B5A-4F2D952EFCAD}"/>
    <cellStyle name="Normal 6 4 4 2 5" xfId="3206" xr:uid="{CE918CC6-9F07-48DE-B6ED-4CAF072B32DF}"/>
    <cellStyle name="Normal 6 4 4 3" xfId="644" xr:uid="{BF1CC942-A246-4706-940E-4431A2ED1133}"/>
    <cellStyle name="Normal 6 4 4 3 2" xfId="1637" xr:uid="{8F27EB90-089E-42E4-A028-478D71BA0D87}"/>
    <cellStyle name="Normal 6 4 4 3 2 2" xfId="1638" xr:uid="{50164564-B8F8-4DB2-AE1F-E5B865840489}"/>
    <cellStyle name="Normal 6 4 4 3 3" xfId="1639" xr:uid="{CC03FE17-E63E-4BFD-AA54-8FB09D689487}"/>
    <cellStyle name="Normal 6 4 4 3 4" xfId="3207" xr:uid="{7E3BF6B1-CF56-473A-BD88-75360DCC1B51}"/>
    <cellStyle name="Normal 6 4 4 4" xfId="1640" xr:uid="{67EB5C58-0586-4D85-8929-B14FB359571B}"/>
    <cellStyle name="Normal 6 4 4 4 2" xfId="1641" xr:uid="{52A3A89A-9497-43B3-9A81-A466F0FECA15}"/>
    <cellStyle name="Normal 6 4 4 4 3" xfId="3208" xr:uid="{51A5266F-AACE-4421-9E15-DCE1906FB906}"/>
    <cellStyle name="Normal 6 4 4 4 4" xfId="3209" xr:uid="{F5B957A3-CD6B-4725-BE5D-3A4954A63027}"/>
    <cellStyle name="Normal 6 4 4 5" xfId="1642" xr:uid="{87C60F96-10FC-4D1D-A715-B6EA3FA4D382}"/>
    <cellStyle name="Normal 6 4 4 6" xfId="3210" xr:uid="{4D69F256-9ECC-4CBA-A00C-76596F61740F}"/>
    <cellStyle name="Normal 6 4 4 7" xfId="3211" xr:uid="{3299EB93-984D-4392-9F12-6BF5DC4274AC}"/>
    <cellStyle name="Normal 6 4 5" xfId="335" xr:uid="{5B13991D-9849-4E8C-B41B-B2EC53613001}"/>
    <cellStyle name="Normal 6 4 5 2" xfId="645" xr:uid="{C7BA742D-1EF9-425E-9580-6B4148B67B57}"/>
    <cellStyle name="Normal 6 4 5 2 2" xfId="1643" xr:uid="{8845FAA3-FB03-40EA-91CB-1C7644A6D0E9}"/>
    <cellStyle name="Normal 6 4 5 2 2 2" xfId="1644" xr:uid="{2C706BF7-30FE-4C3C-B1C1-7CAAB1A02240}"/>
    <cellStyle name="Normal 6 4 5 2 3" xfId="1645" xr:uid="{9190C80B-596B-4980-B806-6642B11EB8EA}"/>
    <cellStyle name="Normal 6 4 5 2 4" xfId="3212" xr:uid="{9F4FC14A-3263-4F8E-B390-CA24928A17EA}"/>
    <cellStyle name="Normal 6 4 5 3" xfId="1646" xr:uid="{69D4756A-3C5B-4208-B65E-63251F2529AE}"/>
    <cellStyle name="Normal 6 4 5 3 2" xfId="1647" xr:uid="{215992D3-A2AC-40B4-A7F7-D71634ADED9B}"/>
    <cellStyle name="Normal 6 4 5 3 3" xfId="3213" xr:uid="{4B50FDA0-0EBA-477C-B1C5-CA597ADED9D2}"/>
    <cellStyle name="Normal 6 4 5 3 4" xfId="3214" xr:uid="{9C3F7099-B3B5-4B48-A763-9F4A9556A8EA}"/>
    <cellStyle name="Normal 6 4 5 4" xfId="1648" xr:uid="{9436F474-7024-40F8-8A3B-D61B258CA1AC}"/>
    <cellStyle name="Normal 6 4 5 5" xfId="3215" xr:uid="{B7372029-39B9-400D-9463-332E609E75E7}"/>
    <cellStyle name="Normal 6 4 5 6" xfId="3216" xr:uid="{D847CD11-681B-47D8-B2C3-96D2EBBFCA8F}"/>
    <cellStyle name="Normal 6 4 6" xfId="336" xr:uid="{75EB4BCC-9DE0-4F89-8116-DDAE06022510}"/>
    <cellStyle name="Normal 6 4 6 2" xfId="1649" xr:uid="{13D81C71-BE55-47FB-8594-1D4CD92DE430}"/>
    <cellStyle name="Normal 6 4 6 2 2" xfId="1650" xr:uid="{74CF6DEE-22CE-41ED-B8C1-012B3BF7C756}"/>
    <cellStyle name="Normal 6 4 6 2 3" xfId="3217" xr:uid="{D7CE682F-F3A2-4A7F-94B5-E289B6A4BDC2}"/>
    <cellStyle name="Normal 6 4 6 2 4" xfId="3218" xr:uid="{5D68FC00-915C-4677-BDDA-070DCF63D12A}"/>
    <cellStyle name="Normal 6 4 6 3" xfId="1651" xr:uid="{4E4C483E-3F03-443C-8A8E-5B3E60D574C2}"/>
    <cellStyle name="Normal 6 4 6 4" xfId="3219" xr:uid="{259E6CE5-9351-41BF-BC85-999EEF797AC3}"/>
    <cellStyle name="Normal 6 4 6 5" xfId="3220" xr:uid="{D464B235-8285-4334-8647-62AB42C27368}"/>
    <cellStyle name="Normal 6 4 7" xfId="1652" xr:uid="{1C304C2C-01DC-4975-86D2-D081A55476F0}"/>
    <cellStyle name="Normal 6 4 7 2" xfId="1653" xr:uid="{BCB8CF9E-72C4-44D7-A3CF-323BADF50569}"/>
    <cellStyle name="Normal 6 4 7 3" xfId="3221" xr:uid="{7CFD9D04-B78A-435B-9B1E-1D4C667103AE}"/>
    <cellStyle name="Normal 6 4 7 3 2" xfId="4407" xr:uid="{346BC18E-0522-42CB-B6DA-CE975446BC9B}"/>
    <cellStyle name="Normal 6 4 7 3 3" xfId="4685" xr:uid="{F49C77F2-2141-4D3B-9F99-1D62876BA270}"/>
    <cellStyle name="Normal 6 4 7 4" xfId="3222" xr:uid="{4C29AC98-3A1A-4A96-B060-F16FFD51974D}"/>
    <cellStyle name="Normal 6 4 8" xfId="1654" xr:uid="{883EA34E-1D3B-490F-8298-90E52FC574E5}"/>
    <cellStyle name="Normal 6 4 8 2" xfId="3223" xr:uid="{BB111B70-742C-4C37-A83A-C5920221BB4E}"/>
    <cellStyle name="Normal 6 4 8 3" xfId="3224" xr:uid="{441DABBC-4755-499E-A891-15D1A53C0B0A}"/>
    <cellStyle name="Normal 6 4 8 4" xfId="3225" xr:uid="{D098C5CB-61DD-43BB-85FC-21C690A34C77}"/>
    <cellStyle name="Normal 6 4 9" xfId="3226" xr:uid="{8FFDC5BB-DB4D-495A-BE45-5489A08AAEAD}"/>
    <cellStyle name="Normal 6 5" xfId="128" xr:uid="{C4955794-066A-43F3-B52E-BB790AE97408}"/>
    <cellStyle name="Normal 6 5 10" xfId="3227" xr:uid="{64FE9AEA-80A5-4BA5-B513-D6F45CDB0F6B}"/>
    <cellStyle name="Normal 6 5 11" xfId="3228" xr:uid="{C466897D-56C1-43ED-B024-E4E6DBB0D6B7}"/>
    <cellStyle name="Normal 6 5 2" xfId="129" xr:uid="{82B3985C-4E65-43B4-B7BA-E38F17F39BE3}"/>
    <cellStyle name="Normal 6 5 2 2" xfId="337" xr:uid="{E514EDDC-B211-4D77-9BCA-342C39D818AA}"/>
    <cellStyle name="Normal 6 5 2 2 2" xfId="646" xr:uid="{4B1CB40D-D48D-4294-A911-EA2E2719DDD0}"/>
    <cellStyle name="Normal 6 5 2 2 2 2" xfId="647" xr:uid="{7941E45D-8B8F-40E0-8FA6-2138AF213255}"/>
    <cellStyle name="Normal 6 5 2 2 2 2 2" xfId="1655" xr:uid="{161EE92D-B86E-47F1-AD68-738BE3727E8C}"/>
    <cellStyle name="Normal 6 5 2 2 2 2 3" xfId="3229" xr:uid="{2B390137-2AE0-4FEC-8550-C28D3F60869E}"/>
    <cellStyle name="Normal 6 5 2 2 2 2 4" xfId="3230" xr:uid="{D0A3252F-E58B-4A7C-A724-525346C269E5}"/>
    <cellStyle name="Normal 6 5 2 2 2 3" xfId="1656" xr:uid="{79EFE290-453E-4F21-ABAE-CC43A08960A9}"/>
    <cellStyle name="Normal 6 5 2 2 2 3 2" xfId="3231" xr:uid="{6B910752-F278-497C-AE74-88652AC269A1}"/>
    <cellStyle name="Normal 6 5 2 2 2 3 3" xfId="3232" xr:uid="{4CE94F62-1708-4EB2-A489-4FCDD7F5A3B8}"/>
    <cellStyle name="Normal 6 5 2 2 2 3 4" xfId="3233" xr:uid="{7BBEFA16-BE4A-43E9-B9E0-DE418F2855BC}"/>
    <cellStyle name="Normal 6 5 2 2 2 4" xfId="3234" xr:uid="{4FFD1A75-0919-41A4-9AC5-FEE06BA095C0}"/>
    <cellStyle name="Normal 6 5 2 2 2 5" xfId="3235" xr:uid="{9653DC3B-CA1B-407F-BEF3-224CFD81739C}"/>
    <cellStyle name="Normal 6 5 2 2 2 6" xfId="3236" xr:uid="{A92AD56F-04C1-4356-892D-A2351AFE2CB1}"/>
    <cellStyle name="Normal 6 5 2 2 3" xfId="648" xr:uid="{91DE5D53-57D0-4BBB-B7BC-3013422B64F9}"/>
    <cellStyle name="Normal 6 5 2 2 3 2" xfId="1657" xr:uid="{82593C79-1A18-4834-9C93-47B44232A400}"/>
    <cellStyle name="Normal 6 5 2 2 3 2 2" xfId="3237" xr:uid="{809862DF-DEA5-439E-94DF-4DF3EA16CC4B}"/>
    <cellStyle name="Normal 6 5 2 2 3 2 3" xfId="3238" xr:uid="{D473A76D-8509-4857-B45C-4127D3A85D62}"/>
    <cellStyle name="Normal 6 5 2 2 3 2 4" xfId="3239" xr:uid="{0DD4AF56-2096-4BFD-88B8-FE0227A9EDFB}"/>
    <cellStyle name="Normal 6 5 2 2 3 3" xfId="3240" xr:uid="{D2B401B1-71F6-48BC-A2CB-955A82AB1E43}"/>
    <cellStyle name="Normal 6 5 2 2 3 4" xfId="3241" xr:uid="{8D4B1804-417C-4959-BB87-F2FC2D5B5B35}"/>
    <cellStyle name="Normal 6 5 2 2 3 5" xfId="3242" xr:uid="{341D154F-1783-4A03-8099-346D5FA862DD}"/>
    <cellStyle name="Normal 6 5 2 2 4" xfId="1658" xr:uid="{8C7C5CB7-31B9-427C-A728-9B4FA8BE299F}"/>
    <cellStyle name="Normal 6 5 2 2 4 2" xfId="3243" xr:uid="{2B097AC1-4185-4ECC-B95A-DB995762440E}"/>
    <cellStyle name="Normal 6 5 2 2 4 3" xfId="3244" xr:uid="{EB1F2482-9875-4CDE-8458-B4B90FF6B771}"/>
    <cellStyle name="Normal 6 5 2 2 4 4" xfId="3245" xr:uid="{427C8DB7-9D3E-4C7C-B26C-AD70F0365990}"/>
    <cellStyle name="Normal 6 5 2 2 5" xfId="3246" xr:uid="{E7C5195F-2A68-4783-BBA8-BD6BD840B31F}"/>
    <cellStyle name="Normal 6 5 2 2 5 2" xfId="3247" xr:uid="{484AE7FC-9578-4C54-A618-B477314AFC7B}"/>
    <cellStyle name="Normal 6 5 2 2 5 3" xfId="3248" xr:uid="{54564034-A043-4764-8E7D-51B5F4371902}"/>
    <cellStyle name="Normal 6 5 2 2 5 4" xfId="3249" xr:uid="{C2337088-10E9-4F9E-8B3C-8DFDB7FBFA11}"/>
    <cellStyle name="Normal 6 5 2 2 6" xfId="3250" xr:uid="{C8BBC537-93BA-41F9-A75D-74043F5B00F9}"/>
    <cellStyle name="Normal 6 5 2 2 7" xfId="3251" xr:uid="{366C99BE-71CC-4EBF-8BD8-658D173EF0CA}"/>
    <cellStyle name="Normal 6 5 2 2 8" xfId="3252" xr:uid="{1A43A9A1-6EC6-4C83-A951-61826077B3DF}"/>
    <cellStyle name="Normal 6 5 2 3" xfId="649" xr:uid="{BDB32AF5-0904-4C39-854B-66547BB275EE}"/>
    <cellStyle name="Normal 6 5 2 3 2" xfId="650" xr:uid="{3508C43D-4E0C-4376-BAED-84A19E13C642}"/>
    <cellStyle name="Normal 6 5 2 3 2 2" xfId="651" xr:uid="{75957EFA-1AF9-466F-9A8B-67D1607FBAF5}"/>
    <cellStyle name="Normal 6 5 2 3 2 3" xfId="3253" xr:uid="{F1BCDC75-F7EF-4158-96D4-3F1B7E575730}"/>
    <cellStyle name="Normal 6 5 2 3 2 4" xfId="3254" xr:uid="{3C12A93C-DCDF-4614-9621-99A1A40D468C}"/>
    <cellStyle name="Normal 6 5 2 3 3" xfId="652" xr:uid="{442D71BA-D7EB-4ADF-84C9-55A9284D7607}"/>
    <cellStyle name="Normal 6 5 2 3 3 2" xfId="3255" xr:uid="{F9C9187F-F974-4BA6-B618-A41434C5CDA5}"/>
    <cellStyle name="Normal 6 5 2 3 3 3" xfId="3256" xr:uid="{A499D6C8-8605-4E16-9FB0-03CABEFCB04D}"/>
    <cellStyle name="Normal 6 5 2 3 3 4" xfId="3257" xr:uid="{9814EDA6-01A1-45F9-90ED-AF59F678537A}"/>
    <cellStyle name="Normal 6 5 2 3 4" xfId="3258" xr:uid="{AF4FEC64-7D8E-49B3-B598-4A4F215BEAF9}"/>
    <cellStyle name="Normal 6 5 2 3 5" xfId="3259" xr:uid="{C6C0CED8-107A-4248-9072-7E7E2662AC95}"/>
    <cellStyle name="Normal 6 5 2 3 6" xfId="3260" xr:uid="{2C084D44-040D-43A2-A9FA-F74A18C55082}"/>
    <cellStyle name="Normal 6 5 2 4" xfId="653" xr:uid="{A5FF2318-D7E0-4FFE-9A23-06084D0B4276}"/>
    <cellStyle name="Normal 6 5 2 4 2" xfId="654" xr:uid="{FBD2F47B-6995-45EC-BC20-908D3BB2ECAD}"/>
    <cellStyle name="Normal 6 5 2 4 2 2" xfId="3261" xr:uid="{8C62C092-8255-40D3-998D-D832658C7629}"/>
    <cellStyle name="Normal 6 5 2 4 2 3" xfId="3262" xr:uid="{5A4557F5-261C-48A6-8521-DB495751B26F}"/>
    <cellStyle name="Normal 6 5 2 4 2 4" xfId="3263" xr:uid="{97A5FF49-682F-4AF8-935D-71E91F90138B}"/>
    <cellStyle name="Normal 6 5 2 4 3" xfId="3264" xr:uid="{28D96DEC-D014-44F4-B74C-532AFBAF4072}"/>
    <cellStyle name="Normal 6 5 2 4 4" xfId="3265" xr:uid="{BD584BD3-3E34-4230-B7AD-C8EC079786ED}"/>
    <cellStyle name="Normal 6 5 2 4 5" xfId="3266" xr:uid="{D7814314-685A-48B4-AE29-45AC6EB289D0}"/>
    <cellStyle name="Normal 6 5 2 5" xfId="655" xr:uid="{BEB0C535-9AA8-4D5D-B99B-A248C7477B80}"/>
    <cellStyle name="Normal 6 5 2 5 2" xfId="3267" xr:uid="{0296109D-9628-4E3A-BAB3-1A470D34CD0E}"/>
    <cellStyle name="Normal 6 5 2 5 3" xfId="3268" xr:uid="{223650B2-7205-4AAB-B8C8-E920AD2D47E9}"/>
    <cellStyle name="Normal 6 5 2 5 4" xfId="3269" xr:uid="{BF9A00D7-847F-4DCA-BFE4-84ED17FE11B5}"/>
    <cellStyle name="Normal 6 5 2 6" xfId="3270" xr:uid="{F35F481B-B95B-49AE-A585-85ECD1E16E44}"/>
    <cellStyle name="Normal 6 5 2 6 2" xfId="3271" xr:uid="{C4806BA5-9D2B-473B-8D64-F36D27A1028D}"/>
    <cellStyle name="Normal 6 5 2 6 3" xfId="3272" xr:uid="{8F5D8FB9-E3C0-4BED-BF9B-1DE492342187}"/>
    <cellStyle name="Normal 6 5 2 6 4" xfId="3273" xr:uid="{AA6745B3-A958-45D4-B1D0-75FEFDC71987}"/>
    <cellStyle name="Normal 6 5 2 7" xfId="3274" xr:uid="{ABFF3A94-6BF2-47C3-973D-944C8B73C598}"/>
    <cellStyle name="Normal 6 5 2 8" xfId="3275" xr:uid="{684146C4-CE4D-4F28-92A6-615DF4AFE89E}"/>
    <cellStyle name="Normal 6 5 2 9" xfId="3276" xr:uid="{E307A83A-CA4D-4D1E-B705-15F8C1729EE9}"/>
    <cellStyle name="Normal 6 5 3" xfId="338" xr:uid="{C2AA2E2A-22D8-4D9B-BF84-EB7863EC07CD}"/>
    <cellStyle name="Normal 6 5 3 2" xfId="656" xr:uid="{EA889EB3-89C4-4E8C-99D2-FAF986B5E30C}"/>
    <cellStyle name="Normal 6 5 3 2 2" xfId="657" xr:uid="{0216CB36-6E0A-4C2F-90FE-BDE0792858B8}"/>
    <cellStyle name="Normal 6 5 3 2 2 2" xfId="1659" xr:uid="{0FFEB01C-7988-402A-9403-04C6D84AA84E}"/>
    <cellStyle name="Normal 6 5 3 2 2 2 2" xfId="1660" xr:uid="{2C7CC324-05A6-4C36-9AE3-5A22A5E21658}"/>
    <cellStyle name="Normal 6 5 3 2 2 3" xfId="1661" xr:uid="{1D724DC2-456A-4292-8B3D-616594C9AD8E}"/>
    <cellStyle name="Normal 6 5 3 2 2 4" xfId="3277" xr:uid="{D7B4FABA-0D55-4162-986A-20ACACA1611C}"/>
    <cellStyle name="Normal 6 5 3 2 3" xfId="1662" xr:uid="{E7394DC0-A85C-46E5-8A04-307EE8BDC2F0}"/>
    <cellStyle name="Normal 6 5 3 2 3 2" xfId="1663" xr:uid="{5F047D4F-9BB2-4C90-8DD4-6AE03FE76F57}"/>
    <cellStyle name="Normal 6 5 3 2 3 3" xfId="3278" xr:uid="{BE76DC31-D7D8-4868-B46D-D1C9C8F4358C}"/>
    <cellStyle name="Normal 6 5 3 2 3 4" xfId="3279" xr:uid="{41778471-B645-4D31-89CF-14A99B463061}"/>
    <cellStyle name="Normal 6 5 3 2 4" xfId="1664" xr:uid="{97F50537-26DC-476A-8E44-F646B90DF966}"/>
    <cellStyle name="Normal 6 5 3 2 5" xfId="3280" xr:uid="{8DA5B478-478A-4842-B813-A0969C5E0D21}"/>
    <cellStyle name="Normal 6 5 3 2 6" xfId="3281" xr:uid="{AAF570AE-4294-4399-98CE-C8D577A830FD}"/>
    <cellStyle name="Normal 6 5 3 3" xfId="658" xr:uid="{D3F65B0C-DA28-4D6A-B37B-2DA136777A58}"/>
    <cellStyle name="Normal 6 5 3 3 2" xfId="1665" xr:uid="{F3930A65-7BCD-4694-930F-FF2433C86428}"/>
    <cellStyle name="Normal 6 5 3 3 2 2" xfId="1666" xr:uid="{6A0BAD72-64C9-4C95-AC60-D08A5E54E463}"/>
    <cellStyle name="Normal 6 5 3 3 2 3" xfId="3282" xr:uid="{F60C7574-E85B-43F8-9EDE-EC4577428C29}"/>
    <cellStyle name="Normal 6 5 3 3 2 4" xfId="3283" xr:uid="{58F77BC2-27D3-4B40-BACD-C8ECDB1111F7}"/>
    <cellStyle name="Normal 6 5 3 3 3" xfId="1667" xr:uid="{BDD94D86-2F53-4866-92A0-CFB4CAF8EE2D}"/>
    <cellStyle name="Normal 6 5 3 3 4" xfId="3284" xr:uid="{B980346B-618D-46F2-8558-B066353E14C5}"/>
    <cellStyle name="Normal 6 5 3 3 5" xfId="3285" xr:uid="{DBC4D7CE-05FE-45AC-80C7-D282434B90B5}"/>
    <cellStyle name="Normal 6 5 3 4" xfId="1668" xr:uid="{A7783C0F-FC69-4088-A531-F697B15858BF}"/>
    <cellStyle name="Normal 6 5 3 4 2" xfId="1669" xr:uid="{5FABE7EE-D451-4FC7-AA2E-4D4E7422BDA3}"/>
    <cellStyle name="Normal 6 5 3 4 3" xfId="3286" xr:uid="{44CAB838-5E67-4640-808B-BB420CCE77EB}"/>
    <cellStyle name="Normal 6 5 3 4 4" xfId="3287" xr:uid="{76BBAC62-205C-44DB-8C69-1808C0697AA8}"/>
    <cellStyle name="Normal 6 5 3 5" xfId="1670" xr:uid="{94B9A809-4B3B-417E-9517-D7799BEA3CA6}"/>
    <cellStyle name="Normal 6 5 3 5 2" xfId="3288" xr:uid="{EF969766-91D4-472B-A24F-738CC4E84ACD}"/>
    <cellStyle name="Normal 6 5 3 5 3" xfId="3289" xr:uid="{97B401A9-D0D5-472F-9112-30FF5BB1F08C}"/>
    <cellStyle name="Normal 6 5 3 5 4" xfId="3290" xr:uid="{4A9BEF8E-9202-4893-85E0-FF89FAD0AD76}"/>
    <cellStyle name="Normal 6 5 3 6" xfId="3291" xr:uid="{295FE8FA-601E-46FA-AAD1-48723D865746}"/>
    <cellStyle name="Normal 6 5 3 7" xfId="3292" xr:uid="{276C2DB1-89E1-4A2C-A1C9-98A7D96493E7}"/>
    <cellStyle name="Normal 6 5 3 8" xfId="3293" xr:uid="{78EEE390-DF3C-4A75-AD01-ACF5919531B0}"/>
    <cellStyle name="Normal 6 5 4" xfId="339" xr:uid="{A9BF81F8-96E8-44E5-A99A-CE650E927338}"/>
    <cellStyle name="Normal 6 5 4 2" xfId="659" xr:uid="{07A8A195-2F8B-47FA-B918-BB03C72084BC}"/>
    <cellStyle name="Normal 6 5 4 2 2" xfId="660" xr:uid="{53E6894C-481F-48FC-86F9-01870A33036B}"/>
    <cellStyle name="Normal 6 5 4 2 2 2" xfId="1671" xr:uid="{E61E6054-874B-40D3-A30A-5EA46390BA32}"/>
    <cellStyle name="Normal 6 5 4 2 2 3" xfId="3294" xr:uid="{EEB8342D-50D5-4B67-A067-A6CF9A216480}"/>
    <cellStyle name="Normal 6 5 4 2 2 4" xfId="3295" xr:uid="{0C26B513-56DA-4C92-8E90-8CEC9FB62CCE}"/>
    <cellStyle name="Normal 6 5 4 2 3" xfId="1672" xr:uid="{B0DFBBC6-AC6A-49BD-A671-3546614929EF}"/>
    <cellStyle name="Normal 6 5 4 2 4" xfId="3296" xr:uid="{E0DC04F3-3EC0-4811-B0B3-C7BEDD8ECED7}"/>
    <cellStyle name="Normal 6 5 4 2 5" xfId="3297" xr:uid="{0A8B0716-DF8F-4C09-8700-7EC0E36293E2}"/>
    <cellStyle name="Normal 6 5 4 3" xfId="661" xr:uid="{6E14BF68-D2D8-4783-96FE-0C180FAB51AD}"/>
    <cellStyle name="Normal 6 5 4 3 2" xfId="1673" xr:uid="{FE8F1B2B-6A5C-4692-8DDC-E80FDE08E079}"/>
    <cellStyle name="Normal 6 5 4 3 3" xfId="3298" xr:uid="{47768B7B-3532-40E8-A548-AEED60C5E7CA}"/>
    <cellStyle name="Normal 6 5 4 3 4" xfId="3299" xr:uid="{1DF3E89B-B08C-4375-A2B3-DC42DFAC4049}"/>
    <cellStyle name="Normal 6 5 4 4" xfId="1674" xr:uid="{46C165B2-1C50-4935-AC8F-85932D782349}"/>
    <cellStyle name="Normal 6 5 4 4 2" xfId="3300" xr:uid="{0E9A154D-3991-46D0-B6C0-E722E5FC3585}"/>
    <cellStyle name="Normal 6 5 4 4 3" xfId="3301" xr:uid="{2822FC4A-9519-4DFE-A712-0B0F3F4A896F}"/>
    <cellStyle name="Normal 6 5 4 4 4" xfId="3302" xr:uid="{067602EE-1637-447E-88D0-4BCEE3626DE6}"/>
    <cellStyle name="Normal 6 5 4 5" xfId="3303" xr:uid="{3D11AAA3-196A-491F-AA32-2E094E993BB2}"/>
    <cellStyle name="Normal 6 5 4 6" xfId="3304" xr:uid="{92CB0D6D-EBDC-4ADC-8F74-5C9A27CE34DA}"/>
    <cellStyle name="Normal 6 5 4 7" xfId="3305" xr:uid="{EB4D83EE-C50C-4411-97AF-EB504338F9E3}"/>
    <cellStyle name="Normal 6 5 5" xfId="340" xr:uid="{660995E0-4671-41AD-A3D6-444EE0B50D97}"/>
    <cellStyle name="Normal 6 5 5 2" xfId="662" xr:uid="{78E989CB-95D5-4E76-85AB-64467F72F3D3}"/>
    <cellStyle name="Normal 6 5 5 2 2" xfId="1675" xr:uid="{7C889B5A-6880-4544-8C89-1F912FEECFFC}"/>
    <cellStyle name="Normal 6 5 5 2 3" xfId="3306" xr:uid="{F72602F5-73B5-4E0B-A201-1C53F89AF71C}"/>
    <cellStyle name="Normal 6 5 5 2 4" xfId="3307" xr:uid="{9B9B23AF-108B-445D-8CC0-6C41659A090B}"/>
    <cellStyle name="Normal 6 5 5 3" xfId="1676" xr:uid="{08AA5802-DDD8-4567-8C66-4FDD737D99A4}"/>
    <cellStyle name="Normal 6 5 5 3 2" xfId="3308" xr:uid="{88077A1E-790C-40C4-859F-BA97313D34D3}"/>
    <cellStyle name="Normal 6 5 5 3 3" xfId="3309" xr:uid="{CE76E38F-0DF7-4EFF-990F-56945BA8538B}"/>
    <cellStyle name="Normal 6 5 5 3 4" xfId="3310" xr:uid="{0073C0BC-0098-46D2-918A-70C4E1CA75AB}"/>
    <cellStyle name="Normal 6 5 5 4" xfId="3311" xr:uid="{B27CD2D5-188E-4BAA-8ED8-26D2A1C6D41D}"/>
    <cellStyle name="Normal 6 5 5 5" xfId="3312" xr:uid="{0DB25FAA-53A2-451F-A614-C7DA5FEFF331}"/>
    <cellStyle name="Normal 6 5 5 6" xfId="3313" xr:uid="{7975CA0A-1A4E-408F-97B8-E22A8DCCB6DB}"/>
    <cellStyle name="Normal 6 5 6" xfId="663" xr:uid="{47536E2E-DA22-41E5-825B-52AD9AE72D25}"/>
    <cellStyle name="Normal 6 5 6 2" xfId="1677" xr:uid="{B753BB76-C6FB-4D53-9080-D23DF2BDB584}"/>
    <cellStyle name="Normal 6 5 6 2 2" xfId="3314" xr:uid="{D27FE7CC-1E00-4DC3-9D10-9E26F9D65607}"/>
    <cellStyle name="Normal 6 5 6 2 3" xfId="3315" xr:uid="{BA020ECA-F9D3-41C5-AEDD-3E6FFDFF7FFF}"/>
    <cellStyle name="Normal 6 5 6 2 4" xfId="3316" xr:uid="{9C411108-52EC-4AAC-97B3-41A9AE932FDC}"/>
    <cellStyle name="Normal 6 5 6 3" xfId="3317" xr:uid="{5A91EDB8-F0CA-400F-BAB6-C2A95AB287A9}"/>
    <cellStyle name="Normal 6 5 6 4" xfId="3318" xr:uid="{6915545D-A1B2-4F11-91BB-18532FA3C624}"/>
    <cellStyle name="Normal 6 5 6 5" xfId="3319" xr:uid="{A42C8C5F-271F-4143-99A0-7A6BC110306E}"/>
    <cellStyle name="Normal 6 5 7" xfId="1678" xr:uid="{24C50276-C871-4812-92CE-22E571F9A464}"/>
    <cellStyle name="Normal 6 5 7 2" xfId="3320" xr:uid="{06C15705-8404-4629-8840-109DE1D9F31D}"/>
    <cellStyle name="Normal 6 5 7 3" xfId="3321" xr:uid="{53010AC8-56A8-481F-B0B6-4E2D7341A952}"/>
    <cellStyle name="Normal 6 5 7 4" xfId="3322" xr:uid="{B6FADAFC-7B75-4342-814D-86540C4DC774}"/>
    <cellStyle name="Normal 6 5 8" xfId="3323" xr:uid="{AD7912A2-C8C7-44FE-B7AB-0782BFE7B2DA}"/>
    <cellStyle name="Normal 6 5 8 2" xfId="3324" xr:uid="{B942CD17-DAEF-4918-907B-C9367EF776D9}"/>
    <cellStyle name="Normal 6 5 8 3" xfId="3325" xr:uid="{EBBFA575-4A82-4AD3-BB05-B346E22A81A4}"/>
    <cellStyle name="Normal 6 5 8 4" xfId="3326" xr:uid="{70AE83BE-7966-4921-A09A-03C94FAAF3F3}"/>
    <cellStyle name="Normal 6 5 9" xfId="3327" xr:uid="{5089D664-7D39-4D58-821C-E882FD89B52C}"/>
    <cellStyle name="Normal 6 6" xfId="130" xr:uid="{EADEF5AB-1814-4ABC-9060-8245977B78A2}"/>
    <cellStyle name="Normal 6 6 2" xfId="131" xr:uid="{C535AAB2-8792-4469-B3B0-024160B120C6}"/>
    <cellStyle name="Normal 6 6 2 2" xfId="341" xr:uid="{3306BE7B-81ED-44F6-B5DF-9FE8B73F6892}"/>
    <cellStyle name="Normal 6 6 2 2 2" xfId="664" xr:uid="{0AF7844D-BDE7-4879-BE89-E688998020A2}"/>
    <cellStyle name="Normal 6 6 2 2 2 2" xfId="1679" xr:uid="{C6C87B39-F4F9-461F-98D8-675F8949747E}"/>
    <cellStyle name="Normal 6 6 2 2 2 3" xfId="3328" xr:uid="{08C3BF53-470E-46A3-B451-99F24F115D99}"/>
    <cellStyle name="Normal 6 6 2 2 2 4" xfId="3329" xr:uid="{A76C874C-A347-420D-9F37-58ADC6528BD0}"/>
    <cellStyle name="Normal 6 6 2 2 3" xfId="1680" xr:uid="{546C135F-8B50-4857-A629-1FB6CBD12BCF}"/>
    <cellStyle name="Normal 6 6 2 2 3 2" xfId="3330" xr:uid="{0098B5F4-6C10-44DC-A031-A25C69DD2883}"/>
    <cellStyle name="Normal 6 6 2 2 3 3" xfId="3331" xr:uid="{67E3ACAC-5B25-49F1-BC83-CBC0E8F62A3C}"/>
    <cellStyle name="Normal 6 6 2 2 3 4" xfId="3332" xr:uid="{EBA842A9-17E9-415C-800A-5896757B022E}"/>
    <cellStyle name="Normal 6 6 2 2 4" xfId="3333" xr:uid="{BD982B2A-D730-40B2-85D3-E08BAEA2AC96}"/>
    <cellStyle name="Normal 6 6 2 2 5" xfId="3334" xr:uid="{ADD05CE9-E738-453D-AD9F-83D053C273AA}"/>
    <cellStyle name="Normal 6 6 2 2 6" xfId="3335" xr:uid="{3A5FB4DB-4EAB-4FD8-BA53-98C5D9FFCB92}"/>
    <cellStyle name="Normal 6 6 2 3" xfId="665" xr:uid="{9EDEA27D-CBE9-4EAC-8971-CE000002DD51}"/>
    <cellStyle name="Normal 6 6 2 3 2" xfId="1681" xr:uid="{ABEBED59-EE22-47CC-8313-C55E5856893D}"/>
    <cellStyle name="Normal 6 6 2 3 2 2" xfId="3336" xr:uid="{708870DC-FA22-419D-A3F6-AC2052942523}"/>
    <cellStyle name="Normal 6 6 2 3 2 3" xfId="3337" xr:uid="{694D857C-364B-4CC4-8F85-7A5A06FF95DF}"/>
    <cellStyle name="Normal 6 6 2 3 2 4" xfId="3338" xr:uid="{4740FB90-AD54-4049-A148-0A96EB011027}"/>
    <cellStyle name="Normal 6 6 2 3 3" xfId="3339" xr:uid="{4059B938-F561-4285-BE22-F0FE34F97F55}"/>
    <cellStyle name="Normal 6 6 2 3 4" xfId="3340" xr:uid="{ADA7CBD3-1B97-4555-A4A8-73AA08861AC5}"/>
    <cellStyle name="Normal 6 6 2 3 5" xfId="3341" xr:uid="{6BAABB69-BC8D-4CEB-A545-D0AAC16B6917}"/>
    <cellStyle name="Normal 6 6 2 4" xfId="1682" xr:uid="{CF1F8D7B-A685-4E8C-B328-581FE4D0FB8C}"/>
    <cellStyle name="Normal 6 6 2 4 2" xfId="3342" xr:uid="{889AA034-2483-4D2F-8A01-C5F4B67FCFAE}"/>
    <cellStyle name="Normal 6 6 2 4 3" xfId="3343" xr:uid="{DDAEE48F-99C2-4D41-A56B-6EDCFB217DFD}"/>
    <cellStyle name="Normal 6 6 2 4 4" xfId="3344" xr:uid="{8D63C596-1E6B-4CB1-B02C-155DDA1CF3B6}"/>
    <cellStyle name="Normal 6 6 2 5" xfId="3345" xr:uid="{A53501A4-B225-495D-B0F3-1CA7E0BE8F53}"/>
    <cellStyle name="Normal 6 6 2 5 2" xfId="3346" xr:uid="{2733EEEC-9D2F-4FF3-8B7D-7022784B26AF}"/>
    <cellStyle name="Normal 6 6 2 5 3" xfId="3347" xr:uid="{8A2F9463-E532-4B1E-9769-CD5AE80490F9}"/>
    <cellStyle name="Normal 6 6 2 5 4" xfId="3348" xr:uid="{47179BA4-EDB8-4D7B-AEFE-98BDB35479BA}"/>
    <cellStyle name="Normal 6 6 2 6" xfId="3349" xr:uid="{C868A125-58C9-4943-9930-82AA0987B778}"/>
    <cellStyle name="Normal 6 6 2 7" xfId="3350" xr:uid="{65965993-6FF2-45C2-809F-C9837CC3092F}"/>
    <cellStyle name="Normal 6 6 2 8" xfId="3351" xr:uid="{19DBF78A-5332-43DF-BC62-DB693E275314}"/>
    <cellStyle name="Normal 6 6 3" xfId="342" xr:uid="{37DC28DD-99AA-42C5-B802-4454678A1BE3}"/>
    <cellStyle name="Normal 6 6 3 2" xfId="666" xr:uid="{546482A7-87AD-4EAF-876C-1EDD7F1870E1}"/>
    <cellStyle name="Normal 6 6 3 2 2" xfId="667" xr:uid="{D70C31A2-7B13-4609-B6EB-29ED1F39E1B5}"/>
    <cellStyle name="Normal 6 6 3 2 3" xfId="3352" xr:uid="{2BE543CC-804C-4A57-A8DF-73EEF00F42D9}"/>
    <cellStyle name="Normal 6 6 3 2 4" xfId="3353" xr:uid="{B4EF3890-BB1E-45EA-98DE-503C696EDF2C}"/>
    <cellStyle name="Normal 6 6 3 3" xfId="668" xr:uid="{4B3FFB2F-8477-446F-B0B5-F78D1B9144A3}"/>
    <cellStyle name="Normal 6 6 3 3 2" xfId="3354" xr:uid="{F68668B8-B859-4F24-B974-1402A0E4D59C}"/>
    <cellStyle name="Normal 6 6 3 3 3" xfId="3355" xr:uid="{4D73D7EE-43AA-41EA-97C8-06D3F230EE3A}"/>
    <cellStyle name="Normal 6 6 3 3 4" xfId="3356" xr:uid="{CABF08F9-B32E-4F6E-9E78-08C09A498DB7}"/>
    <cellStyle name="Normal 6 6 3 4" xfId="3357" xr:uid="{338B4FA9-F85F-45D0-9BC9-DE2B3DEAC1D4}"/>
    <cellStyle name="Normal 6 6 3 5" xfId="3358" xr:uid="{A584E7D4-FE18-4374-BE5B-CFB8C2AC20D1}"/>
    <cellStyle name="Normal 6 6 3 6" xfId="3359" xr:uid="{EC39187D-A738-4A82-B881-9C9519F8755A}"/>
    <cellStyle name="Normal 6 6 4" xfId="343" xr:uid="{521EB90F-4B6E-4188-B1CF-6144E9559E83}"/>
    <cellStyle name="Normal 6 6 4 2" xfId="669" xr:uid="{88AA423A-FC4E-4B21-8556-2A803C9F727D}"/>
    <cellStyle name="Normal 6 6 4 2 2" xfId="3360" xr:uid="{9CDECE13-CCF6-4F47-8EF8-F887CB0D3058}"/>
    <cellStyle name="Normal 6 6 4 2 3" xfId="3361" xr:uid="{4A479722-2AE8-4957-B7E9-2DA67DE90659}"/>
    <cellStyle name="Normal 6 6 4 2 4" xfId="3362" xr:uid="{76791940-F236-45A6-B761-56371EEDF2AD}"/>
    <cellStyle name="Normal 6 6 4 3" xfId="3363" xr:uid="{CE8906A7-F0E4-4D1C-A78F-406E8EAF2384}"/>
    <cellStyle name="Normal 6 6 4 4" xfId="3364" xr:uid="{1AC0750E-A6AE-4773-9F96-5D54EBA34009}"/>
    <cellStyle name="Normal 6 6 4 5" xfId="3365" xr:uid="{5FC338D5-DE4F-426A-865B-1C271B8F44D3}"/>
    <cellStyle name="Normal 6 6 5" xfId="670" xr:uid="{BB07A169-B4E3-4C2E-AD88-28A3C259F4D0}"/>
    <cellStyle name="Normal 6 6 5 2" xfId="3366" xr:uid="{6EB3B70F-50F8-4B64-87E3-7A006B57C36A}"/>
    <cellStyle name="Normal 6 6 5 3" xfId="3367" xr:uid="{97D9CEC7-407E-4953-9C2A-D9486AB601EE}"/>
    <cellStyle name="Normal 6 6 5 4" xfId="3368" xr:uid="{E18E5EC9-6DF7-4E3D-8970-F94CEC7986C8}"/>
    <cellStyle name="Normal 6 6 6" xfId="3369" xr:uid="{4151543A-F469-4FEC-8A98-BDFE03F9A7CF}"/>
    <cellStyle name="Normal 6 6 6 2" xfId="3370" xr:uid="{0DBCAB4E-B24F-4DE9-AEF0-006E85801832}"/>
    <cellStyle name="Normal 6 6 6 3" xfId="3371" xr:uid="{A67E66AD-9D02-43B0-B9F7-4D22847F93DB}"/>
    <cellStyle name="Normal 6 6 6 4" xfId="3372" xr:uid="{19AE2572-DF69-4BA0-97B2-EEE62ECE271A}"/>
    <cellStyle name="Normal 6 6 7" xfId="3373" xr:uid="{0AC13AE6-0D22-486C-9A91-A08E4E1E17F3}"/>
    <cellStyle name="Normal 6 6 8" xfId="3374" xr:uid="{0E247E61-A855-4F6D-BA30-9A4054DA6B10}"/>
    <cellStyle name="Normal 6 6 9" xfId="3375" xr:uid="{E5522F30-3A19-4F2D-A8C6-595607522018}"/>
    <cellStyle name="Normal 6 7" xfId="132" xr:uid="{B4DE1642-4345-48F7-A516-183589D75793}"/>
    <cellStyle name="Normal 6 7 2" xfId="344" xr:uid="{6D9FCB28-A0BC-4CC0-8186-9E7E2B7B020A}"/>
    <cellStyle name="Normal 6 7 2 2" xfId="671" xr:uid="{72603E69-EBF3-40E7-B136-2EB19841DB02}"/>
    <cellStyle name="Normal 6 7 2 2 2" xfId="1683" xr:uid="{360524EA-1A57-4AA2-BD11-F65762AAC75E}"/>
    <cellStyle name="Normal 6 7 2 2 2 2" xfId="1684" xr:uid="{2F2DC8D7-37BE-4D05-84E2-EFC325AE0C86}"/>
    <cellStyle name="Normal 6 7 2 2 3" xfId="1685" xr:uid="{CCD81953-657D-4377-9140-C10FA9E54928}"/>
    <cellStyle name="Normal 6 7 2 2 4" xfId="3376" xr:uid="{D666894E-0873-429B-9F24-611990714980}"/>
    <cellStyle name="Normal 6 7 2 3" xfId="1686" xr:uid="{16600ABD-8C35-4409-B9EC-87D2E6E0135C}"/>
    <cellStyle name="Normal 6 7 2 3 2" xfId="1687" xr:uid="{4E8AD9AA-D737-4B3E-A89A-B68EB9681E02}"/>
    <cellStyle name="Normal 6 7 2 3 3" xfId="3377" xr:uid="{C2CDADC3-FF06-46FC-A69E-00094E7AEB18}"/>
    <cellStyle name="Normal 6 7 2 3 4" xfId="3378" xr:uid="{7DE94A88-CBE9-4A2C-B82F-8A6AA5D45F1A}"/>
    <cellStyle name="Normal 6 7 2 4" xfId="1688" xr:uid="{A65BDFD0-34F9-469A-9449-9A66E02E470A}"/>
    <cellStyle name="Normal 6 7 2 5" xfId="3379" xr:uid="{F3C45A89-5FEC-477E-B624-ACD31644D693}"/>
    <cellStyle name="Normal 6 7 2 6" xfId="3380" xr:uid="{F88855EC-BA82-4BE0-9362-5F1C30657CEF}"/>
    <cellStyle name="Normal 6 7 3" xfId="672" xr:uid="{D1ED6A45-0110-41BA-82DF-C25C2819F481}"/>
    <cellStyle name="Normal 6 7 3 2" xfId="1689" xr:uid="{81CEB98A-A8A1-4B2C-BA4A-C020A2F42C9E}"/>
    <cellStyle name="Normal 6 7 3 2 2" xfId="1690" xr:uid="{39ACA897-7CAD-4983-834C-8793775DE944}"/>
    <cellStyle name="Normal 6 7 3 2 3" xfId="3381" xr:uid="{41508298-3C5D-49FF-9F08-0B0DDD452A17}"/>
    <cellStyle name="Normal 6 7 3 2 4" xfId="3382" xr:uid="{BDA9E3B3-F6C0-4F53-B278-057EDEC5F270}"/>
    <cellStyle name="Normal 6 7 3 3" xfId="1691" xr:uid="{6EE4D723-A76A-411C-8F37-D51BCA8A5349}"/>
    <cellStyle name="Normal 6 7 3 4" xfId="3383" xr:uid="{3C37378E-7063-46A4-AFB0-9D6CF74E341B}"/>
    <cellStyle name="Normal 6 7 3 5" xfId="3384" xr:uid="{2704BCE1-0135-422E-85E8-ED9AC4519921}"/>
    <cellStyle name="Normal 6 7 4" xfId="1692" xr:uid="{4EF7333C-FEE7-4576-B736-DEEFE73A3C0C}"/>
    <cellStyle name="Normal 6 7 4 2" xfId="1693" xr:uid="{B469EF67-94EA-4E01-BE7F-D30E70A8B24A}"/>
    <cellStyle name="Normal 6 7 4 3" xfId="3385" xr:uid="{E325D21B-C448-4771-9CFA-E702EF761B87}"/>
    <cellStyle name="Normal 6 7 4 4" xfId="3386" xr:uid="{D50CD951-C393-4446-ACD8-FEE611897ADC}"/>
    <cellStyle name="Normal 6 7 5" xfId="1694" xr:uid="{1D920313-3643-4DD4-97E7-84B3EB8356A6}"/>
    <cellStyle name="Normal 6 7 5 2" xfId="3387" xr:uid="{03AD9D10-87BC-47A9-87C6-6D1D602452E3}"/>
    <cellStyle name="Normal 6 7 5 3" xfId="3388" xr:uid="{632CA195-1E5A-4F8B-8D4F-7AA6917FF484}"/>
    <cellStyle name="Normal 6 7 5 4" xfId="3389" xr:uid="{812F1941-69B6-450D-A38A-2A05B44746E9}"/>
    <cellStyle name="Normal 6 7 6" xfId="3390" xr:uid="{687146E9-3561-4335-A616-8DBBA13D9A20}"/>
    <cellStyle name="Normal 6 7 7" xfId="3391" xr:uid="{A1B31C70-694C-44C6-AC04-E90B6F118C58}"/>
    <cellStyle name="Normal 6 7 8" xfId="3392" xr:uid="{C43C9D99-7D5B-4AFD-8C1C-50277039D6E4}"/>
    <cellStyle name="Normal 6 8" xfId="345" xr:uid="{4AECFA96-BA81-426B-9DC8-7A854AE6126B}"/>
    <cellStyle name="Normal 6 8 2" xfId="673" xr:uid="{D1E17D4F-912B-48CC-8452-76984B18EFF3}"/>
    <cellStyle name="Normal 6 8 2 2" xfId="674" xr:uid="{23305AE4-01FB-477F-970A-6FEBA0FAD152}"/>
    <cellStyle name="Normal 6 8 2 2 2" xfId="1695" xr:uid="{590A77AC-3BB6-4FD5-B120-9CC66213E280}"/>
    <cellStyle name="Normal 6 8 2 2 3" xfId="3393" xr:uid="{9CBD5E48-E040-4341-9C25-682789EF8D17}"/>
    <cellStyle name="Normal 6 8 2 2 4" xfId="3394" xr:uid="{40CB3724-A0BA-4DCC-9087-10B48D2AB37C}"/>
    <cellStyle name="Normal 6 8 2 3" xfId="1696" xr:uid="{09A2E73C-36FE-4D27-B7C3-CEB8CA93823E}"/>
    <cellStyle name="Normal 6 8 2 4" xfId="3395" xr:uid="{BCAF1EEF-55DF-40C1-B57D-0FB9B8A9C75F}"/>
    <cellStyle name="Normal 6 8 2 5" xfId="3396" xr:uid="{47FBE951-AA8B-4CAC-A1BB-6C6584207FCE}"/>
    <cellStyle name="Normal 6 8 3" xfId="675" xr:uid="{7C6FA5E7-4677-4D7C-99A7-B7047284770A}"/>
    <cellStyle name="Normal 6 8 3 2" xfId="1697" xr:uid="{2F5768FE-E905-4C7C-8799-8FF187E8DC0B}"/>
    <cellStyle name="Normal 6 8 3 3" xfId="3397" xr:uid="{7D3CFEA4-6F8B-4381-B206-C8DAAB1042F0}"/>
    <cellStyle name="Normal 6 8 3 4" xfId="3398" xr:uid="{E4E1066F-07C2-4F2A-8AF8-7100E5A203D0}"/>
    <cellStyle name="Normal 6 8 4" xfId="1698" xr:uid="{4D7F9B7E-DABE-425C-9239-143F45BDF050}"/>
    <cellStyle name="Normal 6 8 4 2" xfId="3399" xr:uid="{615755E8-4DFE-4784-8786-CD9AED8262CB}"/>
    <cellStyle name="Normal 6 8 4 3" xfId="3400" xr:uid="{6BCA1273-435C-4E0E-B528-D16C30C6230E}"/>
    <cellStyle name="Normal 6 8 4 4" xfId="3401" xr:uid="{83D03729-22EF-4E78-9D50-7965A30678D1}"/>
    <cellStyle name="Normal 6 8 5" xfId="3402" xr:uid="{E79DE59E-08D8-4819-B3DD-F2DE9F3797E5}"/>
    <cellStyle name="Normal 6 8 6" xfId="3403" xr:uid="{BCC8FA48-592E-462B-B8AB-86C709F35C12}"/>
    <cellStyle name="Normal 6 8 7" xfId="3404" xr:uid="{3F372AF1-E400-4002-99D9-B90CDDE446ED}"/>
    <cellStyle name="Normal 6 9" xfId="346" xr:uid="{AE7C95ED-BCEB-428F-8592-9C7BB5192C28}"/>
    <cellStyle name="Normal 6 9 2" xfId="676" xr:uid="{03DBE069-5051-48CF-978A-1B11922B9F09}"/>
    <cellStyle name="Normal 6 9 2 2" xfId="1699" xr:uid="{176B3394-2034-40EA-8410-9A808157D88D}"/>
    <cellStyle name="Normal 6 9 2 3" xfId="3405" xr:uid="{DCDEAC11-E1D6-4A99-BA1F-AE951CF0C18D}"/>
    <cellStyle name="Normal 6 9 2 4" xfId="3406" xr:uid="{A7D58014-4486-4D13-B894-21A81C48856E}"/>
    <cellStyle name="Normal 6 9 3" xfId="1700" xr:uid="{9402E71F-8CE4-46AC-A226-148CAA25AD38}"/>
    <cellStyle name="Normal 6 9 3 2" xfId="3407" xr:uid="{B6FBC527-6865-4987-BA1C-8C45559B5E1C}"/>
    <cellStyle name="Normal 6 9 3 3" xfId="3408" xr:uid="{98A953AC-F9E3-42DE-8528-08B948236676}"/>
    <cellStyle name="Normal 6 9 3 4" xfId="3409" xr:uid="{4666AE9D-2542-4A0B-B632-65400E511665}"/>
    <cellStyle name="Normal 6 9 4" xfId="3410" xr:uid="{13B3466C-A967-44C2-AFF1-5A4165996BEC}"/>
    <cellStyle name="Normal 6 9 5" xfId="3411" xr:uid="{496BF0D8-AE49-459B-AB2D-40C2DDE31E75}"/>
    <cellStyle name="Normal 6 9 6" xfId="3412" xr:uid="{08300375-54C5-498A-A267-3F97382E5749}"/>
    <cellStyle name="Normal 7" xfId="75" xr:uid="{62DD7944-98AD-43B0-AF96-9A0DF136345F}"/>
    <cellStyle name="Normal 7 10" xfId="1701" xr:uid="{F1A0CEF1-7C76-4212-8B4F-E5D1D92B4289}"/>
    <cellStyle name="Normal 7 10 2" xfId="3413" xr:uid="{CCA0BF58-42FC-40FB-98E5-7C60D90A6620}"/>
    <cellStyle name="Normal 7 10 3" xfId="3414" xr:uid="{A106D7DE-0A44-400C-B0F1-FB6656DF2E8D}"/>
    <cellStyle name="Normal 7 10 4" xfId="3415" xr:uid="{59F60A26-0EE5-40E5-8391-8A4229B6D573}"/>
    <cellStyle name="Normal 7 11" xfId="3416" xr:uid="{905BC2FF-5922-4E66-BD08-F717DBCEAAE1}"/>
    <cellStyle name="Normal 7 11 2" xfId="3417" xr:uid="{F1B814BD-F4FD-44EB-AC7F-0C361DE7EA15}"/>
    <cellStyle name="Normal 7 11 3" xfId="3418" xr:uid="{F992C852-760A-466B-A3AF-EEA623DA2F53}"/>
    <cellStyle name="Normal 7 11 4" xfId="3419" xr:uid="{1AF5641A-1A3F-4FFB-9767-69E5775EEAD4}"/>
    <cellStyle name="Normal 7 12" xfId="3420" xr:uid="{D1772B71-940E-483C-BF85-1EF50DC363B6}"/>
    <cellStyle name="Normal 7 12 2" xfId="3421" xr:uid="{03846DD6-576E-4E3D-82D0-CCA36FDCDC97}"/>
    <cellStyle name="Normal 7 13" xfId="3422" xr:uid="{AAA60F80-C631-4251-B6CF-63B9998DC1C5}"/>
    <cellStyle name="Normal 7 14" xfId="3423" xr:uid="{A0AAAB05-FE67-4E53-833D-3CD72A30DFA3}"/>
    <cellStyle name="Normal 7 15" xfId="3424" xr:uid="{CBAF80EA-AC5A-49D9-96DE-5811318AC95F}"/>
    <cellStyle name="Normal 7 2" xfId="133" xr:uid="{81EB1414-F7AC-4E4D-8988-6075799E30A1}"/>
    <cellStyle name="Normal 7 2 10" xfId="3425" xr:uid="{C99221AC-E3A9-473F-BA5E-48DFFFB8C95D}"/>
    <cellStyle name="Normal 7 2 11" xfId="3426" xr:uid="{E0574567-38FC-4A61-AB90-774CCE5CD60C}"/>
    <cellStyle name="Normal 7 2 2" xfId="134" xr:uid="{80854918-EF9D-4A8D-9C1F-AE026CA8CD31}"/>
    <cellStyle name="Normal 7 2 2 2" xfId="135" xr:uid="{F8733CEB-FCC7-419D-BFB0-4B83562E14F7}"/>
    <cellStyle name="Normal 7 2 2 2 2" xfId="347" xr:uid="{C9C5C360-6DF7-4978-9D0C-E8B2CB14E52C}"/>
    <cellStyle name="Normal 7 2 2 2 2 2" xfId="677" xr:uid="{10886937-FDB0-4E8B-926F-0589B150D653}"/>
    <cellStyle name="Normal 7 2 2 2 2 2 2" xfId="678" xr:uid="{E00A658D-D025-45A6-85A6-3C0D8F542348}"/>
    <cellStyle name="Normal 7 2 2 2 2 2 2 2" xfId="1702" xr:uid="{39DD9979-EDF4-490C-8AB6-05821C220596}"/>
    <cellStyle name="Normal 7 2 2 2 2 2 2 2 2" xfId="1703" xr:uid="{9F563397-ABE4-4A5B-B6F9-F89A824CAC4B}"/>
    <cellStyle name="Normal 7 2 2 2 2 2 2 3" xfId="1704" xr:uid="{6C57590A-DFE5-4A4A-AC12-2C66F1935ABB}"/>
    <cellStyle name="Normal 7 2 2 2 2 2 3" xfId="1705" xr:uid="{DD05CF77-C0E0-46BF-86F1-7B75F0A3F902}"/>
    <cellStyle name="Normal 7 2 2 2 2 2 3 2" xfId="1706" xr:uid="{A5A82AF6-97DF-436B-B4ED-56550AD40D4A}"/>
    <cellStyle name="Normal 7 2 2 2 2 2 4" xfId="1707" xr:uid="{1836965E-8A24-43A2-AC1A-E59AAC7CEF29}"/>
    <cellStyle name="Normal 7 2 2 2 2 3" xfId="679" xr:uid="{238AFA7F-44DC-4190-96B2-0E37CC515E26}"/>
    <cellStyle name="Normal 7 2 2 2 2 3 2" xfId="1708" xr:uid="{FEB57A1D-62AA-4A76-A387-E6D062FFDEFC}"/>
    <cellStyle name="Normal 7 2 2 2 2 3 2 2" xfId="1709" xr:uid="{218960CE-DBF9-453E-AA75-C211FE502237}"/>
    <cellStyle name="Normal 7 2 2 2 2 3 3" xfId="1710" xr:uid="{EE3179DF-5DF0-4735-A81D-ADD3FB8D5573}"/>
    <cellStyle name="Normal 7 2 2 2 2 3 4" xfId="3427" xr:uid="{B9E355D6-B081-461D-AE5B-CA81AB988CC3}"/>
    <cellStyle name="Normal 7 2 2 2 2 4" xfId="1711" xr:uid="{5D8F3695-B128-49F1-BBA9-2298CB937AA6}"/>
    <cellStyle name="Normal 7 2 2 2 2 4 2" xfId="1712" xr:uid="{EAF676F8-2BD0-4C35-8DD6-D05A139AD2E0}"/>
    <cellStyle name="Normal 7 2 2 2 2 5" xfId="1713" xr:uid="{731EA580-8EA9-4B3A-8013-BCE23A071135}"/>
    <cellStyle name="Normal 7 2 2 2 2 6" xfId="3428" xr:uid="{2B602D86-7097-40AD-BE42-2CA34DF9B161}"/>
    <cellStyle name="Normal 7 2 2 2 3" xfId="348" xr:uid="{AC76B8F1-8368-45EA-945F-2B0F9EB55A3A}"/>
    <cellStyle name="Normal 7 2 2 2 3 2" xfId="680" xr:uid="{3C51EEF0-FDAB-40A5-A563-3507A3A22432}"/>
    <cellStyle name="Normal 7 2 2 2 3 2 2" xfId="681" xr:uid="{6F822ED1-A74E-486F-B951-8B1DAB431A24}"/>
    <cellStyle name="Normal 7 2 2 2 3 2 2 2" xfId="1714" xr:uid="{A4BEB6F5-BCC2-4494-93E5-7961A2F4657E}"/>
    <cellStyle name="Normal 7 2 2 2 3 2 2 2 2" xfId="1715" xr:uid="{E4782B98-3DF4-4481-9B95-D5A3D1FFD77C}"/>
    <cellStyle name="Normal 7 2 2 2 3 2 2 3" xfId="1716" xr:uid="{A62C0E77-F833-4EF9-89AE-893E9861D59A}"/>
    <cellStyle name="Normal 7 2 2 2 3 2 3" xfId="1717" xr:uid="{8BC27AB3-CD0A-47D2-93BD-EC30CA717B09}"/>
    <cellStyle name="Normal 7 2 2 2 3 2 3 2" xfId="1718" xr:uid="{CE909843-0C5A-4A3C-9CDA-D6F8B3BA9AC2}"/>
    <cellStyle name="Normal 7 2 2 2 3 2 4" xfId="1719" xr:uid="{5788F449-7F6C-4334-99F2-2A6D3DCB9EDA}"/>
    <cellStyle name="Normal 7 2 2 2 3 3" xfId="682" xr:uid="{C9D3F60D-D3C7-4578-829D-1F8BE539B141}"/>
    <cellStyle name="Normal 7 2 2 2 3 3 2" xfId="1720" xr:uid="{0CFDBF25-40EA-4058-941D-0B906E906BCD}"/>
    <cellStyle name="Normal 7 2 2 2 3 3 2 2" xfId="1721" xr:uid="{85433A3C-1EE5-4BC8-AAFC-3378A927919E}"/>
    <cellStyle name="Normal 7 2 2 2 3 3 3" xfId="1722" xr:uid="{38E92688-00F4-421D-BCD2-92404B85718E}"/>
    <cellStyle name="Normal 7 2 2 2 3 4" xfId="1723" xr:uid="{19129D81-ACAB-4320-BD76-F5E404DAF50A}"/>
    <cellStyle name="Normal 7 2 2 2 3 4 2" xfId="1724" xr:uid="{1F173FC4-6FCE-4A62-B614-9F7B1002EAC9}"/>
    <cellStyle name="Normal 7 2 2 2 3 5" xfId="1725" xr:uid="{8F670F55-5466-4213-B94A-0314432107B3}"/>
    <cellStyle name="Normal 7 2 2 2 4" xfId="683" xr:uid="{5A0AEBA4-A737-4EBA-B9E1-EE7F3E02EC37}"/>
    <cellStyle name="Normal 7 2 2 2 4 2" xfId="684" xr:uid="{7C6E2B53-43DA-4514-A86D-5485ACDDE211}"/>
    <cellStyle name="Normal 7 2 2 2 4 2 2" xfId="1726" xr:uid="{16234C24-857A-4F70-A8C1-58B9E13A7C18}"/>
    <cellStyle name="Normal 7 2 2 2 4 2 2 2" xfId="1727" xr:uid="{1171FD59-886F-4A0D-B2C8-7EF31F2EA673}"/>
    <cellStyle name="Normal 7 2 2 2 4 2 3" xfId="1728" xr:uid="{CF013A26-2F79-4CCC-89B7-A81ECFD13182}"/>
    <cellStyle name="Normal 7 2 2 2 4 3" xfId="1729" xr:uid="{49C5DF22-5843-4987-924A-1B8140825DCA}"/>
    <cellStyle name="Normal 7 2 2 2 4 3 2" xfId="1730" xr:uid="{9262D242-2C2C-4966-BFD7-ABAD3D9BB118}"/>
    <cellStyle name="Normal 7 2 2 2 4 4" xfId="1731" xr:uid="{EDEE3B40-FC0D-4336-B4E7-66D4181D38E6}"/>
    <cellStyle name="Normal 7 2 2 2 5" xfId="685" xr:uid="{B2E7B7D7-41A7-4FBD-B108-A7AAF53C08ED}"/>
    <cellStyle name="Normal 7 2 2 2 5 2" xfId="1732" xr:uid="{C11D6C8F-447F-42B1-9D20-F7F849A20AA2}"/>
    <cellStyle name="Normal 7 2 2 2 5 2 2" xfId="1733" xr:uid="{1C44D8E4-8532-47A0-9D29-8573D7166D16}"/>
    <cellStyle name="Normal 7 2 2 2 5 3" xfId="1734" xr:uid="{784E1465-07FC-47E7-9062-EBCD1BE8EFE6}"/>
    <cellStyle name="Normal 7 2 2 2 5 4" xfId="3429" xr:uid="{8D01223B-6DC2-45DD-946E-78A5EBEFCBE3}"/>
    <cellStyle name="Normal 7 2 2 2 6" xfId="1735" xr:uid="{28E94045-32E1-4A80-BD7B-6647B7A7BA2A}"/>
    <cellStyle name="Normal 7 2 2 2 6 2" xfId="1736" xr:uid="{DA3666A7-08B0-45D6-9129-46376CA831B3}"/>
    <cellStyle name="Normal 7 2 2 2 7" xfId="1737" xr:uid="{6557F32B-AD76-444E-935A-9CB3C8682B38}"/>
    <cellStyle name="Normal 7 2 2 2 8" xfId="3430" xr:uid="{72EF9FB3-E242-4BDC-B12A-6E2699A9882A}"/>
    <cellStyle name="Normal 7 2 2 3" xfId="349" xr:uid="{D4687687-A3A5-49D4-9F82-70069BC2C5CB}"/>
    <cellStyle name="Normal 7 2 2 3 2" xfId="686" xr:uid="{4390F3CB-AFD0-4688-8B8A-CD2AE7C3A0BD}"/>
    <cellStyle name="Normal 7 2 2 3 2 2" xfId="687" xr:uid="{56153322-E01C-49A4-8692-84858CC6BB4B}"/>
    <cellStyle name="Normal 7 2 2 3 2 2 2" xfId="1738" xr:uid="{C026AFB3-2B73-4F42-A0D3-B5BDC25D94E8}"/>
    <cellStyle name="Normal 7 2 2 3 2 2 2 2" xfId="1739" xr:uid="{3E499A9D-5BB3-4E6B-82A6-CDB7E40F88AE}"/>
    <cellStyle name="Normal 7 2 2 3 2 2 3" xfId="1740" xr:uid="{60F9AB0D-503D-4284-B54E-85A0095F126B}"/>
    <cellStyle name="Normal 7 2 2 3 2 3" xfId="1741" xr:uid="{5602EB36-371C-467A-9A4F-C59DEBD83460}"/>
    <cellStyle name="Normal 7 2 2 3 2 3 2" xfId="1742" xr:uid="{694E18B8-B9C9-4A4F-ACED-E685521ECDE4}"/>
    <cellStyle name="Normal 7 2 2 3 2 4" xfId="1743" xr:uid="{20F4A019-7793-4114-A5D6-065F645A5282}"/>
    <cellStyle name="Normal 7 2 2 3 3" xfId="688" xr:uid="{9EADCC3B-C591-4DEB-A8FC-BE0FC2BF000E}"/>
    <cellStyle name="Normal 7 2 2 3 3 2" xfId="1744" xr:uid="{93A56CD5-4837-43BC-B3A6-33B8A9199317}"/>
    <cellStyle name="Normal 7 2 2 3 3 2 2" xfId="1745" xr:uid="{F88F1B7A-AD5D-44E5-8C41-AFF91B8A996A}"/>
    <cellStyle name="Normal 7 2 2 3 3 3" xfId="1746" xr:uid="{3B2F2BED-732E-481B-8DC5-6209705F2DFC}"/>
    <cellStyle name="Normal 7 2 2 3 3 4" xfId="3431" xr:uid="{01118D40-9F21-4AB5-B686-8D975CA5CE4B}"/>
    <cellStyle name="Normal 7 2 2 3 4" xfId="1747" xr:uid="{A40F3E52-56AA-42DD-9346-462C91D284A2}"/>
    <cellStyle name="Normal 7 2 2 3 4 2" xfId="1748" xr:uid="{84C66F28-BAFE-4CE0-9335-A0082EE11617}"/>
    <cellStyle name="Normal 7 2 2 3 5" xfId="1749" xr:uid="{B75460B9-83C9-4461-A73D-7BFB14133D34}"/>
    <cellStyle name="Normal 7 2 2 3 6" xfId="3432" xr:uid="{2E8F76AF-B8A5-4866-BD7E-B04167113FD6}"/>
    <cellStyle name="Normal 7 2 2 4" xfId="350" xr:uid="{2D0EB3A6-D608-480B-B7F9-2EC7F4097FA1}"/>
    <cellStyle name="Normal 7 2 2 4 2" xfId="689" xr:uid="{E7ED3832-C101-4CA5-8FAE-80C0A5A96510}"/>
    <cellStyle name="Normal 7 2 2 4 2 2" xfId="690" xr:uid="{367E4873-0BFD-4281-904C-E6C21D6F9727}"/>
    <cellStyle name="Normal 7 2 2 4 2 2 2" xfId="1750" xr:uid="{B53C9434-0076-404A-9898-E8046BEC875B}"/>
    <cellStyle name="Normal 7 2 2 4 2 2 2 2" xfId="1751" xr:uid="{6906B9BA-DA57-4355-9D33-CF19470A8BF6}"/>
    <cellStyle name="Normal 7 2 2 4 2 2 3" xfId="1752" xr:uid="{2BD3C64E-39E4-4947-8BFF-C7A9833E85D7}"/>
    <cellStyle name="Normal 7 2 2 4 2 3" xfId="1753" xr:uid="{F38D3BCE-A026-49F5-9A1D-4CFD9A07D34A}"/>
    <cellStyle name="Normal 7 2 2 4 2 3 2" xfId="1754" xr:uid="{1D4072C2-D458-4B15-A97A-99E261CE592B}"/>
    <cellStyle name="Normal 7 2 2 4 2 4" xfId="1755" xr:uid="{1D28AC51-D37F-472F-831F-1763A8C542B3}"/>
    <cellStyle name="Normal 7 2 2 4 3" xfId="691" xr:uid="{30340DA8-5441-4FA2-A404-5F8F6A8E5D9A}"/>
    <cellStyle name="Normal 7 2 2 4 3 2" xfId="1756" xr:uid="{F34181B1-7CF5-49F4-80FC-681F71DE18A3}"/>
    <cellStyle name="Normal 7 2 2 4 3 2 2" xfId="1757" xr:uid="{3F0B2EC8-3D66-4F34-AE14-4A90FD2C8161}"/>
    <cellStyle name="Normal 7 2 2 4 3 3" xfId="1758" xr:uid="{9EBEEEFB-D5A9-4DE0-8889-F69005F4516D}"/>
    <cellStyle name="Normal 7 2 2 4 4" xfId="1759" xr:uid="{36A624AA-800A-4F34-89A3-258B1D3256A6}"/>
    <cellStyle name="Normal 7 2 2 4 4 2" xfId="1760" xr:uid="{A568FA45-3473-448A-90DE-5D5828EC279B}"/>
    <cellStyle name="Normal 7 2 2 4 5" xfId="1761" xr:uid="{B1539DC3-7542-404C-834F-997D445999DD}"/>
    <cellStyle name="Normal 7 2 2 5" xfId="351" xr:uid="{49973AFD-A2AA-4C0E-8AB5-44B415E77ECA}"/>
    <cellStyle name="Normal 7 2 2 5 2" xfId="692" xr:uid="{F9F5A535-447E-41E0-B2A6-774C6926DE06}"/>
    <cellStyle name="Normal 7 2 2 5 2 2" xfId="1762" xr:uid="{14B6A350-891E-42D7-B0FD-02DDBC58771F}"/>
    <cellStyle name="Normal 7 2 2 5 2 2 2" xfId="1763" xr:uid="{16CA509C-9A8C-4100-80CE-3FB3527C735D}"/>
    <cellStyle name="Normal 7 2 2 5 2 3" xfId="1764" xr:uid="{5236BA4D-5501-47DE-844A-D7EEFE428FA4}"/>
    <cellStyle name="Normal 7 2 2 5 3" xfId="1765" xr:uid="{788E12D3-54CF-4B11-ADDC-894F0B1762B9}"/>
    <cellStyle name="Normal 7 2 2 5 3 2" xfId="1766" xr:uid="{38BAF68A-9C84-4FCA-8F88-418063DBE260}"/>
    <cellStyle name="Normal 7 2 2 5 4" xfId="1767" xr:uid="{D07116F1-0665-4364-AAB1-613388BF59E7}"/>
    <cellStyle name="Normal 7 2 2 6" xfId="693" xr:uid="{4E6F983A-A850-4656-8107-D095EC219489}"/>
    <cellStyle name="Normal 7 2 2 6 2" xfId="1768" xr:uid="{119265D6-130D-4C96-AFDE-541FE9EEFA88}"/>
    <cellStyle name="Normal 7 2 2 6 2 2" xfId="1769" xr:uid="{17066B82-EF49-422D-B3A2-BC1E3751B9BF}"/>
    <cellStyle name="Normal 7 2 2 6 3" xfId="1770" xr:uid="{265281CC-95C2-4968-A656-FFF70ABDE892}"/>
    <cellStyle name="Normal 7 2 2 6 4" xfId="3433" xr:uid="{71534D01-6BB6-4A7A-81B9-9326BDBF3120}"/>
    <cellStyle name="Normal 7 2 2 7" xfId="1771" xr:uid="{B652CC91-AA2D-40E9-B06A-98C4E9C02D1C}"/>
    <cellStyle name="Normal 7 2 2 7 2" xfId="1772" xr:uid="{1F7FF762-E68D-481F-8F09-4E163560F6A4}"/>
    <cellStyle name="Normal 7 2 2 8" xfId="1773" xr:uid="{40896FDD-5787-435A-B4B0-91BF710E1941}"/>
    <cellStyle name="Normal 7 2 2 9" xfId="3434" xr:uid="{D87344CA-9DCC-4F68-8EAB-4870A9338D73}"/>
    <cellStyle name="Normal 7 2 3" xfId="136" xr:uid="{B11CC33D-0EF2-4E92-8A9C-18516313F45D}"/>
    <cellStyle name="Normal 7 2 3 2" xfId="137" xr:uid="{8FB58BA0-4A05-4D7C-92A8-684C5E9FACA0}"/>
    <cellStyle name="Normal 7 2 3 2 2" xfId="694" xr:uid="{E761AC13-BFCA-4237-8443-30ACD43368B9}"/>
    <cellStyle name="Normal 7 2 3 2 2 2" xfId="695" xr:uid="{670C5F42-DB2F-4503-ADB0-F775D17993F5}"/>
    <cellStyle name="Normal 7 2 3 2 2 2 2" xfId="1774" xr:uid="{4C60ED3C-1466-4F2D-8A11-4C5C11072CFC}"/>
    <cellStyle name="Normal 7 2 3 2 2 2 2 2" xfId="1775" xr:uid="{7C54F218-3205-45FD-B9B4-F108D54E546F}"/>
    <cellStyle name="Normal 7 2 3 2 2 2 3" xfId="1776" xr:uid="{A4B5E756-8656-4D15-8BE5-D716975D3C4B}"/>
    <cellStyle name="Normal 7 2 3 2 2 3" xfId="1777" xr:uid="{CDE6E169-1E75-453B-9D33-E86B80DF2AA9}"/>
    <cellStyle name="Normal 7 2 3 2 2 3 2" xfId="1778" xr:uid="{9F31D082-BCD3-444A-979D-5AC5169D33FB}"/>
    <cellStyle name="Normal 7 2 3 2 2 4" xfId="1779" xr:uid="{BA2AD43B-54DC-44EA-9515-4C0D8E1A21A6}"/>
    <cellStyle name="Normal 7 2 3 2 3" xfId="696" xr:uid="{430C020A-2B00-48C5-B309-6B46D4CE6FA5}"/>
    <cellStyle name="Normal 7 2 3 2 3 2" xfId="1780" xr:uid="{1A8C3553-ABD2-4C66-ABA3-E3D7BAA45495}"/>
    <cellStyle name="Normal 7 2 3 2 3 2 2" xfId="1781" xr:uid="{C7DD8CDE-B6C2-43C5-AED7-F68C8764D4A2}"/>
    <cellStyle name="Normal 7 2 3 2 3 3" xfId="1782" xr:uid="{006A5B41-A219-407D-9AE4-CC539C193F86}"/>
    <cellStyle name="Normal 7 2 3 2 3 4" xfId="3435" xr:uid="{DBD64C16-A7D7-4FA5-8BF9-F46FD336D52D}"/>
    <cellStyle name="Normal 7 2 3 2 4" xfId="1783" xr:uid="{2CB2D03B-137A-4FB7-90D9-693D02F08254}"/>
    <cellStyle name="Normal 7 2 3 2 4 2" xfId="1784" xr:uid="{52AB7725-F295-435A-A1D6-3A0C4F7C9280}"/>
    <cellStyle name="Normal 7 2 3 2 5" xfId="1785" xr:uid="{76BA38F0-FDD0-41AC-9563-FCCC547D92BD}"/>
    <cellStyle name="Normal 7 2 3 2 6" xfId="3436" xr:uid="{9114D953-9F9F-427C-860B-BDE47A412770}"/>
    <cellStyle name="Normal 7 2 3 3" xfId="352" xr:uid="{2D620683-E1B6-4E3B-A68E-CF3CDBD12EBF}"/>
    <cellStyle name="Normal 7 2 3 3 2" xfId="697" xr:uid="{E48C266F-F521-478C-9A29-FF81FB3E8931}"/>
    <cellStyle name="Normal 7 2 3 3 2 2" xfId="698" xr:uid="{7E2A1DF8-CBEC-451A-8018-C051BF912FED}"/>
    <cellStyle name="Normal 7 2 3 3 2 2 2" xfId="1786" xr:uid="{C4766D7C-16CE-4F11-9976-69A2B4B9EAB2}"/>
    <cellStyle name="Normal 7 2 3 3 2 2 2 2" xfId="1787" xr:uid="{13178EEF-2791-4D29-AC70-9BF59097500A}"/>
    <cellStyle name="Normal 7 2 3 3 2 2 3" xfId="1788" xr:uid="{418D5379-4046-43F6-B8E3-B9DBFE7446CB}"/>
    <cellStyle name="Normal 7 2 3 3 2 3" xfId="1789" xr:uid="{4A0EDE75-493F-4FAD-BEBB-7E0632CA2855}"/>
    <cellStyle name="Normal 7 2 3 3 2 3 2" xfId="1790" xr:uid="{6482862B-2256-4D33-BBB9-BF0C0C80768F}"/>
    <cellStyle name="Normal 7 2 3 3 2 4" xfId="1791" xr:uid="{3EB18A2C-FC5C-4CBE-9584-F4802ED5E074}"/>
    <cellStyle name="Normal 7 2 3 3 3" xfId="699" xr:uid="{F4C90D4E-0182-4062-960E-E8DD1CD1AEBE}"/>
    <cellStyle name="Normal 7 2 3 3 3 2" xfId="1792" xr:uid="{C77F69BD-55AE-4162-B5DE-3547F7E1E5AF}"/>
    <cellStyle name="Normal 7 2 3 3 3 2 2" xfId="1793" xr:uid="{B6E78874-C7F3-48D7-8AB7-509D599CA234}"/>
    <cellStyle name="Normal 7 2 3 3 3 3" xfId="1794" xr:uid="{01372947-6423-4B3C-BD8A-82197F55378A}"/>
    <cellStyle name="Normal 7 2 3 3 4" xfId="1795" xr:uid="{C9816C90-CD6A-4DC5-91B7-64F71E12A84C}"/>
    <cellStyle name="Normal 7 2 3 3 4 2" xfId="1796" xr:uid="{2E5B9C96-EA2C-4C15-A918-3291763C3EF2}"/>
    <cellStyle name="Normal 7 2 3 3 5" xfId="1797" xr:uid="{8B8B12F8-4AED-4F90-B42D-D3166CD7B187}"/>
    <cellStyle name="Normal 7 2 3 4" xfId="353" xr:uid="{5E8BC772-AEB7-434B-BAC1-6A3A2633C670}"/>
    <cellStyle name="Normal 7 2 3 4 2" xfId="700" xr:uid="{77BE8599-A3E9-4762-A4AE-F273E84EE2E8}"/>
    <cellStyle name="Normal 7 2 3 4 2 2" xfId="1798" xr:uid="{1A0A74DF-E79A-4BDA-80E0-095F0695AFBE}"/>
    <cellStyle name="Normal 7 2 3 4 2 2 2" xfId="1799" xr:uid="{8E630982-E555-4CB6-AF1A-3ACE3ADDCAD8}"/>
    <cellStyle name="Normal 7 2 3 4 2 3" xfId="1800" xr:uid="{9D65E81B-A0D1-481E-B809-8DAC19FA49FD}"/>
    <cellStyle name="Normal 7 2 3 4 3" xfId="1801" xr:uid="{C6836872-50C3-43FB-A98C-9058F9E6FEE8}"/>
    <cellStyle name="Normal 7 2 3 4 3 2" xfId="1802" xr:uid="{40D1C3F5-8C09-4C1D-B525-6C72B8C125CC}"/>
    <cellStyle name="Normal 7 2 3 4 4" xfId="1803" xr:uid="{D8BAEE8C-703C-4F9C-8B54-DE28F333B270}"/>
    <cellStyle name="Normal 7 2 3 5" xfId="701" xr:uid="{15FC05A8-51A1-4365-93EF-386631D00B0E}"/>
    <cellStyle name="Normal 7 2 3 5 2" xfId="1804" xr:uid="{E36F63B7-1D99-4B90-9B26-4214EAD7489B}"/>
    <cellStyle name="Normal 7 2 3 5 2 2" xfId="1805" xr:uid="{9286CC37-0272-4E67-9A29-B86DE78BF04A}"/>
    <cellStyle name="Normal 7 2 3 5 3" xfId="1806" xr:uid="{00C4BAD9-043F-4F2D-8907-28B31FCEFA68}"/>
    <cellStyle name="Normal 7 2 3 5 4" xfId="3437" xr:uid="{36B8512F-37B3-41D5-B29A-417B44DEDB03}"/>
    <cellStyle name="Normal 7 2 3 6" xfId="1807" xr:uid="{6207F65F-E9A4-4995-8B17-27590B74141C}"/>
    <cellStyle name="Normal 7 2 3 6 2" xfId="1808" xr:uid="{D746E249-9485-4E54-A3D3-E33043344BF1}"/>
    <cellStyle name="Normal 7 2 3 7" xfId="1809" xr:uid="{58B6C1D4-47D7-43FC-BA2D-DB7A46939A51}"/>
    <cellStyle name="Normal 7 2 3 8" xfId="3438" xr:uid="{EB5E0E77-6413-498A-8D7A-1C4FE457EA91}"/>
    <cellStyle name="Normal 7 2 4" xfId="138" xr:uid="{A899E4C2-FB96-46B4-BFE2-ED290E937408}"/>
    <cellStyle name="Normal 7 2 4 2" xfId="448" xr:uid="{C4EF079D-CE41-42AC-9597-3B377EC6C213}"/>
    <cellStyle name="Normal 7 2 4 2 2" xfId="702" xr:uid="{6254D604-4D5C-41D1-B970-3E5A0466037D}"/>
    <cellStyle name="Normal 7 2 4 2 2 2" xfId="1810" xr:uid="{DDEB9906-E243-4370-A4DF-017AC9FFAE8F}"/>
    <cellStyle name="Normal 7 2 4 2 2 2 2" xfId="1811" xr:uid="{AECEB883-EA3C-469D-A984-D8BB9E3E3A4F}"/>
    <cellStyle name="Normal 7 2 4 2 2 3" xfId="1812" xr:uid="{02FE6CDA-FAF1-4986-9545-503D45AE4000}"/>
    <cellStyle name="Normal 7 2 4 2 2 4" xfId="3439" xr:uid="{9BB5B06D-0EF0-43DD-98DF-8AD6FDFC0F68}"/>
    <cellStyle name="Normal 7 2 4 2 3" xfId="1813" xr:uid="{29A278B6-E14C-4946-A87E-023666DEA63F}"/>
    <cellStyle name="Normal 7 2 4 2 3 2" xfId="1814" xr:uid="{AFC33900-A5E6-4FB8-9E04-BBAC7695558C}"/>
    <cellStyle name="Normal 7 2 4 2 4" xfId="1815" xr:uid="{50634249-07C2-4177-960B-4222AF41A067}"/>
    <cellStyle name="Normal 7 2 4 2 5" xfId="3440" xr:uid="{0B86C6D5-96FE-4F11-9EEA-DDA4838ACE90}"/>
    <cellStyle name="Normal 7 2 4 3" xfId="703" xr:uid="{E60E2CB2-87A3-4A72-8B9F-54F1E77A7FDA}"/>
    <cellStyle name="Normal 7 2 4 3 2" xfId="1816" xr:uid="{A41428F1-E0DF-4012-BC6F-F200E9896B87}"/>
    <cellStyle name="Normal 7 2 4 3 2 2" xfId="1817" xr:uid="{63586BA8-AFA2-44B1-8523-30F0F1D76629}"/>
    <cellStyle name="Normal 7 2 4 3 3" xfId="1818" xr:uid="{E77A3A0F-D1C4-492C-85B1-8DE54AE79478}"/>
    <cellStyle name="Normal 7 2 4 3 4" xfId="3441" xr:uid="{AF789330-CB63-4DE7-BFD6-92C1A73B91D0}"/>
    <cellStyle name="Normal 7 2 4 4" xfId="1819" xr:uid="{7320E870-1A7B-4924-97DE-73539F1AE775}"/>
    <cellStyle name="Normal 7 2 4 4 2" xfId="1820" xr:uid="{C7B8078F-8B9D-4579-AC0A-454FC893EAFF}"/>
    <cellStyle name="Normal 7 2 4 4 3" xfId="3442" xr:uid="{1F738528-ECA3-4EBF-9943-D8AA7F11ED7A}"/>
    <cellStyle name="Normal 7 2 4 4 4" xfId="3443" xr:uid="{C1A1D5A0-6EF4-4528-8EB6-C0E0C11A560D}"/>
    <cellStyle name="Normal 7 2 4 5" xfId="1821" xr:uid="{DA1A92C4-40AC-436B-B100-7F625246309A}"/>
    <cellStyle name="Normal 7 2 4 6" xfId="3444" xr:uid="{F590926E-9EBC-4BE9-8822-CC6AB4569FFE}"/>
    <cellStyle name="Normal 7 2 4 7" xfId="3445" xr:uid="{F250BEA9-DC8B-4528-B2DC-869B617D6801}"/>
    <cellStyle name="Normal 7 2 5" xfId="354" xr:uid="{34A13B57-1E4F-432F-B63D-3D5D1490B1B0}"/>
    <cellStyle name="Normal 7 2 5 2" xfId="704" xr:uid="{AEF70E60-9C35-4147-AF36-FFEA337DFA9C}"/>
    <cellStyle name="Normal 7 2 5 2 2" xfId="705" xr:uid="{31159D67-C4D0-4B64-91AD-87490ABF85B9}"/>
    <cellStyle name="Normal 7 2 5 2 2 2" xfId="1822" xr:uid="{AE8E5440-1766-40E7-9643-709CF9A22912}"/>
    <cellStyle name="Normal 7 2 5 2 2 2 2" xfId="1823" xr:uid="{E21ADD3B-80DE-43A5-B939-4888774D6456}"/>
    <cellStyle name="Normal 7 2 5 2 2 3" xfId="1824" xr:uid="{82AA8581-44DB-40EA-BC2A-638DD1CB056E}"/>
    <cellStyle name="Normal 7 2 5 2 3" xfId="1825" xr:uid="{F0EF271F-3F2B-4EC8-9354-C193796A9CE0}"/>
    <cellStyle name="Normal 7 2 5 2 3 2" xfId="1826" xr:uid="{7C42D6BC-8BCD-402B-B3D9-EAEABE32FA1B}"/>
    <cellStyle name="Normal 7 2 5 2 4" xfId="1827" xr:uid="{45F89DD5-BEA9-4517-A001-00B7356BBA94}"/>
    <cellStyle name="Normal 7 2 5 3" xfId="706" xr:uid="{0119A0E9-F8DE-4998-9C24-D959A81B0E40}"/>
    <cellStyle name="Normal 7 2 5 3 2" xfId="1828" xr:uid="{7368040F-90E5-4C11-803D-D405CBBD3CB0}"/>
    <cellStyle name="Normal 7 2 5 3 2 2" xfId="1829" xr:uid="{20D3AC02-05E0-4098-BA75-D538F40146D3}"/>
    <cellStyle name="Normal 7 2 5 3 3" xfId="1830" xr:uid="{5C9C11C6-29E5-4600-9FBF-E7D6604744E4}"/>
    <cellStyle name="Normal 7 2 5 3 4" xfId="3446" xr:uid="{4EBC3BCC-744E-4411-A70E-4FEC25DA1774}"/>
    <cellStyle name="Normal 7 2 5 4" xfId="1831" xr:uid="{05888FFB-F1FE-46EE-9C0A-FBA25E615EF9}"/>
    <cellStyle name="Normal 7 2 5 4 2" xfId="1832" xr:uid="{4D67ED2D-02D7-4F13-A98C-4673230E86C5}"/>
    <cellStyle name="Normal 7 2 5 5" xfId="1833" xr:uid="{C3B3DDA9-8EF4-409A-BCD3-0B50D63345F9}"/>
    <cellStyle name="Normal 7 2 5 6" xfId="3447" xr:uid="{EACA3EA0-5238-4248-ABB7-8A8701DB7C92}"/>
    <cellStyle name="Normal 7 2 6" xfId="355" xr:uid="{2A2FF349-7F95-458A-9942-D0F6DCF979BC}"/>
    <cellStyle name="Normal 7 2 6 2" xfId="707" xr:uid="{363A7E6E-06FA-4BC7-9810-CA91E5D21DDD}"/>
    <cellStyle name="Normal 7 2 6 2 2" xfId="1834" xr:uid="{D9BDBD52-AE6D-4F7B-B3E1-7986492F2296}"/>
    <cellStyle name="Normal 7 2 6 2 2 2" xfId="1835" xr:uid="{CD735B59-569E-4382-AB2F-EC7B324270C0}"/>
    <cellStyle name="Normal 7 2 6 2 3" xfId="1836" xr:uid="{A2775B81-D286-4390-88A1-A842B384CF33}"/>
    <cellStyle name="Normal 7 2 6 2 4" xfId="3448" xr:uid="{C349F6C4-F272-40D9-AA89-FE451A872777}"/>
    <cellStyle name="Normal 7 2 6 3" xfId="1837" xr:uid="{B7C5D1EF-C4EE-4F4C-AEC0-3DE8F31C2B3E}"/>
    <cellStyle name="Normal 7 2 6 3 2" xfId="1838" xr:uid="{E0762733-835E-487B-81CC-C63688DABFB8}"/>
    <cellStyle name="Normal 7 2 6 4" xfId="1839" xr:uid="{B114BA97-A0FC-48C2-BCFA-33AC3DB08721}"/>
    <cellStyle name="Normal 7 2 6 5" xfId="3449" xr:uid="{DC8ACD57-4020-4D2C-987E-77A92F271D5F}"/>
    <cellStyle name="Normal 7 2 7" xfId="708" xr:uid="{A93D970D-F67C-4B2B-B640-098DFFEBF0FE}"/>
    <cellStyle name="Normal 7 2 7 2" xfId="1840" xr:uid="{ED095CA7-B3C4-4EE9-833F-5785287AA3C5}"/>
    <cellStyle name="Normal 7 2 7 2 2" xfId="1841" xr:uid="{F1C74E2E-C1F6-4018-B2C6-4DD75296B976}"/>
    <cellStyle name="Normal 7 2 7 2 3" xfId="4409" xr:uid="{584529E8-3288-4C76-A1BE-46295EEF9EFB}"/>
    <cellStyle name="Normal 7 2 7 3" xfId="1842" xr:uid="{2B853370-D694-4E75-B028-AEBA291E0239}"/>
    <cellStyle name="Normal 7 2 7 4" xfId="3450" xr:uid="{F84C8F83-6B73-40BB-9874-4D94F686BF36}"/>
    <cellStyle name="Normal 7 2 7 4 2" xfId="4579" xr:uid="{4569E975-16C5-409F-B052-847CBC8B5348}"/>
    <cellStyle name="Normal 7 2 7 4 3" xfId="4686" xr:uid="{5A3EB992-C782-404F-93A2-DF11E48F9158}"/>
    <cellStyle name="Normal 7 2 7 4 4" xfId="4608" xr:uid="{99BF23FD-B142-4243-95B1-E5C7DABC5896}"/>
    <cellStyle name="Normal 7 2 8" xfId="1843" xr:uid="{815013C9-E61F-4EAE-B7DC-20806A607472}"/>
    <cellStyle name="Normal 7 2 8 2" xfId="1844" xr:uid="{96716A41-3FF6-451B-970D-998C42273F94}"/>
    <cellStyle name="Normal 7 2 8 3" xfId="3451" xr:uid="{E8AB81BB-FE05-4361-BB48-41B45F331CAE}"/>
    <cellStyle name="Normal 7 2 8 4" xfId="3452" xr:uid="{55249B4B-3B44-4556-A8AF-7A371B64CCB1}"/>
    <cellStyle name="Normal 7 2 9" xfId="1845" xr:uid="{0B797A34-2EB1-4D17-AA34-59A888EEBFB4}"/>
    <cellStyle name="Normal 7 3" xfId="139" xr:uid="{D0D67156-E6CD-4FE2-9FF3-C7C86B4FF503}"/>
    <cellStyle name="Normal 7 3 10" xfId="3453" xr:uid="{0FE7A59B-BAA1-48B1-B61F-3965B9F8D046}"/>
    <cellStyle name="Normal 7 3 11" xfId="3454" xr:uid="{0772DA2D-EE15-4EE4-98C7-1568A92E7669}"/>
    <cellStyle name="Normal 7 3 2" xfId="140" xr:uid="{D551CD2E-8DFF-4004-884A-2587E11230B8}"/>
    <cellStyle name="Normal 7 3 2 2" xfId="141" xr:uid="{DB182F04-FFCB-4C1D-B34D-002267487064}"/>
    <cellStyle name="Normal 7 3 2 2 2" xfId="356" xr:uid="{6E8D61C9-DBB7-475E-A777-3254450FED4F}"/>
    <cellStyle name="Normal 7 3 2 2 2 2" xfId="709" xr:uid="{F92C00D4-DF5C-4880-AE4D-9B08D6F1A3A8}"/>
    <cellStyle name="Normal 7 3 2 2 2 2 2" xfId="1846" xr:uid="{C5ACE6F9-3BE7-4B7A-8BBE-50559FBDBB1D}"/>
    <cellStyle name="Normal 7 3 2 2 2 2 2 2" xfId="1847" xr:uid="{C7DC8146-90D5-44BF-A2D3-74F6378FFEAF}"/>
    <cellStyle name="Normal 7 3 2 2 2 2 3" xfId="1848" xr:uid="{8B174993-0A29-4AB5-A023-5E42E2553D56}"/>
    <cellStyle name="Normal 7 3 2 2 2 2 4" xfId="3455" xr:uid="{2E4E7323-CBF7-4D52-9C28-A2522C454435}"/>
    <cellStyle name="Normal 7 3 2 2 2 3" xfId="1849" xr:uid="{07BFD92F-5FA4-4512-A7FE-847BE7A6D30D}"/>
    <cellStyle name="Normal 7 3 2 2 2 3 2" xfId="1850" xr:uid="{AFCC31C3-1534-46D3-901A-DE7A73865B96}"/>
    <cellStyle name="Normal 7 3 2 2 2 3 3" xfId="3456" xr:uid="{37B5AFB2-D816-448F-A436-A923987DDDD8}"/>
    <cellStyle name="Normal 7 3 2 2 2 3 4" xfId="3457" xr:uid="{5490C10C-7E17-4EE2-85E5-474548844A38}"/>
    <cellStyle name="Normal 7 3 2 2 2 4" xfId="1851" xr:uid="{8AE80E77-41B4-41F6-9A74-0D12D22EB069}"/>
    <cellStyle name="Normal 7 3 2 2 2 5" xfId="3458" xr:uid="{706B7593-CFCF-4E89-A242-9F2D09114F72}"/>
    <cellStyle name="Normal 7 3 2 2 2 6" xfId="3459" xr:uid="{21C7808E-F5DE-4A58-8598-F3E7A909CA89}"/>
    <cellStyle name="Normal 7 3 2 2 3" xfId="710" xr:uid="{498E22F8-8EEF-4399-87D7-D9F70ED2088B}"/>
    <cellStyle name="Normal 7 3 2 2 3 2" xfId="1852" xr:uid="{260EE57F-B6E5-4560-8433-ADB416FBD826}"/>
    <cellStyle name="Normal 7 3 2 2 3 2 2" xfId="1853" xr:uid="{5E5D1608-D6B2-4243-AD8B-CBCA91FED548}"/>
    <cellStyle name="Normal 7 3 2 2 3 2 3" xfId="3460" xr:uid="{45BCAB7B-262B-4D42-836E-91D8191D6AF8}"/>
    <cellStyle name="Normal 7 3 2 2 3 2 4" xfId="3461" xr:uid="{50738817-164C-4DC4-A455-B90F84707D90}"/>
    <cellStyle name="Normal 7 3 2 2 3 3" xfId="1854" xr:uid="{8EC7EEE5-1F85-4F8E-BDFD-40A70B3E878B}"/>
    <cellStyle name="Normal 7 3 2 2 3 4" xfId="3462" xr:uid="{88DA371C-4216-45DA-B5D7-204953DA1763}"/>
    <cellStyle name="Normal 7 3 2 2 3 5" xfId="3463" xr:uid="{05CD84FA-2C63-4903-8A15-88B293A0109E}"/>
    <cellStyle name="Normal 7 3 2 2 4" xfId="1855" xr:uid="{48228E47-0611-475B-9381-58BE5EC2B46A}"/>
    <cellStyle name="Normal 7 3 2 2 4 2" xfId="1856" xr:uid="{A59E3AC7-CE42-4319-9B06-43C45297B331}"/>
    <cellStyle name="Normal 7 3 2 2 4 3" xfId="3464" xr:uid="{DF491BF9-8B98-4571-8911-2567E6DED74B}"/>
    <cellStyle name="Normal 7 3 2 2 4 4" xfId="3465" xr:uid="{86324F6A-DE97-4A94-B14C-4A92E67036FC}"/>
    <cellStyle name="Normal 7 3 2 2 5" xfId="1857" xr:uid="{8AB3DA2C-CA43-489C-99D6-B11F0CC4A339}"/>
    <cellStyle name="Normal 7 3 2 2 5 2" xfId="3466" xr:uid="{DAE8A996-20C6-4A2E-942D-294276C400DB}"/>
    <cellStyle name="Normal 7 3 2 2 5 3" xfId="3467" xr:uid="{1314F7BC-A872-4D1A-95D4-2FC139853B72}"/>
    <cellStyle name="Normal 7 3 2 2 5 4" xfId="3468" xr:uid="{A30C00BA-F498-439B-B534-16582C3EA8E9}"/>
    <cellStyle name="Normal 7 3 2 2 6" xfId="3469" xr:uid="{C89B6602-6192-45D0-94FF-CD5ED1FD26F5}"/>
    <cellStyle name="Normal 7 3 2 2 7" xfId="3470" xr:uid="{9E6BFD8B-F422-4385-B7D5-84FC2F5EA574}"/>
    <cellStyle name="Normal 7 3 2 2 8" xfId="3471" xr:uid="{6AE47EB7-BB26-41E5-A1A7-9D525270D291}"/>
    <cellStyle name="Normal 7 3 2 3" xfId="357" xr:uid="{BCDB8FD0-5E1B-42AD-8869-A990446BF130}"/>
    <cellStyle name="Normal 7 3 2 3 2" xfId="711" xr:uid="{6DA2B9E1-0E28-4180-A7A0-757253C282EC}"/>
    <cellStyle name="Normal 7 3 2 3 2 2" xfId="712" xr:uid="{735858EE-BCF6-48C2-B659-B688ED85C77E}"/>
    <cellStyle name="Normal 7 3 2 3 2 2 2" xfId="1858" xr:uid="{BB736592-451A-40DE-B8B8-7FF9DF2D2A4E}"/>
    <cellStyle name="Normal 7 3 2 3 2 2 2 2" xfId="1859" xr:uid="{91E835E0-DF86-43DD-914D-96E58F68C9D8}"/>
    <cellStyle name="Normal 7 3 2 3 2 2 3" xfId="1860" xr:uid="{46BBD87C-7821-475D-A9FD-D621C8F7F9F6}"/>
    <cellStyle name="Normal 7 3 2 3 2 3" xfId="1861" xr:uid="{45D7D6DF-AFDD-4542-B3DC-3F578197D2B8}"/>
    <cellStyle name="Normal 7 3 2 3 2 3 2" xfId="1862" xr:uid="{CE24004F-9697-4F60-A81C-C51A09187054}"/>
    <cellStyle name="Normal 7 3 2 3 2 4" xfId="1863" xr:uid="{5499DD05-2115-4E9F-9B0F-834780F8302D}"/>
    <cellStyle name="Normal 7 3 2 3 3" xfId="713" xr:uid="{C7DC1375-718A-4500-9BC6-764945C2389C}"/>
    <cellStyle name="Normal 7 3 2 3 3 2" xfId="1864" xr:uid="{EEF543D1-F2E3-49FD-AFB1-FBD6CB6A02A1}"/>
    <cellStyle name="Normal 7 3 2 3 3 2 2" xfId="1865" xr:uid="{A98D509C-A719-435D-BFA8-5BBA79A357E2}"/>
    <cellStyle name="Normal 7 3 2 3 3 3" xfId="1866" xr:uid="{26814103-09F1-4B50-A38D-9A124D2CE86B}"/>
    <cellStyle name="Normal 7 3 2 3 3 4" xfId="3472" xr:uid="{C593290A-A8EE-4FA9-9F6A-64B67B6069CA}"/>
    <cellStyle name="Normal 7 3 2 3 4" xfId="1867" xr:uid="{FB9A620D-48B9-4591-A966-A0CC77B19757}"/>
    <cellStyle name="Normal 7 3 2 3 4 2" xfId="1868" xr:uid="{B6B5E527-6DCB-4E8D-B0BC-ED23BD867BE7}"/>
    <cellStyle name="Normal 7 3 2 3 5" xfId="1869" xr:uid="{0A72B2D4-E4D0-4E3E-9B4C-009A473160CB}"/>
    <cellStyle name="Normal 7 3 2 3 6" xfId="3473" xr:uid="{7675E308-63A8-4498-9D57-E9807996D356}"/>
    <cellStyle name="Normal 7 3 2 4" xfId="358" xr:uid="{9ECA8F4D-1B2B-49C5-8D54-B365E9908A9E}"/>
    <cellStyle name="Normal 7 3 2 4 2" xfId="714" xr:uid="{9F43C1F4-31CB-4B59-BDF7-FEA94D7042B5}"/>
    <cellStyle name="Normal 7 3 2 4 2 2" xfId="1870" xr:uid="{1F11A9E8-0023-409F-8961-7BB851725B41}"/>
    <cellStyle name="Normal 7 3 2 4 2 2 2" xfId="1871" xr:uid="{5B47DE49-F44B-47EB-B6D3-07F660DC09AF}"/>
    <cellStyle name="Normal 7 3 2 4 2 3" xfId="1872" xr:uid="{C7382F4F-8216-44F7-9423-92F106014EA4}"/>
    <cellStyle name="Normal 7 3 2 4 2 4" xfId="3474" xr:uid="{EAD98AF3-1632-4E3C-A550-C32359B0C0DD}"/>
    <cellStyle name="Normal 7 3 2 4 3" xfId="1873" xr:uid="{E9E3511C-65A0-4059-846C-29EE58937724}"/>
    <cellStyle name="Normal 7 3 2 4 3 2" xfId="1874" xr:uid="{4FB4FBF8-21FD-4067-A696-2FC5747B5D26}"/>
    <cellStyle name="Normal 7 3 2 4 4" xfId="1875" xr:uid="{88487955-8F4E-40F0-9408-9FBA8A16BE88}"/>
    <cellStyle name="Normal 7 3 2 4 5" xfId="3475" xr:uid="{0A39C672-6506-4C5D-9B78-15BC4D86BB11}"/>
    <cellStyle name="Normal 7 3 2 5" xfId="359" xr:uid="{B098CAA9-B424-4510-8D23-FFDED5B86A56}"/>
    <cellStyle name="Normal 7 3 2 5 2" xfId="1876" xr:uid="{AFBECE02-F8C6-470E-857D-8959127F713A}"/>
    <cellStyle name="Normal 7 3 2 5 2 2" xfId="1877" xr:uid="{51E9B3BB-A34C-495E-8B69-5AAD52E6608E}"/>
    <cellStyle name="Normal 7 3 2 5 3" xfId="1878" xr:uid="{2E2511BF-3A28-4D15-9E60-35D1735E01F5}"/>
    <cellStyle name="Normal 7 3 2 5 4" xfId="3476" xr:uid="{9760EBFA-E767-453F-8299-176B7279039C}"/>
    <cellStyle name="Normal 7 3 2 6" xfId="1879" xr:uid="{1BD63A09-87ED-47F5-BD80-9D61D43D518A}"/>
    <cellStyle name="Normal 7 3 2 6 2" xfId="1880" xr:uid="{B3D74764-E4D8-4B6C-B00D-7EE74F3CD794}"/>
    <cellStyle name="Normal 7 3 2 6 3" xfId="3477" xr:uid="{DF194628-6233-448C-ACB6-50274D314CD6}"/>
    <cellStyle name="Normal 7 3 2 6 4" xfId="3478" xr:uid="{5BFC6DD6-BD13-40DB-A0A4-671E7BF7C58B}"/>
    <cellStyle name="Normal 7 3 2 7" xfId="1881" xr:uid="{61AB45EB-B5F8-45B2-9AC5-7E4DAD0046E8}"/>
    <cellStyle name="Normal 7 3 2 8" xfId="3479" xr:uid="{BF6D7B16-E69D-45D7-9668-A24C3FC921B3}"/>
    <cellStyle name="Normal 7 3 2 9" xfId="3480" xr:uid="{85432DAD-7FED-44C2-8DF3-BC52E666EB7B}"/>
    <cellStyle name="Normal 7 3 3" xfId="142" xr:uid="{48B9D72D-9BBA-4DC9-A342-46295F5E8755}"/>
    <cellStyle name="Normal 7 3 3 2" xfId="143" xr:uid="{FA8DE0C7-2DF5-4687-9900-9A7629F14FEE}"/>
    <cellStyle name="Normal 7 3 3 2 2" xfId="715" xr:uid="{E43DE5FA-183C-42D7-97BB-AE2FB4ABF82A}"/>
    <cellStyle name="Normal 7 3 3 2 2 2" xfId="1882" xr:uid="{53884131-9801-40BB-9647-AF6FB7C6C6CA}"/>
    <cellStyle name="Normal 7 3 3 2 2 2 2" xfId="1883" xr:uid="{1FC52A3B-EE0C-47E0-92AC-706A6CFFB7C1}"/>
    <cellStyle name="Normal 7 3 3 2 2 2 2 2" xfId="4484" xr:uid="{E3B68A15-E4AD-4E94-B97A-4377ED66E4D7}"/>
    <cellStyle name="Normal 7 3 3 2 2 2 3" xfId="4485" xr:uid="{44B267D4-8468-48C5-BAEB-4DE8E7C8CEF2}"/>
    <cellStyle name="Normal 7 3 3 2 2 3" xfId="1884" xr:uid="{9A040E96-DBB7-4896-9FCC-3CE144481714}"/>
    <cellStyle name="Normal 7 3 3 2 2 3 2" xfId="4486" xr:uid="{A7A509DA-3E49-4E05-A126-A27EDF8CA41F}"/>
    <cellStyle name="Normal 7 3 3 2 2 4" xfId="3481" xr:uid="{15F50A4D-9469-41C1-BE83-058E8DAEF5DC}"/>
    <cellStyle name="Normal 7 3 3 2 3" xfId="1885" xr:uid="{2E1C2FA6-D859-42CB-A7C1-29C551C0D312}"/>
    <cellStyle name="Normal 7 3 3 2 3 2" xfId="1886" xr:uid="{0AAB09DD-EF2E-497C-AE5B-510F398A31BE}"/>
    <cellStyle name="Normal 7 3 3 2 3 2 2" xfId="4487" xr:uid="{B6D44976-F9D7-451D-A8F6-150AC2A53F44}"/>
    <cellStyle name="Normal 7 3 3 2 3 3" xfId="3482" xr:uid="{C2B46A68-8200-4842-8E77-C0C21B5FA06E}"/>
    <cellStyle name="Normal 7 3 3 2 3 4" xfId="3483" xr:uid="{2E02AF88-FF7D-4EFF-853B-84F408D073B8}"/>
    <cellStyle name="Normal 7 3 3 2 4" xfId="1887" xr:uid="{CF1D7006-63EA-4DD9-A98A-A333F9DDAA08}"/>
    <cellStyle name="Normal 7 3 3 2 4 2" xfId="4488" xr:uid="{2FD0AF99-2CF1-4B29-B4EC-2D383D42FB84}"/>
    <cellStyle name="Normal 7 3 3 2 5" xfId="3484" xr:uid="{F156DB30-F707-45CB-8A81-AEEAB2969D12}"/>
    <cellStyle name="Normal 7 3 3 2 6" xfId="3485" xr:uid="{45793D3D-216A-427F-B41C-99A204CBC087}"/>
    <cellStyle name="Normal 7 3 3 3" xfId="360" xr:uid="{E3523854-E92C-45BB-AFCD-48EDA5EB29F8}"/>
    <cellStyle name="Normal 7 3 3 3 2" xfId="1888" xr:uid="{E9F99828-B62F-4CE6-B56B-4773931FA6C4}"/>
    <cellStyle name="Normal 7 3 3 3 2 2" xfId="1889" xr:uid="{390E0EC1-8B23-4E2E-8694-8B6000E42562}"/>
    <cellStyle name="Normal 7 3 3 3 2 2 2" xfId="4489" xr:uid="{7E6A53C0-0BFB-4E20-BAD5-6D2329DF52EE}"/>
    <cellStyle name="Normal 7 3 3 3 2 3" xfId="3486" xr:uid="{CB8C1885-9D0F-4ACE-A73C-60D0513CCF19}"/>
    <cellStyle name="Normal 7 3 3 3 2 4" xfId="3487" xr:uid="{9BFF1684-AE1C-4999-BBAE-A971B3F93BE5}"/>
    <cellStyle name="Normal 7 3 3 3 3" xfId="1890" xr:uid="{567DA157-3998-4695-A244-5375FC940AAA}"/>
    <cellStyle name="Normal 7 3 3 3 3 2" xfId="4490" xr:uid="{1D0CEAC2-E71E-4394-9B9D-17A49FBC5438}"/>
    <cellStyle name="Normal 7 3 3 3 4" xfId="3488" xr:uid="{12FEFD49-3C39-4BEC-B902-218DAB034681}"/>
    <cellStyle name="Normal 7 3 3 3 5" xfId="3489" xr:uid="{B2F042B5-22B5-4671-8B22-ECAE61AAEE13}"/>
    <cellStyle name="Normal 7 3 3 4" xfId="1891" xr:uid="{2751347F-7C0E-4701-8E91-5DB3EE1FEA36}"/>
    <cellStyle name="Normal 7 3 3 4 2" xfId="1892" xr:uid="{4F769921-B99C-4A2C-88A8-6E7C88EBEF90}"/>
    <cellStyle name="Normal 7 3 3 4 2 2" xfId="4491" xr:uid="{0CC74E57-4CCE-4BF9-88DB-2F5F8A1631B8}"/>
    <cellStyle name="Normal 7 3 3 4 3" xfId="3490" xr:uid="{F89EE2BD-EF73-4FC5-8952-BF6A4648E56F}"/>
    <cellStyle name="Normal 7 3 3 4 4" xfId="3491" xr:uid="{CE0BB6A9-C32D-4E9C-8026-32F71CEA9BF1}"/>
    <cellStyle name="Normal 7 3 3 5" xfId="1893" xr:uid="{665B28E4-2552-45DF-A9EA-EAB76F034FFE}"/>
    <cellStyle name="Normal 7 3 3 5 2" xfId="3492" xr:uid="{6AC9C718-4704-4536-830C-1C12E4428FDD}"/>
    <cellStyle name="Normal 7 3 3 5 3" xfId="3493" xr:uid="{2D6F18A5-B4E1-4FF2-BA6F-9FE4532E5BE1}"/>
    <cellStyle name="Normal 7 3 3 5 4" xfId="3494" xr:uid="{78DAE6AF-DFC3-4C64-BC60-A30D0F0DB9BB}"/>
    <cellStyle name="Normal 7 3 3 6" xfId="3495" xr:uid="{9FBC3F2E-1D0B-4EDA-AE9B-36B0733FD92D}"/>
    <cellStyle name="Normal 7 3 3 7" xfId="3496" xr:uid="{3F3C8915-4558-4DC2-A446-D0E9AE53FB81}"/>
    <cellStyle name="Normal 7 3 3 8" xfId="3497" xr:uid="{D011406F-1E18-4D03-A0C5-8A13AE49FC5F}"/>
    <cellStyle name="Normal 7 3 4" xfId="144" xr:uid="{57E4CF5D-EEC5-4478-9124-4A09094FD584}"/>
    <cellStyle name="Normal 7 3 4 2" xfId="716" xr:uid="{E7EBA041-1411-47A8-BD17-BA70E956D7C0}"/>
    <cellStyle name="Normal 7 3 4 2 2" xfId="717" xr:uid="{DCE55AF2-8B62-4AE6-A9D6-1508DA2310E9}"/>
    <cellStyle name="Normal 7 3 4 2 2 2" xfId="1894" xr:uid="{C1B5F637-0FA9-4236-B55E-67EEBE2CCA6F}"/>
    <cellStyle name="Normal 7 3 4 2 2 2 2" xfId="1895" xr:uid="{58A18E08-DB26-432E-A711-D2A5694C73F1}"/>
    <cellStyle name="Normal 7 3 4 2 2 3" xfId="1896" xr:uid="{096BB143-85FD-416D-90BF-A9BA84ED1EBB}"/>
    <cellStyle name="Normal 7 3 4 2 2 4" xfId="3498" xr:uid="{E902F0A9-919D-469E-91E8-E1988A6814E7}"/>
    <cellStyle name="Normal 7 3 4 2 3" xfId="1897" xr:uid="{E81DBAB8-6E20-4DBB-B9EC-F3088CE4DB44}"/>
    <cellStyle name="Normal 7 3 4 2 3 2" xfId="1898" xr:uid="{3D6D9391-F176-4313-B160-3466726D9CCD}"/>
    <cellStyle name="Normal 7 3 4 2 4" xfId="1899" xr:uid="{DA613198-894A-4850-B8FA-AE3AF5E9C0F7}"/>
    <cellStyle name="Normal 7 3 4 2 5" xfId="3499" xr:uid="{1DB31726-A9EC-4BC4-87F5-A3CF6B6C333E}"/>
    <cellStyle name="Normal 7 3 4 3" xfId="718" xr:uid="{B1337247-45B7-42A2-BAC7-3D3529983084}"/>
    <cellStyle name="Normal 7 3 4 3 2" xfId="1900" xr:uid="{6BB95870-8E51-4ED4-B23A-A952B115C61B}"/>
    <cellStyle name="Normal 7 3 4 3 2 2" xfId="1901" xr:uid="{C0F5155D-7E02-40C5-BE4A-5E2F7AB483B9}"/>
    <cellStyle name="Normal 7 3 4 3 3" xfId="1902" xr:uid="{3C296FEE-A02B-4630-B9BD-32E6C8049D76}"/>
    <cellStyle name="Normal 7 3 4 3 4" xfId="3500" xr:uid="{2AE87313-8958-46C5-BC1D-BE71D29C2A9D}"/>
    <cellStyle name="Normal 7 3 4 4" xfId="1903" xr:uid="{E6BC946D-62E9-4EDB-8E1F-BE26BED24A6D}"/>
    <cellStyle name="Normal 7 3 4 4 2" xfId="1904" xr:uid="{2EB71295-F351-40BC-90AE-38ADBC40E546}"/>
    <cellStyle name="Normal 7 3 4 4 3" xfId="3501" xr:uid="{297B1856-F993-46C7-97A8-CB6B58A83EEB}"/>
    <cellStyle name="Normal 7 3 4 4 4" xfId="3502" xr:uid="{C5D48888-77C9-41A3-9519-177A4E1CF205}"/>
    <cellStyle name="Normal 7 3 4 5" xfId="1905" xr:uid="{694322E5-8243-45E6-9F93-116FAF5EF9F2}"/>
    <cellStyle name="Normal 7 3 4 6" xfId="3503" xr:uid="{EAA2E9B3-104C-434B-B328-D5DCC18E1E45}"/>
    <cellStyle name="Normal 7 3 4 7" xfId="3504" xr:uid="{E70FC29A-8CDB-435A-BE90-3E01C0DBF9C0}"/>
    <cellStyle name="Normal 7 3 5" xfId="361" xr:uid="{2058EBBA-AC72-4752-AFFD-9C59B73E8C0C}"/>
    <cellStyle name="Normal 7 3 5 2" xfId="719" xr:uid="{4201D54C-7877-4E31-9D04-AF61090EFB8B}"/>
    <cellStyle name="Normal 7 3 5 2 2" xfId="1906" xr:uid="{7BA7AA4F-0EE7-4C09-B11A-C35BDAABD794}"/>
    <cellStyle name="Normal 7 3 5 2 2 2" xfId="1907" xr:uid="{64E297A0-4B9B-4DCA-8254-9971630E7E9D}"/>
    <cellStyle name="Normal 7 3 5 2 3" xfId="1908" xr:uid="{5DE5F0A3-964D-4725-A802-3C987B843CB9}"/>
    <cellStyle name="Normal 7 3 5 2 4" xfId="3505" xr:uid="{45DD1625-078D-488B-9689-158EF309D66E}"/>
    <cellStyle name="Normal 7 3 5 3" xfId="1909" xr:uid="{20951624-77DD-4CC1-B115-894E9AE936C3}"/>
    <cellStyle name="Normal 7 3 5 3 2" xfId="1910" xr:uid="{B468692D-17A5-44C3-A971-002BD5981B9E}"/>
    <cellStyle name="Normal 7 3 5 3 3" xfId="3506" xr:uid="{3EDE0800-51E0-4E8D-BD1A-EA5C977DB6F9}"/>
    <cellStyle name="Normal 7 3 5 3 4" xfId="3507" xr:uid="{65EA716A-ABFB-4BD8-9FD0-83D37E3514EA}"/>
    <cellStyle name="Normal 7 3 5 4" xfId="1911" xr:uid="{C01C9F27-B341-40EB-A6A0-D2A530CED527}"/>
    <cellStyle name="Normal 7 3 5 5" xfId="3508" xr:uid="{DB5E9F29-366D-4D5F-9CBB-CA6E588B4A74}"/>
    <cellStyle name="Normal 7 3 5 6" xfId="3509" xr:uid="{9970FB0C-F9F3-4E4D-929A-674541D4E890}"/>
    <cellStyle name="Normal 7 3 6" xfId="362" xr:uid="{1DB31A58-2418-440C-A0D9-56235A810118}"/>
    <cellStyle name="Normal 7 3 6 2" xfId="1912" xr:uid="{1E72BF66-9B00-4A26-A5BF-7E3AE9242470}"/>
    <cellStyle name="Normal 7 3 6 2 2" xfId="1913" xr:uid="{4F00F966-2521-4022-BD0E-04C9EBD45C26}"/>
    <cellStyle name="Normal 7 3 6 2 3" xfId="3510" xr:uid="{3EB50B9E-5C10-49EE-BEFA-60E5EACE3B86}"/>
    <cellStyle name="Normal 7 3 6 2 4" xfId="3511" xr:uid="{16662EB7-DC06-4B38-81C9-07B88E3CF1EE}"/>
    <cellStyle name="Normal 7 3 6 3" xfId="1914" xr:uid="{F2F304E0-2C17-4459-8CC4-75AD65B69973}"/>
    <cellStyle name="Normal 7 3 6 4" xfId="3512" xr:uid="{3CD68933-E83F-47F6-BF5F-5163BB90B073}"/>
    <cellStyle name="Normal 7 3 6 5" xfId="3513" xr:uid="{060939B7-6EB3-473E-BC99-A2408839A0B7}"/>
    <cellStyle name="Normal 7 3 7" xfId="1915" xr:uid="{78FB8D5C-4661-4E27-884F-516CD710A37D}"/>
    <cellStyle name="Normal 7 3 7 2" xfId="1916" xr:uid="{43FE2820-E1DF-48DE-B0A2-3BBA25C18765}"/>
    <cellStyle name="Normal 7 3 7 3" xfId="3514" xr:uid="{ED27FF77-CF5A-4A1A-A7BA-D6A0A7FE4BC7}"/>
    <cellStyle name="Normal 7 3 7 4" xfId="3515" xr:uid="{CDFF77F6-81D9-4AAD-914C-B9696810B2B4}"/>
    <cellStyle name="Normal 7 3 8" xfId="1917" xr:uid="{97E1C70F-B495-449E-9338-91AB5A368E8E}"/>
    <cellStyle name="Normal 7 3 8 2" xfId="3516" xr:uid="{16F65F58-B236-40A6-B5D2-1A6495891829}"/>
    <cellStyle name="Normal 7 3 8 3" xfId="3517" xr:uid="{6223B3AB-CF8E-4E8E-8621-615B18939655}"/>
    <cellStyle name="Normal 7 3 8 4" xfId="3518" xr:uid="{A4DBF7FD-21D1-4A27-9105-A4BF90977535}"/>
    <cellStyle name="Normal 7 3 9" xfId="3519" xr:uid="{D171BE26-090B-4846-834B-02ED45D7114D}"/>
    <cellStyle name="Normal 7 4" xfId="145" xr:uid="{069ABD8F-6903-4F91-BE3F-D5DF3411318C}"/>
    <cellStyle name="Normal 7 4 10" xfId="3520" xr:uid="{E2191FD6-CF23-40DF-9CC2-709BF0CD7697}"/>
    <cellStyle name="Normal 7 4 11" xfId="3521" xr:uid="{95B463E6-9B26-49C1-A001-2EDDA8AE780D}"/>
    <cellStyle name="Normal 7 4 2" xfId="146" xr:uid="{604091C2-DCCC-4C5E-A807-67404A24CC1C}"/>
    <cellStyle name="Normal 7 4 2 2" xfId="363" xr:uid="{FF82B9CC-B04B-4EE9-9A51-632D70A80F49}"/>
    <cellStyle name="Normal 7 4 2 2 2" xfId="720" xr:uid="{95FE88D4-76FC-4083-8FA3-B76F67A09936}"/>
    <cellStyle name="Normal 7 4 2 2 2 2" xfId="721" xr:uid="{4F7CEED0-0DB9-4C22-914E-473090975C48}"/>
    <cellStyle name="Normal 7 4 2 2 2 2 2" xfId="1918" xr:uid="{3913A8CD-FF64-4E4A-A888-C80BC03163B5}"/>
    <cellStyle name="Normal 7 4 2 2 2 2 3" xfId="3522" xr:uid="{8CCB08B2-22CC-438D-ABC3-3925EFA137E9}"/>
    <cellStyle name="Normal 7 4 2 2 2 2 4" xfId="3523" xr:uid="{5CDE35DF-D9FF-457A-88DD-C1C71687A0D6}"/>
    <cellStyle name="Normal 7 4 2 2 2 3" xfId="1919" xr:uid="{C312DE80-10EA-4DE5-B85C-644B60F839E4}"/>
    <cellStyle name="Normal 7 4 2 2 2 3 2" xfId="3524" xr:uid="{FE8C40EC-6B29-466E-B291-53112BBBEC6D}"/>
    <cellStyle name="Normal 7 4 2 2 2 3 3" xfId="3525" xr:uid="{4D16B83A-41DC-408C-AB15-40F684DD8835}"/>
    <cellStyle name="Normal 7 4 2 2 2 3 4" xfId="3526" xr:uid="{36898275-E70E-480E-8B32-C754DC423E82}"/>
    <cellStyle name="Normal 7 4 2 2 2 4" xfId="3527" xr:uid="{6A2B47BA-79F6-4F61-B0A6-2C2979F700BE}"/>
    <cellStyle name="Normal 7 4 2 2 2 5" xfId="3528" xr:uid="{4522DBC9-E244-454D-B4F9-289D9ACF383A}"/>
    <cellStyle name="Normal 7 4 2 2 2 6" xfId="3529" xr:uid="{11EEE0BE-368F-42A6-B6BF-1DB37CD48F17}"/>
    <cellStyle name="Normal 7 4 2 2 3" xfId="722" xr:uid="{48DBBC9A-DF76-4F21-910B-D3D5D1DAA864}"/>
    <cellStyle name="Normal 7 4 2 2 3 2" xfId="1920" xr:uid="{379A72D6-4544-49F1-8C77-A368DC436198}"/>
    <cellStyle name="Normal 7 4 2 2 3 2 2" xfId="3530" xr:uid="{6A2CDB72-5FF8-4C2E-8FEB-5E4645375B0A}"/>
    <cellStyle name="Normal 7 4 2 2 3 2 3" xfId="3531" xr:uid="{44DCFF87-5C89-438F-B929-6545945FC6DB}"/>
    <cellStyle name="Normal 7 4 2 2 3 2 4" xfId="3532" xr:uid="{857BBDD7-09D1-42DB-9ABA-E568B51F2036}"/>
    <cellStyle name="Normal 7 4 2 2 3 3" xfId="3533" xr:uid="{EFDFBAFB-DC85-45D6-B582-0D17245A6227}"/>
    <cellStyle name="Normal 7 4 2 2 3 4" xfId="3534" xr:uid="{F6E6BE03-0600-4A59-B72C-400A4D712300}"/>
    <cellStyle name="Normal 7 4 2 2 3 5" xfId="3535" xr:uid="{ED54AD42-6D5B-4734-B75D-51FFEE266242}"/>
    <cellStyle name="Normal 7 4 2 2 4" xfId="1921" xr:uid="{256651E2-1D51-47A6-826A-2194D0D4550D}"/>
    <cellStyle name="Normal 7 4 2 2 4 2" xfId="3536" xr:uid="{57C5355F-0DCC-40F0-938D-5751A636E129}"/>
    <cellStyle name="Normal 7 4 2 2 4 3" xfId="3537" xr:uid="{E8DB75C8-89DC-4691-8268-2AE0482EE4EF}"/>
    <cellStyle name="Normal 7 4 2 2 4 4" xfId="3538" xr:uid="{6A1B56F0-6106-4909-8B33-51F16D59D40B}"/>
    <cellStyle name="Normal 7 4 2 2 5" xfId="3539" xr:uid="{7568CFB9-E9D0-4690-979B-8777D516AA79}"/>
    <cellStyle name="Normal 7 4 2 2 5 2" xfId="3540" xr:uid="{34795619-2F17-4DBF-BC58-ACE098A1F1BC}"/>
    <cellStyle name="Normal 7 4 2 2 5 3" xfId="3541" xr:uid="{0FBD278D-4D8E-43B6-A0E9-DD4AC6FC7E13}"/>
    <cellStyle name="Normal 7 4 2 2 5 4" xfId="3542" xr:uid="{AD3D2C53-1A60-472C-A691-77907AC99D6C}"/>
    <cellStyle name="Normal 7 4 2 2 6" xfId="3543" xr:uid="{9553B10E-3F23-4F39-8296-4B12E6B0C338}"/>
    <cellStyle name="Normal 7 4 2 2 7" xfId="3544" xr:uid="{0EC44A8B-31BA-4318-8112-7CB1A5AF3C46}"/>
    <cellStyle name="Normal 7 4 2 2 8" xfId="3545" xr:uid="{B4EF4A1A-E577-46C4-A190-E54DE8E45A52}"/>
    <cellStyle name="Normal 7 4 2 3" xfId="723" xr:uid="{9A4E92CD-F037-4CB2-BA96-D9E2FF898302}"/>
    <cellStyle name="Normal 7 4 2 3 2" xfId="724" xr:uid="{59DDA4EF-6123-4E85-B6CB-5F1EE0DCB7DB}"/>
    <cellStyle name="Normal 7 4 2 3 2 2" xfId="725" xr:uid="{A59E8F2C-4C77-47AC-898B-48D4A5D5221C}"/>
    <cellStyle name="Normal 7 4 2 3 2 3" xfId="3546" xr:uid="{A9BA8DEC-476B-45F8-9C07-E950F297A389}"/>
    <cellStyle name="Normal 7 4 2 3 2 4" xfId="3547" xr:uid="{B47F4D59-A53C-44B4-8930-201B51A37F1C}"/>
    <cellStyle name="Normal 7 4 2 3 3" xfId="726" xr:uid="{7C2BE9FD-3C53-4A0F-8EB0-1F7D6F3A88F1}"/>
    <cellStyle name="Normal 7 4 2 3 3 2" xfId="3548" xr:uid="{19916C70-EA0A-424F-8B4F-323C39C72854}"/>
    <cellStyle name="Normal 7 4 2 3 3 3" xfId="3549" xr:uid="{C3C4010B-884A-4E1D-8C5A-DAD7A0788E3B}"/>
    <cellStyle name="Normal 7 4 2 3 3 4" xfId="3550" xr:uid="{2D573B8F-F96F-45C4-8AB0-543EC7CA3A97}"/>
    <cellStyle name="Normal 7 4 2 3 4" xfId="3551" xr:uid="{A4277892-3510-4BD9-AFFF-0E3739788C6C}"/>
    <cellStyle name="Normal 7 4 2 3 5" xfId="3552" xr:uid="{8B437A28-7A29-4747-AEDC-DFF4B105521C}"/>
    <cellStyle name="Normal 7 4 2 3 6" xfId="3553" xr:uid="{1C50D672-2E2E-4FA1-811F-8DBDEC2CD4FE}"/>
    <cellStyle name="Normal 7 4 2 4" xfId="727" xr:uid="{225E0E8E-EA8C-45EA-B4EB-8E8ECB797137}"/>
    <cellStyle name="Normal 7 4 2 4 2" xfId="728" xr:uid="{E2B39588-E41E-44D7-89D6-6BB96EEE2052}"/>
    <cellStyle name="Normal 7 4 2 4 2 2" xfId="3554" xr:uid="{8BA56436-48E0-404A-A50A-730539D5A07E}"/>
    <cellStyle name="Normal 7 4 2 4 2 3" xfId="3555" xr:uid="{7683E48E-9292-425B-8865-F2336A2D3527}"/>
    <cellStyle name="Normal 7 4 2 4 2 4" xfId="3556" xr:uid="{7C1E3CF4-3DA2-4308-A8FA-E6997F7E7B98}"/>
    <cellStyle name="Normal 7 4 2 4 3" xfId="3557" xr:uid="{3647A8FC-5CB3-4257-B52E-76F031279508}"/>
    <cellStyle name="Normal 7 4 2 4 4" xfId="3558" xr:uid="{A2E8A0F5-7AA4-4232-A2E2-E84BBB9D7BEB}"/>
    <cellStyle name="Normal 7 4 2 4 5" xfId="3559" xr:uid="{8B379279-E49F-4045-8016-9FDC7D08DD3C}"/>
    <cellStyle name="Normal 7 4 2 5" xfId="729" xr:uid="{2CC03577-1418-4D65-A077-A46B06624FF9}"/>
    <cellStyle name="Normal 7 4 2 5 2" xfId="3560" xr:uid="{02CD22EA-BE2E-4944-A5DB-B3BD775B933A}"/>
    <cellStyle name="Normal 7 4 2 5 3" xfId="3561" xr:uid="{415399F9-8BC9-4FAC-94CA-327B4CCA7597}"/>
    <cellStyle name="Normal 7 4 2 5 4" xfId="3562" xr:uid="{E4AFAC2C-5D87-4468-B5C5-1BB2D1E63958}"/>
    <cellStyle name="Normal 7 4 2 6" xfId="3563" xr:uid="{A244CFBA-4716-4FCC-864B-3DDE31BACEAD}"/>
    <cellStyle name="Normal 7 4 2 6 2" xfId="3564" xr:uid="{1A174B4D-A074-4702-9F32-1AC44D0040C4}"/>
    <cellStyle name="Normal 7 4 2 6 3" xfId="3565" xr:uid="{3AA7F552-A2BC-43BE-A913-6C7139EA51E2}"/>
    <cellStyle name="Normal 7 4 2 6 4" xfId="3566" xr:uid="{9FB69064-784B-4023-808A-9A36D840C0E2}"/>
    <cellStyle name="Normal 7 4 2 7" xfId="3567" xr:uid="{672619A3-62B4-471A-9C7F-099BF277AB5F}"/>
    <cellStyle name="Normal 7 4 2 8" xfId="3568" xr:uid="{BCEBE718-BA79-4334-8764-8A493C1B79D5}"/>
    <cellStyle name="Normal 7 4 2 9" xfId="3569" xr:uid="{939CF3CA-76DF-422B-92A1-CD79FE276F0A}"/>
    <cellStyle name="Normal 7 4 3" xfId="364" xr:uid="{793169C5-848F-47CF-B7DA-F258C2DDD08F}"/>
    <cellStyle name="Normal 7 4 3 2" xfId="730" xr:uid="{7636FFEA-B0BF-4FF3-9E57-E248E3DB8EF6}"/>
    <cellStyle name="Normal 7 4 3 2 2" xfId="731" xr:uid="{455FF916-19A4-4A55-A59D-DDB62B319CAE}"/>
    <cellStyle name="Normal 7 4 3 2 2 2" xfId="1922" xr:uid="{2A220A5C-8DAE-4681-AAA7-485A19DE9EA0}"/>
    <cellStyle name="Normal 7 4 3 2 2 2 2" xfId="1923" xr:uid="{6BD70666-5950-4A51-84E0-65CC1D1D6F61}"/>
    <cellStyle name="Normal 7 4 3 2 2 3" xfId="1924" xr:uid="{6516DC1D-9DE8-4E87-A10F-8A051EC4BF6C}"/>
    <cellStyle name="Normal 7 4 3 2 2 4" xfId="3570" xr:uid="{C4824A4B-7510-449A-A788-0D53BF85518F}"/>
    <cellStyle name="Normal 7 4 3 2 3" xfId="1925" xr:uid="{4153946B-5AAD-4983-9300-12D047B490B6}"/>
    <cellStyle name="Normal 7 4 3 2 3 2" xfId="1926" xr:uid="{0CCEB256-2E96-4F0D-A729-DC320E02D8C9}"/>
    <cellStyle name="Normal 7 4 3 2 3 3" xfId="3571" xr:uid="{DC2B4CB3-4B04-475A-AAFE-DFB54E8366F6}"/>
    <cellStyle name="Normal 7 4 3 2 3 4" xfId="3572" xr:uid="{70A895FF-9234-4F98-9EEA-18A107C2432F}"/>
    <cellStyle name="Normal 7 4 3 2 4" xfId="1927" xr:uid="{544B7F10-8DE7-4B3B-A912-84CB47571C2F}"/>
    <cellStyle name="Normal 7 4 3 2 5" xfId="3573" xr:uid="{7904BDFA-C297-4A06-A3A7-0269C7467889}"/>
    <cellStyle name="Normal 7 4 3 2 6" xfId="3574" xr:uid="{56C2619D-1FDF-40A9-9AB3-884E09B71F20}"/>
    <cellStyle name="Normal 7 4 3 3" xfId="732" xr:uid="{F544C10F-C33D-40BC-9B12-E559CC9BAB00}"/>
    <cellStyle name="Normal 7 4 3 3 2" xfId="1928" xr:uid="{55970D0D-04A6-4FA7-9106-06FDEB94CAB8}"/>
    <cellStyle name="Normal 7 4 3 3 2 2" xfId="1929" xr:uid="{D23AADB1-97B9-41CE-B061-B0C0D6492235}"/>
    <cellStyle name="Normal 7 4 3 3 2 3" xfId="3575" xr:uid="{265D4A87-7A37-4CC3-91AD-BA9487721667}"/>
    <cellStyle name="Normal 7 4 3 3 2 4" xfId="3576" xr:uid="{CEEC8856-73CA-47B3-8B91-1A9DDA5A6698}"/>
    <cellStyle name="Normal 7 4 3 3 3" xfId="1930" xr:uid="{63AFECAC-9680-4885-A4A4-D105B8AF89CC}"/>
    <cellStyle name="Normal 7 4 3 3 4" xfId="3577" xr:uid="{847E2F49-B332-49C7-8EC5-F3E2677D31E1}"/>
    <cellStyle name="Normal 7 4 3 3 5" xfId="3578" xr:uid="{A4CA760B-4A89-46B6-BB94-9A454025A2BE}"/>
    <cellStyle name="Normal 7 4 3 4" xfId="1931" xr:uid="{BB5B20D8-4449-45E1-AB83-CA2F5DEF4479}"/>
    <cellStyle name="Normal 7 4 3 4 2" xfId="1932" xr:uid="{F291DDAF-9C2A-4C66-ACF8-BB8B3718BA2A}"/>
    <cellStyle name="Normal 7 4 3 4 3" xfId="3579" xr:uid="{320A595D-EC3D-4999-BDEF-61D036FA6527}"/>
    <cellStyle name="Normal 7 4 3 4 4" xfId="3580" xr:uid="{7CEE9AA9-BC65-422D-BE20-C607697EF356}"/>
    <cellStyle name="Normal 7 4 3 5" xfId="1933" xr:uid="{B0129390-9FF9-4321-BFC7-760719CE5B31}"/>
    <cellStyle name="Normal 7 4 3 5 2" xfId="3581" xr:uid="{9699E9D7-18FE-46D9-A95E-6AA62A3D69CD}"/>
    <cellStyle name="Normal 7 4 3 5 3" xfId="3582" xr:uid="{CD2C73BD-4D33-4636-BC18-29BDF3C6C3BE}"/>
    <cellStyle name="Normal 7 4 3 5 4" xfId="3583" xr:uid="{5FC7ED84-E5B7-4F7A-8414-27B2721CB951}"/>
    <cellStyle name="Normal 7 4 3 6" xfId="3584" xr:uid="{C2347E74-BA51-4361-A2B2-3AA402D5C490}"/>
    <cellStyle name="Normal 7 4 3 7" xfId="3585" xr:uid="{4BC2EC66-F17C-4E94-AD0A-385CC1DC10B9}"/>
    <cellStyle name="Normal 7 4 3 8" xfId="3586" xr:uid="{C282541C-EF4C-4A7E-96EB-D713258B3898}"/>
    <cellStyle name="Normal 7 4 4" xfId="365" xr:uid="{857C1DBA-3752-4F7A-A824-40E62BD5F36E}"/>
    <cellStyle name="Normal 7 4 4 2" xfId="733" xr:uid="{07166210-7CB1-409A-89BA-BCCB2BA06C21}"/>
    <cellStyle name="Normal 7 4 4 2 2" xfId="734" xr:uid="{6C642067-E199-49B6-9323-E96B78BFDEDD}"/>
    <cellStyle name="Normal 7 4 4 2 2 2" xfId="1934" xr:uid="{7ED9017E-65EE-4B2D-A12E-0CC28EBAE505}"/>
    <cellStyle name="Normal 7 4 4 2 2 3" xfId="3587" xr:uid="{D1E93004-EB3D-4506-9424-7345B95708D2}"/>
    <cellStyle name="Normal 7 4 4 2 2 4" xfId="3588" xr:uid="{7966E6B5-6180-49B2-B851-65C762342EAA}"/>
    <cellStyle name="Normal 7 4 4 2 3" xfId="1935" xr:uid="{40472CCC-7243-49BD-9421-522CDD9E461E}"/>
    <cellStyle name="Normal 7 4 4 2 4" xfId="3589" xr:uid="{FC7385BB-58D7-4E27-AA68-AB805650ABCA}"/>
    <cellStyle name="Normal 7 4 4 2 5" xfId="3590" xr:uid="{AF0BFE49-E55C-448C-8BD1-EA256EB5942F}"/>
    <cellStyle name="Normal 7 4 4 3" xfId="735" xr:uid="{A9968308-5878-41B2-BC93-7107D1A79561}"/>
    <cellStyle name="Normal 7 4 4 3 2" xfId="1936" xr:uid="{88708F22-5D9A-4129-B288-8FA8CCF72BE9}"/>
    <cellStyle name="Normal 7 4 4 3 3" xfId="3591" xr:uid="{6B605213-567B-4151-A4D6-E72AE1D5E0E9}"/>
    <cellStyle name="Normal 7 4 4 3 4" xfId="3592" xr:uid="{EE04BD15-C9F8-4DBD-8BF0-9D047B1D5788}"/>
    <cellStyle name="Normal 7 4 4 4" xfId="1937" xr:uid="{9C59B5AC-73AE-4D89-8782-E4C5EE7375AD}"/>
    <cellStyle name="Normal 7 4 4 4 2" xfId="3593" xr:uid="{20F047E2-E945-40BA-8072-1A84CA33D6D5}"/>
    <cellStyle name="Normal 7 4 4 4 3" xfId="3594" xr:uid="{7FD3052D-2C60-443C-AC55-17D7AD8129B4}"/>
    <cellStyle name="Normal 7 4 4 4 4" xfId="3595" xr:uid="{2E94A7B5-ECE4-46B0-8FA5-33F6DA8875C8}"/>
    <cellStyle name="Normal 7 4 4 5" xfId="3596" xr:uid="{9BC8C06D-3F09-46C9-AF28-590E9EF8477C}"/>
    <cellStyle name="Normal 7 4 4 6" xfId="3597" xr:uid="{DD46811C-C636-4B27-9181-2F09A84BC040}"/>
    <cellStyle name="Normal 7 4 4 7" xfId="3598" xr:uid="{98ECE87C-674B-474D-A22D-2329AF194841}"/>
    <cellStyle name="Normal 7 4 5" xfId="366" xr:uid="{B798514C-C291-4C75-A73D-0F1040C946E1}"/>
    <cellStyle name="Normal 7 4 5 2" xfId="736" xr:uid="{1F6BA2AD-1E1B-4CB5-9DAA-A9A1F399AEC3}"/>
    <cellStyle name="Normal 7 4 5 2 2" xfId="1938" xr:uid="{CB45773C-4E28-47B0-87CD-8F6779D67072}"/>
    <cellStyle name="Normal 7 4 5 2 3" xfId="3599" xr:uid="{16D197B0-6B2C-4C42-A693-4B06E0CAAA1C}"/>
    <cellStyle name="Normal 7 4 5 2 4" xfId="3600" xr:uid="{B6422B0C-F2F1-4809-86D6-98423DAC729C}"/>
    <cellStyle name="Normal 7 4 5 3" xfId="1939" xr:uid="{CA1F42FE-75FD-4066-BAFA-735FF1AE8C87}"/>
    <cellStyle name="Normal 7 4 5 3 2" xfId="3601" xr:uid="{1B5D55A0-1616-4E9C-B6AD-7BBB5C918283}"/>
    <cellStyle name="Normal 7 4 5 3 3" xfId="3602" xr:uid="{5478D3BB-F7C5-4E66-873E-109490FAE281}"/>
    <cellStyle name="Normal 7 4 5 3 4" xfId="3603" xr:uid="{4767A5F7-33A1-4B57-B812-EE51182EE25C}"/>
    <cellStyle name="Normal 7 4 5 4" xfId="3604" xr:uid="{3586FD0C-F756-4BE2-9F5A-DCC91B2D2274}"/>
    <cellStyle name="Normal 7 4 5 5" xfId="3605" xr:uid="{6B630D3B-E61D-4DAC-A8F0-24D0716CF52F}"/>
    <cellStyle name="Normal 7 4 5 6" xfId="3606" xr:uid="{599C3C9E-1075-4E3B-8D77-C915BD8BFC4E}"/>
    <cellStyle name="Normal 7 4 6" xfId="737" xr:uid="{402BA933-AE37-4890-8C31-CD24F5654917}"/>
    <cellStyle name="Normal 7 4 6 2" xfId="1940" xr:uid="{1CCC6CAA-AD39-458F-9E8A-DA07362D327A}"/>
    <cellStyle name="Normal 7 4 6 2 2" xfId="3607" xr:uid="{64DFB178-B4E5-4782-A383-325F387E8705}"/>
    <cellStyle name="Normal 7 4 6 2 3" xfId="3608" xr:uid="{568F8BC1-D3E8-44B7-9CB8-7C8B12D27DAE}"/>
    <cellStyle name="Normal 7 4 6 2 4" xfId="3609" xr:uid="{3E7B64C0-62A0-4C5C-AF38-56701E6E3E47}"/>
    <cellStyle name="Normal 7 4 6 3" xfId="3610" xr:uid="{63114A69-4090-4904-B26D-9CAC102CFBA5}"/>
    <cellStyle name="Normal 7 4 6 4" xfId="3611" xr:uid="{7B178457-7181-4E16-9A09-F4507C84BEC8}"/>
    <cellStyle name="Normal 7 4 6 5" xfId="3612" xr:uid="{7305889A-906F-4BDD-A57E-30634B6D0E80}"/>
    <cellStyle name="Normal 7 4 7" xfId="1941" xr:uid="{9369594E-2A58-4842-B9A1-48EF1F91D1CD}"/>
    <cellStyle name="Normal 7 4 7 2" xfId="3613" xr:uid="{8A987A79-37C4-4C9D-B9B9-76D408CE4CB9}"/>
    <cellStyle name="Normal 7 4 7 3" xfId="3614" xr:uid="{FCEA88D1-B223-4F76-87E7-8F250F64822C}"/>
    <cellStyle name="Normal 7 4 7 4" xfId="3615" xr:uid="{3150DA0E-8B75-4CB0-AA7A-9ADFF6A39036}"/>
    <cellStyle name="Normal 7 4 8" xfId="3616" xr:uid="{6CA294D0-FB11-4893-A026-1B007D3C02B2}"/>
    <cellStyle name="Normal 7 4 8 2" xfId="3617" xr:uid="{6255D016-037F-46A0-8325-9D0CC11D01EE}"/>
    <cellStyle name="Normal 7 4 8 3" xfId="3618" xr:uid="{715B7C85-861B-499D-B983-25D481813A28}"/>
    <cellStyle name="Normal 7 4 8 4" xfId="3619" xr:uid="{0486B0C6-6A09-49C4-ACD4-E99AFEBDDA3E}"/>
    <cellStyle name="Normal 7 4 9" xfId="3620" xr:uid="{A12E7FFF-F5BF-4C6E-9D89-D85B46A5A0DD}"/>
    <cellStyle name="Normal 7 5" xfId="147" xr:uid="{51C3537F-040F-43AF-A043-7B9C656F60C3}"/>
    <cellStyle name="Normal 7 5 2" xfId="148" xr:uid="{FD9B6F75-979F-4FB0-A8E0-6044FF92E06C}"/>
    <cellStyle name="Normal 7 5 2 2" xfId="367" xr:uid="{7EBA7BFD-57C2-4E27-B0E8-24973048A5A4}"/>
    <cellStyle name="Normal 7 5 2 2 2" xfId="738" xr:uid="{6561D6C7-F533-4BA1-90C3-1329095922A9}"/>
    <cellStyle name="Normal 7 5 2 2 2 2" xfId="1942" xr:uid="{645EB543-7802-4C27-80CB-2AE6C1423F3F}"/>
    <cellStyle name="Normal 7 5 2 2 2 3" xfId="3621" xr:uid="{1AF5B636-0319-4C45-82A0-7914C8A23193}"/>
    <cellStyle name="Normal 7 5 2 2 2 4" xfId="3622" xr:uid="{FDF12DCA-D9EF-405C-84C3-8A0447A143E3}"/>
    <cellStyle name="Normal 7 5 2 2 3" xfId="1943" xr:uid="{EB8C08EB-C652-44E7-A68A-33CCFF3CF002}"/>
    <cellStyle name="Normal 7 5 2 2 3 2" xfId="3623" xr:uid="{C96BEA40-A1D5-4F07-8551-79332ADD64CF}"/>
    <cellStyle name="Normal 7 5 2 2 3 3" xfId="3624" xr:uid="{B72ECB4B-144B-473D-B8D0-A7D51047F0BA}"/>
    <cellStyle name="Normal 7 5 2 2 3 4" xfId="3625" xr:uid="{1B6033EF-3888-4CAC-97F2-CBBDAD7862A2}"/>
    <cellStyle name="Normal 7 5 2 2 4" xfId="3626" xr:uid="{D4759EE8-E807-463C-8785-03FB9949C224}"/>
    <cellStyle name="Normal 7 5 2 2 5" xfId="3627" xr:uid="{147E3873-AD18-4F91-A150-CB23DDD9DFDB}"/>
    <cellStyle name="Normal 7 5 2 2 6" xfId="3628" xr:uid="{FBA93A07-300C-43B2-BCCC-5091FBB2A2C9}"/>
    <cellStyle name="Normal 7 5 2 3" xfId="739" xr:uid="{4587D769-7B9C-44CC-872C-52047A3E623E}"/>
    <cellStyle name="Normal 7 5 2 3 2" xfId="1944" xr:uid="{88B9F29F-D461-418B-9971-CBC619B3B70E}"/>
    <cellStyle name="Normal 7 5 2 3 2 2" xfId="3629" xr:uid="{3E749649-0C0B-4928-A168-CB43DF50D98A}"/>
    <cellStyle name="Normal 7 5 2 3 2 3" xfId="3630" xr:uid="{C1013934-B930-4872-8383-EC27FEA3E4C9}"/>
    <cellStyle name="Normal 7 5 2 3 2 4" xfId="3631" xr:uid="{A123C68B-9970-45A6-9FF8-729DF56F5434}"/>
    <cellStyle name="Normal 7 5 2 3 3" xfId="3632" xr:uid="{DF4B21FC-B5E3-42FC-911E-81131E0452F7}"/>
    <cellStyle name="Normal 7 5 2 3 4" xfId="3633" xr:uid="{71BBFA7A-8D2F-4523-A5C1-4DC6ADFA9DA0}"/>
    <cellStyle name="Normal 7 5 2 3 5" xfId="3634" xr:uid="{B3A80C90-1529-425C-80E2-33810A3F9C2E}"/>
    <cellStyle name="Normal 7 5 2 4" xfId="1945" xr:uid="{E514ED04-0FA2-4072-A812-7BDB8E971271}"/>
    <cellStyle name="Normal 7 5 2 4 2" xfId="3635" xr:uid="{0D8BC8D4-078F-4529-AB8F-90B731406912}"/>
    <cellStyle name="Normal 7 5 2 4 3" xfId="3636" xr:uid="{1FAAF56D-F79B-4AA1-89DA-AEF34F001030}"/>
    <cellStyle name="Normal 7 5 2 4 4" xfId="3637" xr:uid="{E5EE1629-17C2-429D-BA01-751231EE9223}"/>
    <cellStyle name="Normal 7 5 2 5" xfId="3638" xr:uid="{14F12FB2-C86F-42BE-B71A-1C4AD704A125}"/>
    <cellStyle name="Normal 7 5 2 5 2" xfId="3639" xr:uid="{59A1F07F-6428-4FF2-BF06-D03F54FD1AD0}"/>
    <cellStyle name="Normal 7 5 2 5 3" xfId="3640" xr:uid="{117DAF44-D166-4C70-BF7E-E1FC158408BA}"/>
    <cellStyle name="Normal 7 5 2 5 4" xfId="3641" xr:uid="{67618DE7-BDC2-4D8E-93F1-45AEA71FA65D}"/>
    <cellStyle name="Normal 7 5 2 6" xfId="3642" xr:uid="{96F219BB-4400-47DE-81B6-3AC7885578CC}"/>
    <cellStyle name="Normal 7 5 2 7" xfId="3643" xr:uid="{7E7E0EAE-2FD0-44FF-A9D8-F2A4BF9E6863}"/>
    <cellStyle name="Normal 7 5 2 8" xfId="3644" xr:uid="{B72A325E-09A3-48C8-8A69-EF384F7F4342}"/>
    <cellStyle name="Normal 7 5 3" xfId="368" xr:uid="{8833FDCE-FEEF-43A6-8AF1-39F2C86A0F0C}"/>
    <cellStyle name="Normal 7 5 3 2" xfId="740" xr:uid="{F2B47D90-3989-4F03-934D-A36E07867F0E}"/>
    <cellStyle name="Normal 7 5 3 2 2" xfId="741" xr:uid="{1357C692-E29C-44E5-BAFB-740D18F5B654}"/>
    <cellStyle name="Normal 7 5 3 2 3" xfId="3645" xr:uid="{020066F9-ECCA-49F6-8328-C7E08911E12D}"/>
    <cellStyle name="Normal 7 5 3 2 4" xfId="3646" xr:uid="{E9D14176-74F7-4935-B16F-B0ABE0B003FA}"/>
    <cellStyle name="Normal 7 5 3 3" xfId="742" xr:uid="{DDFEBFB5-67CC-47E8-A408-43C04D84775F}"/>
    <cellStyle name="Normal 7 5 3 3 2" xfId="3647" xr:uid="{8D450FE3-704E-4826-AFA3-6C4753078443}"/>
    <cellStyle name="Normal 7 5 3 3 3" xfId="3648" xr:uid="{79BCFA78-25A1-416D-8472-0393D6AB30B0}"/>
    <cellStyle name="Normal 7 5 3 3 4" xfId="3649" xr:uid="{2A5CFBD3-7B78-4797-A494-0A3D05A6E50F}"/>
    <cellStyle name="Normal 7 5 3 4" xfId="3650" xr:uid="{3BB24788-E0DF-4265-A799-DF02B2DFEAE2}"/>
    <cellStyle name="Normal 7 5 3 5" xfId="3651" xr:uid="{14945412-5541-439F-8038-01B28D8B2872}"/>
    <cellStyle name="Normal 7 5 3 6" xfId="3652" xr:uid="{A85354DB-03FA-43DE-B487-18977356F84C}"/>
    <cellStyle name="Normal 7 5 4" xfId="369" xr:uid="{68029687-2E96-4DFE-B31F-F5F1A501EFEC}"/>
    <cellStyle name="Normal 7 5 4 2" xfId="743" xr:uid="{785CE4DB-EF36-4ACB-BADF-0705EF6A6390}"/>
    <cellStyle name="Normal 7 5 4 2 2" xfId="3653" xr:uid="{17EB17BA-D4C6-4F49-AB9B-15F9C06FED9B}"/>
    <cellStyle name="Normal 7 5 4 2 3" xfId="3654" xr:uid="{696892BF-48E0-4077-BFAC-E306A5D1D900}"/>
    <cellStyle name="Normal 7 5 4 2 4" xfId="3655" xr:uid="{1A8444DC-F176-4D55-9C46-A343B7518542}"/>
    <cellStyle name="Normal 7 5 4 3" xfId="3656" xr:uid="{9E7DA043-AB0B-457F-9FC7-4B28637BF555}"/>
    <cellStyle name="Normal 7 5 4 4" xfId="3657" xr:uid="{97B0071D-2B90-4CC3-A5CD-CA8F0FB25B2A}"/>
    <cellStyle name="Normal 7 5 4 5" xfId="3658" xr:uid="{6AB8B7D1-305E-49A3-BD8C-4FEA1950B1F1}"/>
    <cellStyle name="Normal 7 5 5" xfId="744" xr:uid="{834CD89D-F91A-40CF-B25D-3B8C6FCA9FA5}"/>
    <cellStyle name="Normal 7 5 5 2" xfId="3659" xr:uid="{60C89535-0225-49EB-AE3D-5835D7E30B0F}"/>
    <cellStyle name="Normal 7 5 5 3" xfId="3660" xr:uid="{787EC6FD-9EB4-4796-8C11-855C029E492B}"/>
    <cellStyle name="Normal 7 5 5 4" xfId="3661" xr:uid="{1C8DF44E-72D4-4DB8-AF2B-32A51BCABD6E}"/>
    <cellStyle name="Normal 7 5 6" xfId="3662" xr:uid="{199448E1-AAF4-4C48-ABF2-C348E8AFDE3B}"/>
    <cellStyle name="Normal 7 5 6 2" xfId="3663" xr:uid="{41D32B11-50B6-472D-94FB-A0AEA9730B10}"/>
    <cellStyle name="Normal 7 5 6 3" xfId="3664" xr:uid="{2F92DE7B-3F11-486D-95AB-7161F1692ED4}"/>
    <cellStyle name="Normal 7 5 6 4" xfId="3665" xr:uid="{5F7DA3CB-B7B4-47F2-AAC6-5563BDCC389E}"/>
    <cellStyle name="Normal 7 5 7" xfId="3666" xr:uid="{B09E4DAE-93E1-4508-8133-88BF0E0ED563}"/>
    <cellStyle name="Normal 7 5 8" xfId="3667" xr:uid="{6E6BD6CB-CCE8-4376-99B0-BDDA1C687C7C}"/>
    <cellStyle name="Normal 7 5 9" xfId="3668" xr:uid="{E2085637-1DF0-4E2C-9E15-9B88B4E938AA}"/>
    <cellStyle name="Normal 7 6" xfId="149" xr:uid="{4FF81263-293D-4022-8F03-85CB2B6D6575}"/>
    <cellStyle name="Normal 7 6 2" xfId="370" xr:uid="{1FF6AEC4-CF1A-4D91-BCD4-41389C809323}"/>
    <cellStyle name="Normal 7 6 2 2" xfId="745" xr:uid="{D0902670-4C9C-419E-A3EE-6FCA3A872AE8}"/>
    <cellStyle name="Normal 7 6 2 2 2" xfId="1946" xr:uid="{0112D194-F28E-4B63-AFFD-AC0CF5A3092C}"/>
    <cellStyle name="Normal 7 6 2 2 2 2" xfId="1947" xr:uid="{F3DBDCA3-19B1-4557-9269-23C1146D751C}"/>
    <cellStyle name="Normal 7 6 2 2 3" xfId="1948" xr:uid="{34B70071-99A7-4229-9E2E-7AA6D73B874A}"/>
    <cellStyle name="Normal 7 6 2 2 4" xfId="3669" xr:uid="{F7E0A543-8DAA-41F5-B495-037C0DDCC9C3}"/>
    <cellStyle name="Normal 7 6 2 3" xfId="1949" xr:uid="{613CE45A-3342-459E-BFC7-192B1AA33131}"/>
    <cellStyle name="Normal 7 6 2 3 2" xfId="1950" xr:uid="{0945DC14-268B-459D-A960-1A482D7E18BA}"/>
    <cellStyle name="Normal 7 6 2 3 3" xfId="3670" xr:uid="{55A5C022-719F-4068-9EB4-0C1421FFB6E6}"/>
    <cellStyle name="Normal 7 6 2 3 4" xfId="3671" xr:uid="{2E6884A7-DBB2-4527-89E6-66634035FCA7}"/>
    <cellStyle name="Normal 7 6 2 4" xfId="1951" xr:uid="{6D07AD25-4B96-4851-A7B0-68269744090A}"/>
    <cellStyle name="Normal 7 6 2 5" xfId="3672" xr:uid="{BF9ED2D2-AA6B-4995-A3DC-4B0287071125}"/>
    <cellStyle name="Normal 7 6 2 6" xfId="3673" xr:uid="{15060436-8134-4D0C-95FD-9BC2C6067F94}"/>
    <cellStyle name="Normal 7 6 3" xfId="746" xr:uid="{146DA069-FE9E-4065-8B67-789F714DDAE5}"/>
    <cellStyle name="Normal 7 6 3 2" xfId="1952" xr:uid="{38CEDF99-457E-4552-896F-BAFFCC93AE80}"/>
    <cellStyle name="Normal 7 6 3 2 2" xfId="1953" xr:uid="{14DAD07D-5CB1-4558-B4B7-465C702B726F}"/>
    <cellStyle name="Normal 7 6 3 2 3" xfId="3674" xr:uid="{A515E6B6-A41C-4878-9DB6-2AB52D2086D2}"/>
    <cellStyle name="Normal 7 6 3 2 4" xfId="3675" xr:uid="{2126643C-B9B0-4B0F-94D6-B94A62669993}"/>
    <cellStyle name="Normal 7 6 3 3" xfId="1954" xr:uid="{D220CB35-D610-4365-83CE-A8CA3DE17478}"/>
    <cellStyle name="Normal 7 6 3 4" xfId="3676" xr:uid="{0F6D4B45-7DF9-4621-8231-FDEAEC4E8F60}"/>
    <cellStyle name="Normal 7 6 3 5" xfId="3677" xr:uid="{35EADCAF-DA69-4C95-A1F9-9E6482EA76D6}"/>
    <cellStyle name="Normal 7 6 4" xfId="1955" xr:uid="{D2A80331-5EC7-4EBD-8AF8-76AFA455F6FB}"/>
    <cellStyle name="Normal 7 6 4 2" xfId="1956" xr:uid="{902D1C8E-E4A5-4737-BF81-0C8EC0697B39}"/>
    <cellStyle name="Normal 7 6 4 3" xfId="3678" xr:uid="{CBC5E222-E435-4CA3-AD32-B7AF4E1758AF}"/>
    <cellStyle name="Normal 7 6 4 4" xfId="3679" xr:uid="{E4F6D5A7-3295-435F-B5B3-3D2AFD831D8F}"/>
    <cellStyle name="Normal 7 6 5" xfId="1957" xr:uid="{D6AD7067-BB99-44BE-8838-35D99AE957A8}"/>
    <cellStyle name="Normal 7 6 5 2" xfId="3680" xr:uid="{95BCA90B-1A42-4711-8CB7-BE2AE34C98FB}"/>
    <cellStyle name="Normal 7 6 5 3" xfId="3681" xr:uid="{11021BCE-DF89-4C84-ACFB-65417B753868}"/>
    <cellStyle name="Normal 7 6 5 4" xfId="3682" xr:uid="{74C53F2F-922E-4404-A86D-08D5480546A9}"/>
    <cellStyle name="Normal 7 6 6" xfId="3683" xr:uid="{E3075928-E593-41FB-89EF-4F987DA34BCB}"/>
    <cellStyle name="Normal 7 6 7" xfId="3684" xr:uid="{66F6E5EB-243D-4E3A-B12A-7D01237E970A}"/>
    <cellStyle name="Normal 7 6 8" xfId="3685" xr:uid="{F406D750-4A2C-48B2-B3B1-F1157D2F323C}"/>
    <cellStyle name="Normal 7 7" xfId="371" xr:uid="{BC7B1480-800E-47AB-B66E-E0CB5E00CFDC}"/>
    <cellStyle name="Normal 7 7 2" xfId="747" xr:uid="{1E94C957-4102-49FB-8E73-21ECDCB85983}"/>
    <cellStyle name="Normal 7 7 2 2" xfId="748" xr:uid="{77F0C2D8-5B47-48D4-8250-520F54C3A4F7}"/>
    <cellStyle name="Normal 7 7 2 2 2" xfId="1958" xr:uid="{2FE74BF0-6655-4D63-8AEF-C54401BFDD08}"/>
    <cellStyle name="Normal 7 7 2 2 3" xfId="3686" xr:uid="{79915F28-24FC-4BFE-947C-43B93CFA4B34}"/>
    <cellStyle name="Normal 7 7 2 2 4" xfId="3687" xr:uid="{850BB25E-7622-4DE0-997E-E8084A991730}"/>
    <cellStyle name="Normal 7 7 2 3" xfId="1959" xr:uid="{FB309646-59E3-4A2B-952A-5033D35A2A32}"/>
    <cellStyle name="Normal 7 7 2 4" xfId="3688" xr:uid="{04559D0F-C3B8-482B-906D-A9530570A149}"/>
    <cellStyle name="Normal 7 7 2 5" xfId="3689" xr:uid="{134A529E-1FBD-485D-8B4C-C7875B9AD259}"/>
    <cellStyle name="Normal 7 7 3" xfId="749" xr:uid="{5C0D8505-575D-4996-B71D-89496EA942C6}"/>
    <cellStyle name="Normal 7 7 3 2" xfId="1960" xr:uid="{0C328A60-FF5E-4CAA-BB1E-281C9CE755A6}"/>
    <cellStyle name="Normal 7 7 3 3" xfId="3690" xr:uid="{A50106CD-31B6-4A09-BE18-480C43E697A8}"/>
    <cellStyle name="Normal 7 7 3 4" xfId="3691" xr:uid="{E569A7BC-9BE9-4971-AEE6-BF88B8849156}"/>
    <cellStyle name="Normal 7 7 4" xfId="1961" xr:uid="{3F8379A9-9924-4474-A64E-90C26695F847}"/>
    <cellStyle name="Normal 7 7 4 2" xfId="3692" xr:uid="{75D589FF-CEA1-49BD-8FE1-00C933EB22E0}"/>
    <cellStyle name="Normal 7 7 4 3" xfId="3693" xr:uid="{0274A7D6-F918-4B38-B07B-62F4B82F3D34}"/>
    <cellStyle name="Normal 7 7 4 4" xfId="3694" xr:uid="{C0C7E3D8-A1E9-4191-A301-A69CF64077C6}"/>
    <cellStyle name="Normal 7 7 5" xfId="3695" xr:uid="{C9673805-D2DF-496B-81D1-7769A695D5BA}"/>
    <cellStyle name="Normal 7 7 6" xfId="3696" xr:uid="{06F72BC9-CB7E-4C4E-B649-A0C63E27B141}"/>
    <cellStyle name="Normal 7 7 7" xfId="3697" xr:uid="{A589E4E2-2188-439C-929C-EF5B595585C2}"/>
    <cellStyle name="Normal 7 8" xfId="372" xr:uid="{DAD4D607-D024-4468-8220-BE379453A68A}"/>
    <cellStyle name="Normal 7 8 2" xfId="750" xr:uid="{A5C581DB-F4FC-4CAC-998F-86221FBBC4A0}"/>
    <cellStyle name="Normal 7 8 2 2" xfId="1962" xr:uid="{5F8A2CE3-D714-4CB4-AF28-EC91007ACA4C}"/>
    <cellStyle name="Normal 7 8 2 3" xfId="3698" xr:uid="{8E841D92-D824-4EDD-8F14-3B47E8A0358A}"/>
    <cellStyle name="Normal 7 8 2 4" xfId="3699" xr:uid="{1B695453-8EAB-479B-AF9B-AC351C516B05}"/>
    <cellStyle name="Normal 7 8 3" xfId="1963" xr:uid="{318DCD21-83D9-4D2E-9695-10F77A3D3461}"/>
    <cellStyle name="Normal 7 8 3 2" xfId="3700" xr:uid="{D7907304-AF15-48ED-9DFD-DECD5B9EBE80}"/>
    <cellStyle name="Normal 7 8 3 3" xfId="3701" xr:uid="{F6A90BB4-2F31-40E5-AFCB-1FFD7C5A265D}"/>
    <cellStyle name="Normal 7 8 3 4" xfId="3702" xr:uid="{05D31398-22D4-4FEF-BC39-2429FAD4E386}"/>
    <cellStyle name="Normal 7 8 4" xfId="3703" xr:uid="{940420A3-3D53-405B-89BE-285F6A065F16}"/>
    <cellStyle name="Normal 7 8 5" xfId="3704" xr:uid="{4C1F1523-BC41-4AAC-840E-A185CD5B700E}"/>
    <cellStyle name="Normal 7 8 6" xfId="3705" xr:uid="{D799B133-50BF-4A7C-99C5-B8707237AE92}"/>
    <cellStyle name="Normal 7 9" xfId="373" xr:uid="{EDF32E1E-D03D-489F-9BDC-8F71C29326E6}"/>
    <cellStyle name="Normal 7 9 2" xfId="1964" xr:uid="{0F1C350F-1664-47AD-BF34-FF132678A92D}"/>
    <cellStyle name="Normal 7 9 2 2" xfId="3706" xr:uid="{07086659-74E4-49CC-A0AF-EBBA13B1B22B}"/>
    <cellStyle name="Normal 7 9 2 2 2" xfId="4408" xr:uid="{17F81FEC-BC64-4C91-97D0-786A2E5EFDD0}"/>
    <cellStyle name="Normal 7 9 2 2 3" xfId="4687" xr:uid="{4827F874-CBEA-4C75-B712-655A785840C3}"/>
    <cellStyle name="Normal 7 9 2 3" xfId="3707" xr:uid="{F9260839-88D4-437A-BE74-38C1A03AB849}"/>
    <cellStyle name="Normal 7 9 2 4" xfId="3708" xr:uid="{B8B9D9ED-B110-45FC-A0E8-C2C53F83E1AB}"/>
    <cellStyle name="Normal 7 9 3" xfId="3709" xr:uid="{AFCD2D99-E324-430F-9168-CD2C4E5F9DB2}"/>
    <cellStyle name="Normal 7 9 3 2" xfId="5346" xr:uid="{7296BF86-14AD-4076-9DF9-6A841CE98E83}"/>
    <cellStyle name="Normal 7 9 4" xfId="3710" xr:uid="{94E2BD7B-1A20-406A-979E-531967B69D3E}"/>
    <cellStyle name="Normal 7 9 4 2" xfId="4578" xr:uid="{CCD42CFC-CE78-4157-A18C-26EA2AF80121}"/>
    <cellStyle name="Normal 7 9 4 3" xfId="4688" xr:uid="{999F81C6-5985-48C8-BB7C-304D036F89DD}"/>
    <cellStyle name="Normal 7 9 4 4" xfId="4607" xr:uid="{C96D06AC-F4D9-43C0-A738-5358B2DDB540}"/>
    <cellStyle name="Normal 7 9 5" xfId="3711" xr:uid="{6A28ADFC-36CB-4299-BDBC-8F6A3EEDA292}"/>
    <cellStyle name="Normal 8" xfId="76" xr:uid="{F83AE4EB-4983-40D6-BAA6-EA81F5CA31C7}"/>
    <cellStyle name="Normal 8 10" xfId="1965" xr:uid="{137FCE05-529D-4247-8E12-875201CC3036}"/>
    <cellStyle name="Normal 8 10 2" xfId="3712" xr:uid="{1C61E76C-437D-4D80-B900-A3C7179814DE}"/>
    <cellStyle name="Normal 8 10 3" xfId="3713" xr:uid="{8A63C3F0-7508-4600-B2F0-5E5410EA6D47}"/>
    <cellStyle name="Normal 8 10 4" xfId="3714" xr:uid="{56A2587D-2924-42D9-B16D-5226B2C8D3D2}"/>
    <cellStyle name="Normal 8 11" xfId="3715" xr:uid="{6A0C97BC-0547-4B26-874D-311F2593A2FB}"/>
    <cellStyle name="Normal 8 11 2" xfId="3716" xr:uid="{54B1AA08-A5B2-4AD4-A659-47D571BF8C62}"/>
    <cellStyle name="Normal 8 11 3" xfId="3717" xr:uid="{8D130BE1-BF5A-4DFD-A6DD-D3422BD2D35A}"/>
    <cellStyle name="Normal 8 11 4" xfId="3718" xr:uid="{EF4A309C-1C65-4B4A-AC74-AF72405E73BC}"/>
    <cellStyle name="Normal 8 12" xfId="3719" xr:uid="{E03BA7BF-8A6D-47DA-A659-743B7B0E20D0}"/>
    <cellStyle name="Normal 8 12 2" xfId="3720" xr:uid="{5BD25B4F-3190-4C2E-9AA8-52614D60D441}"/>
    <cellStyle name="Normal 8 13" xfId="3721" xr:uid="{2B7E463C-5545-4551-8E68-09FA30DA8519}"/>
    <cellStyle name="Normal 8 14" xfId="3722" xr:uid="{FA36E2B8-FD2D-4DBF-914C-DA30C7132E1B}"/>
    <cellStyle name="Normal 8 15" xfId="3723" xr:uid="{22B26940-A110-4EB4-93AD-C37009824408}"/>
    <cellStyle name="Normal 8 2" xfId="150" xr:uid="{4BE2B68C-D7DD-4F00-B9AB-260F1F01BCAE}"/>
    <cellStyle name="Normal 8 2 10" xfId="3724" xr:uid="{5D8EA3A9-9EC1-48A0-A90E-0D2CFC38B558}"/>
    <cellStyle name="Normal 8 2 11" xfId="3725" xr:uid="{E7ED8FFC-4892-4DE5-8611-D0A88BECE8D4}"/>
    <cellStyle name="Normal 8 2 2" xfId="151" xr:uid="{25F40EB0-5010-4C9E-A791-366D6084B5B7}"/>
    <cellStyle name="Normal 8 2 2 2" xfId="152" xr:uid="{D94D49A8-2FB5-4EAB-8C34-31ED98077827}"/>
    <cellStyle name="Normal 8 2 2 2 2" xfId="374" xr:uid="{7C49DA32-1D5D-472B-A7D9-EDC1FE2A0073}"/>
    <cellStyle name="Normal 8 2 2 2 2 2" xfId="751" xr:uid="{E3F56CC9-6D34-447E-A89C-566DC95F1540}"/>
    <cellStyle name="Normal 8 2 2 2 2 2 2" xfId="752" xr:uid="{4FF59205-F121-45B9-AD2C-14A87B2845D6}"/>
    <cellStyle name="Normal 8 2 2 2 2 2 2 2" xfId="1966" xr:uid="{6F8C869E-8E90-4473-BD3E-087EEE20B9D6}"/>
    <cellStyle name="Normal 8 2 2 2 2 2 2 2 2" xfId="1967" xr:uid="{BF5F5AC2-6379-46CA-8740-A748F846BF12}"/>
    <cellStyle name="Normal 8 2 2 2 2 2 2 3" xfId="1968" xr:uid="{F9889CFD-B866-45A3-A7FC-458C9DC66676}"/>
    <cellStyle name="Normal 8 2 2 2 2 2 3" xfId="1969" xr:uid="{35B08F6C-57C8-4C2D-802A-12A0956EB4FD}"/>
    <cellStyle name="Normal 8 2 2 2 2 2 3 2" xfId="1970" xr:uid="{D9E4B766-BF14-44E8-8260-A6D0E64EFF9B}"/>
    <cellStyle name="Normal 8 2 2 2 2 2 4" xfId="1971" xr:uid="{511DD866-262E-4D21-863B-62996C2F4943}"/>
    <cellStyle name="Normal 8 2 2 2 2 3" xfId="753" xr:uid="{91CE7D10-B039-4E81-91B2-011139FAE730}"/>
    <cellStyle name="Normal 8 2 2 2 2 3 2" xfId="1972" xr:uid="{5402AB5C-921D-4CEA-838A-A78AB3528DAF}"/>
    <cellStyle name="Normal 8 2 2 2 2 3 2 2" xfId="1973" xr:uid="{F96B9902-4A0F-448A-ACFC-16CB80AC3A5C}"/>
    <cellStyle name="Normal 8 2 2 2 2 3 3" xfId="1974" xr:uid="{439B4E85-F686-4C32-BC0C-EF5E6278483A}"/>
    <cellStyle name="Normal 8 2 2 2 2 3 4" xfId="3726" xr:uid="{040547F2-C2EE-4401-B05A-F66E4675FE4B}"/>
    <cellStyle name="Normal 8 2 2 2 2 4" xfId="1975" xr:uid="{6CB09AE4-9877-40A6-99BF-B2CF1AAE182E}"/>
    <cellStyle name="Normal 8 2 2 2 2 4 2" xfId="1976" xr:uid="{52434646-1852-480D-9F70-90078780170E}"/>
    <cellStyle name="Normal 8 2 2 2 2 5" xfId="1977" xr:uid="{6171ADCA-8A8C-44D2-B38B-BEA998C4DC6D}"/>
    <cellStyle name="Normal 8 2 2 2 2 6" xfId="3727" xr:uid="{B044F62D-0BC4-47C0-ADAD-F800E174FD0A}"/>
    <cellStyle name="Normal 8 2 2 2 3" xfId="375" xr:uid="{FEA0B7D8-69DE-4E83-81C5-F74F458CA01C}"/>
    <cellStyle name="Normal 8 2 2 2 3 2" xfId="754" xr:uid="{9D472948-F4CF-4058-A61B-30497817D8DC}"/>
    <cellStyle name="Normal 8 2 2 2 3 2 2" xfId="755" xr:uid="{CBB6D299-56CB-4851-8874-2501CE1DC404}"/>
    <cellStyle name="Normal 8 2 2 2 3 2 2 2" xfId="1978" xr:uid="{13340BB1-753C-41EA-8C69-B8C42C4F1B69}"/>
    <cellStyle name="Normal 8 2 2 2 3 2 2 2 2" xfId="1979" xr:uid="{D4017E8C-5D0A-4F20-86F4-C31B73BD4CB1}"/>
    <cellStyle name="Normal 8 2 2 2 3 2 2 3" xfId="1980" xr:uid="{96BB7765-02DA-4AD1-B5AD-EAA6DE9741D5}"/>
    <cellStyle name="Normal 8 2 2 2 3 2 3" xfId="1981" xr:uid="{1C8926B9-F27C-4F95-8E2C-774E360AA41D}"/>
    <cellStyle name="Normal 8 2 2 2 3 2 3 2" xfId="1982" xr:uid="{E8920135-618C-4DBC-B48E-DC739EE6E004}"/>
    <cellStyle name="Normal 8 2 2 2 3 2 4" xfId="1983" xr:uid="{D071039C-8A72-473C-B9B1-C3E17D96B0B4}"/>
    <cellStyle name="Normal 8 2 2 2 3 3" xfId="756" xr:uid="{9D64C7FE-AFCE-4CBC-8985-A930495F6FD7}"/>
    <cellStyle name="Normal 8 2 2 2 3 3 2" xfId="1984" xr:uid="{F5058BE6-7A29-4ADE-B784-5B1C1556BA5E}"/>
    <cellStyle name="Normal 8 2 2 2 3 3 2 2" xfId="1985" xr:uid="{F3FF5EF3-F88A-499B-AFB7-BBDE2A901A22}"/>
    <cellStyle name="Normal 8 2 2 2 3 3 3" xfId="1986" xr:uid="{EEEFF496-5FCF-4246-8D28-A2DBE4656FC7}"/>
    <cellStyle name="Normal 8 2 2 2 3 4" xfId="1987" xr:uid="{F3AB56B6-B3DF-4E40-A75C-92D5AFF0B4D2}"/>
    <cellStyle name="Normal 8 2 2 2 3 4 2" xfId="1988" xr:uid="{685B5E15-B91C-46B2-A764-3E08E4C9A43E}"/>
    <cellStyle name="Normal 8 2 2 2 3 5" xfId="1989" xr:uid="{EF1ADBB5-E088-4771-836F-19F1B2866BF2}"/>
    <cellStyle name="Normal 8 2 2 2 4" xfId="757" xr:uid="{F8149403-30DE-46B8-966D-B1D6E59AB70B}"/>
    <cellStyle name="Normal 8 2 2 2 4 2" xfId="758" xr:uid="{CFE3972A-E53C-4499-86ED-06E2BFCC4AAB}"/>
    <cellStyle name="Normal 8 2 2 2 4 2 2" xfId="1990" xr:uid="{C4A6023E-9354-4091-9EF9-33A4D8BB39E9}"/>
    <cellStyle name="Normal 8 2 2 2 4 2 2 2" xfId="1991" xr:uid="{91A62E03-790A-4AFE-AACE-13583B2CFB13}"/>
    <cellStyle name="Normal 8 2 2 2 4 2 3" xfId="1992" xr:uid="{FBBA8781-4376-4D60-9D29-343FDC3E96D1}"/>
    <cellStyle name="Normal 8 2 2 2 4 3" xfId="1993" xr:uid="{38AB8ACD-7F00-49D7-B291-98EB2F596983}"/>
    <cellStyle name="Normal 8 2 2 2 4 3 2" xfId="1994" xr:uid="{EC1E1183-D3E1-4FA4-845D-B45C3364191B}"/>
    <cellStyle name="Normal 8 2 2 2 4 4" xfId="1995" xr:uid="{88FDF591-BBE9-47D6-9403-248AEE3EF419}"/>
    <cellStyle name="Normal 8 2 2 2 5" xfId="759" xr:uid="{2A691BA8-851D-4AAC-9512-0A0725D4B893}"/>
    <cellStyle name="Normal 8 2 2 2 5 2" xfId="1996" xr:uid="{C77C9127-610C-46E0-94DE-091D925B7D11}"/>
    <cellStyle name="Normal 8 2 2 2 5 2 2" xfId="1997" xr:uid="{E08A3294-9BD4-4AF0-A4F3-1CE946249823}"/>
    <cellStyle name="Normal 8 2 2 2 5 3" xfId="1998" xr:uid="{44001C80-72B6-4553-890F-AA68FE792156}"/>
    <cellStyle name="Normal 8 2 2 2 5 4" xfId="3728" xr:uid="{271F4F5D-B991-424A-A84A-3A49E59B18FF}"/>
    <cellStyle name="Normal 8 2 2 2 6" xfId="1999" xr:uid="{5B7796D9-15BE-42D9-835E-313E8B7CEA69}"/>
    <cellStyle name="Normal 8 2 2 2 6 2" xfId="2000" xr:uid="{B23AF3DA-F8BE-4200-8E6E-58CC8EDECDF7}"/>
    <cellStyle name="Normal 8 2 2 2 7" xfId="2001" xr:uid="{2A1EA563-EB0A-4FEA-920D-8990D398B03A}"/>
    <cellStyle name="Normal 8 2 2 2 8" xfId="3729" xr:uid="{E4C85C2C-A881-419E-A1C5-E0836EEC0BF2}"/>
    <cellStyle name="Normal 8 2 2 3" xfId="376" xr:uid="{2B1E36A3-823C-4016-AD72-720DE4E0F3FF}"/>
    <cellStyle name="Normal 8 2 2 3 2" xfId="760" xr:uid="{A2F25BEF-B233-4CD3-B39E-166C5EA080D0}"/>
    <cellStyle name="Normal 8 2 2 3 2 2" xfId="761" xr:uid="{882231EE-7B77-499D-A8D2-DB350C251DD4}"/>
    <cellStyle name="Normal 8 2 2 3 2 2 2" xfId="2002" xr:uid="{A14F1564-06AA-40BD-8D47-65CA6178F9CD}"/>
    <cellStyle name="Normal 8 2 2 3 2 2 2 2" xfId="2003" xr:uid="{CE7BFA70-D919-4646-9374-091BEC33ADA6}"/>
    <cellStyle name="Normal 8 2 2 3 2 2 3" xfId="2004" xr:uid="{F3166F4B-6414-4978-9C9D-A93D094A9D1A}"/>
    <cellStyle name="Normal 8 2 2 3 2 3" xfId="2005" xr:uid="{CFFFE443-D96B-4C1C-BED4-8D617DA45D35}"/>
    <cellStyle name="Normal 8 2 2 3 2 3 2" xfId="2006" xr:uid="{70166A97-AE62-4EF4-9A4A-739ABEA9929C}"/>
    <cellStyle name="Normal 8 2 2 3 2 4" xfId="2007" xr:uid="{A138F11C-7FAE-47CB-871F-CD05981C153B}"/>
    <cellStyle name="Normal 8 2 2 3 3" xfId="762" xr:uid="{DFEB6F06-94A5-4946-895F-D2BB535B2636}"/>
    <cellStyle name="Normal 8 2 2 3 3 2" xfId="2008" xr:uid="{6158ACCC-90EE-45A1-B4D6-82F1B9A32FEE}"/>
    <cellStyle name="Normal 8 2 2 3 3 2 2" xfId="2009" xr:uid="{3FF73A23-B527-4885-8128-6D620A36959A}"/>
    <cellStyle name="Normal 8 2 2 3 3 3" xfId="2010" xr:uid="{50BABB7E-5BDA-4527-8AA9-775D3DC9EFBA}"/>
    <cellStyle name="Normal 8 2 2 3 3 4" xfId="3730" xr:uid="{D39EC1B9-027B-41BD-A1A3-256F40A3E5CD}"/>
    <cellStyle name="Normal 8 2 2 3 4" xfId="2011" xr:uid="{16496978-C22B-4E40-8B12-2C53F8F59CBA}"/>
    <cellStyle name="Normal 8 2 2 3 4 2" xfId="2012" xr:uid="{805700AA-CFEF-432B-906E-C950A188D607}"/>
    <cellStyle name="Normal 8 2 2 3 5" xfId="2013" xr:uid="{3259273B-7AB0-43E4-80D7-D44A10B16082}"/>
    <cellStyle name="Normal 8 2 2 3 6" xfId="3731" xr:uid="{28CE37C8-75D7-482D-A459-982B59D1BEC9}"/>
    <cellStyle name="Normal 8 2 2 4" xfId="377" xr:uid="{8C43A379-588D-4BC0-AA48-BA330D93B5B9}"/>
    <cellStyle name="Normal 8 2 2 4 2" xfId="763" xr:uid="{73F0E711-071B-4BB8-9456-C2FC1B86848E}"/>
    <cellStyle name="Normal 8 2 2 4 2 2" xfId="764" xr:uid="{D40167D4-E205-49AF-9534-6FCF346B1CDD}"/>
    <cellStyle name="Normal 8 2 2 4 2 2 2" xfId="2014" xr:uid="{049F98AC-5F8B-439D-B7AB-BC600F382470}"/>
    <cellStyle name="Normal 8 2 2 4 2 2 2 2" xfId="2015" xr:uid="{777119C1-1E12-4493-B6DD-1D269165C219}"/>
    <cellStyle name="Normal 8 2 2 4 2 2 3" xfId="2016" xr:uid="{F859FCC1-CB26-41EC-975C-540F7506A8BD}"/>
    <cellStyle name="Normal 8 2 2 4 2 3" xfId="2017" xr:uid="{75E141CC-FA0E-4F36-A18E-B92CA8400AC8}"/>
    <cellStyle name="Normal 8 2 2 4 2 3 2" xfId="2018" xr:uid="{525FED77-753A-4123-A15D-B90B5E121908}"/>
    <cellStyle name="Normal 8 2 2 4 2 4" xfId="2019" xr:uid="{29CF297E-D623-40D6-9CFF-912D3EAABCC1}"/>
    <cellStyle name="Normal 8 2 2 4 3" xfId="765" xr:uid="{F62AA6E3-0654-4121-A47A-AEB5AF49CFA8}"/>
    <cellStyle name="Normal 8 2 2 4 3 2" xfId="2020" xr:uid="{1D361172-A855-4803-B5B4-51F2E77A9DCB}"/>
    <cellStyle name="Normal 8 2 2 4 3 2 2" xfId="2021" xr:uid="{1331D2C0-4D1C-44F5-A127-71CE4CE0CA84}"/>
    <cellStyle name="Normal 8 2 2 4 3 3" xfId="2022" xr:uid="{5D52478F-3C31-45CA-B5FB-E378A600FFEC}"/>
    <cellStyle name="Normal 8 2 2 4 4" xfId="2023" xr:uid="{CB3A2AE6-4AF4-4ED5-81A0-960443DEC396}"/>
    <cellStyle name="Normal 8 2 2 4 4 2" xfId="2024" xr:uid="{71647A82-CB83-4275-B272-BA3E57D14033}"/>
    <cellStyle name="Normal 8 2 2 4 5" xfId="2025" xr:uid="{8FE271E4-1F68-4AD5-BCF8-FE2C0935760F}"/>
    <cellStyle name="Normal 8 2 2 5" xfId="378" xr:uid="{C00607F2-0471-4402-BFC5-8E444F132874}"/>
    <cellStyle name="Normal 8 2 2 5 2" xfId="766" xr:uid="{29750B8D-6BBB-4F1C-9AE5-95D7E994FE33}"/>
    <cellStyle name="Normal 8 2 2 5 2 2" xfId="2026" xr:uid="{4DF81B66-3F81-45F0-8D0C-2D8F9D4D3873}"/>
    <cellStyle name="Normal 8 2 2 5 2 2 2" xfId="2027" xr:uid="{045F7F84-7689-41FE-8E27-2998FA1EF293}"/>
    <cellStyle name="Normal 8 2 2 5 2 3" xfId="2028" xr:uid="{128715EC-B213-465F-8D2E-4C981687DC0D}"/>
    <cellStyle name="Normal 8 2 2 5 3" xfId="2029" xr:uid="{781E8C9C-D284-493A-B330-F6016CDCA37F}"/>
    <cellStyle name="Normal 8 2 2 5 3 2" xfId="2030" xr:uid="{1BFA00D4-59D4-4E7F-8543-8234F0F30906}"/>
    <cellStyle name="Normal 8 2 2 5 4" xfId="2031" xr:uid="{16F931AA-2C67-48A9-9DD2-AB9DF35D2B22}"/>
    <cellStyle name="Normal 8 2 2 6" xfId="767" xr:uid="{98B48462-174C-44E9-8637-BBDABC88CF05}"/>
    <cellStyle name="Normal 8 2 2 6 2" xfId="2032" xr:uid="{1477FE47-21C7-4CA9-806A-92056994E2B9}"/>
    <cellStyle name="Normal 8 2 2 6 2 2" xfId="2033" xr:uid="{D980AD1E-0D2A-4C04-9728-CC432DEF0F2D}"/>
    <cellStyle name="Normal 8 2 2 6 3" xfId="2034" xr:uid="{020631D2-10E8-4B2B-96E6-F0B531B35391}"/>
    <cellStyle name="Normal 8 2 2 6 4" xfId="3732" xr:uid="{221EEC9C-B141-4825-903B-2F742F435B62}"/>
    <cellStyle name="Normal 8 2 2 7" xfId="2035" xr:uid="{63B81038-BA9D-4015-9FE9-4651C58B1FDC}"/>
    <cellStyle name="Normal 8 2 2 7 2" xfId="2036" xr:uid="{9BF76772-A44C-40AD-B4C5-DB95D384F1CC}"/>
    <cellStyle name="Normal 8 2 2 8" xfId="2037" xr:uid="{57578E79-199E-47B9-A6F9-C1131C29887F}"/>
    <cellStyle name="Normal 8 2 2 9" xfId="3733" xr:uid="{20D6CD62-6B13-4E69-BF5F-AE89BF819A97}"/>
    <cellStyle name="Normal 8 2 3" xfId="153" xr:uid="{67D2A376-07A4-42B5-A659-971C54378F9F}"/>
    <cellStyle name="Normal 8 2 3 2" xfId="154" xr:uid="{656B6B0A-158E-4360-A7F9-66BC5E342DB4}"/>
    <cellStyle name="Normal 8 2 3 2 2" xfId="768" xr:uid="{ED74E673-34E1-41D5-8A6F-F96BD8DF3F75}"/>
    <cellStyle name="Normal 8 2 3 2 2 2" xfId="769" xr:uid="{78E963C5-DEF2-4BB5-AFBC-AA53323014EB}"/>
    <cellStyle name="Normal 8 2 3 2 2 2 2" xfId="2038" xr:uid="{1B959316-E8C4-4442-962B-009EB2B91011}"/>
    <cellStyle name="Normal 8 2 3 2 2 2 2 2" xfId="2039" xr:uid="{8AEC9059-40B2-4FD6-BAF3-E9E10DD50C0E}"/>
    <cellStyle name="Normal 8 2 3 2 2 2 3" xfId="2040" xr:uid="{1E957428-5D48-4E82-8B06-30567F483507}"/>
    <cellStyle name="Normal 8 2 3 2 2 3" xfId="2041" xr:uid="{210A421B-C2B9-463B-AA7B-D610B33BAE25}"/>
    <cellStyle name="Normal 8 2 3 2 2 3 2" xfId="2042" xr:uid="{4F6F7F8C-8AA1-4565-878F-3E4F9B19B02A}"/>
    <cellStyle name="Normal 8 2 3 2 2 4" xfId="2043" xr:uid="{F89397C3-9B70-4E6F-9FC1-29F75786CC01}"/>
    <cellStyle name="Normal 8 2 3 2 3" xfId="770" xr:uid="{CAB57B6C-A154-4AB1-A46A-5E783FC8B950}"/>
    <cellStyle name="Normal 8 2 3 2 3 2" xfId="2044" xr:uid="{56DF79F1-E66A-42D8-96F6-92FBEE8C547E}"/>
    <cellStyle name="Normal 8 2 3 2 3 2 2" xfId="2045" xr:uid="{E1630D15-6D52-4B59-8035-E92D12A0D4AF}"/>
    <cellStyle name="Normal 8 2 3 2 3 3" xfId="2046" xr:uid="{36077FB8-238F-4BBE-B959-91E525FC634D}"/>
    <cellStyle name="Normal 8 2 3 2 3 4" xfId="3734" xr:uid="{D9305ACE-30A8-4A4A-BE44-7E655DCABB81}"/>
    <cellStyle name="Normal 8 2 3 2 4" xfId="2047" xr:uid="{67AEC432-7D22-49AF-8445-CC576113FC3E}"/>
    <cellStyle name="Normal 8 2 3 2 4 2" xfId="2048" xr:uid="{0EBD82D4-05CF-4266-8EA0-4F271A6E4B84}"/>
    <cellStyle name="Normal 8 2 3 2 5" xfId="2049" xr:uid="{05332778-A378-4C39-B23E-49029FDC0A89}"/>
    <cellStyle name="Normal 8 2 3 2 6" xfId="3735" xr:uid="{266A8447-8996-4E97-A151-D95540CD816D}"/>
    <cellStyle name="Normal 8 2 3 3" xfId="379" xr:uid="{32A879B4-F967-4DF8-A4F3-C591B6583EB1}"/>
    <cellStyle name="Normal 8 2 3 3 2" xfId="771" xr:uid="{6D05C435-BD49-45D0-992B-83A4C71FC632}"/>
    <cellStyle name="Normal 8 2 3 3 2 2" xfId="772" xr:uid="{23AE6A78-1FEB-4A20-B315-9061602713C5}"/>
    <cellStyle name="Normal 8 2 3 3 2 2 2" xfId="2050" xr:uid="{205AE177-BA38-4B66-A48B-C44638AE9D1E}"/>
    <cellStyle name="Normal 8 2 3 3 2 2 2 2" xfId="2051" xr:uid="{E72B5BAE-4999-4384-B220-E74F7BF87254}"/>
    <cellStyle name="Normal 8 2 3 3 2 2 3" xfId="2052" xr:uid="{57855104-753B-4F01-AD63-EEA46836D1F3}"/>
    <cellStyle name="Normal 8 2 3 3 2 3" xfId="2053" xr:uid="{2CC0422E-E102-4C48-8CDA-0A0C2DC6FB93}"/>
    <cellStyle name="Normal 8 2 3 3 2 3 2" xfId="2054" xr:uid="{B618819F-1020-40EB-98C3-EC4D07692610}"/>
    <cellStyle name="Normal 8 2 3 3 2 4" xfId="2055" xr:uid="{D4650B4E-7CDC-4A57-B1AF-7C5FD42F6910}"/>
    <cellStyle name="Normal 8 2 3 3 3" xfId="773" xr:uid="{2389072A-828B-458F-AC85-AB66141878BD}"/>
    <cellStyle name="Normal 8 2 3 3 3 2" xfId="2056" xr:uid="{0495CB97-2146-4596-99A8-0EF9AC01A45E}"/>
    <cellStyle name="Normal 8 2 3 3 3 2 2" xfId="2057" xr:uid="{B0B055D2-E2C8-4A60-983F-C10A04683071}"/>
    <cellStyle name="Normal 8 2 3 3 3 3" xfId="2058" xr:uid="{7614BADC-23A3-4F80-884C-92295B39721E}"/>
    <cellStyle name="Normal 8 2 3 3 4" xfId="2059" xr:uid="{FD39E497-1452-45A2-B946-0F0BCBD4CA52}"/>
    <cellStyle name="Normal 8 2 3 3 4 2" xfId="2060" xr:uid="{546F1A83-4A8B-4F7F-8959-46FBEC3C2D24}"/>
    <cellStyle name="Normal 8 2 3 3 5" xfId="2061" xr:uid="{02AA11EF-ECEF-4259-BBDB-AEA559A597D9}"/>
    <cellStyle name="Normal 8 2 3 4" xfId="380" xr:uid="{51714B7E-49E7-46A6-AA4F-8E863A632FE8}"/>
    <cellStyle name="Normal 8 2 3 4 2" xfId="774" xr:uid="{DA0EBD3C-E755-4A9A-8F8B-101887D5DAA3}"/>
    <cellStyle name="Normal 8 2 3 4 2 2" xfId="2062" xr:uid="{450DF86E-7BFD-4C83-9B4D-CF5C783B6F7B}"/>
    <cellStyle name="Normal 8 2 3 4 2 2 2" xfId="2063" xr:uid="{8FD8E95E-6DD7-45F9-93E7-A71077252091}"/>
    <cellStyle name="Normal 8 2 3 4 2 3" xfId="2064" xr:uid="{1398F041-4025-4A1B-8C20-674A93721189}"/>
    <cellStyle name="Normal 8 2 3 4 3" xfId="2065" xr:uid="{0BC028D6-C7D5-49FF-88F0-EE21A6ED2732}"/>
    <cellStyle name="Normal 8 2 3 4 3 2" xfId="2066" xr:uid="{8999A731-197C-4AF4-BB55-62DDC9F7EC93}"/>
    <cellStyle name="Normal 8 2 3 4 4" xfId="2067" xr:uid="{98E47E36-5656-42AC-9E53-E966C5B19A1D}"/>
    <cellStyle name="Normal 8 2 3 5" xfId="775" xr:uid="{F8870D87-E234-4256-BB46-46B24D71091B}"/>
    <cellStyle name="Normal 8 2 3 5 2" xfId="2068" xr:uid="{8B14A1D8-71E3-449C-ACE9-4009727AC0C3}"/>
    <cellStyle name="Normal 8 2 3 5 2 2" xfId="2069" xr:uid="{8FD3FF15-E446-483A-A7AE-BC3134D86D37}"/>
    <cellStyle name="Normal 8 2 3 5 3" xfId="2070" xr:uid="{2C8DCEFD-1326-4AAC-883E-3E4987A1CAF9}"/>
    <cellStyle name="Normal 8 2 3 5 4" xfId="3736" xr:uid="{41B1ADE4-A035-44D4-A363-ED0EF54A6449}"/>
    <cellStyle name="Normal 8 2 3 6" xfId="2071" xr:uid="{ACB83A65-2A8E-4522-AA05-74E63CEA33B0}"/>
    <cellStyle name="Normal 8 2 3 6 2" xfId="2072" xr:uid="{0AAD8F21-80F1-4E6B-AC57-AAC74FFC8497}"/>
    <cellStyle name="Normal 8 2 3 7" xfId="2073" xr:uid="{8A5CBAFC-3F0D-4598-9908-7284AB463861}"/>
    <cellStyle name="Normal 8 2 3 8" xfId="3737" xr:uid="{68AE2C6E-D3EA-4B08-A003-50F1DA809723}"/>
    <cellStyle name="Normal 8 2 4" xfId="155" xr:uid="{BA2467F9-1B21-47EA-8C28-E6B701F0EC9D}"/>
    <cellStyle name="Normal 8 2 4 2" xfId="449" xr:uid="{B6160910-225F-4F06-B833-6F3DAFF3FBE2}"/>
    <cellStyle name="Normal 8 2 4 2 2" xfId="776" xr:uid="{B63B5FFE-159F-48E3-B18E-57A165ECF5A1}"/>
    <cellStyle name="Normal 8 2 4 2 2 2" xfId="2074" xr:uid="{CDF2C7A2-03BE-4D44-8B14-79D203A6A555}"/>
    <cellStyle name="Normal 8 2 4 2 2 2 2" xfId="2075" xr:uid="{F0225F28-84EA-401D-B1FF-275A2FD7A231}"/>
    <cellStyle name="Normal 8 2 4 2 2 3" xfId="2076" xr:uid="{46FC0B56-DE51-4106-BF55-718D2624A7FD}"/>
    <cellStyle name="Normal 8 2 4 2 2 4" xfId="3738" xr:uid="{605B07F5-A750-4805-92D9-A9BC5C0CBDC9}"/>
    <cellStyle name="Normal 8 2 4 2 3" xfId="2077" xr:uid="{BE3E65D8-F2A5-4B48-BB0B-89BB51C2126E}"/>
    <cellStyle name="Normal 8 2 4 2 3 2" xfId="2078" xr:uid="{C678512A-5B14-44D6-B2F0-5D1C8C3FAF31}"/>
    <cellStyle name="Normal 8 2 4 2 4" xfId="2079" xr:uid="{18EAEE52-7E39-4388-9741-6376730749A4}"/>
    <cellStyle name="Normal 8 2 4 2 5" xfId="3739" xr:uid="{60DD08AD-76A7-4B00-9ED3-F64A91C98E5E}"/>
    <cellStyle name="Normal 8 2 4 3" xfId="777" xr:uid="{0A466AFA-114E-4D2D-AB17-CC99D1B26F55}"/>
    <cellStyle name="Normal 8 2 4 3 2" xfId="2080" xr:uid="{8E085FC3-A8A4-4898-91E8-8988205EB76E}"/>
    <cellStyle name="Normal 8 2 4 3 2 2" xfId="2081" xr:uid="{8D4558FC-08C7-4216-93F8-9A2715F34D6E}"/>
    <cellStyle name="Normal 8 2 4 3 3" xfId="2082" xr:uid="{2DB6C394-B8A0-4307-B797-D37E3EDB7D9F}"/>
    <cellStyle name="Normal 8 2 4 3 4" xfId="3740" xr:uid="{8FEF8D90-C1B4-4937-826A-33C19D16FC31}"/>
    <cellStyle name="Normal 8 2 4 4" xfId="2083" xr:uid="{0BDC390F-8414-4F92-8E19-552FB19B3065}"/>
    <cellStyle name="Normal 8 2 4 4 2" xfId="2084" xr:uid="{D54A6BD9-8DCA-4529-A34F-7221C9670033}"/>
    <cellStyle name="Normal 8 2 4 4 3" xfId="3741" xr:uid="{D3EDF585-81BA-408F-819F-3F6CC75D8807}"/>
    <cellStyle name="Normal 8 2 4 4 4" xfId="3742" xr:uid="{24340E41-B049-4682-A75C-3844918AA590}"/>
    <cellStyle name="Normal 8 2 4 5" xfId="2085" xr:uid="{B280454E-6ED8-4C61-B8A6-F3B383BCC07B}"/>
    <cellStyle name="Normal 8 2 4 6" xfId="3743" xr:uid="{B9A25C27-4F41-4AA6-8467-A7790606E3DC}"/>
    <cellStyle name="Normal 8 2 4 7" xfId="3744" xr:uid="{B33E0C50-6DF0-4178-B14F-7F361D41604A}"/>
    <cellStyle name="Normal 8 2 5" xfId="381" xr:uid="{D7D01167-1E7F-4185-8D32-BA475DE1F971}"/>
    <cellStyle name="Normal 8 2 5 2" xfId="778" xr:uid="{1C285B69-8460-4BD8-961F-69689CFA6FB0}"/>
    <cellStyle name="Normal 8 2 5 2 2" xfId="779" xr:uid="{8E0C5841-4E5E-417A-A71E-69350952EC0F}"/>
    <cellStyle name="Normal 8 2 5 2 2 2" xfId="2086" xr:uid="{AEAEF5DB-B652-4A54-834B-4274D28D1A17}"/>
    <cellStyle name="Normal 8 2 5 2 2 2 2" xfId="2087" xr:uid="{84EABFA0-0F25-47E2-B9AA-7F4382FBC2BD}"/>
    <cellStyle name="Normal 8 2 5 2 2 3" xfId="2088" xr:uid="{BAEF04AF-2BDB-4361-8449-43A92F80655B}"/>
    <cellStyle name="Normal 8 2 5 2 3" xfId="2089" xr:uid="{207DDC87-7C58-41E2-88E3-367AE5B93EC1}"/>
    <cellStyle name="Normal 8 2 5 2 3 2" xfId="2090" xr:uid="{155DF7D6-6A2E-4DE7-9D96-160619FB6019}"/>
    <cellStyle name="Normal 8 2 5 2 4" xfId="2091" xr:uid="{3ADA6AC7-3555-468E-BF94-A9EADD96A3B0}"/>
    <cellStyle name="Normal 8 2 5 3" xfId="780" xr:uid="{1E53AACA-67D9-47FC-A3DD-F02829A99A5D}"/>
    <cellStyle name="Normal 8 2 5 3 2" xfId="2092" xr:uid="{6ECC74B7-5C6F-4D34-937D-19288ED33697}"/>
    <cellStyle name="Normal 8 2 5 3 2 2" xfId="2093" xr:uid="{B7B40FC4-8635-4514-ACF4-E83829D1CF4D}"/>
    <cellStyle name="Normal 8 2 5 3 3" xfId="2094" xr:uid="{267F1DE0-0D7F-4466-A985-0B3741242318}"/>
    <cellStyle name="Normal 8 2 5 3 4" xfId="3745" xr:uid="{68493A9C-4CF8-4021-9DC2-9D2276487B88}"/>
    <cellStyle name="Normal 8 2 5 4" xfId="2095" xr:uid="{F6CA5AE1-54E8-4AE4-94A9-B97DC3782AF3}"/>
    <cellStyle name="Normal 8 2 5 4 2" xfId="2096" xr:uid="{B2E5D340-50E0-4AD6-ABAE-9FD2CAF89925}"/>
    <cellStyle name="Normal 8 2 5 5" xfId="2097" xr:uid="{B423378D-9319-4FEB-8715-FAF818BE3E16}"/>
    <cellStyle name="Normal 8 2 5 6" xfId="3746" xr:uid="{98E50B79-8155-4B28-84C5-EA8DF3CEDB7B}"/>
    <cellStyle name="Normal 8 2 6" xfId="382" xr:uid="{1CA50340-852E-46D2-A2A5-F41247BDEA3D}"/>
    <cellStyle name="Normal 8 2 6 2" xfId="781" xr:uid="{FEC5DE26-42C7-40F9-8E7D-751A9A5E9A47}"/>
    <cellStyle name="Normal 8 2 6 2 2" xfId="2098" xr:uid="{15601674-04C1-4078-8663-6E7B1933D3BB}"/>
    <cellStyle name="Normal 8 2 6 2 2 2" xfId="2099" xr:uid="{E83D110A-E102-44B0-8C0D-DE349715EFEC}"/>
    <cellStyle name="Normal 8 2 6 2 3" xfId="2100" xr:uid="{E8FAD9A4-49F0-4C50-8E02-57E6212F945F}"/>
    <cellStyle name="Normal 8 2 6 2 4" xfId="3747" xr:uid="{A9C20B34-C479-467A-B42D-4B72787F5E37}"/>
    <cellStyle name="Normal 8 2 6 3" xfId="2101" xr:uid="{3C514476-3FFB-4B15-B6C1-CD7B8C37B874}"/>
    <cellStyle name="Normal 8 2 6 3 2" xfId="2102" xr:uid="{E4CDDC45-A7D0-47E2-918F-C0ADA807A638}"/>
    <cellStyle name="Normal 8 2 6 4" xfId="2103" xr:uid="{2CE22839-804D-4E36-87F3-C7B164F80A96}"/>
    <cellStyle name="Normal 8 2 6 5" xfId="3748" xr:uid="{1CB81700-A87F-45CC-880D-1E8AF359D302}"/>
    <cellStyle name="Normal 8 2 7" xfId="782" xr:uid="{DD977F01-64F7-4075-ABB7-ABF2380FB485}"/>
    <cellStyle name="Normal 8 2 7 2" xfId="2104" xr:uid="{822E1114-C814-476A-A9C2-3F91C0591A44}"/>
    <cellStyle name="Normal 8 2 7 2 2" xfId="2105" xr:uid="{33090125-CE9F-44FF-8605-013F88567107}"/>
    <cellStyle name="Normal 8 2 7 3" xfId="2106" xr:uid="{4D40ECA4-30F8-4BA2-B156-D7F6A2E092F1}"/>
    <cellStyle name="Normal 8 2 7 4" xfId="3749" xr:uid="{F81C3A6B-B0C3-4097-A68E-045EAEA5AA13}"/>
    <cellStyle name="Normal 8 2 8" xfId="2107" xr:uid="{28E74669-AA02-46EA-86A9-07A318E43231}"/>
    <cellStyle name="Normal 8 2 8 2" xfId="2108" xr:uid="{3D0208AE-D3C6-4452-AC03-5CA3C6B82399}"/>
    <cellStyle name="Normal 8 2 8 3" xfId="3750" xr:uid="{7BC4EEB7-BA86-4B3A-A9E2-CD3A67066FDC}"/>
    <cellStyle name="Normal 8 2 8 4" xfId="3751" xr:uid="{022E7BC6-A429-46AD-86BF-8A26140BF066}"/>
    <cellStyle name="Normal 8 2 9" xfId="2109" xr:uid="{BBDC9F78-47E3-49C0-9E55-DDBEA9A93525}"/>
    <cellStyle name="Normal 8 3" xfId="156" xr:uid="{A480287B-FBF1-47CC-9E90-4B3158B0394A}"/>
    <cellStyle name="Normal 8 3 10" xfId="3752" xr:uid="{8B6F5C86-513E-47D0-AC9D-2C3006E3703D}"/>
    <cellStyle name="Normal 8 3 11" xfId="3753" xr:uid="{2CC5943F-1BF8-4DCC-8634-6B8676B6FE68}"/>
    <cellStyle name="Normal 8 3 2" xfId="157" xr:uid="{D2E698AA-9417-456F-92A9-2565CE07D353}"/>
    <cellStyle name="Normal 8 3 2 2" xfId="158" xr:uid="{B000085B-B570-4932-B23A-CFC7336A9E52}"/>
    <cellStyle name="Normal 8 3 2 2 2" xfId="383" xr:uid="{2967F17F-9901-4801-81CF-89345A5878D0}"/>
    <cellStyle name="Normal 8 3 2 2 2 2" xfId="783" xr:uid="{3471FDF8-F054-4592-9DFA-AD3EC27B43D7}"/>
    <cellStyle name="Normal 8 3 2 2 2 2 2" xfId="2110" xr:uid="{178B372D-140C-4E97-8D15-F700BAD61C4F}"/>
    <cellStyle name="Normal 8 3 2 2 2 2 2 2" xfId="2111" xr:uid="{D366256C-7837-4F9E-8ACA-A694C70D9142}"/>
    <cellStyle name="Normal 8 3 2 2 2 2 3" xfId="2112" xr:uid="{BE1DB902-F269-4D83-B5B5-F56D1274EB1A}"/>
    <cellStyle name="Normal 8 3 2 2 2 2 4" xfId="3754" xr:uid="{1F524E15-D5E3-4725-BEE1-E5C5C0E75507}"/>
    <cellStyle name="Normal 8 3 2 2 2 3" xfId="2113" xr:uid="{0153AEE5-6E6F-4341-A9C4-DA277CBA3878}"/>
    <cellStyle name="Normal 8 3 2 2 2 3 2" xfId="2114" xr:uid="{7F24E989-5B5E-41BA-A88D-1237F21739EB}"/>
    <cellStyle name="Normal 8 3 2 2 2 3 3" xfId="3755" xr:uid="{5C79C8D5-3FCB-4C63-8AD1-0F046FC241A5}"/>
    <cellStyle name="Normal 8 3 2 2 2 3 4" xfId="3756" xr:uid="{4676833A-72C7-4D6F-9BED-C8E3DD982788}"/>
    <cellStyle name="Normal 8 3 2 2 2 4" xfId="2115" xr:uid="{2386F64F-6C10-4511-8F18-9176A3A0374A}"/>
    <cellStyle name="Normal 8 3 2 2 2 5" xfId="3757" xr:uid="{B53A0625-7200-4974-AD4C-80BB8154E365}"/>
    <cellStyle name="Normal 8 3 2 2 2 6" xfId="3758" xr:uid="{259077E8-3C61-4144-8497-2E7E475C8544}"/>
    <cellStyle name="Normal 8 3 2 2 3" xfId="784" xr:uid="{EB44FCFB-5586-4572-B1E6-1ED753D512D0}"/>
    <cellStyle name="Normal 8 3 2 2 3 2" xfId="2116" xr:uid="{C20B134A-C7F5-403D-893B-049E4BD1A286}"/>
    <cellStyle name="Normal 8 3 2 2 3 2 2" xfId="2117" xr:uid="{42EA5CBB-B0A0-49A8-9B49-C5BE53CB6173}"/>
    <cellStyle name="Normal 8 3 2 2 3 2 3" xfId="3759" xr:uid="{14A33B7A-A75F-416C-8653-CB52AD9F9A90}"/>
    <cellStyle name="Normal 8 3 2 2 3 2 4" xfId="3760" xr:uid="{ADE37CD4-15C2-4D0C-B0B5-895E92E9CC89}"/>
    <cellStyle name="Normal 8 3 2 2 3 3" xfId="2118" xr:uid="{F624E65E-70AC-4CC3-AE8A-EBD077359AF9}"/>
    <cellStyle name="Normal 8 3 2 2 3 4" xfId="3761" xr:uid="{B13DA9F1-74E7-4AB6-A3CF-BDDC25C6CB7D}"/>
    <cellStyle name="Normal 8 3 2 2 3 5" xfId="3762" xr:uid="{F07BC2D1-33B7-48C1-B95C-8C46B53D1544}"/>
    <cellStyle name="Normal 8 3 2 2 4" xfId="2119" xr:uid="{EF2E8157-9044-4945-85F3-ABA0183F7FAD}"/>
    <cellStyle name="Normal 8 3 2 2 4 2" xfId="2120" xr:uid="{6FF8DA32-68B7-48F2-8264-94DCCD989F1B}"/>
    <cellStyle name="Normal 8 3 2 2 4 3" xfId="3763" xr:uid="{5F90ADD7-482C-4232-A2BC-39CE4BD1F600}"/>
    <cellStyle name="Normal 8 3 2 2 4 4" xfId="3764" xr:uid="{58EC9ECB-968F-4213-929F-83264A0C6BED}"/>
    <cellStyle name="Normal 8 3 2 2 5" xfId="2121" xr:uid="{A9062C8F-B4EC-4FC3-9FBE-5C9951EE4F15}"/>
    <cellStyle name="Normal 8 3 2 2 5 2" xfId="3765" xr:uid="{4A74B8F5-6A9F-40AD-9879-6A7405D2BB5C}"/>
    <cellStyle name="Normal 8 3 2 2 5 3" xfId="3766" xr:uid="{F4F7AF9E-4253-4CCA-BD3C-23C8689BB7C8}"/>
    <cellStyle name="Normal 8 3 2 2 5 4" xfId="3767" xr:uid="{2F6D61CB-ABBD-4038-930D-49EE69D5EE00}"/>
    <cellStyle name="Normal 8 3 2 2 6" xfId="3768" xr:uid="{9C476488-0183-4355-80AA-897DE2522AF3}"/>
    <cellStyle name="Normal 8 3 2 2 7" xfId="3769" xr:uid="{E061D239-A2F4-4E51-B509-79C9C54F7CDB}"/>
    <cellStyle name="Normal 8 3 2 2 8" xfId="3770" xr:uid="{FA8EECAA-FFE7-41E0-90E1-FCC0B453F576}"/>
    <cellStyle name="Normal 8 3 2 3" xfId="384" xr:uid="{EF64F9D0-C8CB-4C53-85C4-911FA3FC9FD2}"/>
    <cellStyle name="Normal 8 3 2 3 2" xfId="785" xr:uid="{39611BBD-854A-4893-A426-55F2DC3A8C50}"/>
    <cellStyle name="Normal 8 3 2 3 2 2" xfId="786" xr:uid="{FE0D2D58-1600-437D-804E-689A53F1B3D7}"/>
    <cellStyle name="Normal 8 3 2 3 2 2 2" xfId="2122" xr:uid="{0A071B6F-9CCA-4083-8A8B-D719B59107EA}"/>
    <cellStyle name="Normal 8 3 2 3 2 2 2 2" xfId="2123" xr:uid="{47C48D06-C26D-4F93-A878-412D0F31900E}"/>
    <cellStyle name="Normal 8 3 2 3 2 2 3" xfId="2124" xr:uid="{B33414F7-B7E0-4EB0-8932-51F73B5CEF5F}"/>
    <cellStyle name="Normal 8 3 2 3 2 3" xfId="2125" xr:uid="{47368FB7-338E-4BE4-93BC-CF4227C55F23}"/>
    <cellStyle name="Normal 8 3 2 3 2 3 2" xfId="2126" xr:uid="{C6AF61ED-CEF3-4427-BC1B-741199525979}"/>
    <cellStyle name="Normal 8 3 2 3 2 4" xfId="2127" xr:uid="{00E98D20-C1D4-4B27-98AE-EB4B74BB36F0}"/>
    <cellStyle name="Normal 8 3 2 3 3" xfId="787" xr:uid="{564498A9-0EAD-469D-AA47-A8940F0BDCFE}"/>
    <cellStyle name="Normal 8 3 2 3 3 2" xfId="2128" xr:uid="{388D0153-7BD2-4B5F-870C-9CA0168BA41E}"/>
    <cellStyle name="Normal 8 3 2 3 3 2 2" xfId="2129" xr:uid="{F4D84427-B2B6-4D3E-80EC-998312154084}"/>
    <cellStyle name="Normal 8 3 2 3 3 3" xfId="2130" xr:uid="{A65329B9-C42F-48F8-A357-25B7EA9995A9}"/>
    <cellStyle name="Normal 8 3 2 3 3 4" xfId="3771" xr:uid="{11B16CE8-A86B-44D6-B56D-9171B6A0E768}"/>
    <cellStyle name="Normal 8 3 2 3 4" xfId="2131" xr:uid="{7EC78D88-81C5-452C-B5D8-D6D743AA26B2}"/>
    <cellStyle name="Normal 8 3 2 3 4 2" xfId="2132" xr:uid="{78CD51DC-A4F6-4126-893E-8CFA056ABE1B}"/>
    <cellStyle name="Normal 8 3 2 3 5" xfId="2133" xr:uid="{F72419FB-1A89-4901-8A43-6D237A0C3FC1}"/>
    <cellStyle name="Normal 8 3 2 3 6" xfId="3772" xr:uid="{900F48B1-C36E-4FE3-95A6-F7F6F57AEFB9}"/>
    <cellStyle name="Normal 8 3 2 4" xfId="385" xr:uid="{7D262A45-3E72-495E-A371-00A019F3FDCA}"/>
    <cellStyle name="Normal 8 3 2 4 2" xfId="788" xr:uid="{E735CF95-DA50-44E8-BEA4-A783AB042BBA}"/>
    <cellStyle name="Normal 8 3 2 4 2 2" xfId="2134" xr:uid="{19DD56D5-92B2-4C10-8C81-46753C6E8FB2}"/>
    <cellStyle name="Normal 8 3 2 4 2 2 2" xfId="2135" xr:uid="{19D85686-F580-452E-84E6-4569583FA8DC}"/>
    <cellStyle name="Normal 8 3 2 4 2 3" xfId="2136" xr:uid="{3EC56221-44BF-446A-AB89-57C04871FD1B}"/>
    <cellStyle name="Normal 8 3 2 4 2 4" xfId="3773" xr:uid="{6BA8C6EA-4A9B-435E-A319-0E3FE41BE610}"/>
    <cellStyle name="Normal 8 3 2 4 3" xfId="2137" xr:uid="{890F5873-C459-4A76-8B9A-296677A80EB0}"/>
    <cellStyle name="Normal 8 3 2 4 3 2" xfId="2138" xr:uid="{1DBE5F57-57F0-4325-979A-AB1EB503B09F}"/>
    <cellStyle name="Normal 8 3 2 4 4" xfId="2139" xr:uid="{5C088F55-FC41-44FB-B385-A396B900EADD}"/>
    <cellStyle name="Normal 8 3 2 4 5" xfId="3774" xr:uid="{94C7EE0F-F74C-424E-971C-EE47DB3B0B71}"/>
    <cellStyle name="Normal 8 3 2 5" xfId="386" xr:uid="{AA650ED2-1FA9-4123-B208-6DACECA4509A}"/>
    <cellStyle name="Normal 8 3 2 5 2" xfId="2140" xr:uid="{0237256D-87E3-4739-B7CB-20D8A7A2B7BD}"/>
    <cellStyle name="Normal 8 3 2 5 2 2" xfId="2141" xr:uid="{48CE574B-76CB-4B28-971B-86B9A30285FE}"/>
    <cellStyle name="Normal 8 3 2 5 3" xfId="2142" xr:uid="{E77EDD8C-957A-4A6E-990A-8B7861FBE577}"/>
    <cellStyle name="Normal 8 3 2 5 4" xfId="3775" xr:uid="{303C906A-A867-4D3B-B8AB-EC57548EF683}"/>
    <cellStyle name="Normal 8 3 2 6" xfId="2143" xr:uid="{C13441D7-247D-408B-BD62-78ABA160AAF0}"/>
    <cellStyle name="Normal 8 3 2 6 2" xfId="2144" xr:uid="{298C314C-4821-4573-89A2-F33465527B91}"/>
    <cellStyle name="Normal 8 3 2 6 3" xfId="3776" xr:uid="{2ED29558-483B-46DD-96A3-85E48AD1E84E}"/>
    <cellStyle name="Normal 8 3 2 6 4" xfId="3777" xr:uid="{D5D8CDC5-7246-4E69-95BC-F16DD26F6F11}"/>
    <cellStyle name="Normal 8 3 2 7" xfId="2145" xr:uid="{7F4EC184-C657-417C-B276-6353479B017D}"/>
    <cellStyle name="Normal 8 3 2 8" xfId="3778" xr:uid="{B0C42845-0F73-4B88-8369-045190971BCD}"/>
    <cellStyle name="Normal 8 3 2 9" xfId="3779" xr:uid="{F3B7046A-1574-4C7A-9965-C4002CCA1F00}"/>
    <cellStyle name="Normal 8 3 3" xfId="159" xr:uid="{B9875779-F4BB-4645-A8B3-C5ACCA4D72C2}"/>
    <cellStyle name="Normal 8 3 3 2" xfId="160" xr:uid="{994312B1-8B5D-4380-ADF1-BAD2820B0117}"/>
    <cellStyle name="Normal 8 3 3 2 2" xfId="789" xr:uid="{84745FEB-B9BF-4327-B630-FB100B7CE2D0}"/>
    <cellStyle name="Normal 8 3 3 2 2 2" xfId="2146" xr:uid="{547F63A2-AA03-490A-A4B8-6A1BA4B51C33}"/>
    <cellStyle name="Normal 8 3 3 2 2 2 2" xfId="2147" xr:uid="{36F6B3D7-D260-4E2A-8D88-4947AA953D7D}"/>
    <cellStyle name="Normal 8 3 3 2 2 2 2 2" xfId="4492" xr:uid="{8D1F637D-D80F-4C1D-B2B4-16CB541A143F}"/>
    <cellStyle name="Normal 8 3 3 2 2 2 3" xfId="4493" xr:uid="{744DF5CD-3896-4D4F-A021-70554C1CFC30}"/>
    <cellStyle name="Normal 8 3 3 2 2 3" xfId="2148" xr:uid="{1BEBB9E8-2312-4593-98D5-1ED6583FE3A7}"/>
    <cellStyle name="Normal 8 3 3 2 2 3 2" xfId="4494" xr:uid="{C0A67947-98A7-4E6D-8CBA-2AA7C7DAB340}"/>
    <cellStyle name="Normal 8 3 3 2 2 4" xfId="3780" xr:uid="{C42E88BD-50FE-451B-BC4F-5A58BB99A608}"/>
    <cellStyle name="Normal 8 3 3 2 3" xfId="2149" xr:uid="{69F8CFE3-93F8-4C5A-B10A-398A027FD68D}"/>
    <cellStyle name="Normal 8 3 3 2 3 2" xfId="2150" xr:uid="{188BDAB7-1D82-4380-B072-6753F6E40A25}"/>
    <cellStyle name="Normal 8 3 3 2 3 2 2" xfId="4495" xr:uid="{09283DC9-AC73-40A6-80A6-0A4848D942E6}"/>
    <cellStyle name="Normal 8 3 3 2 3 3" xfId="3781" xr:uid="{7BE79CDF-785F-4668-96A8-DB9EA9EE78EB}"/>
    <cellStyle name="Normal 8 3 3 2 3 4" xfId="3782" xr:uid="{D8E46217-62D5-443E-ADBA-CC46AAF02B48}"/>
    <cellStyle name="Normal 8 3 3 2 4" xfId="2151" xr:uid="{6417084C-3ECE-4F19-A88D-D3851FD8D456}"/>
    <cellStyle name="Normal 8 3 3 2 4 2" xfId="4496" xr:uid="{EE4C1648-A433-4193-92E3-B1E79F2CAD54}"/>
    <cellStyle name="Normal 8 3 3 2 5" xfId="3783" xr:uid="{928FFA57-3890-44C7-9D58-D6679BAB6794}"/>
    <cellStyle name="Normal 8 3 3 2 6" xfId="3784" xr:uid="{CDB73E00-A374-4C61-BE40-EDA45D42DD6D}"/>
    <cellStyle name="Normal 8 3 3 3" xfId="387" xr:uid="{D97D82C0-1094-47DC-9EC4-34441B6187A0}"/>
    <cellStyle name="Normal 8 3 3 3 2" xfId="2152" xr:uid="{E3AD9840-583B-4849-AAE0-7167FAB02186}"/>
    <cellStyle name="Normal 8 3 3 3 2 2" xfId="2153" xr:uid="{E1126186-7DD3-48F0-ADD9-43115A33C3FC}"/>
    <cellStyle name="Normal 8 3 3 3 2 2 2" xfId="4497" xr:uid="{383F5DAC-9BB5-412B-BFD7-59DDC779DDC2}"/>
    <cellStyle name="Normal 8 3 3 3 2 3" xfId="3785" xr:uid="{90F20F1F-22F3-4105-BA2B-8B9CF8E14876}"/>
    <cellStyle name="Normal 8 3 3 3 2 4" xfId="3786" xr:uid="{B41117D9-9BF7-4E8F-B3E8-C59119F25455}"/>
    <cellStyle name="Normal 8 3 3 3 3" xfId="2154" xr:uid="{7003646A-0384-4C41-8B82-82FD7CE7C8FD}"/>
    <cellStyle name="Normal 8 3 3 3 3 2" xfId="4498" xr:uid="{996971B0-D3CE-477C-8180-A0C2B67458AB}"/>
    <cellStyle name="Normal 8 3 3 3 4" xfId="3787" xr:uid="{6B4207BE-6C0D-4B04-974B-2D452A06A065}"/>
    <cellStyle name="Normal 8 3 3 3 5" xfId="3788" xr:uid="{3CEF1A86-6A92-4170-9FD3-D2F8774D2C8E}"/>
    <cellStyle name="Normal 8 3 3 4" xfId="2155" xr:uid="{83FF58D2-5AB7-4FA2-829C-F53D4454329C}"/>
    <cellStyle name="Normal 8 3 3 4 2" xfId="2156" xr:uid="{0A0C0FFD-060E-40D9-861B-6C79704B5D9D}"/>
    <cellStyle name="Normal 8 3 3 4 2 2" xfId="4499" xr:uid="{E17F6D7B-0C85-4A16-B648-92D14D47A976}"/>
    <cellStyle name="Normal 8 3 3 4 3" xfId="3789" xr:uid="{6AE45D89-4742-4760-A749-AADC4E09E168}"/>
    <cellStyle name="Normal 8 3 3 4 4" xfId="3790" xr:uid="{D607CD7C-9162-4F5C-A52F-71DC29941A92}"/>
    <cellStyle name="Normal 8 3 3 5" xfId="2157" xr:uid="{A58630F5-7188-4537-A6C2-C7BA2BA12708}"/>
    <cellStyle name="Normal 8 3 3 5 2" xfId="3791" xr:uid="{CE54BED6-395C-4F85-AC21-3E5DB63745BB}"/>
    <cellStyle name="Normal 8 3 3 5 3" xfId="3792" xr:uid="{A6EDD5B8-ABB9-4A56-907A-56C4BFDD9334}"/>
    <cellStyle name="Normal 8 3 3 5 4" xfId="3793" xr:uid="{DF00F5B8-C38F-4634-97E8-C78A55A1C8C5}"/>
    <cellStyle name="Normal 8 3 3 6" xfId="3794" xr:uid="{292283CE-124B-4DDD-9311-A72855CDE214}"/>
    <cellStyle name="Normal 8 3 3 7" xfId="3795" xr:uid="{3EE99265-59B4-45E1-87EF-E6F9E0C27D76}"/>
    <cellStyle name="Normal 8 3 3 8" xfId="3796" xr:uid="{84C06486-FEA1-408C-A1D8-03327316F7FF}"/>
    <cellStyle name="Normal 8 3 4" xfId="161" xr:uid="{C06A6D49-BA66-444B-8274-9ABDD14BEA03}"/>
    <cellStyle name="Normal 8 3 4 2" xfId="790" xr:uid="{89F987B4-51CF-4479-9FBF-215E9355D082}"/>
    <cellStyle name="Normal 8 3 4 2 2" xfId="791" xr:uid="{B85671EE-EAE5-4EBE-86E0-6F0EA4EC8CBB}"/>
    <cellStyle name="Normal 8 3 4 2 2 2" xfId="2158" xr:uid="{E2EB5693-2221-427D-8ECD-03C59306A12F}"/>
    <cellStyle name="Normal 8 3 4 2 2 2 2" xfId="2159" xr:uid="{E5D78B88-CEA6-4126-A590-EACF070B74D5}"/>
    <cellStyle name="Normal 8 3 4 2 2 3" xfId="2160" xr:uid="{4E7B441A-7F7A-4936-8939-FB494F1D7FC7}"/>
    <cellStyle name="Normal 8 3 4 2 2 4" xfId="3797" xr:uid="{EF363CC1-E013-4FC5-813B-26C79953CAB1}"/>
    <cellStyle name="Normal 8 3 4 2 3" xfId="2161" xr:uid="{F0390A35-EF9A-4DAE-AE01-8B779B0A38B6}"/>
    <cellStyle name="Normal 8 3 4 2 3 2" xfId="2162" xr:uid="{8E98F148-1F36-4BE7-9329-356D9D382FEE}"/>
    <cellStyle name="Normal 8 3 4 2 4" xfId="2163" xr:uid="{43516971-04A3-4F68-99D1-18692BDEFCDE}"/>
    <cellStyle name="Normal 8 3 4 2 5" xfId="3798" xr:uid="{15AB9370-D694-40C0-8446-902B46CBCC23}"/>
    <cellStyle name="Normal 8 3 4 3" xfId="792" xr:uid="{D151C88D-150D-404B-8A73-C83E518F860D}"/>
    <cellStyle name="Normal 8 3 4 3 2" xfId="2164" xr:uid="{17CD0922-375F-47E9-B64F-A576DB77A8AD}"/>
    <cellStyle name="Normal 8 3 4 3 2 2" xfId="2165" xr:uid="{0D3A8F84-251C-4575-A9CB-B5063FC437D1}"/>
    <cellStyle name="Normal 8 3 4 3 3" xfId="2166" xr:uid="{4AE05AC1-A403-4263-93A6-61D5A0919A96}"/>
    <cellStyle name="Normal 8 3 4 3 4" xfId="3799" xr:uid="{4840F047-4ADB-4275-A5F5-05BD28E73FA5}"/>
    <cellStyle name="Normal 8 3 4 4" xfId="2167" xr:uid="{6373CB2D-FEC0-4FD0-B3A3-A4AAC2B23610}"/>
    <cellStyle name="Normal 8 3 4 4 2" xfId="2168" xr:uid="{198CF691-E345-4E05-92C8-8D370FB15185}"/>
    <cellStyle name="Normal 8 3 4 4 3" xfId="3800" xr:uid="{44F9A7EB-09A2-47C5-B747-A462FE92E77D}"/>
    <cellStyle name="Normal 8 3 4 4 4" xfId="3801" xr:uid="{A77D4BB9-5211-40E4-B12C-5D4864D67777}"/>
    <cellStyle name="Normal 8 3 4 5" xfId="2169" xr:uid="{218AFF97-28E9-4D95-9A9C-639A9E39A814}"/>
    <cellStyle name="Normal 8 3 4 6" xfId="3802" xr:uid="{CE4CA87B-E799-4231-AF53-0BDB97800576}"/>
    <cellStyle name="Normal 8 3 4 7" xfId="3803" xr:uid="{ECDB8FDC-EC11-49AC-8860-1E8AD5242874}"/>
    <cellStyle name="Normal 8 3 5" xfId="388" xr:uid="{58ECCA1A-AD17-4CE0-BF7F-FC7ACF13A206}"/>
    <cellStyle name="Normal 8 3 5 2" xfId="793" xr:uid="{18E025C6-852B-4115-B07F-6B41BD0D4A4C}"/>
    <cellStyle name="Normal 8 3 5 2 2" xfId="2170" xr:uid="{BA01F875-ED82-4E38-8A82-3402A2DA815E}"/>
    <cellStyle name="Normal 8 3 5 2 2 2" xfId="2171" xr:uid="{35918B0F-40B6-4C30-9FAC-BDE3961910F2}"/>
    <cellStyle name="Normal 8 3 5 2 3" xfId="2172" xr:uid="{123AE219-CE80-4488-9D54-C71F9AB2D4B7}"/>
    <cellStyle name="Normal 8 3 5 2 4" xfId="3804" xr:uid="{99BFC0A8-CA40-445B-ABDC-8AAF2DCE3877}"/>
    <cellStyle name="Normal 8 3 5 3" xfId="2173" xr:uid="{4294AB50-1A12-4693-835A-4B949BADA986}"/>
    <cellStyle name="Normal 8 3 5 3 2" xfId="2174" xr:uid="{79401A52-50CA-4242-864A-D1713C67062D}"/>
    <cellStyle name="Normal 8 3 5 3 3" xfId="3805" xr:uid="{617FF7BB-8FFC-467A-BF84-2A38479F4681}"/>
    <cellStyle name="Normal 8 3 5 3 4" xfId="3806" xr:uid="{79C4F695-0A4A-4A8A-AD19-417D82195AC5}"/>
    <cellStyle name="Normal 8 3 5 4" xfId="2175" xr:uid="{78208B8F-437F-4E05-A2D7-ACD2FC347E99}"/>
    <cellStyle name="Normal 8 3 5 5" xfId="3807" xr:uid="{81AF6B85-F298-40DB-B155-AB16E719A578}"/>
    <cellStyle name="Normal 8 3 5 6" xfId="3808" xr:uid="{49901C9F-C09A-48BC-AD7B-2D248AB784DE}"/>
    <cellStyle name="Normal 8 3 6" xfId="389" xr:uid="{7AB30562-EE4B-46C5-9C6A-4354C4454A8F}"/>
    <cellStyle name="Normal 8 3 6 2" xfId="2176" xr:uid="{887D3E2B-8B21-4FA2-BBA4-621D33570642}"/>
    <cellStyle name="Normal 8 3 6 2 2" xfId="2177" xr:uid="{BED4746F-BE2E-4BDD-8C4D-97B7EDF400F9}"/>
    <cellStyle name="Normal 8 3 6 2 3" xfId="3809" xr:uid="{B9E0E683-CE76-4F06-BE8C-BF8051B0BDAD}"/>
    <cellStyle name="Normal 8 3 6 2 4" xfId="3810" xr:uid="{6D407BA5-2FED-4216-B913-76975649C092}"/>
    <cellStyle name="Normal 8 3 6 3" xfId="2178" xr:uid="{B2F6D8B6-9455-4357-AD95-992F5C909A89}"/>
    <cellStyle name="Normal 8 3 6 4" xfId="3811" xr:uid="{22394F15-2986-48B3-8AE3-9FFDD568FD29}"/>
    <cellStyle name="Normal 8 3 6 5" xfId="3812" xr:uid="{DECAD734-3B5E-4290-8A0E-02994AC6B8FA}"/>
    <cellStyle name="Normal 8 3 7" xfId="2179" xr:uid="{4F3A73A1-25A3-476A-8B4E-FD99616359BC}"/>
    <cellStyle name="Normal 8 3 7 2" xfId="2180" xr:uid="{AEA7A7C6-6C1C-43FC-BB38-E91787935102}"/>
    <cellStyle name="Normal 8 3 7 3" xfId="3813" xr:uid="{38A1D472-E423-4355-8A50-1B87D5235230}"/>
    <cellStyle name="Normal 8 3 7 4" xfId="3814" xr:uid="{1A53765A-B54E-4201-A1DF-B5F9072BB924}"/>
    <cellStyle name="Normal 8 3 8" xfId="2181" xr:uid="{C908A3FB-6B89-4C23-9C58-20D7AC2DBB7F}"/>
    <cellStyle name="Normal 8 3 8 2" xfId="3815" xr:uid="{FDFE4942-C424-4F7A-AE9A-E45293191CEC}"/>
    <cellStyle name="Normal 8 3 8 3" xfId="3816" xr:uid="{DFD12833-2FF6-44A6-AC2C-4A10CF8541C3}"/>
    <cellStyle name="Normal 8 3 8 4" xfId="3817" xr:uid="{76B24F2F-690F-4569-92A7-BD8C9BCDBA68}"/>
    <cellStyle name="Normal 8 3 9" xfId="3818" xr:uid="{F4FBC925-C76B-4973-8B21-31AD20C5EC01}"/>
    <cellStyle name="Normal 8 4" xfId="162" xr:uid="{F3E5E5F8-9C87-420F-8F50-CF707A867235}"/>
    <cellStyle name="Normal 8 4 10" xfId="3819" xr:uid="{CF1989A9-97D9-4BDF-BDF2-B4AA8C365E1D}"/>
    <cellStyle name="Normal 8 4 11" xfId="3820" xr:uid="{23B886C9-C410-4597-9339-857D20CD807F}"/>
    <cellStyle name="Normal 8 4 2" xfId="163" xr:uid="{E3C8D6AD-ED7E-46BD-BB6A-FD90DC6BE54B}"/>
    <cellStyle name="Normal 8 4 2 2" xfId="390" xr:uid="{8E6DD38E-DC3A-45DF-95BB-266D44E45D45}"/>
    <cellStyle name="Normal 8 4 2 2 2" xfId="794" xr:uid="{0DC12949-BA7A-483E-A7A9-3CE4D0636195}"/>
    <cellStyle name="Normal 8 4 2 2 2 2" xfId="795" xr:uid="{B9D30632-A632-45B8-BB34-D8F1AF714E03}"/>
    <cellStyle name="Normal 8 4 2 2 2 2 2" xfId="2182" xr:uid="{21BB7D46-2464-45BF-8E9E-80C443F9B847}"/>
    <cellStyle name="Normal 8 4 2 2 2 2 3" xfId="3821" xr:uid="{350A593D-EC54-4B32-B11D-7789EEC25DDD}"/>
    <cellStyle name="Normal 8 4 2 2 2 2 4" xfId="3822" xr:uid="{301AD1AF-3911-405D-A94C-B994A45E0E1A}"/>
    <cellStyle name="Normal 8 4 2 2 2 3" xfId="2183" xr:uid="{832264A4-BE5D-4F13-A5D1-E73BBE2C0E05}"/>
    <cellStyle name="Normal 8 4 2 2 2 3 2" xfId="3823" xr:uid="{B41EE403-005C-4E61-BEB2-9DF6550B2918}"/>
    <cellStyle name="Normal 8 4 2 2 2 3 3" xfId="3824" xr:uid="{F90FFC5E-866C-4DAD-A40C-CC95FE7563A5}"/>
    <cellStyle name="Normal 8 4 2 2 2 3 4" xfId="3825" xr:uid="{532CBB93-2264-48D8-A7DD-06D1D5D206DF}"/>
    <cellStyle name="Normal 8 4 2 2 2 4" xfId="3826" xr:uid="{0393319D-5402-4CF8-9FD3-6AFC1D7E21CE}"/>
    <cellStyle name="Normal 8 4 2 2 2 5" xfId="3827" xr:uid="{32D4687B-EDCD-4088-9AE6-76AC1A2795EE}"/>
    <cellStyle name="Normal 8 4 2 2 2 6" xfId="3828" xr:uid="{373D8822-A8DA-4325-BEDE-ED06DD7754CE}"/>
    <cellStyle name="Normal 8 4 2 2 3" xfId="796" xr:uid="{B28FC858-5AB5-4E54-91D5-B60ED42F5CAB}"/>
    <cellStyle name="Normal 8 4 2 2 3 2" xfId="2184" xr:uid="{54981DEC-A6DD-4EEB-B48E-40536E7C26CC}"/>
    <cellStyle name="Normal 8 4 2 2 3 2 2" xfId="3829" xr:uid="{2BE18E9F-DC71-4161-A3E0-CCCF281677BC}"/>
    <cellStyle name="Normal 8 4 2 2 3 2 3" xfId="3830" xr:uid="{E33FE273-0C73-4460-9904-2C8B4B9A7ED8}"/>
    <cellStyle name="Normal 8 4 2 2 3 2 4" xfId="3831" xr:uid="{3AC39AF4-DB94-4BD4-BC43-490D7B684599}"/>
    <cellStyle name="Normal 8 4 2 2 3 3" xfId="3832" xr:uid="{21D2506B-3F88-4574-95D6-3789926B4C94}"/>
    <cellStyle name="Normal 8 4 2 2 3 4" xfId="3833" xr:uid="{C7797AF4-A3DA-4503-B94F-1F222FEF9529}"/>
    <cellStyle name="Normal 8 4 2 2 3 5" xfId="3834" xr:uid="{899DF92F-A6C8-461F-8BCB-B061ABBA9913}"/>
    <cellStyle name="Normal 8 4 2 2 4" xfId="2185" xr:uid="{A5D56DC8-463A-48CD-8941-A979E31BC12E}"/>
    <cellStyle name="Normal 8 4 2 2 4 2" xfId="3835" xr:uid="{2A3BF1C6-CECD-42ED-911F-7B0F0806D53B}"/>
    <cellStyle name="Normal 8 4 2 2 4 3" xfId="3836" xr:uid="{477A763A-C983-467B-8E35-49A146326C94}"/>
    <cellStyle name="Normal 8 4 2 2 4 4" xfId="3837" xr:uid="{3A9849BA-C1CA-481C-AFAA-2B795E00B8B6}"/>
    <cellStyle name="Normal 8 4 2 2 5" xfId="3838" xr:uid="{CD13C41A-82BC-4976-9C07-3EF03CAEA097}"/>
    <cellStyle name="Normal 8 4 2 2 5 2" xfId="3839" xr:uid="{00B8E1C7-D377-421A-B68D-771751239EFB}"/>
    <cellStyle name="Normal 8 4 2 2 5 3" xfId="3840" xr:uid="{AE6D2B3C-98EC-47AC-977D-06E437801CC4}"/>
    <cellStyle name="Normal 8 4 2 2 5 4" xfId="3841" xr:uid="{B77A60BC-8CF6-42DD-B0B5-6890D1F12408}"/>
    <cellStyle name="Normal 8 4 2 2 6" xfId="3842" xr:uid="{E960BFC5-C426-49C1-81DC-926717A70E52}"/>
    <cellStyle name="Normal 8 4 2 2 7" xfId="3843" xr:uid="{ABEC13FD-35C8-4205-9E7C-97B2025FCFE3}"/>
    <cellStyle name="Normal 8 4 2 2 8" xfId="3844" xr:uid="{28DD9B80-8DE7-4380-9D6B-1A9F7E2B49AC}"/>
    <cellStyle name="Normal 8 4 2 3" xfId="797" xr:uid="{38CB698A-67D1-4773-BC18-9D888A1D8EC9}"/>
    <cellStyle name="Normal 8 4 2 3 2" xfId="798" xr:uid="{E529642F-4B1F-4F6D-8E65-AE6F9F33E89B}"/>
    <cellStyle name="Normal 8 4 2 3 2 2" xfId="799" xr:uid="{780759A4-74C9-4D2F-B3C6-2A846BCDA992}"/>
    <cellStyle name="Normal 8 4 2 3 2 3" xfId="3845" xr:uid="{173CF609-9D6B-4033-9BBE-C8A3475CAF5B}"/>
    <cellStyle name="Normal 8 4 2 3 2 4" xfId="3846" xr:uid="{FB4EA2E9-D25B-4142-BAF8-BCA578AF6226}"/>
    <cellStyle name="Normal 8 4 2 3 3" xfId="800" xr:uid="{AEECDD7B-90BD-4F15-A2ED-446DAB0D5DF1}"/>
    <cellStyle name="Normal 8 4 2 3 3 2" xfId="3847" xr:uid="{886AEFAF-1E24-4795-BEDE-755A9BAA2A7B}"/>
    <cellStyle name="Normal 8 4 2 3 3 3" xfId="3848" xr:uid="{095C954D-6C3A-4349-A9D6-2EFDDD48399D}"/>
    <cellStyle name="Normal 8 4 2 3 3 4" xfId="3849" xr:uid="{C80F6029-9A64-41AF-BD44-9EF4783E5E03}"/>
    <cellStyle name="Normal 8 4 2 3 4" xfId="3850" xr:uid="{DE67057D-BD52-4F32-8C71-8D7C9576D6FF}"/>
    <cellStyle name="Normal 8 4 2 3 5" xfId="3851" xr:uid="{2FAB1497-3C61-4EDD-9333-12197C179F94}"/>
    <cellStyle name="Normal 8 4 2 3 6" xfId="3852" xr:uid="{E9D14DD7-DF3F-4569-B107-7DB8F768C5DF}"/>
    <cellStyle name="Normal 8 4 2 4" xfId="801" xr:uid="{8E9E2063-A986-4A7E-B279-B8369CD7F452}"/>
    <cellStyle name="Normal 8 4 2 4 2" xfId="802" xr:uid="{E3765808-E49C-41D3-A7C1-6C0587F9436F}"/>
    <cellStyle name="Normal 8 4 2 4 2 2" xfId="3853" xr:uid="{6CF684C4-098F-4BAF-AE82-6A287040155A}"/>
    <cellStyle name="Normal 8 4 2 4 2 3" xfId="3854" xr:uid="{E6E4FD77-04F8-431A-93CC-7195327036A4}"/>
    <cellStyle name="Normal 8 4 2 4 2 4" xfId="3855" xr:uid="{2E5E139A-954C-47B6-A17E-B45CC31A59EE}"/>
    <cellStyle name="Normal 8 4 2 4 3" xfId="3856" xr:uid="{BB7262F2-CC53-4070-84C0-045FEEF691D6}"/>
    <cellStyle name="Normal 8 4 2 4 4" xfId="3857" xr:uid="{21EF8261-C2FD-4BB2-B6CE-C4E0D140862A}"/>
    <cellStyle name="Normal 8 4 2 4 5" xfId="3858" xr:uid="{4E41692D-93C7-451D-BAFF-8463AE0B1EEC}"/>
    <cellStyle name="Normal 8 4 2 5" xfId="803" xr:uid="{03A1B71E-A035-4A18-B9A4-F329D21C8F09}"/>
    <cellStyle name="Normal 8 4 2 5 2" xfId="3859" xr:uid="{9D59A4C9-9E13-4413-BD0A-7FA67C5E46A1}"/>
    <cellStyle name="Normal 8 4 2 5 3" xfId="3860" xr:uid="{4C1AAC9B-36DA-4B0A-882B-E271A5572989}"/>
    <cellStyle name="Normal 8 4 2 5 4" xfId="3861" xr:uid="{A9AAFF08-882C-4D92-BFA9-FBDEA1A7A0C5}"/>
    <cellStyle name="Normal 8 4 2 6" xfId="3862" xr:uid="{8419DBA1-A1A6-4205-B742-C068EDF2622D}"/>
    <cellStyle name="Normal 8 4 2 6 2" xfId="3863" xr:uid="{6BBF6389-CE99-4C8F-838F-33CAEBBEA95A}"/>
    <cellStyle name="Normal 8 4 2 6 3" xfId="3864" xr:uid="{81807020-CCA6-4136-9D2C-3E94387E7781}"/>
    <cellStyle name="Normal 8 4 2 6 4" xfId="3865" xr:uid="{1EE1342A-DC8B-4369-92F3-A17B69A300D9}"/>
    <cellStyle name="Normal 8 4 2 7" xfId="3866" xr:uid="{9B16A5C5-E67F-4125-BFA0-AE5E12A0EFD7}"/>
    <cellStyle name="Normal 8 4 2 8" xfId="3867" xr:uid="{A5FCABB3-1F1B-4637-87BA-459362794C5A}"/>
    <cellStyle name="Normal 8 4 2 9" xfId="3868" xr:uid="{5C030813-AB15-49DE-AB3A-934ECDBFD1D7}"/>
    <cellStyle name="Normal 8 4 3" xfId="391" xr:uid="{E8CC85AF-13CA-4EF2-B62D-3FA17B6731F2}"/>
    <cellStyle name="Normal 8 4 3 2" xfId="804" xr:uid="{9C0C0E35-520E-449D-BD9B-1193A497A379}"/>
    <cellStyle name="Normal 8 4 3 2 2" xfId="805" xr:uid="{5F0BC93D-E56B-4607-A5B7-31D1073886D2}"/>
    <cellStyle name="Normal 8 4 3 2 2 2" xfId="2186" xr:uid="{99579CC3-715F-442B-B5CC-F6DBEF6791D4}"/>
    <cellStyle name="Normal 8 4 3 2 2 2 2" xfId="2187" xr:uid="{7BB516B9-16DE-4148-9395-8A78F37882FD}"/>
    <cellStyle name="Normal 8 4 3 2 2 3" xfId="2188" xr:uid="{95BD84BB-B458-4288-A102-27BB09DBC05F}"/>
    <cellStyle name="Normal 8 4 3 2 2 4" xfId="3869" xr:uid="{97E6B003-0569-49F7-B456-29735D794D5D}"/>
    <cellStyle name="Normal 8 4 3 2 3" xfId="2189" xr:uid="{88589D99-BEDD-4203-8F79-C8BEFA9842A7}"/>
    <cellStyle name="Normal 8 4 3 2 3 2" xfId="2190" xr:uid="{09A234D8-4BFE-4460-A2CC-7C3902538C10}"/>
    <cellStyle name="Normal 8 4 3 2 3 3" xfId="3870" xr:uid="{FBE37746-00CD-434A-8D34-950FB1D46802}"/>
    <cellStyle name="Normal 8 4 3 2 3 4" xfId="3871" xr:uid="{573148AB-E5E7-4D12-A932-34E32AFEA585}"/>
    <cellStyle name="Normal 8 4 3 2 4" xfId="2191" xr:uid="{337B325C-BE8E-41E3-B9A1-ED4E9D6C0FB4}"/>
    <cellStyle name="Normal 8 4 3 2 5" xfId="3872" xr:uid="{E5F01990-BCC4-4650-9414-D4A901D7F257}"/>
    <cellStyle name="Normal 8 4 3 2 6" xfId="3873" xr:uid="{C992AD23-8D5A-40A2-A58C-A44FCC8AB040}"/>
    <cellStyle name="Normal 8 4 3 3" xfId="806" xr:uid="{450C12E9-19D1-4DFA-BBC9-2BBBE0589B9D}"/>
    <cellStyle name="Normal 8 4 3 3 2" xfId="2192" xr:uid="{FE4161A9-EEB0-430A-B4AC-34C71A151FC7}"/>
    <cellStyle name="Normal 8 4 3 3 2 2" xfId="2193" xr:uid="{80C604B5-A5E4-4796-BECF-E1A8A4C5588D}"/>
    <cellStyle name="Normal 8 4 3 3 2 3" xfId="3874" xr:uid="{DD0E4C35-8032-49AE-AB15-7615B4EEE6BD}"/>
    <cellStyle name="Normal 8 4 3 3 2 4" xfId="3875" xr:uid="{C81F930D-513F-48C6-92BA-AF011B0B1B43}"/>
    <cellStyle name="Normal 8 4 3 3 3" xfId="2194" xr:uid="{6974D228-4478-442C-8AAB-31DC0AB9C16A}"/>
    <cellStyle name="Normal 8 4 3 3 4" xfId="3876" xr:uid="{038D2447-9B31-4E74-AD55-F0FC3D5A5FAD}"/>
    <cellStyle name="Normal 8 4 3 3 5" xfId="3877" xr:uid="{FF194516-1044-4E3C-A735-79B746830B79}"/>
    <cellStyle name="Normal 8 4 3 4" xfId="2195" xr:uid="{804FA45D-7515-491E-8556-A030337E34B2}"/>
    <cellStyle name="Normal 8 4 3 4 2" xfId="2196" xr:uid="{32274833-0B13-4105-8075-028891483BAC}"/>
    <cellStyle name="Normal 8 4 3 4 3" xfId="3878" xr:uid="{F64E86AA-79AB-40F2-953C-B1F6CBEAB521}"/>
    <cellStyle name="Normal 8 4 3 4 4" xfId="3879" xr:uid="{A103D63D-DDF9-4A05-8E3F-CAA4B7BC6360}"/>
    <cellStyle name="Normal 8 4 3 5" xfId="2197" xr:uid="{B29081A0-49E0-4CFD-8224-954706DAB7B7}"/>
    <cellStyle name="Normal 8 4 3 5 2" xfId="3880" xr:uid="{15A0516F-2322-434B-A1FC-9AD88B1886EC}"/>
    <cellStyle name="Normal 8 4 3 5 3" xfId="3881" xr:uid="{8FF25A52-4F59-49D7-8B34-8F0793D64DDE}"/>
    <cellStyle name="Normal 8 4 3 5 4" xfId="3882" xr:uid="{BEAB27D9-82CE-485E-B8CD-6C891045CF95}"/>
    <cellStyle name="Normal 8 4 3 6" xfId="3883" xr:uid="{75E6E66D-7C38-4D70-98B5-366DB9FB267F}"/>
    <cellStyle name="Normal 8 4 3 7" xfId="3884" xr:uid="{A60501E3-F5F5-47B5-86DA-DE98EA86F74B}"/>
    <cellStyle name="Normal 8 4 3 8" xfId="3885" xr:uid="{7EC6C93F-4E16-4EE0-8507-3641EB770E1A}"/>
    <cellStyle name="Normal 8 4 4" xfId="392" xr:uid="{DEA19714-749A-4606-BFB3-75282DC2286A}"/>
    <cellStyle name="Normal 8 4 4 2" xfId="807" xr:uid="{D344207F-5B1E-4D25-8F89-8DD313183096}"/>
    <cellStyle name="Normal 8 4 4 2 2" xfId="808" xr:uid="{F046F621-764C-46B8-939A-8D0D2563343D}"/>
    <cellStyle name="Normal 8 4 4 2 2 2" xfId="2198" xr:uid="{5880D2EF-152F-4C94-A0DF-7D3CD5AAD078}"/>
    <cellStyle name="Normal 8 4 4 2 2 3" xfId="3886" xr:uid="{308D46CC-F421-47E1-BB36-AE12DEDA40C2}"/>
    <cellStyle name="Normal 8 4 4 2 2 4" xfId="3887" xr:uid="{C5EADC39-01D1-4D86-868D-AAB807FC25AA}"/>
    <cellStyle name="Normal 8 4 4 2 3" xfId="2199" xr:uid="{716EBC4E-63E5-4040-80D0-A3DDF36C3164}"/>
    <cellStyle name="Normal 8 4 4 2 4" xfId="3888" xr:uid="{8E483354-B0D6-4C86-AA64-9E188EEF3BA6}"/>
    <cellStyle name="Normal 8 4 4 2 5" xfId="3889" xr:uid="{24F2748F-6E0D-4A25-9FED-3D87CFC74DC6}"/>
    <cellStyle name="Normal 8 4 4 3" xfId="809" xr:uid="{F91AAC0B-C5B6-4ACA-B8C9-5283B4A59B83}"/>
    <cellStyle name="Normal 8 4 4 3 2" xfId="2200" xr:uid="{7E5A6947-277B-47FF-B64A-A37A6528EBA3}"/>
    <cellStyle name="Normal 8 4 4 3 3" xfId="3890" xr:uid="{79744655-9B0C-4F07-BF58-CF751A77DFF6}"/>
    <cellStyle name="Normal 8 4 4 3 4" xfId="3891" xr:uid="{062E4B04-2B4C-47DF-8419-28125EE0D2DF}"/>
    <cellStyle name="Normal 8 4 4 4" xfId="2201" xr:uid="{07587165-C36B-4AE5-B7F4-F59F40DCC660}"/>
    <cellStyle name="Normal 8 4 4 4 2" xfId="3892" xr:uid="{044951D6-8D09-45AE-B6CE-1EF1D7A39F82}"/>
    <cellStyle name="Normal 8 4 4 4 3" xfId="3893" xr:uid="{6CCDCE97-7A17-4EA0-B52E-B9F788607266}"/>
    <cellStyle name="Normal 8 4 4 4 4" xfId="3894" xr:uid="{F972EE57-39C5-4348-BB35-80E816519F71}"/>
    <cellStyle name="Normal 8 4 4 5" xfId="3895" xr:uid="{1A792654-17D9-48DD-8835-AD958A06BB6B}"/>
    <cellStyle name="Normal 8 4 4 6" xfId="3896" xr:uid="{1A1062CD-BEFA-4BF4-A3A1-3B4889058BB9}"/>
    <cellStyle name="Normal 8 4 4 7" xfId="3897" xr:uid="{82EBE0EA-EEEB-4CE2-A45D-9D4AC1E2ACFF}"/>
    <cellStyle name="Normal 8 4 5" xfId="393" xr:uid="{07C634CA-DE01-47E3-87F1-8444B6FDE491}"/>
    <cellStyle name="Normal 8 4 5 2" xfId="810" xr:uid="{64BDF669-A501-4493-BD1F-42D845F76F42}"/>
    <cellStyle name="Normal 8 4 5 2 2" xfId="2202" xr:uid="{02820ED2-1480-448A-BB22-04DDE9059089}"/>
    <cellStyle name="Normal 8 4 5 2 3" xfId="3898" xr:uid="{7223AFCF-82D0-441A-B7F0-6F1320689733}"/>
    <cellStyle name="Normal 8 4 5 2 4" xfId="3899" xr:uid="{5D9AA918-DDE9-43F4-B59D-9A0CE2AFC44B}"/>
    <cellStyle name="Normal 8 4 5 3" xfId="2203" xr:uid="{DF8E5B3B-E26B-49FF-B24B-CCC15D1CD105}"/>
    <cellStyle name="Normal 8 4 5 3 2" xfId="3900" xr:uid="{72084BF4-0320-4D40-B29F-8C1DD279A6BE}"/>
    <cellStyle name="Normal 8 4 5 3 3" xfId="3901" xr:uid="{9B20B41A-9F0E-4671-93C1-330EB2E8BDA2}"/>
    <cellStyle name="Normal 8 4 5 3 4" xfId="3902" xr:uid="{6BD41A62-94F2-481B-81F8-09CF4179D51C}"/>
    <cellStyle name="Normal 8 4 5 4" xfId="3903" xr:uid="{257126FD-AE94-4B1B-8343-051C90BFC8C4}"/>
    <cellStyle name="Normal 8 4 5 5" xfId="3904" xr:uid="{3CD50810-41F9-4BBD-B5FA-592EEDD36385}"/>
    <cellStyle name="Normal 8 4 5 6" xfId="3905" xr:uid="{C203701B-BBD4-42C3-A8C5-D50983674DE4}"/>
    <cellStyle name="Normal 8 4 6" xfId="811" xr:uid="{1D7BB118-4255-4C6B-8DA6-97E2C16A8531}"/>
    <cellStyle name="Normal 8 4 6 2" xfId="2204" xr:uid="{6F1F4FE9-0EC7-43B0-AD05-71902F98A58A}"/>
    <cellStyle name="Normal 8 4 6 2 2" xfId="3906" xr:uid="{648311D2-2CB9-47BA-A7CB-F7A8DA0906E3}"/>
    <cellStyle name="Normal 8 4 6 2 3" xfId="3907" xr:uid="{FC517C2F-4F4C-49B4-B71C-3B1AADA25988}"/>
    <cellStyle name="Normal 8 4 6 2 4" xfId="3908" xr:uid="{7B2CAD20-2B5E-4FF0-90EC-A52CB6D2C8A3}"/>
    <cellStyle name="Normal 8 4 6 3" xfId="3909" xr:uid="{11C19035-22E1-45CD-BB56-C5FAED45BCCC}"/>
    <cellStyle name="Normal 8 4 6 4" xfId="3910" xr:uid="{ED33FE90-7C53-433C-9C5B-10CF8639CE4D}"/>
    <cellStyle name="Normal 8 4 6 5" xfId="3911" xr:uid="{7262E233-8596-43E3-89BA-A0DCAD454C8A}"/>
    <cellStyle name="Normal 8 4 7" xfId="2205" xr:uid="{9D2815F0-3193-44DF-B50B-FB9638690720}"/>
    <cellStyle name="Normal 8 4 7 2" xfId="3912" xr:uid="{71F01996-2B73-46F6-8A28-EAE35ACFF789}"/>
    <cellStyle name="Normal 8 4 7 3" xfId="3913" xr:uid="{9D42ED25-F739-4A88-A78B-B58B2B8DAA91}"/>
    <cellStyle name="Normal 8 4 7 4" xfId="3914" xr:uid="{0241A057-A8AF-4948-B035-ED56C92FD55E}"/>
    <cellStyle name="Normal 8 4 8" xfId="3915" xr:uid="{B14ED8D1-B530-4F0B-9EB4-AF678FB543AC}"/>
    <cellStyle name="Normal 8 4 8 2" xfId="3916" xr:uid="{181A4FED-D8EC-4124-91B2-8AFBA80B4244}"/>
    <cellStyle name="Normal 8 4 8 3" xfId="3917" xr:uid="{EC6C501E-8F34-4410-A35B-B1E16EFE919A}"/>
    <cellStyle name="Normal 8 4 8 4" xfId="3918" xr:uid="{3338B4B5-6E73-47BF-AF57-BF6E526F1826}"/>
    <cellStyle name="Normal 8 4 9" xfId="3919" xr:uid="{BDE5D1D3-0ED0-4982-8D90-5831D0D9F5FE}"/>
    <cellStyle name="Normal 8 5" xfId="164" xr:uid="{D9A6E556-4418-4736-8AB5-75E56042732E}"/>
    <cellStyle name="Normal 8 5 2" xfId="165" xr:uid="{D38D20E0-3314-4DA8-B570-7F454E0EF5D4}"/>
    <cellStyle name="Normal 8 5 2 2" xfId="394" xr:uid="{6ABC4FC5-9E20-48DD-B51B-9D768BDF2E06}"/>
    <cellStyle name="Normal 8 5 2 2 2" xfId="812" xr:uid="{FA28E578-3ADB-43AC-80C5-C4B08A0B5B42}"/>
    <cellStyle name="Normal 8 5 2 2 2 2" xfId="2206" xr:uid="{32281C2B-3FB1-4FC3-BED6-02BDD5893A64}"/>
    <cellStyle name="Normal 8 5 2 2 2 3" xfId="3920" xr:uid="{40D9DB27-D0B4-4673-BC16-D18BCA44D781}"/>
    <cellStyle name="Normal 8 5 2 2 2 4" xfId="3921" xr:uid="{B990E47B-C140-4963-B859-36DC9C0D12E6}"/>
    <cellStyle name="Normal 8 5 2 2 3" xfId="2207" xr:uid="{B288713B-6A24-4E1C-8750-315EE6A046AF}"/>
    <cellStyle name="Normal 8 5 2 2 3 2" xfId="3922" xr:uid="{85F0C1ED-D467-4003-8F86-9C0752F4B3CF}"/>
    <cellStyle name="Normal 8 5 2 2 3 3" xfId="3923" xr:uid="{A2F8BE4B-97FA-4A64-82BE-7A87D2B0073B}"/>
    <cellStyle name="Normal 8 5 2 2 3 4" xfId="3924" xr:uid="{6EEAD9CF-97B8-4D75-A480-0F44EA74A759}"/>
    <cellStyle name="Normal 8 5 2 2 4" xfId="3925" xr:uid="{DE24678C-BBE6-4116-A487-8BA64B000AD2}"/>
    <cellStyle name="Normal 8 5 2 2 5" xfId="3926" xr:uid="{88E99C8C-3B0C-4264-AF8B-23C4722B9D2E}"/>
    <cellStyle name="Normal 8 5 2 2 6" xfId="3927" xr:uid="{EB322C1E-0D41-4953-8C11-FEC7D4628AD5}"/>
    <cellStyle name="Normal 8 5 2 3" xfId="813" xr:uid="{276E0BF4-31FF-49E5-B7D5-5D6D916F1245}"/>
    <cellStyle name="Normal 8 5 2 3 2" xfId="2208" xr:uid="{56DCCA38-CD55-4E55-953A-D01E498B3AC7}"/>
    <cellStyle name="Normal 8 5 2 3 2 2" xfId="3928" xr:uid="{F22CB145-8717-4D3D-BFC9-9D8943861262}"/>
    <cellStyle name="Normal 8 5 2 3 2 3" xfId="3929" xr:uid="{D70DEE88-1A9C-4EAA-8474-12D71DCC29A7}"/>
    <cellStyle name="Normal 8 5 2 3 2 4" xfId="3930" xr:uid="{492D4481-8EF5-4924-8932-AAB74CD32E3C}"/>
    <cellStyle name="Normal 8 5 2 3 3" xfId="3931" xr:uid="{9272F3F2-FE76-4B6A-A789-B2C1D9624702}"/>
    <cellStyle name="Normal 8 5 2 3 4" xfId="3932" xr:uid="{5F7E682B-785C-4B16-99F9-AA39BDBDE455}"/>
    <cellStyle name="Normal 8 5 2 3 5" xfId="3933" xr:uid="{8EE0341E-C1F8-405F-839A-BA3C14EDAF2F}"/>
    <cellStyle name="Normal 8 5 2 4" xfId="2209" xr:uid="{36CB4E4C-7D84-4251-9986-A74FBD33A5B4}"/>
    <cellStyle name="Normal 8 5 2 4 2" xfId="3934" xr:uid="{8703BCD7-6BF6-45E4-BAA9-3FAD85214105}"/>
    <cellStyle name="Normal 8 5 2 4 3" xfId="3935" xr:uid="{F5E75D00-5B0C-4009-8E73-204AEDD1A0E8}"/>
    <cellStyle name="Normal 8 5 2 4 4" xfId="3936" xr:uid="{61F86C77-5AFD-46BE-92AB-34F3835229C6}"/>
    <cellStyle name="Normal 8 5 2 5" xfId="3937" xr:uid="{613BACDD-5467-430D-A3C6-ABEBF00C786E}"/>
    <cellStyle name="Normal 8 5 2 5 2" xfId="3938" xr:uid="{864DA06A-A584-415A-BB5C-924D19416A35}"/>
    <cellStyle name="Normal 8 5 2 5 3" xfId="3939" xr:uid="{632DB935-0529-4488-85CA-F94B0F09A25E}"/>
    <cellStyle name="Normal 8 5 2 5 4" xfId="3940" xr:uid="{15D45A05-23FA-4476-A283-73A4035B3345}"/>
    <cellStyle name="Normal 8 5 2 6" xfId="3941" xr:uid="{36BA26DD-BEFA-4726-8BCC-3558B945D0B9}"/>
    <cellStyle name="Normal 8 5 2 7" xfId="3942" xr:uid="{224BCF32-E6BD-453D-BBFB-65E2243D6575}"/>
    <cellStyle name="Normal 8 5 2 8" xfId="3943" xr:uid="{5B33F240-2E7A-4F87-98E7-66A2D1B56BA3}"/>
    <cellStyle name="Normal 8 5 3" xfId="395" xr:uid="{A517D779-CFF4-4694-8E3E-A0CCAFAF300B}"/>
    <cellStyle name="Normal 8 5 3 2" xfId="814" xr:uid="{793CCEBC-BB33-4F25-A10F-D480BF120B9B}"/>
    <cellStyle name="Normal 8 5 3 2 2" xfId="815" xr:uid="{3E95E297-9B1F-463C-8E7A-B84FA7CB3DC4}"/>
    <cellStyle name="Normal 8 5 3 2 3" xfId="3944" xr:uid="{0E5EA1BD-53CB-42EA-9163-7792A2D46FE8}"/>
    <cellStyle name="Normal 8 5 3 2 4" xfId="3945" xr:uid="{017EA899-6715-4428-B215-F980A36704E0}"/>
    <cellStyle name="Normal 8 5 3 3" xfId="816" xr:uid="{FC7B6D4B-1FF5-44BD-90BA-3554967696EE}"/>
    <cellStyle name="Normal 8 5 3 3 2" xfId="3946" xr:uid="{F2C8E2F6-6314-4CC2-AEDA-946579DABAFC}"/>
    <cellStyle name="Normal 8 5 3 3 3" xfId="3947" xr:uid="{2E91D34A-0CF9-40B9-8A1C-35CD6B7B45AC}"/>
    <cellStyle name="Normal 8 5 3 3 4" xfId="3948" xr:uid="{6CE6DDF4-C546-4B84-9E97-842B1A301A33}"/>
    <cellStyle name="Normal 8 5 3 4" xfId="3949" xr:uid="{7F9585F7-14A7-440B-94DD-7D805ACFFC94}"/>
    <cellStyle name="Normal 8 5 3 5" xfId="3950" xr:uid="{0F0FD1D1-458E-427F-97C5-00B80D717A7B}"/>
    <cellStyle name="Normal 8 5 3 6" xfId="3951" xr:uid="{A5C9CB94-76E2-4FFD-B4C9-0F9DE0E6614D}"/>
    <cellStyle name="Normal 8 5 4" xfId="396" xr:uid="{9D7E8793-1FCE-4A09-B2C7-69D34038CEA9}"/>
    <cellStyle name="Normal 8 5 4 2" xfId="817" xr:uid="{C917731F-0772-487C-B70A-42C7DC4241CA}"/>
    <cellStyle name="Normal 8 5 4 2 2" xfId="3952" xr:uid="{A660E3EE-0DD3-4C3C-884D-80A579B234BD}"/>
    <cellStyle name="Normal 8 5 4 2 3" xfId="3953" xr:uid="{A8EF981F-DFE1-4192-9CA5-DF710630197A}"/>
    <cellStyle name="Normal 8 5 4 2 4" xfId="3954" xr:uid="{5FF787F7-9040-4273-B99C-91BE727F91C6}"/>
    <cellStyle name="Normal 8 5 4 3" xfId="3955" xr:uid="{2E58E48A-F52B-46E6-8BAF-11AA359BCE36}"/>
    <cellStyle name="Normal 8 5 4 4" xfId="3956" xr:uid="{FA150EB5-B707-43F7-8E05-6BFCC2D0DAA8}"/>
    <cellStyle name="Normal 8 5 4 5" xfId="3957" xr:uid="{DE543937-CFF3-465E-844A-645FC3B8B06D}"/>
    <cellStyle name="Normal 8 5 5" xfId="818" xr:uid="{42F15DA3-B2FF-40BC-8A19-C4DDC913786E}"/>
    <cellStyle name="Normal 8 5 5 2" xfId="3958" xr:uid="{E9CE6CAD-656E-4291-AA9B-4D8BC914A2B0}"/>
    <cellStyle name="Normal 8 5 5 3" xfId="3959" xr:uid="{4263CB1F-178F-443A-9085-37F7D5565867}"/>
    <cellStyle name="Normal 8 5 5 4" xfId="3960" xr:uid="{459415FD-E613-4BA2-BB6C-DB5B5C9661A3}"/>
    <cellStyle name="Normal 8 5 6" xfId="3961" xr:uid="{92D1603A-1543-4F7E-8A1F-34C9E709EBF8}"/>
    <cellStyle name="Normal 8 5 6 2" xfId="3962" xr:uid="{BAFE775D-5FA5-4F8E-B26B-A6432A5C52D2}"/>
    <cellStyle name="Normal 8 5 6 3" xfId="3963" xr:uid="{737E11DB-32E3-4B36-A0A7-022916AED266}"/>
    <cellStyle name="Normal 8 5 6 4" xfId="3964" xr:uid="{23977DC6-9EE0-4812-A81A-C0C381B85ECC}"/>
    <cellStyle name="Normal 8 5 7" xfId="3965" xr:uid="{90BED4C0-0978-40BD-8F96-9450F7F16808}"/>
    <cellStyle name="Normal 8 5 8" xfId="3966" xr:uid="{C5A3AE59-706F-4062-844A-96754581DE39}"/>
    <cellStyle name="Normal 8 5 9" xfId="3967" xr:uid="{6262FB62-CF79-4656-9970-2D59BD0059A2}"/>
    <cellStyle name="Normal 8 6" xfId="166" xr:uid="{CF19FFAB-B2D5-419D-8755-F0463CCF1B66}"/>
    <cellStyle name="Normal 8 6 2" xfId="397" xr:uid="{6B0B2B41-E061-449B-ADC3-F44344D147B2}"/>
    <cellStyle name="Normal 8 6 2 2" xfId="819" xr:uid="{FCE37277-AEAD-4A5D-B529-4DFE47C50058}"/>
    <cellStyle name="Normal 8 6 2 2 2" xfId="2210" xr:uid="{140A147F-B8C1-4001-8F43-E394A4045CF0}"/>
    <cellStyle name="Normal 8 6 2 2 2 2" xfId="2211" xr:uid="{C614B3D2-0418-41F6-91E6-70B35D63CB11}"/>
    <cellStyle name="Normal 8 6 2 2 3" xfId="2212" xr:uid="{D77C37DB-451D-4D57-B062-C828C5E2452F}"/>
    <cellStyle name="Normal 8 6 2 2 4" xfId="3968" xr:uid="{CE693F72-17D7-4494-89D3-9413DAFF3DB0}"/>
    <cellStyle name="Normal 8 6 2 3" xfId="2213" xr:uid="{6DAF14CE-AA99-4D18-9C6A-89E027B5B190}"/>
    <cellStyle name="Normal 8 6 2 3 2" xfId="2214" xr:uid="{8237B437-8358-46E1-AF35-CE3F38C08589}"/>
    <cellStyle name="Normal 8 6 2 3 3" xfId="3969" xr:uid="{D877FDF1-121C-4210-8F0C-EB56832F0D40}"/>
    <cellStyle name="Normal 8 6 2 3 4" xfId="3970" xr:uid="{C50CDAE4-706A-42A5-AD29-BAA39EBEBD58}"/>
    <cellStyle name="Normal 8 6 2 4" xfId="2215" xr:uid="{51FC162F-1B25-47F8-AC77-8F109C36E7A5}"/>
    <cellStyle name="Normal 8 6 2 5" xfId="3971" xr:uid="{E3FE5A3D-E08A-49A4-A7A3-F797901B9F89}"/>
    <cellStyle name="Normal 8 6 2 6" xfId="3972" xr:uid="{4784C52C-97A1-4546-9380-D2173170E779}"/>
    <cellStyle name="Normal 8 6 3" xfId="820" xr:uid="{E77905D0-A447-4084-AFE5-4BF93D9D6268}"/>
    <cellStyle name="Normal 8 6 3 2" xfId="2216" xr:uid="{C12A58DF-60FD-4990-9AC5-FFB7707409E4}"/>
    <cellStyle name="Normal 8 6 3 2 2" xfId="2217" xr:uid="{CC56D709-18AC-43D7-8755-8122933D2D97}"/>
    <cellStyle name="Normal 8 6 3 2 3" xfId="3973" xr:uid="{6B4F6112-4E9B-4E03-86A8-F6FCFD1E4EAB}"/>
    <cellStyle name="Normal 8 6 3 2 4" xfId="3974" xr:uid="{5F8957F0-3F1F-4E09-90C5-6F7C29E97E81}"/>
    <cellStyle name="Normal 8 6 3 3" xfId="2218" xr:uid="{AD4C4999-A8A2-4C6B-B2B7-0F5D99045BDC}"/>
    <cellStyle name="Normal 8 6 3 4" xfId="3975" xr:uid="{BC0A5D25-D641-406F-A98A-97E99ED5120A}"/>
    <cellStyle name="Normal 8 6 3 5" xfId="3976" xr:uid="{B1A9300A-FA53-4191-9EFE-DFEE939E637E}"/>
    <cellStyle name="Normal 8 6 4" xfId="2219" xr:uid="{A9C905A7-7CEB-4DDB-A065-3B84FDEE4F1D}"/>
    <cellStyle name="Normal 8 6 4 2" xfId="2220" xr:uid="{35774B39-F8C9-4B77-A8A8-31C7DC928144}"/>
    <cellStyle name="Normal 8 6 4 3" xfId="3977" xr:uid="{66A8C965-5CDF-4E13-B448-97B3B59E3D57}"/>
    <cellStyle name="Normal 8 6 4 4" xfId="3978" xr:uid="{1C7E4FF2-9F09-46CA-B537-1208A2BEFAD1}"/>
    <cellStyle name="Normal 8 6 5" xfId="2221" xr:uid="{0ECF4E50-54DB-4E21-8A34-4844EF324800}"/>
    <cellStyle name="Normal 8 6 5 2" xfId="3979" xr:uid="{031ECF43-929D-49E9-9A03-027FC9185EA4}"/>
    <cellStyle name="Normal 8 6 5 3" xfId="3980" xr:uid="{4799EA63-5F40-44DC-9AEA-17E2292D3865}"/>
    <cellStyle name="Normal 8 6 5 4" xfId="3981" xr:uid="{F631D4C1-3297-4F7C-91E0-28D63356CEA8}"/>
    <cellStyle name="Normal 8 6 6" xfId="3982" xr:uid="{A6A6C70C-B897-43DB-AB1C-9F215A3474CA}"/>
    <cellStyle name="Normal 8 6 7" xfId="3983" xr:uid="{9117495B-E99A-4055-B7EF-4D4213B5DEF3}"/>
    <cellStyle name="Normal 8 6 8" xfId="3984" xr:uid="{6289A301-FAAB-4998-A569-E0355C8BA767}"/>
    <cellStyle name="Normal 8 7" xfId="398" xr:uid="{452B4418-3A3C-422B-802B-6FE9DB3E39B5}"/>
    <cellStyle name="Normal 8 7 2" xfId="821" xr:uid="{D834E053-091B-4DE1-8C3D-C8385D7C49C1}"/>
    <cellStyle name="Normal 8 7 2 2" xfId="822" xr:uid="{F56D1AE2-9F1D-412F-9726-28F3980B1563}"/>
    <cellStyle name="Normal 8 7 2 2 2" xfId="2222" xr:uid="{9E53C5D9-4686-4688-AB02-C5FEE6804F46}"/>
    <cellStyle name="Normal 8 7 2 2 3" xfId="3985" xr:uid="{A2592B0B-143B-4C30-AB3D-2D3A2A52E352}"/>
    <cellStyle name="Normal 8 7 2 2 4" xfId="3986" xr:uid="{A0424CA1-B1FE-4BC0-9633-FA387FAE3637}"/>
    <cellStyle name="Normal 8 7 2 3" xfId="2223" xr:uid="{C0A5DC94-92F3-468C-B33C-8F42B4EB4838}"/>
    <cellStyle name="Normal 8 7 2 4" xfId="3987" xr:uid="{EBCD0988-C6A2-4DCB-99CF-0E3AEDDFEBF8}"/>
    <cellStyle name="Normal 8 7 2 5" xfId="3988" xr:uid="{1F0B112A-A36A-40D5-86A5-0B0E6EAF6CFD}"/>
    <cellStyle name="Normal 8 7 3" xfId="823" xr:uid="{9DF7B83C-1D0B-418B-92A9-B329D4BA9DB5}"/>
    <cellStyle name="Normal 8 7 3 2" xfId="2224" xr:uid="{7FFCA911-D8B8-4108-9F97-ED143B1E8B67}"/>
    <cellStyle name="Normal 8 7 3 3" xfId="3989" xr:uid="{4166C3F9-7F9A-468D-AF72-ECC9436054E9}"/>
    <cellStyle name="Normal 8 7 3 4" xfId="3990" xr:uid="{67E6FC10-FEBF-477B-8445-AC89985F17BB}"/>
    <cellStyle name="Normal 8 7 4" xfId="2225" xr:uid="{71A7B861-7165-4AB1-BBA8-639FF5870A12}"/>
    <cellStyle name="Normal 8 7 4 2" xfId="3991" xr:uid="{4160E084-F45A-4737-8259-777001BBD232}"/>
    <cellStyle name="Normal 8 7 4 3" xfId="3992" xr:uid="{1DC47295-2033-4C21-9468-DDCF4A023D6C}"/>
    <cellStyle name="Normal 8 7 4 4" xfId="3993" xr:uid="{8D369785-D125-4C40-9186-AE6E057C46CD}"/>
    <cellStyle name="Normal 8 7 5" xfId="3994" xr:uid="{3AD0E800-4229-468C-B5A1-38F43FD32321}"/>
    <cellStyle name="Normal 8 7 6" xfId="3995" xr:uid="{39C29F2D-718E-4F41-BE6B-269258872DAC}"/>
    <cellStyle name="Normal 8 7 7" xfId="3996" xr:uid="{6E84F4D2-C95E-4F1B-BBCD-DA5685041F50}"/>
    <cellStyle name="Normal 8 8" xfId="399" xr:uid="{1A293128-96FB-4746-8364-A488062DDAEC}"/>
    <cellStyle name="Normal 8 8 2" xfId="824" xr:uid="{B93A2766-C620-4EC1-AB95-EDCB5AE82B9B}"/>
    <cellStyle name="Normal 8 8 2 2" xfId="2226" xr:uid="{EE95B027-0DED-4715-924C-CCF8C42CEAD8}"/>
    <cellStyle name="Normal 8 8 2 3" xfId="3997" xr:uid="{61AB43D9-E9E4-4F09-98F1-AB08884D44A8}"/>
    <cellStyle name="Normal 8 8 2 4" xfId="3998" xr:uid="{B79455B1-4955-4C86-844E-4C6F2FAD7B86}"/>
    <cellStyle name="Normal 8 8 3" xfId="2227" xr:uid="{33494966-B2D0-44A5-BCB3-432129F8EE75}"/>
    <cellStyle name="Normal 8 8 3 2" xfId="3999" xr:uid="{BD01C52B-4085-4E82-8094-19A71DEE6CA8}"/>
    <cellStyle name="Normal 8 8 3 3" xfId="4000" xr:uid="{884B5072-1AEC-44B3-96A5-02CCAAAB0419}"/>
    <cellStyle name="Normal 8 8 3 4" xfId="4001" xr:uid="{51685D03-5EBA-430D-A467-623ADA500C4E}"/>
    <cellStyle name="Normal 8 8 4" xfId="4002" xr:uid="{687A0772-288C-4363-B4E3-3520F2BCD8F9}"/>
    <cellStyle name="Normal 8 8 5" xfId="4003" xr:uid="{0D72581F-D71D-41FE-B1AC-667F6163E870}"/>
    <cellStyle name="Normal 8 8 6" xfId="4004" xr:uid="{AD453CFB-D21E-4597-9775-ECCBCD70A666}"/>
    <cellStyle name="Normal 8 9" xfId="400" xr:uid="{9E1EA683-A547-4ADA-BCC1-E7E7B5E3CB1E}"/>
    <cellStyle name="Normal 8 9 2" xfId="2228" xr:uid="{24CD359B-5A37-4B04-87F8-1BFAC2943665}"/>
    <cellStyle name="Normal 8 9 2 2" xfId="4005" xr:uid="{34E3F982-EF7B-4A56-AB0C-D2EB723B06BA}"/>
    <cellStyle name="Normal 8 9 2 2 2" xfId="4410" xr:uid="{81BE446B-A8DB-4A2B-B431-08618EA33F98}"/>
    <cellStyle name="Normal 8 9 2 2 3" xfId="4689" xr:uid="{045E62EC-5AEA-4E23-963A-C8737F83552D}"/>
    <cellStyle name="Normal 8 9 2 3" xfId="4006" xr:uid="{9329A23F-82D7-43FD-A6D7-DFF7B148C8E9}"/>
    <cellStyle name="Normal 8 9 2 4" xfId="4007" xr:uid="{A69A2911-F1C7-46D5-8D53-EFEAFB07761E}"/>
    <cellStyle name="Normal 8 9 3" xfId="4008" xr:uid="{960FE150-2E1D-4031-93E1-550B8102A3FC}"/>
    <cellStyle name="Normal 8 9 3 2" xfId="5347" xr:uid="{3B3FEE81-6A59-4B09-8C4B-A1E4D34B7BE4}"/>
    <cellStyle name="Normal 8 9 4" xfId="4009" xr:uid="{B3B912B7-0D5B-4F2F-B9FC-D1D48AA6A299}"/>
    <cellStyle name="Normal 8 9 4 2" xfId="4580" xr:uid="{2E0198A6-5DD6-4FEE-92E7-28CC8FD29BAC}"/>
    <cellStyle name="Normal 8 9 4 3" xfId="4690" xr:uid="{35ADCE5E-92FB-4BC6-B226-09AAEC2302CF}"/>
    <cellStyle name="Normal 8 9 4 4" xfId="4609" xr:uid="{9A7D8584-F14B-43F6-A1EF-8EC667334E4A}"/>
    <cellStyle name="Normal 8 9 5" xfId="4010" xr:uid="{F59E692A-6AAD-4DBD-8F6D-F5BE04992131}"/>
    <cellStyle name="Normal 9" xfId="77" xr:uid="{73DC68FC-42E8-4034-8F10-DB0E7652223B}"/>
    <cellStyle name="Normal 9 10" xfId="401" xr:uid="{FBD7AFEE-5FBE-4095-B040-F82280DB34AE}"/>
    <cellStyle name="Normal 9 10 2" xfId="2229" xr:uid="{637D0114-6071-4533-9C2F-4521D84C8450}"/>
    <cellStyle name="Normal 9 10 2 2" xfId="4011" xr:uid="{78077BAD-C21A-4814-A20C-FA26351B5EE5}"/>
    <cellStyle name="Normal 9 10 2 3" xfId="4012" xr:uid="{35F023A2-00EF-4C85-8ED2-F80172C8E61B}"/>
    <cellStyle name="Normal 9 10 2 4" xfId="4013" xr:uid="{2082F61A-20B5-407E-AF6C-24BC3FF3C696}"/>
    <cellStyle name="Normal 9 10 3" xfId="4014" xr:uid="{0786BB3F-B0CD-401D-9BAF-A6973FC2C604}"/>
    <cellStyle name="Normal 9 10 4" xfId="4015" xr:uid="{7E902420-9326-48F3-A2FF-32716E08B92D}"/>
    <cellStyle name="Normal 9 10 5" xfId="4016" xr:uid="{0497E163-5860-47F0-B973-B0A0B1BB5C35}"/>
    <cellStyle name="Normal 9 11" xfId="2230" xr:uid="{C57A4982-31A7-4FA5-966A-9F49BF91AEB9}"/>
    <cellStyle name="Normal 9 11 2" xfId="4017" xr:uid="{C764444E-6BF2-4EEA-A25C-56F6163AD3C4}"/>
    <cellStyle name="Normal 9 11 3" xfId="4018" xr:uid="{BC50D674-D719-4537-9874-F90EDA518120}"/>
    <cellStyle name="Normal 9 11 4" xfId="4019" xr:uid="{F9375176-C446-4B85-8109-E12B15EA3C7C}"/>
    <cellStyle name="Normal 9 12" xfId="4020" xr:uid="{983AB12E-605E-44F9-AA3B-8C2891DA7B07}"/>
    <cellStyle name="Normal 9 12 2" xfId="4021" xr:uid="{013D12A8-00DF-4719-B4F0-8BBACDBEC20E}"/>
    <cellStyle name="Normal 9 12 3" xfId="4022" xr:uid="{483BC829-F6B3-483F-A114-48E178FE8B28}"/>
    <cellStyle name="Normal 9 12 4" xfId="4023" xr:uid="{8E9A7E31-2751-4062-9A03-70C85A9388BC}"/>
    <cellStyle name="Normal 9 13" xfId="4024" xr:uid="{AB660BC2-5134-462F-862B-DA5236544BC6}"/>
    <cellStyle name="Normal 9 13 2" xfId="4025" xr:uid="{23CD3F3D-D540-4760-8BB2-3440BA82483E}"/>
    <cellStyle name="Normal 9 14" xfId="4026" xr:uid="{91FDCE40-CDF0-4301-8E30-F29F063D687A}"/>
    <cellStyle name="Normal 9 15" xfId="4027" xr:uid="{E2DE81FB-EC34-4FA0-98D5-1686EA8C8A1D}"/>
    <cellStyle name="Normal 9 16" xfId="4028" xr:uid="{8EBD1703-21AA-49C5-8961-ADD0EF3E5E37}"/>
    <cellStyle name="Normal 9 2" xfId="78" xr:uid="{452A1FC7-243D-405D-BC3B-53A8D8CEE096}"/>
    <cellStyle name="Normal 9 2 2" xfId="402" xr:uid="{9195AA43-3DCC-4032-8EB0-138F15EC51CE}"/>
    <cellStyle name="Normal 9 2 2 2" xfId="4672" xr:uid="{0C6E3D28-0729-45D7-BB9F-7B4CB8CABA61}"/>
    <cellStyle name="Normal 9 2 3" xfId="4561" xr:uid="{DE0510CA-0450-400B-B1D0-714B20A0CB10}"/>
    <cellStyle name="Normal 9 3" xfId="167" xr:uid="{63D2FF3D-B4C0-4685-A709-7354642DF37C}"/>
    <cellStyle name="Normal 9 3 10" xfId="4029" xr:uid="{BFDB31FA-CACC-42FC-B3FE-39EA5406E70D}"/>
    <cellStyle name="Normal 9 3 11" xfId="4030" xr:uid="{96E5F6DB-5748-4294-918E-0888568CAC33}"/>
    <cellStyle name="Normal 9 3 2" xfId="168" xr:uid="{6965E51E-E020-40EF-BF78-736723356F3F}"/>
    <cellStyle name="Normal 9 3 2 2" xfId="169" xr:uid="{82821ED8-E868-495C-AFEA-293F045AAB6D}"/>
    <cellStyle name="Normal 9 3 2 2 2" xfId="403" xr:uid="{383D564D-194E-42C5-85B9-C0FED17ECE10}"/>
    <cellStyle name="Normal 9 3 2 2 2 2" xfId="825" xr:uid="{42347D37-F919-4819-9FB7-A72726783619}"/>
    <cellStyle name="Normal 9 3 2 2 2 2 2" xfId="826" xr:uid="{295F2CCD-4137-4DB4-BF0F-8AF2E180C8D3}"/>
    <cellStyle name="Normal 9 3 2 2 2 2 2 2" xfId="2231" xr:uid="{93C29085-DD9B-4F64-ADC1-CC950A5CEBC3}"/>
    <cellStyle name="Normal 9 3 2 2 2 2 2 2 2" xfId="2232" xr:uid="{6B838DC4-E9CF-4A53-AB56-298766A98771}"/>
    <cellStyle name="Normal 9 3 2 2 2 2 2 3" xfId="2233" xr:uid="{20A3396A-E337-42C1-AF32-12EBCF044980}"/>
    <cellStyle name="Normal 9 3 2 2 2 2 3" xfId="2234" xr:uid="{FAC78F78-E16D-4469-92C0-C3B1844FC0A7}"/>
    <cellStyle name="Normal 9 3 2 2 2 2 3 2" xfId="2235" xr:uid="{F1DC0389-AD2E-40A2-90EA-DE0B7A852C30}"/>
    <cellStyle name="Normal 9 3 2 2 2 2 4" xfId="2236" xr:uid="{D8745691-F301-4D0C-8058-386C204108A5}"/>
    <cellStyle name="Normal 9 3 2 2 2 3" xfId="827" xr:uid="{9F0C104F-1ACC-4CA1-B17C-96B165783B04}"/>
    <cellStyle name="Normal 9 3 2 2 2 3 2" xfId="2237" xr:uid="{A7599E1F-7AE9-468B-B3B8-878D78642ACA}"/>
    <cellStyle name="Normal 9 3 2 2 2 3 2 2" xfId="2238" xr:uid="{DFF246E2-BD11-40E2-9F77-75B311CDA05A}"/>
    <cellStyle name="Normal 9 3 2 2 2 3 3" xfId="2239" xr:uid="{07DE993B-6F3E-4706-BAB9-2897221849AF}"/>
    <cellStyle name="Normal 9 3 2 2 2 3 4" xfId="4031" xr:uid="{C0E0FD2C-09F5-44E1-9C95-2EB633EB80B8}"/>
    <cellStyle name="Normal 9 3 2 2 2 4" xfId="2240" xr:uid="{61A924CB-BA80-4899-A5A1-55A2F531DA07}"/>
    <cellStyle name="Normal 9 3 2 2 2 4 2" xfId="2241" xr:uid="{E1A4C139-41CF-49DB-8754-08D84A68EB6F}"/>
    <cellStyle name="Normal 9 3 2 2 2 5" xfId="2242" xr:uid="{BB47AC7A-DA6E-4DA5-8EA7-77CED36A1517}"/>
    <cellStyle name="Normal 9 3 2 2 2 6" xfId="4032" xr:uid="{EF2413B4-D35B-4A61-B749-826924AD3503}"/>
    <cellStyle name="Normal 9 3 2 2 3" xfId="404" xr:uid="{A521E9D3-00FC-4C5C-8232-9DF07AE4E46F}"/>
    <cellStyle name="Normal 9 3 2 2 3 2" xfId="828" xr:uid="{AE6B9FE4-92C8-49D4-B516-8DBEB50ACA5C}"/>
    <cellStyle name="Normal 9 3 2 2 3 2 2" xfId="829" xr:uid="{760E3F15-0B2C-4047-8261-DE46CB13DA2B}"/>
    <cellStyle name="Normal 9 3 2 2 3 2 2 2" xfId="2243" xr:uid="{6D62EE3F-465D-4BA0-ADF9-34E5C15A5771}"/>
    <cellStyle name="Normal 9 3 2 2 3 2 2 2 2" xfId="2244" xr:uid="{A91B1041-C67C-473A-A118-AC3C61275C88}"/>
    <cellStyle name="Normal 9 3 2 2 3 2 2 3" xfId="2245" xr:uid="{27214987-9A04-498A-BA33-471AA8C0348F}"/>
    <cellStyle name="Normal 9 3 2 2 3 2 3" xfId="2246" xr:uid="{33BA0281-8FE2-42DB-8660-1D5BF9059DE7}"/>
    <cellStyle name="Normal 9 3 2 2 3 2 3 2" xfId="2247" xr:uid="{5F8817E6-50B7-45DB-9F8B-2C69B359A0C7}"/>
    <cellStyle name="Normal 9 3 2 2 3 2 4" xfId="2248" xr:uid="{2BA91A8D-8EBA-4150-9BD8-0A75DB493303}"/>
    <cellStyle name="Normal 9 3 2 2 3 3" xfId="830" xr:uid="{774F0E59-63EF-4B64-8C61-B3C62D6E9468}"/>
    <cellStyle name="Normal 9 3 2 2 3 3 2" xfId="2249" xr:uid="{B34F16C2-426E-4FF0-882F-18525A7656DF}"/>
    <cellStyle name="Normal 9 3 2 2 3 3 2 2" xfId="2250" xr:uid="{197125E5-9579-430D-87E4-D8FE32CEF360}"/>
    <cellStyle name="Normal 9 3 2 2 3 3 3" xfId="2251" xr:uid="{4096AB60-BDD5-498F-AB46-494365A5E728}"/>
    <cellStyle name="Normal 9 3 2 2 3 4" xfId="2252" xr:uid="{E0C19F8D-F61E-4F49-A8D9-C98A39B001DA}"/>
    <cellStyle name="Normal 9 3 2 2 3 4 2" xfId="2253" xr:uid="{4F63CFE6-FDF0-45F4-927C-0151A756F752}"/>
    <cellStyle name="Normal 9 3 2 2 3 5" xfId="2254" xr:uid="{D05D06AA-6024-4E45-A574-F3280D80101A}"/>
    <cellStyle name="Normal 9 3 2 2 4" xfId="831" xr:uid="{A7408900-0861-4CCD-AA9A-9D7C6B6C7A3B}"/>
    <cellStyle name="Normal 9 3 2 2 4 2" xfId="832" xr:uid="{22FCC2A5-5F9F-40A3-8A52-0D531E4FA9FF}"/>
    <cellStyle name="Normal 9 3 2 2 4 2 2" xfId="2255" xr:uid="{57D15D3C-51EB-4BE9-984D-F641E2ADBE80}"/>
    <cellStyle name="Normal 9 3 2 2 4 2 2 2" xfId="2256" xr:uid="{B0E439EE-07E4-42A0-9EEB-317204828F99}"/>
    <cellStyle name="Normal 9 3 2 2 4 2 3" xfId="2257" xr:uid="{95AA74EE-6FFA-4EBF-BF2C-9E62F77C6C12}"/>
    <cellStyle name="Normal 9 3 2 2 4 3" xfId="2258" xr:uid="{AA1E42A3-8F6D-4DFB-9BEB-8868EC360471}"/>
    <cellStyle name="Normal 9 3 2 2 4 3 2" xfId="2259" xr:uid="{33D416BD-A16A-4668-80C1-3E18BE26B1B5}"/>
    <cellStyle name="Normal 9 3 2 2 4 4" xfId="2260" xr:uid="{93419244-5AC3-4E66-9051-AC7052110034}"/>
    <cellStyle name="Normal 9 3 2 2 5" xfId="833" xr:uid="{2CC2045C-E57B-4F1D-A5DE-9486868E5839}"/>
    <cellStyle name="Normal 9 3 2 2 5 2" xfId="2261" xr:uid="{650E7D3B-0A85-4189-AF63-F814A46801FC}"/>
    <cellStyle name="Normal 9 3 2 2 5 2 2" xfId="2262" xr:uid="{54F8C04C-3586-4BD9-9491-059BCEFD1592}"/>
    <cellStyle name="Normal 9 3 2 2 5 3" xfId="2263" xr:uid="{26AE2672-5CEC-4FDD-BCEC-C5FB4C4E07E5}"/>
    <cellStyle name="Normal 9 3 2 2 5 4" xfId="4033" xr:uid="{24FFE181-C988-4E53-9899-4D47D69DB62C}"/>
    <cellStyle name="Normal 9 3 2 2 6" xfId="2264" xr:uid="{40331D05-FE05-4CF8-9DF1-37E127373406}"/>
    <cellStyle name="Normal 9 3 2 2 6 2" xfId="2265" xr:uid="{D1721950-9DCA-46EE-8E0A-7B1EA94167CA}"/>
    <cellStyle name="Normal 9 3 2 2 7" xfId="2266" xr:uid="{70D2BE8F-886C-425E-9C86-2DB9DFCB40AA}"/>
    <cellStyle name="Normal 9 3 2 2 8" xfId="4034" xr:uid="{0C90C974-C6EE-4209-8D9C-794A07B0F204}"/>
    <cellStyle name="Normal 9 3 2 3" xfId="405" xr:uid="{FFBAD6B3-9686-4128-ABCF-D3B9871086C5}"/>
    <cellStyle name="Normal 9 3 2 3 2" xfId="834" xr:uid="{C1A82040-6B86-4DE4-906C-F703322A5360}"/>
    <cellStyle name="Normal 9 3 2 3 2 2" xfId="835" xr:uid="{8CB895E0-3B55-43DA-B831-6FF4B1FE384C}"/>
    <cellStyle name="Normal 9 3 2 3 2 2 2" xfId="2267" xr:uid="{97F150AE-F45D-44C9-BE16-5D44B000C5CA}"/>
    <cellStyle name="Normal 9 3 2 3 2 2 2 2" xfId="2268" xr:uid="{BC079342-0638-4593-96B6-FEC16F56DE0A}"/>
    <cellStyle name="Normal 9 3 2 3 2 2 3" xfId="2269" xr:uid="{420FD1AC-865E-42CF-86AA-A3354A717861}"/>
    <cellStyle name="Normal 9 3 2 3 2 3" xfId="2270" xr:uid="{B4AA331D-8548-4DB1-B5E2-41B01903EDB1}"/>
    <cellStyle name="Normal 9 3 2 3 2 3 2" xfId="2271" xr:uid="{4CB4D241-38BF-45C5-80CA-C8D0350E2B9B}"/>
    <cellStyle name="Normal 9 3 2 3 2 4" xfId="2272" xr:uid="{7091222F-0737-431C-BDD8-7E9B4CDF226B}"/>
    <cellStyle name="Normal 9 3 2 3 3" xfId="836" xr:uid="{C4F526FE-DE4A-48E2-9E5E-B675400106AF}"/>
    <cellStyle name="Normal 9 3 2 3 3 2" xfId="2273" xr:uid="{E3815376-BB35-4E7C-A5F5-30989A9D1A3F}"/>
    <cellStyle name="Normal 9 3 2 3 3 2 2" xfId="2274" xr:uid="{EF20DB99-99DF-4927-A089-820CB56BC676}"/>
    <cellStyle name="Normal 9 3 2 3 3 3" xfId="2275" xr:uid="{55026470-C25C-40ED-97F2-E949FAAF7D7A}"/>
    <cellStyle name="Normal 9 3 2 3 3 4" xfId="4035" xr:uid="{A40C2895-B005-4301-835E-024B63BFC48E}"/>
    <cellStyle name="Normal 9 3 2 3 4" xfId="2276" xr:uid="{DB4EFC70-D41C-4692-B236-1263C3846E00}"/>
    <cellStyle name="Normal 9 3 2 3 4 2" xfId="2277" xr:uid="{17AF8021-3AE2-4478-A050-31613C623BC3}"/>
    <cellStyle name="Normal 9 3 2 3 5" xfId="2278" xr:uid="{7BD64789-D476-4021-951D-54206D6BAFDC}"/>
    <cellStyle name="Normal 9 3 2 3 6" xfId="4036" xr:uid="{C7CB333A-F24A-4B83-B617-6642493C0916}"/>
    <cellStyle name="Normal 9 3 2 4" xfId="406" xr:uid="{C405B9CD-6AF2-4226-8253-D557A7115456}"/>
    <cellStyle name="Normal 9 3 2 4 2" xfId="837" xr:uid="{F895AB33-0AA7-4E71-902F-3F5894970B75}"/>
    <cellStyle name="Normal 9 3 2 4 2 2" xfId="838" xr:uid="{B681636B-78BC-4F39-81A8-1C8EFB354B69}"/>
    <cellStyle name="Normal 9 3 2 4 2 2 2" xfId="2279" xr:uid="{60594BAE-045F-4B4F-AE7D-FF3E51E3C6BD}"/>
    <cellStyle name="Normal 9 3 2 4 2 2 2 2" xfId="2280" xr:uid="{84BB2667-3F07-43DC-9A02-941F43A95299}"/>
    <cellStyle name="Normal 9 3 2 4 2 2 3" xfId="2281" xr:uid="{DAAF9EF0-FF2B-4867-BE14-A7B0D3C0DA56}"/>
    <cellStyle name="Normal 9 3 2 4 2 3" xfId="2282" xr:uid="{40B02C5C-179B-4A1F-9225-D1E067E437B5}"/>
    <cellStyle name="Normal 9 3 2 4 2 3 2" xfId="2283" xr:uid="{D39A8A86-33BD-42C4-A81E-CBF02C9F90A6}"/>
    <cellStyle name="Normal 9 3 2 4 2 4" xfId="2284" xr:uid="{1B1D68F7-6FD4-4981-AAFA-4EC0AD5077B8}"/>
    <cellStyle name="Normal 9 3 2 4 3" xfId="839" xr:uid="{120D2EEF-3297-43CC-A233-346131987D32}"/>
    <cellStyle name="Normal 9 3 2 4 3 2" xfId="2285" xr:uid="{F9A936DD-6C47-4811-86BB-A311F58F0D4D}"/>
    <cellStyle name="Normal 9 3 2 4 3 2 2" xfId="2286" xr:uid="{15C7D647-54CD-486F-917D-F7C4E2861908}"/>
    <cellStyle name="Normal 9 3 2 4 3 3" xfId="2287" xr:uid="{7859AC71-80F6-478D-8A38-8439F93CACD2}"/>
    <cellStyle name="Normal 9 3 2 4 4" xfId="2288" xr:uid="{73603882-9848-4BB6-8FD6-AC23BAEBA521}"/>
    <cellStyle name="Normal 9 3 2 4 4 2" xfId="2289" xr:uid="{C06CEEC9-AB1B-454E-87D0-501B00464E31}"/>
    <cellStyle name="Normal 9 3 2 4 5" xfId="2290" xr:uid="{CE82EC9E-5FB9-4772-AE8B-FBF2B597C020}"/>
    <cellStyle name="Normal 9 3 2 5" xfId="407" xr:uid="{38634CEF-1C8B-45B9-A73D-7BDFF7B0A900}"/>
    <cellStyle name="Normal 9 3 2 5 2" xfId="840" xr:uid="{25590726-766F-4863-8EA2-863C13718545}"/>
    <cellStyle name="Normal 9 3 2 5 2 2" xfId="2291" xr:uid="{4DE4AF6B-33D7-4B36-9FE0-FEC6DF3DBA8E}"/>
    <cellStyle name="Normal 9 3 2 5 2 2 2" xfId="2292" xr:uid="{93A9B649-8BE1-4B3D-94E9-7D08A1A3D2E0}"/>
    <cellStyle name="Normal 9 3 2 5 2 3" xfId="2293" xr:uid="{E8BAE982-8604-4DFE-963D-8509364CD601}"/>
    <cellStyle name="Normal 9 3 2 5 3" xfId="2294" xr:uid="{6BB74F7F-2790-4BB2-BCF7-E90EB907481C}"/>
    <cellStyle name="Normal 9 3 2 5 3 2" xfId="2295" xr:uid="{CDA4CDE5-4E26-4BE0-A723-B537EB3851C2}"/>
    <cellStyle name="Normal 9 3 2 5 4" xfId="2296" xr:uid="{7E97CFC5-7616-4D92-AC45-CC47B86EFB46}"/>
    <cellStyle name="Normal 9 3 2 6" xfId="841" xr:uid="{5FA5F2BE-B8D1-4DF3-A136-4AFA90D05049}"/>
    <cellStyle name="Normal 9 3 2 6 2" xfId="2297" xr:uid="{D45EC1B0-44F2-4BF8-9FD9-BA16634CD99D}"/>
    <cellStyle name="Normal 9 3 2 6 2 2" xfId="2298" xr:uid="{A2CBE659-05D0-4876-96F4-A0BAF7F0E21F}"/>
    <cellStyle name="Normal 9 3 2 6 3" xfId="2299" xr:uid="{532C7D4C-55EF-42D7-A634-534CB006B1D4}"/>
    <cellStyle name="Normal 9 3 2 6 4" xfId="4037" xr:uid="{DB6C9282-699E-4569-B03E-E467A53FC28F}"/>
    <cellStyle name="Normal 9 3 2 7" xfId="2300" xr:uid="{E213B67F-4386-4659-BF29-1ECCF8B11558}"/>
    <cellStyle name="Normal 9 3 2 7 2" xfId="2301" xr:uid="{534B292E-5035-435F-9A29-F335F18F416D}"/>
    <cellStyle name="Normal 9 3 2 8" xfId="2302" xr:uid="{F899F367-964E-4234-B625-56FEBB16C8B2}"/>
    <cellStyle name="Normal 9 3 2 9" xfId="4038" xr:uid="{EA7F5FC5-348C-404E-B702-32BFBFE4A24D}"/>
    <cellStyle name="Normal 9 3 3" xfId="170" xr:uid="{6454593E-AE6D-4F9D-8EAD-DA47D7DB803F}"/>
    <cellStyle name="Normal 9 3 3 2" xfId="171" xr:uid="{497C38A7-B272-442B-8E9B-7DF6E13DD9AB}"/>
    <cellStyle name="Normal 9 3 3 2 2" xfId="842" xr:uid="{4B977464-CB4C-4804-9448-1510D6E84ACA}"/>
    <cellStyle name="Normal 9 3 3 2 2 2" xfId="843" xr:uid="{711F8BBE-723E-4373-9208-7E3F52353124}"/>
    <cellStyle name="Normal 9 3 3 2 2 2 2" xfId="2303" xr:uid="{CA70A595-C37A-45D5-92DA-1E145B8CC660}"/>
    <cellStyle name="Normal 9 3 3 2 2 2 2 2" xfId="2304" xr:uid="{B5AAC124-7FD3-4CC1-AB7F-6585B638A73D}"/>
    <cellStyle name="Normal 9 3 3 2 2 2 3" xfId="2305" xr:uid="{548CF966-DBC2-496A-A44E-6CD9C857938C}"/>
    <cellStyle name="Normal 9 3 3 2 2 3" xfId="2306" xr:uid="{908D57F5-9B33-4141-B892-A4E209786EE5}"/>
    <cellStyle name="Normal 9 3 3 2 2 3 2" xfId="2307" xr:uid="{146F258C-605B-4B14-AEE7-C581F12E2D6E}"/>
    <cellStyle name="Normal 9 3 3 2 2 4" xfId="2308" xr:uid="{0E0E5EC4-B56F-41DA-9519-5643C0BE23EC}"/>
    <cellStyle name="Normal 9 3 3 2 3" xfId="844" xr:uid="{C18971BB-C138-4C3A-A3F7-42D75C4E42D4}"/>
    <cellStyle name="Normal 9 3 3 2 3 2" xfId="2309" xr:uid="{ECA54488-6097-4C5C-A0DC-239913600D64}"/>
    <cellStyle name="Normal 9 3 3 2 3 2 2" xfId="2310" xr:uid="{00608100-86FD-4A55-96A6-F16EA9D14554}"/>
    <cellStyle name="Normal 9 3 3 2 3 3" xfId="2311" xr:uid="{66622D77-A578-464B-90F4-C7C471958F9F}"/>
    <cellStyle name="Normal 9 3 3 2 3 4" xfId="4039" xr:uid="{6919B2DF-FCB9-4A60-83D8-FB3DC780E4C2}"/>
    <cellStyle name="Normal 9 3 3 2 4" xfId="2312" xr:uid="{8EE95825-413F-4C18-A847-EDC4867172C5}"/>
    <cellStyle name="Normal 9 3 3 2 4 2" xfId="2313" xr:uid="{03719D46-4192-4555-A10E-F27EE694FFF0}"/>
    <cellStyle name="Normal 9 3 3 2 5" xfId="2314" xr:uid="{2D7E5DF7-7ABA-4F32-B508-085481C9BA0F}"/>
    <cellStyle name="Normal 9 3 3 2 6" xfId="4040" xr:uid="{EF557AC8-EED9-4066-90D4-8DB99677F6A6}"/>
    <cellStyle name="Normal 9 3 3 3" xfId="408" xr:uid="{22DEA44C-11F6-47E9-8CE6-714DADD7AD91}"/>
    <cellStyle name="Normal 9 3 3 3 2" xfId="845" xr:uid="{7783B611-0DE3-4172-AFB0-DD9F7D8490B5}"/>
    <cellStyle name="Normal 9 3 3 3 2 2" xfId="846" xr:uid="{F5FA25B5-6857-449A-B567-65DC7D29F318}"/>
    <cellStyle name="Normal 9 3 3 3 2 2 2" xfId="2315" xr:uid="{D201F309-D65F-42C4-9991-1BDD9529B0D7}"/>
    <cellStyle name="Normal 9 3 3 3 2 2 2 2" xfId="2316" xr:uid="{C93A1526-5CCA-4406-B825-0336FC0921E7}"/>
    <cellStyle name="Normal 9 3 3 3 2 2 2 2 2" xfId="4765" xr:uid="{A476FB93-B411-4ACC-AA16-4B4739BCE714}"/>
    <cellStyle name="Normal 9 3 3 3 2 2 3" xfId="2317" xr:uid="{C72D4F11-27BA-43CF-87FD-AB6C4BB3C258}"/>
    <cellStyle name="Normal 9 3 3 3 2 2 3 2" xfId="4766" xr:uid="{1B6C9477-7553-441F-AAD3-C1D10D1D4B02}"/>
    <cellStyle name="Normal 9 3 3 3 2 3" xfId="2318" xr:uid="{879FE1F9-D3DB-44B3-9FC7-7AA3DC4E65E1}"/>
    <cellStyle name="Normal 9 3 3 3 2 3 2" xfId="2319" xr:uid="{9B38F9D1-DF1F-41B5-9CC8-A3A9F1BEAB48}"/>
    <cellStyle name="Normal 9 3 3 3 2 3 2 2" xfId="4768" xr:uid="{69092C04-4C34-49A1-AAE6-5DC9165A2DA0}"/>
    <cellStyle name="Normal 9 3 3 3 2 3 3" xfId="4767" xr:uid="{77D01193-9F4D-4DFA-A134-B09395D2EB79}"/>
    <cellStyle name="Normal 9 3 3 3 2 4" xfId="2320" xr:uid="{5E4E7D58-6733-4DD5-BDDB-2EF4661DA914}"/>
    <cellStyle name="Normal 9 3 3 3 2 4 2" xfId="4769" xr:uid="{B5125475-69B8-4C44-81DB-4509F02421DD}"/>
    <cellStyle name="Normal 9 3 3 3 3" xfId="847" xr:uid="{0764EB67-FC20-4090-9EB4-F409D7FFC7CE}"/>
    <cellStyle name="Normal 9 3 3 3 3 2" xfId="2321" xr:uid="{5961A7DC-C4C8-419C-A97D-83A3179E76F4}"/>
    <cellStyle name="Normal 9 3 3 3 3 2 2" xfId="2322" xr:uid="{E2F24B12-4421-4190-80BA-477F5091EB4C}"/>
    <cellStyle name="Normal 9 3 3 3 3 2 2 2" xfId="4772" xr:uid="{3DD688C8-71CB-4C6A-AA05-9CC6316BA782}"/>
    <cellStyle name="Normal 9 3 3 3 3 2 3" xfId="4771" xr:uid="{05458A44-1F4B-4BAF-85D8-9648067B567B}"/>
    <cellStyle name="Normal 9 3 3 3 3 3" xfId="2323" xr:uid="{3C57DEB8-033E-4DA4-AD3B-A2CD3B212282}"/>
    <cellStyle name="Normal 9 3 3 3 3 3 2" xfId="4773" xr:uid="{2315CBC9-6F80-4826-AEF7-FB1D84147E79}"/>
    <cellStyle name="Normal 9 3 3 3 3 4" xfId="4770" xr:uid="{E3E84559-1D94-497A-A89E-3ED221EEB6BD}"/>
    <cellStyle name="Normal 9 3 3 3 4" xfId="2324" xr:uid="{C761533C-74B2-4542-8C67-127F4CA8C12C}"/>
    <cellStyle name="Normal 9 3 3 3 4 2" xfId="2325" xr:uid="{38C304BC-14D9-45BD-A5B3-099C2D7A42EF}"/>
    <cellStyle name="Normal 9 3 3 3 4 2 2" xfId="4775" xr:uid="{B563B9AB-6C7C-42E1-948B-3DC02DF7580E}"/>
    <cellStyle name="Normal 9 3 3 3 4 3" xfId="4774" xr:uid="{A4BBE137-BD8C-4D6B-A4DC-FD70D78F0D21}"/>
    <cellStyle name="Normal 9 3 3 3 5" xfId="2326" xr:uid="{9ABC8249-3DF2-4C17-A397-1CD991BCE33E}"/>
    <cellStyle name="Normal 9 3 3 3 5 2" xfId="4776" xr:uid="{B3D76B65-9712-4147-9698-64AC0EC2FC51}"/>
    <cellStyle name="Normal 9 3 3 4" xfId="409" xr:uid="{B3E9BFA6-AD94-4354-B357-42D0E6E89D3C}"/>
    <cellStyle name="Normal 9 3 3 4 2" xfId="848" xr:uid="{CD89F30F-CA5E-4896-90CE-1E46EA39AAF9}"/>
    <cellStyle name="Normal 9 3 3 4 2 2" xfId="2327" xr:uid="{030AA962-A7A0-4CEA-9ED5-02106DC90FD5}"/>
    <cellStyle name="Normal 9 3 3 4 2 2 2" xfId="2328" xr:uid="{3444D92D-1C44-47F2-98BB-EE94E3F938BE}"/>
    <cellStyle name="Normal 9 3 3 4 2 2 2 2" xfId="4780" xr:uid="{372687E4-BE4B-4A1D-9B10-F1E18A27FCF1}"/>
    <cellStyle name="Normal 9 3 3 4 2 2 3" xfId="4779" xr:uid="{41CF420B-B84F-42EE-9659-CA6FCC967EAF}"/>
    <cellStyle name="Normal 9 3 3 4 2 3" xfId="2329" xr:uid="{6EF1B6A3-D5BA-46CC-B374-274920E7199D}"/>
    <cellStyle name="Normal 9 3 3 4 2 3 2" xfId="4781" xr:uid="{99CDEFC9-29A1-455C-8F92-C556FF37110B}"/>
    <cellStyle name="Normal 9 3 3 4 2 4" xfId="4778" xr:uid="{73E0CA00-EDFB-473D-9303-5F2619676A33}"/>
    <cellStyle name="Normal 9 3 3 4 3" xfId="2330" xr:uid="{365D757A-8728-4843-982D-AB5AB87E1005}"/>
    <cellStyle name="Normal 9 3 3 4 3 2" xfId="2331" xr:uid="{62F38339-DEBE-48E5-B825-20433B3AE998}"/>
    <cellStyle name="Normal 9 3 3 4 3 2 2" xfId="4783" xr:uid="{95B8F82C-5F7A-4E23-8677-F46613692783}"/>
    <cellStyle name="Normal 9 3 3 4 3 3" xfId="4782" xr:uid="{EA57E475-49E9-4375-BA05-BC5F9FF6AAC6}"/>
    <cellStyle name="Normal 9 3 3 4 4" xfId="2332" xr:uid="{31606F46-B00D-40CF-9150-8BEA21C8B191}"/>
    <cellStyle name="Normal 9 3 3 4 4 2" xfId="4784" xr:uid="{E787E631-BF28-4AAE-961B-8A509FED3598}"/>
    <cellStyle name="Normal 9 3 3 4 5" xfId="4777" xr:uid="{AB9B073D-7291-4CAA-B804-BD3C92CBCE18}"/>
    <cellStyle name="Normal 9 3 3 5" xfId="849" xr:uid="{FB6ECBF7-929A-4BE8-8A67-7985EFF38A4C}"/>
    <cellStyle name="Normal 9 3 3 5 2" xfId="2333" xr:uid="{A6F64238-E1B3-4CD5-98CD-83FD9A3B6F44}"/>
    <cellStyle name="Normal 9 3 3 5 2 2" xfId="2334" xr:uid="{E8893E38-DF05-4A0E-B691-641C4494F7F0}"/>
    <cellStyle name="Normal 9 3 3 5 2 2 2" xfId="4787" xr:uid="{8DB326FC-E1F5-4F5B-98AA-E2F26D5191C8}"/>
    <cellStyle name="Normal 9 3 3 5 2 3" xfId="4786" xr:uid="{2EDF6EBA-5744-4A3A-82E5-9C4781A02897}"/>
    <cellStyle name="Normal 9 3 3 5 3" xfId="2335" xr:uid="{6BBED483-2D6A-42D2-B9A1-27024F36D5EB}"/>
    <cellStyle name="Normal 9 3 3 5 3 2" xfId="4788" xr:uid="{8063E097-AFB4-417E-A14B-06A44201E10E}"/>
    <cellStyle name="Normal 9 3 3 5 4" xfId="4041" xr:uid="{9F8C1BE1-8BEB-4EE4-9607-1461BC54F607}"/>
    <cellStyle name="Normal 9 3 3 5 4 2" xfId="4789" xr:uid="{A89E9DC6-4639-4897-B577-D707BE217A45}"/>
    <cellStyle name="Normal 9 3 3 5 5" xfId="4785" xr:uid="{2EDA0A99-7CBF-4DBA-B7C7-9F21132C3167}"/>
    <cellStyle name="Normal 9 3 3 6" xfId="2336" xr:uid="{E974DBC6-B851-478D-AFBE-3C370C205A19}"/>
    <cellStyle name="Normal 9 3 3 6 2" xfId="2337" xr:uid="{339EBBB0-1E79-43F3-BD86-87797DF3D06D}"/>
    <cellStyle name="Normal 9 3 3 6 2 2" xfId="4791" xr:uid="{EFB0894E-9FC6-4007-9DF9-F0221AD92197}"/>
    <cellStyle name="Normal 9 3 3 6 3" xfId="4790" xr:uid="{C0043C9D-3883-4171-9367-EA53EC696DB9}"/>
    <cellStyle name="Normal 9 3 3 7" xfId="2338" xr:uid="{8D40EF6C-0142-437E-9194-14B7AE70B85B}"/>
    <cellStyle name="Normal 9 3 3 7 2" xfId="4792" xr:uid="{866299EE-A719-4C79-896C-B43372AD6DC0}"/>
    <cellStyle name="Normal 9 3 3 8" xfId="4042" xr:uid="{E5ABDEAF-A2E6-4592-A64C-BF6D62ECCF98}"/>
    <cellStyle name="Normal 9 3 3 8 2" xfId="4793" xr:uid="{0E7A38C5-9E79-4DDC-919E-11308D5207E3}"/>
    <cellStyle name="Normal 9 3 4" xfId="172" xr:uid="{8C0163A9-913C-41C6-978A-68312B629715}"/>
    <cellStyle name="Normal 9 3 4 2" xfId="450" xr:uid="{2DF69119-70C9-4092-9AFD-6B9463960994}"/>
    <cellStyle name="Normal 9 3 4 2 2" xfId="850" xr:uid="{8AE8CB78-C4D1-4585-8AF6-B5E9D5D662A9}"/>
    <cellStyle name="Normal 9 3 4 2 2 2" xfId="2339" xr:uid="{D5F1AE97-7F5F-40A5-8D55-3A9030D5D6A3}"/>
    <cellStyle name="Normal 9 3 4 2 2 2 2" xfId="2340" xr:uid="{A13DCE76-EECC-4F51-AD8D-2914B6DAFD29}"/>
    <cellStyle name="Normal 9 3 4 2 2 2 2 2" xfId="4798" xr:uid="{9A2E31F8-23CF-4FD8-8E9D-7E759D8E82A8}"/>
    <cellStyle name="Normal 9 3 4 2 2 2 3" xfId="4797" xr:uid="{3A78C446-75E7-4246-A632-52365C35A7D4}"/>
    <cellStyle name="Normal 9 3 4 2 2 3" xfId="2341" xr:uid="{665EBF8C-F6F7-4DA5-98D1-7BE52C0903EF}"/>
    <cellStyle name="Normal 9 3 4 2 2 3 2" xfId="4799" xr:uid="{CBB14F96-F4C5-4E13-8BC0-3B14592562D2}"/>
    <cellStyle name="Normal 9 3 4 2 2 4" xfId="4043" xr:uid="{7897BF1D-B7CD-4407-95FC-69262A7F1EAF}"/>
    <cellStyle name="Normal 9 3 4 2 2 4 2" xfId="4800" xr:uid="{CC8A7950-1C86-4D08-9203-07018974D07B}"/>
    <cellStyle name="Normal 9 3 4 2 2 5" xfId="4796" xr:uid="{A601157A-74D5-4EEC-9C6E-89373B634A31}"/>
    <cellStyle name="Normal 9 3 4 2 3" xfId="2342" xr:uid="{A58458EB-0638-4F2D-8A40-C8EE533DE02F}"/>
    <cellStyle name="Normal 9 3 4 2 3 2" xfId="2343" xr:uid="{8774D836-3B2F-4220-BFA8-D73D9DF609DB}"/>
    <cellStyle name="Normal 9 3 4 2 3 2 2" xfId="4802" xr:uid="{93B3932D-C04A-45CB-886D-59EE71C0DE19}"/>
    <cellStyle name="Normal 9 3 4 2 3 3" xfId="4801" xr:uid="{23FD074E-BB29-4096-9672-8714174E3CF4}"/>
    <cellStyle name="Normal 9 3 4 2 4" xfId="2344" xr:uid="{54108D46-FDF4-4B6A-A62A-020912DF50A8}"/>
    <cellStyle name="Normal 9 3 4 2 4 2" xfId="4803" xr:uid="{7C1E2A00-3065-4AF9-82FB-DED518D0D406}"/>
    <cellStyle name="Normal 9 3 4 2 5" xfId="4044" xr:uid="{7B2DBA86-993F-48E7-AC05-ED81A4203B0B}"/>
    <cellStyle name="Normal 9 3 4 2 5 2" xfId="4804" xr:uid="{DFDD4DA7-8409-4BCB-995B-4E2AD469F365}"/>
    <cellStyle name="Normal 9 3 4 2 6" xfId="4795" xr:uid="{A3F13519-061D-4FC2-86CF-19CBE274A270}"/>
    <cellStyle name="Normal 9 3 4 3" xfId="851" xr:uid="{0669DDE2-27E4-4C16-9186-3DEFAA412019}"/>
    <cellStyle name="Normal 9 3 4 3 2" xfId="2345" xr:uid="{03FAE694-D5B1-4344-83AC-C32DFDA2FE19}"/>
    <cellStyle name="Normal 9 3 4 3 2 2" xfId="2346" xr:uid="{03474989-F410-4415-B039-E451B519432C}"/>
    <cellStyle name="Normal 9 3 4 3 2 2 2" xfId="4807" xr:uid="{07D73C96-9768-491D-8889-C026195F0182}"/>
    <cellStyle name="Normal 9 3 4 3 2 3" xfId="4806" xr:uid="{86FBA773-8AEF-4BDE-AC5E-06A38CCBA26A}"/>
    <cellStyle name="Normal 9 3 4 3 3" xfId="2347" xr:uid="{284F5ABE-D4F7-434F-8601-F22A0B75B7E0}"/>
    <cellStyle name="Normal 9 3 4 3 3 2" xfId="4808" xr:uid="{1D32D1E3-1C39-4C7D-BACA-4264C64E5756}"/>
    <cellStyle name="Normal 9 3 4 3 4" xfId="4045" xr:uid="{93B947D9-A101-4C40-9ACA-8B3E0D8C3C98}"/>
    <cellStyle name="Normal 9 3 4 3 4 2" xfId="4809" xr:uid="{7FC0598C-8B59-43CD-99CF-1FAFB3D0A05A}"/>
    <cellStyle name="Normal 9 3 4 3 5" xfId="4805" xr:uid="{42647E0F-F01A-40AF-9FDC-752BCFF13466}"/>
    <cellStyle name="Normal 9 3 4 4" xfId="2348" xr:uid="{C5767921-B5A2-4635-B393-848C01559CF5}"/>
    <cellStyle name="Normal 9 3 4 4 2" xfId="2349" xr:uid="{BD773709-E8CB-4FDC-89AA-1CD753333910}"/>
    <cellStyle name="Normal 9 3 4 4 2 2" xfId="4811" xr:uid="{4C6AF34E-5EA0-410B-87A6-12828840EA79}"/>
    <cellStyle name="Normal 9 3 4 4 3" xfId="4046" xr:uid="{01AF762C-2BCC-43A4-8CDC-6C35AEEC1B4D}"/>
    <cellStyle name="Normal 9 3 4 4 3 2" xfId="4812" xr:uid="{4A7012AF-BEE5-41CC-B0A5-C98615719AF3}"/>
    <cellStyle name="Normal 9 3 4 4 4" xfId="4047" xr:uid="{E2057F96-7367-4032-B94F-72729F7CFF1A}"/>
    <cellStyle name="Normal 9 3 4 4 4 2" xfId="4813" xr:uid="{C2915952-DE3A-4ACB-AB97-BCDB7C73E73C}"/>
    <cellStyle name="Normal 9 3 4 4 5" xfId="4810" xr:uid="{EA309A16-5E41-4E5B-83B6-E7DFE32342D5}"/>
    <cellStyle name="Normal 9 3 4 5" xfId="2350" xr:uid="{330835EF-B468-4493-AE33-7BAB2B664459}"/>
    <cellStyle name="Normal 9 3 4 5 2" xfId="4814" xr:uid="{B6ECDD1D-BFEA-4E66-B09B-583A590BBF7C}"/>
    <cellStyle name="Normal 9 3 4 6" xfId="4048" xr:uid="{EE42D5DC-F9A4-4BC7-9490-2ECA23845AE5}"/>
    <cellStyle name="Normal 9 3 4 6 2" xfId="4815" xr:uid="{5F43567F-9FD4-46A2-8641-FD2BDFA34CE7}"/>
    <cellStyle name="Normal 9 3 4 7" xfId="4049" xr:uid="{9108567B-55D6-4639-9937-318D38ECF20F}"/>
    <cellStyle name="Normal 9 3 4 7 2" xfId="4816" xr:uid="{7B2C698E-927D-4D07-8D91-346DC0A23B0A}"/>
    <cellStyle name="Normal 9 3 4 8" xfId="4794" xr:uid="{DC0F3292-7212-4A42-BB90-79FD226F2E05}"/>
    <cellStyle name="Normal 9 3 5" xfId="410" xr:uid="{55042F2C-CD57-4560-8F2C-FA9B05C2A0CC}"/>
    <cellStyle name="Normal 9 3 5 2" xfId="852" xr:uid="{08BDEAE2-7E38-47CD-87B1-4C3672CF71BD}"/>
    <cellStyle name="Normal 9 3 5 2 2" xfId="853" xr:uid="{8C580F6C-BB70-4BC3-B23E-3B8AC1AE01B1}"/>
    <cellStyle name="Normal 9 3 5 2 2 2" xfId="2351" xr:uid="{4D597D63-EF3E-4059-8FB0-04A332AD8961}"/>
    <cellStyle name="Normal 9 3 5 2 2 2 2" xfId="2352" xr:uid="{1BCD047F-4940-40BD-97C9-552D719244F5}"/>
    <cellStyle name="Normal 9 3 5 2 2 2 2 2" xfId="4821" xr:uid="{22F24FAE-4AE7-4E99-9BFD-FB3F236BA8E7}"/>
    <cellStyle name="Normal 9 3 5 2 2 2 3" xfId="4820" xr:uid="{B9F54CC9-8E49-45E2-A761-ABE08A610C21}"/>
    <cellStyle name="Normal 9 3 5 2 2 3" xfId="2353" xr:uid="{DB1AD6AD-DB49-4871-81E2-38468723D85B}"/>
    <cellStyle name="Normal 9 3 5 2 2 3 2" xfId="4822" xr:uid="{284D30B7-8301-4B4E-A748-F858CFCF21AC}"/>
    <cellStyle name="Normal 9 3 5 2 2 4" xfId="4819" xr:uid="{D3545AC4-2079-422E-98C2-B3236BBD039B}"/>
    <cellStyle name="Normal 9 3 5 2 3" xfId="2354" xr:uid="{A13CB87E-3E80-4CFB-9BD2-0AF2733E3A07}"/>
    <cellStyle name="Normal 9 3 5 2 3 2" xfId="2355" xr:uid="{D7D28F6B-EF43-42E7-9323-5052E365D5C6}"/>
    <cellStyle name="Normal 9 3 5 2 3 2 2" xfId="4824" xr:uid="{2DCE2A7E-7646-43B8-8CE0-BD4FB30BCA38}"/>
    <cellStyle name="Normal 9 3 5 2 3 3" xfId="4823" xr:uid="{26F7741F-C987-43BE-A686-D5562FD8019B}"/>
    <cellStyle name="Normal 9 3 5 2 4" xfId="2356" xr:uid="{37A91F99-2449-4EAF-B3BA-7C327121A89B}"/>
    <cellStyle name="Normal 9 3 5 2 4 2" xfId="4825" xr:uid="{7C013E5F-7F20-4D78-A8C9-BE369EC154FB}"/>
    <cellStyle name="Normal 9 3 5 2 5" xfId="4818" xr:uid="{A5A079BA-282A-4F88-9158-F30D1EBB7A01}"/>
    <cellStyle name="Normal 9 3 5 3" xfId="854" xr:uid="{4CBD937C-560E-41A6-9E66-618D8C76042F}"/>
    <cellStyle name="Normal 9 3 5 3 2" xfId="2357" xr:uid="{8D0C6E1D-DC10-4C7D-9E34-E7CC40CC99E3}"/>
    <cellStyle name="Normal 9 3 5 3 2 2" xfId="2358" xr:uid="{8C653361-ADBA-4C1C-B767-57A29EEC8423}"/>
    <cellStyle name="Normal 9 3 5 3 2 2 2" xfId="4828" xr:uid="{93DED973-0E20-44BA-9546-80273085A067}"/>
    <cellStyle name="Normal 9 3 5 3 2 3" xfId="4827" xr:uid="{0B1B08DE-DD33-4A18-8155-737F1F0E3532}"/>
    <cellStyle name="Normal 9 3 5 3 3" xfId="2359" xr:uid="{97CA0F26-E811-4FF7-B3B3-D3EEBC93580C}"/>
    <cellStyle name="Normal 9 3 5 3 3 2" xfId="4829" xr:uid="{531690B9-215C-478F-A5EF-537A3DF8C218}"/>
    <cellStyle name="Normal 9 3 5 3 4" xfId="4050" xr:uid="{1D408AA3-BF4D-47A7-92AA-3E6729E68B0D}"/>
    <cellStyle name="Normal 9 3 5 3 4 2" xfId="4830" xr:uid="{417571AF-32BE-4304-A068-DAC4D4D53B93}"/>
    <cellStyle name="Normal 9 3 5 3 5" xfId="4826" xr:uid="{D28538CC-DCE1-4D1F-ACD8-F4FA3735EBD3}"/>
    <cellStyle name="Normal 9 3 5 4" xfId="2360" xr:uid="{BA60D581-2499-4E24-96B4-F6EFC9361E15}"/>
    <cellStyle name="Normal 9 3 5 4 2" xfId="2361" xr:uid="{E74AD155-5485-48AE-96E2-216F10CC9080}"/>
    <cellStyle name="Normal 9 3 5 4 2 2" xfId="4832" xr:uid="{F84AA551-C7E7-45B5-8685-49DF41AFFB9C}"/>
    <cellStyle name="Normal 9 3 5 4 3" xfId="4831" xr:uid="{3A1CF539-FA63-438E-8A32-5B49BDAE7391}"/>
    <cellStyle name="Normal 9 3 5 5" xfId="2362" xr:uid="{80CD78B5-8C4A-4951-8536-46AE72F060BD}"/>
    <cellStyle name="Normal 9 3 5 5 2" xfId="4833" xr:uid="{10F37561-A056-4855-B4EB-8FCED9CEF538}"/>
    <cellStyle name="Normal 9 3 5 6" xfId="4051" xr:uid="{FF297D60-7CA4-4D87-BBD9-BB434ACB42F3}"/>
    <cellStyle name="Normal 9 3 5 6 2" xfId="4834" xr:uid="{09A8F54F-60A7-424A-B41A-277673FC24A3}"/>
    <cellStyle name="Normal 9 3 5 7" xfId="4817" xr:uid="{4BF43067-5D1E-497F-AEAB-92749B486177}"/>
    <cellStyle name="Normal 9 3 6" xfId="411" xr:uid="{066BEE7E-A09E-4240-B38D-D24BF571E6A9}"/>
    <cellStyle name="Normal 9 3 6 2" xfId="855" xr:uid="{0A370CF6-ADE2-495C-B28B-4BA803B6A77D}"/>
    <cellStyle name="Normal 9 3 6 2 2" xfId="2363" xr:uid="{86CE1130-4F77-4A5E-B3A8-125B64480CE4}"/>
    <cellStyle name="Normal 9 3 6 2 2 2" xfId="2364" xr:uid="{9A06304A-7392-47F1-9D51-6CC70611433D}"/>
    <cellStyle name="Normal 9 3 6 2 2 2 2" xfId="4838" xr:uid="{ED16DA9C-9B8A-4B50-99AD-8F7B3C4D5984}"/>
    <cellStyle name="Normal 9 3 6 2 2 3" xfId="4837" xr:uid="{3F89E8B8-712A-435C-B12D-C07F6D6BA736}"/>
    <cellStyle name="Normal 9 3 6 2 3" xfId="2365" xr:uid="{8B4AB3FE-CD80-4919-AFEC-43F8567DE643}"/>
    <cellStyle name="Normal 9 3 6 2 3 2" xfId="4839" xr:uid="{E73167F7-4497-4C11-B47A-3FBB4E5849C2}"/>
    <cellStyle name="Normal 9 3 6 2 4" xfId="4052" xr:uid="{7AE00D3D-5119-4344-91DB-0FDFA79AB679}"/>
    <cellStyle name="Normal 9 3 6 2 4 2" xfId="4840" xr:uid="{B0469F8B-FA43-48AE-9A13-37DBD1EF79E4}"/>
    <cellStyle name="Normal 9 3 6 2 5" xfId="4836" xr:uid="{361695E3-061C-406D-A678-6A9AA6AA5C52}"/>
    <cellStyle name="Normal 9 3 6 3" xfId="2366" xr:uid="{1844FDD0-6189-4FE7-9E6F-958F1655881E}"/>
    <cellStyle name="Normal 9 3 6 3 2" xfId="2367" xr:uid="{766C20CC-0A49-4AB3-B5D8-D2599EF9198C}"/>
    <cellStyle name="Normal 9 3 6 3 2 2" xfId="4842" xr:uid="{F73E408A-763B-4612-B108-C5B4A368632E}"/>
    <cellStyle name="Normal 9 3 6 3 3" xfId="4841" xr:uid="{3C20E577-17F7-4D2F-B8ED-23A6B2AB95D8}"/>
    <cellStyle name="Normal 9 3 6 4" xfId="2368" xr:uid="{D71E6158-3B46-4BB4-878E-977C103FAA97}"/>
    <cellStyle name="Normal 9 3 6 4 2" xfId="4843" xr:uid="{F3D45FB3-E9D2-4688-896B-DB7BA3C1FCF2}"/>
    <cellStyle name="Normal 9 3 6 5" xfId="4053" xr:uid="{E265E764-057A-4C1B-8142-86BE5FFFE372}"/>
    <cellStyle name="Normal 9 3 6 5 2" xfId="4844" xr:uid="{C76E51CF-8528-47E8-A1AB-F6BBB673AE4F}"/>
    <cellStyle name="Normal 9 3 6 6" xfId="4835" xr:uid="{46F66E9A-66BE-486E-B582-50C613B0C4CE}"/>
    <cellStyle name="Normal 9 3 7" xfId="856" xr:uid="{4887DFE4-C914-4D23-83B5-21A7A950AA59}"/>
    <cellStyle name="Normal 9 3 7 2" xfId="2369" xr:uid="{8E218F73-94BD-4E20-87F5-3E8C60144FB7}"/>
    <cellStyle name="Normal 9 3 7 2 2" xfId="2370" xr:uid="{5A39C85D-828A-4531-84E1-D1475CFD484A}"/>
    <cellStyle name="Normal 9 3 7 2 2 2" xfId="4847" xr:uid="{217C02D4-7D20-4ACD-A905-58219715DB1F}"/>
    <cellStyle name="Normal 9 3 7 2 3" xfId="4846" xr:uid="{248A2B21-1A34-4347-B344-B342CD4CC1D4}"/>
    <cellStyle name="Normal 9 3 7 3" xfId="2371" xr:uid="{FF8ED1F0-7DAD-4E2B-B148-C6843F31EAEC}"/>
    <cellStyle name="Normal 9 3 7 3 2" xfId="4848" xr:uid="{E8CCB47D-DD99-44C9-B6D6-AB1E2DB29BAA}"/>
    <cellStyle name="Normal 9 3 7 4" xfId="4054" xr:uid="{815B77B1-C894-4ED2-899B-AB9D8A2CCDBA}"/>
    <cellStyle name="Normal 9 3 7 4 2" xfId="4849" xr:uid="{00EE9C91-C201-4CBA-8400-AC2C94056AC7}"/>
    <cellStyle name="Normal 9 3 7 5" xfId="4845" xr:uid="{BCC75A9F-D56B-4CD1-8D33-A000C03D18B3}"/>
    <cellStyle name="Normal 9 3 8" xfId="2372" xr:uid="{0B263A06-168C-450F-8C07-AF25812ED56D}"/>
    <cellStyle name="Normal 9 3 8 2" xfId="2373" xr:uid="{B20FDB66-FDCD-432F-81C0-77546E565820}"/>
    <cellStyle name="Normal 9 3 8 2 2" xfId="4851" xr:uid="{2924FB93-8FD8-45C5-99D1-195B516705E6}"/>
    <cellStyle name="Normal 9 3 8 3" xfId="4055" xr:uid="{F1A6FD15-2EA7-44A8-9CD5-B3C4207E860E}"/>
    <cellStyle name="Normal 9 3 8 3 2" xfId="4852" xr:uid="{CCB4E0D5-BF2D-4B29-9451-1A825738FD8A}"/>
    <cellStyle name="Normal 9 3 8 4" xfId="4056" xr:uid="{9917C3DA-5ED9-4ECD-9AAC-FBDD773100A2}"/>
    <cellStyle name="Normal 9 3 8 4 2" xfId="4853" xr:uid="{3FC13CAB-EABE-4178-B166-B731146F1A66}"/>
    <cellStyle name="Normal 9 3 8 5" xfId="4850" xr:uid="{199F6619-9668-4680-9FF3-70CAA3800B11}"/>
    <cellStyle name="Normal 9 3 9" xfId="2374" xr:uid="{920337D1-4D1C-4667-A40A-F33D04932A56}"/>
    <cellStyle name="Normal 9 3 9 2" xfId="4854" xr:uid="{A136375B-EEE6-49AD-ACC2-B506B370AD39}"/>
    <cellStyle name="Normal 9 4" xfId="173" xr:uid="{1FD509C1-84E9-42EA-ABCF-331CBAFEE393}"/>
    <cellStyle name="Normal 9 4 10" xfId="4057" xr:uid="{8E320E6C-1437-4685-AD37-1685F58AB6EC}"/>
    <cellStyle name="Normal 9 4 10 2" xfId="4856" xr:uid="{035B0E29-C6C4-4207-8F6D-B2557ECD52F3}"/>
    <cellStyle name="Normal 9 4 11" xfId="4058" xr:uid="{7537A5B6-6345-40C6-A49A-962F9CC8690B}"/>
    <cellStyle name="Normal 9 4 11 2" xfId="4857" xr:uid="{A655DD48-E87C-4168-83D2-432CC3D49A4B}"/>
    <cellStyle name="Normal 9 4 12" xfId="4855" xr:uid="{216A1BBB-5A90-4BD7-9C6D-363F6A7AE158}"/>
    <cellStyle name="Normal 9 4 2" xfId="174" xr:uid="{862EB05C-13D0-401E-97D6-3FD78058E41E}"/>
    <cellStyle name="Normal 9 4 2 10" xfId="4858" xr:uid="{6B1F74C4-28FE-409B-91DE-96EF8FF4345C}"/>
    <cellStyle name="Normal 9 4 2 2" xfId="175" xr:uid="{BCBCE916-5D39-46CB-8C70-6266F52B1457}"/>
    <cellStyle name="Normal 9 4 2 2 2" xfId="412" xr:uid="{A97E4C6F-AD78-4E84-B82A-25D7D4D78337}"/>
    <cellStyle name="Normal 9 4 2 2 2 2" xfId="857" xr:uid="{117ADB93-BA75-4098-AD06-4A5A25B1236E}"/>
    <cellStyle name="Normal 9 4 2 2 2 2 2" xfId="2375" xr:uid="{AD461171-C999-4595-86FC-C8D866624ADF}"/>
    <cellStyle name="Normal 9 4 2 2 2 2 2 2" xfId="2376" xr:uid="{8F161E02-C9F6-4BB2-B0E6-722ABCE4FA5E}"/>
    <cellStyle name="Normal 9 4 2 2 2 2 2 2 2" xfId="4863" xr:uid="{F516A97C-AC83-4288-BFD0-12861CD13B23}"/>
    <cellStyle name="Normal 9 4 2 2 2 2 2 3" xfId="4862" xr:uid="{C3620E24-1DB9-4191-9B91-0EFB0B769DFA}"/>
    <cellStyle name="Normal 9 4 2 2 2 2 3" xfId="2377" xr:uid="{68ACCA28-D3F2-4FC8-B017-21623AA6F00A}"/>
    <cellStyle name="Normal 9 4 2 2 2 2 3 2" xfId="4864" xr:uid="{BAA0B62E-6084-4FB7-B729-884A61D1FFEE}"/>
    <cellStyle name="Normal 9 4 2 2 2 2 4" xfId="4059" xr:uid="{F298846F-67FF-4A3D-BA21-5F76851EEFDC}"/>
    <cellStyle name="Normal 9 4 2 2 2 2 4 2" xfId="4865" xr:uid="{7780292E-0C02-41BF-94F0-5CF477F50B7B}"/>
    <cellStyle name="Normal 9 4 2 2 2 2 5" xfId="4861" xr:uid="{4A803C54-56BB-464C-B809-BC39B5AD254A}"/>
    <cellStyle name="Normal 9 4 2 2 2 3" xfId="2378" xr:uid="{8BA35C88-2059-4A76-AA3F-722D9F48C1D9}"/>
    <cellStyle name="Normal 9 4 2 2 2 3 2" xfId="2379" xr:uid="{AC9F5234-6D01-4B58-9759-5F0BA554BC42}"/>
    <cellStyle name="Normal 9 4 2 2 2 3 2 2" xfId="4867" xr:uid="{CF5984EE-3C68-44F5-A9DF-11657FB27C58}"/>
    <cellStyle name="Normal 9 4 2 2 2 3 3" xfId="4060" xr:uid="{439C7B9C-F90D-4030-97EB-522A4FA158C0}"/>
    <cellStyle name="Normal 9 4 2 2 2 3 3 2" xfId="4868" xr:uid="{4B832010-6B00-4086-8BB2-EDAABCE7B2AD}"/>
    <cellStyle name="Normal 9 4 2 2 2 3 4" xfId="4061" xr:uid="{A020DE96-35EF-4FD1-A500-6565C5F59BA8}"/>
    <cellStyle name="Normal 9 4 2 2 2 3 4 2" xfId="4869" xr:uid="{736535CF-807F-4BB6-843E-959039022C28}"/>
    <cellStyle name="Normal 9 4 2 2 2 3 5" xfId="4866" xr:uid="{5922E8CA-482F-40BD-BEFB-4B9336A16F44}"/>
    <cellStyle name="Normal 9 4 2 2 2 4" xfId="2380" xr:uid="{CD11BCD1-5B73-4088-BC52-AD0D23BF46F0}"/>
    <cellStyle name="Normal 9 4 2 2 2 4 2" xfId="4870" xr:uid="{7D7CF5CD-D8C4-45F7-9393-88F0A9DC62BD}"/>
    <cellStyle name="Normal 9 4 2 2 2 5" xfId="4062" xr:uid="{4274C1A1-4E29-42B9-AD39-F6CDF13612CD}"/>
    <cellStyle name="Normal 9 4 2 2 2 5 2" xfId="4871" xr:uid="{801F10F0-9348-471E-9B66-3F3E20BB66F3}"/>
    <cellStyle name="Normal 9 4 2 2 2 6" xfId="4063" xr:uid="{B5F5725D-290D-4ECC-81AB-49B443A34414}"/>
    <cellStyle name="Normal 9 4 2 2 2 6 2" xfId="4872" xr:uid="{D7714B29-43FE-45E3-90EF-7BA5F60F8F91}"/>
    <cellStyle name="Normal 9 4 2 2 2 7" xfId="4860" xr:uid="{0293D3FB-DAF5-4661-BBF7-ED578AD0EE4B}"/>
    <cellStyle name="Normal 9 4 2 2 3" xfId="858" xr:uid="{A4500747-8A58-48A2-B828-DD28238EC103}"/>
    <cellStyle name="Normal 9 4 2 2 3 2" xfId="2381" xr:uid="{D6430046-FF1B-4EDD-A416-074BBA58C02F}"/>
    <cellStyle name="Normal 9 4 2 2 3 2 2" xfId="2382" xr:uid="{EA7C5FB0-0650-46DB-AE11-8545AF6B8F99}"/>
    <cellStyle name="Normal 9 4 2 2 3 2 2 2" xfId="4875" xr:uid="{47916E60-C5EE-47BA-A744-77F848A7C106}"/>
    <cellStyle name="Normal 9 4 2 2 3 2 3" xfId="4064" xr:uid="{8DECAD47-57C4-42F5-A5FB-C7221986AFDA}"/>
    <cellStyle name="Normal 9 4 2 2 3 2 3 2" xfId="4876" xr:uid="{88D40C6B-50B1-47FF-A8EF-35E5E165E810}"/>
    <cellStyle name="Normal 9 4 2 2 3 2 4" xfId="4065" xr:uid="{419DD826-C04A-4921-A4CA-88B78A727F61}"/>
    <cellStyle name="Normal 9 4 2 2 3 2 4 2" xfId="4877" xr:uid="{217CD1A4-94F3-4727-BD34-4AD9EE84D129}"/>
    <cellStyle name="Normal 9 4 2 2 3 2 5" xfId="4874" xr:uid="{D87223A0-3FDD-446B-94C1-0F5D9AA33056}"/>
    <cellStyle name="Normal 9 4 2 2 3 3" xfId="2383" xr:uid="{4F19F754-D246-4A75-B561-2A65DDDD7A6B}"/>
    <cellStyle name="Normal 9 4 2 2 3 3 2" xfId="4878" xr:uid="{582BE05F-36CC-4368-82A5-47EAC192F197}"/>
    <cellStyle name="Normal 9 4 2 2 3 4" xfId="4066" xr:uid="{9844E2E2-E474-435A-A7EA-87BA9C6E98D9}"/>
    <cellStyle name="Normal 9 4 2 2 3 4 2" xfId="4879" xr:uid="{0257FAD0-1B26-4E33-B9D8-ED863B1DC8C3}"/>
    <cellStyle name="Normal 9 4 2 2 3 5" xfId="4067" xr:uid="{35DC1256-CCEC-4D47-B0BA-E4777DFE1C9B}"/>
    <cellStyle name="Normal 9 4 2 2 3 5 2" xfId="4880" xr:uid="{D0EBF392-D3DD-459B-BF6B-9C564B75DB62}"/>
    <cellStyle name="Normal 9 4 2 2 3 6" xfId="4873" xr:uid="{A0D8ACE1-E1D5-47AC-81A3-FF99E5465545}"/>
    <cellStyle name="Normal 9 4 2 2 4" xfId="2384" xr:uid="{C40C7663-4DA6-4CB0-BDB1-B0D3FD7FCEB2}"/>
    <cellStyle name="Normal 9 4 2 2 4 2" xfId="2385" xr:uid="{A59080AD-0E03-4ED3-9953-9A917D571DDA}"/>
    <cellStyle name="Normal 9 4 2 2 4 2 2" xfId="4882" xr:uid="{D6739B6F-6F39-4B3A-A7FB-3C9630B8173D}"/>
    <cellStyle name="Normal 9 4 2 2 4 3" xfId="4068" xr:uid="{F967C020-8372-4135-ABEE-8AD92892E5A2}"/>
    <cellStyle name="Normal 9 4 2 2 4 3 2" xfId="4883" xr:uid="{568A4080-5491-461C-994D-06DCDAC8FE56}"/>
    <cellStyle name="Normal 9 4 2 2 4 4" xfId="4069" xr:uid="{2E567325-4E49-4758-88AD-D6B4C65BC81B}"/>
    <cellStyle name="Normal 9 4 2 2 4 4 2" xfId="4884" xr:uid="{8C08766D-ACE4-45F0-ACF1-339C741A812E}"/>
    <cellStyle name="Normal 9 4 2 2 4 5" xfId="4881" xr:uid="{79AF3360-0DC4-4C53-ADD7-AFC1497396FD}"/>
    <cellStyle name="Normal 9 4 2 2 5" xfId="2386" xr:uid="{840057AD-A36E-4BD9-A006-2E368510A1B0}"/>
    <cellStyle name="Normal 9 4 2 2 5 2" xfId="4070" xr:uid="{9D33411F-6CE9-40B7-911B-095A602A6274}"/>
    <cellStyle name="Normal 9 4 2 2 5 2 2" xfId="4886" xr:uid="{C53A7493-5AAB-4F3E-99FA-00570FD69B35}"/>
    <cellStyle name="Normal 9 4 2 2 5 3" xfId="4071" xr:uid="{341B6A81-10E0-4F6A-A113-34F45AA2F3A8}"/>
    <cellStyle name="Normal 9 4 2 2 5 3 2" xfId="4887" xr:uid="{586B521F-D1AC-4737-B0A6-66950899C088}"/>
    <cellStyle name="Normal 9 4 2 2 5 4" xfId="4072" xr:uid="{C37A3686-76E6-43B6-8A34-4AD98EA7EED4}"/>
    <cellStyle name="Normal 9 4 2 2 5 4 2" xfId="4888" xr:uid="{50D23141-AFE2-468D-89DE-4EE2115DD82E}"/>
    <cellStyle name="Normal 9 4 2 2 5 5" xfId="4885" xr:uid="{9EDCC405-B89D-46DD-8E24-8DDBFB4D148D}"/>
    <cellStyle name="Normal 9 4 2 2 6" xfId="4073" xr:uid="{282761F8-218A-4B84-8187-4BFAE7648E65}"/>
    <cellStyle name="Normal 9 4 2 2 6 2" xfId="4889" xr:uid="{975A9C3F-68E8-4FEF-9CD8-ADF4A8935326}"/>
    <cellStyle name="Normal 9 4 2 2 7" xfId="4074" xr:uid="{27252ABF-2485-4353-B906-660927CD4965}"/>
    <cellStyle name="Normal 9 4 2 2 7 2" xfId="4890" xr:uid="{1FC6B61F-5F5C-4C5F-98EE-39950330988A}"/>
    <cellStyle name="Normal 9 4 2 2 8" xfId="4075" xr:uid="{71CF0C11-DAA8-438C-9FF9-225E0E6B75D6}"/>
    <cellStyle name="Normal 9 4 2 2 8 2" xfId="4891" xr:uid="{66BF680B-32B2-4354-96E2-C8A3BC2AC178}"/>
    <cellStyle name="Normal 9 4 2 2 9" xfId="4859" xr:uid="{7DE44B66-442F-4ABB-B0C0-97B87656AB77}"/>
    <cellStyle name="Normal 9 4 2 3" xfId="413" xr:uid="{D0840FB6-9827-4959-9B20-856E083DE54A}"/>
    <cellStyle name="Normal 9 4 2 3 2" xfId="859" xr:uid="{09A54B18-CC10-447B-8D3F-C187F74B464E}"/>
    <cellStyle name="Normal 9 4 2 3 2 2" xfId="860" xr:uid="{411DE783-3DCB-4D8F-B148-0C7BD85B717E}"/>
    <cellStyle name="Normal 9 4 2 3 2 2 2" xfId="2387" xr:uid="{CF5534A2-20C4-442F-BF32-17300E7EA60E}"/>
    <cellStyle name="Normal 9 4 2 3 2 2 2 2" xfId="2388" xr:uid="{E97FAA6B-93B1-4E1E-9E53-3E2B7192E156}"/>
    <cellStyle name="Normal 9 4 2 3 2 2 2 2 2" xfId="4896" xr:uid="{6EAD225A-8179-46EA-9954-B279C0CC0413}"/>
    <cellStyle name="Normal 9 4 2 3 2 2 2 3" xfId="4895" xr:uid="{A2F5B887-7FBC-4A43-B607-64F668841F53}"/>
    <cellStyle name="Normal 9 4 2 3 2 2 3" xfId="2389" xr:uid="{5D4693A6-8F87-426A-94EF-A70D9D634780}"/>
    <cellStyle name="Normal 9 4 2 3 2 2 3 2" xfId="4897" xr:uid="{C16CDEEF-1008-40E6-A59F-726D67B83160}"/>
    <cellStyle name="Normal 9 4 2 3 2 2 4" xfId="4894" xr:uid="{9A1F2A2E-27E2-41FA-9BF4-B9D35B6CBF2E}"/>
    <cellStyle name="Normal 9 4 2 3 2 3" xfId="2390" xr:uid="{C02FCC18-E088-476C-89C3-FA98E89F0CFE}"/>
    <cellStyle name="Normal 9 4 2 3 2 3 2" xfId="2391" xr:uid="{1C596D8B-65EB-4E0E-A57E-FA3319316115}"/>
    <cellStyle name="Normal 9 4 2 3 2 3 2 2" xfId="4899" xr:uid="{21548B0A-56B3-439E-9C91-F5577B01655C}"/>
    <cellStyle name="Normal 9 4 2 3 2 3 3" xfId="4898" xr:uid="{C51D902C-E6AB-4D73-9F67-3443CE376563}"/>
    <cellStyle name="Normal 9 4 2 3 2 4" xfId="2392" xr:uid="{1F248D9F-B8FD-4536-83D3-EF3F81B0FC23}"/>
    <cellStyle name="Normal 9 4 2 3 2 4 2" xfId="4900" xr:uid="{7311F5C1-5500-44ED-B0C9-9718F9252DE8}"/>
    <cellStyle name="Normal 9 4 2 3 2 5" xfId="4893" xr:uid="{EF943C0C-EF31-418F-891D-A14B4061490A}"/>
    <cellStyle name="Normal 9 4 2 3 3" xfId="861" xr:uid="{3D3C919A-6593-4814-9F5F-AB02753950BF}"/>
    <cellStyle name="Normal 9 4 2 3 3 2" xfId="2393" xr:uid="{B6A63773-56C5-40DB-9906-5AF07DE4BDF2}"/>
    <cellStyle name="Normal 9 4 2 3 3 2 2" xfId="2394" xr:uid="{E4EA1F7D-5AD0-416E-A999-85505F3EB142}"/>
    <cellStyle name="Normal 9 4 2 3 3 2 2 2" xfId="4903" xr:uid="{CDFCD64C-5573-4C17-9677-D153B10E98B8}"/>
    <cellStyle name="Normal 9 4 2 3 3 2 3" xfId="4902" xr:uid="{B1D43B73-6C89-4C2A-96FF-1F9DB9DACE58}"/>
    <cellStyle name="Normal 9 4 2 3 3 3" xfId="2395" xr:uid="{D0CFF1A7-3FBA-4B78-AC1B-44490D673676}"/>
    <cellStyle name="Normal 9 4 2 3 3 3 2" xfId="4904" xr:uid="{4FFF462C-FF3B-45F5-B93E-2F744D06725E}"/>
    <cellStyle name="Normal 9 4 2 3 3 4" xfId="4076" xr:uid="{BA74CCCF-2AD8-46EF-9292-2864FAE3F8EB}"/>
    <cellStyle name="Normal 9 4 2 3 3 4 2" xfId="4905" xr:uid="{C0A7416A-3850-4D91-BFE6-59F57D42A17F}"/>
    <cellStyle name="Normal 9 4 2 3 3 5" xfId="4901" xr:uid="{976457C5-8EBF-4C48-8568-D233C3794AB0}"/>
    <cellStyle name="Normal 9 4 2 3 4" xfId="2396" xr:uid="{D0F1F5B7-94ED-4741-8EB8-66333F9EDE78}"/>
    <cellStyle name="Normal 9 4 2 3 4 2" xfId="2397" xr:uid="{803723C7-F124-404A-A9AD-19F6A0786F31}"/>
    <cellStyle name="Normal 9 4 2 3 4 2 2" xfId="4907" xr:uid="{0799E09A-D6DA-4008-B536-75A923A22228}"/>
    <cellStyle name="Normal 9 4 2 3 4 3" xfId="4906" xr:uid="{3B49E6D3-992C-4594-83BC-CDC31BB7407F}"/>
    <cellStyle name="Normal 9 4 2 3 5" xfId="2398" xr:uid="{2C12630C-8309-4748-878C-CB27402C636E}"/>
    <cellStyle name="Normal 9 4 2 3 5 2" xfId="4908" xr:uid="{EBF55D65-BD03-458C-82F3-9D507F3A9E88}"/>
    <cellStyle name="Normal 9 4 2 3 6" xfId="4077" xr:uid="{34F218CD-994E-419C-865B-E449303085DC}"/>
    <cellStyle name="Normal 9 4 2 3 6 2" xfId="4909" xr:uid="{35E15E78-0960-4A35-B826-1D60F60C1475}"/>
    <cellStyle name="Normal 9 4 2 3 7" xfId="4892" xr:uid="{4E2E875A-A944-4345-8E46-67C594094CC5}"/>
    <cellStyle name="Normal 9 4 2 4" xfId="414" xr:uid="{E151A696-C5FB-48E7-AD6B-40D3D5634D03}"/>
    <cellStyle name="Normal 9 4 2 4 2" xfId="862" xr:uid="{E479C01C-3D40-4A53-8010-D064748CA3A9}"/>
    <cellStyle name="Normal 9 4 2 4 2 2" xfId="2399" xr:uid="{513528A4-8753-47DA-A68D-F5545653A7E1}"/>
    <cellStyle name="Normal 9 4 2 4 2 2 2" xfId="2400" xr:uid="{133CE2DC-DE14-4FB8-AD90-E872F997FE65}"/>
    <cellStyle name="Normal 9 4 2 4 2 2 2 2" xfId="4913" xr:uid="{9567DD4A-C968-45AD-907E-097EE7ED5BC9}"/>
    <cellStyle name="Normal 9 4 2 4 2 2 3" xfId="4912" xr:uid="{6012E7F7-7D46-4282-B604-41DAAC28E4F0}"/>
    <cellStyle name="Normal 9 4 2 4 2 3" xfId="2401" xr:uid="{C51115F5-0B65-417B-907D-8449F095C114}"/>
    <cellStyle name="Normal 9 4 2 4 2 3 2" xfId="4914" xr:uid="{B9AC9097-7522-4F08-BED3-FC2402C8583E}"/>
    <cellStyle name="Normal 9 4 2 4 2 4" xfId="4078" xr:uid="{F2FD8E1C-82C1-4843-8F22-4B94D5A89BF6}"/>
    <cellStyle name="Normal 9 4 2 4 2 4 2" xfId="4915" xr:uid="{89E31320-BDDD-4827-8F2C-EDB1F8582892}"/>
    <cellStyle name="Normal 9 4 2 4 2 5" xfId="4911" xr:uid="{ADF9ACFA-E97C-4139-81C0-ED595521427D}"/>
    <cellStyle name="Normal 9 4 2 4 3" xfId="2402" xr:uid="{C6AD7DFB-FA1D-493F-8D35-C99097C7EEF0}"/>
    <cellStyle name="Normal 9 4 2 4 3 2" xfId="2403" xr:uid="{58B03F0D-1EC6-4936-81C2-1276677F0622}"/>
    <cellStyle name="Normal 9 4 2 4 3 2 2" xfId="4917" xr:uid="{736B738B-D262-4167-BA50-5BCFD47FCD3E}"/>
    <cellStyle name="Normal 9 4 2 4 3 3" xfId="4916" xr:uid="{D11F4D47-4A25-43B5-BFD0-ABC53EE7E9B6}"/>
    <cellStyle name="Normal 9 4 2 4 4" xfId="2404" xr:uid="{BD60F608-CB79-48AB-9970-B0E731A237B0}"/>
    <cellStyle name="Normal 9 4 2 4 4 2" xfId="4918" xr:uid="{C9AD420F-6648-49C8-8A57-D2278F571A8C}"/>
    <cellStyle name="Normal 9 4 2 4 5" xfId="4079" xr:uid="{72AC10E6-638D-4B5A-9975-8F75D6A654A3}"/>
    <cellStyle name="Normal 9 4 2 4 5 2" xfId="4919" xr:uid="{4BF43960-D248-4238-A986-A19141A0BD91}"/>
    <cellStyle name="Normal 9 4 2 4 6" xfId="4910" xr:uid="{AAFEF5FB-F9E8-4E22-AF91-6C140556E447}"/>
    <cellStyle name="Normal 9 4 2 5" xfId="415" xr:uid="{57E2FE8A-E157-443C-988A-DC70669D5B9C}"/>
    <cellStyle name="Normal 9 4 2 5 2" xfId="2405" xr:uid="{A2CBA28B-17FC-45FC-925E-B0DC9674E80C}"/>
    <cellStyle name="Normal 9 4 2 5 2 2" xfId="2406" xr:uid="{0C11E6C0-3777-485A-B375-3BE1EFC74B18}"/>
    <cellStyle name="Normal 9 4 2 5 2 2 2" xfId="4922" xr:uid="{92597F35-C8FE-47D2-A696-527518ECF6E3}"/>
    <cellStyle name="Normal 9 4 2 5 2 3" xfId="4921" xr:uid="{7ACB2018-922D-4377-8CF1-F6FDDEEC68D9}"/>
    <cellStyle name="Normal 9 4 2 5 3" xfId="2407" xr:uid="{E05197D4-8B25-48EA-BC7D-200C163651F4}"/>
    <cellStyle name="Normal 9 4 2 5 3 2" xfId="4923" xr:uid="{671C230A-A1B3-4556-BD2D-FC386B32F2CA}"/>
    <cellStyle name="Normal 9 4 2 5 4" xfId="4080" xr:uid="{D6909B37-7340-4D39-87AC-E778FE5B215D}"/>
    <cellStyle name="Normal 9 4 2 5 4 2" xfId="4924" xr:uid="{D5DAF5D8-0178-4391-B378-C0785F2827A4}"/>
    <cellStyle name="Normal 9 4 2 5 5" xfId="4920" xr:uid="{BD8FEEF6-7794-4C37-B522-D14722716D3E}"/>
    <cellStyle name="Normal 9 4 2 6" xfId="2408" xr:uid="{1EF23A5C-C6C4-4543-B554-9F218B31C7E6}"/>
    <cellStyle name="Normal 9 4 2 6 2" xfId="2409" xr:uid="{AEDD9DF8-51DD-4979-A075-86957AF0AE01}"/>
    <cellStyle name="Normal 9 4 2 6 2 2" xfId="4926" xr:uid="{81F9B33E-55DF-4E2C-9876-046152E4E230}"/>
    <cellStyle name="Normal 9 4 2 6 3" xfId="4081" xr:uid="{045ADDF1-C46B-4356-B271-98EBF889A08D}"/>
    <cellStyle name="Normal 9 4 2 6 3 2" xfId="4927" xr:uid="{D6CEA85A-52B9-444B-8BC6-71C25F7B319B}"/>
    <cellStyle name="Normal 9 4 2 6 4" xfId="4082" xr:uid="{1B569597-D5A4-4E09-A917-5798D29152C5}"/>
    <cellStyle name="Normal 9 4 2 6 4 2" xfId="4928" xr:uid="{501FD7A4-779C-488D-9D78-549E4CFDF20B}"/>
    <cellStyle name="Normal 9 4 2 6 5" xfId="4925" xr:uid="{1A2C63E0-D6F8-4856-8C19-5C3539232226}"/>
    <cellStyle name="Normal 9 4 2 7" xfId="2410" xr:uid="{3BDC6D22-BECC-4C1A-9A27-C36C7DBBD6A5}"/>
    <cellStyle name="Normal 9 4 2 7 2" xfId="4929" xr:uid="{B66F0D9B-0C70-4A3A-9331-59EEBC874A05}"/>
    <cellStyle name="Normal 9 4 2 8" xfId="4083" xr:uid="{E3EB1FB0-C6F2-4792-9322-864C4C38931D}"/>
    <cellStyle name="Normal 9 4 2 8 2" xfId="4930" xr:uid="{EAB37A18-5853-4ABA-B53F-0C4A0852DBE7}"/>
    <cellStyle name="Normal 9 4 2 9" xfId="4084" xr:uid="{FFE65E62-648E-4356-A8FC-70A914DEE0D3}"/>
    <cellStyle name="Normal 9 4 2 9 2" xfId="4931" xr:uid="{1ED954EE-4BD7-46D9-B8DA-22794D21B459}"/>
    <cellStyle name="Normal 9 4 3" xfId="176" xr:uid="{92E96524-F358-458C-B57F-6DD699B13053}"/>
    <cellStyle name="Normal 9 4 3 2" xfId="177" xr:uid="{731ECC9A-07E5-4179-8A03-E90287A75D1F}"/>
    <cellStyle name="Normal 9 4 3 2 2" xfId="863" xr:uid="{E07FA8EC-ACC0-493D-9B7F-731799FE506B}"/>
    <cellStyle name="Normal 9 4 3 2 2 2" xfId="2411" xr:uid="{F615865D-99C5-4DF1-9B65-F43953FB8F1A}"/>
    <cellStyle name="Normal 9 4 3 2 2 2 2" xfId="2412" xr:uid="{2B04473D-0B33-4612-8545-07B4208121DB}"/>
    <cellStyle name="Normal 9 4 3 2 2 2 2 2" xfId="4500" xr:uid="{2071DF55-B7D5-4951-A68D-C9675814E4DC}"/>
    <cellStyle name="Normal 9 4 3 2 2 2 2 2 2" xfId="5307" xr:uid="{1F85141D-2EE5-40A3-AB59-B8BFA774543A}"/>
    <cellStyle name="Normal 9 4 3 2 2 2 2 2 3" xfId="4936" xr:uid="{EA16D428-CECB-499E-A44A-3550E7F13B84}"/>
    <cellStyle name="Normal 9 4 3 2 2 2 3" xfId="4501" xr:uid="{7448FFFA-515A-4808-AEC4-1FF0C59AAC39}"/>
    <cellStyle name="Normal 9 4 3 2 2 2 3 2" xfId="5308" xr:uid="{F53F9690-9CDF-41A7-B1C9-3E778A184274}"/>
    <cellStyle name="Normal 9 4 3 2 2 2 3 3" xfId="4935" xr:uid="{42E6D477-0C47-4560-94E3-A84207A7F8F5}"/>
    <cellStyle name="Normal 9 4 3 2 2 3" xfId="2413" xr:uid="{1F8502C4-35C4-4081-AFC8-5A3450D83AB0}"/>
    <cellStyle name="Normal 9 4 3 2 2 3 2" xfId="4502" xr:uid="{A3F9818B-3191-4561-8D63-26FAAB90AC5E}"/>
    <cellStyle name="Normal 9 4 3 2 2 3 2 2" xfId="5309" xr:uid="{0A4A407A-DC49-479A-B702-5493442BD634}"/>
    <cellStyle name="Normal 9 4 3 2 2 3 2 3" xfId="4937" xr:uid="{315FA8FB-CE83-410E-A3AE-D4302279E915}"/>
    <cellStyle name="Normal 9 4 3 2 2 4" xfId="4085" xr:uid="{652CBA39-1B5E-4C50-83B0-C9E2ABED45A5}"/>
    <cellStyle name="Normal 9 4 3 2 2 4 2" xfId="4938" xr:uid="{42CEA235-2B62-49D7-8F65-14E92E368666}"/>
    <cellStyle name="Normal 9 4 3 2 2 5" xfId="4934" xr:uid="{243BF2C0-8648-4430-A5C3-DDB0800F7617}"/>
    <cellStyle name="Normal 9 4 3 2 3" xfId="2414" xr:uid="{5459DA4C-A288-488A-A02D-B4C72AF2BE4E}"/>
    <cellStyle name="Normal 9 4 3 2 3 2" xfId="2415" xr:uid="{724F61F2-6023-49B6-BC84-B6FDEAB2EF02}"/>
    <cellStyle name="Normal 9 4 3 2 3 2 2" xfId="4503" xr:uid="{9C960759-2071-4549-B7C5-51B5EDD156D5}"/>
    <cellStyle name="Normal 9 4 3 2 3 2 2 2" xfId="5310" xr:uid="{E0D6EBE6-06D8-4104-885E-1FE658D0C64D}"/>
    <cellStyle name="Normal 9 4 3 2 3 2 2 3" xfId="4940" xr:uid="{D89B858C-2181-40D9-86E1-5A05734F75A1}"/>
    <cellStyle name="Normal 9 4 3 2 3 3" xfId="4086" xr:uid="{D77B5791-8DC6-4244-B5E2-573C84DCE76C}"/>
    <cellStyle name="Normal 9 4 3 2 3 3 2" xfId="4941" xr:uid="{3ED435EE-CECA-41B9-924E-65EE46ED9747}"/>
    <cellStyle name="Normal 9 4 3 2 3 4" xfId="4087" xr:uid="{C07CBA62-9684-40FC-8738-6DDBB9F37F95}"/>
    <cellStyle name="Normal 9 4 3 2 3 4 2" xfId="4942" xr:uid="{48302F23-CB92-4CDD-8E3F-D8E604E09D96}"/>
    <cellStyle name="Normal 9 4 3 2 3 5" xfId="4939" xr:uid="{BDF969E2-AD6F-4B1E-8E01-9453BFC57C7D}"/>
    <cellStyle name="Normal 9 4 3 2 4" xfId="2416" xr:uid="{294B3DA8-B6BA-4921-A7DF-D1F3E2439F31}"/>
    <cellStyle name="Normal 9 4 3 2 4 2" xfId="4504" xr:uid="{7F0081DA-C6B2-424D-A623-8872FBB1B1AC}"/>
    <cellStyle name="Normal 9 4 3 2 4 2 2" xfId="5311" xr:uid="{FB23FEBF-0188-42FF-8972-8024750E47E9}"/>
    <cellStyle name="Normal 9 4 3 2 4 2 3" xfId="4943" xr:uid="{2F693AF4-62D7-4253-A306-77EF41B4929D}"/>
    <cellStyle name="Normal 9 4 3 2 5" xfId="4088" xr:uid="{7389DAE2-EC92-432E-B87D-09200C6A9F5A}"/>
    <cellStyle name="Normal 9 4 3 2 5 2" xfId="4944" xr:uid="{64B624C3-3589-40BB-97D1-2636F6517BB9}"/>
    <cellStyle name="Normal 9 4 3 2 6" xfId="4089" xr:uid="{68807245-1F68-4613-8ED6-7D3AAA431005}"/>
    <cellStyle name="Normal 9 4 3 2 6 2" xfId="4945" xr:uid="{730F9398-BE3A-4BB4-8C52-956102F5F243}"/>
    <cellStyle name="Normal 9 4 3 2 7" xfId="4933" xr:uid="{4CBF8FD2-DA8C-4FCB-93E5-EEC61E7F59FC}"/>
    <cellStyle name="Normal 9 4 3 3" xfId="416" xr:uid="{301153AC-A3A3-4B10-9008-64849D36E01B}"/>
    <cellStyle name="Normal 9 4 3 3 2" xfId="2417" xr:uid="{8A7BDD0E-1CDB-45FA-A974-502ED82796A2}"/>
    <cellStyle name="Normal 9 4 3 3 2 2" xfId="2418" xr:uid="{4601786D-F00F-4D1A-8220-E08552B0C6A3}"/>
    <cellStyle name="Normal 9 4 3 3 2 2 2" xfId="4505" xr:uid="{DE44D198-2B55-4383-B5CC-3024B6399F33}"/>
    <cellStyle name="Normal 9 4 3 3 2 2 2 2" xfId="5312" xr:uid="{8F113427-79C5-40B7-AB3A-BFF74A1F8544}"/>
    <cellStyle name="Normal 9 4 3 3 2 2 2 3" xfId="4948" xr:uid="{6C721236-B635-4C1A-AC46-4C07536D2EB4}"/>
    <cellStyle name="Normal 9 4 3 3 2 3" xfId="4090" xr:uid="{C225950F-FBE8-4988-A083-63F20AE03F46}"/>
    <cellStyle name="Normal 9 4 3 3 2 3 2" xfId="4949" xr:uid="{493BE3FD-0A1B-47A1-BECA-BF06680C038C}"/>
    <cellStyle name="Normal 9 4 3 3 2 4" xfId="4091" xr:uid="{7040A55C-C325-4851-9F8A-B573049D2E77}"/>
    <cellStyle name="Normal 9 4 3 3 2 4 2" xfId="4950" xr:uid="{34E9BE37-7D4C-4D0B-94AD-87020459F02A}"/>
    <cellStyle name="Normal 9 4 3 3 2 5" xfId="4947" xr:uid="{F9C8D8BC-7559-498D-B2BD-6C7B327C3384}"/>
    <cellStyle name="Normal 9 4 3 3 3" xfId="2419" xr:uid="{89216FF8-14CF-44F5-A628-7362A3224A85}"/>
    <cellStyle name="Normal 9 4 3 3 3 2" xfId="4506" xr:uid="{09CD59B0-00B8-40A5-837F-3F8B70C5A2F9}"/>
    <cellStyle name="Normal 9 4 3 3 3 2 2" xfId="5313" xr:uid="{18790E27-7850-4398-835B-F9D8FAB2A7DD}"/>
    <cellStyle name="Normal 9 4 3 3 3 2 3" xfId="4951" xr:uid="{25DAFE84-F85C-44FC-B681-8C1C18B4BA1A}"/>
    <cellStyle name="Normal 9 4 3 3 4" xfId="4092" xr:uid="{19328DD1-C171-4CD8-8EE7-57AC2BF7C84D}"/>
    <cellStyle name="Normal 9 4 3 3 4 2" xfId="4952" xr:uid="{90E2FEEC-F010-4EC8-952F-07DF2870E265}"/>
    <cellStyle name="Normal 9 4 3 3 5" xfId="4093" xr:uid="{5EA8331F-CA05-4083-B3C3-4609F7DD955F}"/>
    <cellStyle name="Normal 9 4 3 3 5 2" xfId="4953" xr:uid="{5BD55809-FD9A-482A-AC68-9EF1F0623BFD}"/>
    <cellStyle name="Normal 9 4 3 3 6" xfId="4946" xr:uid="{FE5AA55D-24F6-4E05-8535-4AAE596EB234}"/>
    <cellStyle name="Normal 9 4 3 4" xfId="2420" xr:uid="{144F4D9E-8FC0-4671-9D16-F6E5BEA865BE}"/>
    <cellStyle name="Normal 9 4 3 4 2" xfId="2421" xr:uid="{F1C53DDD-7826-47C7-A411-F82C2B1AD947}"/>
    <cellStyle name="Normal 9 4 3 4 2 2" xfId="4507" xr:uid="{E011A7D6-12BB-4833-BD0C-DE8E4FD440C7}"/>
    <cellStyle name="Normal 9 4 3 4 2 2 2" xfId="5314" xr:uid="{15A72E5E-D767-4493-B8E8-1E4FECD26401}"/>
    <cellStyle name="Normal 9 4 3 4 2 2 3" xfId="4955" xr:uid="{85E49A8B-C706-403D-8C12-BA1132A17D6B}"/>
    <cellStyle name="Normal 9 4 3 4 3" xfId="4094" xr:uid="{24A788F3-3F8E-4DEC-9DBC-94989298DF70}"/>
    <cellStyle name="Normal 9 4 3 4 3 2" xfId="4956" xr:uid="{44FD2FCB-2479-4AF0-B636-848F214A30C8}"/>
    <cellStyle name="Normal 9 4 3 4 4" xfId="4095" xr:uid="{CF0E08A6-1ECE-4A57-BC77-8978674A68E4}"/>
    <cellStyle name="Normal 9 4 3 4 4 2" xfId="4957" xr:uid="{1ED45CA6-5146-431B-BA68-F495182DC360}"/>
    <cellStyle name="Normal 9 4 3 4 5" xfId="4954" xr:uid="{858801DD-F5DD-4831-9CE6-88B03283C8D1}"/>
    <cellStyle name="Normal 9 4 3 5" xfId="2422" xr:uid="{A76F78BE-E97F-4F2D-B262-B0061903D092}"/>
    <cellStyle name="Normal 9 4 3 5 2" xfId="4096" xr:uid="{81F70F53-B963-4B33-B6B1-0A17B7AF81B8}"/>
    <cellStyle name="Normal 9 4 3 5 2 2" xfId="4959" xr:uid="{7698AA4A-8124-4355-954C-851B7FE870CC}"/>
    <cellStyle name="Normal 9 4 3 5 3" xfId="4097" xr:uid="{069C51CB-D40E-470C-93C0-F9FAADA5F96D}"/>
    <cellStyle name="Normal 9 4 3 5 3 2" xfId="4960" xr:uid="{156658A1-4A2D-494C-8768-9CBD29833C1C}"/>
    <cellStyle name="Normal 9 4 3 5 4" xfId="4098" xr:uid="{F2DD3E39-6005-4F53-9FDD-D8F13D4B1C10}"/>
    <cellStyle name="Normal 9 4 3 5 4 2" xfId="4961" xr:uid="{66EBD62E-A8AA-4CCE-BCDA-0E13D0077919}"/>
    <cellStyle name="Normal 9 4 3 5 5" xfId="4958" xr:uid="{ACB30929-70D4-491E-8928-32CDCF7803A9}"/>
    <cellStyle name="Normal 9 4 3 6" xfId="4099" xr:uid="{9A4320F9-CFEE-4862-BCAE-4B4D6196BA45}"/>
    <cellStyle name="Normal 9 4 3 6 2" xfId="4962" xr:uid="{CF4F9FC1-47D2-4A66-974F-E4314C4B5CB0}"/>
    <cellStyle name="Normal 9 4 3 7" xfId="4100" xr:uid="{1B14091D-801C-4020-9D43-98F9498A06E8}"/>
    <cellStyle name="Normal 9 4 3 7 2" xfId="4963" xr:uid="{09A705DA-28FE-4604-9B10-8F64463DE0E8}"/>
    <cellStyle name="Normal 9 4 3 8" xfId="4101" xr:uid="{D9E051A8-E642-4F4C-A567-D8DA657E7209}"/>
    <cellStyle name="Normal 9 4 3 8 2" xfId="4964" xr:uid="{FD34F5B4-899D-46E4-A1CA-E7219501F066}"/>
    <cellStyle name="Normal 9 4 3 9" xfId="4932" xr:uid="{8E55B0B0-B912-42CE-916C-EDDBE8D90466}"/>
    <cellStyle name="Normal 9 4 4" xfId="178" xr:uid="{59C20C7F-87C1-45D1-9BB7-8E170C4AACE8}"/>
    <cellStyle name="Normal 9 4 4 2" xfId="864" xr:uid="{3A66D438-87F3-40AB-8D78-AD6C0B8453B9}"/>
    <cellStyle name="Normal 9 4 4 2 2" xfId="865" xr:uid="{D38CBFB8-A0FC-4F1B-9E10-1EC17AEADD9C}"/>
    <cellStyle name="Normal 9 4 4 2 2 2" xfId="2423" xr:uid="{080CC808-27AB-48C3-B00F-135502446E03}"/>
    <cellStyle name="Normal 9 4 4 2 2 2 2" xfId="2424" xr:uid="{25F57819-974B-45AE-AF17-E8E5192FC809}"/>
    <cellStyle name="Normal 9 4 4 2 2 2 2 2" xfId="4969" xr:uid="{2DD2B966-B3AA-4A11-A907-579BE9FC8DD1}"/>
    <cellStyle name="Normal 9 4 4 2 2 2 3" xfId="4968" xr:uid="{B70303B7-C2A3-4EBF-92FB-931C1F8F32E4}"/>
    <cellStyle name="Normal 9 4 4 2 2 3" xfId="2425" xr:uid="{D7DC8FE3-AD6E-4FB6-9AEE-88A8FB004F7A}"/>
    <cellStyle name="Normal 9 4 4 2 2 3 2" xfId="4970" xr:uid="{45A94B8F-6DAF-48E6-A276-730D8B69C851}"/>
    <cellStyle name="Normal 9 4 4 2 2 4" xfId="4102" xr:uid="{7CEFCDA7-0C5B-4EB0-B722-AB2FA8BBBA8C}"/>
    <cellStyle name="Normal 9 4 4 2 2 4 2" xfId="4971" xr:uid="{49E3C6C3-5330-46E2-AAD3-2585EA8334AF}"/>
    <cellStyle name="Normal 9 4 4 2 2 5" xfId="4967" xr:uid="{0755066D-A7B5-4557-AF7E-E24889FD7B63}"/>
    <cellStyle name="Normal 9 4 4 2 3" xfId="2426" xr:uid="{62D942E8-ADAF-468C-88D8-FC8D5AC917CF}"/>
    <cellStyle name="Normal 9 4 4 2 3 2" xfId="2427" xr:uid="{914CF198-97F3-4A7F-AB5A-9EB250574DF3}"/>
    <cellStyle name="Normal 9 4 4 2 3 2 2" xfId="4973" xr:uid="{368133C0-EE01-4568-B073-41F07D6C4D78}"/>
    <cellStyle name="Normal 9 4 4 2 3 3" xfId="4972" xr:uid="{B65FC3B0-7363-428C-8315-EF3857E110FC}"/>
    <cellStyle name="Normal 9 4 4 2 4" xfId="2428" xr:uid="{4E1D8F9C-AA93-4F08-8115-2ED534116A3C}"/>
    <cellStyle name="Normal 9 4 4 2 4 2" xfId="4974" xr:uid="{BBE9FFFC-D09A-48FA-90E4-E42BCADAF1EB}"/>
    <cellStyle name="Normal 9 4 4 2 5" xfId="4103" xr:uid="{80713141-7878-40C4-A735-D037F47BE555}"/>
    <cellStyle name="Normal 9 4 4 2 5 2" xfId="4975" xr:uid="{B14E9175-6E66-4C3A-BE8F-BDCD0CE8D22F}"/>
    <cellStyle name="Normal 9 4 4 2 6" xfId="4966" xr:uid="{B7246D2C-E830-4680-8147-A0CEDCDE7D58}"/>
    <cellStyle name="Normal 9 4 4 3" xfId="866" xr:uid="{C163603C-949B-4DBC-82ED-08A207B813EE}"/>
    <cellStyle name="Normal 9 4 4 3 2" xfId="2429" xr:uid="{AA3663E3-90B8-4DBB-BB59-305F8F7314D3}"/>
    <cellStyle name="Normal 9 4 4 3 2 2" xfId="2430" xr:uid="{FB5FDF22-6E5C-4AFD-94D1-457B20D985C9}"/>
    <cellStyle name="Normal 9 4 4 3 2 2 2" xfId="4978" xr:uid="{85D28B89-B414-4160-91E1-AC31A1001EE0}"/>
    <cellStyle name="Normal 9 4 4 3 2 3" xfId="4977" xr:uid="{28CDF7E9-D0E7-41A2-9F42-DAC54F00AC64}"/>
    <cellStyle name="Normal 9 4 4 3 3" xfId="2431" xr:uid="{3E4D54DC-F85F-477A-BAEF-55F0BAFE0A22}"/>
    <cellStyle name="Normal 9 4 4 3 3 2" xfId="4979" xr:uid="{A29BA059-D672-4DAC-BEDA-C8F7FFF89C0A}"/>
    <cellStyle name="Normal 9 4 4 3 4" xfId="4104" xr:uid="{FD9D06B3-4EC5-42B3-AF47-EF5B8AB452A6}"/>
    <cellStyle name="Normal 9 4 4 3 4 2" xfId="4980" xr:uid="{16BCB9DB-567F-47EF-989D-B2463EC65FDB}"/>
    <cellStyle name="Normal 9 4 4 3 5" xfId="4976" xr:uid="{256DF429-3BA9-4CB1-A0E4-285F06D14B17}"/>
    <cellStyle name="Normal 9 4 4 4" xfId="2432" xr:uid="{DB9344F7-35EF-4421-B056-7186C7EC62F4}"/>
    <cellStyle name="Normal 9 4 4 4 2" xfId="2433" xr:uid="{47F0937A-B900-40D6-AFDE-DB28B792D233}"/>
    <cellStyle name="Normal 9 4 4 4 2 2" xfId="4982" xr:uid="{0532FFFB-A023-47EC-9446-7A1832A2F49C}"/>
    <cellStyle name="Normal 9 4 4 4 3" xfId="4105" xr:uid="{79B2F34D-8918-4443-9363-F44B78D525F8}"/>
    <cellStyle name="Normal 9 4 4 4 3 2" xfId="4983" xr:uid="{8D7EAB22-EBDC-4D5E-ABD8-D6FD840F63C9}"/>
    <cellStyle name="Normal 9 4 4 4 4" xfId="4106" xr:uid="{DF35EF23-D3DE-4885-8A53-E4DD93BF99B0}"/>
    <cellStyle name="Normal 9 4 4 4 4 2" xfId="4984" xr:uid="{A0BC4842-B583-41B7-9A21-013C9866FB69}"/>
    <cellStyle name="Normal 9 4 4 4 5" xfId="4981" xr:uid="{D1A68414-A251-408B-BEE8-2AADE2D0FC6C}"/>
    <cellStyle name="Normal 9 4 4 5" xfId="2434" xr:uid="{A891DF6C-F9B2-4D77-91F4-850EA8DD4D4F}"/>
    <cellStyle name="Normal 9 4 4 5 2" xfId="4985" xr:uid="{CD3D07BD-3254-4B67-8352-DD3699909CE3}"/>
    <cellStyle name="Normal 9 4 4 6" xfId="4107" xr:uid="{45C70940-5475-4F44-83C3-ADF6B9B6FCE9}"/>
    <cellStyle name="Normal 9 4 4 6 2" xfId="4986" xr:uid="{58EEE7D3-380D-437B-B647-291DD08D7BDB}"/>
    <cellStyle name="Normal 9 4 4 7" xfId="4108" xr:uid="{9070D055-B949-40FC-AEAC-AB18F4EAEDD8}"/>
    <cellStyle name="Normal 9 4 4 7 2" xfId="4987" xr:uid="{5D5E9297-0D91-4788-AB70-D80DC6C0E1C9}"/>
    <cellStyle name="Normal 9 4 4 8" xfId="4965" xr:uid="{99868A98-4EB1-4380-9045-473865B8B1E1}"/>
    <cellStyle name="Normal 9 4 5" xfId="417" xr:uid="{E55AE07B-A88D-4183-AC8E-72F24A675FD7}"/>
    <cellStyle name="Normal 9 4 5 2" xfId="867" xr:uid="{0F7EAD1C-50EB-4FF0-84ED-3CE0C2D71F43}"/>
    <cellStyle name="Normal 9 4 5 2 2" xfId="2435" xr:uid="{C0592FD3-0489-439F-8CBA-34DF431D1B07}"/>
    <cellStyle name="Normal 9 4 5 2 2 2" xfId="2436" xr:uid="{1028E50C-9B66-4FF3-8A9C-E61035194662}"/>
    <cellStyle name="Normal 9 4 5 2 2 2 2" xfId="4991" xr:uid="{DE407B60-CD9F-4E7B-AD7A-BCA1439E7BA8}"/>
    <cellStyle name="Normal 9 4 5 2 2 3" xfId="4990" xr:uid="{AAA4CAE4-44E9-4D75-8F17-E852173288AD}"/>
    <cellStyle name="Normal 9 4 5 2 3" xfId="2437" xr:uid="{37EC8559-6AC8-4418-9BC2-4799D5759BD3}"/>
    <cellStyle name="Normal 9 4 5 2 3 2" xfId="4992" xr:uid="{EB942A94-A579-41A6-A7A1-2FB1B4FA8F17}"/>
    <cellStyle name="Normal 9 4 5 2 4" xfId="4109" xr:uid="{7C845D43-5401-4B1B-A08C-DE2BE8CE1D53}"/>
    <cellStyle name="Normal 9 4 5 2 4 2" xfId="4993" xr:uid="{D6241918-4CBD-448B-875F-6F0B6683789C}"/>
    <cellStyle name="Normal 9 4 5 2 5" xfId="4989" xr:uid="{13768BA1-7056-4C16-A747-27EC4ED51EB3}"/>
    <cellStyle name="Normal 9 4 5 3" xfId="2438" xr:uid="{9B72CB85-2D67-423E-86BC-31A54BDE89FD}"/>
    <cellStyle name="Normal 9 4 5 3 2" xfId="2439" xr:uid="{5B7CAC4D-0E6E-48AD-B3D9-41E439331032}"/>
    <cellStyle name="Normal 9 4 5 3 2 2" xfId="4995" xr:uid="{B1C8F9D5-AED9-4B36-8960-66658177AFFA}"/>
    <cellStyle name="Normal 9 4 5 3 3" xfId="4110" xr:uid="{6E5CA515-E239-4B5E-8778-4ACD23C74E25}"/>
    <cellStyle name="Normal 9 4 5 3 3 2" xfId="4996" xr:uid="{2C20AB8D-6B4E-49EE-A576-0A6308A69F20}"/>
    <cellStyle name="Normal 9 4 5 3 4" xfId="4111" xr:uid="{A9604248-497E-4013-8899-417A38C3F2B2}"/>
    <cellStyle name="Normal 9 4 5 3 4 2" xfId="4997" xr:uid="{DD0A1359-6239-4BDA-99FD-8A5EFFFE6330}"/>
    <cellStyle name="Normal 9 4 5 3 5" xfId="4994" xr:uid="{2D8DBF58-889E-490E-9112-8B05C2428561}"/>
    <cellStyle name="Normal 9 4 5 4" xfId="2440" xr:uid="{ED61BF00-4712-4173-B8EF-9F830CE4EA22}"/>
    <cellStyle name="Normal 9 4 5 4 2" xfId="4998" xr:uid="{4B17BABC-A41E-46AC-B1C2-4B0185B0140B}"/>
    <cellStyle name="Normal 9 4 5 5" xfId="4112" xr:uid="{6BCB8519-DB7A-485B-8CFC-1DE6CFF3895E}"/>
    <cellStyle name="Normal 9 4 5 5 2" xfId="4999" xr:uid="{FD787D25-2FCE-4080-85C2-1F0322226F3A}"/>
    <cellStyle name="Normal 9 4 5 6" xfId="4113" xr:uid="{DAD01213-08B2-437E-B74C-0B7A47894E6D}"/>
    <cellStyle name="Normal 9 4 5 6 2" xfId="5000" xr:uid="{6F6B0103-6397-4DF4-8C8D-1D629BDDAD90}"/>
    <cellStyle name="Normal 9 4 5 7" xfId="4988" xr:uid="{77F557EB-0F1E-4D9B-BB00-4ED786394922}"/>
    <cellStyle name="Normal 9 4 6" xfId="418" xr:uid="{4C087C47-7F10-4029-97B2-9B33767E3496}"/>
    <cellStyle name="Normal 9 4 6 2" xfId="2441" xr:uid="{7C68A01F-EE74-4C61-9248-D5D057A2FE79}"/>
    <cellStyle name="Normal 9 4 6 2 2" xfId="2442" xr:uid="{04A68751-817A-4238-97F0-4780B0ED1F38}"/>
    <cellStyle name="Normal 9 4 6 2 2 2" xfId="5003" xr:uid="{49BEEAD2-11BE-40DA-AB3B-32696F0718C6}"/>
    <cellStyle name="Normal 9 4 6 2 3" xfId="4114" xr:uid="{D8B5E2EA-4689-4720-A2E1-77153ED6DA98}"/>
    <cellStyle name="Normal 9 4 6 2 3 2" xfId="5004" xr:uid="{476C6537-B2E0-4FF8-AD51-32B83B7C0688}"/>
    <cellStyle name="Normal 9 4 6 2 4" xfId="4115" xr:uid="{767E24B5-A5FC-4070-BEB0-DDF82AA138E1}"/>
    <cellStyle name="Normal 9 4 6 2 4 2" xfId="5005" xr:uid="{EB81141A-427D-4649-A210-AA9994D62DD9}"/>
    <cellStyle name="Normal 9 4 6 2 5" xfId="5002" xr:uid="{507F0A33-777F-475D-BDA0-9D83D4E4CA87}"/>
    <cellStyle name="Normal 9 4 6 3" xfId="2443" xr:uid="{FF07C270-50A2-41D4-90A1-9F11D28FC7A1}"/>
    <cellStyle name="Normal 9 4 6 3 2" xfId="5006" xr:uid="{AEB7BC9C-F089-4CFE-BBF3-BC204A6D8747}"/>
    <cellStyle name="Normal 9 4 6 4" xfId="4116" xr:uid="{1AEBF18D-03BF-44F4-A013-C3CF0A4438CA}"/>
    <cellStyle name="Normal 9 4 6 4 2" xfId="5007" xr:uid="{83C80FE4-A59A-4E03-AC30-7A31F03A55D9}"/>
    <cellStyle name="Normal 9 4 6 5" xfId="4117" xr:uid="{1A940D3B-6EB7-44C2-9564-1D9184D6F25B}"/>
    <cellStyle name="Normal 9 4 6 5 2" xfId="5008" xr:uid="{013F5A83-6DE5-4713-884C-BDDE2F655159}"/>
    <cellStyle name="Normal 9 4 6 6" xfId="5001" xr:uid="{85DA6A4A-F04A-40F2-981C-0AB5643A8039}"/>
    <cellStyle name="Normal 9 4 7" xfId="2444" xr:uid="{6682E1BD-B5EF-4BD9-A4C6-6C325F48C262}"/>
    <cellStyle name="Normal 9 4 7 2" xfId="2445" xr:uid="{985DFB5F-735E-4104-B3E5-914C31BA7D6D}"/>
    <cellStyle name="Normal 9 4 7 2 2" xfId="5010" xr:uid="{CB347DB2-6098-4084-BF6A-578DCB248F06}"/>
    <cellStyle name="Normal 9 4 7 3" xfId="4118" xr:uid="{4EF1B7BB-2FAC-41DC-A6FB-9B9C63638355}"/>
    <cellStyle name="Normal 9 4 7 3 2" xfId="5011" xr:uid="{9FC2ABC3-E059-40F5-89EB-200E6925894E}"/>
    <cellStyle name="Normal 9 4 7 4" xfId="4119" xr:uid="{EC97598F-AD5A-4A39-A727-8BC58EC97973}"/>
    <cellStyle name="Normal 9 4 7 4 2" xfId="5012" xr:uid="{93851B78-7B86-4149-96DA-709244CF40ED}"/>
    <cellStyle name="Normal 9 4 7 5" xfId="5009" xr:uid="{4C8C28B8-1B3D-4354-A717-D1AF0DA31CC9}"/>
    <cellStyle name="Normal 9 4 8" xfId="2446" xr:uid="{31169C91-BF37-4319-A057-C367127DEDBA}"/>
    <cellStyle name="Normal 9 4 8 2" xfId="4120" xr:uid="{61EB6FFF-B6A2-463A-990A-3D920A5489F9}"/>
    <cellStyle name="Normal 9 4 8 2 2" xfId="5014" xr:uid="{F99A7728-AAEF-48D2-9F22-E226F1909DA6}"/>
    <cellStyle name="Normal 9 4 8 3" xfId="4121" xr:uid="{F9B99538-51F0-4A3E-A6CE-068E57F46C15}"/>
    <cellStyle name="Normal 9 4 8 3 2" xfId="5015" xr:uid="{0D03071B-CA10-420A-BB5B-B189C93B0EFF}"/>
    <cellStyle name="Normal 9 4 8 4" xfId="4122" xr:uid="{5B07C84E-EB2D-4240-8D46-A516F5672503}"/>
    <cellStyle name="Normal 9 4 8 4 2" xfId="5016" xr:uid="{21DC3731-99FF-4C17-92FE-F3647C2B8730}"/>
    <cellStyle name="Normal 9 4 8 5" xfId="5013" xr:uid="{1348028A-04F7-42E7-9B98-A2CE190E47D5}"/>
    <cellStyle name="Normal 9 4 9" xfId="4123" xr:uid="{B728E962-9397-491C-BCB7-D3A0C7DACC16}"/>
    <cellStyle name="Normal 9 4 9 2" xfId="5017" xr:uid="{3186E96E-2C79-4DE9-B401-BA8A56457B59}"/>
    <cellStyle name="Normal 9 5" xfId="179" xr:uid="{B46E4EBF-B6E9-4FDA-B841-7C4EBAE4E69C}"/>
    <cellStyle name="Normal 9 5 10" xfId="4124" xr:uid="{D19BBD45-FD43-435C-8B82-4FDB3B1C9E53}"/>
    <cellStyle name="Normal 9 5 10 2" xfId="5019" xr:uid="{7E3E9DBD-4214-48AF-B6DC-5AD3FE47B68B}"/>
    <cellStyle name="Normal 9 5 11" xfId="4125" xr:uid="{84D1D7B5-F28B-4E43-8A8D-A601EC5E33A8}"/>
    <cellStyle name="Normal 9 5 11 2" xfId="5020" xr:uid="{F85137A4-B533-486B-8D85-8CF973F60F81}"/>
    <cellStyle name="Normal 9 5 12" xfId="5018" xr:uid="{4BB101E1-4475-4DA7-8151-35BD26F08EA6}"/>
    <cellStyle name="Normal 9 5 2" xfId="180" xr:uid="{26D364C1-CC38-4251-9A33-27FD323D1E66}"/>
    <cellStyle name="Normal 9 5 2 10" xfId="5021" xr:uid="{A7157BF1-E753-4BDF-B393-8FA14C132F8C}"/>
    <cellStyle name="Normal 9 5 2 2" xfId="419" xr:uid="{B60CB2BC-0ECE-43C2-9532-F57BDD6A5453}"/>
    <cellStyle name="Normal 9 5 2 2 2" xfId="868" xr:uid="{C8F4826A-5852-44A6-A867-FFC7931BCC4E}"/>
    <cellStyle name="Normal 9 5 2 2 2 2" xfId="869" xr:uid="{64B47B59-3FF0-4496-B7EA-2CCCCD5038E6}"/>
    <cellStyle name="Normal 9 5 2 2 2 2 2" xfId="2447" xr:uid="{24FEF33F-987F-41FC-9452-FE29E41165BA}"/>
    <cellStyle name="Normal 9 5 2 2 2 2 2 2" xfId="5025" xr:uid="{4203C42C-13F0-4411-8D4B-B981B280A6E4}"/>
    <cellStyle name="Normal 9 5 2 2 2 2 3" xfId="4126" xr:uid="{5BEE39CB-6ECE-49F0-B3C2-A4E676D41C76}"/>
    <cellStyle name="Normal 9 5 2 2 2 2 3 2" xfId="5026" xr:uid="{5BA55CA8-DCC0-4404-89F9-79939E505ED6}"/>
    <cellStyle name="Normal 9 5 2 2 2 2 4" xfId="4127" xr:uid="{DFE2AAB6-C262-4ABD-8149-EDD5764104FF}"/>
    <cellStyle name="Normal 9 5 2 2 2 2 4 2" xfId="5027" xr:uid="{35F91655-1873-4978-B857-2F77C41816E0}"/>
    <cellStyle name="Normal 9 5 2 2 2 2 5" xfId="5024" xr:uid="{C3E9FDF9-2E00-4A1B-8FEB-8C93703AEE88}"/>
    <cellStyle name="Normal 9 5 2 2 2 3" xfId="2448" xr:uid="{D96CDBC7-FB9F-4A08-8584-A1033ACEDDDF}"/>
    <cellStyle name="Normal 9 5 2 2 2 3 2" xfId="4128" xr:uid="{371EA7E7-2AB1-42D9-A53D-DADB73495167}"/>
    <cellStyle name="Normal 9 5 2 2 2 3 2 2" xfId="5029" xr:uid="{F3EF0D90-3E5C-4F28-B139-946676DE0AC7}"/>
    <cellStyle name="Normal 9 5 2 2 2 3 3" xfId="4129" xr:uid="{7D7E37C6-A2CE-4C24-88FD-014CD49CB669}"/>
    <cellStyle name="Normal 9 5 2 2 2 3 3 2" xfId="5030" xr:uid="{65DED280-FE83-43F2-B826-26798C8E8314}"/>
    <cellStyle name="Normal 9 5 2 2 2 3 4" xfId="4130" xr:uid="{1217C145-4056-4A7C-BB71-85D71CB407F0}"/>
    <cellStyle name="Normal 9 5 2 2 2 3 4 2" xfId="5031" xr:uid="{0F4AF35A-9C58-4A2C-8FFE-7ABAF9067658}"/>
    <cellStyle name="Normal 9 5 2 2 2 3 5" xfId="5028" xr:uid="{EE84C9FB-B4F7-47AE-8088-9890CD36097E}"/>
    <cellStyle name="Normal 9 5 2 2 2 4" xfId="4131" xr:uid="{6723B7F2-723C-4C6E-818E-E1BFC82BCE73}"/>
    <cellStyle name="Normal 9 5 2 2 2 4 2" xfId="5032" xr:uid="{8008B8A6-49B1-4C77-8897-4F3181F7C2AB}"/>
    <cellStyle name="Normal 9 5 2 2 2 5" xfId="4132" xr:uid="{0EC08043-F518-44E4-9BA9-3A566EBE69A2}"/>
    <cellStyle name="Normal 9 5 2 2 2 5 2" xfId="5033" xr:uid="{0FE15AEF-6BAF-49B4-A3BB-FEBF577AAA6A}"/>
    <cellStyle name="Normal 9 5 2 2 2 6" xfId="4133" xr:uid="{2F14E6FD-B68A-4233-8863-0F45117566DB}"/>
    <cellStyle name="Normal 9 5 2 2 2 6 2" xfId="5034" xr:uid="{684D349C-FE6D-42FA-8C31-AE168478A9D4}"/>
    <cellStyle name="Normal 9 5 2 2 2 7" xfId="5023" xr:uid="{779EB50D-D15A-445F-A6B2-EBB6E2104344}"/>
    <cellStyle name="Normal 9 5 2 2 3" xfId="870" xr:uid="{0167AFDA-E95C-418E-A817-BDB0FF966187}"/>
    <cellStyle name="Normal 9 5 2 2 3 2" xfId="2449" xr:uid="{8CB833BC-57E7-4204-916A-E1D294EA4B2E}"/>
    <cellStyle name="Normal 9 5 2 2 3 2 2" xfId="4134" xr:uid="{91228175-D0EC-4A59-8ADD-8D103488F6E4}"/>
    <cellStyle name="Normal 9 5 2 2 3 2 2 2" xfId="5037" xr:uid="{A2604147-0B07-4E57-9F13-357C677028F5}"/>
    <cellStyle name="Normal 9 5 2 2 3 2 3" xfId="4135" xr:uid="{E708F1FB-F97C-4708-9840-65315961C522}"/>
    <cellStyle name="Normal 9 5 2 2 3 2 3 2" xfId="5038" xr:uid="{BFC76889-6E69-482A-90C9-40FD5E41093D}"/>
    <cellStyle name="Normal 9 5 2 2 3 2 4" xfId="4136" xr:uid="{BC8B2239-CC74-4234-B3F3-C9E59E852DCB}"/>
    <cellStyle name="Normal 9 5 2 2 3 2 4 2" xfId="5039" xr:uid="{961699CA-3404-4207-94FC-8C375090D9BB}"/>
    <cellStyle name="Normal 9 5 2 2 3 2 5" xfId="5036" xr:uid="{DFB6DCFD-9EE2-4191-9DDB-9E650AFFFF0E}"/>
    <cellStyle name="Normal 9 5 2 2 3 3" xfId="4137" xr:uid="{E59FB5A8-EE30-48D5-A286-0DE74E202A49}"/>
    <cellStyle name="Normal 9 5 2 2 3 3 2" xfId="5040" xr:uid="{4791A7A3-3A7B-415D-B619-5D97413C1CDF}"/>
    <cellStyle name="Normal 9 5 2 2 3 4" xfId="4138" xr:uid="{EF3BD755-2212-4193-843A-AEDBBB9FF7FA}"/>
    <cellStyle name="Normal 9 5 2 2 3 4 2" xfId="5041" xr:uid="{2E5E1872-AE70-44D3-91A2-8A39DF567120}"/>
    <cellStyle name="Normal 9 5 2 2 3 5" xfId="4139" xr:uid="{218323DE-ACF6-43A6-A264-42360F00DBB2}"/>
    <cellStyle name="Normal 9 5 2 2 3 5 2" xfId="5042" xr:uid="{56F48030-2668-44EF-A428-2125E51BAF5E}"/>
    <cellStyle name="Normal 9 5 2 2 3 6" xfId="5035" xr:uid="{245E6140-D6C9-4CE1-8A3D-1FC8FA53CE56}"/>
    <cellStyle name="Normal 9 5 2 2 4" xfId="2450" xr:uid="{E5F33309-516F-4CFF-B468-9A6539DEA94B}"/>
    <cellStyle name="Normal 9 5 2 2 4 2" xfId="4140" xr:uid="{ED822ABC-C59E-4654-940C-61657D0C236C}"/>
    <cellStyle name="Normal 9 5 2 2 4 2 2" xfId="5044" xr:uid="{7550C7E6-E128-4C42-9C22-A5E78676D5AE}"/>
    <cellStyle name="Normal 9 5 2 2 4 3" xfId="4141" xr:uid="{FC545BA1-C639-412C-AE04-2DC539C1A2C9}"/>
    <cellStyle name="Normal 9 5 2 2 4 3 2" xfId="5045" xr:uid="{1561C1A3-CE41-4E7F-9BD7-FC3838E7C27B}"/>
    <cellStyle name="Normal 9 5 2 2 4 4" xfId="4142" xr:uid="{53830D0D-087B-4E66-BB41-9A7E31DF03CD}"/>
    <cellStyle name="Normal 9 5 2 2 4 4 2" xfId="5046" xr:uid="{B68DBA07-F205-4B1C-AFEC-50B45A2EDA14}"/>
    <cellStyle name="Normal 9 5 2 2 4 5" xfId="5043" xr:uid="{0A25BD1A-9000-4B03-A93E-53A75C3264B8}"/>
    <cellStyle name="Normal 9 5 2 2 5" xfId="4143" xr:uid="{FE399D69-30D9-473F-8699-55C3E7EE23B4}"/>
    <cellStyle name="Normal 9 5 2 2 5 2" xfId="4144" xr:uid="{118F3DA5-76D3-42DA-9857-32474449B3FE}"/>
    <cellStyle name="Normal 9 5 2 2 5 2 2" xfId="5048" xr:uid="{46FA64B1-83FA-4D22-A158-C36FAC06967E}"/>
    <cellStyle name="Normal 9 5 2 2 5 3" xfId="4145" xr:uid="{5C9BE514-185A-484C-9145-A62AF5D44270}"/>
    <cellStyle name="Normal 9 5 2 2 5 3 2" xfId="5049" xr:uid="{DB2C2686-5A89-494B-82F9-C0B5F8AEDF4A}"/>
    <cellStyle name="Normal 9 5 2 2 5 4" xfId="4146" xr:uid="{FFA4E1FD-0092-4164-8A5C-339E1016B5EB}"/>
    <cellStyle name="Normal 9 5 2 2 5 4 2" xfId="5050" xr:uid="{DD5CC2C4-CAF5-4516-B319-39AC6BB768D0}"/>
    <cellStyle name="Normal 9 5 2 2 5 5" xfId="5047" xr:uid="{B5512C86-D88B-4934-A3ED-7681BB2AFA99}"/>
    <cellStyle name="Normal 9 5 2 2 6" xfId="4147" xr:uid="{FCA54BA3-1BBF-42D0-8B41-F913CB8295A3}"/>
    <cellStyle name="Normal 9 5 2 2 6 2" xfId="5051" xr:uid="{5B120B2C-162B-4581-8B84-B3AFD79D21C0}"/>
    <cellStyle name="Normal 9 5 2 2 7" xfId="4148" xr:uid="{E228C86E-4918-41C1-BFCA-3677B1C0CFD6}"/>
    <cellStyle name="Normal 9 5 2 2 7 2" xfId="5052" xr:uid="{E2A953F9-0078-4BE6-A34A-6BEDDF6C05C7}"/>
    <cellStyle name="Normal 9 5 2 2 8" xfId="4149" xr:uid="{A86B76AB-F121-4870-AED4-5BFBBD5E3689}"/>
    <cellStyle name="Normal 9 5 2 2 8 2" xfId="5053" xr:uid="{8314578A-8D6D-42F7-A161-5EFB659ED020}"/>
    <cellStyle name="Normal 9 5 2 2 9" xfId="5022" xr:uid="{3351E127-C8A6-4D82-833D-13FD00A3A4C7}"/>
    <cellStyle name="Normal 9 5 2 3" xfId="871" xr:uid="{3765842F-AD7D-42BF-A271-FD84A7047351}"/>
    <cellStyle name="Normal 9 5 2 3 2" xfId="872" xr:uid="{9B7C4665-DFD1-40C1-9952-924A1814509D}"/>
    <cellStyle name="Normal 9 5 2 3 2 2" xfId="873" xr:uid="{F9118FB6-9E29-4C9E-A98B-C2979F09CBDB}"/>
    <cellStyle name="Normal 9 5 2 3 2 2 2" xfId="5056" xr:uid="{7B1B84B2-F386-4929-822B-D78351CF688C}"/>
    <cellStyle name="Normal 9 5 2 3 2 3" xfId="4150" xr:uid="{BDF68BEE-7454-4E82-977B-F23A9BCE7770}"/>
    <cellStyle name="Normal 9 5 2 3 2 3 2" xfId="5057" xr:uid="{D70D01FB-8A24-4AB0-B4DB-94F6280A29DD}"/>
    <cellStyle name="Normal 9 5 2 3 2 4" xfId="4151" xr:uid="{DA74B4B8-2C1A-4DDE-840C-EF534B5B4C05}"/>
    <cellStyle name="Normal 9 5 2 3 2 4 2" xfId="5058" xr:uid="{9BBFABC5-42D2-4E61-8D11-72F4E981C999}"/>
    <cellStyle name="Normal 9 5 2 3 2 5" xfId="5055" xr:uid="{293AE0E1-1381-4AE4-94A4-EAF1930CCDBB}"/>
    <cellStyle name="Normal 9 5 2 3 3" xfId="874" xr:uid="{5EF4FB7B-00D5-408C-8A83-3BAABCE52078}"/>
    <cellStyle name="Normal 9 5 2 3 3 2" xfId="4152" xr:uid="{F19369C5-D4C4-4E91-9AE2-51B927325950}"/>
    <cellStyle name="Normal 9 5 2 3 3 2 2" xfId="5060" xr:uid="{00A5C86E-109C-4E07-9382-BAE5B2923ADB}"/>
    <cellStyle name="Normal 9 5 2 3 3 3" xfId="4153" xr:uid="{BF2DE782-1F97-4AB5-9D3E-C4C97A499C97}"/>
    <cellStyle name="Normal 9 5 2 3 3 3 2" xfId="5061" xr:uid="{72B398D6-5AC7-49FD-9A22-22C2FBA8910E}"/>
    <cellStyle name="Normal 9 5 2 3 3 4" xfId="4154" xr:uid="{F2270EA2-D793-415B-BA8C-85EFBB5B398C}"/>
    <cellStyle name="Normal 9 5 2 3 3 4 2" xfId="5062" xr:uid="{F028BC1A-55DA-4010-B0FD-54CAC41C9FC2}"/>
    <cellStyle name="Normal 9 5 2 3 3 5" xfId="5059" xr:uid="{6A9F6B8B-A0E7-4FF4-8F74-25EE2AF4E6B1}"/>
    <cellStyle name="Normal 9 5 2 3 4" xfId="4155" xr:uid="{767A70B0-46FC-4884-962F-6B1B08E04E18}"/>
    <cellStyle name="Normal 9 5 2 3 4 2" xfId="5063" xr:uid="{587CCFAD-DB44-4870-9481-1E5F3D65BDB2}"/>
    <cellStyle name="Normal 9 5 2 3 5" xfId="4156" xr:uid="{422409D1-271E-44C1-AC5C-65CE749B1F31}"/>
    <cellStyle name="Normal 9 5 2 3 5 2" xfId="5064" xr:uid="{44408688-DA0F-436F-93BE-0DD4BBEB0001}"/>
    <cellStyle name="Normal 9 5 2 3 6" xfId="4157" xr:uid="{68DC97A7-BE1A-4022-8C0D-F5AD69F813D2}"/>
    <cellStyle name="Normal 9 5 2 3 6 2" xfId="5065" xr:uid="{A6E2A3CB-365D-403D-B2B5-A38CAF91D1FB}"/>
    <cellStyle name="Normal 9 5 2 3 7" xfId="5054" xr:uid="{7186DB73-FC57-4C3D-A286-2C060B2C924E}"/>
    <cellStyle name="Normal 9 5 2 4" xfId="875" xr:uid="{44532BA7-1263-473D-A076-0800148A5F3C}"/>
    <cellStyle name="Normal 9 5 2 4 2" xfId="876" xr:uid="{32D12A23-5EF1-403E-8A94-B36720355663}"/>
    <cellStyle name="Normal 9 5 2 4 2 2" xfId="4158" xr:uid="{9A9F7BA4-BD7C-4A4A-BE80-E768C9F15853}"/>
    <cellStyle name="Normal 9 5 2 4 2 2 2" xfId="5068" xr:uid="{F3C98354-0F03-42EB-96FC-11B732BFDBD4}"/>
    <cellStyle name="Normal 9 5 2 4 2 3" xfId="4159" xr:uid="{35E70D65-3615-42D4-8CFC-57C3A86B793F}"/>
    <cellStyle name="Normal 9 5 2 4 2 3 2" xfId="5069" xr:uid="{172D2DDA-B905-4F0D-BAA5-4FD505179DEF}"/>
    <cellStyle name="Normal 9 5 2 4 2 4" xfId="4160" xr:uid="{95A17D7D-3D13-4FD6-8AC0-41A4F5894079}"/>
    <cellStyle name="Normal 9 5 2 4 2 4 2" xfId="5070" xr:uid="{B920E12C-96F7-4BAE-9B2E-EAFA7029BEC8}"/>
    <cellStyle name="Normal 9 5 2 4 2 5" xfId="5067" xr:uid="{5C90945A-7FCE-4D8D-A5CB-5F5499AC84A5}"/>
    <cellStyle name="Normal 9 5 2 4 3" xfId="4161" xr:uid="{D23E380A-9202-4FB5-89EE-2142B5CEB9CB}"/>
    <cellStyle name="Normal 9 5 2 4 3 2" xfId="5071" xr:uid="{A0DB6E1C-70FC-44E2-9322-CB8AB110EEC6}"/>
    <cellStyle name="Normal 9 5 2 4 4" xfId="4162" xr:uid="{F6EA4635-EEFD-4A2A-942A-A2477FB8A30B}"/>
    <cellStyle name="Normal 9 5 2 4 4 2" xfId="5072" xr:uid="{33CC7FA3-524C-4506-842D-E6980566C7D9}"/>
    <cellStyle name="Normal 9 5 2 4 5" xfId="4163" xr:uid="{F6278FD7-716A-4DFB-9CD2-2F473C662AB5}"/>
    <cellStyle name="Normal 9 5 2 4 5 2" xfId="5073" xr:uid="{5D386324-6ED9-4725-B05D-74567B0924D9}"/>
    <cellStyle name="Normal 9 5 2 4 6" xfId="5066" xr:uid="{0CBF653B-FD0D-42E9-9B2D-E5A0303902FB}"/>
    <cellStyle name="Normal 9 5 2 5" xfId="877" xr:uid="{5AA79776-9E5D-438D-82A8-074B58A815E0}"/>
    <cellStyle name="Normal 9 5 2 5 2" xfId="4164" xr:uid="{D50F3C7A-99FE-4508-B23C-327C2C007581}"/>
    <cellStyle name="Normal 9 5 2 5 2 2" xfId="5075" xr:uid="{866753C0-99CE-4173-8442-20E4DAC6FD59}"/>
    <cellStyle name="Normal 9 5 2 5 3" xfId="4165" xr:uid="{20590860-F9FE-4782-BFCD-5B1F152EB6D5}"/>
    <cellStyle name="Normal 9 5 2 5 3 2" xfId="5076" xr:uid="{90137D44-432E-44F8-AA4C-2118E1ACA17E}"/>
    <cellStyle name="Normal 9 5 2 5 4" xfId="4166" xr:uid="{6C5EF810-7D42-46D7-8AE9-3834DD97D7F9}"/>
    <cellStyle name="Normal 9 5 2 5 4 2" xfId="5077" xr:uid="{1739A034-B7C0-47A3-B945-29FB00546435}"/>
    <cellStyle name="Normal 9 5 2 5 5" xfId="5074" xr:uid="{DA1D69C0-55A3-4B9B-9ACD-4799559466DC}"/>
    <cellStyle name="Normal 9 5 2 6" xfId="4167" xr:uid="{30087138-A3A9-4192-B2BD-5D29BA99C3C2}"/>
    <cellStyle name="Normal 9 5 2 6 2" xfId="4168" xr:uid="{298D3CD8-32B7-4D52-9E41-24143F50ACCB}"/>
    <cellStyle name="Normal 9 5 2 6 2 2" xfId="5079" xr:uid="{73C88D73-AA07-4F03-AB34-A4635FCDCCAC}"/>
    <cellStyle name="Normal 9 5 2 6 3" xfId="4169" xr:uid="{796339C5-018E-405D-B7C7-7A094BD6217E}"/>
    <cellStyle name="Normal 9 5 2 6 3 2" xfId="5080" xr:uid="{D7330ABD-1152-42C1-B3FA-55D3EB5D3ACD}"/>
    <cellStyle name="Normal 9 5 2 6 4" xfId="4170" xr:uid="{E8262C39-47A1-4B61-9BEC-36FBD8E6A939}"/>
    <cellStyle name="Normal 9 5 2 6 4 2" xfId="5081" xr:uid="{BD10F1DF-44C2-4EEF-87E7-064179B7BD80}"/>
    <cellStyle name="Normal 9 5 2 6 5" xfId="5078" xr:uid="{FC453580-F0D8-494B-9128-FD9781FB59B6}"/>
    <cellStyle name="Normal 9 5 2 7" xfId="4171" xr:uid="{BDDFC338-049F-405B-9EBB-9C1CFA6CCAC5}"/>
    <cellStyle name="Normal 9 5 2 7 2" xfId="5082" xr:uid="{8EB7EA5B-5EB0-4F39-8089-FD43C4B0F5BF}"/>
    <cellStyle name="Normal 9 5 2 8" xfId="4172" xr:uid="{7FF47042-E308-407A-BE95-E5BE8E13F36E}"/>
    <cellStyle name="Normal 9 5 2 8 2" xfId="5083" xr:uid="{C85B3E31-C6BC-44CD-BCE2-1674F7AD5517}"/>
    <cellStyle name="Normal 9 5 2 9" xfId="4173" xr:uid="{17081192-554B-4BCA-B4BA-35067FAFEC4E}"/>
    <cellStyle name="Normal 9 5 2 9 2" xfId="5084" xr:uid="{D9480CEA-17C4-4AF7-86C3-6BC859836F14}"/>
    <cellStyle name="Normal 9 5 3" xfId="420" xr:uid="{2E62F4BA-E9EE-4C5F-A1EF-B9AD2735FC17}"/>
    <cellStyle name="Normal 9 5 3 2" xfId="878" xr:uid="{C77B1E81-EFA8-40A8-8735-7ED52EE7EB0C}"/>
    <cellStyle name="Normal 9 5 3 2 2" xfId="879" xr:uid="{C0DD4A8A-7C8E-45FA-8054-F8C8C33054D2}"/>
    <cellStyle name="Normal 9 5 3 2 2 2" xfId="2451" xr:uid="{F3F1C12E-3041-4099-B4B4-834A8049F1C2}"/>
    <cellStyle name="Normal 9 5 3 2 2 2 2" xfId="2452" xr:uid="{048E2B00-9BF5-4141-A111-CD9EFB8BC3F3}"/>
    <cellStyle name="Normal 9 5 3 2 2 2 2 2" xfId="5089" xr:uid="{D2615582-F235-41E9-BA63-5C26649E9C19}"/>
    <cellStyle name="Normal 9 5 3 2 2 2 3" xfId="5088" xr:uid="{37872F5A-701F-4551-B9D1-A726617C7BAD}"/>
    <cellStyle name="Normal 9 5 3 2 2 3" xfId="2453" xr:uid="{DDAF6A65-7334-4620-B496-FA9401B19D2F}"/>
    <cellStyle name="Normal 9 5 3 2 2 3 2" xfId="5090" xr:uid="{449ACA24-4040-4EA3-BCF7-0DA9C75D2777}"/>
    <cellStyle name="Normal 9 5 3 2 2 4" xfId="4174" xr:uid="{0F29648B-8812-40F1-8540-4F5A87B943D1}"/>
    <cellStyle name="Normal 9 5 3 2 2 4 2" xfId="5091" xr:uid="{F7D3D305-E4A9-48E3-8A34-0F8ABBE16330}"/>
    <cellStyle name="Normal 9 5 3 2 2 5" xfId="5087" xr:uid="{D566ED2B-430C-425A-BAD4-68A12571069E}"/>
    <cellStyle name="Normal 9 5 3 2 3" xfId="2454" xr:uid="{A821295D-6F06-4378-B129-7ABFCAF706FF}"/>
    <cellStyle name="Normal 9 5 3 2 3 2" xfId="2455" xr:uid="{98E06BDF-4437-4BBA-A8D5-04F9DA18D7C2}"/>
    <cellStyle name="Normal 9 5 3 2 3 2 2" xfId="5093" xr:uid="{3ADD4DB4-2108-434D-B933-E70D660E9621}"/>
    <cellStyle name="Normal 9 5 3 2 3 3" xfId="4175" xr:uid="{32E29BF7-D45E-4EAE-8C73-2D102D4F0E3C}"/>
    <cellStyle name="Normal 9 5 3 2 3 3 2" xfId="5094" xr:uid="{8670D7B9-5B8B-42AA-BF24-EE11DE30004F}"/>
    <cellStyle name="Normal 9 5 3 2 3 4" xfId="4176" xr:uid="{676F0A0D-37AD-4E6E-888B-EC22725B8DC4}"/>
    <cellStyle name="Normal 9 5 3 2 3 4 2" xfId="5095" xr:uid="{B18E0296-AD47-42F1-AADD-28D4F99AE996}"/>
    <cellStyle name="Normal 9 5 3 2 3 5" xfId="5092" xr:uid="{35C0405B-3FD0-46CF-8153-392A53367793}"/>
    <cellStyle name="Normal 9 5 3 2 4" xfId="2456" xr:uid="{067B858A-965B-4566-BE6D-784D450DBA57}"/>
    <cellStyle name="Normal 9 5 3 2 4 2" xfId="5096" xr:uid="{513F5085-6BF1-4272-AD6A-321067FAAAB3}"/>
    <cellStyle name="Normal 9 5 3 2 5" xfId="4177" xr:uid="{AD2643E5-CD20-4751-A201-2B0A95F2941A}"/>
    <cellStyle name="Normal 9 5 3 2 5 2" xfId="5097" xr:uid="{291A7B58-218A-4AC6-8502-C536524672D4}"/>
    <cellStyle name="Normal 9 5 3 2 6" xfId="4178" xr:uid="{38902C55-7A66-43F0-9E33-ED61B04F39A4}"/>
    <cellStyle name="Normal 9 5 3 2 6 2" xfId="5098" xr:uid="{B7864E65-9BFA-46F2-AF59-02D0B5624468}"/>
    <cellStyle name="Normal 9 5 3 2 7" xfId="5086" xr:uid="{1C930749-E87B-4B3F-B7DF-55B1181ABF47}"/>
    <cellStyle name="Normal 9 5 3 3" xfId="880" xr:uid="{719ED9F2-5C65-4DE2-8C38-7B89DEB48237}"/>
    <cellStyle name="Normal 9 5 3 3 2" xfId="2457" xr:uid="{D8DCEA3F-24A2-40B7-84D1-1266ED84AAAF}"/>
    <cellStyle name="Normal 9 5 3 3 2 2" xfId="2458" xr:uid="{FBC1EDC7-6458-4761-9353-A47323650F0E}"/>
    <cellStyle name="Normal 9 5 3 3 2 2 2" xfId="5101" xr:uid="{72FBD359-519A-402D-8D29-F6710937E5DC}"/>
    <cellStyle name="Normal 9 5 3 3 2 3" xfId="4179" xr:uid="{5B62D631-7FC3-4079-BC60-9781B0014960}"/>
    <cellStyle name="Normal 9 5 3 3 2 3 2" xfId="5102" xr:uid="{86FF4EE5-8CE2-4253-A042-FC4A4111BF2E}"/>
    <cellStyle name="Normal 9 5 3 3 2 4" xfId="4180" xr:uid="{63ADE9F9-7F71-40E4-AE09-2288FB82112F}"/>
    <cellStyle name="Normal 9 5 3 3 2 4 2" xfId="5103" xr:uid="{C79ABA36-F8C1-4311-8ECF-EC0BB879CC13}"/>
    <cellStyle name="Normal 9 5 3 3 2 5" xfId="5100" xr:uid="{A38BA2FE-5601-49E2-B927-0E787F7F87EC}"/>
    <cellStyle name="Normal 9 5 3 3 3" xfId="2459" xr:uid="{575DD68B-8998-49FA-8291-60112FD521BA}"/>
    <cellStyle name="Normal 9 5 3 3 3 2" xfId="5104" xr:uid="{882A13B3-79D5-4CFF-9391-005F8AB82D84}"/>
    <cellStyle name="Normal 9 5 3 3 4" xfId="4181" xr:uid="{20476D66-FF37-4115-A375-28EFEA0A627E}"/>
    <cellStyle name="Normal 9 5 3 3 4 2" xfId="5105" xr:uid="{D44D370A-A43B-472C-A190-F9751C4DB486}"/>
    <cellStyle name="Normal 9 5 3 3 5" xfId="4182" xr:uid="{B68CB9EC-DDE8-408D-A765-2EDB33CF93CC}"/>
    <cellStyle name="Normal 9 5 3 3 5 2" xfId="5106" xr:uid="{745698F6-FC8D-4A6B-AE26-7455917FB499}"/>
    <cellStyle name="Normal 9 5 3 3 6" xfId="5099" xr:uid="{97F43751-9DEB-4D90-A1C9-872252DF99CE}"/>
    <cellStyle name="Normal 9 5 3 4" xfId="2460" xr:uid="{6E26AD82-7E0E-4B28-BC54-EE2815542D5F}"/>
    <cellStyle name="Normal 9 5 3 4 2" xfId="2461" xr:uid="{37898F67-037A-4B7F-A971-56FE248400AA}"/>
    <cellStyle name="Normal 9 5 3 4 2 2" xfId="5108" xr:uid="{35EB4972-7AC9-414C-801F-2768D499A227}"/>
    <cellStyle name="Normal 9 5 3 4 3" xfId="4183" xr:uid="{EF304F1A-9338-4997-A330-54FB1FF9EEE6}"/>
    <cellStyle name="Normal 9 5 3 4 3 2" xfId="5109" xr:uid="{272BFCB1-7CB2-41D1-A500-4191C143ADAF}"/>
    <cellStyle name="Normal 9 5 3 4 4" xfId="4184" xr:uid="{84F9BD86-851C-4EA4-A492-41935771FBB0}"/>
    <cellStyle name="Normal 9 5 3 4 4 2" xfId="5110" xr:uid="{F39837CB-9503-4EC1-AF68-C105D402D250}"/>
    <cellStyle name="Normal 9 5 3 4 5" xfId="5107" xr:uid="{5BFFA613-090B-4339-B34E-E18A3202AF1C}"/>
    <cellStyle name="Normal 9 5 3 5" xfId="2462" xr:uid="{004B1FBA-7CF3-4B73-9415-3DC570FF99FA}"/>
    <cellStyle name="Normal 9 5 3 5 2" xfId="4185" xr:uid="{F4DD1988-1CFD-417A-B4D3-AE643B743822}"/>
    <cellStyle name="Normal 9 5 3 5 2 2" xfId="5112" xr:uid="{9A744071-ED16-44C6-AD44-D7D43EA64352}"/>
    <cellStyle name="Normal 9 5 3 5 3" xfId="4186" xr:uid="{02778242-39D5-4FC8-960F-DE985634515A}"/>
    <cellStyle name="Normal 9 5 3 5 3 2" xfId="5113" xr:uid="{3209D73D-30F1-499B-9C5B-29B5A0192051}"/>
    <cellStyle name="Normal 9 5 3 5 4" xfId="4187" xr:uid="{05D333A6-0CAE-4493-98E2-6FAD94FED7A2}"/>
    <cellStyle name="Normal 9 5 3 5 4 2" xfId="5114" xr:uid="{5574DB91-0334-46C6-87F4-7C55340FE35A}"/>
    <cellStyle name="Normal 9 5 3 5 5" xfId="5111" xr:uid="{78F3C7AC-B600-4FFD-BCC1-4F0652E4532F}"/>
    <cellStyle name="Normal 9 5 3 6" xfId="4188" xr:uid="{1237A933-9F26-43F6-BFF3-E40346A0D420}"/>
    <cellStyle name="Normal 9 5 3 6 2" xfId="5115" xr:uid="{0BECD985-3C78-462D-9227-31B3D9767012}"/>
    <cellStyle name="Normal 9 5 3 7" xfId="4189" xr:uid="{4A46B8A4-0F21-4789-A3CB-4CD61A712728}"/>
    <cellStyle name="Normal 9 5 3 7 2" xfId="5116" xr:uid="{6FCFEA25-1F85-4302-AC93-8124EFF445AA}"/>
    <cellStyle name="Normal 9 5 3 8" xfId="4190" xr:uid="{9964F012-0DCB-435D-BE77-B2BA2874C03F}"/>
    <cellStyle name="Normal 9 5 3 8 2" xfId="5117" xr:uid="{88CE2041-E603-4108-BB3E-96196CEBDCA4}"/>
    <cellStyle name="Normal 9 5 3 9" xfId="5085" xr:uid="{7C616EE3-6145-4D33-B814-4628CB587518}"/>
    <cellStyle name="Normal 9 5 4" xfId="421" xr:uid="{B9745159-1743-4173-9BA2-1C495FE290E6}"/>
    <cellStyle name="Normal 9 5 4 2" xfId="881" xr:uid="{98E0AF6E-E539-4177-B791-6E9FB429592A}"/>
    <cellStyle name="Normal 9 5 4 2 2" xfId="882" xr:uid="{23B6428D-4207-4A87-B102-18C166E80C28}"/>
    <cellStyle name="Normal 9 5 4 2 2 2" xfId="2463" xr:uid="{32126BFD-6217-4CB8-894E-C9797816EBF8}"/>
    <cellStyle name="Normal 9 5 4 2 2 2 2" xfId="5121" xr:uid="{E2901D50-EFA0-4AE2-A429-D145CE7B152E}"/>
    <cellStyle name="Normal 9 5 4 2 2 3" xfId="4191" xr:uid="{12F64CFA-09B6-4E92-8AE0-64265CFB1A93}"/>
    <cellStyle name="Normal 9 5 4 2 2 3 2" xfId="5122" xr:uid="{6BC1572F-9BCB-40E0-85C2-A695D279E1F6}"/>
    <cellStyle name="Normal 9 5 4 2 2 4" xfId="4192" xr:uid="{91AAA3C4-0160-413C-A09A-C44901123620}"/>
    <cellStyle name="Normal 9 5 4 2 2 4 2" xfId="5123" xr:uid="{94DF6885-35EF-49E4-833F-A4812655A179}"/>
    <cellStyle name="Normal 9 5 4 2 2 5" xfId="5120" xr:uid="{D66CABA3-B67A-4810-B496-0DFFF0914CA2}"/>
    <cellStyle name="Normal 9 5 4 2 3" xfId="2464" xr:uid="{C3A8C864-43BA-4C41-A7E8-DA1B98748FC2}"/>
    <cellStyle name="Normal 9 5 4 2 3 2" xfId="5124" xr:uid="{7A7DE2D2-51D8-4648-8D32-CCEF3D205EFE}"/>
    <cellStyle name="Normal 9 5 4 2 4" xfId="4193" xr:uid="{39832C21-F69C-4BDA-8758-97563CF32940}"/>
    <cellStyle name="Normal 9 5 4 2 4 2" xfId="5125" xr:uid="{CD1F1543-351E-47E7-8686-D7DE1CB1B833}"/>
    <cellStyle name="Normal 9 5 4 2 5" xfId="4194" xr:uid="{D4144346-FF2B-48E6-9F9B-FEF42EDF61F3}"/>
    <cellStyle name="Normal 9 5 4 2 5 2" xfId="5126" xr:uid="{334DE822-7DBD-49AB-A142-42E5C83DD0CF}"/>
    <cellStyle name="Normal 9 5 4 2 6" xfId="5119" xr:uid="{C7A0ED5C-1164-43A0-9A06-8B46ECFDD918}"/>
    <cellStyle name="Normal 9 5 4 3" xfId="883" xr:uid="{E534D00B-BD76-4B39-9FD3-E1CC4AD2E207}"/>
    <cellStyle name="Normal 9 5 4 3 2" xfId="2465" xr:uid="{2B48BEC3-4937-409C-A38E-C0E43D69CE9A}"/>
    <cellStyle name="Normal 9 5 4 3 2 2" xfId="5128" xr:uid="{28CBFEBE-FED0-4EBC-9E9B-4F6F64048D8A}"/>
    <cellStyle name="Normal 9 5 4 3 3" xfId="4195" xr:uid="{BC612266-AA8A-45EF-BE23-A4A33BFFAFE0}"/>
    <cellStyle name="Normal 9 5 4 3 3 2" xfId="5129" xr:uid="{17B46B24-EDBD-4A08-848A-99C57E135FFC}"/>
    <cellStyle name="Normal 9 5 4 3 4" xfId="4196" xr:uid="{C7B90999-4D2B-4BA9-B490-3ABFB47C783C}"/>
    <cellStyle name="Normal 9 5 4 3 4 2" xfId="5130" xr:uid="{C117BA8A-2810-4635-9DF1-0451C9AE2FD7}"/>
    <cellStyle name="Normal 9 5 4 3 5" xfId="5127" xr:uid="{9A5D5AC3-8471-40C6-8DAA-81343E5C378B}"/>
    <cellStyle name="Normal 9 5 4 4" xfId="2466" xr:uid="{9B6A2B15-4920-4461-947A-8660BAF9CF32}"/>
    <cellStyle name="Normal 9 5 4 4 2" xfId="4197" xr:uid="{6DDD6B4B-B3E6-44B1-8DF7-685A03325DA2}"/>
    <cellStyle name="Normal 9 5 4 4 2 2" xfId="5132" xr:uid="{793E63F1-60EF-4784-AF0D-AD8870AF8DE3}"/>
    <cellStyle name="Normal 9 5 4 4 3" xfId="4198" xr:uid="{93FF903F-6824-4645-91EF-8183F6E5EECE}"/>
    <cellStyle name="Normal 9 5 4 4 3 2" xfId="5133" xr:uid="{45FD7ACB-B305-4CED-ADE8-7142944E2927}"/>
    <cellStyle name="Normal 9 5 4 4 4" xfId="4199" xr:uid="{0B44A80A-B30F-42F1-81A0-7ADE2E049032}"/>
    <cellStyle name="Normal 9 5 4 4 4 2" xfId="5134" xr:uid="{CEEF1D1F-4D19-4F04-9125-F613AB7AA3A4}"/>
    <cellStyle name="Normal 9 5 4 4 5" xfId="5131" xr:uid="{AA5CAE12-BFB1-4F0B-BA32-DC69F0C8C310}"/>
    <cellStyle name="Normal 9 5 4 5" xfId="4200" xr:uid="{368E5470-62EE-4B04-9BBE-52994C1A19D5}"/>
    <cellStyle name="Normal 9 5 4 5 2" xfId="5135" xr:uid="{3FE6A2A6-D4B3-4766-8607-9521FC306809}"/>
    <cellStyle name="Normal 9 5 4 6" xfId="4201" xr:uid="{92FECBAA-E998-4CC5-B21A-76C3FCBB2991}"/>
    <cellStyle name="Normal 9 5 4 6 2" xfId="5136" xr:uid="{1F66DE57-A872-4F39-AF47-934068CC3FE9}"/>
    <cellStyle name="Normal 9 5 4 7" xfId="4202" xr:uid="{DADF1F5A-5272-4B61-B4BC-2706326CED4D}"/>
    <cellStyle name="Normal 9 5 4 7 2" xfId="5137" xr:uid="{F60F5EEB-D623-459E-BCD5-6F8C4DB58170}"/>
    <cellStyle name="Normal 9 5 4 8" xfId="5118" xr:uid="{FD6B7C1C-3706-4332-BE93-739FA54DC674}"/>
    <cellStyle name="Normal 9 5 5" xfId="422" xr:uid="{2012784C-3C5A-4225-98D0-DBBDFCCB8243}"/>
    <cellStyle name="Normal 9 5 5 2" xfId="884" xr:uid="{2C5255A4-8C78-490F-99C2-B9DEAE8F7694}"/>
    <cellStyle name="Normal 9 5 5 2 2" xfId="2467" xr:uid="{FDD0E083-3738-40C9-B7F6-E09500706E67}"/>
    <cellStyle name="Normal 9 5 5 2 2 2" xfId="5140" xr:uid="{BD9FF6E3-FF3F-4B9D-BE8C-4D21BC799373}"/>
    <cellStyle name="Normal 9 5 5 2 3" xfId="4203" xr:uid="{47E7EA25-9FF4-46F9-8017-DC813F6363F3}"/>
    <cellStyle name="Normal 9 5 5 2 3 2" xfId="5141" xr:uid="{67621315-46C8-434E-947D-42B3AC644476}"/>
    <cellStyle name="Normal 9 5 5 2 4" xfId="4204" xr:uid="{DD18D764-9191-4396-B963-AF1F8DD821A0}"/>
    <cellStyle name="Normal 9 5 5 2 4 2" xfId="5142" xr:uid="{E1B385C6-7BCE-4216-A959-3E8932025CBA}"/>
    <cellStyle name="Normal 9 5 5 2 5" xfId="5139" xr:uid="{4366C418-6962-4F15-8AEE-3E541710644C}"/>
    <cellStyle name="Normal 9 5 5 3" xfId="2468" xr:uid="{BB03AB02-1C3F-4309-9345-D03C2E4C0F5B}"/>
    <cellStyle name="Normal 9 5 5 3 2" xfId="4205" xr:uid="{16D80651-21D9-423B-98F3-F646CECA1C1F}"/>
    <cellStyle name="Normal 9 5 5 3 2 2" xfId="5144" xr:uid="{B086F414-EEB6-4BB1-950F-8C2D95A31562}"/>
    <cellStyle name="Normal 9 5 5 3 3" xfId="4206" xr:uid="{192FC137-863F-4E68-BFB7-290D6F75049F}"/>
    <cellStyle name="Normal 9 5 5 3 3 2" xfId="5145" xr:uid="{CC1D5508-3228-44E3-9D5A-A836652367BA}"/>
    <cellStyle name="Normal 9 5 5 3 4" xfId="4207" xr:uid="{5476D6EC-36C9-47B4-B4C0-A8DFB92A6DA0}"/>
    <cellStyle name="Normal 9 5 5 3 4 2" xfId="5146" xr:uid="{324A5746-0189-43C6-BBFC-BF83BC2B3101}"/>
    <cellStyle name="Normal 9 5 5 3 5" xfId="5143" xr:uid="{68697F42-EBA0-48C5-82FB-F4D229C9CA8E}"/>
    <cellStyle name="Normal 9 5 5 4" xfId="4208" xr:uid="{3DEFB319-27AA-4FB2-A84B-2345C3BB21E3}"/>
    <cellStyle name="Normal 9 5 5 4 2" xfId="5147" xr:uid="{22421256-A2EE-4D35-BC6C-631C90A2F71D}"/>
    <cellStyle name="Normal 9 5 5 5" xfId="4209" xr:uid="{25F8DFDA-9F46-4E14-9A32-BF352EB3FA06}"/>
    <cellStyle name="Normal 9 5 5 5 2" xfId="5148" xr:uid="{99C6F2DB-F328-464F-8001-D4D50B896A94}"/>
    <cellStyle name="Normal 9 5 5 6" xfId="4210" xr:uid="{8984398B-AC31-4DDE-8ADB-78D156683638}"/>
    <cellStyle name="Normal 9 5 5 6 2" xfId="5149" xr:uid="{73F05549-D555-407F-8579-CA74A8F2D922}"/>
    <cellStyle name="Normal 9 5 5 7" xfId="5138" xr:uid="{FE4DABBA-D73C-4541-9CC8-61129B1A6A45}"/>
    <cellStyle name="Normal 9 5 6" xfId="885" xr:uid="{538C81EC-6B2A-4EED-8920-C7A02FEA1856}"/>
    <cellStyle name="Normal 9 5 6 2" xfId="2469" xr:uid="{F9A1FC84-99BB-42E6-A479-135F85D11DB2}"/>
    <cellStyle name="Normal 9 5 6 2 2" xfId="4211" xr:uid="{B1E767E0-C1F0-4AE1-88C5-7E52DDF8FE3D}"/>
    <cellStyle name="Normal 9 5 6 2 2 2" xfId="5152" xr:uid="{EB09470B-C113-431F-B34D-FD56E0EAFDF8}"/>
    <cellStyle name="Normal 9 5 6 2 3" xfId="4212" xr:uid="{EF060C2B-1178-4457-B0CC-84889B4E22E7}"/>
    <cellStyle name="Normal 9 5 6 2 3 2" xfId="5153" xr:uid="{8F9EA55D-A05D-4192-BBAB-C7A75480A15A}"/>
    <cellStyle name="Normal 9 5 6 2 4" xfId="4213" xr:uid="{64B59575-F198-49C7-A8DF-886A144F5499}"/>
    <cellStyle name="Normal 9 5 6 2 4 2" xfId="5154" xr:uid="{D5549452-8CB2-442D-8CC2-0B759186273B}"/>
    <cellStyle name="Normal 9 5 6 2 5" xfId="5151" xr:uid="{0117DF5B-24D9-4E2A-B36E-506FF49D56AB}"/>
    <cellStyle name="Normal 9 5 6 3" xfId="4214" xr:uid="{93EA1A0B-351C-445A-AE91-D74561A06D92}"/>
    <cellStyle name="Normal 9 5 6 3 2" xfId="5155" xr:uid="{BB1B62DA-A083-4D15-9B6A-CB647F5E3295}"/>
    <cellStyle name="Normal 9 5 6 4" xfId="4215" xr:uid="{831F63EB-FCFC-469C-99B3-6B21BA2179CA}"/>
    <cellStyle name="Normal 9 5 6 4 2" xfId="5156" xr:uid="{15DCF204-7D25-4EA3-AAEA-09EFEA27C269}"/>
    <cellStyle name="Normal 9 5 6 5" xfId="4216" xr:uid="{8C8B7DE7-041A-4851-9980-719F48AB1543}"/>
    <cellStyle name="Normal 9 5 6 5 2" xfId="5157" xr:uid="{7CEF4B7E-81E5-4DCA-B25A-09BC554DA9EB}"/>
    <cellStyle name="Normal 9 5 6 6" xfId="5150" xr:uid="{413DB176-31E6-4627-A9A3-391273236E12}"/>
    <cellStyle name="Normal 9 5 7" xfId="2470" xr:uid="{F09A34DA-27F3-4C6F-9323-1DCE2703D377}"/>
    <cellStyle name="Normal 9 5 7 2" xfId="4217" xr:uid="{04BF5E02-6B80-43C1-84A0-96C977F3941B}"/>
    <cellStyle name="Normal 9 5 7 2 2" xfId="5159" xr:uid="{8F5F22B8-EF13-4EB6-83B9-49ED94EFBEF1}"/>
    <cellStyle name="Normal 9 5 7 3" xfId="4218" xr:uid="{1AAAC9B2-1907-4CC3-84EF-DCE72DAA6E40}"/>
    <cellStyle name="Normal 9 5 7 3 2" xfId="5160" xr:uid="{2451CDCD-0FD2-4EFD-BC55-3B129F1384D2}"/>
    <cellStyle name="Normal 9 5 7 4" xfId="4219" xr:uid="{9D072082-2E83-4269-BD3D-73BDDBA9188B}"/>
    <cellStyle name="Normal 9 5 7 4 2" xfId="5161" xr:uid="{BE8A1DD4-464C-4581-B734-A915818291A8}"/>
    <cellStyle name="Normal 9 5 7 5" xfId="5158" xr:uid="{3982CBED-C1E2-4C37-8BBC-449BD95D9D29}"/>
    <cellStyle name="Normal 9 5 8" xfId="4220" xr:uid="{8FE64863-F144-47F6-B6C0-FF05B70DF809}"/>
    <cellStyle name="Normal 9 5 8 2" xfId="4221" xr:uid="{05AA394C-2CFA-4298-8F87-5A9575A2FF03}"/>
    <cellStyle name="Normal 9 5 8 2 2" xfId="5163" xr:uid="{D368D55F-9A72-4413-A7FA-9650DE5557A8}"/>
    <cellStyle name="Normal 9 5 8 3" xfId="4222" xr:uid="{E4D0F2D2-1F87-4551-A53D-2B85274FD59E}"/>
    <cellStyle name="Normal 9 5 8 3 2" xfId="5164" xr:uid="{062AA287-9CB2-4146-9239-B0B3BD48619B}"/>
    <cellStyle name="Normal 9 5 8 4" xfId="4223" xr:uid="{0CE99AC9-E6A2-43A9-B56E-22A8C5F273A0}"/>
    <cellStyle name="Normal 9 5 8 4 2" xfId="5165" xr:uid="{97D1B8D8-EB29-41E5-8CE9-59E961BEF9CE}"/>
    <cellStyle name="Normal 9 5 8 5" xfId="5162" xr:uid="{BF90EDC7-3DFB-4C8F-B71F-9E1E9B9D4958}"/>
    <cellStyle name="Normal 9 5 9" xfId="4224" xr:uid="{C812AAD1-128D-481D-ADF2-B87F6044BBFC}"/>
    <cellStyle name="Normal 9 5 9 2" xfId="5166" xr:uid="{55DBC6F5-09D6-4ED3-873D-D6034F8CA778}"/>
    <cellStyle name="Normal 9 6" xfId="181" xr:uid="{376769E9-4BE9-4A75-AF11-89899736362A}"/>
    <cellStyle name="Normal 9 6 10" xfId="5167" xr:uid="{C410AEB5-A70A-4A97-909D-C8C98836D95C}"/>
    <cellStyle name="Normal 9 6 2" xfId="182" xr:uid="{C285AE7E-5DDC-4F26-BC65-AF79FEDBAD05}"/>
    <cellStyle name="Normal 9 6 2 2" xfId="423" xr:uid="{1F97D5E4-FFC1-49B8-8E4D-B2AAB7C682CC}"/>
    <cellStyle name="Normal 9 6 2 2 2" xfId="886" xr:uid="{5932EC0E-ED58-4893-B518-B56245B7DC91}"/>
    <cellStyle name="Normal 9 6 2 2 2 2" xfId="2471" xr:uid="{DBE73F7C-AB8D-42E0-85B6-4CE13F40CF3A}"/>
    <cellStyle name="Normal 9 6 2 2 2 2 2" xfId="5171" xr:uid="{E2C44656-0FCD-4339-8FBA-77E8305196D4}"/>
    <cellStyle name="Normal 9 6 2 2 2 3" xfId="4225" xr:uid="{F942C32E-400D-4614-AC33-41612CB2625A}"/>
    <cellStyle name="Normal 9 6 2 2 2 3 2" xfId="5172" xr:uid="{DA6B8485-8E29-4DC9-944E-F6474A3AE705}"/>
    <cellStyle name="Normal 9 6 2 2 2 4" xfId="4226" xr:uid="{D088032F-B8A9-4179-8803-B112B2D6FEBF}"/>
    <cellStyle name="Normal 9 6 2 2 2 4 2" xfId="5173" xr:uid="{F86BE541-FD1F-4D69-B453-3F03F54C5FCA}"/>
    <cellStyle name="Normal 9 6 2 2 2 5" xfId="5170" xr:uid="{3C6DA9A5-55AA-4E03-8ECE-8C347161CDCD}"/>
    <cellStyle name="Normal 9 6 2 2 3" xfId="2472" xr:uid="{06FE5EB7-141E-474E-9B7D-BC7C617B9722}"/>
    <cellStyle name="Normal 9 6 2 2 3 2" xfId="4227" xr:uid="{CDCBEEE4-68A2-48B1-A46E-C439DEB6A9A3}"/>
    <cellStyle name="Normal 9 6 2 2 3 2 2" xfId="5175" xr:uid="{44E666B5-A725-4342-9E91-761ADAD34D7D}"/>
    <cellStyle name="Normal 9 6 2 2 3 3" xfId="4228" xr:uid="{EBA5046C-17EB-43E2-A54C-523046F24D81}"/>
    <cellStyle name="Normal 9 6 2 2 3 3 2" xfId="5176" xr:uid="{4D503E22-82AF-43ED-BC0F-89BB51D60737}"/>
    <cellStyle name="Normal 9 6 2 2 3 4" xfId="4229" xr:uid="{D1719167-2CFE-45AC-96DB-5182DC0C2BBE}"/>
    <cellStyle name="Normal 9 6 2 2 3 4 2" xfId="5177" xr:uid="{2818A133-2DB7-4406-80F4-E10511975100}"/>
    <cellStyle name="Normal 9 6 2 2 3 5" xfId="5174" xr:uid="{49C5596D-125C-40E4-9B1A-5D5E5DD94BF6}"/>
    <cellStyle name="Normal 9 6 2 2 4" xfId="4230" xr:uid="{F165F6A2-DE13-4ACD-BEFE-7D5ADD11E1C5}"/>
    <cellStyle name="Normal 9 6 2 2 4 2" xfId="5178" xr:uid="{4A0DC5F0-F696-4E9A-AE53-687A54E53D3C}"/>
    <cellStyle name="Normal 9 6 2 2 5" xfId="4231" xr:uid="{E1E0F297-CC36-4A86-A64F-B23D1825910B}"/>
    <cellStyle name="Normal 9 6 2 2 5 2" xfId="5179" xr:uid="{3005EAB3-A3CF-467D-A294-C36F11CF9D5F}"/>
    <cellStyle name="Normal 9 6 2 2 6" xfId="4232" xr:uid="{9FE3EFA0-3491-4B70-B725-A3506EE2E4C7}"/>
    <cellStyle name="Normal 9 6 2 2 6 2" xfId="5180" xr:uid="{74A18AB6-14E8-4163-85C6-AEF3D2767061}"/>
    <cellStyle name="Normal 9 6 2 2 7" xfId="5169" xr:uid="{89FD92EF-352F-4A4D-87F4-1AD17FB1906E}"/>
    <cellStyle name="Normal 9 6 2 3" xfId="887" xr:uid="{0F22899D-0D46-43AD-B9E7-87091E1F798D}"/>
    <cellStyle name="Normal 9 6 2 3 2" xfId="2473" xr:uid="{0898C7FC-C6B8-481F-BD1C-7CD92DB31240}"/>
    <cellStyle name="Normal 9 6 2 3 2 2" xfId="4233" xr:uid="{F1CA0300-7DA7-43DF-B74A-29E50124E4DD}"/>
    <cellStyle name="Normal 9 6 2 3 2 2 2" xfId="5183" xr:uid="{A06CC814-D4D1-4CF6-86AA-F5683D8009E1}"/>
    <cellStyle name="Normal 9 6 2 3 2 3" xfId="4234" xr:uid="{AD3BC7C2-1CFA-4FDD-9E0F-D926DCDFAA83}"/>
    <cellStyle name="Normal 9 6 2 3 2 3 2" xfId="5184" xr:uid="{CEF562BE-B032-447E-93FE-9D1ECDB8E73E}"/>
    <cellStyle name="Normal 9 6 2 3 2 4" xfId="4235" xr:uid="{AE2B2FDA-1AC8-4DD9-9DA2-2CB75CD44252}"/>
    <cellStyle name="Normal 9 6 2 3 2 4 2" xfId="5185" xr:uid="{561AB770-A07A-424C-A5CF-A23C0D5974EA}"/>
    <cellStyle name="Normal 9 6 2 3 2 5" xfId="5182" xr:uid="{638F363D-0B96-465A-A3D4-209030A28C69}"/>
    <cellStyle name="Normal 9 6 2 3 3" xfId="4236" xr:uid="{6D9ADA43-8C5D-4CC4-8D2C-794D252B7423}"/>
    <cellStyle name="Normal 9 6 2 3 3 2" xfId="5186" xr:uid="{80BEA3B4-69EC-4672-822A-B0605FF9DBB1}"/>
    <cellStyle name="Normal 9 6 2 3 4" xfId="4237" xr:uid="{B7585A9D-4340-4F5D-AC38-279FFC05B2F9}"/>
    <cellStyle name="Normal 9 6 2 3 4 2" xfId="5187" xr:uid="{69EBF2F8-4438-4EDE-9A37-B717671BAAFD}"/>
    <cellStyle name="Normal 9 6 2 3 5" xfId="4238" xr:uid="{B920981D-9252-4093-AA09-2E87DE695651}"/>
    <cellStyle name="Normal 9 6 2 3 5 2" xfId="5188" xr:uid="{02C17C40-BEBC-4E47-9837-8FECFB85394C}"/>
    <cellStyle name="Normal 9 6 2 3 6" xfId="5181" xr:uid="{A563F5A4-6D74-473A-8645-8D1C9D925E01}"/>
    <cellStyle name="Normal 9 6 2 4" xfId="2474" xr:uid="{400E5B37-30C7-4B5F-8767-E64CFA89F49D}"/>
    <cellStyle name="Normal 9 6 2 4 2" xfId="4239" xr:uid="{E26F9782-B3CA-4DB4-A1D3-76C2FA1819FC}"/>
    <cellStyle name="Normal 9 6 2 4 2 2" xfId="5190" xr:uid="{B33DBF96-51B4-41FF-AA67-23207D602D9C}"/>
    <cellStyle name="Normal 9 6 2 4 3" xfId="4240" xr:uid="{77515AE1-187D-48C6-84CC-087871AC280A}"/>
    <cellStyle name="Normal 9 6 2 4 3 2" xfId="5191" xr:uid="{B3AEE0B9-FDAE-4A5D-8415-472CFC1A83D3}"/>
    <cellStyle name="Normal 9 6 2 4 4" xfId="4241" xr:uid="{CB25B243-C31C-49FD-AFE7-F038FB868749}"/>
    <cellStyle name="Normal 9 6 2 4 4 2" xfId="5192" xr:uid="{5793FFAE-1F08-43AA-A575-9B6915778C0A}"/>
    <cellStyle name="Normal 9 6 2 4 5" xfId="5189" xr:uid="{6773411C-64EA-4B26-A297-4D7CFB6715A4}"/>
    <cellStyle name="Normal 9 6 2 5" xfId="4242" xr:uid="{964A03A8-B911-4619-9A88-9C37EF30985E}"/>
    <cellStyle name="Normal 9 6 2 5 2" xfId="4243" xr:uid="{86A9E329-850B-40DD-9EF4-9558EBE89621}"/>
    <cellStyle name="Normal 9 6 2 5 2 2" xfId="5194" xr:uid="{7DD999F3-245C-4D2A-B9D5-B4B0E8B5EAF6}"/>
    <cellStyle name="Normal 9 6 2 5 3" xfId="4244" xr:uid="{ED72607A-BCE9-438E-AF5D-C9172F3BCA07}"/>
    <cellStyle name="Normal 9 6 2 5 3 2" xfId="5195" xr:uid="{9C8DC170-CB43-4C35-9BB6-770F10791CF4}"/>
    <cellStyle name="Normal 9 6 2 5 4" xfId="4245" xr:uid="{04C0CA17-4D78-4ED9-BFD0-0E34032008CF}"/>
    <cellStyle name="Normal 9 6 2 5 4 2" xfId="5196" xr:uid="{0B3AED9E-357E-475D-AC61-07D6CC9B9124}"/>
    <cellStyle name="Normal 9 6 2 5 5" xfId="5193" xr:uid="{DF1B8839-5F98-4B8D-B716-E0A6E4252CC2}"/>
    <cellStyle name="Normal 9 6 2 6" xfId="4246" xr:uid="{00B9E57E-0A71-4E3A-BC3A-6684A4D694D9}"/>
    <cellStyle name="Normal 9 6 2 6 2" xfId="5197" xr:uid="{4CCDC2C8-CA90-4608-8BF4-3053E14847D2}"/>
    <cellStyle name="Normal 9 6 2 7" xfId="4247" xr:uid="{A808F10E-62C3-4E9A-9E67-C06A5CE0DA86}"/>
    <cellStyle name="Normal 9 6 2 7 2" xfId="5198" xr:uid="{87037F93-B27C-426C-BCFB-90F9A3AE5352}"/>
    <cellStyle name="Normal 9 6 2 8" xfId="4248" xr:uid="{D7DA8C60-7EB7-4B6E-AF75-9086794C15DD}"/>
    <cellStyle name="Normal 9 6 2 8 2" xfId="5199" xr:uid="{8A93A1DC-ADB3-4E73-AC0D-29285D240E38}"/>
    <cellStyle name="Normal 9 6 2 9" xfId="5168" xr:uid="{BEABD4A6-F588-431C-8121-47CDC78C4BA3}"/>
    <cellStyle name="Normal 9 6 3" xfId="424" xr:uid="{8947B115-751D-4829-843B-2F0E36FEDBC6}"/>
    <cellStyle name="Normal 9 6 3 2" xfId="888" xr:uid="{FC1B7C89-DC88-4BFD-B427-EDCAE328A47C}"/>
    <cellStyle name="Normal 9 6 3 2 2" xfId="889" xr:uid="{F11AC3A5-2B36-418C-960D-28A5E4459AA7}"/>
    <cellStyle name="Normal 9 6 3 2 2 2" xfId="5202" xr:uid="{B7398060-8F72-4647-9526-53A024C95F03}"/>
    <cellStyle name="Normal 9 6 3 2 3" xfId="4249" xr:uid="{FFC0605F-F621-4013-8DC7-8234D373B631}"/>
    <cellStyle name="Normal 9 6 3 2 3 2" xfId="5203" xr:uid="{E93C2FC0-2462-4373-B968-B6AD6BEE231C}"/>
    <cellStyle name="Normal 9 6 3 2 4" xfId="4250" xr:uid="{4A858327-9A26-4253-B494-D58041F45FB8}"/>
    <cellStyle name="Normal 9 6 3 2 4 2" xfId="5204" xr:uid="{B4005445-27A6-47D7-9656-FB9D3CF83C02}"/>
    <cellStyle name="Normal 9 6 3 2 5" xfId="5201" xr:uid="{8C9F6418-6BB2-460C-920E-A37E08006DE7}"/>
    <cellStyle name="Normal 9 6 3 3" xfId="890" xr:uid="{71E8151D-EA09-4475-9DD1-CF10874618F9}"/>
    <cellStyle name="Normal 9 6 3 3 2" xfId="4251" xr:uid="{F36D5C56-87BC-44F9-B4C7-ADC5D0D347B7}"/>
    <cellStyle name="Normal 9 6 3 3 2 2" xfId="5206" xr:uid="{5A0E90FE-DB1F-445A-B9DE-D001181FF86E}"/>
    <cellStyle name="Normal 9 6 3 3 3" xfId="4252" xr:uid="{A869516D-1DB5-488B-A560-3360B8A8317B}"/>
    <cellStyle name="Normal 9 6 3 3 3 2" xfId="5207" xr:uid="{F9EC2505-C972-4A7F-B641-5CF101630CE1}"/>
    <cellStyle name="Normal 9 6 3 3 4" xfId="4253" xr:uid="{145382E5-731B-41FF-ACDA-59792AF50BD4}"/>
    <cellStyle name="Normal 9 6 3 3 4 2" xfId="5208" xr:uid="{7662CAB6-8319-443E-9DA1-799BADA0501E}"/>
    <cellStyle name="Normal 9 6 3 3 5" xfId="5205" xr:uid="{C90A1A18-66B6-4227-A68F-BF58632CEFE9}"/>
    <cellStyle name="Normal 9 6 3 4" xfId="4254" xr:uid="{B6E353E1-E2C9-41A2-A29E-D769AE35C6E5}"/>
    <cellStyle name="Normal 9 6 3 4 2" xfId="5209" xr:uid="{3BC45DB6-3CB0-4E53-AC2E-BC55F2E2DFBD}"/>
    <cellStyle name="Normal 9 6 3 5" xfId="4255" xr:uid="{EC9E9F11-FD88-47FB-95DA-D54607A1D381}"/>
    <cellStyle name="Normal 9 6 3 5 2" xfId="5210" xr:uid="{559FC73B-993A-4812-B24E-73665D24E546}"/>
    <cellStyle name="Normal 9 6 3 6" xfId="4256" xr:uid="{87E48008-6BA4-4466-93C3-A7E3DF9FD290}"/>
    <cellStyle name="Normal 9 6 3 6 2" xfId="5211" xr:uid="{8F4AC424-CF46-40B7-853B-C8ABF424212F}"/>
    <cellStyle name="Normal 9 6 3 7" xfId="5200" xr:uid="{D71FBA45-A7D2-41A9-8EC4-A7C6A477435A}"/>
    <cellStyle name="Normal 9 6 4" xfId="425" xr:uid="{3DA2728C-F2BA-4553-B621-82F7FCDE8D8D}"/>
    <cellStyle name="Normal 9 6 4 2" xfId="891" xr:uid="{4D4D2913-9D91-432D-B160-DA4827F83A3A}"/>
    <cellStyle name="Normal 9 6 4 2 2" xfId="4257" xr:uid="{7DA928D6-DE29-4155-995F-76DA699348F6}"/>
    <cellStyle name="Normal 9 6 4 2 2 2" xfId="5214" xr:uid="{BBDE2CC5-6C31-467A-A54C-E3987596B39F}"/>
    <cellStyle name="Normal 9 6 4 2 3" xfId="4258" xr:uid="{F20B4089-653C-4224-A72A-3EBD78FBF346}"/>
    <cellStyle name="Normal 9 6 4 2 3 2" xfId="5215" xr:uid="{2CACB898-55A7-416E-AFBB-038BE9BDA044}"/>
    <cellStyle name="Normal 9 6 4 2 4" xfId="4259" xr:uid="{3920E81F-FCD1-48E7-B83F-63522C383428}"/>
    <cellStyle name="Normal 9 6 4 2 4 2" xfId="5216" xr:uid="{216A68D8-763A-4C75-BB6A-60A3FF336BFB}"/>
    <cellStyle name="Normal 9 6 4 2 5" xfId="5213" xr:uid="{016E193F-DDB6-4C49-BA09-F6B97EADB96C}"/>
    <cellStyle name="Normal 9 6 4 3" xfId="4260" xr:uid="{9EB5D736-4E40-4A2E-88F7-382F0E3AD597}"/>
    <cellStyle name="Normal 9 6 4 3 2" xfId="5217" xr:uid="{3421289A-B6A7-4C0A-82B6-84CE135A5463}"/>
    <cellStyle name="Normal 9 6 4 4" xfId="4261" xr:uid="{77A1B578-2214-4B60-8692-2140F37DD50E}"/>
    <cellStyle name="Normal 9 6 4 4 2" xfId="5218" xr:uid="{C27AF38C-A180-46A1-AEC0-249FF88249A4}"/>
    <cellStyle name="Normal 9 6 4 5" xfId="4262" xr:uid="{17AE869B-C35F-4F42-8F88-F4E10D434CB9}"/>
    <cellStyle name="Normal 9 6 4 5 2" xfId="5219" xr:uid="{C8F2E474-64C0-4511-8AF3-A913D5DC9458}"/>
    <cellStyle name="Normal 9 6 4 6" xfId="5212" xr:uid="{CF7B6B9C-3C08-474A-9C68-3414E01A0D3B}"/>
    <cellStyle name="Normal 9 6 5" xfId="892" xr:uid="{50F6D8B3-967F-4C01-82E6-92842C1D0DA0}"/>
    <cellStyle name="Normal 9 6 5 2" xfId="4263" xr:uid="{DD79A4F0-34AF-4F54-9351-232EC1FDF02B}"/>
    <cellStyle name="Normal 9 6 5 2 2" xfId="5221" xr:uid="{7E573A75-CD75-469A-9CC2-5EFC75D18CF7}"/>
    <cellStyle name="Normal 9 6 5 3" xfId="4264" xr:uid="{6BCD6CEA-4E33-4191-A871-14A44AABAAFD}"/>
    <cellStyle name="Normal 9 6 5 3 2" xfId="5222" xr:uid="{ED4D6603-DF69-4778-AE7D-0747C502753E}"/>
    <cellStyle name="Normal 9 6 5 4" xfId="4265" xr:uid="{D64D27EA-E259-4DE0-B036-53A3DC4BD96C}"/>
    <cellStyle name="Normal 9 6 5 4 2" xfId="5223" xr:uid="{5A6A9F01-D008-40BB-AA23-784CFBB4144B}"/>
    <cellStyle name="Normal 9 6 5 5" xfId="5220" xr:uid="{60E660FB-A896-4E63-9420-9DF9111AA3A9}"/>
    <cellStyle name="Normal 9 6 6" xfId="4266" xr:uid="{5E7823A1-13C7-4E5A-8638-DE937830A85C}"/>
    <cellStyle name="Normal 9 6 6 2" xfId="4267" xr:uid="{587EC841-742A-4148-BE34-85AD1AF31E8F}"/>
    <cellStyle name="Normal 9 6 6 2 2" xfId="5225" xr:uid="{58CC6D8E-D8D7-464B-83A4-9DDC614F7FD4}"/>
    <cellStyle name="Normal 9 6 6 3" xfId="4268" xr:uid="{0A9E2A80-ABE0-41CD-B7CD-C47E4602F9F7}"/>
    <cellStyle name="Normal 9 6 6 3 2" xfId="5226" xr:uid="{56802DFF-D1DE-451A-AF88-DC54D6D51278}"/>
    <cellStyle name="Normal 9 6 6 4" xfId="4269" xr:uid="{9638F5CF-EB31-4887-9FFA-D9ECD276A033}"/>
    <cellStyle name="Normal 9 6 6 4 2" xfId="5227" xr:uid="{C5DD26E8-1576-456D-95E9-0EB2474DAAE2}"/>
    <cellStyle name="Normal 9 6 6 5" xfId="5224" xr:uid="{3A30925D-A4FB-490A-817F-AEE03DA8E549}"/>
    <cellStyle name="Normal 9 6 7" xfId="4270" xr:uid="{80C6346E-D5A4-4FB2-8B18-25CF5134DA9B}"/>
    <cellStyle name="Normal 9 6 7 2" xfId="5228" xr:uid="{0A1BB989-E24B-48BB-92D8-98595F7ADE5D}"/>
    <cellStyle name="Normal 9 6 8" xfId="4271" xr:uid="{0BF5C904-35CA-4957-9166-2327830E471F}"/>
    <cellStyle name="Normal 9 6 8 2" xfId="5229" xr:uid="{6745D072-EEB4-4CAE-A944-D03A379F40EA}"/>
    <cellStyle name="Normal 9 6 9" xfId="4272" xr:uid="{1067863F-05F2-4B4E-8D27-B90CF23F7C17}"/>
    <cellStyle name="Normal 9 6 9 2" xfId="5230" xr:uid="{0E8B073A-DC15-4A3B-BE23-1EA2507C97F6}"/>
    <cellStyle name="Normal 9 7" xfId="183" xr:uid="{F78708DE-1452-4871-93BA-8027E42951D3}"/>
    <cellStyle name="Normal 9 7 2" xfId="426" xr:uid="{7E26721C-34E2-4C8C-BE15-C1F0C269DF58}"/>
    <cellStyle name="Normal 9 7 2 2" xfId="893" xr:uid="{A40D723F-4FB3-4D2E-BACA-9005E1D9F7C7}"/>
    <cellStyle name="Normal 9 7 2 2 2" xfId="2475" xr:uid="{1E023E34-3048-4C8C-8F0C-64A141DD5CDC}"/>
    <cellStyle name="Normal 9 7 2 2 2 2" xfId="2476" xr:uid="{E119D9CF-FE9E-4D88-A6AC-2FDA6442C14E}"/>
    <cellStyle name="Normal 9 7 2 2 2 2 2" xfId="5235" xr:uid="{B584A1E3-CAAE-4DC4-B666-71D5B589AB66}"/>
    <cellStyle name="Normal 9 7 2 2 2 3" xfId="5234" xr:uid="{A4DCCB51-1B31-45D2-8808-BC16632E761A}"/>
    <cellStyle name="Normal 9 7 2 2 3" xfId="2477" xr:uid="{DB55CB0B-C402-4D9B-B569-2C428EA7E141}"/>
    <cellStyle name="Normal 9 7 2 2 3 2" xfId="5236" xr:uid="{3BAFBE2C-D4F0-4DF4-89E1-FBA3B23E2C78}"/>
    <cellStyle name="Normal 9 7 2 2 4" xfId="4273" xr:uid="{75D1DEAB-327B-4707-9AEB-337DBFE12B31}"/>
    <cellStyle name="Normal 9 7 2 2 4 2" xfId="5237" xr:uid="{144C3D26-FA5E-45A2-B4E5-4917C590CC0C}"/>
    <cellStyle name="Normal 9 7 2 2 5" xfId="5233" xr:uid="{A3A03E58-8C93-4FCC-B562-32008193A2BB}"/>
    <cellStyle name="Normal 9 7 2 3" xfId="2478" xr:uid="{57359481-8D0E-4519-AC56-638E23874B4A}"/>
    <cellStyle name="Normal 9 7 2 3 2" xfId="2479" xr:uid="{F4935F35-BD7F-47A2-8E4A-0A59AB2012D6}"/>
    <cellStyle name="Normal 9 7 2 3 2 2" xfId="5239" xr:uid="{08594FFA-08D7-4429-8D93-F02CC229FF1B}"/>
    <cellStyle name="Normal 9 7 2 3 3" xfId="4274" xr:uid="{FCCEC182-4FBF-4993-AC1A-0F4499EDB346}"/>
    <cellStyle name="Normal 9 7 2 3 3 2" xfId="5240" xr:uid="{6C84E86F-A397-4634-8A77-9289A6B46650}"/>
    <cellStyle name="Normal 9 7 2 3 4" xfId="4275" xr:uid="{27EFEEA0-C2C8-499B-A1FE-6A54BD47901B}"/>
    <cellStyle name="Normal 9 7 2 3 4 2" xfId="5241" xr:uid="{D523483F-9A7C-4E79-90AF-62748D201FAD}"/>
    <cellStyle name="Normal 9 7 2 3 5" xfId="5238" xr:uid="{5F4BD6EB-B0A8-4651-8EB1-64394A1A0CE6}"/>
    <cellStyle name="Normal 9 7 2 4" xfId="2480" xr:uid="{A922E31C-7986-44D1-B7BB-B6773BAF27B1}"/>
    <cellStyle name="Normal 9 7 2 4 2" xfId="5242" xr:uid="{3DAB1C8D-76A9-4D0F-A07E-954E754D9764}"/>
    <cellStyle name="Normal 9 7 2 5" xfId="4276" xr:uid="{6C01AABB-78B9-49DF-A076-DD70DE38791A}"/>
    <cellStyle name="Normal 9 7 2 5 2" xfId="5243" xr:uid="{077B1172-4240-4A93-A58D-1E54DA767E78}"/>
    <cellStyle name="Normal 9 7 2 6" xfId="4277" xr:uid="{164ECA48-D43C-4A36-B1B4-E5B27BFA57B8}"/>
    <cellStyle name="Normal 9 7 2 6 2" xfId="5244" xr:uid="{8A3D1D1E-CF7A-44AD-94CD-5966A6621249}"/>
    <cellStyle name="Normal 9 7 2 7" xfId="5232" xr:uid="{2D4B307E-E0EA-42C4-AF88-7AA248128FC7}"/>
    <cellStyle name="Normal 9 7 3" xfId="894" xr:uid="{3CDE1C9F-BE0C-4ED7-9BB1-DFAAF5C4C245}"/>
    <cellStyle name="Normal 9 7 3 2" xfId="2481" xr:uid="{E30C3729-1D4B-4FAC-8802-8728145B2A01}"/>
    <cellStyle name="Normal 9 7 3 2 2" xfId="2482" xr:uid="{D3CEBC1E-10D5-4301-AAEA-25422736446A}"/>
    <cellStyle name="Normal 9 7 3 2 2 2" xfId="5247" xr:uid="{2BAA3E59-2128-4B07-954F-A230F8FAFFBA}"/>
    <cellStyle name="Normal 9 7 3 2 3" xfId="4278" xr:uid="{8944DBFD-DC30-433F-8E7C-58B376283A05}"/>
    <cellStyle name="Normal 9 7 3 2 3 2" xfId="5248" xr:uid="{C57AAA12-75C6-4834-93DD-8133729802F8}"/>
    <cellStyle name="Normal 9 7 3 2 4" xfId="4279" xr:uid="{5DE19048-A80F-44EC-BCCA-3702FAC176C4}"/>
    <cellStyle name="Normal 9 7 3 2 4 2" xfId="5249" xr:uid="{4124DC0D-A164-4007-BED2-A9290176CC77}"/>
    <cellStyle name="Normal 9 7 3 2 5" xfId="5246" xr:uid="{AEECC92D-6996-4BC7-87ED-FCAA6DC895F8}"/>
    <cellStyle name="Normal 9 7 3 3" xfId="2483" xr:uid="{9674738C-EC74-4E77-AF05-96307A4A0DA6}"/>
    <cellStyle name="Normal 9 7 3 3 2" xfId="5250" xr:uid="{E1E83ED1-E0E3-4687-8B98-DB65A047E83E}"/>
    <cellStyle name="Normal 9 7 3 4" xfId="4280" xr:uid="{DE879898-E955-4A0E-98A9-E494B732A659}"/>
    <cellStyle name="Normal 9 7 3 4 2" xfId="5251" xr:uid="{AA5E3D96-9D63-4BCA-A0FB-42FCCEAED7B3}"/>
    <cellStyle name="Normal 9 7 3 5" xfId="4281" xr:uid="{9AEADEB9-FA4E-4E19-86CF-9747A9948577}"/>
    <cellStyle name="Normal 9 7 3 5 2" xfId="5252" xr:uid="{2FCDC7E8-F964-44C0-AB51-A6D86FC02C46}"/>
    <cellStyle name="Normal 9 7 3 6" xfId="5245" xr:uid="{B28ED9E5-0EC9-4607-946E-CD523B962D3A}"/>
    <cellStyle name="Normal 9 7 4" xfId="2484" xr:uid="{0C852F3C-E4BC-446B-8E04-4E7A2749A146}"/>
    <cellStyle name="Normal 9 7 4 2" xfId="2485" xr:uid="{8486F37A-8E5E-43ED-9D33-787586435CC7}"/>
    <cellStyle name="Normal 9 7 4 2 2" xfId="5254" xr:uid="{90B41126-7909-470C-9566-12E94055CA41}"/>
    <cellStyle name="Normal 9 7 4 3" xfId="4282" xr:uid="{78F8966B-88D7-48F0-88DC-694FDB4B098F}"/>
    <cellStyle name="Normal 9 7 4 3 2" xfId="5255" xr:uid="{8C6FAC7C-D1C9-4EAC-95EC-C749667E3E4E}"/>
    <cellStyle name="Normal 9 7 4 4" xfId="4283" xr:uid="{273780EE-8DE1-476A-8346-AF9DDDC4E545}"/>
    <cellStyle name="Normal 9 7 4 4 2" xfId="5256" xr:uid="{C1B9810C-2203-4166-A2FC-0BB82C1E8375}"/>
    <cellStyle name="Normal 9 7 4 5" xfId="5253" xr:uid="{F737860A-DFCF-4FE2-917B-0B5D9E6400A5}"/>
    <cellStyle name="Normal 9 7 5" xfId="2486" xr:uid="{8066128E-2AE7-4E01-AF7D-838F9ECCB71C}"/>
    <cellStyle name="Normal 9 7 5 2" xfId="4284" xr:uid="{D01063D0-A861-4286-B524-EDBC1FED10FB}"/>
    <cellStyle name="Normal 9 7 5 2 2" xfId="5258" xr:uid="{C60E06C9-5298-43F5-8CEC-822EE7835D1D}"/>
    <cellStyle name="Normal 9 7 5 3" xfId="4285" xr:uid="{15B8E224-1F79-4A47-B247-EE4E7CAFC3D7}"/>
    <cellStyle name="Normal 9 7 5 3 2" xfId="5259" xr:uid="{1D153105-4C6B-4FBF-BCBF-B9B6E16F0F37}"/>
    <cellStyle name="Normal 9 7 5 4" xfId="4286" xr:uid="{F2CE15FF-71D6-4D27-8367-CBF013A79549}"/>
    <cellStyle name="Normal 9 7 5 4 2" xfId="5260" xr:uid="{580DE9CE-2674-4110-84DC-F11B422FFB60}"/>
    <cellStyle name="Normal 9 7 5 5" xfId="5257" xr:uid="{AD24BF48-E68B-4FB8-89E3-2C0264EEBB86}"/>
    <cellStyle name="Normal 9 7 6" xfId="4287" xr:uid="{F13EAB42-DF5F-46F0-A47B-354287D58C0E}"/>
    <cellStyle name="Normal 9 7 6 2" xfId="5261" xr:uid="{5C58CE06-88B6-4B94-A731-2F0CE865A986}"/>
    <cellStyle name="Normal 9 7 7" xfId="4288" xr:uid="{D88AB165-C15A-4B75-90BE-8B97A80C2F44}"/>
    <cellStyle name="Normal 9 7 7 2" xfId="5262" xr:uid="{272BF2D4-19B4-43A2-B56A-989962CDEC24}"/>
    <cellStyle name="Normal 9 7 8" xfId="4289" xr:uid="{09B8A52B-1861-4BD2-9A2E-411CD546AB1C}"/>
    <cellStyle name="Normal 9 7 8 2" xfId="5263" xr:uid="{7A9C916C-3990-43FD-AAE5-2F99DFCED7EE}"/>
    <cellStyle name="Normal 9 7 9" xfId="5231" xr:uid="{109CC543-CC5E-4616-9AF1-A64AB38CA867}"/>
    <cellStyle name="Normal 9 8" xfId="427" xr:uid="{8D40C6CC-6626-4501-A737-744B8AC8928C}"/>
    <cellStyle name="Normal 9 8 2" xfId="895" xr:uid="{DC9DF0B1-F4B2-4086-A61E-4E99A21F5645}"/>
    <cellStyle name="Normal 9 8 2 2" xfId="896" xr:uid="{7A3DE482-0AFA-4203-82C2-1536ED2DC2F4}"/>
    <cellStyle name="Normal 9 8 2 2 2" xfId="2487" xr:uid="{26A9AF45-06B4-4617-8347-5B039D0336D9}"/>
    <cellStyle name="Normal 9 8 2 2 2 2" xfId="5267" xr:uid="{DD172860-19E3-4659-8E7D-7E059E9760DC}"/>
    <cellStyle name="Normal 9 8 2 2 3" xfId="4290" xr:uid="{D299027B-79FD-4696-875F-7EE26BE69FC5}"/>
    <cellStyle name="Normal 9 8 2 2 3 2" xfId="5268" xr:uid="{571E7E2C-9FE2-48B5-8CE2-8EB4F380ECAC}"/>
    <cellStyle name="Normal 9 8 2 2 4" xfId="4291" xr:uid="{C1C4A095-BD85-4DAD-ADFC-3D33D02BA397}"/>
    <cellStyle name="Normal 9 8 2 2 4 2" xfId="5269" xr:uid="{5B734BC4-8081-430A-B7B5-3D2D08A162FA}"/>
    <cellStyle name="Normal 9 8 2 2 5" xfId="5266" xr:uid="{D98A056B-B38A-4003-85DE-5D8F156B42E1}"/>
    <cellStyle name="Normal 9 8 2 3" xfId="2488" xr:uid="{A34CEE31-CB9E-45EA-8D3C-B147383F6B25}"/>
    <cellStyle name="Normal 9 8 2 3 2" xfId="5270" xr:uid="{E80F5DE4-7548-4621-89E5-EB3616FD206C}"/>
    <cellStyle name="Normal 9 8 2 4" xfId="4292" xr:uid="{F1F80271-AA22-481B-8909-C032C9C82AEE}"/>
    <cellStyle name="Normal 9 8 2 4 2" xfId="5271" xr:uid="{EE9CDF25-8AEB-4000-BBB5-EA8F9EE7B265}"/>
    <cellStyle name="Normal 9 8 2 5" xfId="4293" xr:uid="{4BE427E5-A044-4E7C-B6FE-20D65B4BD198}"/>
    <cellStyle name="Normal 9 8 2 5 2" xfId="5272" xr:uid="{850A7748-7AEB-4E99-8B33-E78A9EA28E29}"/>
    <cellStyle name="Normal 9 8 2 6" xfId="5265" xr:uid="{4F2776A9-61F1-418D-A990-FD24198886FE}"/>
    <cellStyle name="Normal 9 8 3" xfId="897" xr:uid="{EADCFF16-783A-4132-9B4C-D371AC4B003D}"/>
    <cellStyle name="Normal 9 8 3 2" xfId="2489" xr:uid="{8E3EA87D-9D3D-4FEA-8D17-185999376E91}"/>
    <cellStyle name="Normal 9 8 3 2 2" xfId="5274" xr:uid="{8D5D74D8-7942-408A-AF38-D6A8EB9B9BF9}"/>
    <cellStyle name="Normal 9 8 3 3" xfId="4294" xr:uid="{27FDFC52-6641-4EB0-B115-A604DD1BFC2C}"/>
    <cellStyle name="Normal 9 8 3 3 2" xfId="5275" xr:uid="{0F266B8A-E3F9-44F2-88BF-F1C8C705BC0C}"/>
    <cellStyle name="Normal 9 8 3 4" xfId="4295" xr:uid="{4169FE15-32FE-4ED6-A469-438CC5D34E8B}"/>
    <cellStyle name="Normal 9 8 3 4 2" xfId="5276" xr:uid="{1742785D-15ED-444F-89D0-E901CE6E1FE2}"/>
    <cellStyle name="Normal 9 8 3 5" xfId="5273" xr:uid="{3945E744-3DCF-48D2-AEA7-EA1EC833A309}"/>
    <cellStyle name="Normal 9 8 4" xfId="2490" xr:uid="{F65F7392-005C-4D3C-8B58-BE5AA690D839}"/>
    <cellStyle name="Normal 9 8 4 2" xfId="4296" xr:uid="{7E08BEC2-4B2B-4B4B-9C7C-436B5505DCD0}"/>
    <cellStyle name="Normal 9 8 4 2 2" xfId="5278" xr:uid="{B4B24D53-E2A5-469F-BEDA-7999A3861088}"/>
    <cellStyle name="Normal 9 8 4 3" xfId="4297" xr:uid="{19C91C21-F024-4B8E-B3A1-BE29B981FD39}"/>
    <cellStyle name="Normal 9 8 4 3 2" xfId="5279" xr:uid="{A01F35A2-2698-434F-A287-B8A9A8FE7A7C}"/>
    <cellStyle name="Normal 9 8 4 4" xfId="4298" xr:uid="{07F44B5B-FCBB-4076-8515-3C89D8A4E266}"/>
    <cellStyle name="Normal 9 8 4 4 2" xfId="5280" xr:uid="{92F581B8-050C-4A9E-BFB6-848F64203C00}"/>
    <cellStyle name="Normal 9 8 4 5" xfId="5277" xr:uid="{F157CA14-8B2B-4393-8962-447BC73F0FD7}"/>
    <cellStyle name="Normal 9 8 5" xfId="4299" xr:uid="{33EDF427-8F90-4F4A-BC68-25A459275861}"/>
    <cellStyle name="Normal 9 8 5 2" xfId="5281" xr:uid="{57681C82-E5E5-40D3-83CB-AD796E23D883}"/>
    <cellStyle name="Normal 9 8 6" xfId="4300" xr:uid="{B6D2DFD2-6E64-4920-9C14-B9A9AEF0C4CA}"/>
    <cellStyle name="Normal 9 8 6 2" xfId="5282" xr:uid="{56D5A576-3F7A-4FB5-9449-B1F4E62E24ED}"/>
    <cellStyle name="Normal 9 8 7" xfId="4301" xr:uid="{01EF6A91-1FEA-4178-B6C4-B3ED8A4881C0}"/>
    <cellStyle name="Normal 9 8 7 2" xfId="5283" xr:uid="{7350281E-3A74-4639-A41D-A7988939DD69}"/>
    <cellStyle name="Normal 9 8 8" xfId="5264" xr:uid="{4436E576-10C1-47C0-9C1C-77BB30375AB9}"/>
    <cellStyle name="Normal 9 9" xfId="428" xr:uid="{773C5086-7E07-47A3-93B2-F5ECD18F1731}"/>
    <cellStyle name="Normal 9 9 2" xfId="898" xr:uid="{00D51A18-D08E-456A-B4AE-79282D2C84F4}"/>
    <cellStyle name="Normal 9 9 2 2" xfId="2491" xr:uid="{A46F8C65-DF18-44E9-8EC6-7C2B776F1D33}"/>
    <cellStyle name="Normal 9 9 2 2 2" xfId="5286" xr:uid="{D42BEF9D-7590-4E8B-86B6-D09A2548EF03}"/>
    <cellStyle name="Normal 9 9 2 3" xfId="4302" xr:uid="{B19BF3B3-F39D-4474-83BA-90D5081002DF}"/>
    <cellStyle name="Normal 9 9 2 3 2" xfId="5287" xr:uid="{133C518F-3868-4345-B70E-2E6DA55343B5}"/>
    <cellStyle name="Normal 9 9 2 4" xfId="4303" xr:uid="{DE1D95E2-AD3F-4C36-AE9C-9608342C2CB2}"/>
    <cellStyle name="Normal 9 9 2 4 2" xfId="5288" xr:uid="{63E63170-E871-46CF-8955-AC852E8058A7}"/>
    <cellStyle name="Normal 9 9 2 5" xfId="5285" xr:uid="{C6D664D8-128E-429A-95B5-022277E84CFA}"/>
    <cellStyle name="Normal 9 9 3" xfId="2492" xr:uid="{3641E305-D7E6-4FF3-A185-465E465B29F2}"/>
    <cellStyle name="Normal 9 9 3 2" xfId="4304" xr:uid="{AB6A188C-5BBF-4998-87E7-38631065029F}"/>
    <cellStyle name="Normal 9 9 3 2 2" xfId="5290" xr:uid="{3A09E1A7-9972-4568-BD70-389A0A1C81EB}"/>
    <cellStyle name="Normal 9 9 3 3" xfId="4305" xr:uid="{77E9983E-012B-468C-8C03-6D4D5C875CC3}"/>
    <cellStyle name="Normal 9 9 3 3 2" xfId="5291" xr:uid="{A474D9AE-3D1B-4A27-9791-2AF02ACF4A41}"/>
    <cellStyle name="Normal 9 9 3 4" xfId="4306" xr:uid="{F018AE76-8A84-4FE4-BAC6-6AB17DBE5347}"/>
    <cellStyle name="Normal 9 9 3 4 2" xfId="5292" xr:uid="{5C290BA2-6D67-4831-9F75-068829E8599D}"/>
    <cellStyle name="Normal 9 9 3 5" xfId="5289" xr:uid="{44B8A321-3C5F-4C66-832B-D19847BC1108}"/>
    <cellStyle name="Normal 9 9 4" xfId="4307" xr:uid="{3AF63D3F-A549-49D4-8284-677C7EF478FA}"/>
    <cellStyle name="Normal 9 9 4 2" xfId="5293" xr:uid="{8D6A8FFC-8525-47EC-B00A-FBEBE1450E32}"/>
    <cellStyle name="Normal 9 9 5" xfId="4308" xr:uid="{2EF9500E-D883-4203-93D7-E4BE086F9280}"/>
    <cellStyle name="Normal 9 9 5 2" xfId="5294" xr:uid="{78F378DC-8115-4F59-8812-FE73575D47F0}"/>
    <cellStyle name="Normal 9 9 6" xfId="4309" xr:uid="{BBC97DD2-3428-47F3-BD02-45125A082DC7}"/>
    <cellStyle name="Normal 9 9 6 2" xfId="5295" xr:uid="{EB293BA6-5E46-449A-869F-86FC246ED6E1}"/>
    <cellStyle name="Normal 9 9 7" xfId="5284" xr:uid="{67BEBDCA-4BD6-4C93-B990-E83C70F66450}"/>
    <cellStyle name="Percent 2" xfId="79" xr:uid="{BB7984D9-E7CA-4CF4-B635-D1043832FD5C}"/>
    <cellStyle name="Percent 2 2" xfId="5296" xr:uid="{B09A7FE5-67CE-4D85-9312-CFAE5BA4B492}"/>
    <cellStyle name="Гиперссылка 2" xfId="4" xr:uid="{49BAA0F8-B3D3-41B5-87DD-435502328B29}"/>
    <cellStyle name="Гиперссылка 2 2" xfId="5297" xr:uid="{C72DFD2A-05BE-41D6-B92B-45A982F9B716}"/>
    <cellStyle name="Обычный 2" xfId="1" xr:uid="{A3CD5D5E-4502-4158-8112-08CDD679ACF5}"/>
    <cellStyle name="Обычный 2 2" xfId="5" xr:uid="{D19F253E-EE9B-4476-9D91-2EE3A6D7A3DC}"/>
    <cellStyle name="Обычный 2 2 2" xfId="5299" xr:uid="{C20BC05E-CA11-4E06-98C6-CE59AB071A1F}"/>
    <cellStyle name="Обычный 2 3" xfId="5298" xr:uid="{E3C559CE-C04E-4ED3-9D19-3EB6D6AC39BE}"/>
    <cellStyle name="常规_Sheet1_1" xfId="4411" xr:uid="{225AFFF5-5EEE-41D8-B60E-67914375AF4F}"/>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32"/>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708</v>
      </c>
      <c r="I10" s="120"/>
      <c r="J10" s="140">
        <v>53429</v>
      </c>
      <c r="K10" s="115"/>
    </row>
    <row r="11" spans="1:11">
      <c r="A11" s="114"/>
      <c r="B11" s="114" t="s">
        <v>709</v>
      </c>
      <c r="C11" s="120"/>
      <c r="D11" s="120"/>
      <c r="E11" s="120"/>
      <c r="F11" s="115"/>
      <c r="G11" s="116"/>
      <c r="H11" s="116" t="s">
        <v>709</v>
      </c>
      <c r="I11" s="120"/>
      <c r="J11" s="141"/>
      <c r="K11" s="115"/>
    </row>
    <row r="12" spans="1:11">
      <c r="A12" s="114"/>
      <c r="B12" s="114" t="s">
        <v>710</v>
      </c>
      <c r="C12" s="120"/>
      <c r="D12" s="120"/>
      <c r="E12" s="120"/>
      <c r="F12" s="115"/>
      <c r="G12" s="116"/>
      <c r="H12" s="116" t="s">
        <v>710</v>
      </c>
      <c r="I12" s="120"/>
      <c r="J12" s="120"/>
      <c r="K12" s="115"/>
    </row>
    <row r="13" spans="1:11">
      <c r="A13" s="114"/>
      <c r="B13" s="114" t="s">
        <v>840</v>
      </c>
      <c r="C13" s="120"/>
      <c r="D13" s="120"/>
      <c r="E13" s="120"/>
      <c r="F13" s="115"/>
      <c r="G13" s="116"/>
      <c r="H13" s="116" t="s">
        <v>840</v>
      </c>
      <c r="I13" s="120"/>
      <c r="J13" s="99" t="s">
        <v>11</v>
      </c>
      <c r="K13" s="115"/>
    </row>
    <row r="14" spans="1:11" ht="15" customHeight="1">
      <c r="A14" s="114"/>
      <c r="B14" s="114" t="s">
        <v>712</v>
      </c>
      <c r="C14" s="120"/>
      <c r="D14" s="120"/>
      <c r="E14" s="120"/>
      <c r="F14" s="115"/>
      <c r="G14" s="116"/>
      <c r="H14" s="116" t="s">
        <v>712</v>
      </c>
      <c r="I14" s="120"/>
      <c r="J14" s="142">
        <v>45350</v>
      </c>
      <c r="K14" s="115"/>
    </row>
    <row r="15" spans="1:11" ht="15" customHeight="1">
      <c r="A15" s="114"/>
      <c r="B15" s="6" t="s">
        <v>6</v>
      </c>
      <c r="C15" s="7"/>
      <c r="D15" s="7"/>
      <c r="E15" s="7"/>
      <c r="F15" s="8"/>
      <c r="G15" s="116"/>
      <c r="H15" s="9" t="s">
        <v>6</v>
      </c>
      <c r="I15" s="120"/>
      <c r="J15" s="143"/>
      <c r="K15" s="115"/>
    </row>
    <row r="16" spans="1:11" ht="15" customHeight="1">
      <c r="A16" s="114"/>
      <c r="B16" s="120"/>
      <c r="C16" s="120"/>
      <c r="D16" s="120"/>
      <c r="E16" s="120"/>
      <c r="F16" s="120"/>
      <c r="G16" s="120"/>
      <c r="H16" s="120"/>
      <c r="I16" s="123" t="s">
        <v>142</v>
      </c>
      <c r="J16" s="129">
        <v>41877</v>
      </c>
      <c r="K16" s="115"/>
    </row>
    <row r="17" spans="1:11">
      <c r="A17" s="114"/>
      <c r="B17" s="120" t="s">
        <v>713</v>
      </c>
      <c r="C17" s="120"/>
      <c r="D17" s="120"/>
      <c r="E17" s="120"/>
      <c r="F17" s="120"/>
      <c r="G17" s="120"/>
      <c r="H17" s="120"/>
      <c r="I17" s="123" t="s">
        <v>143</v>
      </c>
      <c r="J17" s="129" t="s">
        <v>839</v>
      </c>
      <c r="K17" s="115"/>
    </row>
    <row r="18" spans="1:11" ht="18">
      <c r="A18" s="114"/>
      <c r="B18" s="120" t="s">
        <v>714</v>
      </c>
      <c r="C18" s="120"/>
      <c r="D18" s="120"/>
      <c r="E18" s="120"/>
      <c r="F18" s="120"/>
      <c r="G18" s="120"/>
      <c r="H18" s="120"/>
      <c r="I18" s="122" t="s">
        <v>258</v>
      </c>
      <c r="J18" s="104" t="s">
        <v>168</v>
      </c>
      <c r="K18" s="115"/>
    </row>
    <row r="19" spans="1:11">
      <c r="A19" s="114"/>
      <c r="B19" s="120"/>
      <c r="C19" s="120"/>
      <c r="D19" s="120"/>
      <c r="E19" s="120"/>
      <c r="F19" s="120"/>
      <c r="G19" s="120"/>
      <c r="H19" s="120"/>
      <c r="I19" s="120"/>
      <c r="J19" s="120"/>
      <c r="K19" s="115"/>
    </row>
    <row r="20" spans="1:11">
      <c r="A20" s="114"/>
      <c r="B20" s="100" t="s">
        <v>198</v>
      </c>
      <c r="C20" s="100" t="s">
        <v>199</v>
      </c>
      <c r="D20" s="117" t="s">
        <v>849</v>
      </c>
      <c r="E20" s="117" t="s">
        <v>200</v>
      </c>
      <c r="F20" s="144" t="s">
        <v>201</v>
      </c>
      <c r="G20" s="145"/>
      <c r="H20" s="100" t="s">
        <v>169</v>
      </c>
      <c r="I20" s="100" t="s">
        <v>202</v>
      </c>
      <c r="J20" s="100" t="s">
        <v>21</v>
      </c>
      <c r="K20" s="115"/>
    </row>
    <row r="21" spans="1:11">
      <c r="A21" s="114"/>
      <c r="B21" s="105"/>
      <c r="C21" s="105"/>
      <c r="D21" s="106"/>
      <c r="E21" s="106"/>
      <c r="F21" s="146"/>
      <c r="G21" s="147"/>
      <c r="H21" s="105" t="s">
        <v>141</v>
      </c>
      <c r="I21" s="105"/>
      <c r="J21" s="105"/>
      <c r="K21" s="115"/>
    </row>
    <row r="22" spans="1:11" ht="24">
      <c r="A22" s="114"/>
      <c r="B22" s="107">
        <v>6</v>
      </c>
      <c r="C22" s="10" t="s">
        <v>715</v>
      </c>
      <c r="D22" s="118" t="s">
        <v>850</v>
      </c>
      <c r="E22" s="118" t="s">
        <v>273</v>
      </c>
      <c r="F22" s="148"/>
      <c r="G22" s="149"/>
      <c r="H22" s="11" t="s">
        <v>826</v>
      </c>
      <c r="I22" s="14">
        <v>0.28999999999999998</v>
      </c>
      <c r="J22" s="109">
        <f t="shared" ref="J22:J53" si="0">I22*B22</f>
        <v>1.7399999999999998</v>
      </c>
      <c r="K22" s="115"/>
    </row>
    <row r="23" spans="1:11" ht="24">
      <c r="A23" s="114"/>
      <c r="B23" s="107">
        <v>6</v>
      </c>
      <c r="C23" s="10" t="s">
        <v>715</v>
      </c>
      <c r="D23" s="118" t="s">
        <v>851</v>
      </c>
      <c r="E23" s="118" t="s">
        <v>583</v>
      </c>
      <c r="F23" s="148"/>
      <c r="G23" s="149"/>
      <c r="H23" s="11" t="s">
        <v>826</v>
      </c>
      <c r="I23" s="14">
        <v>0.28999999999999998</v>
      </c>
      <c r="J23" s="109">
        <f t="shared" si="0"/>
        <v>1.7399999999999998</v>
      </c>
      <c r="K23" s="115"/>
    </row>
    <row r="24" spans="1:11" ht="24">
      <c r="A24" s="114"/>
      <c r="B24" s="107">
        <v>6</v>
      </c>
      <c r="C24" s="10" t="s">
        <v>715</v>
      </c>
      <c r="D24" s="118" t="s">
        <v>852</v>
      </c>
      <c r="E24" s="118" t="s">
        <v>673</v>
      </c>
      <c r="F24" s="148"/>
      <c r="G24" s="149"/>
      <c r="H24" s="11" t="s">
        <v>826</v>
      </c>
      <c r="I24" s="14">
        <v>0.28999999999999998</v>
      </c>
      <c r="J24" s="109">
        <f t="shared" si="0"/>
        <v>1.7399999999999998</v>
      </c>
      <c r="K24" s="115"/>
    </row>
    <row r="25" spans="1:11" ht="24">
      <c r="A25" s="114"/>
      <c r="B25" s="134">
        <v>0</v>
      </c>
      <c r="C25" s="135" t="s">
        <v>715</v>
      </c>
      <c r="D25" s="136" t="s">
        <v>853</v>
      </c>
      <c r="E25" s="136" t="s">
        <v>716</v>
      </c>
      <c r="F25" s="150"/>
      <c r="G25" s="151"/>
      <c r="H25" s="137" t="s">
        <v>826</v>
      </c>
      <c r="I25" s="138">
        <v>0.28999999999999998</v>
      </c>
      <c r="J25" s="139">
        <f t="shared" si="0"/>
        <v>0</v>
      </c>
      <c r="K25" s="115"/>
    </row>
    <row r="26" spans="1:11" ht="24">
      <c r="A26" s="114"/>
      <c r="B26" s="107">
        <v>6</v>
      </c>
      <c r="C26" s="10" t="s">
        <v>715</v>
      </c>
      <c r="D26" s="118" t="s">
        <v>854</v>
      </c>
      <c r="E26" s="118" t="s">
        <v>717</v>
      </c>
      <c r="F26" s="148"/>
      <c r="G26" s="149"/>
      <c r="H26" s="11" t="s">
        <v>826</v>
      </c>
      <c r="I26" s="14">
        <v>0.28999999999999998</v>
      </c>
      <c r="J26" s="109">
        <f t="shared" si="0"/>
        <v>1.7399999999999998</v>
      </c>
      <c r="K26" s="115"/>
    </row>
    <row r="27" spans="1:11" ht="24">
      <c r="A27" s="114"/>
      <c r="B27" s="107">
        <v>6</v>
      </c>
      <c r="C27" s="10" t="s">
        <v>715</v>
      </c>
      <c r="D27" s="118" t="s">
        <v>855</v>
      </c>
      <c r="E27" s="118" t="s">
        <v>718</v>
      </c>
      <c r="F27" s="148"/>
      <c r="G27" s="149"/>
      <c r="H27" s="11" t="s">
        <v>826</v>
      </c>
      <c r="I27" s="14">
        <v>0.28999999999999998</v>
      </c>
      <c r="J27" s="109">
        <f t="shared" si="0"/>
        <v>1.7399999999999998</v>
      </c>
      <c r="K27" s="115"/>
    </row>
    <row r="28" spans="1:11" ht="24">
      <c r="A28" s="114"/>
      <c r="B28" s="107">
        <v>6</v>
      </c>
      <c r="C28" s="10" t="s">
        <v>719</v>
      </c>
      <c r="D28" s="118" t="s">
        <v>856</v>
      </c>
      <c r="E28" s="118" t="s">
        <v>273</v>
      </c>
      <c r="F28" s="148"/>
      <c r="G28" s="149"/>
      <c r="H28" s="11" t="s">
        <v>827</v>
      </c>
      <c r="I28" s="14">
        <v>0.31</v>
      </c>
      <c r="J28" s="109">
        <f t="shared" si="0"/>
        <v>1.8599999999999999</v>
      </c>
      <c r="K28" s="115"/>
    </row>
    <row r="29" spans="1:11" ht="24">
      <c r="A29" s="114"/>
      <c r="B29" s="107">
        <v>6</v>
      </c>
      <c r="C29" s="10" t="s">
        <v>719</v>
      </c>
      <c r="D29" s="118" t="s">
        <v>857</v>
      </c>
      <c r="E29" s="118" t="s">
        <v>583</v>
      </c>
      <c r="F29" s="148"/>
      <c r="G29" s="149"/>
      <c r="H29" s="11" t="s">
        <v>827</v>
      </c>
      <c r="I29" s="14">
        <v>0.31</v>
      </c>
      <c r="J29" s="109">
        <f t="shared" si="0"/>
        <v>1.8599999999999999</v>
      </c>
      <c r="K29" s="115"/>
    </row>
    <row r="30" spans="1:11" ht="24">
      <c r="A30" s="114"/>
      <c r="B30" s="107">
        <v>6</v>
      </c>
      <c r="C30" s="10" t="s">
        <v>719</v>
      </c>
      <c r="D30" s="118" t="s">
        <v>858</v>
      </c>
      <c r="E30" s="118" t="s">
        <v>673</v>
      </c>
      <c r="F30" s="148"/>
      <c r="G30" s="149"/>
      <c r="H30" s="11" t="s">
        <v>827</v>
      </c>
      <c r="I30" s="14">
        <v>0.31</v>
      </c>
      <c r="J30" s="109">
        <f t="shared" si="0"/>
        <v>1.8599999999999999</v>
      </c>
      <c r="K30" s="115"/>
    </row>
    <row r="31" spans="1:11" ht="24">
      <c r="A31" s="114"/>
      <c r="B31" s="107">
        <v>6</v>
      </c>
      <c r="C31" s="10" t="s">
        <v>719</v>
      </c>
      <c r="D31" s="118" t="s">
        <v>859</v>
      </c>
      <c r="E31" s="118" t="s">
        <v>716</v>
      </c>
      <c r="F31" s="148"/>
      <c r="G31" s="149"/>
      <c r="H31" s="11" t="s">
        <v>827</v>
      </c>
      <c r="I31" s="14">
        <v>0.31</v>
      </c>
      <c r="J31" s="109">
        <f t="shared" si="0"/>
        <v>1.8599999999999999</v>
      </c>
      <c r="K31" s="115"/>
    </row>
    <row r="32" spans="1:11" ht="24">
      <c r="A32" s="114"/>
      <c r="B32" s="107">
        <v>6</v>
      </c>
      <c r="C32" s="10" t="s">
        <v>719</v>
      </c>
      <c r="D32" s="118" t="s">
        <v>860</v>
      </c>
      <c r="E32" s="118" t="s">
        <v>717</v>
      </c>
      <c r="F32" s="148"/>
      <c r="G32" s="149"/>
      <c r="H32" s="11" t="s">
        <v>827</v>
      </c>
      <c r="I32" s="14">
        <v>0.31</v>
      </c>
      <c r="J32" s="109">
        <f t="shared" si="0"/>
        <v>1.8599999999999999</v>
      </c>
      <c r="K32" s="115"/>
    </row>
    <row r="33" spans="1:11" ht="24">
      <c r="A33" s="114"/>
      <c r="B33" s="107">
        <v>6</v>
      </c>
      <c r="C33" s="10" t="s">
        <v>719</v>
      </c>
      <c r="D33" s="118" t="s">
        <v>861</v>
      </c>
      <c r="E33" s="118" t="s">
        <v>718</v>
      </c>
      <c r="F33" s="148"/>
      <c r="G33" s="149"/>
      <c r="H33" s="11" t="s">
        <v>827</v>
      </c>
      <c r="I33" s="14">
        <v>0.31</v>
      </c>
      <c r="J33" s="109">
        <f t="shared" si="0"/>
        <v>1.8599999999999999</v>
      </c>
      <c r="K33" s="115"/>
    </row>
    <row r="34" spans="1:11" ht="24">
      <c r="A34" s="114"/>
      <c r="B34" s="107">
        <v>6</v>
      </c>
      <c r="C34" s="10" t="s">
        <v>720</v>
      </c>
      <c r="D34" s="118" t="s">
        <v>862</v>
      </c>
      <c r="E34" s="118" t="s">
        <v>636</v>
      </c>
      <c r="F34" s="148"/>
      <c r="G34" s="149"/>
      <c r="H34" s="11" t="s">
        <v>828</v>
      </c>
      <c r="I34" s="14">
        <v>0.31</v>
      </c>
      <c r="J34" s="109">
        <f t="shared" si="0"/>
        <v>1.8599999999999999</v>
      </c>
      <c r="K34" s="115"/>
    </row>
    <row r="35" spans="1:11" ht="24">
      <c r="A35" s="114"/>
      <c r="B35" s="107">
        <v>6</v>
      </c>
      <c r="C35" s="10" t="s">
        <v>720</v>
      </c>
      <c r="D35" s="118" t="s">
        <v>863</v>
      </c>
      <c r="E35" s="118" t="s">
        <v>637</v>
      </c>
      <c r="F35" s="148"/>
      <c r="G35" s="149"/>
      <c r="H35" s="11" t="s">
        <v>828</v>
      </c>
      <c r="I35" s="14">
        <v>0.31</v>
      </c>
      <c r="J35" s="109">
        <f t="shared" si="0"/>
        <v>1.8599999999999999</v>
      </c>
      <c r="K35" s="115"/>
    </row>
    <row r="36" spans="1:11" ht="24">
      <c r="A36" s="114"/>
      <c r="B36" s="107">
        <v>6</v>
      </c>
      <c r="C36" s="10" t="s">
        <v>720</v>
      </c>
      <c r="D36" s="118" t="s">
        <v>864</v>
      </c>
      <c r="E36" s="118" t="s">
        <v>721</v>
      </c>
      <c r="F36" s="148"/>
      <c r="G36" s="149"/>
      <c r="H36" s="11" t="s">
        <v>828</v>
      </c>
      <c r="I36" s="14">
        <v>0.31</v>
      </c>
      <c r="J36" s="109">
        <f t="shared" si="0"/>
        <v>1.8599999999999999</v>
      </c>
      <c r="K36" s="115"/>
    </row>
    <row r="37" spans="1:11">
      <c r="A37" s="114"/>
      <c r="B37" s="107">
        <v>2</v>
      </c>
      <c r="C37" s="10" t="s">
        <v>30</v>
      </c>
      <c r="D37" s="118" t="s">
        <v>865</v>
      </c>
      <c r="E37" s="118" t="s">
        <v>33</v>
      </c>
      <c r="F37" s="148"/>
      <c r="G37" s="149"/>
      <c r="H37" s="11" t="s">
        <v>722</v>
      </c>
      <c r="I37" s="14">
        <v>0.43</v>
      </c>
      <c r="J37" s="109">
        <f t="shared" si="0"/>
        <v>0.86</v>
      </c>
      <c r="K37" s="115"/>
    </row>
    <row r="38" spans="1:11">
      <c r="A38" s="114"/>
      <c r="B38" s="107">
        <v>2</v>
      </c>
      <c r="C38" s="10" t="s">
        <v>30</v>
      </c>
      <c r="D38" s="118" t="s">
        <v>866</v>
      </c>
      <c r="E38" s="118" t="s">
        <v>34</v>
      </c>
      <c r="F38" s="148"/>
      <c r="G38" s="149"/>
      <c r="H38" s="11" t="s">
        <v>722</v>
      </c>
      <c r="I38" s="14">
        <v>0.43</v>
      </c>
      <c r="J38" s="109">
        <f t="shared" si="0"/>
        <v>0.86</v>
      </c>
      <c r="K38" s="115"/>
    </row>
    <row r="39" spans="1:11">
      <c r="A39" s="114"/>
      <c r="B39" s="107">
        <v>6</v>
      </c>
      <c r="C39" s="10" t="s">
        <v>30</v>
      </c>
      <c r="D39" s="118" t="s">
        <v>867</v>
      </c>
      <c r="E39" s="118" t="s">
        <v>35</v>
      </c>
      <c r="F39" s="148"/>
      <c r="G39" s="149"/>
      <c r="H39" s="11" t="s">
        <v>722</v>
      </c>
      <c r="I39" s="14">
        <v>0.43</v>
      </c>
      <c r="J39" s="109">
        <f t="shared" si="0"/>
        <v>2.58</v>
      </c>
      <c r="K39" s="115"/>
    </row>
    <row r="40" spans="1:11">
      <c r="A40" s="114"/>
      <c r="B40" s="107">
        <v>10</v>
      </c>
      <c r="C40" s="10" t="s">
        <v>30</v>
      </c>
      <c r="D40" s="118" t="s">
        <v>868</v>
      </c>
      <c r="E40" s="118" t="s">
        <v>37</v>
      </c>
      <c r="F40" s="148"/>
      <c r="G40" s="149"/>
      <c r="H40" s="11" t="s">
        <v>722</v>
      </c>
      <c r="I40" s="14">
        <v>0.43</v>
      </c>
      <c r="J40" s="109">
        <f t="shared" si="0"/>
        <v>4.3</v>
      </c>
      <c r="K40" s="115"/>
    </row>
    <row r="41" spans="1:11">
      <c r="A41" s="114"/>
      <c r="B41" s="107">
        <v>2</v>
      </c>
      <c r="C41" s="10" t="s">
        <v>30</v>
      </c>
      <c r="D41" s="118" t="s">
        <v>869</v>
      </c>
      <c r="E41" s="118" t="s">
        <v>723</v>
      </c>
      <c r="F41" s="148"/>
      <c r="G41" s="149"/>
      <c r="H41" s="11" t="s">
        <v>722</v>
      </c>
      <c r="I41" s="14">
        <v>0.46</v>
      </c>
      <c r="J41" s="109">
        <f t="shared" si="0"/>
        <v>0.92</v>
      </c>
      <c r="K41" s="115"/>
    </row>
    <row r="42" spans="1:11">
      <c r="A42" s="114"/>
      <c r="B42" s="107">
        <v>2</v>
      </c>
      <c r="C42" s="10" t="s">
        <v>30</v>
      </c>
      <c r="D42" s="118" t="s">
        <v>870</v>
      </c>
      <c r="E42" s="118" t="s">
        <v>38</v>
      </c>
      <c r="F42" s="148"/>
      <c r="G42" s="149"/>
      <c r="H42" s="11" t="s">
        <v>722</v>
      </c>
      <c r="I42" s="14">
        <v>0.46</v>
      </c>
      <c r="J42" s="109">
        <f t="shared" si="0"/>
        <v>0.92</v>
      </c>
      <c r="K42" s="115"/>
    </row>
    <row r="43" spans="1:11" ht="24">
      <c r="A43" s="114"/>
      <c r="B43" s="107">
        <v>2</v>
      </c>
      <c r="C43" s="10" t="s">
        <v>724</v>
      </c>
      <c r="D43" s="118" t="s">
        <v>871</v>
      </c>
      <c r="E43" s="118" t="s">
        <v>37</v>
      </c>
      <c r="F43" s="148" t="s">
        <v>273</v>
      </c>
      <c r="G43" s="149"/>
      <c r="H43" s="11" t="s">
        <v>725</v>
      </c>
      <c r="I43" s="14">
        <v>1.26</v>
      </c>
      <c r="J43" s="109">
        <f t="shared" si="0"/>
        <v>2.52</v>
      </c>
      <c r="K43" s="115"/>
    </row>
    <row r="44" spans="1:11" ht="24">
      <c r="A44" s="114"/>
      <c r="B44" s="107">
        <v>2</v>
      </c>
      <c r="C44" s="10" t="s">
        <v>724</v>
      </c>
      <c r="D44" s="118" t="s">
        <v>872</v>
      </c>
      <c r="E44" s="118" t="s">
        <v>37</v>
      </c>
      <c r="F44" s="148" t="s">
        <v>272</v>
      </c>
      <c r="G44" s="149"/>
      <c r="H44" s="11" t="s">
        <v>725</v>
      </c>
      <c r="I44" s="14">
        <v>1.26</v>
      </c>
      <c r="J44" s="109">
        <f t="shared" si="0"/>
        <v>2.52</v>
      </c>
      <c r="K44" s="115"/>
    </row>
    <row r="45" spans="1:11" ht="24">
      <c r="A45" s="114"/>
      <c r="B45" s="107">
        <v>2</v>
      </c>
      <c r="C45" s="10" t="s">
        <v>100</v>
      </c>
      <c r="D45" s="118" t="s">
        <v>873</v>
      </c>
      <c r="E45" s="118" t="s">
        <v>726</v>
      </c>
      <c r="F45" s="148" t="s">
        <v>107</v>
      </c>
      <c r="G45" s="149"/>
      <c r="H45" s="11" t="s">
        <v>727</v>
      </c>
      <c r="I45" s="14">
        <v>1.68</v>
      </c>
      <c r="J45" s="109">
        <f t="shared" si="0"/>
        <v>3.36</v>
      </c>
      <c r="K45" s="115"/>
    </row>
    <row r="46" spans="1:11" ht="24">
      <c r="A46" s="114"/>
      <c r="B46" s="107">
        <v>2</v>
      </c>
      <c r="C46" s="10" t="s">
        <v>100</v>
      </c>
      <c r="D46" s="118" t="s">
        <v>874</v>
      </c>
      <c r="E46" s="118" t="s">
        <v>726</v>
      </c>
      <c r="F46" s="148" t="s">
        <v>210</v>
      </c>
      <c r="G46" s="149"/>
      <c r="H46" s="11" t="s">
        <v>727</v>
      </c>
      <c r="I46" s="14">
        <v>1.68</v>
      </c>
      <c r="J46" s="109">
        <f t="shared" si="0"/>
        <v>3.36</v>
      </c>
      <c r="K46" s="115"/>
    </row>
    <row r="47" spans="1:11" ht="24">
      <c r="A47" s="114"/>
      <c r="B47" s="107">
        <v>2</v>
      </c>
      <c r="C47" s="10" t="s">
        <v>100</v>
      </c>
      <c r="D47" s="118" t="s">
        <v>875</v>
      </c>
      <c r="E47" s="118" t="s">
        <v>726</v>
      </c>
      <c r="F47" s="148" t="s">
        <v>212</v>
      </c>
      <c r="G47" s="149"/>
      <c r="H47" s="11" t="s">
        <v>727</v>
      </c>
      <c r="I47" s="14">
        <v>1.68</v>
      </c>
      <c r="J47" s="109">
        <f t="shared" si="0"/>
        <v>3.36</v>
      </c>
      <c r="K47" s="115"/>
    </row>
    <row r="48" spans="1:11" ht="24">
      <c r="A48" s="114"/>
      <c r="B48" s="107">
        <v>2</v>
      </c>
      <c r="C48" s="10" t="s">
        <v>100</v>
      </c>
      <c r="D48" s="118" t="s">
        <v>876</v>
      </c>
      <c r="E48" s="118" t="s">
        <v>726</v>
      </c>
      <c r="F48" s="148" t="s">
        <v>213</v>
      </c>
      <c r="G48" s="149"/>
      <c r="H48" s="11" t="s">
        <v>727</v>
      </c>
      <c r="I48" s="14">
        <v>1.68</v>
      </c>
      <c r="J48" s="109">
        <f t="shared" si="0"/>
        <v>3.36</v>
      </c>
      <c r="K48" s="115"/>
    </row>
    <row r="49" spans="1:11" ht="24">
      <c r="A49" s="114"/>
      <c r="B49" s="107">
        <v>2</v>
      </c>
      <c r="C49" s="10" t="s">
        <v>100</v>
      </c>
      <c r="D49" s="118" t="s">
        <v>877</v>
      </c>
      <c r="E49" s="118" t="s">
        <v>726</v>
      </c>
      <c r="F49" s="148" t="s">
        <v>214</v>
      </c>
      <c r="G49" s="149"/>
      <c r="H49" s="11" t="s">
        <v>727</v>
      </c>
      <c r="I49" s="14">
        <v>1.68</v>
      </c>
      <c r="J49" s="109">
        <f t="shared" si="0"/>
        <v>3.36</v>
      </c>
      <c r="K49" s="115"/>
    </row>
    <row r="50" spans="1:11" ht="24">
      <c r="A50" s="114"/>
      <c r="B50" s="107">
        <v>2</v>
      </c>
      <c r="C50" s="10" t="s">
        <v>100</v>
      </c>
      <c r="D50" s="118" t="s">
        <v>878</v>
      </c>
      <c r="E50" s="118" t="s">
        <v>726</v>
      </c>
      <c r="F50" s="148" t="s">
        <v>265</v>
      </c>
      <c r="G50" s="149"/>
      <c r="H50" s="11" t="s">
        <v>727</v>
      </c>
      <c r="I50" s="14">
        <v>1.68</v>
      </c>
      <c r="J50" s="109">
        <f t="shared" si="0"/>
        <v>3.36</v>
      </c>
      <c r="K50" s="115"/>
    </row>
    <row r="51" spans="1:11" ht="24">
      <c r="A51" s="114"/>
      <c r="B51" s="107">
        <v>2</v>
      </c>
      <c r="C51" s="10" t="s">
        <v>100</v>
      </c>
      <c r="D51" s="118" t="s">
        <v>879</v>
      </c>
      <c r="E51" s="118" t="s">
        <v>726</v>
      </c>
      <c r="F51" s="148" t="s">
        <v>266</v>
      </c>
      <c r="G51" s="149"/>
      <c r="H51" s="11" t="s">
        <v>727</v>
      </c>
      <c r="I51" s="14">
        <v>1.68</v>
      </c>
      <c r="J51" s="109">
        <f t="shared" si="0"/>
        <v>3.36</v>
      </c>
      <c r="K51" s="115"/>
    </row>
    <row r="52" spans="1:11" ht="24">
      <c r="A52" s="114"/>
      <c r="B52" s="107">
        <v>2</v>
      </c>
      <c r="C52" s="10" t="s">
        <v>100</v>
      </c>
      <c r="D52" s="118" t="s">
        <v>880</v>
      </c>
      <c r="E52" s="118" t="s">
        <v>728</v>
      </c>
      <c r="F52" s="148" t="s">
        <v>107</v>
      </c>
      <c r="G52" s="149"/>
      <c r="H52" s="11" t="s">
        <v>727</v>
      </c>
      <c r="I52" s="14">
        <v>1.68</v>
      </c>
      <c r="J52" s="109">
        <f t="shared" si="0"/>
        <v>3.36</v>
      </c>
      <c r="K52" s="115"/>
    </row>
    <row r="53" spans="1:11" ht="24">
      <c r="A53" s="114"/>
      <c r="B53" s="107">
        <v>2</v>
      </c>
      <c r="C53" s="10" t="s">
        <v>100</v>
      </c>
      <c r="D53" s="118" t="s">
        <v>881</v>
      </c>
      <c r="E53" s="118" t="s">
        <v>728</v>
      </c>
      <c r="F53" s="148" t="s">
        <v>210</v>
      </c>
      <c r="G53" s="149"/>
      <c r="H53" s="11" t="s">
        <v>727</v>
      </c>
      <c r="I53" s="14">
        <v>1.68</v>
      </c>
      <c r="J53" s="109">
        <f t="shared" si="0"/>
        <v>3.36</v>
      </c>
      <c r="K53" s="115"/>
    </row>
    <row r="54" spans="1:11" ht="24">
      <c r="A54" s="114"/>
      <c r="B54" s="107">
        <v>2</v>
      </c>
      <c r="C54" s="10" t="s">
        <v>100</v>
      </c>
      <c r="D54" s="118" t="s">
        <v>882</v>
      </c>
      <c r="E54" s="118" t="s">
        <v>728</v>
      </c>
      <c r="F54" s="148" t="s">
        <v>212</v>
      </c>
      <c r="G54" s="149"/>
      <c r="H54" s="11" t="s">
        <v>727</v>
      </c>
      <c r="I54" s="14">
        <v>1.68</v>
      </c>
      <c r="J54" s="109">
        <f t="shared" ref="J54:J85" si="1">I54*B54</f>
        <v>3.36</v>
      </c>
      <c r="K54" s="115"/>
    </row>
    <row r="55" spans="1:11" ht="24">
      <c r="A55" s="114"/>
      <c r="B55" s="107">
        <v>2</v>
      </c>
      <c r="C55" s="10" t="s">
        <v>100</v>
      </c>
      <c r="D55" s="118" t="s">
        <v>883</v>
      </c>
      <c r="E55" s="118" t="s">
        <v>728</v>
      </c>
      <c r="F55" s="148" t="s">
        <v>213</v>
      </c>
      <c r="G55" s="149"/>
      <c r="H55" s="11" t="s">
        <v>727</v>
      </c>
      <c r="I55" s="14">
        <v>1.68</v>
      </c>
      <c r="J55" s="109">
        <f t="shared" si="1"/>
        <v>3.36</v>
      </c>
      <c r="K55" s="115"/>
    </row>
    <row r="56" spans="1:11" ht="24">
      <c r="A56" s="114"/>
      <c r="B56" s="107">
        <v>2</v>
      </c>
      <c r="C56" s="10" t="s">
        <v>100</v>
      </c>
      <c r="D56" s="118" t="s">
        <v>884</v>
      </c>
      <c r="E56" s="118" t="s">
        <v>728</v>
      </c>
      <c r="F56" s="148" t="s">
        <v>214</v>
      </c>
      <c r="G56" s="149"/>
      <c r="H56" s="11" t="s">
        <v>727</v>
      </c>
      <c r="I56" s="14">
        <v>1.68</v>
      </c>
      <c r="J56" s="109">
        <f t="shared" si="1"/>
        <v>3.36</v>
      </c>
      <c r="K56" s="115"/>
    </row>
    <row r="57" spans="1:11" ht="24">
      <c r="A57" s="114"/>
      <c r="B57" s="107">
        <v>2</v>
      </c>
      <c r="C57" s="10" t="s">
        <v>100</v>
      </c>
      <c r="D57" s="118" t="s">
        <v>885</v>
      </c>
      <c r="E57" s="118" t="s">
        <v>728</v>
      </c>
      <c r="F57" s="148" t="s">
        <v>265</v>
      </c>
      <c r="G57" s="149"/>
      <c r="H57" s="11" t="s">
        <v>727</v>
      </c>
      <c r="I57" s="14">
        <v>1.68</v>
      </c>
      <c r="J57" s="109">
        <f t="shared" si="1"/>
        <v>3.36</v>
      </c>
      <c r="K57" s="115"/>
    </row>
    <row r="58" spans="1:11" ht="24">
      <c r="A58" s="114"/>
      <c r="B58" s="107">
        <v>2</v>
      </c>
      <c r="C58" s="10" t="s">
        <v>100</v>
      </c>
      <c r="D58" s="118" t="s">
        <v>886</v>
      </c>
      <c r="E58" s="118" t="s">
        <v>728</v>
      </c>
      <c r="F58" s="148" t="s">
        <v>266</v>
      </c>
      <c r="G58" s="149"/>
      <c r="H58" s="11" t="s">
        <v>727</v>
      </c>
      <c r="I58" s="14">
        <v>1.68</v>
      </c>
      <c r="J58" s="109">
        <f t="shared" si="1"/>
        <v>3.36</v>
      </c>
      <c r="K58" s="115"/>
    </row>
    <row r="59" spans="1:11" ht="24">
      <c r="A59" s="114"/>
      <c r="B59" s="107">
        <v>2</v>
      </c>
      <c r="C59" s="10" t="s">
        <v>100</v>
      </c>
      <c r="D59" s="118" t="s">
        <v>887</v>
      </c>
      <c r="E59" s="118" t="s">
        <v>729</v>
      </c>
      <c r="F59" s="148" t="s">
        <v>107</v>
      </c>
      <c r="G59" s="149"/>
      <c r="H59" s="11" t="s">
        <v>727</v>
      </c>
      <c r="I59" s="14">
        <v>1.68</v>
      </c>
      <c r="J59" s="109">
        <f t="shared" si="1"/>
        <v>3.36</v>
      </c>
      <c r="K59" s="115"/>
    </row>
    <row r="60" spans="1:11" ht="24">
      <c r="A60" s="114"/>
      <c r="B60" s="107">
        <v>2</v>
      </c>
      <c r="C60" s="10" t="s">
        <v>100</v>
      </c>
      <c r="D60" s="118" t="s">
        <v>888</v>
      </c>
      <c r="E60" s="118" t="s">
        <v>729</v>
      </c>
      <c r="F60" s="148" t="s">
        <v>210</v>
      </c>
      <c r="G60" s="149"/>
      <c r="H60" s="11" t="s">
        <v>727</v>
      </c>
      <c r="I60" s="14">
        <v>1.68</v>
      </c>
      <c r="J60" s="109">
        <f t="shared" si="1"/>
        <v>3.36</v>
      </c>
      <c r="K60" s="115"/>
    </row>
    <row r="61" spans="1:11" ht="24">
      <c r="A61" s="114"/>
      <c r="B61" s="107">
        <v>2</v>
      </c>
      <c r="C61" s="10" t="s">
        <v>100</v>
      </c>
      <c r="D61" s="118" t="s">
        <v>889</v>
      </c>
      <c r="E61" s="118" t="s">
        <v>729</v>
      </c>
      <c r="F61" s="148" t="s">
        <v>212</v>
      </c>
      <c r="G61" s="149"/>
      <c r="H61" s="11" t="s">
        <v>727</v>
      </c>
      <c r="I61" s="14">
        <v>1.68</v>
      </c>
      <c r="J61" s="109">
        <f t="shared" si="1"/>
        <v>3.36</v>
      </c>
      <c r="K61" s="115"/>
    </row>
    <row r="62" spans="1:11" ht="24">
      <c r="A62" s="114"/>
      <c r="B62" s="107">
        <v>2</v>
      </c>
      <c r="C62" s="10" t="s">
        <v>100</v>
      </c>
      <c r="D62" s="118" t="s">
        <v>890</v>
      </c>
      <c r="E62" s="118" t="s">
        <v>729</v>
      </c>
      <c r="F62" s="148" t="s">
        <v>213</v>
      </c>
      <c r="G62" s="149"/>
      <c r="H62" s="11" t="s">
        <v>727</v>
      </c>
      <c r="I62" s="14">
        <v>1.68</v>
      </c>
      <c r="J62" s="109">
        <f t="shared" si="1"/>
        <v>3.36</v>
      </c>
      <c r="K62" s="115"/>
    </row>
    <row r="63" spans="1:11" ht="24">
      <c r="A63" s="114"/>
      <c r="B63" s="107">
        <v>2</v>
      </c>
      <c r="C63" s="10" t="s">
        <v>100</v>
      </c>
      <c r="D63" s="118" t="s">
        <v>891</v>
      </c>
      <c r="E63" s="118" t="s">
        <v>729</v>
      </c>
      <c r="F63" s="148" t="s">
        <v>214</v>
      </c>
      <c r="G63" s="149"/>
      <c r="H63" s="11" t="s">
        <v>727</v>
      </c>
      <c r="I63" s="14">
        <v>1.68</v>
      </c>
      <c r="J63" s="109">
        <f t="shared" si="1"/>
        <v>3.36</v>
      </c>
      <c r="K63" s="115"/>
    </row>
    <row r="64" spans="1:11" ht="24">
      <c r="A64" s="114"/>
      <c r="B64" s="107">
        <v>2</v>
      </c>
      <c r="C64" s="10" t="s">
        <v>100</v>
      </c>
      <c r="D64" s="118" t="s">
        <v>892</v>
      </c>
      <c r="E64" s="118" t="s">
        <v>729</v>
      </c>
      <c r="F64" s="148" t="s">
        <v>265</v>
      </c>
      <c r="G64" s="149"/>
      <c r="H64" s="11" t="s">
        <v>727</v>
      </c>
      <c r="I64" s="14">
        <v>1.68</v>
      </c>
      <c r="J64" s="109">
        <f t="shared" si="1"/>
        <v>3.36</v>
      </c>
      <c r="K64" s="115"/>
    </row>
    <row r="65" spans="1:11" ht="24">
      <c r="A65" s="114"/>
      <c r="B65" s="107">
        <v>2</v>
      </c>
      <c r="C65" s="10" t="s">
        <v>100</v>
      </c>
      <c r="D65" s="118" t="s">
        <v>893</v>
      </c>
      <c r="E65" s="118" t="s">
        <v>729</v>
      </c>
      <c r="F65" s="148" t="s">
        <v>266</v>
      </c>
      <c r="G65" s="149"/>
      <c r="H65" s="11" t="s">
        <v>727</v>
      </c>
      <c r="I65" s="14">
        <v>1.68</v>
      </c>
      <c r="J65" s="109">
        <f t="shared" si="1"/>
        <v>3.36</v>
      </c>
      <c r="K65" s="115"/>
    </row>
    <row r="66" spans="1:11">
      <c r="A66" s="114"/>
      <c r="B66" s="107">
        <v>2</v>
      </c>
      <c r="C66" s="10" t="s">
        <v>43</v>
      </c>
      <c r="D66" s="118" t="s">
        <v>894</v>
      </c>
      <c r="E66" s="118" t="s">
        <v>25</v>
      </c>
      <c r="F66" s="148"/>
      <c r="G66" s="149"/>
      <c r="H66" s="11" t="s">
        <v>730</v>
      </c>
      <c r="I66" s="14">
        <v>0.32</v>
      </c>
      <c r="J66" s="109">
        <f t="shared" si="1"/>
        <v>0.64</v>
      </c>
      <c r="K66" s="115"/>
    </row>
    <row r="67" spans="1:11">
      <c r="A67" s="114"/>
      <c r="B67" s="107">
        <v>6</v>
      </c>
      <c r="C67" s="10" t="s">
        <v>43</v>
      </c>
      <c r="D67" s="118" t="s">
        <v>895</v>
      </c>
      <c r="E67" s="118" t="s">
        <v>26</v>
      </c>
      <c r="F67" s="148"/>
      <c r="G67" s="149"/>
      <c r="H67" s="11" t="s">
        <v>730</v>
      </c>
      <c r="I67" s="14">
        <v>0.32</v>
      </c>
      <c r="J67" s="109">
        <f t="shared" si="1"/>
        <v>1.92</v>
      </c>
      <c r="K67" s="115"/>
    </row>
    <row r="68" spans="1:11">
      <c r="A68" s="114"/>
      <c r="B68" s="107">
        <v>10</v>
      </c>
      <c r="C68" s="10" t="s">
        <v>43</v>
      </c>
      <c r="D68" s="118" t="s">
        <v>896</v>
      </c>
      <c r="E68" s="118" t="s">
        <v>27</v>
      </c>
      <c r="F68" s="148"/>
      <c r="G68" s="149"/>
      <c r="H68" s="11" t="s">
        <v>730</v>
      </c>
      <c r="I68" s="14">
        <v>0.32</v>
      </c>
      <c r="J68" s="109">
        <f t="shared" si="1"/>
        <v>3.2</v>
      </c>
      <c r="K68" s="115"/>
    </row>
    <row r="69" spans="1:11">
      <c r="A69" s="114"/>
      <c r="B69" s="107">
        <v>30</v>
      </c>
      <c r="C69" s="10" t="s">
        <v>43</v>
      </c>
      <c r="D69" s="118" t="s">
        <v>897</v>
      </c>
      <c r="E69" s="118" t="s">
        <v>28</v>
      </c>
      <c r="F69" s="148"/>
      <c r="G69" s="149"/>
      <c r="H69" s="11" t="s">
        <v>730</v>
      </c>
      <c r="I69" s="14">
        <v>0.32</v>
      </c>
      <c r="J69" s="109">
        <f t="shared" si="1"/>
        <v>9.6</v>
      </c>
      <c r="K69" s="115"/>
    </row>
    <row r="70" spans="1:11">
      <c r="A70" s="114"/>
      <c r="B70" s="107">
        <v>30</v>
      </c>
      <c r="C70" s="10" t="s">
        <v>43</v>
      </c>
      <c r="D70" s="118" t="s">
        <v>898</v>
      </c>
      <c r="E70" s="118" t="s">
        <v>29</v>
      </c>
      <c r="F70" s="148"/>
      <c r="G70" s="149"/>
      <c r="H70" s="11" t="s">
        <v>730</v>
      </c>
      <c r="I70" s="14">
        <v>0.32</v>
      </c>
      <c r="J70" s="109">
        <f t="shared" si="1"/>
        <v>9.6</v>
      </c>
      <c r="K70" s="115"/>
    </row>
    <row r="71" spans="1:11">
      <c r="A71" s="114"/>
      <c r="B71" s="107">
        <v>2</v>
      </c>
      <c r="C71" s="10" t="s">
        <v>43</v>
      </c>
      <c r="D71" s="118" t="s">
        <v>899</v>
      </c>
      <c r="E71" s="118" t="s">
        <v>50</v>
      </c>
      <c r="F71" s="148"/>
      <c r="G71" s="149"/>
      <c r="H71" s="11" t="s">
        <v>730</v>
      </c>
      <c r="I71" s="14">
        <v>0.32</v>
      </c>
      <c r="J71" s="109">
        <f t="shared" si="1"/>
        <v>0.64</v>
      </c>
      <c r="K71" s="115"/>
    </row>
    <row r="72" spans="1:11">
      <c r="A72" s="114"/>
      <c r="B72" s="107">
        <v>2</v>
      </c>
      <c r="C72" s="10" t="s">
        <v>43</v>
      </c>
      <c r="D72" s="118" t="s">
        <v>900</v>
      </c>
      <c r="E72" s="118" t="s">
        <v>51</v>
      </c>
      <c r="F72" s="148"/>
      <c r="G72" s="149"/>
      <c r="H72" s="11" t="s">
        <v>730</v>
      </c>
      <c r="I72" s="14">
        <v>0.32</v>
      </c>
      <c r="J72" s="109">
        <f t="shared" si="1"/>
        <v>0.64</v>
      </c>
      <c r="K72" s="115"/>
    </row>
    <row r="73" spans="1:11">
      <c r="A73" s="114"/>
      <c r="B73" s="107">
        <v>2</v>
      </c>
      <c r="C73" s="10" t="s">
        <v>43</v>
      </c>
      <c r="D73" s="118" t="s">
        <v>901</v>
      </c>
      <c r="E73" s="118" t="s">
        <v>31</v>
      </c>
      <c r="F73" s="148"/>
      <c r="G73" s="149"/>
      <c r="H73" s="11" t="s">
        <v>730</v>
      </c>
      <c r="I73" s="14">
        <v>0.32</v>
      </c>
      <c r="J73" s="109">
        <f t="shared" si="1"/>
        <v>0.64</v>
      </c>
      <c r="K73" s="115"/>
    </row>
    <row r="74" spans="1:11">
      <c r="A74" s="114"/>
      <c r="B74" s="107">
        <v>4</v>
      </c>
      <c r="C74" s="10" t="s">
        <v>43</v>
      </c>
      <c r="D74" s="118" t="s">
        <v>902</v>
      </c>
      <c r="E74" s="118" t="s">
        <v>47</v>
      </c>
      <c r="F74" s="148"/>
      <c r="G74" s="149"/>
      <c r="H74" s="11" t="s">
        <v>730</v>
      </c>
      <c r="I74" s="14">
        <v>0.32</v>
      </c>
      <c r="J74" s="109">
        <f t="shared" si="1"/>
        <v>1.28</v>
      </c>
      <c r="K74" s="115"/>
    </row>
    <row r="75" spans="1:11">
      <c r="A75" s="114"/>
      <c r="B75" s="107">
        <v>20</v>
      </c>
      <c r="C75" s="10" t="s">
        <v>43</v>
      </c>
      <c r="D75" s="118" t="s">
        <v>903</v>
      </c>
      <c r="E75" s="118" t="s">
        <v>49</v>
      </c>
      <c r="F75" s="148"/>
      <c r="G75" s="149"/>
      <c r="H75" s="11" t="s">
        <v>730</v>
      </c>
      <c r="I75" s="14">
        <v>0.32</v>
      </c>
      <c r="J75" s="109">
        <f t="shared" si="1"/>
        <v>6.4</v>
      </c>
      <c r="K75" s="115"/>
    </row>
    <row r="76" spans="1:11" ht="24">
      <c r="A76" s="114"/>
      <c r="B76" s="107">
        <v>2</v>
      </c>
      <c r="C76" s="10" t="s">
        <v>731</v>
      </c>
      <c r="D76" s="118" t="s">
        <v>904</v>
      </c>
      <c r="E76" s="118" t="s">
        <v>27</v>
      </c>
      <c r="F76" s="148" t="s">
        <v>273</v>
      </c>
      <c r="G76" s="149"/>
      <c r="H76" s="11" t="s">
        <v>732</v>
      </c>
      <c r="I76" s="14">
        <v>1.18</v>
      </c>
      <c r="J76" s="109">
        <f t="shared" si="1"/>
        <v>2.36</v>
      </c>
      <c r="K76" s="115"/>
    </row>
    <row r="77" spans="1:11" ht="24">
      <c r="A77" s="114"/>
      <c r="B77" s="107">
        <v>2</v>
      </c>
      <c r="C77" s="10" t="s">
        <v>731</v>
      </c>
      <c r="D77" s="118" t="s">
        <v>905</v>
      </c>
      <c r="E77" s="118" t="s">
        <v>27</v>
      </c>
      <c r="F77" s="148" t="s">
        <v>272</v>
      </c>
      <c r="G77" s="149"/>
      <c r="H77" s="11" t="s">
        <v>732</v>
      </c>
      <c r="I77" s="14">
        <v>1.18</v>
      </c>
      <c r="J77" s="109">
        <f t="shared" si="1"/>
        <v>2.36</v>
      </c>
      <c r="K77" s="115"/>
    </row>
    <row r="78" spans="1:11" ht="24">
      <c r="A78" s="114"/>
      <c r="B78" s="107">
        <v>2</v>
      </c>
      <c r="C78" s="10" t="s">
        <v>731</v>
      </c>
      <c r="D78" s="118" t="s">
        <v>906</v>
      </c>
      <c r="E78" s="118" t="s">
        <v>28</v>
      </c>
      <c r="F78" s="148" t="s">
        <v>273</v>
      </c>
      <c r="G78" s="149"/>
      <c r="H78" s="11" t="s">
        <v>732</v>
      </c>
      <c r="I78" s="14">
        <v>1.17</v>
      </c>
      <c r="J78" s="109">
        <f t="shared" si="1"/>
        <v>2.34</v>
      </c>
      <c r="K78" s="115"/>
    </row>
    <row r="79" spans="1:11" ht="24">
      <c r="A79" s="114"/>
      <c r="B79" s="107">
        <v>2</v>
      </c>
      <c r="C79" s="10" t="s">
        <v>731</v>
      </c>
      <c r="D79" s="118" t="s">
        <v>907</v>
      </c>
      <c r="E79" s="118" t="s">
        <v>28</v>
      </c>
      <c r="F79" s="148" t="s">
        <v>272</v>
      </c>
      <c r="G79" s="149"/>
      <c r="H79" s="11" t="s">
        <v>732</v>
      </c>
      <c r="I79" s="14">
        <v>1.17</v>
      </c>
      <c r="J79" s="109">
        <f t="shared" si="1"/>
        <v>2.34</v>
      </c>
      <c r="K79" s="115"/>
    </row>
    <row r="80" spans="1:11" ht="24">
      <c r="A80" s="114"/>
      <c r="B80" s="107">
        <v>2</v>
      </c>
      <c r="C80" s="10" t="s">
        <v>731</v>
      </c>
      <c r="D80" s="118" t="s">
        <v>908</v>
      </c>
      <c r="E80" s="118" t="s">
        <v>29</v>
      </c>
      <c r="F80" s="148" t="s">
        <v>273</v>
      </c>
      <c r="G80" s="149"/>
      <c r="H80" s="11" t="s">
        <v>732</v>
      </c>
      <c r="I80" s="14">
        <v>1.17</v>
      </c>
      <c r="J80" s="109">
        <f t="shared" si="1"/>
        <v>2.34</v>
      </c>
      <c r="K80" s="115"/>
    </row>
    <row r="81" spans="1:11" ht="24">
      <c r="A81" s="114"/>
      <c r="B81" s="107">
        <v>2</v>
      </c>
      <c r="C81" s="10" t="s">
        <v>731</v>
      </c>
      <c r="D81" s="118" t="s">
        <v>909</v>
      </c>
      <c r="E81" s="118" t="s">
        <v>29</v>
      </c>
      <c r="F81" s="148" t="s">
        <v>272</v>
      </c>
      <c r="G81" s="149"/>
      <c r="H81" s="11" t="s">
        <v>732</v>
      </c>
      <c r="I81" s="14">
        <v>1.17</v>
      </c>
      <c r="J81" s="109">
        <f t="shared" si="1"/>
        <v>2.34</v>
      </c>
      <c r="K81" s="115"/>
    </row>
    <row r="82" spans="1:11" ht="24">
      <c r="A82" s="114"/>
      <c r="B82" s="107">
        <v>6</v>
      </c>
      <c r="C82" s="10" t="s">
        <v>662</v>
      </c>
      <c r="D82" s="118" t="s">
        <v>910</v>
      </c>
      <c r="E82" s="118" t="s">
        <v>26</v>
      </c>
      <c r="F82" s="148" t="s">
        <v>107</v>
      </c>
      <c r="G82" s="149"/>
      <c r="H82" s="11" t="s">
        <v>733</v>
      </c>
      <c r="I82" s="14">
        <v>1.46</v>
      </c>
      <c r="J82" s="109">
        <f t="shared" si="1"/>
        <v>8.76</v>
      </c>
      <c r="K82" s="115"/>
    </row>
    <row r="83" spans="1:11" ht="24">
      <c r="A83" s="114"/>
      <c r="B83" s="107">
        <v>4</v>
      </c>
      <c r="C83" s="10" t="s">
        <v>662</v>
      </c>
      <c r="D83" s="118" t="s">
        <v>911</v>
      </c>
      <c r="E83" s="118" t="s">
        <v>26</v>
      </c>
      <c r="F83" s="148" t="s">
        <v>210</v>
      </c>
      <c r="G83" s="149"/>
      <c r="H83" s="11" t="s">
        <v>733</v>
      </c>
      <c r="I83" s="14">
        <v>1.46</v>
      </c>
      <c r="J83" s="109">
        <f t="shared" si="1"/>
        <v>5.84</v>
      </c>
      <c r="K83" s="115"/>
    </row>
    <row r="84" spans="1:11" ht="24">
      <c r="A84" s="114"/>
      <c r="B84" s="107">
        <v>4</v>
      </c>
      <c r="C84" s="10" t="s">
        <v>662</v>
      </c>
      <c r="D84" s="118" t="s">
        <v>912</v>
      </c>
      <c r="E84" s="118" t="s">
        <v>26</v>
      </c>
      <c r="F84" s="148" t="s">
        <v>212</v>
      </c>
      <c r="G84" s="149"/>
      <c r="H84" s="11" t="s">
        <v>733</v>
      </c>
      <c r="I84" s="14">
        <v>1.46</v>
      </c>
      <c r="J84" s="109">
        <f t="shared" si="1"/>
        <v>5.84</v>
      </c>
      <c r="K84" s="115"/>
    </row>
    <row r="85" spans="1:11" ht="24">
      <c r="A85" s="114"/>
      <c r="B85" s="107">
        <v>4</v>
      </c>
      <c r="C85" s="10" t="s">
        <v>662</v>
      </c>
      <c r="D85" s="118" t="s">
        <v>913</v>
      </c>
      <c r="E85" s="118" t="s">
        <v>26</v>
      </c>
      <c r="F85" s="148" t="s">
        <v>213</v>
      </c>
      <c r="G85" s="149"/>
      <c r="H85" s="11" t="s">
        <v>733</v>
      </c>
      <c r="I85" s="14">
        <v>1.46</v>
      </c>
      <c r="J85" s="109">
        <f t="shared" si="1"/>
        <v>5.84</v>
      </c>
      <c r="K85" s="115"/>
    </row>
    <row r="86" spans="1:11" ht="24">
      <c r="A86" s="114"/>
      <c r="B86" s="107">
        <v>4</v>
      </c>
      <c r="C86" s="10" t="s">
        <v>662</v>
      </c>
      <c r="D86" s="118" t="s">
        <v>914</v>
      </c>
      <c r="E86" s="118" t="s">
        <v>26</v>
      </c>
      <c r="F86" s="148" t="s">
        <v>214</v>
      </c>
      <c r="G86" s="149"/>
      <c r="H86" s="11" t="s">
        <v>733</v>
      </c>
      <c r="I86" s="14">
        <v>1.46</v>
      </c>
      <c r="J86" s="109">
        <f t="shared" ref="J86:J117" si="2">I86*B86</f>
        <v>5.84</v>
      </c>
      <c r="K86" s="115"/>
    </row>
    <row r="87" spans="1:11" ht="24">
      <c r="A87" s="114"/>
      <c r="B87" s="107">
        <v>4</v>
      </c>
      <c r="C87" s="10" t="s">
        <v>662</v>
      </c>
      <c r="D87" s="118" t="s">
        <v>915</v>
      </c>
      <c r="E87" s="118" t="s">
        <v>26</v>
      </c>
      <c r="F87" s="148" t="s">
        <v>265</v>
      </c>
      <c r="G87" s="149"/>
      <c r="H87" s="11" t="s">
        <v>733</v>
      </c>
      <c r="I87" s="14">
        <v>1.46</v>
      </c>
      <c r="J87" s="109">
        <f t="shared" si="2"/>
        <v>5.84</v>
      </c>
      <c r="K87" s="115"/>
    </row>
    <row r="88" spans="1:11" ht="24">
      <c r="A88" s="114"/>
      <c r="B88" s="107">
        <v>4</v>
      </c>
      <c r="C88" s="10" t="s">
        <v>662</v>
      </c>
      <c r="D88" s="118" t="s">
        <v>916</v>
      </c>
      <c r="E88" s="118" t="s">
        <v>26</v>
      </c>
      <c r="F88" s="148" t="s">
        <v>266</v>
      </c>
      <c r="G88" s="149"/>
      <c r="H88" s="11" t="s">
        <v>733</v>
      </c>
      <c r="I88" s="14">
        <v>1.46</v>
      </c>
      <c r="J88" s="109">
        <f t="shared" si="2"/>
        <v>5.84</v>
      </c>
      <c r="K88" s="115"/>
    </row>
    <row r="89" spans="1:11" ht="24">
      <c r="A89" s="114"/>
      <c r="B89" s="107">
        <v>4</v>
      </c>
      <c r="C89" s="10" t="s">
        <v>662</v>
      </c>
      <c r="D89" s="118" t="s">
        <v>917</v>
      </c>
      <c r="E89" s="118" t="s">
        <v>26</v>
      </c>
      <c r="F89" s="148" t="s">
        <v>269</v>
      </c>
      <c r="G89" s="149"/>
      <c r="H89" s="11" t="s">
        <v>733</v>
      </c>
      <c r="I89" s="14">
        <v>1.46</v>
      </c>
      <c r="J89" s="109">
        <f t="shared" si="2"/>
        <v>5.84</v>
      </c>
      <c r="K89" s="115"/>
    </row>
    <row r="90" spans="1:11" ht="24">
      <c r="A90" s="114"/>
      <c r="B90" s="107">
        <v>2</v>
      </c>
      <c r="C90" s="10" t="s">
        <v>662</v>
      </c>
      <c r="D90" s="118" t="s">
        <v>918</v>
      </c>
      <c r="E90" s="118" t="s">
        <v>27</v>
      </c>
      <c r="F90" s="148" t="s">
        <v>107</v>
      </c>
      <c r="G90" s="149"/>
      <c r="H90" s="11" t="s">
        <v>733</v>
      </c>
      <c r="I90" s="14">
        <v>1.46</v>
      </c>
      <c r="J90" s="109">
        <f t="shared" si="2"/>
        <v>2.92</v>
      </c>
      <c r="K90" s="115"/>
    </row>
    <row r="91" spans="1:11" ht="24">
      <c r="A91" s="114"/>
      <c r="B91" s="107">
        <v>2</v>
      </c>
      <c r="C91" s="10" t="s">
        <v>662</v>
      </c>
      <c r="D91" s="118" t="s">
        <v>919</v>
      </c>
      <c r="E91" s="118" t="s">
        <v>28</v>
      </c>
      <c r="F91" s="148" t="s">
        <v>107</v>
      </c>
      <c r="G91" s="149"/>
      <c r="H91" s="11" t="s">
        <v>733</v>
      </c>
      <c r="I91" s="14">
        <v>1.46</v>
      </c>
      <c r="J91" s="109">
        <f t="shared" si="2"/>
        <v>2.92</v>
      </c>
      <c r="K91" s="115"/>
    </row>
    <row r="92" spans="1:11" ht="24">
      <c r="A92" s="114"/>
      <c r="B92" s="107">
        <v>6</v>
      </c>
      <c r="C92" s="10" t="s">
        <v>734</v>
      </c>
      <c r="D92" s="118" t="s">
        <v>920</v>
      </c>
      <c r="E92" s="118" t="s">
        <v>23</v>
      </c>
      <c r="F92" s="148"/>
      <c r="G92" s="149"/>
      <c r="H92" s="11" t="s">
        <v>735</v>
      </c>
      <c r="I92" s="14">
        <v>0.27</v>
      </c>
      <c r="J92" s="109">
        <f t="shared" si="2"/>
        <v>1.62</v>
      </c>
      <c r="K92" s="115"/>
    </row>
    <row r="93" spans="1:11" ht="24">
      <c r="A93" s="114"/>
      <c r="B93" s="107">
        <v>20</v>
      </c>
      <c r="C93" s="10" t="s">
        <v>734</v>
      </c>
      <c r="D93" s="118" t="s">
        <v>921</v>
      </c>
      <c r="E93" s="118" t="s">
        <v>25</v>
      </c>
      <c r="F93" s="148"/>
      <c r="G93" s="149"/>
      <c r="H93" s="11" t="s">
        <v>735</v>
      </c>
      <c r="I93" s="14">
        <v>0.27</v>
      </c>
      <c r="J93" s="109">
        <f t="shared" si="2"/>
        <v>5.4</v>
      </c>
      <c r="K93" s="115"/>
    </row>
    <row r="94" spans="1:11" ht="24">
      <c r="A94" s="114"/>
      <c r="B94" s="107">
        <v>30</v>
      </c>
      <c r="C94" s="10" t="s">
        <v>734</v>
      </c>
      <c r="D94" s="118" t="s">
        <v>922</v>
      </c>
      <c r="E94" s="118" t="s">
        <v>26</v>
      </c>
      <c r="F94" s="148"/>
      <c r="G94" s="149"/>
      <c r="H94" s="11" t="s">
        <v>735</v>
      </c>
      <c r="I94" s="14">
        <v>0.27</v>
      </c>
      <c r="J94" s="109">
        <f t="shared" si="2"/>
        <v>8.1000000000000014</v>
      </c>
      <c r="K94" s="115"/>
    </row>
    <row r="95" spans="1:11" ht="24">
      <c r="A95" s="114"/>
      <c r="B95" s="107">
        <v>10</v>
      </c>
      <c r="C95" s="10" t="s">
        <v>734</v>
      </c>
      <c r="D95" s="118" t="s">
        <v>923</v>
      </c>
      <c r="E95" s="118" t="s">
        <v>27</v>
      </c>
      <c r="F95" s="148"/>
      <c r="G95" s="149"/>
      <c r="H95" s="11" t="s">
        <v>735</v>
      </c>
      <c r="I95" s="14">
        <v>0.27</v>
      </c>
      <c r="J95" s="109">
        <f t="shared" si="2"/>
        <v>2.7</v>
      </c>
      <c r="K95" s="115"/>
    </row>
    <row r="96" spans="1:11" ht="24">
      <c r="A96" s="114"/>
      <c r="B96" s="107">
        <v>6</v>
      </c>
      <c r="C96" s="10" t="s">
        <v>736</v>
      </c>
      <c r="D96" s="118" t="s">
        <v>924</v>
      </c>
      <c r="E96" s="118" t="s">
        <v>614</v>
      </c>
      <c r="F96" s="148" t="s">
        <v>28</v>
      </c>
      <c r="G96" s="149"/>
      <c r="H96" s="11" t="s">
        <v>737</v>
      </c>
      <c r="I96" s="14">
        <v>0.32</v>
      </c>
      <c r="J96" s="109">
        <f t="shared" si="2"/>
        <v>1.92</v>
      </c>
      <c r="K96" s="115"/>
    </row>
    <row r="97" spans="1:11" ht="24">
      <c r="A97" s="114"/>
      <c r="B97" s="107">
        <v>6</v>
      </c>
      <c r="C97" s="10" t="s">
        <v>736</v>
      </c>
      <c r="D97" s="118" t="s">
        <v>925</v>
      </c>
      <c r="E97" s="118" t="s">
        <v>614</v>
      </c>
      <c r="F97" s="148" t="s">
        <v>29</v>
      </c>
      <c r="G97" s="149"/>
      <c r="H97" s="11" t="s">
        <v>737</v>
      </c>
      <c r="I97" s="14">
        <v>0.32</v>
      </c>
      <c r="J97" s="109">
        <f t="shared" si="2"/>
        <v>1.92</v>
      </c>
      <c r="K97" s="115"/>
    </row>
    <row r="98" spans="1:11" ht="24">
      <c r="A98" s="114"/>
      <c r="B98" s="107">
        <v>6</v>
      </c>
      <c r="C98" s="10" t="s">
        <v>736</v>
      </c>
      <c r="D98" s="118" t="s">
        <v>926</v>
      </c>
      <c r="E98" s="118" t="s">
        <v>614</v>
      </c>
      <c r="F98" s="148" t="s">
        <v>47</v>
      </c>
      <c r="G98" s="149"/>
      <c r="H98" s="11" t="s">
        <v>737</v>
      </c>
      <c r="I98" s="14">
        <v>0.32</v>
      </c>
      <c r="J98" s="109">
        <f t="shared" si="2"/>
        <v>1.92</v>
      </c>
      <c r="K98" s="115"/>
    </row>
    <row r="99" spans="1:11" ht="24">
      <c r="A99" s="114"/>
      <c r="B99" s="107">
        <v>4</v>
      </c>
      <c r="C99" s="10" t="s">
        <v>738</v>
      </c>
      <c r="D99" s="118" t="s">
        <v>927</v>
      </c>
      <c r="E99" s="118" t="s">
        <v>25</v>
      </c>
      <c r="F99" s="148" t="s">
        <v>273</v>
      </c>
      <c r="G99" s="149"/>
      <c r="H99" s="11" t="s">
        <v>739</v>
      </c>
      <c r="I99" s="14">
        <v>1</v>
      </c>
      <c r="J99" s="109">
        <f t="shared" si="2"/>
        <v>4</v>
      </c>
      <c r="K99" s="115"/>
    </row>
    <row r="100" spans="1:11" ht="24">
      <c r="A100" s="114"/>
      <c r="B100" s="107">
        <v>4</v>
      </c>
      <c r="C100" s="10" t="s">
        <v>738</v>
      </c>
      <c r="D100" s="118" t="s">
        <v>928</v>
      </c>
      <c r="E100" s="118" t="s">
        <v>25</v>
      </c>
      <c r="F100" s="148" t="s">
        <v>272</v>
      </c>
      <c r="G100" s="149"/>
      <c r="H100" s="11" t="s">
        <v>739</v>
      </c>
      <c r="I100" s="14">
        <v>1</v>
      </c>
      <c r="J100" s="109">
        <f t="shared" si="2"/>
        <v>4</v>
      </c>
      <c r="K100" s="115"/>
    </row>
    <row r="101" spans="1:11" ht="24">
      <c r="A101" s="114"/>
      <c r="B101" s="107">
        <v>4</v>
      </c>
      <c r="C101" s="10" t="s">
        <v>738</v>
      </c>
      <c r="D101" s="118" t="s">
        <v>929</v>
      </c>
      <c r="E101" s="118" t="s">
        <v>26</v>
      </c>
      <c r="F101" s="148" t="s">
        <v>273</v>
      </c>
      <c r="G101" s="149"/>
      <c r="H101" s="11" t="s">
        <v>739</v>
      </c>
      <c r="I101" s="14">
        <v>1</v>
      </c>
      <c r="J101" s="109">
        <f t="shared" si="2"/>
        <v>4</v>
      </c>
      <c r="K101" s="115"/>
    </row>
    <row r="102" spans="1:11" ht="24">
      <c r="A102" s="114"/>
      <c r="B102" s="107">
        <v>4</v>
      </c>
      <c r="C102" s="10" t="s">
        <v>738</v>
      </c>
      <c r="D102" s="118" t="s">
        <v>930</v>
      </c>
      <c r="E102" s="118" t="s">
        <v>26</v>
      </c>
      <c r="F102" s="148" t="s">
        <v>272</v>
      </c>
      <c r="G102" s="149"/>
      <c r="H102" s="11" t="s">
        <v>739</v>
      </c>
      <c r="I102" s="14">
        <v>1</v>
      </c>
      <c r="J102" s="109">
        <f t="shared" si="2"/>
        <v>4</v>
      </c>
      <c r="K102" s="115"/>
    </row>
    <row r="103" spans="1:11" ht="24">
      <c r="A103" s="114"/>
      <c r="B103" s="107">
        <v>20</v>
      </c>
      <c r="C103" s="10" t="s">
        <v>740</v>
      </c>
      <c r="D103" s="118" t="s">
        <v>931</v>
      </c>
      <c r="E103" s="118" t="s">
        <v>25</v>
      </c>
      <c r="F103" s="148"/>
      <c r="G103" s="149"/>
      <c r="H103" s="11" t="s">
        <v>741</v>
      </c>
      <c r="I103" s="14">
        <v>0.41</v>
      </c>
      <c r="J103" s="109">
        <f t="shared" si="2"/>
        <v>8.1999999999999993</v>
      </c>
      <c r="K103" s="115"/>
    </row>
    <row r="104" spans="1:11" ht="24">
      <c r="A104" s="114"/>
      <c r="B104" s="107">
        <v>20</v>
      </c>
      <c r="C104" s="10" t="s">
        <v>740</v>
      </c>
      <c r="D104" s="118" t="s">
        <v>932</v>
      </c>
      <c r="E104" s="118" t="s">
        <v>26</v>
      </c>
      <c r="F104" s="148"/>
      <c r="G104" s="149"/>
      <c r="H104" s="11" t="s">
        <v>741</v>
      </c>
      <c r="I104" s="14">
        <v>0.41</v>
      </c>
      <c r="J104" s="109">
        <f t="shared" si="2"/>
        <v>8.1999999999999993</v>
      </c>
      <c r="K104" s="115"/>
    </row>
    <row r="105" spans="1:11" ht="24">
      <c r="A105" s="114"/>
      <c r="B105" s="107">
        <v>6</v>
      </c>
      <c r="C105" s="10" t="s">
        <v>740</v>
      </c>
      <c r="D105" s="118" t="s">
        <v>933</v>
      </c>
      <c r="E105" s="118" t="s">
        <v>27</v>
      </c>
      <c r="F105" s="148"/>
      <c r="G105" s="149"/>
      <c r="H105" s="11" t="s">
        <v>741</v>
      </c>
      <c r="I105" s="14">
        <v>0.41</v>
      </c>
      <c r="J105" s="109">
        <f t="shared" si="2"/>
        <v>2.46</v>
      </c>
      <c r="K105" s="115"/>
    </row>
    <row r="106" spans="1:11" ht="24">
      <c r="A106" s="114"/>
      <c r="B106" s="107">
        <v>4</v>
      </c>
      <c r="C106" s="10" t="s">
        <v>742</v>
      </c>
      <c r="D106" s="118" t="s">
        <v>934</v>
      </c>
      <c r="E106" s="118" t="s">
        <v>25</v>
      </c>
      <c r="F106" s="148" t="s">
        <v>273</v>
      </c>
      <c r="G106" s="149"/>
      <c r="H106" s="11" t="s">
        <v>743</v>
      </c>
      <c r="I106" s="14">
        <v>1</v>
      </c>
      <c r="J106" s="109">
        <f t="shared" si="2"/>
        <v>4</v>
      </c>
      <c r="K106" s="115"/>
    </row>
    <row r="107" spans="1:11" ht="24">
      <c r="A107" s="114"/>
      <c r="B107" s="107">
        <v>4</v>
      </c>
      <c r="C107" s="10" t="s">
        <v>742</v>
      </c>
      <c r="D107" s="118" t="s">
        <v>935</v>
      </c>
      <c r="E107" s="118" t="s">
        <v>25</v>
      </c>
      <c r="F107" s="148" t="s">
        <v>272</v>
      </c>
      <c r="G107" s="149"/>
      <c r="H107" s="11" t="s">
        <v>743</v>
      </c>
      <c r="I107" s="14">
        <v>1</v>
      </c>
      <c r="J107" s="109">
        <f t="shared" si="2"/>
        <v>4</v>
      </c>
      <c r="K107" s="115"/>
    </row>
    <row r="108" spans="1:11" ht="24">
      <c r="A108" s="114"/>
      <c r="B108" s="107">
        <v>4</v>
      </c>
      <c r="C108" s="10" t="s">
        <v>742</v>
      </c>
      <c r="D108" s="118" t="s">
        <v>936</v>
      </c>
      <c r="E108" s="118" t="s">
        <v>26</v>
      </c>
      <c r="F108" s="148" t="s">
        <v>273</v>
      </c>
      <c r="G108" s="149"/>
      <c r="H108" s="11" t="s">
        <v>743</v>
      </c>
      <c r="I108" s="14">
        <v>1</v>
      </c>
      <c r="J108" s="109">
        <f t="shared" si="2"/>
        <v>4</v>
      </c>
      <c r="K108" s="115"/>
    </row>
    <row r="109" spans="1:11" ht="24">
      <c r="A109" s="114"/>
      <c r="B109" s="107">
        <v>4</v>
      </c>
      <c r="C109" s="10" t="s">
        <v>742</v>
      </c>
      <c r="D109" s="118" t="s">
        <v>937</v>
      </c>
      <c r="E109" s="118" t="s">
        <v>26</v>
      </c>
      <c r="F109" s="148" t="s">
        <v>272</v>
      </c>
      <c r="G109" s="149"/>
      <c r="H109" s="11" t="s">
        <v>743</v>
      </c>
      <c r="I109" s="14">
        <v>1</v>
      </c>
      <c r="J109" s="109">
        <f t="shared" si="2"/>
        <v>4</v>
      </c>
      <c r="K109" s="115"/>
    </row>
    <row r="110" spans="1:11" ht="24">
      <c r="A110" s="114"/>
      <c r="B110" s="107">
        <v>2</v>
      </c>
      <c r="C110" s="10" t="s">
        <v>742</v>
      </c>
      <c r="D110" s="118" t="s">
        <v>938</v>
      </c>
      <c r="E110" s="118" t="s">
        <v>27</v>
      </c>
      <c r="F110" s="148" t="s">
        <v>273</v>
      </c>
      <c r="G110" s="149"/>
      <c r="H110" s="11" t="s">
        <v>743</v>
      </c>
      <c r="I110" s="14">
        <v>1</v>
      </c>
      <c r="J110" s="109">
        <f t="shared" si="2"/>
        <v>2</v>
      </c>
      <c r="K110" s="115"/>
    </row>
    <row r="111" spans="1:11" ht="24">
      <c r="A111" s="114"/>
      <c r="B111" s="107">
        <v>2</v>
      </c>
      <c r="C111" s="10" t="s">
        <v>742</v>
      </c>
      <c r="D111" s="118" t="s">
        <v>939</v>
      </c>
      <c r="E111" s="118" t="s">
        <v>27</v>
      </c>
      <c r="F111" s="148" t="s">
        <v>272</v>
      </c>
      <c r="G111" s="149"/>
      <c r="H111" s="11" t="s">
        <v>743</v>
      </c>
      <c r="I111" s="14">
        <v>1</v>
      </c>
      <c r="J111" s="109">
        <f t="shared" si="2"/>
        <v>2</v>
      </c>
      <c r="K111" s="115"/>
    </row>
    <row r="112" spans="1:11" ht="36">
      <c r="A112" s="114"/>
      <c r="B112" s="107">
        <v>2</v>
      </c>
      <c r="C112" s="10" t="s">
        <v>744</v>
      </c>
      <c r="D112" s="118" t="s">
        <v>940</v>
      </c>
      <c r="E112" s="118" t="s">
        <v>273</v>
      </c>
      <c r="F112" s="148"/>
      <c r="G112" s="149"/>
      <c r="H112" s="11" t="s">
        <v>745</v>
      </c>
      <c r="I112" s="14">
        <v>3.05</v>
      </c>
      <c r="J112" s="109">
        <f t="shared" si="2"/>
        <v>6.1</v>
      </c>
      <c r="K112" s="115"/>
    </row>
    <row r="113" spans="1:11" ht="36">
      <c r="A113" s="114"/>
      <c r="B113" s="107">
        <v>2</v>
      </c>
      <c r="C113" s="10" t="s">
        <v>744</v>
      </c>
      <c r="D113" s="118" t="s">
        <v>941</v>
      </c>
      <c r="E113" s="118" t="s">
        <v>272</v>
      </c>
      <c r="F113" s="148"/>
      <c r="G113" s="149"/>
      <c r="H113" s="11" t="s">
        <v>745</v>
      </c>
      <c r="I113" s="14">
        <v>3.05</v>
      </c>
      <c r="J113" s="109">
        <f t="shared" si="2"/>
        <v>6.1</v>
      </c>
      <c r="K113" s="115"/>
    </row>
    <row r="114" spans="1:11" ht="36">
      <c r="A114" s="114"/>
      <c r="B114" s="107">
        <v>2</v>
      </c>
      <c r="C114" s="10" t="s">
        <v>744</v>
      </c>
      <c r="D114" s="118" t="s">
        <v>942</v>
      </c>
      <c r="E114" s="118" t="s">
        <v>746</v>
      </c>
      <c r="F114" s="148"/>
      <c r="G114" s="149"/>
      <c r="H114" s="11" t="s">
        <v>745</v>
      </c>
      <c r="I114" s="14">
        <v>2.54</v>
      </c>
      <c r="J114" s="109">
        <f t="shared" si="2"/>
        <v>5.08</v>
      </c>
      <c r="K114" s="115"/>
    </row>
    <row r="115" spans="1:11" ht="24">
      <c r="A115" s="114"/>
      <c r="B115" s="107">
        <v>2</v>
      </c>
      <c r="C115" s="10" t="s">
        <v>747</v>
      </c>
      <c r="D115" s="118" t="s">
        <v>943</v>
      </c>
      <c r="E115" s="118"/>
      <c r="F115" s="148"/>
      <c r="G115" s="149"/>
      <c r="H115" s="11" t="s">
        <v>748</v>
      </c>
      <c r="I115" s="14">
        <v>5.22</v>
      </c>
      <c r="J115" s="109">
        <f t="shared" si="2"/>
        <v>10.44</v>
      </c>
      <c r="K115" s="115"/>
    </row>
    <row r="116" spans="1:11" ht="24">
      <c r="A116" s="114"/>
      <c r="B116" s="107">
        <v>2</v>
      </c>
      <c r="C116" s="10" t="s">
        <v>749</v>
      </c>
      <c r="D116" s="118" t="s">
        <v>944</v>
      </c>
      <c r="E116" s="118"/>
      <c r="F116" s="148"/>
      <c r="G116" s="149"/>
      <c r="H116" s="11" t="s">
        <v>750</v>
      </c>
      <c r="I116" s="14">
        <v>3.78</v>
      </c>
      <c r="J116" s="109">
        <f t="shared" si="2"/>
        <v>7.56</v>
      </c>
      <c r="K116" s="115"/>
    </row>
    <row r="117" spans="1:11" ht="24">
      <c r="A117" s="114"/>
      <c r="B117" s="107">
        <v>2</v>
      </c>
      <c r="C117" s="10" t="s">
        <v>751</v>
      </c>
      <c r="D117" s="118" t="s">
        <v>945</v>
      </c>
      <c r="E117" s="118"/>
      <c r="F117" s="148"/>
      <c r="G117" s="149"/>
      <c r="H117" s="11" t="s">
        <v>752</v>
      </c>
      <c r="I117" s="14">
        <v>4.8</v>
      </c>
      <c r="J117" s="109">
        <f t="shared" si="2"/>
        <v>9.6</v>
      </c>
      <c r="K117" s="115"/>
    </row>
    <row r="118" spans="1:11" ht="24">
      <c r="A118" s="114"/>
      <c r="B118" s="107">
        <v>4</v>
      </c>
      <c r="C118" s="10" t="s">
        <v>753</v>
      </c>
      <c r="D118" s="118" t="s">
        <v>946</v>
      </c>
      <c r="E118" s="118" t="s">
        <v>572</v>
      </c>
      <c r="F118" s="148"/>
      <c r="G118" s="149"/>
      <c r="H118" s="11" t="s">
        <v>754</v>
      </c>
      <c r="I118" s="14">
        <v>1.68</v>
      </c>
      <c r="J118" s="109">
        <f t="shared" ref="J118:J149" si="3">I118*B118</f>
        <v>6.72</v>
      </c>
      <c r="K118" s="115"/>
    </row>
    <row r="119" spans="1:11" ht="24">
      <c r="A119" s="114"/>
      <c r="B119" s="107">
        <v>4</v>
      </c>
      <c r="C119" s="10" t="s">
        <v>753</v>
      </c>
      <c r="D119" s="118" t="s">
        <v>947</v>
      </c>
      <c r="E119" s="118" t="s">
        <v>755</v>
      </c>
      <c r="F119" s="148"/>
      <c r="G119" s="149"/>
      <c r="H119" s="11" t="s">
        <v>754</v>
      </c>
      <c r="I119" s="14">
        <v>1.96</v>
      </c>
      <c r="J119" s="109">
        <f t="shared" si="3"/>
        <v>7.84</v>
      </c>
      <c r="K119" s="115"/>
    </row>
    <row r="120" spans="1:11" ht="24">
      <c r="A120" s="114"/>
      <c r="B120" s="107">
        <v>4</v>
      </c>
      <c r="C120" s="10" t="s">
        <v>753</v>
      </c>
      <c r="D120" s="118" t="s">
        <v>948</v>
      </c>
      <c r="E120" s="118" t="s">
        <v>756</v>
      </c>
      <c r="F120" s="148"/>
      <c r="G120" s="149"/>
      <c r="H120" s="11" t="s">
        <v>754</v>
      </c>
      <c r="I120" s="14">
        <v>2.4700000000000002</v>
      </c>
      <c r="J120" s="109">
        <f t="shared" si="3"/>
        <v>9.8800000000000008</v>
      </c>
      <c r="K120" s="115"/>
    </row>
    <row r="121" spans="1:11" ht="24">
      <c r="A121" s="114"/>
      <c r="B121" s="107">
        <v>2</v>
      </c>
      <c r="C121" s="10" t="s">
        <v>753</v>
      </c>
      <c r="D121" s="118" t="s">
        <v>949</v>
      </c>
      <c r="E121" s="118" t="s">
        <v>298</v>
      </c>
      <c r="F121" s="148"/>
      <c r="G121" s="149"/>
      <c r="H121" s="11" t="s">
        <v>754</v>
      </c>
      <c r="I121" s="14">
        <v>2.98</v>
      </c>
      <c r="J121" s="109">
        <f t="shared" si="3"/>
        <v>5.96</v>
      </c>
      <c r="K121" s="115"/>
    </row>
    <row r="122" spans="1:11">
      <c r="A122" s="114"/>
      <c r="B122" s="107">
        <v>6</v>
      </c>
      <c r="C122" s="10" t="s">
        <v>757</v>
      </c>
      <c r="D122" s="118" t="s">
        <v>950</v>
      </c>
      <c r="E122" s="118" t="s">
        <v>29</v>
      </c>
      <c r="F122" s="148" t="s">
        <v>110</v>
      </c>
      <c r="G122" s="149"/>
      <c r="H122" s="11" t="s">
        <v>758</v>
      </c>
      <c r="I122" s="14">
        <v>0.41</v>
      </c>
      <c r="J122" s="109">
        <f t="shared" si="3"/>
        <v>2.46</v>
      </c>
      <c r="K122" s="115"/>
    </row>
    <row r="123" spans="1:11" ht="24">
      <c r="A123" s="114"/>
      <c r="B123" s="107">
        <v>6</v>
      </c>
      <c r="C123" s="10" t="s">
        <v>759</v>
      </c>
      <c r="D123" s="118" t="s">
        <v>951</v>
      </c>
      <c r="E123" s="118" t="s">
        <v>107</v>
      </c>
      <c r="F123" s="148"/>
      <c r="G123" s="149"/>
      <c r="H123" s="11" t="s">
        <v>760</v>
      </c>
      <c r="I123" s="14">
        <v>0.92</v>
      </c>
      <c r="J123" s="109">
        <f t="shared" si="3"/>
        <v>5.5200000000000005</v>
      </c>
      <c r="K123" s="115"/>
    </row>
    <row r="124" spans="1:11" ht="24">
      <c r="A124" s="114"/>
      <c r="B124" s="107">
        <v>2</v>
      </c>
      <c r="C124" s="10" t="s">
        <v>759</v>
      </c>
      <c r="D124" s="118" t="s">
        <v>952</v>
      </c>
      <c r="E124" s="118" t="s">
        <v>210</v>
      </c>
      <c r="F124" s="148"/>
      <c r="G124" s="149"/>
      <c r="H124" s="11" t="s">
        <v>760</v>
      </c>
      <c r="I124" s="14">
        <v>0.92</v>
      </c>
      <c r="J124" s="109">
        <f t="shared" si="3"/>
        <v>1.84</v>
      </c>
      <c r="K124" s="115"/>
    </row>
    <row r="125" spans="1:11" ht="24">
      <c r="A125" s="114"/>
      <c r="B125" s="107">
        <v>2</v>
      </c>
      <c r="C125" s="10" t="s">
        <v>759</v>
      </c>
      <c r="D125" s="118" t="s">
        <v>953</v>
      </c>
      <c r="E125" s="118" t="s">
        <v>212</v>
      </c>
      <c r="F125" s="148"/>
      <c r="G125" s="149"/>
      <c r="H125" s="11" t="s">
        <v>760</v>
      </c>
      <c r="I125" s="14">
        <v>0.92</v>
      </c>
      <c r="J125" s="109">
        <f t="shared" si="3"/>
        <v>1.84</v>
      </c>
      <c r="K125" s="115"/>
    </row>
    <row r="126" spans="1:11" ht="24">
      <c r="A126" s="114"/>
      <c r="B126" s="107">
        <v>2</v>
      </c>
      <c r="C126" s="10" t="s">
        <v>759</v>
      </c>
      <c r="D126" s="118" t="s">
        <v>954</v>
      </c>
      <c r="E126" s="118" t="s">
        <v>213</v>
      </c>
      <c r="F126" s="148"/>
      <c r="G126" s="149"/>
      <c r="H126" s="11" t="s">
        <v>760</v>
      </c>
      <c r="I126" s="14">
        <v>0.92</v>
      </c>
      <c r="J126" s="109">
        <f t="shared" si="3"/>
        <v>1.84</v>
      </c>
      <c r="K126" s="115"/>
    </row>
    <row r="127" spans="1:11" ht="24">
      <c r="A127" s="114"/>
      <c r="B127" s="107">
        <v>2</v>
      </c>
      <c r="C127" s="10" t="s">
        <v>759</v>
      </c>
      <c r="D127" s="118" t="s">
        <v>955</v>
      </c>
      <c r="E127" s="118" t="s">
        <v>263</v>
      </c>
      <c r="F127" s="148"/>
      <c r="G127" s="149"/>
      <c r="H127" s="11" t="s">
        <v>760</v>
      </c>
      <c r="I127" s="14">
        <v>0.92</v>
      </c>
      <c r="J127" s="109">
        <f t="shared" si="3"/>
        <v>1.84</v>
      </c>
      <c r="K127" s="115"/>
    </row>
    <row r="128" spans="1:11" ht="24">
      <c r="A128" s="114"/>
      <c r="B128" s="107">
        <v>2</v>
      </c>
      <c r="C128" s="10" t="s">
        <v>759</v>
      </c>
      <c r="D128" s="118" t="s">
        <v>956</v>
      </c>
      <c r="E128" s="118" t="s">
        <v>214</v>
      </c>
      <c r="F128" s="148"/>
      <c r="G128" s="149"/>
      <c r="H128" s="11" t="s">
        <v>760</v>
      </c>
      <c r="I128" s="14">
        <v>0.92</v>
      </c>
      <c r="J128" s="109">
        <f t="shared" si="3"/>
        <v>1.84</v>
      </c>
      <c r="K128" s="115"/>
    </row>
    <row r="129" spans="1:11" ht="24">
      <c r="A129" s="114"/>
      <c r="B129" s="107">
        <v>2</v>
      </c>
      <c r="C129" s="10" t="s">
        <v>759</v>
      </c>
      <c r="D129" s="118" t="s">
        <v>957</v>
      </c>
      <c r="E129" s="118" t="s">
        <v>265</v>
      </c>
      <c r="F129" s="148"/>
      <c r="G129" s="149"/>
      <c r="H129" s="11" t="s">
        <v>760</v>
      </c>
      <c r="I129" s="14">
        <v>0.92</v>
      </c>
      <c r="J129" s="109">
        <f t="shared" si="3"/>
        <v>1.84</v>
      </c>
      <c r="K129" s="115"/>
    </row>
    <row r="130" spans="1:11" ht="24">
      <c r="A130" s="114"/>
      <c r="B130" s="107">
        <v>2</v>
      </c>
      <c r="C130" s="10" t="s">
        <v>759</v>
      </c>
      <c r="D130" s="118" t="s">
        <v>958</v>
      </c>
      <c r="E130" s="118" t="s">
        <v>269</v>
      </c>
      <c r="F130" s="148"/>
      <c r="G130" s="149"/>
      <c r="H130" s="11" t="s">
        <v>760</v>
      </c>
      <c r="I130" s="14">
        <v>0.92</v>
      </c>
      <c r="J130" s="109">
        <f t="shared" si="3"/>
        <v>1.84</v>
      </c>
      <c r="K130" s="115"/>
    </row>
    <row r="131" spans="1:11" ht="24">
      <c r="A131" s="114"/>
      <c r="B131" s="107">
        <v>6</v>
      </c>
      <c r="C131" s="10" t="s">
        <v>567</v>
      </c>
      <c r="D131" s="118" t="s">
        <v>959</v>
      </c>
      <c r="E131" s="118" t="s">
        <v>107</v>
      </c>
      <c r="F131" s="148"/>
      <c r="G131" s="149"/>
      <c r="H131" s="11" t="s">
        <v>761</v>
      </c>
      <c r="I131" s="14">
        <v>1</v>
      </c>
      <c r="J131" s="109">
        <f t="shared" si="3"/>
        <v>6</v>
      </c>
      <c r="K131" s="115"/>
    </row>
    <row r="132" spans="1:11" ht="24">
      <c r="A132" s="114"/>
      <c r="B132" s="107">
        <v>2</v>
      </c>
      <c r="C132" s="10" t="s">
        <v>567</v>
      </c>
      <c r="D132" s="118" t="s">
        <v>960</v>
      </c>
      <c r="E132" s="118" t="s">
        <v>210</v>
      </c>
      <c r="F132" s="148"/>
      <c r="G132" s="149"/>
      <c r="H132" s="11" t="s">
        <v>761</v>
      </c>
      <c r="I132" s="14">
        <v>1</v>
      </c>
      <c r="J132" s="109">
        <f t="shared" si="3"/>
        <v>2</v>
      </c>
      <c r="K132" s="115"/>
    </row>
    <row r="133" spans="1:11" ht="24">
      <c r="A133" s="114"/>
      <c r="B133" s="107">
        <v>2</v>
      </c>
      <c r="C133" s="10" t="s">
        <v>567</v>
      </c>
      <c r="D133" s="118" t="s">
        <v>961</v>
      </c>
      <c r="E133" s="118" t="s">
        <v>212</v>
      </c>
      <c r="F133" s="148"/>
      <c r="G133" s="149"/>
      <c r="H133" s="11" t="s">
        <v>761</v>
      </c>
      <c r="I133" s="14">
        <v>1</v>
      </c>
      <c r="J133" s="109">
        <f t="shared" si="3"/>
        <v>2</v>
      </c>
      <c r="K133" s="115"/>
    </row>
    <row r="134" spans="1:11" ht="24">
      <c r="A134" s="114"/>
      <c r="B134" s="107">
        <v>2</v>
      </c>
      <c r="C134" s="10" t="s">
        <v>567</v>
      </c>
      <c r="D134" s="118" t="s">
        <v>962</v>
      </c>
      <c r="E134" s="118" t="s">
        <v>213</v>
      </c>
      <c r="F134" s="148"/>
      <c r="G134" s="149"/>
      <c r="H134" s="11" t="s">
        <v>761</v>
      </c>
      <c r="I134" s="14">
        <v>1</v>
      </c>
      <c r="J134" s="109">
        <f t="shared" si="3"/>
        <v>2</v>
      </c>
      <c r="K134" s="115"/>
    </row>
    <row r="135" spans="1:11" ht="24">
      <c r="A135" s="114"/>
      <c r="B135" s="107">
        <v>2</v>
      </c>
      <c r="C135" s="10" t="s">
        <v>567</v>
      </c>
      <c r="D135" s="118" t="s">
        <v>963</v>
      </c>
      <c r="E135" s="118" t="s">
        <v>263</v>
      </c>
      <c r="F135" s="148"/>
      <c r="G135" s="149"/>
      <c r="H135" s="11" t="s">
        <v>761</v>
      </c>
      <c r="I135" s="14">
        <v>1</v>
      </c>
      <c r="J135" s="109">
        <f t="shared" si="3"/>
        <v>2</v>
      </c>
      <c r="K135" s="115"/>
    </row>
    <row r="136" spans="1:11" ht="24">
      <c r="A136" s="114"/>
      <c r="B136" s="107">
        <v>2</v>
      </c>
      <c r="C136" s="10" t="s">
        <v>567</v>
      </c>
      <c r="D136" s="118" t="s">
        <v>964</v>
      </c>
      <c r="E136" s="118" t="s">
        <v>214</v>
      </c>
      <c r="F136" s="148"/>
      <c r="G136" s="149"/>
      <c r="H136" s="11" t="s">
        <v>761</v>
      </c>
      <c r="I136" s="14">
        <v>1</v>
      </c>
      <c r="J136" s="109">
        <f t="shared" si="3"/>
        <v>2</v>
      </c>
      <c r="K136" s="115"/>
    </row>
    <row r="137" spans="1:11" ht="24">
      <c r="A137" s="114"/>
      <c r="B137" s="107">
        <v>2</v>
      </c>
      <c r="C137" s="10" t="s">
        <v>567</v>
      </c>
      <c r="D137" s="118" t="s">
        <v>965</v>
      </c>
      <c r="E137" s="118" t="s">
        <v>265</v>
      </c>
      <c r="F137" s="148"/>
      <c r="G137" s="149"/>
      <c r="H137" s="11" t="s">
        <v>761</v>
      </c>
      <c r="I137" s="14">
        <v>1</v>
      </c>
      <c r="J137" s="109">
        <f t="shared" si="3"/>
        <v>2</v>
      </c>
      <c r="K137" s="115"/>
    </row>
    <row r="138" spans="1:11" ht="24">
      <c r="A138" s="114"/>
      <c r="B138" s="107">
        <v>2</v>
      </c>
      <c r="C138" s="10" t="s">
        <v>567</v>
      </c>
      <c r="D138" s="118" t="s">
        <v>966</v>
      </c>
      <c r="E138" s="118" t="s">
        <v>269</v>
      </c>
      <c r="F138" s="148"/>
      <c r="G138" s="149"/>
      <c r="H138" s="11" t="s">
        <v>761</v>
      </c>
      <c r="I138" s="14">
        <v>1</v>
      </c>
      <c r="J138" s="109">
        <f t="shared" si="3"/>
        <v>2</v>
      </c>
      <c r="K138" s="115"/>
    </row>
    <row r="139" spans="1:11">
      <c r="A139" s="114"/>
      <c r="B139" s="107">
        <v>10</v>
      </c>
      <c r="C139" s="10" t="s">
        <v>656</v>
      </c>
      <c r="D139" s="118" t="s">
        <v>967</v>
      </c>
      <c r="E139" s="118" t="s">
        <v>23</v>
      </c>
      <c r="F139" s="148"/>
      <c r="G139" s="149"/>
      <c r="H139" s="11" t="s">
        <v>658</v>
      </c>
      <c r="I139" s="14">
        <v>0.28999999999999998</v>
      </c>
      <c r="J139" s="109">
        <f t="shared" si="3"/>
        <v>2.9</v>
      </c>
      <c r="K139" s="115"/>
    </row>
    <row r="140" spans="1:11">
      <c r="A140" s="114"/>
      <c r="B140" s="107">
        <v>10</v>
      </c>
      <c r="C140" s="10" t="s">
        <v>656</v>
      </c>
      <c r="D140" s="118" t="s">
        <v>968</v>
      </c>
      <c r="E140" s="118" t="s">
        <v>651</v>
      </c>
      <c r="F140" s="148"/>
      <c r="G140" s="149"/>
      <c r="H140" s="11" t="s">
        <v>658</v>
      </c>
      <c r="I140" s="14">
        <v>0.28999999999999998</v>
      </c>
      <c r="J140" s="109">
        <f t="shared" si="3"/>
        <v>2.9</v>
      </c>
      <c r="K140" s="115"/>
    </row>
    <row r="141" spans="1:11">
      <c r="A141" s="114"/>
      <c r="B141" s="107">
        <v>30</v>
      </c>
      <c r="C141" s="10" t="s">
        <v>656</v>
      </c>
      <c r="D141" s="118" t="s">
        <v>969</v>
      </c>
      <c r="E141" s="118" t="s">
        <v>25</v>
      </c>
      <c r="F141" s="148"/>
      <c r="G141" s="149"/>
      <c r="H141" s="11" t="s">
        <v>658</v>
      </c>
      <c r="I141" s="14">
        <v>0.28999999999999998</v>
      </c>
      <c r="J141" s="109">
        <f t="shared" si="3"/>
        <v>8.6999999999999993</v>
      </c>
      <c r="K141" s="115"/>
    </row>
    <row r="142" spans="1:11">
      <c r="A142" s="114"/>
      <c r="B142" s="107">
        <v>30</v>
      </c>
      <c r="C142" s="10" t="s">
        <v>656</v>
      </c>
      <c r="D142" s="118" t="s">
        <v>970</v>
      </c>
      <c r="E142" s="118" t="s">
        <v>67</v>
      </c>
      <c r="F142" s="148"/>
      <c r="G142" s="149"/>
      <c r="H142" s="11" t="s">
        <v>658</v>
      </c>
      <c r="I142" s="14">
        <v>0.28999999999999998</v>
      </c>
      <c r="J142" s="109">
        <f t="shared" si="3"/>
        <v>8.6999999999999993</v>
      </c>
      <c r="K142" s="115"/>
    </row>
    <row r="143" spans="1:11">
      <c r="A143" s="114"/>
      <c r="B143" s="107">
        <v>30</v>
      </c>
      <c r="C143" s="10" t="s">
        <v>656</v>
      </c>
      <c r="D143" s="118" t="s">
        <v>971</v>
      </c>
      <c r="E143" s="118" t="s">
        <v>26</v>
      </c>
      <c r="F143" s="148"/>
      <c r="G143" s="149"/>
      <c r="H143" s="11" t="s">
        <v>658</v>
      </c>
      <c r="I143" s="14">
        <v>0.28999999999999998</v>
      </c>
      <c r="J143" s="109">
        <f t="shared" si="3"/>
        <v>8.6999999999999993</v>
      </c>
      <c r="K143" s="115"/>
    </row>
    <row r="144" spans="1:11">
      <c r="A144" s="114"/>
      <c r="B144" s="107">
        <v>20</v>
      </c>
      <c r="C144" s="10" t="s">
        <v>656</v>
      </c>
      <c r="D144" s="118" t="s">
        <v>972</v>
      </c>
      <c r="E144" s="118" t="s">
        <v>27</v>
      </c>
      <c r="F144" s="148"/>
      <c r="G144" s="149"/>
      <c r="H144" s="11" t="s">
        <v>658</v>
      </c>
      <c r="I144" s="14">
        <v>0.28999999999999998</v>
      </c>
      <c r="J144" s="109">
        <f t="shared" si="3"/>
        <v>5.8</v>
      </c>
      <c r="K144" s="115"/>
    </row>
    <row r="145" spans="1:11">
      <c r="A145" s="114"/>
      <c r="B145" s="107">
        <v>6</v>
      </c>
      <c r="C145" s="10" t="s">
        <v>656</v>
      </c>
      <c r="D145" s="118" t="s">
        <v>973</v>
      </c>
      <c r="E145" s="118" t="s">
        <v>28</v>
      </c>
      <c r="F145" s="148"/>
      <c r="G145" s="149"/>
      <c r="H145" s="11" t="s">
        <v>658</v>
      </c>
      <c r="I145" s="14">
        <v>0.28999999999999998</v>
      </c>
      <c r="J145" s="109">
        <f t="shared" si="3"/>
        <v>1.7399999999999998</v>
      </c>
      <c r="K145" s="115"/>
    </row>
    <row r="146" spans="1:11">
      <c r="A146" s="114"/>
      <c r="B146" s="107">
        <v>2</v>
      </c>
      <c r="C146" s="10" t="s">
        <v>656</v>
      </c>
      <c r="D146" s="118" t="s">
        <v>974</v>
      </c>
      <c r="E146" s="118" t="s">
        <v>29</v>
      </c>
      <c r="F146" s="148"/>
      <c r="G146" s="149"/>
      <c r="H146" s="11" t="s">
        <v>658</v>
      </c>
      <c r="I146" s="14">
        <v>0.28999999999999998</v>
      </c>
      <c r="J146" s="109">
        <f t="shared" si="3"/>
        <v>0.57999999999999996</v>
      </c>
      <c r="K146" s="115"/>
    </row>
    <row r="147" spans="1:11" ht="24">
      <c r="A147" s="114"/>
      <c r="B147" s="107">
        <v>4</v>
      </c>
      <c r="C147" s="10" t="s">
        <v>762</v>
      </c>
      <c r="D147" s="118" t="s">
        <v>975</v>
      </c>
      <c r="E147" s="118" t="s">
        <v>25</v>
      </c>
      <c r="F147" s="148" t="s">
        <v>273</v>
      </c>
      <c r="G147" s="149"/>
      <c r="H147" s="11" t="s">
        <v>763</v>
      </c>
      <c r="I147" s="14">
        <v>1</v>
      </c>
      <c r="J147" s="109">
        <f t="shared" si="3"/>
        <v>4</v>
      </c>
      <c r="K147" s="115"/>
    </row>
    <row r="148" spans="1:11" ht="24">
      <c r="A148" s="114"/>
      <c r="B148" s="107">
        <v>4</v>
      </c>
      <c r="C148" s="10" t="s">
        <v>762</v>
      </c>
      <c r="D148" s="118" t="s">
        <v>976</v>
      </c>
      <c r="E148" s="118" t="s">
        <v>25</v>
      </c>
      <c r="F148" s="148" t="s">
        <v>272</v>
      </c>
      <c r="G148" s="149"/>
      <c r="H148" s="11" t="s">
        <v>763</v>
      </c>
      <c r="I148" s="14">
        <v>1</v>
      </c>
      <c r="J148" s="109">
        <f t="shared" si="3"/>
        <v>4</v>
      </c>
      <c r="K148" s="115"/>
    </row>
    <row r="149" spans="1:11" ht="24">
      <c r="A149" s="114"/>
      <c r="B149" s="107">
        <v>4</v>
      </c>
      <c r="C149" s="10" t="s">
        <v>762</v>
      </c>
      <c r="D149" s="118" t="s">
        <v>977</v>
      </c>
      <c r="E149" s="118" t="s">
        <v>26</v>
      </c>
      <c r="F149" s="148" t="s">
        <v>273</v>
      </c>
      <c r="G149" s="149"/>
      <c r="H149" s="11" t="s">
        <v>763</v>
      </c>
      <c r="I149" s="14">
        <v>1</v>
      </c>
      <c r="J149" s="109">
        <f t="shared" si="3"/>
        <v>4</v>
      </c>
      <c r="K149" s="115"/>
    </row>
    <row r="150" spans="1:11" ht="24">
      <c r="A150" s="114"/>
      <c r="B150" s="107">
        <v>4</v>
      </c>
      <c r="C150" s="10" t="s">
        <v>762</v>
      </c>
      <c r="D150" s="118" t="s">
        <v>978</v>
      </c>
      <c r="E150" s="118" t="s">
        <v>26</v>
      </c>
      <c r="F150" s="148" t="s">
        <v>272</v>
      </c>
      <c r="G150" s="149"/>
      <c r="H150" s="11" t="s">
        <v>763</v>
      </c>
      <c r="I150" s="14">
        <v>1</v>
      </c>
      <c r="J150" s="109">
        <f t="shared" ref="J150:J181" si="4">I150*B150</f>
        <v>4</v>
      </c>
      <c r="K150" s="115"/>
    </row>
    <row r="151" spans="1:11" ht="24">
      <c r="A151" s="114"/>
      <c r="B151" s="107">
        <v>2</v>
      </c>
      <c r="C151" s="10" t="s">
        <v>764</v>
      </c>
      <c r="D151" s="118" t="s">
        <v>979</v>
      </c>
      <c r="E151" s="118" t="s">
        <v>27</v>
      </c>
      <c r="F151" s="148"/>
      <c r="G151" s="149"/>
      <c r="H151" s="11" t="s">
        <v>765</v>
      </c>
      <c r="I151" s="14">
        <v>2.77</v>
      </c>
      <c r="J151" s="109">
        <f t="shared" si="4"/>
        <v>5.54</v>
      </c>
      <c r="K151" s="115"/>
    </row>
    <row r="152" spans="1:11" ht="24">
      <c r="A152" s="114"/>
      <c r="B152" s="107">
        <v>2</v>
      </c>
      <c r="C152" s="10" t="s">
        <v>764</v>
      </c>
      <c r="D152" s="118" t="s">
        <v>980</v>
      </c>
      <c r="E152" s="118" t="s">
        <v>28</v>
      </c>
      <c r="F152" s="148"/>
      <c r="G152" s="149"/>
      <c r="H152" s="11" t="s">
        <v>765</v>
      </c>
      <c r="I152" s="14">
        <v>2.77</v>
      </c>
      <c r="J152" s="109">
        <f t="shared" si="4"/>
        <v>5.54</v>
      </c>
      <c r="K152" s="115"/>
    </row>
    <row r="153" spans="1:11" ht="24">
      <c r="A153" s="114"/>
      <c r="B153" s="107">
        <v>2</v>
      </c>
      <c r="C153" s="10" t="s">
        <v>764</v>
      </c>
      <c r="D153" s="118" t="s">
        <v>981</v>
      </c>
      <c r="E153" s="118" t="s">
        <v>29</v>
      </c>
      <c r="F153" s="148"/>
      <c r="G153" s="149"/>
      <c r="H153" s="11" t="s">
        <v>765</v>
      </c>
      <c r="I153" s="14">
        <v>2.77</v>
      </c>
      <c r="J153" s="109">
        <f t="shared" si="4"/>
        <v>5.54</v>
      </c>
      <c r="K153" s="115"/>
    </row>
    <row r="154" spans="1:11" ht="24">
      <c r="A154" s="114"/>
      <c r="B154" s="107">
        <v>2</v>
      </c>
      <c r="C154" s="10" t="s">
        <v>766</v>
      </c>
      <c r="D154" s="118" t="s">
        <v>982</v>
      </c>
      <c r="E154" s="118" t="s">
        <v>27</v>
      </c>
      <c r="F154" s="148" t="s">
        <v>273</v>
      </c>
      <c r="G154" s="149"/>
      <c r="H154" s="11" t="s">
        <v>767</v>
      </c>
      <c r="I154" s="14">
        <v>3.74</v>
      </c>
      <c r="J154" s="109">
        <f t="shared" si="4"/>
        <v>7.48</v>
      </c>
      <c r="K154" s="115"/>
    </row>
    <row r="155" spans="1:11" ht="24">
      <c r="A155" s="114"/>
      <c r="B155" s="107">
        <v>2</v>
      </c>
      <c r="C155" s="10" t="s">
        <v>766</v>
      </c>
      <c r="D155" s="118" t="s">
        <v>983</v>
      </c>
      <c r="E155" s="118" t="s">
        <v>27</v>
      </c>
      <c r="F155" s="148" t="s">
        <v>272</v>
      </c>
      <c r="G155" s="149"/>
      <c r="H155" s="11" t="s">
        <v>767</v>
      </c>
      <c r="I155" s="14">
        <v>3.74</v>
      </c>
      <c r="J155" s="109">
        <f t="shared" si="4"/>
        <v>7.48</v>
      </c>
      <c r="K155" s="115"/>
    </row>
    <row r="156" spans="1:11" ht="24">
      <c r="A156" s="114"/>
      <c r="B156" s="107">
        <v>2</v>
      </c>
      <c r="C156" s="10" t="s">
        <v>766</v>
      </c>
      <c r="D156" s="118" t="s">
        <v>984</v>
      </c>
      <c r="E156" s="118" t="s">
        <v>28</v>
      </c>
      <c r="F156" s="148" t="s">
        <v>273</v>
      </c>
      <c r="G156" s="149"/>
      <c r="H156" s="11" t="s">
        <v>767</v>
      </c>
      <c r="I156" s="14">
        <v>3.74</v>
      </c>
      <c r="J156" s="109">
        <f t="shared" si="4"/>
        <v>7.48</v>
      </c>
      <c r="K156" s="115"/>
    </row>
    <row r="157" spans="1:11" ht="24">
      <c r="A157" s="114"/>
      <c r="B157" s="107">
        <v>2</v>
      </c>
      <c r="C157" s="10" t="s">
        <v>766</v>
      </c>
      <c r="D157" s="118" t="s">
        <v>985</v>
      </c>
      <c r="E157" s="118" t="s">
        <v>28</v>
      </c>
      <c r="F157" s="148" t="s">
        <v>272</v>
      </c>
      <c r="G157" s="149"/>
      <c r="H157" s="11" t="s">
        <v>767</v>
      </c>
      <c r="I157" s="14">
        <v>3.74</v>
      </c>
      <c r="J157" s="109">
        <f t="shared" si="4"/>
        <v>7.48</v>
      </c>
      <c r="K157" s="115"/>
    </row>
    <row r="158" spans="1:11" ht="24">
      <c r="A158" s="114"/>
      <c r="B158" s="107">
        <v>2</v>
      </c>
      <c r="C158" s="10" t="s">
        <v>766</v>
      </c>
      <c r="D158" s="118" t="s">
        <v>986</v>
      </c>
      <c r="E158" s="118" t="s">
        <v>29</v>
      </c>
      <c r="F158" s="148" t="s">
        <v>273</v>
      </c>
      <c r="G158" s="149"/>
      <c r="H158" s="11" t="s">
        <v>767</v>
      </c>
      <c r="I158" s="14">
        <v>3.74</v>
      </c>
      <c r="J158" s="109">
        <f t="shared" si="4"/>
        <v>7.48</v>
      </c>
      <c r="K158" s="115"/>
    </row>
    <row r="159" spans="1:11" ht="24">
      <c r="A159" s="114"/>
      <c r="B159" s="107">
        <v>2</v>
      </c>
      <c r="C159" s="10" t="s">
        <v>766</v>
      </c>
      <c r="D159" s="118" t="s">
        <v>987</v>
      </c>
      <c r="E159" s="118" t="s">
        <v>29</v>
      </c>
      <c r="F159" s="148" t="s">
        <v>272</v>
      </c>
      <c r="G159" s="149"/>
      <c r="H159" s="11" t="s">
        <v>767</v>
      </c>
      <c r="I159" s="14">
        <v>3.74</v>
      </c>
      <c r="J159" s="109">
        <f t="shared" si="4"/>
        <v>7.48</v>
      </c>
      <c r="K159" s="115"/>
    </row>
    <row r="160" spans="1:11" ht="24">
      <c r="A160" s="114"/>
      <c r="B160" s="107">
        <v>10</v>
      </c>
      <c r="C160" s="10" t="s">
        <v>768</v>
      </c>
      <c r="D160" s="118" t="s">
        <v>988</v>
      </c>
      <c r="E160" s="118"/>
      <c r="F160" s="148"/>
      <c r="G160" s="149"/>
      <c r="H160" s="11" t="s">
        <v>829</v>
      </c>
      <c r="I160" s="14">
        <v>0.85</v>
      </c>
      <c r="J160" s="109">
        <f t="shared" si="4"/>
        <v>8.5</v>
      </c>
      <c r="K160" s="115"/>
    </row>
    <row r="161" spans="1:11" ht="24">
      <c r="A161" s="114"/>
      <c r="B161" s="107">
        <v>10</v>
      </c>
      <c r="C161" s="10" t="s">
        <v>581</v>
      </c>
      <c r="D161" s="118" t="s">
        <v>989</v>
      </c>
      <c r="E161" s="118" t="s">
        <v>273</v>
      </c>
      <c r="F161" s="148"/>
      <c r="G161" s="149"/>
      <c r="H161" s="11" t="s">
        <v>830</v>
      </c>
      <c r="I161" s="14">
        <v>1.23</v>
      </c>
      <c r="J161" s="109">
        <f t="shared" si="4"/>
        <v>12.3</v>
      </c>
      <c r="K161" s="115"/>
    </row>
    <row r="162" spans="1:11" ht="24">
      <c r="A162" s="114"/>
      <c r="B162" s="107">
        <v>10</v>
      </c>
      <c r="C162" s="10" t="s">
        <v>769</v>
      </c>
      <c r="D162" s="118" t="s">
        <v>990</v>
      </c>
      <c r="E162" s="118"/>
      <c r="F162" s="148"/>
      <c r="G162" s="149"/>
      <c r="H162" s="11" t="s">
        <v>831</v>
      </c>
      <c r="I162" s="14">
        <v>1.23</v>
      </c>
      <c r="J162" s="109">
        <f t="shared" si="4"/>
        <v>12.3</v>
      </c>
      <c r="K162" s="115"/>
    </row>
    <row r="163" spans="1:11" ht="24">
      <c r="A163" s="114"/>
      <c r="B163" s="107">
        <v>10</v>
      </c>
      <c r="C163" s="10" t="s">
        <v>770</v>
      </c>
      <c r="D163" s="118" t="s">
        <v>991</v>
      </c>
      <c r="E163" s="118"/>
      <c r="F163" s="148"/>
      <c r="G163" s="149"/>
      <c r="H163" s="11" t="s">
        <v>832</v>
      </c>
      <c r="I163" s="14">
        <v>1.06</v>
      </c>
      <c r="J163" s="109">
        <f t="shared" si="4"/>
        <v>10.600000000000001</v>
      </c>
      <c r="K163" s="115"/>
    </row>
    <row r="164" spans="1:11" ht="24">
      <c r="A164" s="114"/>
      <c r="B164" s="107">
        <v>10</v>
      </c>
      <c r="C164" s="10" t="s">
        <v>771</v>
      </c>
      <c r="D164" s="118" t="s">
        <v>992</v>
      </c>
      <c r="E164" s="118" t="s">
        <v>273</v>
      </c>
      <c r="F164" s="148"/>
      <c r="G164" s="149"/>
      <c r="H164" s="11" t="s">
        <v>833</v>
      </c>
      <c r="I164" s="14">
        <v>1.45</v>
      </c>
      <c r="J164" s="109">
        <f t="shared" si="4"/>
        <v>14.5</v>
      </c>
      <c r="K164" s="115"/>
    </row>
    <row r="165" spans="1:11" ht="24">
      <c r="A165" s="114"/>
      <c r="B165" s="107">
        <v>10</v>
      </c>
      <c r="C165" s="10" t="s">
        <v>772</v>
      </c>
      <c r="D165" s="118" t="s">
        <v>993</v>
      </c>
      <c r="E165" s="118"/>
      <c r="F165" s="148"/>
      <c r="G165" s="149"/>
      <c r="H165" s="11" t="s">
        <v>834</v>
      </c>
      <c r="I165" s="14">
        <v>1.45</v>
      </c>
      <c r="J165" s="109">
        <f t="shared" si="4"/>
        <v>14.5</v>
      </c>
      <c r="K165" s="115"/>
    </row>
    <row r="166" spans="1:11" ht="24">
      <c r="A166" s="114"/>
      <c r="B166" s="107">
        <v>10</v>
      </c>
      <c r="C166" s="10" t="s">
        <v>116</v>
      </c>
      <c r="D166" s="118" t="s">
        <v>994</v>
      </c>
      <c r="E166" s="118"/>
      <c r="F166" s="148"/>
      <c r="G166" s="149"/>
      <c r="H166" s="11" t="s">
        <v>773</v>
      </c>
      <c r="I166" s="14">
        <v>0.32</v>
      </c>
      <c r="J166" s="109">
        <f t="shared" si="4"/>
        <v>3.2</v>
      </c>
      <c r="K166" s="115"/>
    </row>
    <row r="167" spans="1:11" ht="24">
      <c r="A167" s="114"/>
      <c r="B167" s="107">
        <v>6</v>
      </c>
      <c r="C167" s="10" t="s">
        <v>625</v>
      </c>
      <c r="D167" s="118" t="s">
        <v>995</v>
      </c>
      <c r="E167" s="118" t="s">
        <v>272</v>
      </c>
      <c r="F167" s="148"/>
      <c r="G167" s="149"/>
      <c r="H167" s="11" t="s">
        <v>774</v>
      </c>
      <c r="I167" s="14">
        <v>0.66</v>
      </c>
      <c r="J167" s="109">
        <f t="shared" si="4"/>
        <v>3.96</v>
      </c>
      <c r="K167" s="115"/>
    </row>
    <row r="168" spans="1:11" ht="24">
      <c r="A168" s="114"/>
      <c r="B168" s="107">
        <v>20</v>
      </c>
      <c r="C168" s="10" t="s">
        <v>122</v>
      </c>
      <c r="D168" s="118" t="s">
        <v>996</v>
      </c>
      <c r="E168" s="118" t="s">
        <v>239</v>
      </c>
      <c r="F168" s="148"/>
      <c r="G168" s="149"/>
      <c r="H168" s="11" t="s">
        <v>775</v>
      </c>
      <c r="I168" s="14">
        <v>1</v>
      </c>
      <c r="J168" s="109">
        <f t="shared" si="4"/>
        <v>20</v>
      </c>
      <c r="K168" s="115"/>
    </row>
    <row r="169" spans="1:11" ht="24">
      <c r="A169" s="114"/>
      <c r="B169" s="107">
        <v>20</v>
      </c>
      <c r="C169" s="10" t="s">
        <v>776</v>
      </c>
      <c r="D169" s="118" t="s">
        <v>997</v>
      </c>
      <c r="E169" s="118" t="s">
        <v>239</v>
      </c>
      <c r="F169" s="148"/>
      <c r="G169" s="149"/>
      <c r="H169" s="11" t="s">
        <v>777</v>
      </c>
      <c r="I169" s="14">
        <v>1</v>
      </c>
      <c r="J169" s="109">
        <f t="shared" si="4"/>
        <v>20</v>
      </c>
      <c r="K169" s="115"/>
    </row>
    <row r="170" spans="1:11" ht="24">
      <c r="A170" s="114"/>
      <c r="B170" s="107">
        <v>10</v>
      </c>
      <c r="C170" s="10" t="s">
        <v>778</v>
      </c>
      <c r="D170" s="118" t="s">
        <v>998</v>
      </c>
      <c r="E170" s="118" t="s">
        <v>239</v>
      </c>
      <c r="F170" s="148"/>
      <c r="G170" s="149"/>
      <c r="H170" s="11" t="s">
        <v>779</v>
      </c>
      <c r="I170" s="14">
        <v>1.6</v>
      </c>
      <c r="J170" s="109">
        <f t="shared" si="4"/>
        <v>16</v>
      </c>
      <c r="K170" s="115"/>
    </row>
    <row r="171" spans="1:11" ht="36">
      <c r="A171" s="114"/>
      <c r="B171" s="107">
        <v>20</v>
      </c>
      <c r="C171" s="10" t="s">
        <v>780</v>
      </c>
      <c r="D171" s="118" t="s">
        <v>999</v>
      </c>
      <c r="E171" s="118" t="s">
        <v>239</v>
      </c>
      <c r="F171" s="148" t="s">
        <v>590</v>
      </c>
      <c r="G171" s="149"/>
      <c r="H171" s="11" t="s">
        <v>835</v>
      </c>
      <c r="I171" s="14">
        <v>0.49</v>
      </c>
      <c r="J171" s="109">
        <f t="shared" si="4"/>
        <v>9.8000000000000007</v>
      </c>
      <c r="K171" s="115"/>
    </row>
    <row r="172" spans="1:11" ht="36">
      <c r="A172" s="114"/>
      <c r="B172" s="107">
        <v>20</v>
      </c>
      <c r="C172" s="10" t="s">
        <v>780</v>
      </c>
      <c r="D172" s="118" t="s">
        <v>1000</v>
      </c>
      <c r="E172" s="118" t="s">
        <v>239</v>
      </c>
      <c r="F172" s="148" t="s">
        <v>781</v>
      </c>
      <c r="G172" s="149"/>
      <c r="H172" s="11" t="s">
        <v>835</v>
      </c>
      <c r="I172" s="14">
        <v>0.44</v>
      </c>
      <c r="J172" s="109">
        <f t="shared" si="4"/>
        <v>8.8000000000000007</v>
      </c>
      <c r="K172" s="115"/>
    </row>
    <row r="173" spans="1:11" ht="36">
      <c r="A173" s="114"/>
      <c r="B173" s="107">
        <v>10</v>
      </c>
      <c r="C173" s="10" t="s">
        <v>780</v>
      </c>
      <c r="D173" s="118" t="s">
        <v>1001</v>
      </c>
      <c r="E173" s="118" t="s">
        <v>239</v>
      </c>
      <c r="F173" s="148" t="s">
        <v>782</v>
      </c>
      <c r="G173" s="149"/>
      <c r="H173" s="11" t="s">
        <v>835</v>
      </c>
      <c r="I173" s="14">
        <v>0.51</v>
      </c>
      <c r="J173" s="109">
        <f t="shared" si="4"/>
        <v>5.0999999999999996</v>
      </c>
      <c r="K173" s="115"/>
    </row>
    <row r="174" spans="1:11" ht="36">
      <c r="A174" s="114"/>
      <c r="B174" s="107">
        <v>10</v>
      </c>
      <c r="C174" s="10" t="s">
        <v>780</v>
      </c>
      <c r="D174" s="118" t="s">
        <v>1002</v>
      </c>
      <c r="E174" s="118" t="s">
        <v>348</v>
      </c>
      <c r="F174" s="148" t="s">
        <v>590</v>
      </c>
      <c r="G174" s="149"/>
      <c r="H174" s="11" t="s">
        <v>835</v>
      </c>
      <c r="I174" s="14">
        <v>0.49</v>
      </c>
      <c r="J174" s="109">
        <f t="shared" si="4"/>
        <v>4.9000000000000004</v>
      </c>
      <c r="K174" s="115"/>
    </row>
    <row r="175" spans="1:11" ht="36">
      <c r="A175" s="114"/>
      <c r="B175" s="107">
        <v>10</v>
      </c>
      <c r="C175" s="10" t="s">
        <v>780</v>
      </c>
      <c r="D175" s="118" t="s">
        <v>1003</v>
      </c>
      <c r="E175" s="118" t="s">
        <v>348</v>
      </c>
      <c r="F175" s="148" t="s">
        <v>781</v>
      </c>
      <c r="G175" s="149"/>
      <c r="H175" s="11" t="s">
        <v>835</v>
      </c>
      <c r="I175" s="14">
        <v>0.44</v>
      </c>
      <c r="J175" s="109">
        <f t="shared" si="4"/>
        <v>4.4000000000000004</v>
      </c>
      <c r="K175" s="115"/>
    </row>
    <row r="176" spans="1:11" ht="36">
      <c r="A176" s="114"/>
      <c r="B176" s="107">
        <v>10</v>
      </c>
      <c r="C176" s="10" t="s">
        <v>780</v>
      </c>
      <c r="D176" s="118" t="s">
        <v>1004</v>
      </c>
      <c r="E176" s="118" t="s">
        <v>783</v>
      </c>
      <c r="F176" s="148" t="s">
        <v>590</v>
      </c>
      <c r="G176" s="149"/>
      <c r="H176" s="11" t="s">
        <v>835</v>
      </c>
      <c r="I176" s="14">
        <v>0.49</v>
      </c>
      <c r="J176" s="109">
        <f t="shared" si="4"/>
        <v>4.9000000000000004</v>
      </c>
      <c r="K176" s="115"/>
    </row>
    <row r="177" spans="1:11" ht="36">
      <c r="A177" s="114"/>
      <c r="B177" s="107">
        <v>10</v>
      </c>
      <c r="C177" s="10" t="s">
        <v>780</v>
      </c>
      <c r="D177" s="118" t="s">
        <v>1005</v>
      </c>
      <c r="E177" s="118" t="s">
        <v>783</v>
      </c>
      <c r="F177" s="148" t="s">
        <v>781</v>
      </c>
      <c r="G177" s="149"/>
      <c r="H177" s="11" t="s">
        <v>835</v>
      </c>
      <c r="I177" s="14">
        <v>0.44</v>
      </c>
      <c r="J177" s="109">
        <f t="shared" si="4"/>
        <v>4.4000000000000004</v>
      </c>
      <c r="K177" s="115"/>
    </row>
    <row r="178" spans="1:11" ht="24">
      <c r="A178" s="114"/>
      <c r="B178" s="107">
        <v>10</v>
      </c>
      <c r="C178" s="10" t="s">
        <v>65</v>
      </c>
      <c r="D178" s="118" t="s">
        <v>1006</v>
      </c>
      <c r="E178" s="118" t="s">
        <v>651</v>
      </c>
      <c r="F178" s="148"/>
      <c r="G178" s="149"/>
      <c r="H178" s="11" t="s">
        <v>784</v>
      </c>
      <c r="I178" s="14">
        <v>2.71</v>
      </c>
      <c r="J178" s="109">
        <f t="shared" si="4"/>
        <v>27.1</v>
      </c>
      <c r="K178" s="115"/>
    </row>
    <row r="179" spans="1:11" ht="24">
      <c r="A179" s="114"/>
      <c r="B179" s="107">
        <v>10</v>
      </c>
      <c r="C179" s="10" t="s">
        <v>65</v>
      </c>
      <c r="D179" s="118" t="s">
        <v>1007</v>
      </c>
      <c r="E179" s="118" t="s">
        <v>25</v>
      </c>
      <c r="F179" s="148"/>
      <c r="G179" s="149"/>
      <c r="H179" s="11" t="s">
        <v>784</v>
      </c>
      <c r="I179" s="14">
        <v>2.71</v>
      </c>
      <c r="J179" s="109">
        <f t="shared" si="4"/>
        <v>27.1</v>
      </c>
      <c r="K179" s="115"/>
    </row>
    <row r="180" spans="1:11" ht="24">
      <c r="A180" s="114"/>
      <c r="B180" s="107">
        <v>20</v>
      </c>
      <c r="C180" s="10" t="s">
        <v>65</v>
      </c>
      <c r="D180" s="118" t="s">
        <v>1008</v>
      </c>
      <c r="E180" s="118" t="s">
        <v>67</v>
      </c>
      <c r="F180" s="148"/>
      <c r="G180" s="149"/>
      <c r="H180" s="11" t="s">
        <v>784</v>
      </c>
      <c r="I180" s="14">
        <v>2.71</v>
      </c>
      <c r="J180" s="109">
        <f t="shared" si="4"/>
        <v>54.2</v>
      </c>
      <c r="K180" s="115"/>
    </row>
    <row r="181" spans="1:11" ht="24">
      <c r="A181" s="114"/>
      <c r="B181" s="107">
        <v>10</v>
      </c>
      <c r="C181" s="10" t="s">
        <v>65</v>
      </c>
      <c r="D181" s="118" t="s">
        <v>1009</v>
      </c>
      <c r="E181" s="118" t="s">
        <v>26</v>
      </c>
      <c r="F181" s="148"/>
      <c r="G181" s="149"/>
      <c r="H181" s="11" t="s">
        <v>784</v>
      </c>
      <c r="I181" s="14">
        <v>2.71</v>
      </c>
      <c r="J181" s="109">
        <f t="shared" si="4"/>
        <v>27.1</v>
      </c>
      <c r="K181" s="115"/>
    </row>
    <row r="182" spans="1:11" ht="24">
      <c r="A182" s="114"/>
      <c r="B182" s="107">
        <v>6</v>
      </c>
      <c r="C182" s="10" t="s">
        <v>65</v>
      </c>
      <c r="D182" s="118" t="s">
        <v>1010</v>
      </c>
      <c r="E182" s="118" t="s">
        <v>27</v>
      </c>
      <c r="F182" s="148"/>
      <c r="G182" s="149"/>
      <c r="H182" s="11" t="s">
        <v>784</v>
      </c>
      <c r="I182" s="14">
        <v>2.71</v>
      </c>
      <c r="J182" s="109">
        <f t="shared" ref="J182:J213" si="5">I182*B182</f>
        <v>16.259999999999998</v>
      </c>
      <c r="K182" s="115"/>
    </row>
    <row r="183" spans="1:11" ht="24">
      <c r="A183" s="114"/>
      <c r="B183" s="107">
        <v>6</v>
      </c>
      <c r="C183" s="10" t="s">
        <v>785</v>
      </c>
      <c r="D183" s="118" t="s">
        <v>1011</v>
      </c>
      <c r="E183" s="118" t="s">
        <v>25</v>
      </c>
      <c r="F183" s="148"/>
      <c r="G183" s="149"/>
      <c r="H183" s="11" t="s">
        <v>786</v>
      </c>
      <c r="I183" s="14">
        <v>3.56</v>
      </c>
      <c r="J183" s="109">
        <f t="shared" si="5"/>
        <v>21.36</v>
      </c>
      <c r="K183" s="115"/>
    </row>
    <row r="184" spans="1:11" ht="24">
      <c r="A184" s="114"/>
      <c r="B184" s="107">
        <v>6</v>
      </c>
      <c r="C184" s="10" t="s">
        <v>785</v>
      </c>
      <c r="D184" s="118" t="s">
        <v>1012</v>
      </c>
      <c r="E184" s="118" t="s">
        <v>67</v>
      </c>
      <c r="F184" s="148"/>
      <c r="G184" s="149"/>
      <c r="H184" s="11" t="s">
        <v>786</v>
      </c>
      <c r="I184" s="14">
        <v>3.56</v>
      </c>
      <c r="J184" s="109">
        <f t="shared" si="5"/>
        <v>21.36</v>
      </c>
      <c r="K184" s="115"/>
    </row>
    <row r="185" spans="1:11" ht="24">
      <c r="A185" s="114"/>
      <c r="B185" s="107">
        <v>6</v>
      </c>
      <c r="C185" s="10" t="s">
        <v>785</v>
      </c>
      <c r="D185" s="118" t="s">
        <v>1013</v>
      </c>
      <c r="E185" s="118" t="s">
        <v>26</v>
      </c>
      <c r="F185" s="148"/>
      <c r="G185" s="149"/>
      <c r="H185" s="11" t="s">
        <v>786</v>
      </c>
      <c r="I185" s="14">
        <v>3.56</v>
      </c>
      <c r="J185" s="109">
        <f t="shared" si="5"/>
        <v>21.36</v>
      </c>
      <c r="K185" s="115"/>
    </row>
    <row r="186" spans="1:11">
      <c r="A186" s="114"/>
      <c r="B186" s="107">
        <v>4</v>
      </c>
      <c r="C186" s="10" t="s">
        <v>68</v>
      </c>
      <c r="D186" s="118" t="s">
        <v>1014</v>
      </c>
      <c r="E186" s="118" t="s">
        <v>25</v>
      </c>
      <c r="F186" s="148" t="s">
        <v>273</v>
      </c>
      <c r="G186" s="149"/>
      <c r="H186" s="11" t="s">
        <v>787</v>
      </c>
      <c r="I186" s="14">
        <v>3.3</v>
      </c>
      <c r="J186" s="109">
        <f t="shared" si="5"/>
        <v>13.2</v>
      </c>
      <c r="K186" s="115"/>
    </row>
    <row r="187" spans="1:11">
      <c r="A187" s="114"/>
      <c r="B187" s="107">
        <v>4</v>
      </c>
      <c r="C187" s="10" t="s">
        <v>68</v>
      </c>
      <c r="D187" s="118" t="s">
        <v>1015</v>
      </c>
      <c r="E187" s="118" t="s">
        <v>25</v>
      </c>
      <c r="F187" s="148" t="s">
        <v>272</v>
      </c>
      <c r="G187" s="149"/>
      <c r="H187" s="11" t="s">
        <v>787</v>
      </c>
      <c r="I187" s="14">
        <v>3.3</v>
      </c>
      <c r="J187" s="109">
        <f t="shared" si="5"/>
        <v>13.2</v>
      </c>
      <c r="K187" s="115"/>
    </row>
    <row r="188" spans="1:11">
      <c r="A188" s="114"/>
      <c r="B188" s="107">
        <v>4</v>
      </c>
      <c r="C188" s="10" t="s">
        <v>68</v>
      </c>
      <c r="D188" s="118" t="s">
        <v>1016</v>
      </c>
      <c r="E188" s="118" t="s">
        <v>26</v>
      </c>
      <c r="F188" s="148" t="s">
        <v>273</v>
      </c>
      <c r="G188" s="149"/>
      <c r="H188" s="11" t="s">
        <v>787</v>
      </c>
      <c r="I188" s="14">
        <v>3.3</v>
      </c>
      <c r="J188" s="109">
        <f t="shared" si="5"/>
        <v>13.2</v>
      </c>
      <c r="K188" s="115"/>
    </row>
    <row r="189" spans="1:11">
      <c r="A189" s="114"/>
      <c r="B189" s="107">
        <v>4</v>
      </c>
      <c r="C189" s="10" t="s">
        <v>68</v>
      </c>
      <c r="D189" s="118" t="s">
        <v>1017</v>
      </c>
      <c r="E189" s="118" t="s">
        <v>26</v>
      </c>
      <c r="F189" s="148" t="s">
        <v>272</v>
      </c>
      <c r="G189" s="149"/>
      <c r="H189" s="11" t="s">
        <v>787</v>
      </c>
      <c r="I189" s="14">
        <v>3.3</v>
      </c>
      <c r="J189" s="109">
        <f t="shared" si="5"/>
        <v>13.2</v>
      </c>
      <c r="K189" s="115"/>
    </row>
    <row r="190" spans="1:11">
      <c r="A190" s="114"/>
      <c r="B190" s="107">
        <v>2</v>
      </c>
      <c r="C190" s="10" t="s">
        <v>68</v>
      </c>
      <c r="D190" s="118" t="s">
        <v>1018</v>
      </c>
      <c r="E190" s="118" t="s">
        <v>27</v>
      </c>
      <c r="F190" s="148" t="s">
        <v>273</v>
      </c>
      <c r="G190" s="149"/>
      <c r="H190" s="11" t="s">
        <v>787</v>
      </c>
      <c r="I190" s="14">
        <v>3.3</v>
      </c>
      <c r="J190" s="109">
        <f t="shared" si="5"/>
        <v>6.6</v>
      </c>
      <c r="K190" s="115"/>
    </row>
    <row r="191" spans="1:11">
      <c r="A191" s="114"/>
      <c r="B191" s="107">
        <v>2</v>
      </c>
      <c r="C191" s="10" t="s">
        <v>68</v>
      </c>
      <c r="D191" s="118" t="s">
        <v>1019</v>
      </c>
      <c r="E191" s="118" t="s">
        <v>27</v>
      </c>
      <c r="F191" s="148" t="s">
        <v>272</v>
      </c>
      <c r="G191" s="149"/>
      <c r="H191" s="11" t="s">
        <v>787</v>
      </c>
      <c r="I191" s="14">
        <v>3.3</v>
      </c>
      <c r="J191" s="109">
        <f t="shared" si="5"/>
        <v>6.6</v>
      </c>
      <c r="K191" s="115"/>
    </row>
    <row r="192" spans="1:11">
      <c r="A192" s="114"/>
      <c r="B192" s="107">
        <v>6</v>
      </c>
      <c r="C192" s="10" t="s">
        <v>473</v>
      </c>
      <c r="D192" s="118" t="s">
        <v>1020</v>
      </c>
      <c r="E192" s="118" t="s">
        <v>67</v>
      </c>
      <c r="F192" s="148" t="s">
        <v>273</v>
      </c>
      <c r="G192" s="149"/>
      <c r="H192" s="11" t="s">
        <v>475</v>
      </c>
      <c r="I192" s="14">
        <v>3.81</v>
      </c>
      <c r="J192" s="109">
        <f t="shared" si="5"/>
        <v>22.86</v>
      </c>
      <c r="K192" s="115"/>
    </row>
    <row r="193" spans="1:11">
      <c r="A193" s="114"/>
      <c r="B193" s="107">
        <v>6</v>
      </c>
      <c r="C193" s="10" t="s">
        <v>473</v>
      </c>
      <c r="D193" s="118" t="s">
        <v>1021</v>
      </c>
      <c r="E193" s="118" t="s">
        <v>67</v>
      </c>
      <c r="F193" s="148" t="s">
        <v>272</v>
      </c>
      <c r="G193" s="149"/>
      <c r="H193" s="11" t="s">
        <v>475</v>
      </c>
      <c r="I193" s="14">
        <v>3.81</v>
      </c>
      <c r="J193" s="109">
        <f t="shared" si="5"/>
        <v>22.86</v>
      </c>
      <c r="K193" s="115"/>
    </row>
    <row r="194" spans="1:11">
      <c r="A194" s="114"/>
      <c r="B194" s="107">
        <v>6</v>
      </c>
      <c r="C194" s="10" t="s">
        <v>473</v>
      </c>
      <c r="D194" s="118" t="s">
        <v>1022</v>
      </c>
      <c r="E194" s="118" t="s">
        <v>294</v>
      </c>
      <c r="F194" s="148" t="s">
        <v>273</v>
      </c>
      <c r="G194" s="149"/>
      <c r="H194" s="11" t="s">
        <v>475</v>
      </c>
      <c r="I194" s="14">
        <v>3.81</v>
      </c>
      <c r="J194" s="109">
        <f t="shared" si="5"/>
        <v>22.86</v>
      </c>
      <c r="K194" s="115"/>
    </row>
    <row r="195" spans="1:11">
      <c r="A195" s="114"/>
      <c r="B195" s="107">
        <v>6</v>
      </c>
      <c r="C195" s="10" t="s">
        <v>473</v>
      </c>
      <c r="D195" s="118" t="s">
        <v>1023</v>
      </c>
      <c r="E195" s="118" t="s">
        <v>294</v>
      </c>
      <c r="F195" s="148" t="s">
        <v>272</v>
      </c>
      <c r="G195" s="149"/>
      <c r="H195" s="11" t="s">
        <v>475</v>
      </c>
      <c r="I195" s="14">
        <v>3.81</v>
      </c>
      <c r="J195" s="109">
        <f t="shared" si="5"/>
        <v>22.86</v>
      </c>
      <c r="K195" s="115"/>
    </row>
    <row r="196" spans="1:11">
      <c r="A196" s="114"/>
      <c r="B196" s="107">
        <v>4</v>
      </c>
      <c r="C196" s="10" t="s">
        <v>473</v>
      </c>
      <c r="D196" s="118" t="s">
        <v>1024</v>
      </c>
      <c r="E196" s="118" t="s">
        <v>314</v>
      </c>
      <c r="F196" s="148" t="s">
        <v>273</v>
      </c>
      <c r="G196" s="149"/>
      <c r="H196" s="11" t="s">
        <v>475</v>
      </c>
      <c r="I196" s="14">
        <v>3.81</v>
      </c>
      <c r="J196" s="109">
        <f t="shared" si="5"/>
        <v>15.24</v>
      </c>
      <c r="K196" s="115"/>
    </row>
    <row r="197" spans="1:11">
      <c r="A197" s="114"/>
      <c r="B197" s="107">
        <v>4</v>
      </c>
      <c r="C197" s="10" t="s">
        <v>473</v>
      </c>
      <c r="D197" s="118" t="s">
        <v>1025</v>
      </c>
      <c r="E197" s="118" t="s">
        <v>314</v>
      </c>
      <c r="F197" s="148" t="s">
        <v>272</v>
      </c>
      <c r="G197" s="149"/>
      <c r="H197" s="11" t="s">
        <v>475</v>
      </c>
      <c r="I197" s="14">
        <v>3.81</v>
      </c>
      <c r="J197" s="109">
        <f t="shared" si="5"/>
        <v>15.24</v>
      </c>
      <c r="K197" s="115"/>
    </row>
    <row r="198" spans="1:11" ht="60">
      <c r="A198" s="114"/>
      <c r="B198" s="107">
        <v>1</v>
      </c>
      <c r="C198" s="10" t="s">
        <v>788</v>
      </c>
      <c r="D198" s="118" t="s">
        <v>1026</v>
      </c>
      <c r="E198" s="118" t="s">
        <v>207</v>
      </c>
      <c r="F198" s="148" t="s">
        <v>789</v>
      </c>
      <c r="G198" s="149"/>
      <c r="H198" s="11" t="s">
        <v>790</v>
      </c>
      <c r="I198" s="14">
        <v>48.89</v>
      </c>
      <c r="J198" s="109">
        <f t="shared" si="5"/>
        <v>48.89</v>
      </c>
      <c r="K198" s="115"/>
    </row>
    <row r="199" spans="1:11" ht="24">
      <c r="A199" s="114"/>
      <c r="B199" s="107">
        <v>6</v>
      </c>
      <c r="C199" s="10" t="s">
        <v>791</v>
      </c>
      <c r="D199" s="118" t="s">
        <v>1027</v>
      </c>
      <c r="E199" s="118" t="s">
        <v>26</v>
      </c>
      <c r="F199" s="148" t="s">
        <v>107</v>
      </c>
      <c r="G199" s="149"/>
      <c r="H199" s="11" t="s">
        <v>237</v>
      </c>
      <c r="I199" s="14">
        <v>3.9</v>
      </c>
      <c r="J199" s="109">
        <f t="shared" si="5"/>
        <v>23.4</v>
      </c>
      <c r="K199" s="115"/>
    </row>
    <row r="200" spans="1:11" ht="24">
      <c r="A200" s="114"/>
      <c r="B200" s="107">
        <v>6</v>
      </c>
      <c r="C200" s="10" t="s">
        <v>316</v>
      </c>
      <c r="D200" s="118" t="s">
        <v>1028</v>
      </c>
      <c r="E200" s="118" t="s">
        <v>792</v>
      </c>
      <c r="F200" s="148"/>
      <c r="G200" s="149"/>
      <c r="H200" s="11" t="s">
        <v>793</v>
      </c>
      <c r="I200" s="14">
        <v>1.34</v>
      </c>
      <c r="J200" s="109">
        <f t="shared" si="5"/>
        <v>8.0400000000000009</v>
      </c>
      <c r="K200" s="115"/>
    </row>
    <row r="201" spans="1:11" ht="24">
      <c r="A201" s="114"/>
      <c r="B201" s="107">
        <v>1</v>
      </c>
      <c r="C201" s="10" t="s">
        <v>794</v>
      </c>
      <c r="D201" s="118" t="s">
        <v>1029</v>
      </c>
      <c r="E201" s="118" t="s">
        <v>273</v>
      </c>
      <c r="F201" s="148"/>
      <c r="G201" s="149"/>
      <c r="H201" s="11" t="s">
        <v>795</v>
      </c>
      <c r="I201" s="14">
        <v>3.32</v>
      </c>
      <c r="J201" s="109">
        <f t="shared" si="5"/>
        <v>3.32</v>
      </c>
      <c r="K201" s="115"/>
    </row>
    <row r="202" spans="1:11" ht="24">
      <c r="A202" s="114"/>
      <c r="B202" s="107">
        <v>1</v>
      </c>
      <c r="C202" s="10" t="s">
        <v>794</v>
      </c>
      <c r="D202" s="118" t="s">
        <v>1030</v>
      </c>
      <c r="E202" s="118" t="s">
        <v>272</v>
      </c>
      <c r="F202" s="148"/>
      <c r="G202" s="149"/>
      <c r="H202" s="11" t="s">
        <v>795</v>
      </c>
      <c r="I202" s="14">
        <v>3.32</v>
      </c>
      <c r="J202" s="109">
        <f t="shared" si="5"/>
        <v>3.32</v>
      </c>
      <c r="K202" s="115"/>
    </row>
    <row r="203" spans="1:11" ht="24">
      <c r="A203" s="114"/>
      <c r="B203" s="107">
        <v>1</v>
      </c>
      <c r="C203" s="10" t="s">
        <v>796</v>
      </c>
      <c r="D203" s="118" t="s">
        <v>1031</v>
      </c>
      <c r="E203" s="118"/>
      <c r="F203" s="148"/>
      <c r="G203" s="149"/>
      <c r="H203" s="11" t="s">
        <v>797</v>
      </c>
      <c r="I203" s="14">
        <v>1.07</v>
      </c>
      <c r="J203" s="109">
        <f t="shared" si="5"/>
        <v>1.07</v>
      </c>
      <c r="K203" s="115"/>
    </row>
    <row r="204" spans="1:11" ht="24">
      <c r="A204" s="114"/>
      <c r="B204" s="107">
        <v>1</v>
      </c>
      <c r="C204" s="10" t="s">
        <v>798</v>
      </c>
      <c r="D204" s="118" t="s">
        <v>1032</v>
      </c>
      <c r="E204" s="118" t="s">
        <v>273</v>
      </c>
      <c r="F204" s="148"/>
      <c r="G204" s="149"/>
      <c r="H204" s="11" t="s">
        <v>799</v>
      </c>
      <c r="I204" s="14">
        <v>3.3</v>
      </c>
      <c r="J204" s="109">
        <f t="shared" si="5"/>
        <v>3.3</v>
      </c>
      <c r="K204" s="115"/>
    </row>
    <row r="205" spans="1:11" ht="24">
      <c r="A205" s="114"/>
      <c r="B205" s="107">
        <v>1</v>
      </c>
      <c r="C205" s="10" t="s">
        <v>798</v>
      </c>
      <c r="D205" s="118" t="s">
        <v>1033</v>
      </c>
      <c r="E205" s="118" t="s">
        <v>272</v>
      </c>
      <c r="F205" s="148"/>
      <c r="G205" s="149"/>
      <c r="H205" s="11" t="s">
        <v>799</v>
      </c>
      <c r="I205" s="14">
        <v>3.3</v>
      </c>
      <c r="J205" s="109">
        <f t="shared" si="5"/>
        <v>3.3</v>
      </c>
      <c r="K205" s="115"/>
    </row>
    <row r="206" spans="1:11" ht="24">
      <c r="A206" s="114"/>
      <c r="B206" s="107">
        <v>1</v>
      </c>
      <c r="C206" s="10" t="s">
        <v>800</v>
      </c>
      <c r="D206" s="118" t="s">
        <v>1034</v>
      </c>
      <c r="E206" s="118" t="s">
        <v>272</v>
      </c>
      <c r="F206" s="148"/>
      <c r="G206" s="149"/>
      <c r="H206" s="11" t="s">
        <v>801</v>
      </c>
      <c r="I206" s="14">
        <v>3.34</v>
      </c>
      <c r="J206" s="109">
        <f t="shared" si="5"/>
        <v>3.34</v>
      </c>
      <c r="K206" s="115"/>
    </row>
    <row r="207" spans="1:11" ht="24">
      <c r="A207" s="114"/>
      <c r="B207" s="107">
        <v>1</v>
      </c>
      <c r="C207" s="10" t="s">
        <v>802</v>
      </c>
      <c r="D207" s="118" t="s">
        <v>1035</v>
      </c>
      <c r="E207" s="118"/>
      <c r="F207" s="148"/>
      <c r="G207" s="149"/>
      <c r="H207" s="11" t="s">
        <v>803</v>
      </c>
      <c r="I207" s="14">
        <v>1.02</v>
      </c>
      <c r="J207" s="109">
        <f t="shared" si="5"/>
        <v>1.02</v>
      </c>
      <c r="K207" s="115"/>
    </row>
    <row r="208" spans="1:11" ht="24">
      <c r="A208" s="114"/>
      <c r="B208" s="107">
        <v>2</v>
      </c>
      <c r="C208" s="10" t="s">
        <v>804</v>
      </c>
      <c r="D208" s="118" t="s">
        <v>1036</v>
      </c>
      <c r="E208" s="118" t="s">
        <v>107</v>
      </c>
      <c r="F208" s="148"/>
      <c r="G208" s="149"/>
      <c r="H208" s="11" t="s">
        <v>805</v>
      </c>
      <c r="I208" s="14">
        <v>6.3</v>
      </c>
      <c r="J208" s="109">
        <f t="shared" si="5"/>
        <v>12.6</v>
      </c>
      <c r="K208" s="115"/>
    </row>
    <row r="209" spans="1:11" ht="24">
      <c r="A209" s="114"/>
      <c r="B209" s="107">
        <v>1</v>
      </c>
      <c r="C209" s="10" t="s">
        <v>804</v>
      </c>
      <c r="D209" s="118" t="s">
        <v>1037</v>
      </c>
      <c r="E209" s="118" t="s">
        <v>210</v>
      </c>
      <c r="F209" s="148"/>
      <c r="G209" s="149"/>
      <c r="H209" s="11" t="s">
        <v>805</v>
      </c>
      <c r="I209" s="14">
        <v>6.3</v>
      </c>
      <c r="J209" s="109">
        <f t="shared" si="5"/>
        <v>6.3</v>
      </c>
      <c r="K209" s="115"/>
    </row>
    <row r="210" spans="1:11" ht="24">
      <c r="A210" s="114"/>
      <c r="B210" s="107">
        <v>1</v>
      </c>
      <c r="C210" s="10" t="s">
        <v>804</v>
      </c>
      <c r="D210" s="118" t="s">
        <v>1038</v>
      </c>
      <c r="E210" s="118" t="s">
        <v>213</v>
      </c>
      <c r="F210" s="148"/>
      <c r="G210" s="149"/>
      <c r="H210" s="11" t="s">
        <v>805</v>
      </c>
      <c r="I210" s="14">
        <v>6.3</v>
      </c>
      <c r="J210" s="109">
        <f t="shared" si="5"/>
        <v>6.3</v>
      </c>
      <c r="K210" s="115"/>
    </row>
    <row r="211" spans="1:11" ht="24">
      <c r="A211" s="114"/>
      <c r="B211" s="107">
        <v>1</v>
      </c>
      <c r="C211" s="10" t="s">
        <v>804</v>
      </c>
      <c r="D211" s="118" t="s">
        <v>1039</v>
      </c>
      <c r="E211" s="118" t="s">
        <v>214</v>
      </c>
      <c r="F211" s="148"/>
      <c r="G211" s="149"/>
      <c r="H211" s="11" t="s">
        <v>805</v>
      </c>
      <c r="I211" s="14">
        <v>6.3</v>
      </c>
      <c r="J211" s="109">
        <f t="shared" si="5"/>
        <v>6.3</v>
      </c>
      <c r="K211" s="115"/>
    </row>
    <row r="212" spans="1:11" ht="24">
      <c r="A212" s="114"/>
      <c r="B212" s="107">
        <v>1</v>
      </c>
      <c r="C212" s="10" t="s">
        <v>804</v>
      </c>
      <c r="D212" s="118" t="s">
        <v>1040</v>
      </c>
      <c r="E212" s="118" t="s">
        <v>265</v>
      </c>
      <c r="F212" s="148"/>
      <c r="G212" s="149"/>
      <c r="H212" s="11" t="s">
        <v>805</v>
      </c>
      <c r="I212" s="14">
        <v>6.3</v>
      </c>
      <c r="J212" s="109">
        <f t="shared" si="5"/>
        <v>6.3</v>
      </c>
      <c r="K212" s="115"/>
    </row>
    <row r="213" spans="1:11" ht="24">
      <c r="A213" s="114"/>
      <c r="B213" s="107">
        <v>1</v>
      </c>
      <c r="C213" s="10" t="s">
        <v>804</v>
      </c>
      <c r="D213" s="118" t="s">
        <v>1041</v>
      </c>
      <c r="E213" s="118" t="s">
        <v>266</v>
      </c>
      <c r="F213" s="148"/>
      <c r="G213" s="149"/>
      <c r="H213" s="11" t="s">
        <v>805</v>
      </c>
      <c r="I213" s="14">
        <v>6.3</v>
      </c>
      <c r="J213" s="109">
        <f t="shared" si="5"/>
        <v>6.3</v>
      </c>
      <c r="K213" s="115"/>
    </row>
    <row r="214" spans="1:11" ht="24">
      <c r="A214" s="114"/>
      <c r="B214" s="107">
        <v>1</v>
      </c>
      <c r="C214" s="10" t="s">
        <v>804</v>
      </c>
      <c r="D214" s="118" t="s">
        <v>1042</v>
      </c>
      <c r="E214" s="118" t="s">
        <v>269</v>
      </c>
      <c r="F214" s="148"/>
      <c r="G214" s="149"/>
      <c r="H214" s="11" t="s">
        <v>805</v>
      </c>
      <c r="I214" s="14">
        <v>6.3</v>
      </c>
      <c r="J214" s="109">
        <f t="shared" ref="J214:J216" si="6">I214*B214</f>
        <v>6.3</v>
      </c>
      <c r="K214" s="115"/>
    </row>
    <row r="215" spans="1:11" ht="24">
      <c r="A215" s="114"/>
      <c r="B215" s="107">
        <v>1</v>
      </c>
      <c r="C215" s="10" t="s">
        <v>806</v>
      </c>
      <c r="D215" s="118" t="s">
        <v>1043</v>
      </c>
      <c r="E215" s="118" t="s">
        <v>107</v>
      </c>
      <c r="F215" s="148"/>
      <c r="G215" s="149"/>
      <c r="H215" s="11" t="s">
        <v>807</v>
      </c>
      <c r="I215" s="14">
        <v>5.55</v>
      </c>
      <c r="J215" s="109">
        <f t="shared" si="6"/>
        <v>5.55</v>
      </c>
      <c r="K215" s="115"/>
    </row>
    <row r="216" spans="1:11" ht="24">
      <c r="A216" s="114"/>
      <c r="B216" s="108">
        <v>1</v>
      </c>
      <c r="C216" s="12" t="s">
        <v>808</v>
      </c>
      <c r="D216" s="119" t="s">
        <v>1044</v>
      </c>
      <c r="E216" s="119" t="s">
        <v>107</v>
      </c>
      <c r="F216" s="152"/>
      <c r="G216" s="153"/>
      <c r="H216" s="13" t="s">
        <v>809</v>
      </c>
      <c r="I216" s="15">
        <v>4.08</v>
      </c>
      <c r="J216" s="110">
        <f t="shared" si="6"/>
        <v>4.08</v>
      </c>
      <c r="K216" s="115"/>
    </row>
    <row r="217" spans="1:11">
      <c r="A217" s="114"/>
      <c r="B217" s="126"/>
      <c r="C217" s="126"/>
      <c r="D217" s="126"/>
      <c r="E217" s="126"/>
      <c r="F217" s="126"/>
      <c r="G217" s="126"/>
      <c r="H217" s="126"/>
      <c r="I217" s="127" t="s">
        <v>255</v>
      </c>
      <c r="J217" s="128">
        <f>SUM(J22:J216)</f>
        <v>1268.6499999999992</v>
      </c>
      <c r="K217" s="115"/>
    </row>
    <row r="218" spans="1:11">
      <c r="A218" s="114"/>
      <c r="B218" s="126"/>
      <c r="C218" s="126"/>
      <c r="D218" s="126"/>
      <c r="E218" s="126"/>
      <c r="F218" s="126"/>
      <c r="G218" s="126"/>
      <c r="H218" s="126"/>
      <c r="I218" s="130" t="s">
        <v>841</v>
      </c>
      <c r="J218" s="128">
        <f>17.02</f>
        <v>17.02</v>
      </c>
      <c r="K218" s="115"/>
    </row>
    <row r="219" spans="1:11">
      <c r="A219" s="114"/>
      <c r="B219" s="126"/>
      <c r="C219" s="126"/>
      <c r="D219" s="126"/>
      <c r="E219" s="126"/>
      <c r="F219" s="126"/>
      <c r="G219" s="126"/>
      <c r="H219" s="126"/>
      <c r="I219" s="127" t="s">
        <v>842</v>
      </c>
      <c r="J219" s="128">
        <f>J217*-0.4</f>
        <v>-507.4599999999997</v>
      </c>
      <c r="K219" s="115"/>
    </row>
    <row r="220" spans="1:11" outlineLevel="1">
      <c r="A220" s="114"/>
      <c r="B220" s="126"/>
      <c r="C220" s="126"/>
      <c r="D220" s="126"/>
      <c r="E220" s="126"/>
      <c r="F220" s="126"/>
      <c r="G220" s="126"/>
      <c r="H220" s="126"/>
      <c r="I220" s="127" t="s">
        <v>843</v>
      </c>
      <c r="J220" s="128">
        <v>0</v>
      </c>
      <c r="K220" s="115"/>
    </row>
    <row r="221" spans="1:11">
      <c r="A221" s="114"/>
      <c r="B221" s="126"/>
      <c r="C221" s="126"/>
      <c r="D221" s="126"/>
      <c r="E221" s="126"/>
      <c r="F221" s="126"/>
      <c r="G221" s="126"/>
      <c r="H221" s="126"/>
      <c r="I221" s="127" t="s">
        <v>257</v>
      </c>
      <c r="J221" s="128">
        <f>SUM(J217:J220)</f>
        <v>778.20999999999947</v>
      </c>
      <c r="K221" s="115"/>
    </row>
    <row r="222" spans="1:11">
      <c r="A222" s="6"/>
      <c r="B222" s="7"/>
      <c r="C222" s="7"/>
      <c r="D222" s="7"/>
      <c r="E222" s="7"/>
      <c r="F222" s="7"/>
      <c r="G222" s="7"/>
      <c r="H222" s="7" t="s">
        <v>848</v>
      </c>
      <c r="I222" s="7"/>
      <c r="J222" s="7"/>
      <c r="K222" s="8"/>
    </row>
    <row r="224" spans="1:11">
      <c r="H224" s="1" t="s">
        <v>844</v>
      </c>
      <c r="I224" s="2">
        <f>1270.39</f>
        <v>1270.3900000000001</v>
      </c>
    </row>
    <row r="225" spans="8:9">
      <c r="H225" s="132" t="s">
        <v>845</v>
      </c>
      <c r="I225" s="131">
        <f>I224-J221</f>
        <v>492.18000000000063</v>
      </c>
    </row>
    <row r="227" spans="8:9">
      <c r="H227" s="1" t="s">
        <v>836</v>
      </c>
      <c r="I227" s="91">
        <f>'Tax Invoice'!E14</f>
        <v>21.57</v>
      </c>
    </row>
    <row r="228" spans="8:9">
      <c r="H228" s="1" t="s">
        <v>705</v>
      </c>
      <c r="I228" s="91">
        <f>'Tax Invoice'!M11</f>
        <v>35.68</v>
      </c>
    </row>
    <row r="229" spans="8:9">
      <c r="H229" s="1" t="s">
        <v>837</v>
      </c>
      <c r="I229" s="91">
        <f>I231/I228</f>
        <v>766.95012612107575</v>
      </c>
    </row>
    <row r="230" spans="8:9">
      <c r="H230" s="1" t="s">
        <v>838</v>
      </c>
      <c r="I230" s="91">
        <f>I232/I228</f>
        <v>470.45935257847498</v>
      </c>
    </row>
    <row r="231" spans="8:9">
      <c r="H231" s="1" t="s">
        <v>706</v>
      </c>
      <c r="I231" s="91">
        <f>J217*I227</f>
        <v>27364.780499999983</v>
      </c>
    </row>
    <row r="232" spans="8:9">
      <c r="H232" s="1" t="s">
        <v>707</v>
      </c>
      <c r="I232" s="91">
        <f>J221*I227</f>
        <v>16785.989699999987</v>
      </c>
    </row>
  </sheetData>
  <mergeCells count="199">
    <mergeCell ref="F212:G212"/>
    <mergeCell ref="F213:G213"/>
    <mergeCell ref="F214:G214"/>
    <mergeCell ref="F215:G215"/>
    <mergeCell ref="F216:G216"/>
    <mergeCell ref="F207:G207"/>
    <mergeCell ref="F208:G208"/>
    <mergeCell ref="F209:G209"/>
    <mergeCell ref="F210:G210"/>
    <mergeCell ref="F211:G211"/>
    <mergeCell ref="F202:G202"/>
    <mergeCell ref="F203:G203"/>
    <mergeCell ref="F204:G204"/>
    <mergeCell ref="F205:G205"/>
    <mergeCell ref="F206:G206"/>
    <mergeCell ref="F197:G197"/>
    <mergeCell ref="F198:G198"/>
    <mergeCell ref="F199:G199"/>
    <mergeCell ref="F200:G200"/>
    <mergeCell ref="F201:G201"/>
    <mergeCell ref="F192:G192"/>
    <mergeCell ref="F193:G193"/>
    <mergeCell ref="F194:G194"/>
    <mergeCell ref="F195:G195"/>
    <mergeCell ref="F196:G196"/>
    <mergeCell ref="F187:G187"/>
    <mergeCell ref="F188:G188"/>
    <mergeCell ref="F189:G189"/>
    <mergeCell ref="F190:G190"/>
    <mergeCell ref="F191:G191"/>
    <mergeCell ref="F182:G182"/>
    <mergeCell ref="F183:G183"/>
    <mergeCell ref="F184:G184"/>
    <mergeCell ref="F185:G185"/>
    <mergeCell ref="F186:G186"/>
    <mergeCell ref="F177:G177"/>
    <mergeCell ref="F178:G178"/>
    <mergeCell ref="F179:G179"/>
    <mergeCell ref="F180:G180"/>
    <mergeCell ref="F181:G181"/>
    <mergeCell ref="F172:G172"/>
    <mergeCell ref="F173:G173"/>
    <mergeCell ref="F174:G174"/>
    <mergeCell ref="F175:G175"/>
    <mergeCell ref="F176:G176"/>
    <mergeCell ref="F167:G167"/>
    <mergeCell ref="F168:G168"/>
    <mergeCell ref="F169:G169"/>
    <mergeCell ref="F170:G170"/>
    <mergeCell ref="F171:G171"/>
    <mergeCell ref="F162:G162"/>
    <mergeCell ref="F163:G163"/>
    <mergeCell ref="F164:G164"/>
    <mergeCell ref="F165:G165"/>
    <mergeCell ref="F166:G166"/>
    <mergeCell ref="F157:G157"/>
    <mergeCell ref="F158:G158"/>
    <mergeCell ref="F159:G159"/>
    <mergeCell ref="F160:G160"/>
    <mergeCell ref="F161:G161"/>
    <mergeCell ref="F152:G152"/>
    <mergeCell ref="F153:G153"/>
    <mergeCell ref="F154:G154"/>
    <mergeCell ref="F155:G155"/>
    <mergeCell ref="F156:G156"/>
    <mergeCell ref="F147:G147"/>
    <mergeCell ref="F148:G148"/>
    <mergeCell ref="F149:G149"/>
    <mergeCell ref="F150:G150"/>
    <mergeCell ref="F151:G151"/>
    <mergeCell ref="F142:G142"/>
    <mergeCell ref="F143:G143"/>
    <mergeCell ref="F144:G144"/>
    <mergeCell ref="F145:G145"/>
    <mergeCell ref="F146:G146"/>
    <mergeCell ref="F137:G137"/>
    <mergeCell ref="F138:G138"/>
    <mergeCell ref="F139:G139"/>
    <mergeCell ref="F140:G140"/>
    <mergeCell ref="F141:G141"/>
    <mergeCell ref="F132:G132"/>
    <mergeCell ref="F133:G133"/>
    <mergeCell ref="F134:G134"/>
    <mergeCell ref="F135:G135"/>
    <mergeCell ref="F136:G136"/>
    <mergeCell ref="F127:G127"/>
    <mergeCell ref="F128:G128"/>
    <mergeCell ref="F129:G129"/>
    <mergeCell ref="F130:G130"/>
    <mergeCell ref="F131:G131"/>
    <mergeCell ref="F122:G122"/>
    <mergeCell ref="F123:G123"/>
    <mergeCell ref="F124:G124"/>
    <mergeCell ref="F125:G125"/>
    <mergeCell ref="F126:G126"/>
    <mergeCell ref="F117:G117"/>
    <mergeCell ref="F118:G118"/>
    <mergeCell ref="F119:G119"/>
    <mergeCell ref="F120:G120"/>
    <mergeCell ref="F121:G121"/>
    <mergeCell ref="F112:G112"/>
    <mergeCell ref="F113:G113"/>
    <mergeCell ref="F114:G114"/>
    <mergeCell ref="F115:G115"/>
    <mergeCell ref="F116:G116"/>
    <mergeCell ref="F107:G107"/>
    <mergeCell ref="F108:G108"/>
    <mergeCell ref="F109:G109"/>
    <mergeCell ref="F110:G110"/>
    <mergeCell ref="F111:G111"/>
    <mergeCell ref="F102:G102"/>
    <mergeCell ref="F103:G103"/>
    <mergeCell ref="F104:G104"/>
    <mergeCell ref="F105:G105"/>
    <mergeCell ref="F106:G106"/>
    <mergeCell ref="F97:G97"/>
    <mergeCell ref="F98:G98"/>
    <mergeCell ref="F99:G99"/>
    <mergeCell ref="F100:G100"/>
    <mergeCell ref="F101:G101"/>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F77:G77"/>
    <mergeCell ref="F78:G78"/>
    <mergeCell ref="F79:G79"/>
    <mergeCell ref="F80:G80"/>
    <mergeCell ref="F81:G81"/>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32:G32"/>
    <mergeCell ref="F33:G33"/>
    <mergeCell ref="F34:G34"/>
    <mergeCell ref="F35:G35"/>
    <mergeCell ref="F36:G36"/>
    <mergeCell ref="F27:G27"/>
    <mergeCell ref="F28:G28"/>
    <mergeCell ref="F29:G29"/>
    <mergeCell ref="F30:G30"/>
    <mergeCell ref="F31:G31"/>
    <mergeCell ref="J10:J11"/>
    <mergeCell ref="J14:J15"/>
    <mergeCell ref="F20:G20"/>
    <mergeCell ref="F21:G21"/>
    <mergeCell ref="F22:G22"/>
    <mergeCell ref="F23:G23"/>
    <mergeCell ref="F24:G24"/>
    <mergeCell ref="F25:G25"/>
    <mergeCell ref="F26:G2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1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1100</v>
      </c>
      <c r="O1" t="s">
        <v>144</v>
      </c>
      <c r="T1" t="s">
        <v>255</v>
      </c>
      <c r="U1">
        <v>1270.3899999999992</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1270.3899999999992</v>
      </c>
    </row>
    <row r="5" spans="1:21">
      <c r="A5" s="114"/>
      <c r="B5" s="121" t="s">
        <v>137</v>
      </c>
      <c r="C5" s="120"/>
      <c r="D5" s="120"/>
      <c r="E5" s="120"/>
      <c r="F5" s="120"/>
      <c r="G5" s="120"/>
      <c r="H5" s="120"/>
      <c r="I5" s="120"/>
      <c r="J5" s="115"/>
      <c r="S5" t="s">
        <v>825</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40"/>
      <c r="J10" s="115"/>
    </row>
    <row r="11" spans="1:21">
      <c r="A11" s="114"/>
      <c r="B11" s="114" t="s">
        <v>709</v>
      </c>
      <c r="C11" s="120"/>
      <c r="D11" s="120"/>
      <c r="E11" s="115"/>
      <c r="F11" s="116"/>
      <c r="G11" s="116" t="s">
        <v>709</v>
      </c>
      <c r="H11" s="120"/>
      <c r="I11" s="141"/>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42">
        <v>45350</v>
      </c>
      <c r="J14" s="115"/>
    </row>
    <row r="15" spans="1:21">
      <c r="A15" s="114"/>
      <c r="B15" s="6" t="s">
        <v>6</v>
      </c>
      <c r="C15" s="7"/>
      <c r="D15" s="7"/>
      <c r="E15" s="8"/>
      <c r="F15" s="116"/>
      <c r="G15" s="9" t="s">
        <v>6</v>
      </c>
      <c r="H15" s="120"/>
      <c r="I15" s="143"/>
      <c r="J15" s="115"/>
    </row>
    <row r="16" spans="1:21">
      <c r="A16" s="114"/>
      <c r="B16" s="120"/>
      <c r="C16" s="120"/>
      <c r="D16" s="120"/>
      <c r="E16" s="120"/>
      <c r="F16" s="120"/>
      <c r="G16" s="120"/>
      <c r="H16" s="123" t="s">
        <v>142</v>
      </c>
      <c r="I16" s="129">
        <v>41877</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168</v>
      </c>
      <c r="J18" s="115"/>
    </row>
    <row r="19" spans="1:16">
      <c r="A19" s="114"/>
      <c r="B19" s="120"/>
      <c r="C19" s="120"/>
      <c r="D19" s="120"/>
      <c r="E19" s="120"/>
      <c r="F19" s="120"/>
      <c r="G19" s="120"/>
      <c r="H19" s="120"/>
      <c r="I19" s="120"/>
      <c r="J19" s="115"/>
      <c r="P19">
        <v>45350</v>
      </c>
    </row>
    <row r="20" spans="1:16">
      <c r="A20" s="114"/>
      <c r="B20" s="100" t="s">
        <v>198</v>
      </c>
      <c r="C20" s="100" t="s">
        <v>199</v>
      </c>
      <c r="D20" s="117" t="s">
        <v>200</v>
      </c>
      <c r="E20" s="144" t="s">
        <v>201</v>
      </c>
      <c r="F20" s="145"/>
      <c r="G20" s="100" t="s">
        <v>169</v>
      </c>
      <c r="H20" s="100" t="s">
        <v>202</v>
      </c>
      <c r="I20" s="100" t="s">
        <v>21</v>
      </c>
      <c r="J20" s="115"/>
    </row>
    <row r="21" spans="1:16">
      <c r="A21" s="114"/>
      <c r="B21" s="105"/>
      <c r="C21" s="105"/>
      <c r="D21" s="106"/>
      <c r="E21" s="146"/>
      <c r="F21" s="147"/>
      <c r="G21" s="105" t="s">
        <v>141</v>
      </c>
      <c r="H21" s="105"/>
      <c r="I21" s="105"/>
      <c r="J21" s="115"/>
    </row>
    <row r="22" spans="1:16" ht="168">
      <c r="A22" s="114"/>
      <c r="B22" s="107">
        <v>6</v>
      </c>
      <c r="C22" s="10" t="s">
        <v>715</v>
      </c>
      <c r="D22" s="118" t="s">
        <v>273</v>
      </c>
      <c r="E22" s="148"/>
      <c r="F22" s="149"/>
      <c r="G22" s="11" t="s">
        <v>826</v>
      </c>
      <c r="H22" s="14">
        <v>0.28999999999999998</v>
      </c>
      <c r="I22" s="109">
        <f t="shared" ref="I22:I53" si="0">H22*B22</f>
        <v>1.7399999999999998</v>
      </c>
      <c r="J22" s="115"/>
    </row>
    <row r="23" spans="1:16" ht="168">
      <c r="A23" s="114"/>
      <c r="B23" s="107">
        <v>6</v>
      </c>
      <c r="C23" s="10" t="s">
        <v>715</v>
      </c>
      <c r="D23" s="118" t="s">
        <v>583</v>
      </c>
      <c r="E23" s="148"/>
      <c r="F23" s="149"/>
      <c r="G23" s="11" t="s">
        <v>826</v>
      </c>
      <c r="H23" s="14">
        <v>0.28999999999999998</v>
      </c>
      <c r="I23" s="109">
        <f t="shared" si="0"/>
        <v>1.7399999999999998</v>
      </c>
      <c r="J23" s="115"/>
    </row>
    <row r="24" spans="1:16" ht="168">
      <c r="A24" s="114"/>
      <c r="B24" s="107">
        <v>6</v>
      </c>
      <c r="C24" s="10" t="s">
        <v>715</v>
      </c>
      <c r="D24" s="118" t="s">
        <v>673</v>
      </c>
      <c r="E24" s="148"/>
      <c r="F24" s="149"/>
      <c r="G24" s="11" t="s">
        <v>826</v>
      </c>
      <c r="H24" s="14">
        <v>0.28999999999999998</v>
      </c>
      <c r="I24" s="109">
        <f t="shared" si="0"/>
        <v>1.7399999999999998</v>
      </c>
      <c r="J24" s="115"/>
    </row>
    <row r="25" spans="1:16" ht="168">
      <c r="A25" s="114"/>
      <c r="B25" s="107">
        <v>6</v>
      </c>
      <c r="C25" s="10" t="s">
        <v>715</v>
      </c>
      <c r="D25" s="118" t="s">
        <v>716</v>
      </c>
      <c r="E25" s="148"/>
      <c r="F25" s="149"/>
      <c r="G25" s="11" t="s">
        <v>826</v>
      </c>
      <c r="H25" s="14">
        <v>0.28999999999999998</v>
      </c>
      <c r="I25" s="109">
        <f t="shared" si="0"/>
        <v>1.7399999999999998</v>
      </c>
      <c r="J25" s="115"/>
    </row>
    <row r="26" spans="1:16" ht="168">
      <c r="A26" s="114"/>
      <c r="B26" s="107">
        <v>6</v>
      </c>
      <c r="C26" s="10" t="s">
        <v>715</v>
      </c>
      <c r="D26" s="118" t="s">
        <v>717</v>
      </c>
      <c r="E26" s="148"/>
      <c r="F26" s="149"/>
      <c r="G26" s="11" t="s">
        <v>826</v>
      </c>
      <c r="H26" s="14">
        <v>0.28999999999999998</v>
      </c>
      <c r="I26" s="109">
        <f t="shared" si="0"/>
        <v>1.7399999999999998</v>
      </c>
      <c r="J26" s="115"/>
    </row>
    <row r="27" spans="1:16" ht="168">
      <c r="A27" s="114"/>
      <c r="B27" s="107">
        <v>6</v>
      </c>
      <c r="C27" s="10" t="s">
        <v>715</v>
      </c>
      <c r="D27" s="118" t="s">
        <v>718</v>
      </c>
      <c r="E27" s="148"/>
      <c r="F27" s="149"/>
      <c r="G27" s="11" t="s">
        <v>826</v>
      </c>
      <c r="H27" s="14">
        <v>0.28999999999999998</v>
      </c>
      <c r="I27" s="109">
        <f t="shared" si="0"/>
        <v>1.7399999999999998</v>
      </c>
      <c r="J27" s="115"/>
    </row>
    <row r="28" spans="1:16" ht="156">
      <c r="A28" s="114"/>
      <c r="B28" s="107">
        <v>6</v>
      </c>
      <c r="C28" s="10" t="s">
        <v>719</v>
      </c>
      <c r="D28" s="118" t="s">
        <v>273</v>
      </c>
      <c r="E28" s="148"/>
      <c r="F28" s="149"/>
      <c r="G28" s="11" t="s">
        <v>827</v>
      </c>
      <c r="H28" s="14">
        <v>0.31</v>
      </c>
      <c r="I28" s="109">
        <f t="shared" si="0"/>
        <v>1.8599999999999999</v>
      </c>
      <c r="J28" s="115"/>
    </row>
    <row r="29" spans="1:16" ht="156">
      <c r="A29" s="114"/>
      <c r="B29" s="107">
        <v>6</v>
      </c>
      <c r="C29" s="10" t="s">
        <v>719</v>
      </c>
      <c r="D29" s="118" t="s">
        <v>583</v>
      </c>
      <c r="E29" s="148"/>
      <c r="F29" s="149"/>
      <c r="G29" s="11" t="s">
        <v>827</v>
      </c>
      <c r="H29" s="14">
        <v>0.31</v>
      </c>
      <c r="I29" s="109">
        <f t="shared" si="0"/>
        <v>1.8599999999999999</v>
      </c>
      <c r="J29" s="115"/>
    </row>
    <row r="30" spans="1:16" ht="156">
      <c r="A30" s="114"/>
      <c r="B30" s="107">
        <v>6</v>
      </c>
      <c r="C30" s="10" t="s">
        <v>719</v>
      </c>
      <c r="D30" s="118" t="s">
        <v>673</v>
      </c>
      <c r="E30" s="148"/>
      <c r="F30" s="149"/>
      <c r="G30" s="11" t="s">
        <v>827</v>
      </c>
      <c r="H30" s="14">
        <v>0.31</v>
      </c>
      <c r="I30" s="109">
        <f t="shared" si="0"/>
        <v>1.8599999999999999</v>
      </c>
      <c r="J30" s="115"/>
    </row>
    <row r="31" spans="1:16" ht="156">
      <c r="A31" s="114"/>
      <c r="B31" s="107">
        <v>6</v>
      </c>
      <c r="C31" s="10" t="s">
        <v>719</v>
      </c>
      <c r="D31" s="118" t="s">
        <v>716</v>
      </c>
      <c r="E31" s="148"/>
      <c r="F31" s="149"/>
      <c r="G31" s="11" t="s">
        <v>827</v>
      </c>
      <c r="H31" s="14">
        <v>0.31</v>
      </c>
      <c r="I31" s="109">
        <f t="shared" si="0"/>
        <v>1.8599999999999999</v>
      </c>
      <c r="J31" s="115"/>
    </row>
    <row r="32" spans="1:16" ht="156">
      <c r="A32" s="114"/>
      <c r="B32" s="107">
        <v>6</v>
      </c>
      <c r="C32" s="10" t="s">
        <v>719</v>
      </c>
      <c r="D32" s="118" t="s">
        <v>717</v>
      </c>
      <c r="E32" s="148"/>
      <c r="F32" s="149"/>
      <c r="G32" s="11" t="s">
        <v>827</v>
      </c>
      <c r="H32" s="14">
        <v>0.31</v>
      </c>
      <c r="I32" s="109">
        <f t="shared" si="0"/>
        <v>1.8599999999999999</v>
      </c>
      <c r="J32" s="115"/>
    </row>
    <row r="33" spans="1:10" ht="156">
      <c r="A33" s="114"/>
      <c r="B33" s="107">
        <v>6</v>
      </c>
      <c r="C33" s="10" t="s">
        <v>719</v>
      </c>
      <c r="D33" s="118" t="s">
        <v>718</v>
      </c>
      <c r="E33" s="148"/>
      <c r="F33" s="149"/>
      <c r="G33" s="11" t="s">
        <v>827</v>
      </c>
      <c r="H33" s="14">
        <v>0.31</v>
      </c>
      <c r="I33" s="109">
        <f t="shared" si="0"/>
        <v>1.8599999999999999</v>
      </c>
      <c r="J33" s="115"/>
    </row>
    <row r="34" spans="1:10" ht="180">
      <c r="A34" s="114"/>
      <c r="B34" s="107">
        <v>6</v>
      </c>
      <c r="C34" s="10" t="s">
        <v>720</v>
      </c>
      <c r="D34" s="118" t="s">
        <v>636</v>
      </c>
      <c r="E34" s="148"/>
      <c r="F34" s="149"/>
      <c r="G34" s="11" t="s">
        <v>828</v>
      </c>
      <c r="H34" s="14">
        <v>0.31</v>
      </c>
      <c r="I34" s="109">
        <f t="shared" si="0"/>
        <v>1.8599999999999999</v>
      </c>
      <c r="J34" s="115"/>
    </row>
    <row r="35" spans="1:10" ht="180">
      <c r="A35" s="114"/>
      <c r="B35" s="107">
        <v>6</v>
      </c>
      <c r="C35" s="10" t="s">
        <v>720</v>
      </c>
      <c r="D35" s="118" t="s">
        <v>637</v>
      </c>
      <c r="E35" s="148"/>
      <c r="F35" s="149"/>
      <c r="G35" s="11" t="s">
        <v>828</v>
      </c>
      <c r="H35" s="14">
        <v>0.31</v>
      </c>
      <c r="I35" s="109">
        <f t="shared" si="0"/>
        <v>1.8599999999999999</v>
      </c>
      <c r="J35" s="115"/>
    </row>
    <row r="36" spans="1:10" ht="180">
      <c r="A36" s="114"/>
      <c r="B36" s="107">
        <v>6</v>
      </c>
      <c r="C36" s="10" t="s">
        <v>720</v>
      </c>
      <c r="D36" s="118" t="s">
        <v>721</v>
      </c>
      <c r="E36" s="148"/>
      <c r="F36" s="149"/>
      <c r="G36" s="11" t="s">
        <v>828</v>
      </c>
      <c r="H36" s="14">
        <v>0.31</v>
      </c>
      <c r="I36" s="109">
        <f t="shared" si="0"/>
        <v>1.8599999999999999</v>
      </c>
      <c r="J36" s="115"/>
    </row>
    <row r="37" spans="1:10" ht="108">
      <c r="A37" s="114"/>
      <c r="B37" s="107">
        <v>2</v>
      </c>
      <c r="C37" s="10" t="s">
        <v>30</v>
      </c>
      <c r="D37" s="118" t="s">
        <v>33</v>
      </c>
      <c r="E37" s="148"/>
      <c r="F37" s="149"/>
      <c r="G37" s="11" t="s">
        <v>722</v>
      </c>
      <c r="H37" s="14">
        <v>0.43</v>
      </c>
      <c r="I37" s="109">
        <f t="shared" si="0"/>
        <v>0.86</v>
      </c>
      <c r="J37" s="115"/>
    </row>
    <row r="38" spans="1:10" ht="108">
      <c r="A38" s="114"/>
      <c r="B38" s="107">
        <v>2</v>
      </c>
      <c r="C38" s="10" t="s">
        <v>30</v>
      </c>
      <c r="D38" s="118" t="s">
        <v>34</v>
      </c>
      <c r="E38" s="148"/>
      <c r="F38" s="149"/>
      <c r="G38" s="11" t="s">
        <v>722</v>
      </c>
      <c r="H38" s="14">
        <v>0.43</v>
      </c>
      <c r="I38" s="109">
        <f t="shared" si="0"/>
        <v>0.86</v>
      </c>
      <c r="J38" s="115"/>
    </row>
    <row r="39" spans="1:10" ht="108">
      <c r="A39" s="114"/>
      <c r="B39" s="107">
        <v>6</v>
      </c>
      <c r="C39" s="10" t="s">
        <v>30</v>
      </c>
      <c r="D39" s="118" t="s">
        <v>35</v>
      </c>
      <c r="E39" s="148"/>
      <c r="F39" s="149"/>
      <c r="G39" s="11" t="s">
        <v>722</v>
      </c>
      <c r="H39" s="14">
        <v>0.43</v>
      </c>
      <c r="I39" s="109">
        <f t="shared" si="0"/>
        <v>2.58</v>
      </c>
      <c r="J39" s="115"/>
    </row>
    <row r="40" spans="1:10" ht="108">
      <c r="A40" s="114"/>
      <c r="B40" s="107">
        <v>10</v>
      </c>
      <c r="C40" s="10" t="s">
        <v>30</v>
      </c>
      <c r="D40" s="118" t="s">
        <v>37</v>
      </c>
      <c r="E40" s="148"/>
      <c r="F40" s="149"/>
      <c r="G40" s="11" t="s">
        <v>722</v>
      </c>
      <c r="H40" s="14">
        <v>0.43</v>
      </c>
      <c r="I40" s="109">
        <f t="shared" si="0"/>
        <v>4.3</v>
      </c>
      <c r="J40" s="115"/>
    </row>
    <row r="41" spans="1:10" ht="108">
      <c r="A41" s="114"/>
      <c r="B41" s="107">
        <v>2</v>
      </c>
      <c r="C41" s="10" t="s">
        <v>30</v>
      </c>
      <c r="D41" s="118" t="s">
        <v>723</v>
      </c>
      <c r="E41" s="148"/>
      <c r="F41" s="149"/>
      <c r="G41" s="11" t="s">
        <v>722</v>
      </c>
      <c r="H41" s="14">
        <v>0.46</v>
      </c>
      <c r="I41" s="109">
        <f t="shared" si="0"/>
        <v>0.92</v>
      </c>
      <c r="J41" s="115"/>
    </row>
    <row r="42" spans="1:10" ht="108">
      <c r="A42" s="114"/>
      <c r="B42" s="107">
        <v>2</v>
      </c>
      <c r="C42" s="10" t="s">
        <v>30</v>
      </c>
      <c r="D42" s="118" t="s">
        <v>38</v>
      </c>
      <c r="E42" s="148"/>
      <c r="F42" s="149"/>
      <c r="G42" s="11" t="s">
        <v>722</v>
      </c>
      <c r="H42" s="14">
        <v>0.46</v>
      </c>
      <c r="I42" s="109">
        <f t="shared" si="0"/>
        <v>0.92</v>
      </c>
      <c r="J42" s="115"/>
    </row>
    <row r="43" spans="1:10" ht="144">
      <c r="A43" s="114"/>
      <c r="B43" s="107">
        <v>2</v>
      </c>
      <c r="C43" s="10" t="s">
        <v>724</v>
      </c>
      <c r="D43" s="118" t="s">
        <v>37</v>
      </c>
      <c r="E43" s="148" t="s">
        <v>273</v>
      </c>
      <c r="F43" s="149"/>
      <c r="G43" s="11" t="s">
        <v>725</v>
      </c>
      <c r="H43" s="14">
        <v>1.26</v>
      </c>
      <c r="I43" s="109">
        <f t="shared" si="0"/>
        <v>2.52</v>
      </c>
      <c r="J43" s="115"/>
    </row>
    <row r="44" spans="1:10" ht="144">
      <c r="A44" s="114"/>
      <c r="B44" s="107">
        <v>2</v>
      </c>
      <c r="C44" s="10" t="s">
        <v>724</v>
      </c>
      <c r="D44" s="118" t="s">
        <v>37</v>
      </c>
      <c r="E44" s="148" t="s">
        <v>272</v>
      </c>
      <c r="F44" s="149"/>
      <c r="G44" s="11" t="s">
        <v>725</v>
      </c>
      <c r="H44" s="14">
        <v>1.26</v>
      </c>
      <c r="I44" s="109">
        <f t="shared" si="0"/>
        <v>2.52</v>
      </c>
      <c r="J44" s="115"/>
    </row>
    <row r="45" spans="1:10" ht="156">
      <c r="A45" s="114"/>
      <c r="B45" s="107">
        <v>2</v>
      </c>
      <c r="C45" s="10" t="s">
        <v>100</v>
      </c>
      <c r="D45" s="118" t="s">
        <v>726</v>
      </c>
      <c r="E45" s="148" t="s">
        <v>107</v>
      </c>
      <c r="F45" s="149"/>
      <c r="G45" s="11" t="s">
        <v>727</v>
      </c>
      <c r="H45" s="14">
        <v>1.68</v>
      </c>
      <c r="I45" s="109">
        <f t="shared" si="0"/>
        <v>3.36</v>
      </c>
      <c r="J45" s="115"/>
    </row>
    <row r="46" spans="1:10" ht="156">
      <c r="A46" s="114"/>
      <c r="B46" s="107">
        <v>2</v>
      </c>
      <c r="C46" s="10" t="s">
        <v>100</v>
      </c>
      <c r="D46" s="118" t="s">
        <v>726</v>
      </c>
      <c r="E46" s="148" t="s">
        <v>210</v>
      </c>
      <c r="F46" s="149"/>
      <c r="G46" s="11" t="s">
        <v>727</v>
      </c>
      <c r="H46" s="14">
        <v>1.68</v>
      </c>
      <c r="I46" s="109">
        <f t="shared" si="0"/>
        <v>3.36</v>
      </c>
      <c r="J46" s="115"/>
    </row>
    <row r="47" spans="1:10" ht="156">
      <c r="A47" s="114"/>
      <c r="B47" s="107">
        <v>2</v>
      </c>
      <c r="C47" s="10" t="s">
        <v>100</v>
      </c>
      <c r="D47" s="118" t="s">
        <v>726</v>
      </c>
      <c r="E47" s="148" t="s">
        <v>212</v>
      </c>
      <c r="F47" s="149"/>
      <c r="G47" s="11" t="s">
        <v>727</v>
      </c>
      <c r="H47" s="14">
        <v>1.68</v>
      </c>
      <c r="I47" s="109">
        <f t="shared" si="0"/>
        <v>3.36</v>
      </c>
      <c r="J47" s="115"/>
    </row>
    <row r="48" spans="1:10" ht="156">
      <c r="A48" s="114"/>
      <c r="B48" s="107">
        <v>2</v>
      </c>
      <c r="C48" s="10" t="s">
        <v>100</v>
      </c>
      <c r="D48" s="118" t="s">
        <v>726</v>
      </c>
      <c r="E48" s="148" t="s">
        <v>213</v>
      </c>
      <c r="F48" s="149"/>
      <c r="G48" s="11" t="s">
        <v>727</v>
      </c>
      <c r="H48" s="14">
        <v>1.68</v>
      </c>
      <c r="I48" s="109">
        <f t="shared" si="0"/>
        <v>3.36</v>
      </c>
      <c r="J48" s="115"/>
    </row>
    <row r="49" spans="1:10" ht="156">
      <c r="A49" s="114"/>
      <c r="B49" s="107">
        <v>2</v>
      </c>
      <c r="C49" s="10" t="s">
        <v>100</v>
      </c>
      <c r="D49" s="118" t="s">
        <v>726</v>
      </c>
      <c r="E49" s="148" t="s">
        <v>214</v>
      </c>
      <c r="F49" s="149"/>
      <c r="G49" s="11" t="s">
        <v>727</v>
      </c>
      <c r="H49" s="14">
        <v>1.68</v>
      </c>
      <c r="I49" s="109">
        <f t="shared" si="0"/>
        <v>3.36</v>
      </c>
      <c r="J49" s="115"/>
    </row>
    <row r="50" spans="1:10" ht="156">
      <c r="A50" s="114"/>
      <c r="B50" s="107">
        <v>2</v>
      </c>
      <c r="C50" s="10" t="s">
        <v>100</v>
      </c>
      <c r="D50" s="118" t="s">
        <v>726</v>
      </c>
      <c r="E50" s="148" t="s">
        <v>265</v>
      </c>
      <c r="F50" s="149"/>
      <c r="G50" s="11" t="s">
        <v>727</v>
      </c>
      <c r="H50" s="14">
        <v>1.68</v>
      </c>
      <c r="I50" s="109">
        <f t="shared" si="0"/>
        <v>3.36</v>
      </c>
      <c r="J50" s="115"/>
    </row>
    <row r="51" spans="1:10" ht="156">
      <c r="A51" s="114"/>
      <c r="B51" s="107">
        <v>2</v>
      </c>
      <c r="C51" s="10" t="s">
        <v>100</v>
      </c>
      <c r="D51" s="118" t="s">
        <v>726</v>
      </c>
      <c r="E51" s="148" t="s">
        <v>266</v>
      </c>
      <c r="F51" s="149"/>
      <c r="G51" s="11" t="s">
        <v>727</v>
      </c>
      <c r="H51" s="14">
        <v>1.68</v>
      </c>
      <c r="I51" s="109">
        <f t="shared" si="0"/>
        <v>3.36</v>
      </c>
      <c r="J51" s="115"/>
    </row>
    <row r="52" spans="1:10" ht="156">
      <c r="A52" s="114"/>
      <c r="B52" s="107">
        <v>2</v>
      </c>
      <c r="C52" s="10" t="s">
        <v>100</v>
      </c>
      <c r="D52" s="118" t="s">
        <v>728</v>
      </c>
      <c r="E52" s="148" t="s">
        <v>107</v>
      </c>
      <c r="F52" s="149"/>
      <c r="G52" s="11" t="s">
        <v>727</v>
      </c>
      <c r="H52" s="14">
        <v>1.68</v>
      </c>
      <c r="I52" s="109">
        <f t="shared" si="0"/>
        <v>3.36</v>
      </c>
      <c r="J52" s="115"/>
    </row>
    <row r="53" spans="1:10" ht="156">
      <c r="A53" s="114"/>
      <c r="B53" s="107">
        <v>2</v>
      </c>
      <c r="C53" s="10" t="s">
        <v>100</v>
      </c>
      <c r="D53" s="118" t="s">
        <v>728</v>
      </c>
      <c r="E53" s="148" t="s">
        <v>210</v>
      </c>
      <c r="F53" s="149"/>
      <c r="G53" s="11" t="s">
        <v>727</v>
      </c>
      <c r="H53" s="14">
        <v>1.68</v>
      </c>
      <c r="I53" s="109">
        <f t="shared" si="0"/>
        <v>3.36</v>
      </c>
      <c r="J53" s="115"/>
    </row>
    <row r="54" spans="1:10" ht="156">
      <c r="A54" s="114"/>
      <c r="B54" s="107">
        <v>2</v>
      </c>
      <c r="C54" s="10" t="s">
        <v>100</v>
      </c>
      <c r="D54" s="118" t="s">
        <v>728</v>
      </c>
      <c r="E54" s="148" t="s">
        <v>212</v>
      </c>
      <c r="F54" s="149"/>
      <c r="G54" s="11" t="s">
        <v>727</v>
      </c>
      <c r="H54" s="14">
        <v>1.68</v>
      </c>
      <c r="I54" s="109">
        <f t="shared" ref="I54:I85" si="1">H54*B54</f>
        <v>3.36</v>
      </c>
      <c r="J54" s="115"/>
    </row>
    <row r="55" spans="1:10" ht="156">
      <c r="A55" s="114"/>
      <c r="B55" s="107">
        <v>2</v>
      </c>
      <c r="C55" s="10" t="s">
        <v>100</v>
      </c>
      <c r="D55" s="118" t="s">
        <v>728</v>
      </c>
      <c r="E55" s="148" t="s">
        <v>213</v>
      </c>
      <c r="F55" s="149"/>
      <c r="G55" s="11" t="s">
        <v>727</v>
      </c>
      <c r="H55" s="14">
        <v>1.68</v>
      </c>
      <c r="I55" s="109">
        <f t="shared" si="1"/>
        <v>3.36</v>
      </c>
      <c r="J55" s="115"/>
    </row>
    <row r="56" spans="1:10" ht="156">
      <c r="A56" s="114"/>
      <c r="B56" s="107">
        <v>2</v>
      </c>
      <c r="C56" s="10" t="s">
        <v>100</v>
      </c>
      <c r="D56" s="118" t="s">
        <v>728</v>
      </c>
      <c r="E56" s="148" t="s">
        <v>214</v>
      </c>
      <c r="F56" s="149"/>
      <c r="G56" s="11" t="s">
        <v>727</v>
      </c>
      <c r="H56" s="14">
        <v>1.68</v>
      </c>
      <c r="I56" s="109">
        <f t="shared" si="1"/>
        <v>3.36</v>
      </c>
      <c r="J56" s="115"/>
    </row>
    <row r="57" spans="1:10" ht="156">
      <c r="A57" s="114"/>
      <c r="B57" s="107">
        <v>2</v>
      </c>
      <c r="C57" s="10" t="s">
        <v>100</v>
      </c>
      <c r="D57" s="118" t="s">
        <v>728</v>
      </c>
      <c r="E57" s="148" t="s">
        <v>265</v>
      </c>
      <c r="F57" s="149"/>
      <c r="G57" s="11" t="s">
        <v>727</v>
      </c>
      <c r="H57" s="14">
        <v>1.68</v>
      </c>
      <c r="I57" s="109">
        <f t="shared" si="1"/>
        <v>3.36</v>
      </c>
      <c r="J57" s="115"/>
    </row>
    <row r="58" spans="1:10" ht="156">
      <c r="A58" s="114"/>
      <c r="B58" s="107">
        <v>2</v>
      </c>
      <c r="C58" s="10" t="s">
        <v>100</v>
      </c>
      <c r="D58" s="118" t="s">
        <v>728</v>
      </c>
      <c r="E58" s="148" t="s">
        <v>266</v>
      </c>
      <c r="F58" s="149"/>
      <c r="G58" s="11" t="s">
        <v>727</v>
      </c>
      <c r="H58" s="14">
        <v>1.68</v>
      </c>
      <c r="I58" s="109">
        <f t="shared" si="1"/>
        <v>3.36</v>
      </c>
      <c r="J58" s="115"/>
    </row>
    <row r="59" spans="1:10" ht="156">
      <c r="A59" s="114"/>
      <c r="B59" s="107">
        <v>2</v>
      </c>
      <c r="C59" s="10" t="s">
        <v>100</v>
      </c>
      <c r="D59" s="118" t="s">
        <v>729</v>
      </c>
      <c r="E59" s="148" t="s">
        <v>107</v>
      </c>
      <c r="F59" s="149"/>
      <c r="G59" s="11" t="s">
        <v>727</v>
      </c>
      <c r="H59" s="14">
        <v>1.68</v>
      </c>
      <c r="I59" s="109">
        <f t="shared" si="1"/>
        <v>3.36</v>
      </c>
      <c r="J59" s="115"/>
    </row>
    <row r="60" spans="1:10" ht="156">
      <c r="A60" s="114"/>
      <c r="B60" s="107">
        <v>2</v>
      </c>
      <c r="C60" s="10" t="s">
        <v>100</v>
      </c>
      <c r="D60" s="118" t="s">
        <v>729</v>
      </c>
      <c r="E60" s="148" t="s">
        <v>210</v>
      </c>
      <c r="F60" s="149"/>
      <c r="G60" s="11" t="s">
        <v>727</v>
      </c>
      <c r="H60" s="14">
        <v>1.68</v>
      </c>
      <c r="I60" s="109">
        <f t="shared" si="1"/>
        <v>3.36</v>
      </c>
      <c r="J60" s="115"/>
    </row>
    <row r="61" spans="1:10" ht="156">
      <c r="A61" s="114"/>
      <c r="B61" s="107">
        <v>2</v>
      </c>
      <c r="C61" s="10" t="s">
        <v>100</v>
      </c>
      <c r="D61" s="118" t="s">
        <v>729</v>
      </c>
      <c r="E61" s="148" t="s">
        <v>212</v>
      </c>
      <c r="F61" s="149"/>
      <c r="G61" s="11" t="s">
        <v>727</v>
      </c>
      <c r="H61" s="14">
        <v>1.68</v>
      </c>
      <c r="I61" s="109">
        <f t="shared" si="1"/>
        <v>3.36</v>
      </c>
      <c r="J61" s="115"/>
    </row>
    <row r="62" spans="1:10" ht="156">
      <c r="A62" s="114"/>
      <c r="B62" s="107">
        <v>2</v>
      </c>
      <c r="C62" s="10" t="s">
        <v>100</v>
      </c>
      <c r="D62" s="118" t="s">
        <v>729</v>
      </c>
      <c r="E62" s="148" t="s">
        <v>213</v>
      </c>
      <c r="F62" s="149"/>
      <c r="G62" s="11" t="s">
        <v>727</v>
      </c>
      <c r="H62" s="14">
        <v>1.68</v>
      </c>
      <c r="I62" s="109">
        <f t="shared" si="1"/>
        <v>3.36</v>
      </c>
      <c r="J62" s="115"/>
    </row>
    <row r="63" spans="1:10" ht="156">
      <c r="A63" s="114"/>
      <c r="B63" s="107">
        <v>2</v>
      </c>
      <c r="C63" s="10" t="s">
        <v>100</v>
      </c>
      <c r="D63" s="118" t="s">
        <v>729</v>
      </c>
      <c r="E63" s="148" t="s">
        <v>214</v>
      </c>
      <c r="F63" s="149"/>
      <c r="G63" s="11" t="s">
        <v>727</v>
      </c>
      <c r="H63" s="14">
        <v>1.68</v>
      </c>
      <c r="I63" s="109">
        <f t="shared" si="1"/>
        <v>3.36</v>
      </c>
      <c r="J63" s="115"/>
    </row>
    <row r="64" spans="1:10" ht="156">
      <c r="A64" s="114"/>
      <c r="B64" s="107">
        <v>2</v>
      </c>
      <c r="C64" s="10" t="s">
        <v>100</v>
      </c>
      <c r="D64" s="118" t="s">
        <v>729</v>
      </c>
      <c r="E64" s="148" t="s">
        <v>265</v>
      </c>
      <c r="F64" s="149"/>
      <c r="G64" s="11" t="s">
        <v>727</v>
      </c>
      <c r="H64" s="14">
        <v>1.68</v>
      </c>
      <c r="I64" s="109">
        <f t="shared" si="1"/>
        <v>3.36</v>
      </c>
      <c r="J64" s="115"/>
    </row>
    <row r="65" spans="1:10" ht="156">
      <c r="A65" s="114"/>
      <c r="B65" s="107">
        <v>2</v>
      </c>
      <c r="C65" s="10" t="s">
        <v>100</v>
      </c>
      <c r="D65" s="118" t="s">
        <v>729</v>
      </c>
      <c r="E65" s="148" t="s">
        <v>266</v>
      </c>
      <c r="F65" s="149"/>
      <c r="G65" s="11" t="s">
        <v>727</v>
      </c>
      <c r="H65" s="14">
        <v>1.68</v>
      </c>
      <c r="I65" s="109">
        <f t="shared" si="1"/>
        <v>3.36</v>
      </c>
      <c r="J65" s="115"/>
    </row>
    <row r="66" spans="1:10" ht="108">
      <c r="A66" s="114"/>
      <c r="B66" s="107">
        <v>2</v>
      </c>
      <c r="C66" s="10" t="s">
        <v>43</v>
      </c>
      <c r="D66" s="118" t="s">
        <v>25</v>
      </c>
      <c r="E66" s="148"/>
      <c r="F66" s="149"/>
      <c r="G66" s="11" t="s">
        <v>730</v>
      </c>
      <c r="H66" s="14">
        <v>0.32</v>
      </c>
      <c r="I66" s="109">
        <f t="shared" si="1"/>
        <v>0.64</v>
      </c>
      <c r="J66" s="115"/>
    </row>
    <row r="67" spans="1:10" ht="108">
      <c r="A67" s="114"/>
      <c r="B67" s="107">
        <v>6</v>
      </c>
      <c r="C67" s="10" t="s">
        <v>43</v>
      </c>
      <c r="D67" s="118" t="s">
        <v>26</v>
      </c>
      <c r="E67" s="148"/>
      <c r="F67" s="149"/>
      <c r="G67" s="11" t="s">
        <v>730</v>
      </c>
      <c r="H67" s="14">
        <v>0.32</v>
      </c>
      <c r="I67" s="109">
        <f t="shared" si="1"/>
        <v>1.92</v>
      </c>
      <c r="J67" s="115"/>
    </row>
    <row r="68" spans="1:10" ht="108">
      <c r="A68" s="114"/>
      <c r="B68" s="107">
        <v>10</v>
      </c>
      <c r="C68" s="10" t="s">
        <v>43</v>
      </c>
      <c r="D68" s="118" t="s">
        <v>27</v>
      </c>
      <c r="E68" s="148"/>
      <c r="F68" s="149"/>
      <c r="G68" s="11" t="s">
        <v>730</v>
      </c>
      <c r="H68" s="14">
        <v>0.32</v>
      </c>
      <c r="I68" s="109">
        <f t="shared" si="1"/>
        <v>3.2</v>
      </c>
      <c r="J68" s="115"/>
    </row>
    <row r="69" spans="1:10" ht="108">
      <c r="A69" s="114"/>
      <c r="B69" s="107">
        <v>30</v>
      </c>
      <c r="C69" s="10" t="s">
        <v>43</v>
      </c>
      <c r="D69" s="118" t="s">
        <v>28</v>
      </c>
      <c r="E69" s="148"/>
      <c r="F69" s="149"/>
      <c r="G69" s="11" t="s">
        <v>730</v>
      </c>
      <c r="H69" s="14">
        <v>0.32</v>
      </c>
      <c r="I69" s="109">
        <f t="shared" si="1"/>
        <v>9.6</v>
      </c>
      <c r="J69" s="115"/>
    </row>
    <row r="70" spans="1:10" ht="108">
      <c r="A70" s="114"/>
      <c r="B70" s="107">
        <v>30</v>
      </c>
      <c r="C70" s="10" t="s">
        <v>43</v>
      </c>
      <c r="D70" s="118" t="s">
        <v>29</v>
      </c>
      <c r="E70" s="148"/>
      <c r="F70" s="149"/>
      <c r="G70" s="11" t="s">
        <v>730</v>
      </c>
      <c r="H70" s="14">
        <v>0.32</v>
      </c>
      <c r="I70" s="109">
        <f t="shared" si="1"/>
        <v>9.6</v>
      </c>
      <c r="J70" s="115"/>
    </row>
    <row r="71" spans="1:10" ht="108">
      <c r="A71" s="114"/>
      <c r="B71" s="107">
        <v>2</v>
      </c>
      <c r="C71" s="10" t="s">
        <v>43</v>
      </c>
      <c r="D71" s="118" t="s">
        <v>50</v>
      </c>
      <c r="E71" s="148"/>
      <c r="F71" s="149"/>
      <c r="G71" s="11" t="s">
        <v>730</v>
      </c>
      <c r="H71" s="14">
        <v>0.32</v>
      </c>
      <c r="I71" s="109">
        <f t="shared" si="1"/>
        <v>0.64</v>
      </c>
      <c r="J71" s="115"/>
    </row>
    <row r="72" spans="1:10" ht="108">
      <c r="A72" s="114"/>
      <c r="B72" s="107">
        <v>2</v>
      </c>
      <c r="C72" s="10" t="s">
        <v>43</v>
      </c>
      <c r="D72" s="118" t="s">
        <v>51</v>
      </c>
      <c r="E72" s="148"/>
      <c r="F72" s="149"/>
      <c r="G72" s="11" t="s">
        <v>730</v>
      </c>
      <c r="H72" s="14">
        <v>0.32</v>
      </c>
      <c r="I72" s="109">
        <f t="shared" si="1"/>
        <v>0.64</v>
      </c>
      <c r="J72" s="115"/>
    </row>
    <row r="73" spans="1:10" ht="108">
      <c r="A73" s="114"/>
      <c r="B73" s="107">
        <v>2</v>
      </c>
      <c r="C73" s="10" t="s">
        <v>43</v>
      </c>
      <c r="D73" s="118" t="s">
        <v>31</v>
      </c>
      <c r="E73" s="148"/>
      <c r="F73" s="149"/>
      <c r="G73" s="11" t="s">
        <v>730</v>
      </c>
      <c r="H73" s="14">
        <v>0.32</v>
      </c>
      <c r="I73" s="109">
        <f t="shared" si="1"/>
        <v>0.64</v>
      </c>
      <c r="J73" s="115"/>
    </row>
    <row r="74" spans="1:10" ht="108">
      <c r="A74" s="114"/>
      <c r="B74" s="107">
        <v>4</v>
      </c>
      <c r="C74" s="10" t="s">
        <v>43</v>
      </c>
      <c r="D74" s="118" t="s">
        <v>47</v>
      </c>
      <c r="E74" s="148"/>
      <c r="F74" s="149"/>
      <c r="G74" s="11" t="s">
        <v>730</v>
      </c>
      <c r="H74" s="14">
        <v>0.32</v>
      </c>
      <c r="I74" s="109">
        <f t="shared" si="1"/>
        <v>1.28</v>
      </c>
      <c r="J74" s="115"/>
    </row>
    <row r="75" spans="1:10" ht="108">
      <c r="A75" s="114"/>
      <c r="B75" s="107">
        <v>20</v>
      </c>
      <c r="C75" s="10" t="s">
        <v>43</v>
      </c>
      <c r="D75" s="118" t="s">
        <v>49</v>
      </c>
      <c r="E75" s="148"/>
      <c r="F75" s="149"/>
      <c r="G75" s="11" t="s">
        <v>730</v>
      </c>
      <c r="H75" s="14">
        <v>0.32</v>
      </c>
      <c r="I75" s="109">
        <f t="shared" si="1"/>
        <v>6.4</v>
      </c>
      <c r="J75" s="115"/>
    </row>
    <row r="76" spans="1:10" ht="132">
      <c r="A76" s="114"/>
      <c r="B76" s="107">
        <v>2</v>
      </c>
      <c r="C76" s="10" t="s">
        <v>731</v>
      </c>
      <c r="D76" s="118" t="s">
        <v>27</v>
      </c>
      <c r="E76" s="148" t="s">
        <v>273</v>
      </c>
      <c r="F76" s="149"/>
      <c r="G76" s="11" t="s">
        <v>732</v>
      </c>
      <c r="H76" s="14">
        <v>1.18</v>
      </c>
      <c r="I76" s="109">
        <f t="shared" si="1"/>
        <v>2.36</v>
      </c>
      <c r="J76" s="115"/>
    </row>
    <row r="77" spans="1:10" ht="132">
      <c r="A77" s="114"/>
      <c r="B77" s="107">
        <v>2</v>
      </c>
      <c r="C77" s="10" t="s">
        <v>731</v>
      </c>
      <c r="D77" s="118" t="s">
        <v>27</v>
      </c>
      <c r="E77" s="148" t="s">
        <v>272</v>
      </c>
      <c r="F77" s="149"/>
      <c r="G77" s="11" t="s">
        <v>732</v>
      </c>
      <c r="H77" s="14">
        <v>1.18</v>
      </c>
      <c r="I77" s="109">
        <f t="shared" si="1"/>
        <v>2.36</v>
      </c>
      <c r="J77" s="115"/>
    </row>
    <row r="78" spans="1:10" ht="132">
      <c r="A78" s="114"/>
      <c r="B78" s="107">
        <v>2</v>
      </c>
      <c r="C78" s="10" t="s">
        <v>731</v>
      </c>
      <c r="D78" s="118" t="s">
        <v>28</v>
      </c>
      <c r="E78" s="148" t="s">
        <v>273</v>
      </c>
      <c r="F78" s="149"/>
      <c r="G78" s="11" t="s">
        <v>732</v>
      </c>
      <c r="H78" s="14">
        <v>1.17</v>
      </c>
      <c r="I78" s="109">
        <f t="shared" si="1"/>
        <v>2.34</v>
      </c>
      <c r="J78" s="115"/>
    </row>
    <row r="79" spans="1:10" ht="132">
      <c r="A79" s="114"/>
      <c r="B79" s="107">
        <v>2</v>
      </c>
      <c r="C79" s="10" t="s">
        <v>731</v>
      </c>
      <c r="D79" s="118" t="s">
        <v>28</v>
      </c>
      <c r="E79" s="148" t="s">
        <v>272</v>
      </c>
      <c r="F79" s="149"/>
      <c r="G79" s="11" t="s">
        <v>732</v>
      </c>
      <c r="H79" s="14">
        <v>1.17</v>
      </c>
      <c r="I79" s="109">
        <f t="shared" si="1"/>
        <v>2.34</v>
      </c>
      <c r="J79" s="115"/>
    </row>
    <row r="80" spans="1:10" ht="132">
      <c r="A80" s="114"/>
      <c r="B80" s="107">
        <v>2</v>
      </c>
      <c r="C80" s="10" t="s">
        <v>731</v>
      </c>
      <c r="D80" s="118" t="s">
        <v>29</v>
      </c>
      <c r="E80" s="148" t="s">
        <v>273</v>
      </c>
      <c r="F80" s="149"/>
      <c r="G80" s="11" t="s">
        <v>732</v>
      </c>
      <c r="H80" s="14">
        <v>1.17</v>
      </c>
      <c r="I80" s="109">
        <f t="shared" si="1"/>
        <v>2.34</v>
      </c>
      <c r="J80" s="115"/>
    </row>
    <row r="81" spans="1:10" ht="132">
      <c r="A81" s="114"/>
      <c r="B81" s="107">
        <v>2</v>
      </c>
      <c r="C81" s="10" t="s">
        <v>731</v>
      </c>
      <c r="D81" s="118" t="s">
        <v>29</v>
      </c>
      <c r="E81" s="148" t="s">
        <v>272</v>
      </c>
      <c r="F81" s="149"/>
      <c r="G81" s="11" t="s">
        <v>732</v>
      </c>
      <c r="H81" s="14">
        <v>1.17</v>
      </c>
      <c r="I81" s="109">
        <f t="shared" si="1"/>
        <v>2.34</v>
      </c>
      <c r="J81" s="115"/>
    </row>
    <row r="82" spans="1:10" ht="180">
      <c r="A82" s="114"/>
      <c r="B82" s="107">
        <v>6</v>
      </c>
      <c r="C82" s="10" t="s">
        <v>662</v>
      </c>
      <c r="D82" s="118" t="s">
        <v>26</v>
      </c>
      <c r="E82" s="148" t="s">
        <v>107</v>
      </c>
      <c r="F82" s="149"/>
      <c r="G82" s="11" t="s">
        <v>733</v>
      </c>
      <c r="H82" s="14">
        <v>1.46</v>
      </c>
      <c r="I82" s="109">
        <f t="shared" si="1"/>
        <v>8.76</v>
      </c>
      <c r="J82" s="115"/>
    </row>
    <row r="83" spans="1:10" ht="180">
      <c r="A83" s="114"/>
      <c r="B83" s="107">
        <v>4</v>
      </c>
      <c r="C83" s="10" t="s">
        <v>662</v>
      </c>
      <c r="D83" s="118" t="s">
        <v>26</v>
      </c>
      <c r="E83" s="148" t="s">
        <v>210</v>
      </c>
      <c r="F83" s="149"/>
      <c r="G83" s="11" t="s">
        <v>733</v>
      </c>
      <c r="H83" s="14">
        <v>1.46</v>
      </c>
      <c r="I83" s="109">
        <f t="shared" si="1"/>
        <v>5.84</v>
      </c>
      <c r="J83" s="115"/>
    </row>
    <row r="84" spans="1:10" ht="180">
      <c r="A84" s="114"/>
      <c r="B84" s="107">
        <v>4</v>
      </c>
      <c r="C84" s="10" t="s">
        <v>662</v>
      </c>
      <c r="D84" s="118" t="s">
        <v>26</v>
      </c>
      <c r="E84" s="148" t="s">
        <v>212</v>
      </c>
      <c r="F84" s="149"/>
      <c r="G84" s="11" t="s">
        <v>733</v>
      </c>
      <c r="H84" s="14">
        <v>1.46</v>
      </c>
      <c r="I84" s="109">
        <f t="shared" si="1"/>
        <v>5.84</v>
      </c>
      <c r="J84" s="115"/>
    </row>
    <row r="85" spans="1:10" ht="180">
      <c r="A85" s="114"/>
      <c r="B85" s="107">
        <v>4</v>
      </c>
      <c r="C85" s="10" t="s">
        <v>662</v>
      </c>
      <c r="D85" s="118" t="s">
        <v>26</v>
      </c>
      <c r="E85" s="148" t="s">
        <v>213</v>
      </c>
      <c r="F85" s="149"/>
      <c r="G85" s="11" t="s">
        <v>733</v>
      </c>
      <c r="H85" s="14">
        <v>1.46</v>
      </c>
      <c r="I85" s="109">
        <f t="shared" si="1"/>
        <v>5.84</v>
      </c>
      <c r="J85" s="115"/>
    </row>
    <row r="86" spans="1:10" ht="180">
      <c r="A86" s="114"/>
      <c r="B86" s="107">
        <v>4</v>
      </c>
      <c r="C86" s="10" t="s">
        <v>662</v>
      </c>
      <c r="D86" s="118" t="s">
        <v>26</v>
      </c>
      <c r="E86" s="148" t="s">
        <v>214</v>
      </c>
      <c r="F86" s="149"/>
      <c r="G86" s="11" t="s">
        <v>733</v>
      </c>
      <c r="H86" s="14">
        <v>1.46</v>
      </c>
      <c r="I86" s="109">
        <f t="shared" ref="I86:I117" si="2">H86*B86</f>
        <v>5.84</v>
      </c>
      <c r="J86" s="115"/>
    </row>
    <row r="87" spans="1:10" ht="180">
      <c r="A87" s="114"/>
      <c r="B87" s="107">
        <v>4</v>
      </c>
      <c r="C87" s="10" t="s">
        <v>662</v>
      </c>
      <c r="D87" s="118" t="s">
        <v>26</v>
      </c>
      <c r="E87" s="148" t="s">
        <v>265</v>
      </c>
      <c r="F87" s="149"/>
      <c r="G87" s="11" t="s">
        <v>733</v>
      </c>
      <c r="H87" s="14">
        <v>1.46</v>
      </c>
      <c r="I87" s="109">
        <f t="shared" si="2"/>
        <v>5.84</v>
      </c>
      <c r="J87" s="115"/>
    </row>
    <row r="88" spans="1:10" ht="180">
      <c r="A88" s="114"/>
      <c r="B88" s="107">
        <v>4</v>
      </c>
      <c r="C88" s="10" t="s">
        <v>662</v>
      </c>
      <c r="D88" s="118" t="s">
        <v>26</v>
      </c>
      <c r="E88" s="148" t="s">
        <v>266</v>
      </c>
      <c r="F88" s="149"/>
      <c r="G88" s="11" t="s">
        <v>733</v>
      </c>
      <c r="H88" s="14">
        <v>1.46</v>
      </c>
      <c r="I88" s="109">
        <f t="shared" si="2"/>
        <v>5.84</v>
      </c>
      <c r="J88" s="115"/>
    </row>
    <row r="89" spans="1:10" ht="180">
      <c r="A89" s="114"/>
      <c r="B89" s="107">
        <v>4</v>
      </c>
      <c r="C89" s="10" t="s">
        <v>662</v>
      </c>
      <c r="D89" s="118" t="s">
        <v>26</v>
      </c>
      <c r="E89" s="148" t="s">
        <v>269</v>
      </c>
      <c r="F89" s="149"/>
      <c r="G89" s="11" t="s">
        <v>733</v>
      </c>
      <c r="H89" s="14">
        <v>1.46</v>
      </c>
      <c r="I89" s="109">
        <f t="shared" si="2"/>
        <v>5.84</v>
      </c>
      <c r="J89" s="115"/>
    </row>
    <row r="90" spans="1:10" ht="180">
      <c r="A90" s="114"/>
      <c r="B90" s="107">
        <v>2</v>
      </c>
      <c r="C90" s="10" t="s">
        <v>662</v>
      </c>
      <c r="D90" s="118" t="s">
        <v>27</v>
      </c>
      <c r="E90" s="148" t="s">
        <v>107</v>
      </c>
      <c r="F90" s="149"/>
      <c r="G90" s="11" t="s">
        <v>733</v>
      </c>
      <c r="H90" s="14">
        <v>1.46</v>
      </c>
      <c r="I90" s="109">
        <f t="shared" si="2"/>
        <v>2.92</v>
      </c>
      <c r="J90" s="115"/>
    </row>
    <row r="91" spans="1:10" ht="180">
      <c r="A91" s="114"/>
      <c r="B91" s="107">
        <v>2</v>
      </c>
      <c r="C91" s="10" t="s">
        <v>662</v>
      </c>
      <c r="D91" s="118" t="s">
        <v>28</v>
      </c>
      <c r="E91" s="148" t="s">
        <v>107</v>
      </c>
      <c r="F91" s="149"/>
      <c r="G91" s="11" t="s">
        <v>733</v>
      </c>
      <c r="H91" s="14">
        <v>1.46</v>
      </c>
      <c r="I91" s="109">
        <f t="shared" si="2"/>
        <v>2.92</v>
      </c>
      <c r="J91" s="115"/>
    </row>
    <row r="92" spans="1:10" ht="108">
      <c r="A92" s="114"/>
      <c r="B92" s="107">
        <v>6</v>
      </c>
      <c r="C92" s="10" t="s">
        <v>734</v>
      </c>
      <c r="D92" s="118" t="s">
        <v>23</v>
      </c>
      <c r="E92" s="148"/>
      <c r="F92" s="149"/>
      <c r="G92" s="11" t="s">
        <v>735</v>
      </c>
      <c r="H92" s="14">
        <v>0.27</v>
      </c>
      <c r="I92" s="109">
        <f t="shared" si="2"/>
        <v>1.62</v>
      </c>
      <c r="J92" s="115"/>
    </row>
    <row r="93" spans="1:10" ht="108">
      <c r="A93" s="114"/>
      <c r="B93" s="107">
        <v>20</v>
      </c>
      <c r="C93" s="10" t="s">
        <v>734</v>
      </c>
      <c r="D93" s="118" t="s">
        <v>25</v>
      </c>
      <c r="E93" s="148"/>
      <c r="F93" s="149"/>
      <c r="G93" s="11" t="s">
        <v>735</v>
      </c>
      <c r="H93" s="14">
        <v>0.27</v>
      </c>
      <c r="I93" s="109">
        <f t="shared" si="2"/>
        <v>5.4</v>
      </c>
      <c r="J93" s="115"/>
    </row>
    <row r="94" spans="1:10" ht="108">
      <c r="A94" s="114"/>
      <c r="B94" s="107">
        <v>30</v>
      </c>
      <c r="C94" s="10" t="s">
        <v>734</v>
      </c>
      <c r="D94" s="118" t="s">
        <v>26</v>
      </c>
      <c r="E94" s="148"/>
      <c r="F94" s="149"/>
      <c r="G94" s="11" t="s">
        <v>735</v>
      </c>
      <c r="H94" s="14">
        <v>0.27</v>
      </c>
      <c r="I94" s="109">
        <f t="shared" si="2"/>
        <v>8.1000000000000014</v>
      </c>
      <c r="J94" s="115"/>
    </row>
    <row r="95" spans="1:10" ht="108">
      <c r="A95" s="114"/>
      <c r="B95" s="107">
        <v>10</v>
      </c>
      <c r="C95" s="10" t="s">
        <v>734</v>
      </c>
      <c r="D95" s="118" t="s">
        <v>27</v>
      </c>
      <c r="E95" s="148"/>
      <c r="F95" s="149"/>
      <c r="G95" s="11" t="s">
        <v>735</v>
      </c>
      <c r="H95" s="14">
        <v>0.27</v>
      </c>
      <c r="I95" s="109">
        <f t="shared" si="2"/>
        <v>2.7</v>
      </c>
      <c r="J95" s="115"/>
    </row>
    <row r="96" spans="1:10" ht="144">
      <c r="A96" s="114"/>
      <c r="B96" s="107">
        <v>6</v>
      </c>
      <c r="C96" s="10" t="s">
        <v>736</v>
      </c>
      <c r="D96" s="118" t="s">
        <v>614</v>
      </c>
      <c r="E96" s="148" t="s">
        <v>28</v>
      </c>
      <c r="F96" s="149"/>
      <c r="G96" s="11" t="s">
        <v>737</v>
      </c>
      <c r="H96" s="14">
        <v>0.32</v>
      </c>
      <c r="I96" s="109">
        <f t="shared" si="2"/>
        <v>1.92</v>
      </c>
      <c r="J96" s="115"/>
    </row>
    <row r="97" spans="1:10" ht="144">
      <c r="A97" s="114"/>
      <c r="B97" s="107">
        <v>6</v>
      </c>
      <c r="C97" s="10" t="s">
        <v>736</v>
      </c>
      <c r="D97" s="118" t="s">
        <v>614</v>
      </c>
      <c r="E97" s="148" t="s">
        <v>29</v>
      </c>
      <c r="F97" s="149"/>
      <c r="G97" s="11" t="s">
        <v>737</v>
      </c>
      <c r="H97" s="14">
        <v>0.32</v>
      </c>
      <c r="I97" s="109">
        <f t="shared" si="2"/>
        <v>1.92</v>
      </c>
      <c r="J97" s="115"/>
    </row>
    <row r="98" spans="1:10" ht="144">
      <c r="A98" s="114"/>
      <c r="B98" s="107">
        <v>6</v>
      </c>
      <c r="C98" s="10" t="s">
        <v>736</v>
      </c>
      <c r="D98" s="118" t="s">
        <v>614</v>
      </c>
      <c r="E98" s="148" t="s">
        <v>47</v>
      </c>
      <c r="F98" s="149"/>
      <c r="G98" s="11" t="s">
        <v>737</v>
      </c>
      <c r="H98" s="14">
        <v>0.32</v>
      </c>
      <c r="I98" s="109">
        <f t="shared" si="2"/>
        <v>1.92</v>
      </c>
      <c r="J98" s="115"/>
    </row>
    <row r="99" spans="1:10" ht="144">
      <c r="A99" s="114"/>
      <c r="B99" s="107">
        <v>4</v>
      </c>
      <c r="C99" s="10" t="s">
        <v>738</v>
      </c>
      <c r="D99" s="118" t="s">
        <v>25</v>
      </c>
      <c r="E99" s="148" t="s">
        <v>273</v>
      </c>
      <c r="F99" s="149"/>
      <c r="G99" s="11" t="s">
        <v>739</v>
      </c>
      <c r="H99" s="14">
        <v>1</v>
      </c>
      <c r="I99" s="109">
        <f t="shared" si="2"/>
        <v>4</v>
      </c>
      <c r="J99" s="115"/>
    </row>
    <row r="100" spans="1:10" ht="144">
      <c r="A100" s="114"/>
      <c r="B100" s="107">
        <v>4</v>
      </c>
      <c r="C100" s="10" t="s">
        <v>738</v>
      </c>
      <c r="D100" s="118" t="s">
        <v>25</v>
      </c>
      <c r="E100" s="148" t="s">
        <v>272</v>
      </c>
      <c r="F100" s="149"/>
      <c r="G100" s="11" t="s">
        <v>739</v>
      </c>
      <c r="H100" s="14">
        <v>1</v>
      </c>
      <c r="I100" s="109">
        <f t="shared" si="2"/>
        <v>4</v>
      </c>
      <c r="J100" s="115"/>
    </row>
    <row r="101" spans="1:10" ht="144">
      <c r="A101" s="114"/>
      <c r="B101" s="107">
        <v>4</v>
      </c>
      <c r="C101" s="10" t="s">
        <v>738</v>
      </c>
      <c r="D101" s="118" t="s">
        <v>26</v>
      </c>
      <c r="E101" s="148" t="s">
        <v>273</v>
      </c>
      <c r="F101" s="149"/>
      <c r="G101" s="11" t="s">
        <v>739</v>
      </c>
      <c r="H101" s="14">
        <v>1</v>
      </c>
      <c r="I101" s="109">
        <f t="shared" si="2"/>
        <v>4</v>
      </c>
      <c r="J101" s="115"/>
    </row>
    <row r="102" spans="1:10" ht="144">
      <c r="A102" s="114"/>
      <c r="B102" s="107">
        <v>4</v>
      </c>
      <c r="C102" s="10" t="s">
        <v>738</v>
      </c>
      <c r="D102" s="118" t="s">
        <v>26</v>
      </c>
      <c r="E102" s="148" t="s">
        <v>272</v>
      </c>
      <c r="F102" s="149"/>
      <c r="G102" s="11" t="s">
        <v>739</v>
      </c>
      <c r="H102" s="14">
        <v>1</v>
      </c>
      <c r="I102" s="109">
        <f t="shared" si="2"/>
        <v>4</v>
      </c>
      <c r="J102" s="115"/>
    </row>
    <row r="103" spans="1:10" ht="108">
      <c r="A103" s="114"/>
      <c r="B103" s="107">
        <v>20</v>
      </c>
      <c r="C103" s="10" t="s">
        <v>740</v>
      </c>
      <c r="D103" s="118" t="s">
        <v>25</v>
      </c>
      <c r="E103" s="148"/>
      <c r="F103" s="149"/>
      <c r="G103" s="11" t="s">
        <v>741</v>
      </c>
      <c r="H103" s="14">
        <v>0.41</v>
      </c>
      <c r="I103" s="109">
        <f t="shared" si="2"/>
        <v>8.1999999999999993</v>
      </c>
      <c r="J103" s="115"/>
    </row>
    <row r="104" spans="1:10" ht="108">
      <c r="A104" s="114"/>
      <c r="B104" s="107">
        <v>20</v>
      </c>
      <c r="C104" s="10" t="s">
        <v>740</v>
      </c>
      <c r="D104" s="118" t="s">
        <v>26</v>
      </c>
      <c r="E104" s="148"/>
      <c r="F104" s="149"/>
      <c r="G104" s="11" t="s">
        <v>741</v>
      </c>
      <c r="H104" s="14">
        <v>0.41</v>
      </c>
      <c r="I104" s="109">
        <f t="shared" si="2"/>
        <v>8.1999999999999993</v>
      </c>
      <c r="J104" s="115"/>
    </row>
    <row r="105" spans="1:10" ht="108">
      <c r="A105" s="114"/>
      <c r="B105" s="107">
        <v>6</v>
      </c>
      <c r="C105" s="10" t="s">
        <v>740</v>
      </c>
      <c r="D105" s="118" t="s">
        <v>27</v>
      </c>
      <c r="E105" s="148"/>
      <c r="F105" s="149"/>
      <c r="G105" s="11" t="s">
        <v>741</v>
      </c>
      <c r="H105" s="14">
        <v>0.41</v>
      </c>
      <c r="I105" s="109">
        <f t="shared" si="2"/>
        <v>2.46</v>
      </c>
      <c r="J105" s="115"/>
    </row>
    <row r="106" spans="1:10" ht="144">
      <c r="A106" s="114"/>
      <c r="B106" s="107">
        <v>4</v>
      </c>
      <c r="C106" s="10" t="s">
        <v>742</v>
      </c>
      <c r="D106" s="118" t="s">
        <v>25</v>
      </c>
      <c r="E106" s="148" t="s">
        <v>273</v>
      </c>
      <c r="F106" s="149"/>
      <c r="G106" s="11" t="s">
        <v>743</v>
      </c>
      <c r="H106" s="14">
        <v>1</v>
      </c>
      <c r="I106" s="109">
        <f t="shared" si="2"/>
        <v>4</v>
      </c>
      <c r="J106" s="115"/>
    </row>
    <row r="107" spans="1:10" ht="144">
      <c r="A107" s="114"/>
      <c r="B107" s="107">
        <v>4</v>
      </c>
      <c r="C107" s="10" t="s">
        <v>742</v>
      </c>
      <c r="D107" s="118" t="s">
        <v>25</v>
      </c>
      <c r="E107" s="148" t="s">
        <v>272</v>
      </c>
      <c r="F107" s="149"/>
      <c r="G107" s="11" t="s">
        <v>743</v>
      </c>
      <c r="H107" s="14">
        <v>1</v>
      </c>
      <c r="I107" s="109">
        <f t="shared" si="2"/>
        <v>4</v>
      </c>
      <c r="J107" s="115"/>
    </row>
    <row r="108" spans="1:10" ht="144">
      <c r="A108" s="114"/>
      <c r="B108" s="107">
        <v>4</v>
      </c>
      <c r="C108" s="10" t="s">
        <v>742</v>
      </c>
      <c r="D108" s="118" t="s">
        <v>26</v>
      </c>
      <c r="E108" s="148" t="s">
        <v>273</v>
      </c>
      <c r="F108" s="149"/>
      <c r="G108" s="11" t="s">
        <v>743</v>
      </c>
      <c r="H108" s="14">
        <v>1</v>
      </c>
      <c r="I108" s="109">
        <f t="shared" si="2"/>
        <v>4</v>
      </c>
      <c r="J108" s="115"/>
    </row>
    <row r="109" spans="1:10" ht="144">
      <c r="A109" s="114"/>
      <c r="B109" s="107">
        <v>4</v>
      </c>
      <c r="C109" s="10" t="s">
        <v>742</v>
      </c>
      <c r="D109" s="118" t="s">
        <v>26</v>
      </c>
      <c r="E109" s="148" t="s">
        <v>272</v>
      </c>
      <c r="F109" s="149"/>
      <c r="G109" s="11" t="s">
        <v>743</v>
      </c>
      <c r="H109" s="14">
        <v>1</v>
      </c>
      <c r="I109" s="109">
        <f t="shared" si="2"/>
        <v>4</v>
      </c>
      <c r="J109" s="115"/>
    </row>
    <row r="110" spans="1:10" ht="144">
      <c r="A110" s="114"/>
      <c r="B110" s="107">
        <v>2</v>
      </c>
      <c r="C110" s="10" t="s">
        <v>742</v>
      </c>
      <c r="D110" s="118" t="s">
        <v>27</v>
      </c>
      <c r="E110" s="148" t="s">
        <v>273</v>
      </c>
      <c r="F110" s="149"/>
      <c r="G110" s="11" t="s">
        <v>743</v>
      </c>
      <c r="H110" s="14">
        <v>1</v>
      </c>
      <c r="I110" s="109">
        <f t="shared" si="2"/>
        <v>2</v>
      </c>
      <c r="J110" s="115"/>
    </row>
    <row r="111" spans="1:10" ht="144">
      <c r="A111" s="114"/>
      <c r="B111" s="107">
        <v>2</v>
      </c>
      <c r="C111" s="10" t="s">
        <v>742</v>
      </c>
      <c r="D111" s="118" t="s">
        <v>27</v>
      </c>
      <c r="E111" s="148" t="s">
        <v>272</v>
      </c>
      <c r="F111" s="149"/>
      <c r="G111" s="11" t="s">
        <v>743</v>
      </c>
      <c r="H111" s="14">
        <v>1</v>
      </c>
      <c r="I111" s="109">
        <f t="shared" si="2"/>
        <v>2</v>
      </c>
      <c r="J111" s="115"/>
    </row>
    <row r="112" spans="1:10" ht="192">
      <c r="A112" s="114"/>
      <c r="B112" s="107">
        <v>2</v>
      </c>
      <c r="C112" s="10" t="s">
        <v>744</v>
      </c>
      <c r="D112" s="118" t="s">
        <v>273</v>
      </c>
      <c r="E112" s="148"/>
      <c r="F112" s="149"/>
      <c r="G112" s="11" t="s">
        <v>745</v>
      </c>
      <c r="H112" s="14">
        <v>3.05</v>
      </c>
      <c r="I112" s="109">
        <f t="shared" si="2"/>
        <v>6.1</v>
      </c>
      <c r="J112" s="115"/>
    </row>
    <row r="113" spans="1:10" ht="192">
      <c r="A113" s="114"/>
      <c r="B113" s="107">
        <v>2</v>
      </c>
      <c r="C113" s="10" t="s">
        <v>744</v>
      </c>
      <c r="D113" s="118" t="s">
        <v>272</v>
      </c>
      <c r="E113" s="148"/>
      <c r="F113" s="149"/>
      <c r="G113" s="11" t="s">
        <v>745</v>
      </c>
      <c r="H113" s="14">
        <v>3.05</v>
      </c>
      <c r="I113" s="109">
        <f t="shared" si="2"/>
        <v>6.1</v>
      </c>
      <c r="J113" s="115"/>
    </row>
    <row r="114" spans="1:10" ht="192">
      <c r="A114" s="114"/>
      <c r="B114" s="107">
        <v>2</v>
      </c>
      <c r="C114" s="10" t="s">
        <v>744</v>
      </c>
      <c r="D114" s="118" t="s">
        <v>746</v>
      </c>
      <c r="E114" s="148"/>
      <c r="F114" s="149"/>
      <c r="G114" s="11" t="s">
        <v>745</v>
      </c>
      <c r="H114" s="14">
        <v>2.54</v>
      </c>
      <c r="I114" s="109">
        <f t="shared" si="2"/>
        <v>5.08</v>
      </c>
      <c r="J114" s="115"/>
    </row>
    <row r="115" spans="1:10" ht="132">
      <c r="A115" s="114"/>
      <c r="B115" s="107">
        <v>2</v>
      </c>
      <c r="C115" s="10" t="s">
        <v>747</v>
      </c>
      <c r="D115" s="118"/>
      <c r="E115" s="148"/>
      <c r="F115" s="149"/>
      <c r="G115" s="11" t="s">
        <v>748</v>
      </c>
      <c r="H115" s="14">
        <v>5.22</v>
      </c>
      <c r="I115" s="109">
        <f t="shared" si="2"/>
        <v>10.44</v>
      </c>
      <c r="J115" s="115"/>
    </row>
    <row r="116" spans="1:10" ht="156">
      <c r="A116" s="114"/>
      <c r="B116" s="107">
        <v>2</v>
      </c>
      <c r="C116" s="10" t="s">
        <v>749</v>
      </c>
      <c r="D116" s="118"/>
      <c r="E116" s="148"/>
      <c r="F116" s="149"/>
      <c r="G116" s="11" t="s">
        <v>750</v>
      </c>
      <c r="H116" s="14">
        <v>3.78</v>
      </c>
      <c r="I116" s="109">
        <f t="shared" si="2"/>
        <v>7.56</v>
      </c>
      <c r="J116" s="115"/>
    </row>
    <row r="117" spans="1:10" ht="120">
      <c r="A117" s="114"/>
      <c r="B117" s="107">
        <v>2</v>
      </c>
      <c r="C117" s="10" t="s">
        <v>751</v>
      </c>
      <c r="D117" s="118"/>
      <c r="E117" s="148"/>
      <c r="F117" s="149"/>
      <c r="G117" s="11" t="s">
        <v>752</v>
      </c>
      <c r="H117" s="14">
        <v>4.8</v>
      </c>
      <c r="I117" s="109">
        <f t="shared" si="2"/>
        <v>9.6</v>
      </c>
      <c r="J117" s="115"/>
    </row>
    <row r="118" spans="1:10" ht="156">
      <c r="A118" s="114"/>
      <c r="B118" s="107">
        <v>4</v>
      </c>
      <c r="C118" s="10" t="s">
        <v>753</v>
      </c>
      <c r="D118" s="118" t="s">
        <v>572</v>
      </c>
      <c r="E118" s="148"/>
      <c r="F118" s="149"/>
      <c r="G118" s="11" t="s">
        <v>754</v>
      </c>
      <c r="H118" s="14">
        <v>1.68</v>
      </c>
      <c r="I118" s="109">
        <f t="shared" ref="I118:I149" si="3">H118*B118</f>
        <v>6.72</v>
      </c>
      <c r="J118" s="115"/>
    </row>
    <row r="119" spans="1:10" ht="156">
      <c r="A119" s="114"/>
      <c r="B119" s="107">
        <v>4</v>
      </c>
      <c r="C119" s="10" t="s">
        <v>753</v>
      </c>
      <c r="D119" s="118" t="s">
        <v>755</v>
      </c>
      <c r="E119" s="148"/>
      <c r="F119" s="149"/>
      <c r="G119" s="11" t="s">
        <v>754</v>
      </c>
      <c r="H119" s="14">
        <v>1.96</v>
      </c>
      <c r="I119" s="109">
        <f t="shared" si="3"/>
        <v>7.84</v>
      </c>
      <c r="J119" s="115"/>
    </row>
    <row r="120" spans="1:10" ht="156">
      <c r="A120" s="114"/>
      <c r="B120" s="107">
        <v>4</v>
      </c>
      <c r="C120" s="10" t="s">
        <v>753</v>
      </c>
      <c r="D120" s="118" t="s">
        <v>756</v>
      </c>
      <c r="E120" s="148"/>
      <c r="F120" s="149"/>
      <c r="G120" s="11" t="s">
        <v>754</v>
      </c>
      <c r="H120" s="14">
        <v>2.4700000000000002</v>
      </c>
      <c r="I120" s="109">
        <f t="shared" si="3"/>
        <v>9.8800000000000008</v>
      </c>
      <c r="J120" s="115"/>
    </row>
    <row r="121" spans="1:10" ht="156">
      <c r="A121" s="114"/>
      <c r="B121" s="107">
        <v>2</v>
      </c>
      <c r="C121" s="10" t="s">
        <v>753</v>
      </c>
      <c r="D121" s="118" t="s">
        <v>298</v>
      </c>
      <c r="E121" s="148"/>
      <c r="F121" s="149"/>
      <c r="G121" s="11" t="s">
        <v>754</v>
      </c>
      <c r="H121" s="14">
        <v>2.98</v>
      </c>
      <c r="I121" s="109">
        <f t="shared" si="3"/>
        <v>5.96</v>
      </c>
      <c r="J121" s="115"/>
    </row>
    <row r="122" spans="1:10" ht="96">
      <c r="A122" s="114"/>
      <c r="B122" s="107">
        <v>6</v>
      </c>
      <c r="C122" s="10" t="s">
        <v>757</v>
      </c>
      <c r="D122" s="118" t="s">
        <v>29</v>
      </c>
      <c r="E122" s="148" t="s">
        <v>110</v>
      </c>
      <c r="F122" s="149"/>
      <c r="G122" s="11" t="s">
        <v>758</v>
      </c>
      <c r="H122" s="14">
        <v>0.41</v>
      </c>
      <c r="I122" s="109">
        <f t="shared" si="3"/>
        <v>2.46</v>
      </c>
      <c r="J122" s="115"/>
    </row>
    <row r="123" spans="1:10" ht="180">
      <c r="A123" s="114"/>
      <c r="B123" s="107">
        <v>6</v>
      </c>
      <c r="C123" s="10" t="s">
        <v>759</v>
      </c>
      <c r="D123" s="118" t="s">
        <v>107</v>
      </c>
      <c r="E123" s="148"/>
      <c r="F123" s="149"/>
      <c r="G123" s="11" t="s">
        <v>760</v>
      </c>
      <c r="H123" s="14">
        <v>0.92</v>
      </c>
      <c r="I123" s="109">
        <f t="shared" si="3"/>
        <v>5.5200000000000005</v>
      </c>
      <c r="J123" s="115"/>
    </row>
    <row r="124" spans="1:10" ht="180">
      <c r="A124" s="114"/>
      <c r="B124" s="107">
        <v>2</v>
      </c>
      <c r="C124" s="10" t="s">
        <v>759</v>
      </c>
      <c r="D124" s="118" t="s">
        <v>210</v>
      </c>
      <c r="E124" s="148"/>
      <c r="F124" s="149"/>
      <c r="G124" s="11" t="s">
        <v>760</v>
      </c>
      <c r="H124" s="14">
        <v>0.92</v>
      </c>
      <c r="I124" s="109">
        <f t="shared" si="3"/>
        <v>1.84</v>
      </c>
      <c r="J124" s="115"/>
    </row>
    <row r="125" spans="1:10" ht="180">
      <c r="A125" s="114"/>
      <c r="B125" s="107">
        <v>2</v>
      </c>
      <c r="C125" s="10" t="s">
        <v>759</v>
      </c>
      <c r="D125" s="118" t="s">
        <v>212</v>
      </c>
      <c r="E125" s="148"/>
      <c r="F125" s="149"/>
      <c r="G125" s="11" t="s">
        <v>760</v>
      </c>
      <c r="H125" s="14">
        <v>0.92</v>
      </c>
      <c r="I125" s="109">
        <f t="shared" si="3"/>
        <v>1.84</v>
      </c>
      <c r="J125" s="115"/>
    </row>
    <row r="126" spans="1:10" ht="180">
      <c r="A126" s="114"/>
      <c r="B126" s="107">
        <v>2</v>
      </c>
      <c r="C126" s="10" t="s">
        <v>759</v>
      </c>
      <c r="D126" s="118" t="s">
        <v>213</v>
      </c>
      <c r="E126" s="148"/>
      <c r="F126" s="149"/>
      <c r="G126" s="11" t="s">
        <v>760</v>
      </c>
      <c r="H126" s="14">
        <v>0.92</v>
      </c>
      <c r="I126" s="109">
        <f t="shared" si="3"/>
        <v>1.84</v>
      </c>
      <c r="J126" s="115"/>
    </row>
    <row r="127" spans="1:10" ht="180">
      <c r="A127" s="114"/>
      <c r="B127" s="107">
        <v>2</v>
      </c>
      <c r="C127" s="10" t="s">
        <v>759</v>
      </c>
      <c r="D127" s="118" t="s">
        <v>263</v>
      </c>
      <c r="E127" s="148"/>
      <c r="F127" s="149"/>
      <c r="G127" s="11" t="s">
        <v>760</v>
      </c>
      <c r="H127" s="14">
        <v>0.92</v>
      </c>
      <c r="I127" s="109">
        <f t="shared" si="3"/>
        <v>1.84</v>
      </c>
      <c r="J127" s="115"/>
    </row>
    <row r="128" spans="1:10" ht="180">
      <c r="A128" s="114"/>
      <c r="B128" s="107">
        <v>2</v>
      </c>
      <c r="C128" s="10" t="s">
        <v>759</v>
      </c>
      <c r="D128" s="118" t="s">
        <v>214</v>
      </c>
      <c r="E128" s="148"/>
      <c r="F128" s="149"/>
      <c r="G128" s="11" t="s">
        <v>760</v>
      </c>
      <c r="H128" s="14">
        <v>0.92</v>
      </c>
      <c r="I128" s="109">
        <f t="shared" si="3"/>
        <v>1.84</v>
      </c>
      <c r="J128" s="115"/>
    </row>
    <row r="129" spans="1:10" ht="180">
      <c r="A129" s="114"/>
      <c r="B129" s="107">
        <v>2</v>
      </c>
      <c r="C129" s="10" t="s">
        <v>759</v>
      </c>
      <c r="D129" s="118" t="s">
        <v>265</v>
      </c>
      <c r="E129" s="148"/>
      <c r="F129" s="149"/>
      <c r="G129" s="11" t="s">
        <v>760</v>
      </c>
      <c r="H129" s="14">
        <v>0.92</v>
      </c>
      <c r="I129" s="109">
        <f t="shared" si="3"/>
        <v>1.84</v>
      </c>
      <c r="J129" s="115"/>
    </row>
    <row r="130" spans="1:10" ht="180">
      <c r="A130" s="114"/>
      <c r="B130" s="107">
        <v>2</v>
      </c>
      <c r="C130" s="10" t="s">
        <v>759</v>
      </c>
      <c r="D130" s="118" t="s">
        <v>269</v>
      </c>
      <c r="E130" s="148"/>
      <c r="F130" s="149"/>
      <c r="G130" s="11" t="s">
        <v>760</v>
      </c>
      <c r="H130" s="14">
        <v>0.92</v>
      </c>
      <c r="I130" s="109">
        <f t="shared" si="3"/>
        <v>1.84</v>
      </c>
      <c r="J130" s="115"/>
    </row>
    <row r="131" spans="1:10" ht="180">
      <c r="A131" s="114"/>
      <c r="B131" s="107">
        <v>6</v>
      </c>
      <c r="C131" s="10" t="s">
        <v>567</v>
      </c>
      <c r="D131" s="118" t="s">
        <v>107</v>
      </c>
      <c r="E131" s="148"/>
      <c r="F131" s="149"/>
      <c r="G131" s="11" t="s">
        <v>761</v>
      </c>
      <c r="H131" s="14">
        <v>1</v>
      </c>
      <c r="I131" s="109">
        <f t="shared" si="3"/>
        <v>6</v>
      </c>
      <c r="J131" s="115"/>
    </row>
    <row r="132" spans="1:10" ht="180">
      <c r="A132" s="114"/>
      <c r="B132" s="107">
        <v>2</v>
      </c>
      <c r="C132" s="10" t="s">
        <v>567</v>
      </c>
      <c r="D132" s="118" t="s">
        <v>210</v>
      </c>
      <c r="E132" s="148"/>
      <c r="F132" s="149"/>
      <c r="G132" s="11" t="s">
        <v>761</v>
      </c>
      <c r="H132" s="14">
        <v>1</v>
      </c>
      <c r="I132" s="109">
        <f t="shared" si="3"/>
        <v>2</v>
      </c>
      <c r="J132" s="115"/>
    </row>
    <row r="133" spans="1:10" ht="180">
      <c r="A133" s="114"/>
      <c r="B133" s="107">
        <v>2</v>
      </c>
      <c r="C133" s="10" t="s">
        <v>567</v>
      </c>
      <c r="D133" s="118" t="s">
        <v>212</v>
      </c>
      <c r="E133" s="148"/>
      <c r="F133" s="149"/>
      <c r="G133" s="11" t="s">
        <v>761</v>
      </c>
      <c r="H133" s="14">
        <v>1</v>
      </c>
      <c r="I133" s="109">
        <f t="shared" si="3"/>
        <v>2</v>
      </c>
      <c r="J133" s="115"/>
    </row>
    <row r="134" spans="1:10" ht="180">
      <c r="A134" s="114"/>
      <c r="B134" s="107">
        <v>2</v>
      </c>
      <c r="C134" s="10" t="s">
        <v>567</v>
      </c>
      <c r="D134" s="118" t="s">
        <v>213</v>
      </c>
      <c r="E134" s="148"/>
      <c r="F134" s="149"/>
      <c r="G134" s="11" t="s">
        <v>761</v>
      </c>
      <c r="H134" s="14">
        <v>1</v>
      </c>
      <c r="I134" s="109">
        <f t="shared" si="3"/>
        <v>2</v>
      </c>
      <c r="J134" s="115"/>
    </row>
    <row r="135" spans="1:10" ht="180">
      <c r="A135" s="114"/>
      <c r="B135" s="107">
        <v>2</v>
      </c>
      <c r="C135" s="10" t="s">
        <v>567</v>
      </c>
      <c r="D135" s="118" t="s">
        <v>263</v>
      </c>
      <c r="E135" s="148"/>
      <c r="F135" s="149"/>
      <c r="G135" s="11" t="s">
        <v>761</v>
      </c>
      <c r="H135" s="14">
        <v>1</v>
      </c>
      <c r="I135" s="109">
        <f t="shared" si="3"/>
        <v>2</v>
      </c>
      <c r="J135" s="115"/>
    </row>
    <row r="136" spans="1:10" ht="180">
      <c r="A136" s="114"/>
      <c r="B136" s="107">
        <v>2</v>
      </c>
      <c r="C136" s="10" t="s">
        <v>567</v>
      </c>
      <c r="D136" s="118" t="s">
        <v>214</v>
      </c>
      <c r="E136" s="148"/>
      <c r="F136" s="149"/>
      <c r="G136" s="11" t="s">
        <v>761</v>
      </c>
      <c r="H136" s="14">
        <v>1</v>
      </c>
      <c r="I136" s="109">
        <f t="shared" si="3"/>
        <v>2</v>
      </c>
      <c r="J136" s="115"/>
    </row>
    <row r="137" spans="1:10" ht="180">
      <c r="A137" s="114"/>
      <c r="B137" s="107">
        <v>2</v>
      </c>
      <c r="C137" s="10" t="s">
        <v>567</v>
      </c>
      <c r="D137" s="118" t="s">
        <v>265</v>
      </c>
      <c r="E137" s="148"/>
      <c r="F137" s="149"/>
      <c r="G137" s="11" t="s">
        <v>761</v>
      </c>
      <c r="H137" s="14">
        <v>1</v>
      </c>
      <c r="I137" s="109">
        <f t="shared" si="3"/>
        <v>2</v>
      </c>
      <c r="J137" s="115"/>
    </row>
    <row r="138" spans="1:10" ht="180">
      <c r="A138" s="114"/>
      <c r="B138" s="107">
        <v>2</v>
      </c>
      <c r="C138" s="10" t="s">
        <v>567</v>
      </c>
      <c r="D138" s="118" t="s">
        <v>269</v>
      </c>
      <c r="E138" s="148"/>
      <c r="F138" s="149"/>
      <c r="G138" s="11" t="s">
        <v>761</v>
      </c>
      <c r="H138" s="14">
        <v>1</v>
      </c>
      <c r="I138" s="109">
        <f t="shared" si="3"/>
        <v>2</v>
      </c>
      <c r="J138" s="115"/>
    </row>
    <row r="139" spans="1:10" ht="84">
      <c r="A139" s="114"/>
      <c r="B139" s="107">
        <v>10</v>
      </c>
      <c r="C139" s="10" t="s">
        <v>656</v>
      </c>
      <c r="D139" s="118" t="s">
        <v>23</v>
      </c>
      <c r="E139" s="148"/>
      <c r="F139" s="149"/>
      <c r="G139" s="11" t="s">
        <v>658</v>
      </c>
      <c r="H139" s="14">
        <v>0.28999999999999998</v>
      </c>
      <c r="I139" s="109">
        <f t="shared" si="3"/>
        <v>2.9</v>
      </c>
      <c r="J139" s="115"/>
    </row>
    <row r="140" spans="1:10" ht="84">
      <c r="A140" s="114"/>
      <c r="B140" s="107">
        <v>10</v>
      </c>
      <c r="C140" s="10" t="s">
        <v>656</v>
      </c>
      <c r="D140" s="118" t="s">
        <v>651</v>
      </c>
      <c r="E140" s="148"/>
      <c r="F140" s="149"/>
      <c r="G140" s="11" t="s">
        <v>658</v>
      </c>
      <c r="H140" s="14">
        <v>0.28999999999999998</v>
      </c>
      <c r="I140" s="109">
        <f t="shared" si="3"/>
        <v>2.9</v>
      </c>
      <c r="J140" s="115"/>
    </row>
    <row r="141" spans="1:10" ht="84">
      <c r="A141" s="114"/>
      <c r="B141" s="107">
        <v>30</v>
      </c>
      <c r="C141" s="10" t="s">
        <v>656</v>
      </c>
      <c r="D141" s="118" t="s">
        <v>25</v>
      </c>
      <c r="E141" s="148"/>
      <c r="F141" s="149"/>
      <c r="G141" s="11" t="s">
        <v>658</v>
      </c>
      <c r="H141" s="14">
        <v>0.28999999999999998</v>
      </c>
      <c r="I141" s="109">
        <f t="shared" si="3"/>
        <v>8.6999999999999993</v>
      </c>
      <c r="J141" s="115"/>
    </row>
    <row r="142" spans="1:10" ht="84">
      <c r="A142" s="114"/>
      <c r="B142" s="107">
        <v>30</v>
      </c>
      <c r="C142" s="10" t="s">
        <v>656</v>
      </c>
      <c r="D142" s="118" t="s">
        <v>67</v>
      </c>
      <c r="E142" s="148"/>
      <c r="F142" s="149"/>
      <c r="G142" s="11" t="s">
        <v>658</v>
      </c>
      <c r="H142" s="14">
        <v>0.28999999999999998</v>
      </c>
      <c r="I142" s="109">
        <f t="shared" si="3"/>
        <v>8.6999999999999993</v>
      </c>
      <c r="J142" s="115"/>
    </row>
    <row r="143" spans="1:10" ht="84">
      <c r="A143" s="114"/>
      <c r="B143" s="107">
        <v>30</v>
      </c>
      <c r="C143" s="10" t="s">
        <v>656</v>
      </c>
      <c r="D143" s="118" t="s">
        <v>26</v>
      </c>
      <c r="E143" s="148"/>
      <c r="F143" s="149"/>
      <c r="G143" s="11" t="s">
        <v>658</v>
      </c>
      <c r="H143" s="14">
        <v>0.28999999999999998</v>
      </c>
      <c r="I143" s="109">
        <f t="shared" si="3"/>
        <v>8.6999999999999993</v>
      </c>
      <c r="J143" s="115"/>
    </row>
    <row r="144" spans="1:10" ht="84">
      <c r="A144" s="114"/>
      <c r="B144" s="107">
        <v>20</v>
      </c>
      <c r="C144" s="10" t="s">
        <v>656</v>
      </c>
      <c r="D144" s="118" t="s">
        <v>27</v>
      </c>
      <c r="E144" s="148"/>
      <c r="F144" s="149"/>
      <c r="G144" s="11" t="s">
        <v>658</v>
      </c>
      <c r="H144" s="14">
        <v>0.28999999999999998</v>
      </c>
      <c r="I144" s="109">
        <f t="shared" si="3"/>
        <v>5.8</v>
      </c>
      <c r="J144" s="115"/>
    </row>
    <row r="145" spans="1:10" ht="84">
      <c r="A145" s="114"/>
      <c r="B145" s="107">
        <v>6</v>
      </c>
      <c r="C145" s="10" t="s">
        <v>656</v>
      </c>
      <c r="D145" s="118" t="s">
        <v>28</v>
      </c>
      <c r="E145" s="148"/>
      <c r="F145" s="149"/>
      <c r="G145" s="11" t="s">
        <v>658</v>
      </c>
      <c r="H145" s="14">
        <v>0.28999999999999998</v>
      </c>
      <c r="I145" s="109">
        <f t="shared" si="3"/>
        <v>1.7399999999999998</v>
      </c>
      <c r="J145" s="115"/>
    </row>
    <row r="146" spans="1:10" ht="84">
      <c r="A146" s="114"/>
      <c r="B146" s="107">
        <v>2</v>
      </c>
      <c r="C146" s="10" t="s">
        <v>656</v>
      </c>
      <c r="D146" s="118" t="s">
        <v>29</v>
      </c>
      <c r="E146" s="148"/>
      <c r="F146" s="149"/>
      <c r="G146" s="11" t="s">
        <v>658</v>
      </c>
      <c r="H146" s="14">
        <v>0.28999999999999998</v>
      </c>
      <c r="I146" s="109">
        <f t="shared" si="3"/>
        <v>0.57999999999999996</v>
      </c>
      <c r="J146" s="115"/>
    </row>
    <row r="147" spans="1:10" ht="120">
      <c r="A147" s="114"/>
      <c r="B147" s="107">
        <v>4</v>
      </c>
      <c r="C147" s="10" t="s">
        <v>762</v>
      </c>
      <c r="D147" s="118" t="s">
        <v>25</v>
      </c>
      <c r="E147" s="148" t="s">
        <v>273</v>
      </c>
      <c r="F147" s="149"/>
      <c r="G147" s="11" t="s">
        <v>763</v>
      </c>
      <c r="H147" s="14">
        <v>1</v>
      </c>
      <c r="I147" s="109">
        <f t="shared" si="3"/>
        <v>4</v>
      </c>
      <c r="J147" s="115"/>
    </row>
    <row r="148" spans="1:10" ht="120">
      <c r="A148" s="114"/>
      <c r="B148" s="107">
        <v>4</v>
      </c>
      <c r="C148" s="10" t="s">
        <v>762</v>
      </c>
      <c r="D148" s="118" t="s">
        <v>25</v>
      </c>
      <c r="E148" s="148" t="s">
        <v>272</v>
      </c>
      <c r="F148" s="149"/>
      <c r="G148" s="11" t="s">
        <v>763</v>
      </c>
      <c r="H148" s="14">
        <v>1</v>
      </c>
      <c r="I148" s="109">
        <f t="shared" si="3"/>
        <v>4</v>
      </c>
      <c r="J148" s="115"/>
    </row>
    <row r="149" spans="1:10" ht="120">
      <c r="A149" s="114"/>
      <c r="B149" s="107">
        <v>4</v>
      </c>
      <c r="C149" s="10" t="s">
        <v>762</v>
      </c>
      <c r="D149" s="118" t="s">
        <v>26</v>
      </c>
      <c r="E149" s="148" t="s">
        <v>273</v>
      </c>
      <c r="F149" s="149"/>
      <c r="G149" s="11" t="s">
        <v>763</v>
      </c>
      <c r="H149" s="14">
        <v>1</v>
      </c>
      <c r="I149" s="109">
        <f t="shared" si="3"/>
        <v>4</v>
      </c>
      <c r="J149" s="115"/>
    </row>
    <row r="150" spans="1:10" ht="120">
      <c r="A150" s="114"/>
      <c r="B150" s="107">
        <v>4</v>
      </c>
      <c r="C150" s="10" t="s">
        <v>762</v>
      </c>
      <c r="D150" s="118" t="s">
        <v>26</v>
      </c>
      <c r="E150" s="148" t="s">
        <v>272</v>
      </c>
      <c r="F150" s="149"/>
      <c r="G150" s="11" t="s">
        <v>763</v>
      </c>
      <c r="H150" s="14">
        <v>1</v>
      </c>
      <c r="I150" s="109">
        <f t="shared" ref="I150:I181" si="4">H150*B150</f>
        <v>4</v>
      </c>
      <c r="J150" s="115"/>
    </row>
    <row r="151" spans="1:10" ht="132">
      <c r="A151" s="114"/>
      <c r="B151" s="107">
        <v>2</v>
      </c>
      <c r="C151" s="10" t="s">
        <v>764</v>
      </c>
      <c r="D151" s="118" t="s">
        <v>27</v>
      </c>
      <c r="E151" s="148"/>
      <c r="F151" s="149"/>
      <c r="G151" s="11" t="s">
        <v>765</v>
      </c>
      <c r="H151" s="14">
        <v>2.77</v>
      </c>
      <c r="I151" s="109">
        <f t="shared" si="4"/>
        <v>5.54</v>
      </c>
      <c r="J151" s="115"/>
    </row>
    <row r="152" spans="1:10" ht="132">
      <c r="A152" s="114"/>
      <c r="B152" s="107">
        <v>2</v>
      </c>
      <c r="C152" s="10" t="s">
        <v>764</v>
      </c>
      <c r="D152" s="118" t="s">
        <v>28</v>
      </c>
      <c r="E152" s="148"/>
      <c r="F152" s="149"/>
      <c r="G152" s="11" t="s">
        <v>765</v>
      </c>
      <c r="H152" s="14">
        <v>2.77</v>
      </c>
      <c r="I152" s="109">
        <f t="shared" si="4"/>
        <v>5.54</v>
      </c>
      <c r="J152" s="115"/>
    </row>
    <row r="153" spans="1:10" ht="132">
      <c r="A153" s="114"/>
      <c r="B153" s="107">
        <v>2</v>
      </c>
      <c r="C153" s="10" t="s">
        <v>764</v>
      </c>
      <c r="D153" s="118" t="s">
        <v>29</v>
      </c>
      <c r="E153" s="148"/>
      <c r="F153" s="149"/>
      <c r="G153" s="11" t="s">
        <v>765</v>
      </c>
      <c r="H153" s="14">
        <v>2.77</v>
      </c>
      <c r="I153" s="109">
        <f t="shared" si="4"/>
        <v>5.54</v>
      </c>
      <c r="J153" s="115"/>
    </row>
    <row r="154" spans="1:10" ht="168">
      <c r="A154" s="114"/>
      <c r="B154" s="107">
        <v>2</v>
      </c>
      <c r="C154" s="10" t="s">
        <v>766</v>
      </c>
      <c r="D154" s="118" t="s">
        <v>27</v>
      </c>
      <c r="E154" s="148" t="s">
        <v>273</v>
      </c>
      <c r="F154" s="149"/>
      <c r="G154" s="11" t="s">
        <v>767</v>
      </c>
      <c r="H154" s="14">
        <v>3.74</v>
      </c>
      <c r="I154" s="109">
        <f t="shared" si="4"/>
        <v>7.48</v>
      </c>
      <c r="J154" s="115"/>
    </row>
    <row r="155" spans="1:10" ht="168">
      <c r="A155" s="114"/>
      <c r="B155" s="107">
        <v>2</v>
      </c>
      <c r="C155" s="10" t="s">
        <v>766</v>
      </c>
      <c r="D155" s="118" t="s">
        <v>27</v>
      </c>
      <c r="E155" s="148" t="s">
        <v>272</v>
      </c>
      <c r="F155" s="149"/>
      <c r="G155" s="11" t="s">
        <v>767</v>
      </c>
      <c r="H155" s="14">
        <v>3.74</v>
      </c>
      <c r="I155" s="109">
        <f t="shared" si="4"/>
        <v>7.48</v>
      </c>
      <c r="J155" s="115"/>
    </row>
    <row r="156" spans="1:10" ht="168">
      <c r="A156" s="114"/>
      <c r="B156" s="107">
        <v>2</v>
      </c>
      <c r="C156" s="10" t="s">
        <v>766</v>
      </c>
      <c r="D156" s="118" t="s">
        <v>28</v>
      </c>
      <c r="E156" s="148" t="s">
        <v>273</v>
      </c>
      <c r="F156" s="149"/>
      <c r="G156" s="11" t="s">
        <v>767</v>
      </c>
      <c r="H156" s="14">
        <v>3.74</v>
      </c>
      <c r="I156" s="109">
        <f t="shared" si="4"/>
        <v>7.48</v>
      </c>
      <c r="J156" s="115"/>
    </row>
    <row r="157" spans="1:10" ht="168">
      <c r="A157" s="114"/>
      <c r="B157" s="107">
        <v>2</v>
      </c>
      <c r="C157" s="10" t="s">
        <v>766</v>
      </c>
      <c r="D157" s="118" t="s">
        <v>28</v>
      </c>
      <c r="E157" s="148" t="s">
        <v>272</v>
      </c>
      <c r="F157" s="149"/>
      <c r="G157" s="11" t="s">
        <v>767</v>
      </c>
      <c r="H157" s="14">
        <v>3.74</v>
      </c>
      <c r="I157" s="109">
        <f t="shared" si="4"/>
        <v>7.48</v>
      </c>
      <c r="J157" s="115"/>
    </row>
    <row r="158" spans="1:10" ht="168">
      <c r="A158" s="114"/>
      <c r="B158" s="107">
        <v>2</v>
      </c>
      <c r="C158" s="10" t="s">
        <v>766</v>
      </c>
      <c r="D158" s="118" t="s">
        <v>29</v>
      </c>
      <c r="E158" s="148" t="s">
        <v>273</v>
      </c>
      <c r="F158" s="149"/>
      <c r="G158" s="11" t="s">
        <v>767</v>
      </c>
      <c r="H158" s="14">
        <v>3.74</v>
      </c>
      <c r="I158" s="109">
        <f t="shared" si="4"/>
        <v>7.48</v>
      </c>
      <c r="J158" s="115"/>
    </row>
    <row r="159" spans="1:10" ht="168">
      <c r="A159" s="114"/>
      <c r="B159" s="107">
        <v>2</v>
      </c>
      <c r="C159" s="10" t="s">
        <v>766</v>
      </c>
      <c r="D159" s="118" t="s">
        <v>29</v>
      </c>
      <c r="E159" s="148" t="s">
        <v>272</v>
      </c>
      <c r="F159" s="149"/>
      <c r="G159" s="11" t="s">
        <v>767</v>
      </c>
      <c r="H159" s="14">
        <v>3.74</v>
      </c>
      <c r="I159" s="109">
        <f t="shared" si="4"/>
        <v>7.48</v>
      </c>
      <c r="J159" s="115"/>
    </row>
    <row r="160" spans="1:10" ht="144">
      <c r="A160" s="114"/>
      <c r="B160" s="107">
        <v>10</v>
      </c>
      <c r="C160" s="10" t="s">
        <v>768</v>
      </c>
      <c r="D160" s="118"/>
      <c r="E160" s="148"/>
      <c r="F160" s="149"/>
      <c r="G160" s="11" t="s">
        <v>829</v>
      </c>
      <c r="H160" s="14">
        <v>0.85</v>
      </c>
      <c r="I160" s="109">
        <f t="shared" si="4"/>
        <v>8.5</v>
      </c>
      <c r="J160" s="115"/>
    </row>
    <row r="161" spans="1:10" ht="168">
      <c r="A161" s="114"/>
      <c r="B161" s="107">
        <v>10</v>
      </c>
      <c r="C161" s="10" t="s">
        <v>581</v>
      </c>
      <c r="D161" s="118" t="s">
        <v>273</v>
      </c>
      <c r="E161" s="148"/>
      <c r="F161" s="149"/>
      <c r="G161" s="11" t="s">
        <v>830</v>
      </c>
      <c r="H161" s="14">
        <v>1.23</v>
      </c>
      <c r="I161" s="109">
        <f t="shared" si="4"/>
        <v>12.3</v>
      </c>
      <c r="J161" s="115"/>
    </row>
    <row r="162" spans="1:10" ht="168">
      <c r="A162" s="114"/>
      <c r="B162" s="107">
        <v>10</v>
      </c>
      <c r="C162" s="10" t="s">
        <v>769</v>
      </c>
      <c r="D162" s="118"/>
      <c r="E162" s="148"/>
      <c r="F162" s="149"/>
      <c r="G162" s="11" t="s">
        <v>831</v>
      </c>
      <c r="H162" s="14">
        <v>1.23</v>
      </c>
      <c r="I162" s="109">
        <f t="shared" si="4"/>
        <v>12.3</v>
      </c>
      <c r="J162" s="115"/>
    </row>
    <row r="163" spans="1:10" ht="144">
      <c r="A163" s="114"/>
      <c r="B163" s="107">
        <v>10</v>
      </c>
      <c r="C163" s="10" t="s">
        <v>770</v>
      </c>
      <c r="D163" s="118"/>
      <c r="E163" s="148"/>
      <c r="F163" s="149"/>
      <c r="G163" s="11" t="s">
        <v>832</v>
      </c>
      <c r="H163" s="14">
        <v>1.06</v>
      </c>
      <c r="I163" s="109">
        <f t="shared" si="4"/>
        <v>10.600000000000001</v>
      </c>
      <c r="J163" s="115"/>
    </row>
    <row r="164" spans="1:10" ht="168">
      <c r="A164" s="114"/>
      <c r="B164" s="107">
        <v>10</v>
      </c>
      <c r="C164" s="10" t="s">
        <v>771</v>
      </c>
      <c r="D164" s="118" t="s">
        <v>273</v>
      </c>
      <c r="E164" s="148"/>
      <c r="F164" s="149"/>
      <c r="G164" s="11" t="s">
        <v>833</v>
      </c>
      <c r="H164" s="14">
        <v>1.45</v>
      </c>
      <c r="I164" s="109">
        <f t="shared" si="4"/>
        <v>14.5</v>
      </c>
      <c r="J164" s="115"/>
    </row>
    <row r="165" spans="1:10" ht="168">
      <c r="A165" s="114"/>
      <c r="B165" s="107">
        <v>10</v>
      </c>
      <c r="C165" s="10" t="s">
        <v>772</v>
      </c>
      <c r="D165" s="118"/>
      <c r="E165" s="148"/>
      <c r="F165" s="149"/>
      <c r="G165" s="11" t="s">
        <v>834</v>
      </c>
      <c r="H165" s="14">
        <v>1.45</v>
      </c>
      <c r="I165" s="109">
        <f t="shared" si="4"/>
        <v>14.5</v>
      </c>
      <c r="J165" s="115"/>
    </row>
    <row r="166" spans="1:10" ht="132">
      <c r="A166" s="114"/>
      <c r="B166" s="107">
        <v>10</v>
      </c>
      <c r="C166" s="10" t="s">
        <v>116</v>
      </c>
      <c r="D166" s="118"/>
      <c r="E166" s="148"/>
      <c r="F166" s="149"/>
      <c r="G166" s="11" t="s">
        <v>773</v>
      </c>
      <c r="H166" s="14">
        <v>0.32</v>
      </c>
      <c r="I166" s="109">
        <f t="shared" si="4"/>
        <v>3.2</v>
      </c>
      <c r="J166" s="115"/>
    </row>
    <row r="167" spans="1:10" ht="108">
      <c r="A167" s="114"/>
      <c r="B167" s="107">
        <v>6</v>
      </c>
      <c r="C167" s="10" t="s">
        <v>625</v>
      </c>
      <c r="D167" s="118" t="s">
        <v>272</v>
      </c>
      <c r="E167" s="148"/>
      <c r="F167" s="149"/>
      <c r="G167" s="11" t="s">
        <v>774</v>
      </c>
      <c r="H167" s="14">
        <v>0.66</v>
      </c>
      <c r="I167" s="109">
        <f t="shared" si="4"/>
        <v>3.96</v>
      </c>
      <c r="J167" s="115"/>
    </row>
    <row r="168" spans="1:10" ht="132">
      <c r="A168" s="114"/>
      <c r="B168" s="107">
        <v>20</v>
      </c>
      <c r="C168" s="10" t="s">
        <v>122</v>
      </c>
      <c r="D168" s="118" t="s">
        <v>239</v>
      </c>
      <c r="E168" s="148"/>
      <c r="F168" s="149"/>
      <c r="G168" s="11" t="s">
        <v>775</v>
      </c>
      <c r="H168" s="14">
        <v>1</v>
      </c>
      <c r="I168" s="109">
        <f t="shared" si="4"/>
        <v>20</v>
      </c>
      <c r="J168" s="115"/>
    </row>
    <row r="169" spans="1:10" ht="120">
      <c r="A169" s="114"/>
      <c r="B169" s="107">
        <v>20</v>
      </c>
      <c r="C169" s="10" t="s">
        <v>776</v>
      </c>
      <c r="D169" s="118" t="s">
        <v>239</v>
      </c>
      <c r="E169" s="148"/>
      <c r="F169" s="149"/>
      <c r="G169" s="11" t="s">
        <v>777</v>
      </c>
      <c r="H169" s="14">
        <v>1</v>
      </c>
      <c r="I169" s="109">
        <f t="shared" si="4"/>
        <v>20</v>
      </c>
      <c r="J169" s="115"/>
    </row>
    <row r="170" spans="1:10" ht="156">
      <c r="A170" s="114"/>
      <c r="B170" s="107">
        <v>10</v>
      </c>
      <c r="C170" s="10" t="s">
        <v>778</v>
      </c>
      <c r="D170" s="118" t="s">
        <v>239</v>
      </c>
      <c r="E170" s="148"/>
      <c r="F170" s="149"/>
      <c r="G170" s="11" t="s">
        <v>779</v>
      </c>
      <c r="H170" s="14">
        <v>1.6</v>
      </c>
      <c r="I170" s="109">
        <f t="shared" si="4"/>
        <v>16</v>
      </c>
      <c r="J170" s="115"/>
    </row>
    <row r="171" spans="1:10" ht="216">
      <c r="A171" s="114"/>
      <c r="B171" s="107">
        <v>20</v>
      </c>
      <c r="C171" s="10" t="s">
        <v>780</v>
      </c>
      <c r="D171" s="118" t="s">
        <v>239</v>
      </c>
      <c r="E171" s="148" t="s">
        <v>590</v>
      </c>
      <c r="F171" s="149"/>
      <c r="G171" s="11" t="s">
        <v>835</v>
      </c>
      <c r="H171" s="14">
        <v>0.49</v>
      </c>
      <c r="I171" s="109">
        <f t="shared" si="4"/>
        <v>9.8000000000000007</v>
      </c>
      <c r="J171" s="115"/>
    </row>
    <row r="172" spans="1:10" ht="216">
      <c r="A172" s="114"/>
      <c r="B172" s="107">
        <v>20</v>
      </c>
      <c r="C172" s="10" t="s">
        <v>780</v>
      </c>
      <c r="D172" s="118" t="s">
        <v>239</v>
      </c>
      <c r="E172" s="148" t="s">
        <v>781</v>
      </c>
      <c r="F172" s="149"/>
      <c r="G172" s="11" t="s">
        <v>835</v>
      </c>
      <c r="H172" s="14">
        <v>0.44</v>
      </c>
      <c r="I172" s="109">
        <f t="shared" si="4"/>
        <v>8.8000000000000007</v>
      </c>
      <c r="J172" s="115"/>
    </row>
    <row r="173" spans="1:10" ht="216">
      <c r="A173" s="114"/>
      <c r="B173" s="107">
        <v>10</v>
      </c>
      <c r="C173" s="10" t="s">
        <v>780</v>
      </c>
      <c r="D173" s="118" t="s">
        <v>239</v>
      </c>
      <c r="E173" s="148" t="s">
        <v>782</v>
      </c>
      <c r="F173" s="149"/>
      <c r="G173" s="11" t="s">
        <v>835</v>
      </c>
      <c r="H173" s="14">
        <v>0.51</v>
      </c>
      <c r="I173" s="109">
        <f t="shared" si="4"/>
        <v>5.0999999999999996</v>
      </c>
      <c r="J173" s="115"/>
    </row>
    <row r="174" spans="1:10" ht="216">
      <c r="A174" s="114"/>
      <c r="B174" s="107">
        <v>10</v>
      </c>
      <c r="C174" s="10" t="s">
        <v>780</v>
      </c>
      <c r="D174" s="118" t="s">
        <v>348</v>
      </c>
      <c r="E174" s="148" t="s">
        <v>590</v>
      </c>
      <c r="F174" s="149"/>
      <c r="G174" s="11" t="s">
        <v>835</v>
      </c>
      <c r="H174" s="14">
        <v>0.49</v>
      </c>
      <c r="I174" s="109">
        <f t="shared" si="4"/>
        <v>4.9000000000000004</v>
      </c>
      <c r="J174" s="115"/>
    </row>
    <row r="175" spans="1:10" ht="216">
      <c r="A175" s="114"/>
      <c r="B175" s="107">
        <v>10</v>
      </c>
      <c r="C175" s="10" t="s">
        <v>780</v>
      </c>
      <c r="D175" s="118" t="s">
        <v>348</v>
      </c>
      <c r="E175" s="148" t="s">
        <v>781</v>
      </c>
      <c r="F175" s="149"/>
      <c r="G175" s="11" t="s">
        <v>835</v>
      </c>
      <c r="H175" s="14">
        <v>0.44</v>
      </c>
      <c r="I175" s="109">
        <f t="shared" si="4"/>
        <v>4.4000000000000004</v>
      </c>
      <c r="J175" s="115"/>
    </row>
    <row r="176" spans="1:10" ht="216">
      <c r="A176" s="114"/>
      <c r="B176" s="107">
        <v>10</v>
      </c>
      <c r="C176" s="10" t="s">
        <v>780</v>
      </c>
      <c r="D176" s="118" t="s">
        <v>783</v>
      </c>
      <c r="E176" s="148" t="s">
        <v>590</v>
      </c>
      <c r="F176" s="149"/>
      <c r="G176" s="11" t="s">
        <v>835</v>
      </c>
      <c r="H176" s="14">
        <v>0.49</v>
      </c>
      <c r="I176" s="109">
        <f t="shared" si="4"/>
        <v>4.9000000000000004</v>
      </c>
      <c r="J176" s="115"/>
    </row>
    <row r="177" spans="1:10" ht="216">
      <c r="A177" s="114"/>
      <c r="B177" s="107">
        <v>10</v>
      </c>
      <c r="C177" s="10" t="s">
        <v>780</v>
      </c>
      <c r="D177" s="118" t="s">
        <v>783</v>
      </c>
      <c r="E177" s="148" t="s">
        <v>781</v>
      </c>
      <c r="F177" s="149"/>
      <c r="G177" s="11" t="s">
        <v>835</v>
      </c>
      <c r="H177" s="14">
        <v>0.44</v>
      </c>
      <c r="I177" s="109">
        <f t="shared" si="4"/>
        <v>4.4000000000000004</v>
      </c>
      <c r="J177" s="115"/>
    </row>
    <row r="178" spans="1:10" ht="96">
      <c r="A178" s="114"/>
      <c r="B178" s="107">
        <v>10</v>
      </c>
      <c r="C178" s="10" t="s">
        <v>65</v>
      </c>
      <c r="D178" s="118" t="s">
        <v>651</v>
      </c>
      <c r="E178" s="148"/>
      <c r="F178" s="149"/>
      <c r="G178" s="11" t="s">
        <v>784</v>
      </c>
      <c r="H178" s="14">
        <v>2.71</v>
      </c>
      <c r="I178" s="109">
        <f t="shared" si="4"/>
        <v>27.1</v>
      </c>
      <c r="J178" s="115"/>
    </row>
    <row r="179" spans="1:10" ht="96">
      <c r="A179" s="114"/>
      <c r="B179" s="107">
        <v>10</v>
      </c>
      <c r="C179" s="10" t="s">
        <v>65</v>
      </c>
      <c r="D179" s="118" t="s">
        <v>25</v>
      </c>
      <c r="E179" s="148"/>
      <c r="F179" s="149"/>
      <c r="G179" s="11" t="s">
        <v>784</v>
      </c>
      <c r="H179" s="14">
        <v>2.71</v>
      </c>
      <c r="I179" s="109">
        <f t="shared" si="4"/>
        <v>27.1</v>
      </c>
      <c r="J179" s="115"/>
    </row>
    <row r="180" spans="1:10" ht="96">
      <c r="A180" s="114"/>
      <c r="B180" s="107">
        <v>20</v>
      </c>
      <c r="C180" s="10" t="s">
        <v>65</v>
      </c>
      <c r="D180" s="118" t="s">
        <v>67</v>
      </c>
      <c r="E180" s="148"/>
      <c r="F180" s="149"/>
      <c r="G180" s="11" t="s">
        <v>784</v>
      </c>
      <c r="H180" s="14">
        <v>2.71</v>
      </c>
      <c r="I180" s="109">
        <f t="shared" si="4"/>
        <v>54.2</v>
      </c>
      <c r="J180" s="115"/>
    </row>
    <row r="181" spans="1:10" ht="96">
      <c r="A181" s="114"/>
      <c r="B181" s="107">
        <v>10</v>
      </c>
      <c r="C181" s="10" t="s">
        <v>65</v>
      </c>
      <c r="D181" s="118" t="s">
        <v>26</v>
      </c>
      <c r="E181" s="148"/>
      <c r="F181" s="149"/>
      <c r="G181" s="11" t="s">
        <v>784</v>
      </c>
      <c r="H181" s="14">
        <v>2.71</v>
      </c>
      <c r="I181" s="109">
        <f t="shared" si="4"/>
        <v>27.1</v>
      </c>
      <c r="J181" s="115"/>
    </row>
    <row r="182" spans="1:10" ht="96">
      <c r="A182" s="114"/>
      <c r="B182" s="107">
        <v>6</v>
      </c>
      <c r="C182" s="10" t="s">
        <v>65</v>
      </c>
      <c r="D182" s="118" t="s">
        <v>27</v>
      </c>
      <c r="E182" s="148"/>
      <c r="F182" s="149"/>
      <c r="G182" s="11" t="s">
        <v>784</v>
      </c>
      <c r="H182" s="14">
        <v>2.71</v>
      </c>
      <c r="I182" s="109">
        <f t="shared" ref="I182:I213" si="5">H182*B182</f>
        <v>16.259999999999998</v>
      </c>
      <c r="J182" s="115"/>
    </row>
    <row r="183" spans="1:10" ht="96">
      <c r="A183" s="114"/>
      <c r="B183" s="107">
        <v>6</v>
      </c>
      <c r="C183" s="10" t="s">
        <v>785</v>
      </c>
      <c r="D183" s="118" t="s">
        <v>25</v>
      </c>
      <c r="E183" s="148"/>
      <c r="F183" s="149"/>
      <c r="G183" s="11" t="s">
        <v>786</v>
      </c>
      <c r="H183" s="14">
        <v>3.56</v>
      </c>
      <c r="I183" s="109">
        <f t="shared" si="5"/>
        <v>21.36</v>
      </c>
      <c r="J183" s="115"/>
    </row>
    <row r="184" spans="1:10" ht="96">
      <c r="A184" s="114"/>
      <c r="B184" s="107">
        <v>6</v>
      </c>
      <c r="C184" s="10" t="s">
        <v>785</v>
      </c>
      <c r="D184" s="118" t="s">
        <v>67</v>
      </c>
      <c r="E184" s="148"/>
      <c r="F184" s="149"/>
      <c r="G184" s="11" t="s">
        <v>786</v>
      </c>
      <c r="H184" s="14">
        <v>3.56</v>
      </c>
      <c r="I184" s="109">
        <f t="shared" si="5"/>
        <v>21.36</v>
      </c>
      <c r="J184" s="115"/>
    </row>
    <row r="185" spans="1:10" ht="96">
      <c r="A185" s="114"/>
      <c r="B185" s="107">
        <v>6</v>
      </c>
      <c r="C185" s="10" t="s">
        <v>785</v>
      </c>
      <c r="D185" s="118" t="s">
        <v>26</v>
      </c>
      <c r="E185" s="148"/>
      <c r="F185" s="149"/>
      <c r="G185" s="11" t="s">
        <v>786</v>
      </c>
      <c r="H185" s="14">
        <v>3.56</v>
      </c>
      <c r="I185" s="109">
        <f t="shared" si="5"/>
        <v>21.36</v>
      </c>
      <c r="J185" s="115"/>
    </row>
    <row r="186" spans="1:10" ht="96">
      <c r="A186" s="114"/>
      <c r="B186" s="107">
        <v>4</v>
      </c>
      <c r="C186" s="10" t="s">
        <v>68</v>
      </c>
      <c r="D186" s="118" t="s">
        <v>25</v>
      </c>
      <c r="E186" s="148" t="s">
        <v>273</v>
      </c>
      <c r="F186" s="149"/>
      <c r="G186" s="11" t="s">
        <v>787</v>
      </c>
      <c r="H186" s="14">
        <v>3.3</v>
      </c>
      <c r="I186" s="109">
        <f t="shared" si="5"/>
        <v>13.2</v>
      </c>
      <c r="J186" s="115"/>
    </row>
    <row r="187" spans="1:10" ht="96">
      <c r="A187" s="114"/>
      <c r="B187" s="107">
        <v>4</v>
      </c>
      <c r="C187" s="10" t="s">
        <v>68</v>
      </c>
      <c r="D187" s="118" t="s">
        <v>25</v>
      </c>
      <c r="E187" s="148" t="s">
        <v>272</v>
      </c>
      <c r="F187" s="149"/>
      <c r="G187" s="11" t="s">
        <v>787</v>
      </c>
      <c r="H187" s="14">
        <v>3.3</v>
      </c>
      <c r="I187" s="109">
        <f t="shared" si="5"/>
        <v>13.2</v>
      </c>
      <c r="J187" s="115"/>
    </row>
    <row r="188" spans="1:10" ht="96">
      <c r="A188" s="114"/>
      <c r="B188" s="107">
        <v>4</v>
      </c>
      <c r="C188" s="10" t="s">
        <v>68</v>
      </c>
      <c r="D188" s="118" t="s">
        <v>26</v>
      </c>
      <c r="E188" s="148" t="s">
        <v>273</v>
      </c>
      <c r="F188" s="149"/>
      <c r="G188" s="11" t="s">
        <v>787</v>
      </c>
      <c r="H188" s="14">
        <v>3.3</v>
      </c>
      <c r="I188" s="109">
        <f t="shared" si="5"/>
        <v>13.2</v>
      </c>
      <c r="J188" s="115"/>
    </row>
    <row r="189" spans="1:10" ht="96">
      <c r="A189" s="114"/>
      <c r="B189" s="107">
        <v>4</v>
      </c>
      <c r="C189" s="10" t="s">
        <v>68</v>
      </c>
      <c r="D189" s="118" t="s">
        <v>26</v>
      </c>
      <c r="E189" s="148" t="s">
        <v>272</v>
      </c>
      <c r="F189" s="149"/>
      <c r="G189" s="11" t="s">
        <v>787</v>
      </c>
      <c r="H189" s="14">
        <v>3.3</v>
      </c>
      <c r="I189" s="109">
        <f t="shared" si="5"/>
        <v>13.2</v>
      </c>
      <c r="J189" s="115"/>
    </row>
    <row r="190" spans="1:10" ht="96">
      <c r="A190" s="114"/>
      <c r="B190" s="107">
        <v>2</v>
      </c>
      <c r="C190" s="10" t="s">
        <v>68</v>
      </c>
      <c r="D190" s="118" t="s">
        <v>27</v>
      </c>
      <c r="E190" s="148" t="s">
        <v>273</v>
      </c>
      <c r="F190" s="149"/>
      <c r="G190" s="11" t="s">
        <v>787</v>
      </c>
      <c r="H190" s="14">
        <v>3.3</v>
      </c>
      <c r="I190" s="109">
        <f t="shared" si="5"/>
        <v>6.6</v>
      </c>
      <c r="J190" s="115"/>
    </row>
    <row r="191" spans="1:10" ht="96">
      <c r="A191" s="114"/>
      <c r="B191" s="107">
        <v>2</v>
      </c>
      <c r="C191" s="10" t="s">
        <v>68</v>
      </c>
      <c r="D191" s="118" t="s">
        <v>27</v>
      </c>
      <c r="E191" s="148" t="s">
        <v>272</v>
      </c>
      <c r="F191" s="149"/>
      <c r="G191" s="11" t="s">
        <v>787</v>
      </c>
      <c r="H191" s="14">
        <v>3.3</v>
      </c>
      <c r="I191" s="109">
        <f t="shared" si="5"/>
        <v>6.6</v>
      </c>
      <c r="J191" s="115"/>
    </row>
    <row r="192" spans="1:10" ht="96">
      <c r="A192" s="114"/>
      <c r="B192" s="107">
        <v>6</v>
      </c>
      <c r="C192" s="10" t="s">
        <v>473</v>
      </c>
      <c r="D192" s="118" t="s">
        <v>67</v>
      </c>
      <c r="E192" s="148" t="s">
        <v>273</v>
      </c>
      <c r="F192" s="149"/>
      <c r="G192" s="11" t="s">
        <v>475</v>
      </c>
      <c r="H192" s="14">
        <v>3.81</v>
      </c>
      <c r="I192" s="109">
        <f t="shared" si="5"/>
        <v>22.86</v>
      </c>
      <c r="J192" s="115"/>
    </row>
    <row r="193" spans="1:10" ht="96">
      <c r="A193" s="114"/>
      <c r="B193" s="107">
        <v>6</v>
      </c>
      <c r="C193" s="10" t="s">
        <v>473</v>
      </c>
      <c r="D193" s="118" t="s">
        <v>67</v>
      </c>
      <c r="E193" s="148" t="s">
        <v>272</v>
      </c>
      <c r="F193" s="149"/>
      <c r="G193" s="11" t="s">
        <v>475</v>
      </c>
      <c r="H193" s="14">
        <v>3.81</v>
      </c>
      <c r="I193" s="109">
        <f t="shared" si="5"/>
        <v>22.86</v>
      </c>
      <c r="J193" s="115"/>
    </row>
    <row r="194" spans="1:10" ht="96">
      <c r="A194" s="114"/>
      <c r="B194" s="107">
        <v>6</v>
      </c>
      <c r="C194" s="10" t="s">
        <v>473</v>
      </c>
      <c r="D194" s="118" t="s">
        <v>294</v>
      </c>
      <c r="E194" s="148" t="s">
        <v>273</v>
      </c>
      <c r="F194" s="149"/>
      <c r="G194" s="11" t="s">
        <v>475</v>
      </c>
      <c r="H194" s="14">
        <v>3.81</v>
      </c>
      <c r="I194" s="109">
        <f t="shared" si="5"/>
        <v>22.86</v>
      </c>
      <c r="J194" s="115"/>
    </row>
    <row r="195" spans="1:10" ht="96">
      <c r="A195" s="114"/>
      <c r="B195" s="107">
        <v>6</v>
      </c>
      <c r="C195" s="10" t="s">
        <v>473</v>
      </c>
      <c r="D195" s="118" t="s">
        <v>294</v>
      </c>
      <c r="E195" s="148" t="s">
        <v>272</v>
      </c>
      <c r="F195" s="149"/>
      <c r="G195" s="11" t="s">
        <v>475</v>
      </c>
      <c r="H195" s="14">
        <v>3.81</v>
      </c>
      <c r="I195" s="109">
        <f t="shared" si="5"/>
        <v>22.86</v>
      </c>
      <c r="J195" s="115"/>
    </row>
    <row r="196" spans="1:10" ht="96">
      <c r="A196" s="114"/>
      <c r="B196" s="107">
        <v>4</v>
      </c>
      <c r="C196" s="10" t="s">
        <v>473</v>
      </c>
      <c r="D196" s="118" t="s">
        <v>314</v>
      </c>
      <c r="E196" s="148" t="s">
        <v>273</v>
      </c>
      <c r="F196" s="149"/>
      <c r="G196" s="11" t="s">
        <v>475</v>
      </c>
      <c r="H196" s="14">
        <v>3.81</v>
      </c>
      <c r="I196" s="109">
        <f t="shared" si="5"/>
        <v>15.24</v>
      </c>
      <c r="J196" s="115"/>
    </row>
    <row r="197" spans="1:10" ht="96">
      <c r="A197" s="114"/>
      <c r="B197" s="107">
        <v>4</v>
      </c>
      <c r="C197" s="10" t="s">
        <v>473</v>
      </c>
      <c r="D197" s="118" t="s">
        <v>314</v>
      </c>
      <c r="E197" s="148" t="s">
        <v>272</v>
      </c>
      <c r="F197" s="149"/>
      <c r="G197" s="11" t="s">
        <v>475</v>
      </c>
      <c r="H197" s="14">
        <v>3.81</v>
      </c>
      <c r="I197" s="109">
        <f t="shared" si="5"/>
        <v>15.24</v>
      </c>
      <c r="J197" s="115"/>
    </row>
    <row r="198" spans="1:10" ht="384">
      <c r="A198" s="114"/>
      <c r="B198" s="107">
        <v>1</v>
      </c>
      <c r="C198" s="10" t="s">
        <v>788</v>
      </c>
      <c r="D198" s="118" t="s">
        <v>207</v>
      </c>
      <c r="E198" s="148" t="s">
        <v>789</v>
      </c>
      <c r="F198" s="149"/>
      <c r="G198" s="11" t="s">
        <v>790</v>
      </c>
      <c r="H198" s="14">
        <v>48.89</v>
      </c>
      <c r="I198" s="109">
        <f t="shared" si="5"/>
        <v>48.89</v>
      </c>
      <c r="J198" s="115"/>
    </row>
    <row r="199" spans="1:10" ht="108">
      <c r="A199" s="114"/>
      <c r="B199" s="107">
        <v>6</v>
      </c>
      <c r="C199" s="10" t="s">
        <v>791</v>
      </c>
      <c r="D199" s="118" t="s">
        <v>26</v>
      </c>
      <c r="E199" s="148" t="s">
        <v>107</v>
      </c>
      <c r="F199" s="149"/>
      <c r="G199" s="11" t="s">
        <v>237</v>
      </c>
      <c r="H199" s="14">
        <v>3.9</v>
      </c>
      <c r="I199" s="109">
        <f t="shared" si="5"/>
        <v>23.4</v>
      </c>
      <c r="J199" s="115"/>
    </row>
    <row r="200" spans="1:10" ht="132">
      <c r="A200" s="114"/>
      <c r="B200" s="107">
        <v>6</v>
      </c>
      <c r="C200" s="10" t="s">
        <v>316</v>
      </c>
      <c r="D200" s="118" t="s">
        <v>792</v>
      </c>
      <c r="E200" s="148"/>
      <c r="F200" s="149"/>
      <c r="G200" s="11" t="s">
        <v>793</v>
      </c>
      <c r="H200" s="14">
        <v>1.34</v>
      </c>
      <c r="I200" s="109">
        <f t="shared" si="5"/>
        <v>8.0400000000000009</v>
      </c>
      <c r="J200" s="115"/>
    </row>
    <row r="201" spans="1:10" ht="120">
      <c r="A201" s="114"/>
      <c r="B201" s="107">
        <v>1</v>
      </c>
      <c r="C201" s="10" t="s">
        <v>794</v>
      </c>
      <c r="D201" s="118" t="s">
        <v>273</v>
      </c>
      <c r="E201" s="148"/>
      <c r="F201" s="149"/>
      <c r="G201" s="11" t="s">
        <v>795</v>
      </c>
      <c r="H201" s="14">
        <v>3.32</v>
      </c>
      <c r="I201" s="109">
        <f t="shared" si="5"/>
        <v>3.32</v>
      </c>
      <c r="J201" s="115"/>
    </row>
    <row r="202" spans="1:10" ht="120">
      <c r="A202" s="114"/>
      <c r="B202" s="107">
        <v>1</v>
      </c>
      <c r="C202" s="10" t="s">
        <v>794</v>
      </c>
      <c r="D202" s="118" t="s">
        <v>272</v>
      </c>
      <c r="E202" s="148"/>
      <c r="F202" s="149"/>
      <c r="G202" s="11" t="s">
        <v>795</v>
      </c>
      <c r="H202" s="14">
        <v>3.32</v>
      </c>
      <c r="I202" s="109">
        <f t="shared" si="5"/>
        <v>3.32</v>
      </c>
      <c r="J202" s="115"/>
    </row>
    <row r="203" spans="1:10" ht="120">
      <c r="A203" s="114"/>
      <c r="B203" s="107">
        <v>1</v>
      </c>
      <c r="C203" s="10" t="s">
        <v>796</v>
      </c>
      <c r="D203" s="118"/>
      <c r="E203" s="148"/>
      <c r="F203" s="149"/>
      <c r="G203" s="11" t="s">
        <v>797</v>
      </c>
      <c r="H203" s="14">
        <v>1.07</v>
      </c>
      <c r="I203" s="109">
        <f t="shared" si="5"/>
        <v>1.07</v>
      </c>
      <c r="J203" s="115"/>
    </row>
    <row r="204" spans="1:10" ht="132">
      <c r="A204" s="114"/>
      <c r="B204" s="107">
        <v>1</v>
      </c>
      <c r="C204" s="10" t="s">
        <v>798</v>
      </c>
      <c r="D204" s="118" t="s">
        <v>273</v>
      </c>
      <c r="E204" s="148"/>
      <c r="F204" s="149"/>
      <c r="G204" s="11" t="s">
        <v>799</v>
      </c>
      <c r="H204" s="14">
        <v>3.3</v>
      </c>
      <c r="I204" s="109">
        <f t="shared" si="5"/>
        <v>3.3</v>
      </c>
      <c r="J204" s="115"/>
    </row>
    <row r="205" spans="1:10" ht="132">
      <c r="A205" s="114"/>
      <c r="B205" s="107">
        <v>1</v>
      </c>
      <c r="C205" s="10" t="s">
        <v>798</v>
      </c>
      <c r="D205" s="118" t="s">
        <v>272</v>
      </c>
      <c r="E205" s="148"/>
      <c r="F205" s="149"/>
      <c r="G205" s="11" t="s">
        <v>799</v>
      </c>
      <c r="H205" s="14">
        <v>3.3</v>
      </c>
      <c r="I205" s="109">
        <f t="shared" si="5"/>
        <v>3.3</v>
      </c>
      <c r="J205" s="115"/>
    </row>
    <row r="206" spans="1:10" ht="132">
      <c r="A206" s="114"/>
      <c r="B206" s="107">
        <v>1</v>
      </c>
      <c r="C206" s="10" t="s">
        <v>800</v>
      </c>
      <c r="D206" s="118" t="s">
        <v>272</v>
      </c>
      <c r="E206" s="148"/>
      <c r="F206" s="149"/>
      <c r="G206" s="11" t="s">
        <v>801</v>
      </c>
      <c r="H206" s="14">
        <v>3.34</v>
      </c>
      <c r="I206" s="109">
        <f t="shared" si="5"/>
        <v>3.34</v>
      </c>
      <c r="J206" s="115"/>
    </row>
    <row r="207" spans="1:10" ht="132">
      <c r="A207" s="114"/>
      <c r="B207" s="107">
        <v>1</v>
      </c>
      <c r="C207" s="10" t="s">
        <v>802</v>
      </c>
      <c r="D207" s="118"/>
      <c r="E207" s="148"/>
      <c r="F207" s="149"/>
      <c r="G207" s="11" t="s">
        <v>803</v>
      </c>
      <c r="H207" s="14">
        <v>1.02</v>
      </c>
      <c r="I207" s="109">
        <f t="shared" si="5"/>
        <v>1.02</v>
      </c>
      <c r="J207" s="115"/>
    </row>
    <row r="208" spans="1:10" ht="156">
      <c r="A208" s="114"/>
      <c r="B208" s="107">
        <v>2</v>
      </c>
      <c r="C208" s="10" t="s">
        <v>804</v>
      </c>
      <c r="D208" s="118" t="s">
        <v>107</v>
      </c>
      <c r="E208" s="148"/>
      <c r="F208" s="149"/>
      <c r="G208" s="11" t="s">
        <v>805</v>
      </c>
      <c r="H208" s="14">
        <v>6.3</v>
      </c>
      <c r="I208" s="109">
        <f t="shared" si="5"/>
        <v>12.6</v>
      </c>
      <c r="J208" s="115"/>
    </row>
    <row r="209" spans="1:10" ht="156">
      <c r="A209" s="114"/>
      <c r="B209" s="107">
        <v>1</v>
      </c>
      <c r="C209" s="10" t="s">
        <v>804</v>
      </c>
      <c r="D209" s="118" t="s">
        <v>210</v>
      </c>
      <c r="E209" s="148"/>
      <c r="F209" s="149"/>
      <c r="G209" s="11" t="s">
        <v>805</v>
      </c>
      <c r="H209" s="14">
        <v>6.3</v>
      </c>
      <c r="I209" s="109">
        <f t="shared" si="5"/>
        <v>6.3</v>
      </c>
      <c r="J209" s="115"/>
    </row>
    <row r="210" spans="1:10" ht="156">
      <c r="A210" s="114"/>
      <c r="B210" s="107">
        <v>1</v>
      </c>
      <c r="C210" s="10" t="s">
        <v>804</v>
      </c>
      <c r="D210" s="118" t="s">
        <v>213</v>
      </c>
      <c r="E210" s="148"/>
      <c r="F210" s="149"/>
      <c r="G210" s="11" t="s">
        <v>805</v>
      </c>
      <c r="H210" s="14">
        <v>6.3</v>
      </c>
      <c r="I210" s="109">
        <f t="shared" si="5"/>
        <v>6.3</v>
      </c>
      <c r="J210" s="115"/>
    </row>
    <row r="211" spans="1:10" ht="156">
      <c r="A211" s="114"/>
      <c r="B211" s="107">
        <v>1</v>
      </c>
      <c r="C211" s="10" t="s">
        <v>804</v>
      </c>
      <c r="D211" s="118" t="s">
        <v>214</v>
      </c>
      <c r="E211" s="148"/>
      <c r="F211" s="149"/>
      <c r="G211" s="11" t="s">
        <v>805</v>
      </c>
      <c r="H211" s="14">
        <v>6.3</v>
      </c>
      <c r="I211" s="109">
        <f t="shared" si="5"/>
        <v>6.3</v>
      </c>
      <c r="J211" s="115"/>
    </row>
    <row r="212" spans="1:10" ht="156">
      <c r="A212" s="114"/>
      <c r="B212" s="107">
        <v>1</v>
      </c>
      <c r="C212" s="10" t="s">
        <v>804</v>
      </c>
      <c r="D212" s="118" t="s">
        <v>265</v>
      </c>
      <c r="E212" s="148"/>
      <c r="F212" s="149"/>
      <c r="G212" s="11" t="s">
        <v>805</v>
      </c>
      <c r="H212" s="14">
        <v>6.3</v>
      </c>
      <c r="I212" s="109">
        <f t="shared" si="5"/>
        <v>6.3</v>
      </c>
      <c r="J212" s="115"/>
    </row>
    <row r="213" spans="1:10" ht="156">
      <c r="A213" s="114"/>
      <c r="B213" s="107">
        <v>1</v>
      </c>
      <c r="C213" s="10" t="s">
        <v>804</v>
      </c>
      <c r="D213" s="118" t="s">
        <v>266</v>
      </c>
      <c r="E213" s="148"/>
      <c r="F213" s="149"/>
      <c r="G213" s="11" t="s">
        <v>805</v>
      </c>
      <c r="H213" s="14">
        <v>6.3</v>
      </c>
      <c r="I213" s="109">
        <f t="shared" si="5"/>
        <v>6.3</v>
      </c>
      <c r="J213" s="115"/>
    </row>
    <row r="214" spans="1:10" ht="156">
      <c r="A214" s="114"/>
      <c r="B214" s="107">
        <v>1</v>
      </c>
      <c r="C214" s="10" t="s">
        <v>804</v>
      </c>
      <c r="D214" s="118" t="s">
        <v>269</v>
      </c>
      <c r="E214" s="148"/>
      <c r="F214" s="149"/>
      <c r="G214" s="11" t="s">
        <v>805</v>
      </c>
      <c r="H214" s="14">
        <v>6.3</v>
      </c>
      <c r="I214" s="109">
        <f t="shared" ref="I214:I216" si="6">H214*B214</f>
        <v>6.3</v>
      </c>
      <c r="J214" s="115"/>
    </row>
    <row r="215" spans="1:10" ht="144">
      <c r="A215" s="114"/>
      <c r="B215" s="107">
        <v>1</v>
      </c>
      <c r="C215" s="10" t="s">
        <v>806</v>
      </c>
      <c r="D215" s="118" t="s">
        <v>107</v>
      </c>
      <c r="E215" s="148"/>
      <c r="F215" s="149"/>
      <c r="G215" s="11" t="s">
        <v>807</v>
      </c>
      <c r="H215" s="14">
        <v>5.55</v>
      </c>
      <c r="I215" s="109">
        <f t="shared" si="6"/>
        <v>5.55</v>
      </c>
      <c r="J215" s="115"/>
    </row>
    <row r="216" spans="1:10" ht="144">
      <c r="A216" s="114"/>
      <c r="B216" s="108">
        <v>1</v>
      </c>
      <c r="C216" s="12" t="s">
        <v>808</v>
      </c>
      <c r="D216" s="119" t="s">
        <v>107</v>
      </c>
      <c r="E216" s="152"/>
      <c r="F216" s="153"/>
      <c r="G216" s="13" t="s">
        <v>809</v>
      </c>
      <c r="H216" s="15">
        <v>4.08</v>
      </c>
      <c r="I216" s="110">
        <f t="shared" si="6"/>
        <v>4.08</v>
      </c>
      <c r="J216" s="115"/>
    </row>
  </sheetData>
  <mergeCells count="199">
    <mergeCell ref="E212:F212"/>
    <mergeCell ref="E213:F213"/>
    <mergeCell ref="E214:F214"/>
    <mergeCell ref="E215:F215"/>
    <mergeCell ref="E216:F216"/>
    <mergeCell ref="E207:F207"/>
    <mergeCell ref="E208:F208"/>
    <mergeCell ref="E209:F209"/>
    <mergeCell ref="E210:F210"/>
    <mergeCell ref="E211:F211"/>
    <mergeCell ref="E202:F202"/>
    <mergeCell ref="E203:F203"/>
    <mergeCell ref="E204:F204"/>
    <mergeCell ref="E205:F205"/>
    <mergeCell ref="E206:F206"/>
    <mergeCell ref="E197:F197"/>
    <mergeCell ref="E198:F198"/>
    <mergeCell ref="E199:F199"/>
    <mergeCell ref="E200:F200"/>
    <mergeCell ref="E201:F201"/>
    <mergeCell ref="E192:F192"/>
    <mergeCell ref="E193:F193"/>
    <mergeCell ref="E194:F194"/>
    <mergeCell ref="E195:F195"/>
    <mergeCell ref="E196:F196"/>
    <mergeCell ref="E187:F187"/>
    <mergeCell ref="E188:F188"/>
    <mergeCell ref="E189:F189"/>
    <mergeCell ref="E190:F190"/>
    <mergeCell ref="E191:F191"/>
    <mergeCell ref="E182:F182"/>
    <mergeCell ref="E183:F183"/>
    <mergeCell ref="E184:F184"/>
    <mergeCell ref="E185:F185"/>
    <mergeCell ref="E186:F186"/>
    <mergeCell ref="E177:F177"/>
    <mergeCell ref="E178:F178"/>
    <mergeCell ref="E179:F179"/>
    <mergeCell ref="E180:F180"/>
    <mergeCell ref="E181:F181"/>
    <mergeCell ref="E172:F172"/>
    <mergeCell ref="E173:F173"/>
    <mergeCell ref="E174:F174"/>
    <mergeCell ref="E175:F175"/>
    <mergeCell ref="E176:F176"/>
    <mergeCell ref="E167:F167"/>
    <mergeCell ref="E168:F168"/>
    <mergeCell ref="E169:F169"/>
    <mergeCell ref="E170:F170"/>
    <mergeCell ref="E171:F171"/>
    <mergeCell ref="E162:F162"/>
    <mergeCell ref="E163:F163"/>
    <mergeCell ref="E164:F164"/>
    <mergeCell ref="E165:F165"/>
    <mergeCell ref="E166:F166"/>
    <mergeCell ref="E157:F157"/>
    <mergeCell ref="E158:F158"/>
    <mergeCell ref="E159:F159"/>
    <mergeCell ref="E160:F160"/>
    <mergeCell ref="E161:F161"/>
    <mergeCell ref="E152:F152"/>
    <mergeCell ref="E153:F153"/>
    <mergeCell ref="E154:F154"/>
    <mergeCell ref="E155:F155"/>
    <mergeCell ref="E156:F156"/>
    <mergeCell ref="E147:F147"/>
    <mergeCell ref="E148:F148"/>
    <mergeCell ref="E149:F149"/>
    <mergeCell ref="E150:F150"/>
    <mergeCell ref="E151:F151"/>
    <mergeCell ref="E142:F142"/>
    <mergeCell ref="E143:F143"/>
    <mergeCell ref="E144:F144"/>
    <mergeCell ref="E145:F145"/>
    <mergeCell ref="E146:F146"/>
    <mergeCell ref="E137:F137"/>
    <mergeCell ref="E138:F138"/>
    <mergeCell ref="E139:F139"/>
    <mergeCell ref="E140:F140"/>
    <mergeCell ref="E141:F141"/>
    <mergeCell ref="E132:F132"/>
    <mergeCell ref="E133:F133"/>
    <mergeCell ref="E134:F134"/>
    <mergeCell ref="E135:F135"/>
    <mergeCell ref="E136:F136"/>
    <mergeCell ref="E127:F127"/>
    <mergeCell ref="E128:F128"/>
    <mergeCell ref="E129:F129"/>
    <mergeCell ref="E130:F130"/>
    <mergeCell ref="E131:F131"/>
    <mergeCell ref="E122:F122"/>
    <mergeCell ref="E123:F123"/>
    <mergeCell ref="E124:F124"/>
    <mergeCell ref="E125:F125"/>
    <mergeCell ref="E126:F126"/>
    <mergeCell ref="E117:F117"/>
    <mergeCell ref="E118:F118"/>
    <mergeCell ref="E119:F119"/>
    <mergeCell ref="E120:F120"/>
    <mergeCell ref="E121:F121"/>
    <mergeCell ref="E112:F112"/>
    <mergeCell ref="E113:F113"/>
    <mergeCell ref="E114:F114"/>
    <mergeCell ref="E115:F115"/>
    <mergeCell ref="E116:F116"/>
    <mergeCell ref="E107:F107"/>
    <mergeCell ref="E108:F108"/>
    <mergeCell ref="E109:F109"/>
    <mergeCell ref="E110:F110"/>
    <mergeCell ref="E111:F111"/>
    <mergeCell ref="E102:F102"/>
    <mergeCell ref="E103:F103"/>
    <mergeCell ref="E104:F104"/>
    <mergeCell ref="E105:F105"/>
    <mergeCell ref="E106:F106"/>
    <mergeCell ref="E97:F97"/>
    <mergeCell ref="E98:F98"/>
    <mergeCell ref="E99:F99"/>
    <mergeCell ref="E100:F100"/>
    <mergeCell ref="E101:F101"/>
    <mergeCell ref="E92:F92"/>
    <mergeCell ref="E93:F93"/>
    <mergeCell ref="E94:F94"/>
    <mergeCell ref="E95:F95"/>
    <mergeCell ref="E96:F96"/>
    <mergeCell ref="E87:F87"/>
    <mergeCell ref="E88:F88"/>
    <mergeCell ref="E89:F89"/>
    <mergeCell ref="E90:F90"/>
    <mergeCell ref="E91:F91"/>
    <mergeCell ref="E82:F82"/>
    <mergeCell ref="E83:F83"/>
    <mergeCell ref="E84:F84"/>
    <mergeCell ref="E85:F85"/>
    <mergeCell ref="E86:F86"/>
    <mergeCell ref="E77:F77"/>
    <mergeCell ref="E78:F78"/>
    <mergeCell ref="E79:F79"/>
    <mergeCell ref="E80:F80"/>
    <mergeCell ref="E81:F81"/>
    <mergeCell ref="E72:F72"/>
    <mergeCell ref="E73:F73"/>
    <mergeCell ref="E74:F74"/>
    <mergeCell ref="E75:F75"/>
    <mergeCell ref="E76:F76"/>
    <mergeCell ref="E67:F67"/>
    <mergeCell ref="E68:F68"/>
    <mergeCell ref="E69:F69"/>
    <mergeCell ref="E70:F70"/>
    <mergeCell ref="E71:F71"/>
    <mergeCell ref="E62:F62"/>
    <mergeCell ref="E63:F63"/>
    <mergeCell ref="E64:F64"/>
    <mergeCell ref="E65:F65"/>
    <mergeCell ref="E66:F66"/>
    <mergeCell ref="E57:F57"/>
    <mergeCell ref="E58:F58"/>
    <mergeCell ref="E59:F59"/>
    <mergeCell ref="E60:F60"/>
    <mergeCell ref="E61:F61"/>
    <mergeCell ref="E52:F52"/>
    <mergeCell ref="E53:F53"/>
    <mergeCell ref="E54:F54"/>
    <mergeCell ref="E55:F55"/>
    <mergeCell ref="E56:F56"/>
    <mergeCell ref="E47:F47"/>
    <mergeCell ref="E48:F48"/>
    <mergeCell ref="E49:F49"/>
    <mergeCell ref="E50:F50"/>
    <mergeCell ref="E51:F51"/>
    <mergeCell ref="E42:F42"/>
    <mergeCell ref="E43:F43"/>
    <mergeCell ref="E44:F44"/>
    <mergeCell ref="E45:F45"/>
    <mergeCell ref="E46:F46"/>
    <mergeCell ref="E37:F37"/>
    <mergeCell ref="E38:F38"/>
    <mergeCell ref="E39:F39"/>
    <mergeCell ref="E40:F40"/>
    <mergeCell ref="E41:F41"/>
    <mergeCell ref="E32:F32"/>
    <mergeCell ref="E33:F33"/>
    <mergeCell ref="E34:F34"/>
    <mergeCell ref="E35:F35"/>
    <mergeCell ref="E36:F36"/>
    <mergeCell ref="E27:F27"/>
    <mergeCell ref="E28:F28"/>
    <mergeCell ref="E29:F29"/>
    <mergeCell ref="E30:F30"/>
    <mergeCell ref="E31:F31"/>
    <mergeCell ref="E23:F23"/>
    <mergeCell ref="E24:F24"/>
    <mergeCell ref="E25:F25"/>
    <mergeCell ref="E26:F26"/>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28"/>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0.3</v>
      </c>
      <c r="O1" t="s">
        <v>181</v>
      </c>
    </row>
    <row r="2" spans="1:15" ht="15.75" customHeight="1">
      <c r="A2" s="114"/>
      <c r="B2" s="124" t="s">
        <v>134</v>
      </c>
      <c r="C2" s="120"/>
      <c r="D2" s="120"/>
      <c r="E2" s="120"/>
      <c r="F2" s="120"/>
      <c r="G2" s="120"/>
      <c r="H2" s="120"/>
      <c r="I2" s="120"/>
      <c r="J2" s="120"/>
      <c r="K2" s="125" t="s">
        <v>140</v>
      </c>
      <c r="L2" s="115"/>
      <c r="N2">
        <v>1270.3899999999992</v>
      </c>
      <c r="O2" t="s">
        <v>182</v>
      </c>
    </row>
    <row r="3" spans="1:15" ht="12.75" customHeight="1">
      <c r="A3" s="114"/>
      <c r="B3" s="121" t="s">
        <v>135</v>
      </c>
      <c r="C3" s="120"/>
      <c r="D3" s="120"/>
      <c r="E3" s="120"/>
      <c r="F3" s="120"/>
      <c r="G3" s="120"/>
      <c r="H3" s="120"/>
      <c r="I3" s="120"/>
      <c r="J3" s="120"/>
      <c r="K3" s="120"/>
      <c r="L3" s="115"/>
      <c r="N3">
        <v>1270.3899999999992</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40">
        <f>IF(Invoice!J10&lt;&gt;"",Invoice!J10,"")</f>
        <v>53429</v>
      </c>
      <c r="L10" s="115"/>
    </row>
    <row r="11" spans="1:15" ht="12.75" customHeight="1">
      <c r="A11" s="114"/>
      <c r="B11" s="114" t="s">
        <v>709</v>
      </c>
      <c r="C11" s="120"/>
      <c r="D11" s="120"/>
      <c r="E11" s="120"/>
      <c r="F11" s="115"/>
      <c r="G11" s="116"/>
      <c r="H11" s="116" t="s">
        <v>709</v>
      </c>
      <c r="I11" s="120"/>
      <c r="J11" s="120"/>
      <c r="K11" s="141"/>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840</v>
      </c>
      <c r="C13" s="120"/>
      <c r="D13" s="120"/>
      <c r="E13" s="120"/>
      <c r="F13" s="115"/>
      <c r="G13" s="116"/>
      <c r="H13" s="116" t="s">
        <v>840</v>
      </c>
      <c r="I13" s="120"/>
      <c r="J13" s="120"/>
      <c r="K13" s="99" t="s">
        <v>11</v>
      </c>
      <c r="L13" s="115"/>
    </row>
    <row r="14" spans="1:15" ht="15" customHeight="1">
      <c r="A14" s="114"/>
      <c r="B14" s="114" t="s">
        <v>712</v>
      </c>
      <c r="C14" s="120"/>
      <c r="D14" s="120"/>
      <c r="E14" s="120"/>
      <c r="F14" s="115"/>
      <c r="G14" s="116"/>
      <c r="H14" s="116" t="s">
        <v>712</v>
      </c>
      <c r="I14" s="120"/>
      <c r="J14" s="120"/>
      <c r="K14" s="142">
        <f>Invoice!J14</f>
        <v>45350</v>
      </c>
      <c r="L14" s="115"/>
    </row>
    <row r="15" spans="1:15" ht="15" customHeight="1">
      <c r="A15" s="114"/>
      <c r="B15" s="6" t="s">
        <v>6</v>
      </c>
      <c r="C15" s="7"/>
      <c r="D15" s="7"/>
      <c r="E15" s="7"/>
      <c r="F15" s="8"/>
      <c r="G15" s="116"/>
      <c r="H15" s="9" t="s">
        <v>6</v>
      </c>
      <c r="I15" s="120"/>
      <c r="J15" s="120"/>
      <c r="K15" s="143"/>
      <c r="L15" s="115"/>
    </row>
    <row r="16" spans="1:15" ht="15" customHeight="1">
      <c r="A16" s="114"/>
      <c r="B16" s="120"/>
      <c r="C16" s="120"/>
      <c r="D16" s="120"/>
      <c r="E16" s="120"/>
      <c r="F16" s="120"/>
      <c r="G16" s="120"/>
      <c r="H16" s="120"/>
      <c r="I16" s="123" t="s">
        <v>142</v>
      </c>
      <c r="J16" s="123" t="s">
        <v>142</v>
      </c>
      <c r="K16" s="129">
        <v>41877</v>
      </c>
      <c r="L16" s="115"/>
    </row>
    <row r="17" spans="1:12" ht="12.75" customHeight="1">
      <c r="A17" s="114"/>
      <c r="B17" s="120" t="s">
        <v>713</v>
      </c>
      <c r="C17" s="120"/>
      <c r="D17" s="120"/>
      <c r="E17" s="120"/>
      <c r="F17" s="120"/>
      <c r="G17" s="120"/>
      <c r="H17" s="120"/>
      <c r="I17" s="123" t="s">
        <v>143</v>
      </c>
      <c r="J17" s="123" t="s">
        <v>143</v>
      </c>
      <c r="K17" s="129" t="str">
        <f>IF(Invoice!J17&lt;&gt;"",Invoice!J17,"")</f>
        <v>Didi</v>
      </c>
      <c r="L17" s="115"/>
    </row>
    <row r="18" spans="1:12" ht="18" customHeight="1">
      <c r="A18" s="114"/>
      <c r="B18" s="120" t="s">
        <v>714</v>
      </c>
      <c r="C18" s="120"/>
      <c r="D18" s="120"/>
      <c r="E18" s="120"/>
      <c r="F18" s="120"/>
      <c r="G18" s="120"/>
      <c r="H18" s="120"/>
      <c r="I18" s="122" t="s">
        <v>258</v>
      </c>
      <c r="J18" s="122" t="s">
        <v>258</v>
      </c>
      <c r="K18" s="104" t="s">
        <v>168</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4" t="s">
        <v>201</v>
      </c>
      <c r="G20" s="145"/>
      <c r="H20" s="100" t="s">
        <v>169</v>
      </c>
      <c r="I20" s="100" t="s">
        <v>202</v>
      </c>
      <c r="J20" s="100" t="s">
        <v>202</v>
      </c>
      <c r="K20" s="100" t="s">
        <v>21</v>
      </c>
      <c r="L20" s="115"/>
    </row>
    <row r="21" spans="1:12" ht="12.75" customHeight="1">
      <c r="A21" s="114"/>
      <c r="B21" s="105"/>
      <c r="C21" s="105"/>
      <c r="D21" s="105"/>
      <c r="E21" s="106"/>
      <c r="F21" s="146"/>
      <c r="G21" s="147"/>
      <c r="H21" s="105" t="s">
        <v>141</v>
      </c>
      <c r="I21" s="105"/>
      <c r="J21" s="105"/>
      <c r="K21" s="105"/>
      <c r="L21" s="115"/>
    </row>
    <row r="22" spans="1:12" ht="24" customHeight="1">
      <c r="A22" s="114"/>
      <c r="B22" s="107">
        <f>'Tax Invoice'!D18</f>
        <v>6</v>
      </c>
      <c r="C22" s="10" t="s">
        <v>715</v>
      </c>
      <c r="D22" s="10" t="s">
        <v>715</v>
      </c>
      <c r="E22" s="118" t="s">
        <v>273</v>
      </c>
      <c r="F22" s="148"/>
      <c r="G22" s="149"/>
      <c r="H22" s="11" t="s">
        <v>826</v>
      </c>
      <c r="I22" s="14">
        <f t="shared" ref="I22:I53" si="0">ROUNDUP(J22*$N$1,2)</f>
        <v>0.09</v>
      </c>
      <c r="J22" s="14">
        <v>0.28999999999999998</v>
      </c>
      <c r="K22" s="109">
        <f t="shared" ref="K22:K53" si="1">I22*B22</f>
        <v>0.54</v>
      </c>
      <c r="L22" s="115"/>
    </row>
    <row r="23" spans="1:12" ht="24" customHeight="1">
      <c r="A23" s="114"/>
      <c r="B23" s="107">
        <f>'Tax Invoice'!D19</f>
        <v>6</v>
      </c>
      <c r="C23" s="10" t="s">
        <v>715</v>
      </c>
      <c r="D23" s="10" t="s">
        <v>715</v>
      </c>
      <c r="E23" s="118" t="s">
        <v>583</v>
      </c>
      <c r="F23" s="148"/>
      <c r="G23" s="149"/>
      <c r="H23" s="11" t="s">
        <v>826</v>
      </c>
      <c r="I23" s="14">
        <f t="shared" si="0"/>
        <v>0.09</v>
      </c>
      <c r="J23" s="14">
        <v>0.28999999999999998</v>
      </c>
      <c r="K23" s="109">
        <f t="shared" si="1"/>
        <v>0.54</v>
      </c>
      <c r="L23" s="115"/>
    </row>
    <row r="24" spans="1:12" ht="24" customHeight="1">
      <c r="A24" s="114"/>
      <c r="B24" s="107">
        <f>'Tax Invoice'!D20</f>
        <v>6</v>
      </c>
      <c r="C24" s="10" t="s">
        <v>715</v>
      </c>
      <c r="D24" s="10" t="s">
        <v>715</v>
      </c>
      <c r="E24" s="118" t="s">
        <v>673</v>
      </c>
      <c r="F24" s="148"/>
      <c r="G24" s="149"/>
      <c r="H24" s="11" t="s">
        <v>826</v>
      </c>
      <c r="I24" s="14">
        <f t="shared" si="0"/>
        <v>0.09</v>
      </c>
      <c r="J24" s="14">
        <v>0.28999999999999998</v>
      </c>
      <c r="K24" s="109">
        <f t="shared" si="1"/>
        <v>0.54</v>
      </c>
      <c r="L24" s="115"/>
    </row>
    <row r="25" spans="1:12" ht="24" hidden="1" customHeight="1">
      <c r="A25" s="114"/>
      <c r="B25" s="107">
        <f>'Tax Invoice'!D21</f>
        <v>0</v>
      </c>
      <c r="C25" s="10" t="s">
        <v>715</v>
      </c>
      <c r="D25" s="10" t="s">
        <v>715</v>
      </c>
      <c r="E25" s="118" t="s">
        <v>716</v>
      </c>
      <c r="F25" s="148"/>
      <c r="G25" s="149"/>
      <c r="H25" s="11" t="s">
        <v>826</v>
      </c>
      <c r="I25" s="14">
        <f t="shared" si="0"/>
        <v>0.09</v>
      </c>
      <c r="J25" s="14">
        <v>0.28999999999999998</v>
      </c>
      <c r="K25" s="109">
        <f t="shared" si="1"/>
        <v>0</v>
      </c>
      <c r="L25" s="115"/>
    </row>
    <row r="26" spans="1:12" ht="24" customHeight="1">
      <c r="A26" s="114"/>
      <c r="B26" s="107">
        <f>'Tax Invoice'!D22</f>
        <v>6</v>
      </c>
      <c r="C26" s="10" t="s">
        <v>715</v>
      </c>
      <c r="D26" s="10" t="s">
        <v>715</v>
      </c>
      <c r="E26" s="118" t="s">
        <v>717</v>
      </c>
      <c r="F26" s="148"/>
      <c r="G26" s="149"/>
      <c r="H26" s="11" t="s">
        <v>826</v>
      </c>
      <c r="I26" s="14">
        <f t="shared" si="0"/>
        <v>0.09</v>
      </c>
      <c r="J26" s="14">
        <v>0.28999999999999998</v>
      </c>
      <c r="K26" s="109">
        <f t="shared" si="1"/>
        <v>0.54</v>
      </c>
      <c r="L26" s="115"/>
    </row>
    <row r="27" spans="1:12" ht="24" customHeight="1">
      <c r="A27" s="114"/>
      <c r="B27" s="107">
        <f>'Tax Invoice'!D23</f>
        <v>6</v>
      </c>
      <c r="C27" s="10" t="s">
        <v>715</v>
      </c>
      <c r="D27" s="10" t="s">
        <v>715</v>
      </c>
      <c r="E27" s="118" t="s">
        <v>718</v>
      </c>
      <c r="F27" s="148"/>
      <c r="G27" s="149"/>
      <c r="H27" s="11" t="s">
        <v>826</v>
      </c>
      <c r="I27" s="14">
        <f t="shared" si="0"/>
        <v>0.09</v>
      </c>
      <c r="J27" s="14">
        <v>0.28999999999999998</v>
      </c>
      <c r="K27" s="109">
        <f t="shared" si="1"/>
        <v>0.54</v>
      </c>
      <c r="L27" s="115"/>
    </row>
    <row r="28" spans="1:12" ht="24" customHeight="1">
      <c r="A28" s="114"/>
      <c r="B28" s="107">
        <f>'Tax Invoice'!D24</f>
        <v>6</v>
      </c>
      <c r="C28" s="10" t="s">
        <v>719</v>
      </c>
      <c r="D28" s="10" t="s">
        <v>719</v>
      </c>
      <c r="E28" s="118" t="s">
        <v>273</v>
      </c>
      <c r="F28" s="148"/>
      <c r="G28" s="149"/>
      <c r="H28" s="11" t="s">
        <v>827</v>
      </c>
      <c r="I28" s="14">
        <f t="shared" si="0"/>
        <v>9.9999999999999992E-2</v>
      </c>
      <c r="J28" s="14">
        <v>0.31</v>
      </c>
      <c r="K28" s="109">
        <f t="shared" si="1"/>
        <v>0.6</v>
      </c>
      <c r="L28" s="115"/>
    </row>
    <row r="29" spans="1:12" ht="24" customHeight="1">
      <c r="A29" s="114"/>
      <c r="B29" s="107">
        <f>'Tax Invoice'!D25</f>
        <v>6</v>
      </c>
      <c r="C29" s="10" t="s">
        <v>719</v>
      </c>
      <c r="D29" s="10" t="s">
        <v>719</v>
      </c>
      <c r="E29" s="118" t="s">
        <v>583</v>
      </c>
      <c r="F29" s="148"/>
      <c r="G29" s="149"/>
      <c r="H29" s="11" t="s">
        <v>827</v>
      </c>
      <c r="I29" s="14">
        <f t="shared" si="0"/>
        <v>9.9999999999999992E-2</v>
      </c>
      <c r="J29" s="14">
        <v>0.31</v>
      </c>
      <c r="K29" s="109">
        <f t="shared" si="1"/>
        <v>0.6</v>
      </c>
      <c r="L29" s="115"/>
    </row>
    <row r="30" spans="1:12" ht="24" customHeight="1">
      <c r="A30" s="114"/>
      <c r="B30" s="107">
        <f>'Tax Invoice'!D26</f>
        <v>6</v>
      </c>
      <c r="C30" s="10" t="s">
        <v>719</v>
      </c>
      <c r="D30" s="10" t="s">
        <v>719</v>
      </c>
      <c r="E30" s="118" t="s">
        <v>673</v>
      </c>
      <c r="F30" s="148"/>
      <c r="G30" s="149"/>
      <c r="H30" s="11" t="s">
        <v>827</v>
      </c>
      <c r="I30" s="14">
        <f t="shared" si="0"/>
        <v>9.9999999999999992E-2</v>
      </c>
      <c r="J30" s="14">
        <v>0.31</v>
      </c>
      <c r="K30" s="109">
        <f t="shared" si="1"/>
        <v>0.6</v>
      </c>
      <c r="L30" s="115"/>
    </row>
    <row r="31" spans="1:12" ht="24" customHeight="1">
      <c r="A31" s="114"/>
      <c r="B31" s="107">
        <f>'Tax Invoice'!D27</f>
        <v>6</v>
      </c>
      <c r="C31" s="10" t="s">
        <v>719</v>
      </c>
      <c r="D31" s="10" t="s">
        <v>719</v>
      </c>
      <c r="E31" s="118" t="s">
        <v>716</v>
      </c>
      <c r="F31" s="148"/>
      <c r="G31" s="149"/>
      <c r="H31" s="11" t="s">
        <v>827</v>
      </c>
      <c r="I31" s="14">
        <f t="shared" si="0"/>
        <v>9.9999999999999992E-2</v>
      </c>
      <c r="J31" s="14">
        <v>0.31</v>
      </c>
      <c r="K31" s="109">
        <f t="shared" si="1"/>
        <v>0.6</v>
      </c>
      <c r="L31" s="115"/>
    </row>
    <row r="32" spans="1:12" ht="24" customHeight="1">
      <c r="A32" s="114"/>
      <c r="B32" s="107">
        <f>'Tax Invoice'!D28</f>
        <v>6</v>
      </c>
      <c r="C32" s="10" t="s">
        <v>719</v>
      </c>
      <c r="D32" s="10" t="s">
        <v>719</v>
      </c>
      <c r="E32" s="118" t="s">
        <v>717</v>
      </c>
      <c r="F32" s="148"/>
      <c r="G32" s="149"/>
      <c r="H32" s="11" t="s">
        <v>827</v>
      </c>
      <c r="I32" s="14">
        <f t="shared" si="0"/>
        <v>9.9999999999999992E-2</v>
      </c>
      <c r="J32" s="14">
        <v>0.31</v>
      </c>
      <c r="K32" s="109">
        <f t="shared" si="1"/>
        <v>0.6</v>
      </c>
      <c r="L32" s="115"/>
    </row>
    <row r="33" spans="1:12" ht="24" customHeight="1">
      <c r="A33" s="114"/>
      <c r="B33" s="107">
        <f>'Tax Invoice'!D29</f>
        <v>6</v>
      </c>
      <c r="C33" s="10" t="s">
        <v>719</v>
      </c>
      <c r="D33" s="10" t="s">
        <v>719</v>
      </c>
      <c r="E33" s="118" t="s">
        <v>718</v>
      </c>
      <c r="F33" s="148"/>
      <c r="G33" s="149"/>
      <c r="H33" s="11" t="s">
        <v>827</v>
      </c>
      <c r="I33" s="14">
        <f t="shared" si="0"/>
        <v>9.9999999999999992E-2</v>
      </c>
      <c r="J33" s="14">
        <v>0.31</v>
      </c>
      <c r="K33" s="109">
        <f t="shared" si="1"/>
        <v>0.6</v>
      </c>
      <c r="L33" s="115"/>
    </row>
    <row r="34" spans="1:12" ht="24" customHeight="1">
      <c r="A34" s="114"/>
      <c r="B34" s="107">
        <f>'Tax Invoice'!D30</f>
        <v>6</v>
      </c>
      <c r="C34" s="10" t="s">
        <v>720</v>
      </c>
      <c r="D34" s="10" t="s">
        <v>720</v>
      </c>
      <c r="E34" s="118" t="s">
        <v>636</v>
      </c>
      <c r="F34" s="148"/>
      <c r="G34" s="149"/>
      <c r="H34" s="11" t="s">
        <v>828</v>
      </c>
      <c r="I34" s="14">
        <f t="shared" si="0"/>
        <v>9.9999999999999992E-2</v>
      </c>
      <c r="J34" s="14">
        <v>0.31</v>
      </c>
      <c r="K34" s="109">
        <f t="shared" si="1"/>
        <v>0.6</v>
      </c>
      <c r="L34" s="115"/>
    </row>
    <row r="35" spans="1:12" ht="24" customHeight="1">
      <c r="A35" s="114"/>
      <c r="B35" s="107">
        <f>'Tax Invoice'!D31</f>
        <v>6</v>
      </c>
      <c r="C35" s="10" t="s">
        <v>720</v>
      </c>
      <c r="D35" s="10" t="s">
        <v>720</v>
      </c>
      <c r="E35" s="118" t="s">
        <v>637</v>
      </c>
      <c r="F35" s="148"/>
      <c r="G35" s="149"/>
      <c r="H35" s="11" t="s">
        <v>828</v>
      </c>
      <c r="I35" s="14">
        <f t="shared" si="0"/>
        <v>9.9999999999999992E-2</v>
      </c>
      <c r="J35" s="14">
        <v>0.31</v>
      </c>
      <c r="K35" s="109">
        <f t="shared" si="1"/>
        <v>0.6</v>
      </c>
      <c r="L35" s="115"/>
    </row>
    <row r="36" spans="1:12" ht="24" customHeight="1">
      <c r="A36" s="114"/>
      <c r="B36" s="107">
        <f>'Tax Invoice'!D32</f>
        <v>6</v>
      </c>
      <c r="C36" s="10" t="s">
        <v>720</v>
      </c>
      <c r="D36" s="10" t="s">
        <v>720</v>
      </c>
      <c r="E36" s="118" t="s">
        <v>721</v>
      </c>
      <c r="F36" s="148"/>
      <c r="G36" s="149"/>
      <c r="H36" s="11" t="s">
        <v>828</v>
      </c>
      <c r="I36" s="14">
        <f t="shared" si="0"/>
        <v>9.9999999999999992E-2</v>
      </c>
      <c r="J36" s="14">
        <v>0.31</v>
      </c>
      <c r="K36" s="109">
        <f t="shared" si="1"/>
        <v>0.6</v>
      </c>
      <c r="L36" s="115"/>
    </row>
    <row r="37" spans="1:12" ht="12.75" customHeight="1">
      <c r="A37" s="114"/>
      <c r="B37" s="107">
        <f>'Tax Invoice'!D33</f>
        <v>2</v>
      </c>
      <c r="C37" s="10" t="s">
        <v>30</v>
      </c>
      <c r="D37" s="10" t="s">
        <v>810</v>
      </c>
      <c r="E37" s="118" t="s">
        <v>33</v>
      </c>
      <c r="F37" s="148"/>
      <c r="G37" s="149"/>
      <c r="H37" s="11" t="s">
        <v>722</v>
      </c>
      <c r="I37" s="14">
        <f t="shared" si="0"/>
        <v>0.13</v>
      </c>
      <c r="J37" s="14">
        <v>0.43</v>
      </c>
      <c r="K37" s="109">
        <f t="shared" si="1"/>
        <v>0.26</v>
      </c>
      <c r="L37" s="115"/>
    </row>
    <row r="38" spans="1:12" ht="12.75" customHeight="1">
      <c r="A38" s="114"/>
      <c r="B38" s="107">
        <f>'Tax Invoice'!D34</f>
        <v>2</v>
      </c>
      <c r="C38" s="10" t="s">
        <v>30</v>
      </c>
      <c r="D38" s="10" t="s">
        <v>810</v>
      </c>
      <c r="E38" s="118" t="s">
        <v>34</v>
      </c>
      <c r="F38" s="148"/>
      <c r="G38" s="149"/>
      <c r="H38" s="11" t="s">
        <v>722</v>
      </c>
      <c r="I38" s="14">
        <f t="shared" si="0"/>
        <v>0.13</v>
      </c>
      <c r="J38" s="14">
        <v>0.43</v>
      </c>
      <c r="K38" s="109">
        <f t="shared" si="1"/>
        <v>0.26</v>
      </c>
      <c r="L38" s="115"/>
    </row>
    <row r="39" spans="1:12" ht="12.75" customHeight="1">
      <c r="A39" s="114"/>
      <c r="B39" s="107">
        <f>'Tax Invoice'!D35</f>
        <v>6</v>
      </c>
      <c r="C39" s="10" t="s">
        <v>30</v>
      </c>
      <c r="D39" s="10" t="s">
        <v>810</v>
      </c>
      <c r="E39" s="118" t="s">
        <v>35</v>
      </c>
      <c r="F39" s="148"/>
      <c r="G39" s="149"/>
      <c r="H39" s="11" t="s">
        <v>722</v>
      </c>
      <c r="I39" s="14">
        <f t="shared" si="0"/>
        <v>0.13</v>
      </c>
      <c r="J39" s="14">
        <v>0.43</v>
      </c>
      <c r="K39" s="109">
        <f t="shared" si="1"/>
        <v>0.78</v>
      </c>
      <c r="L39" s="115"/>
    </row>
    <row r="40" spans="1:12" ht="12.75" customHeight="1">
      <c r="A40" s="114"/>
      <c r="B40" s="107">
        <f>'Tax Invoice'!D36</f>
        <v>10</v>
      </c>
      <c r="C40" s="10" t="s">
        <v>30</v>
      </c>
      <c r="D40" s="10" t="s">
        <v>810</v>
      </c>
      <c r="E40" s="118" t="s">
        <v>37</v>
      </c>
      <c r="F40" s="148"/>
      <c r="G40" s="149"/>
      <c r="H40" s="11" t="s">
        <v>722</v>
      </c>
      <c r="I40" s="14">
        <f t="shared" si="0"/>
        <v>0.13</v>
      </c>
      <c r="J40" s="14">
        <v>0.43</v>
      </c>
      <c r="K40" s="109">
        <f t="shared" si="1"/>
        <v>1.3</v>
      </c>
      <c r="L40" s="115"/>
    </row>
    <row r="41" spans="1:12" ht="12.75" customHeight="1">
      <c r="A41" s="114"/>
      <c r="B41" s="107">
        <f>'Tax Invoice'!D37</f>
        <v>2</v>
      </c>
      <c r="C41" s="10" t="s">
        <v>30</v>
      </c>
      <c r="D41" s="10" t="s">
        <v>811</v>
      </c>
      <c r="E41" s="118" t="s">
        <v>723</v>
      </c>
      <c r="F41" s="148"/>
      <c r="G41" s="149"/>
      <c r="H41" s="11" t="s">
        <v>722</v>
      </c>
      <c r="I41" s="14">
        <f t="shared" si="0"/>
        <v>0.14000000000000001</v>
      </c>
      <c r="J41" s="14">
        <v>0.46</v>
      </c>
      <c r="K41" s="109">
        <f t="shared" si="1"/>
        <v>0.28000000000000003</v>
      </c>
      <c r="L41" s="115"/>
    </row>
    <row r="42" spans="1:12" ht="12.75" customHeight="1">
      <c r="A42" s="114"/>
      <c r="B42" s="107">
        <f>'Tax Invoice'!D38</f>
        <v>2</v>
      </c>
      <c r="C42" s="10" t="s">
        <v>30</v>
      </c>
      <c r="D42" s="10" t="s">
        <v>811</v>
      </c>
      <c r="E42" s="118" t="s">
        <v>38</v>
      </c>
      <c r="F42" s="148"/>
      <c r="G42" s="149"/>
      <c r="H42" s="11" t="s">
        <v>722</v>
      </c>
      <c r="I42" s="14">
        <f t="shared" si="0"/>
        <v>0.14000000000000001</v>
      </c>
      <c r="J42" s="14">
        <v>0.46</v>
      </c>
      <c r="K42" s="109">
        <f t="shared" si="1"/>
        <v>0.28000000000000003</v>
      </c>
      <c r="L42" s="115"/>
    </row>
    <row r="43" spans="1:12" ht="24" customHeight="1">
      <c r="A43" s="114"/>
      <c r="B43" s="107">
        <f>'Tax Invoice'!D39</f>
        <v>2</v>
      </c>
      <c r="C43" s="10" t="s">
        <v>724</v>
      </c>
      <c r="D43" s="10" t="s">
        <v>724</v>
      </c>
      <c r="E43" s="118" t="s">
        <v>37</v>
      </c>
      <c r="F43" s="148" t="s">
        <v>273</v>
      </c>
      <c r="G43" s="149"/>
      <c r="H43" s="11" t="s">
        <v>725</v>
      </c>
      <c r="I43" s="14">
        <f t="shared" si="0"/>
        <v>0.38</v>
      </c>
      <c r="J43" s="14">
        <v>1.26</v>
      </c>
      <c r="K43" s="109">
        <f t="shared" si="1"/>
        <v>0.76</v>
      </c>
      <c r="L43" s="115"/>
    </row>
    <row r="44" spans="1:12" ht="24" customHeight="1">
      <c r="A44" s="114"/>
      <c r="B44" s="107">
        <f>'Tax Invoice'!D40</f>
        <v>2</v>
      </c>
      <c r="C44" s="10" t="s">
        <v>724</v>
      </c>
      <c r="D44" s="10" t="s">
        <v>724</v>
      </c>
      <c r="E44" s="118" t="s">
        <v>37</v>
      </c>
      <c r="F44" s="148" t="s">
        <v>272</v>
      </c>
      <c r="G44" s="149"/>
      <c r="H44" s="11" t="s">
        <v>725</v>
      </c>
      <c r="I44" s="14">
        <f t="shared" si="0"/>
        <v>0.38</v>
      </c>
      <c r="J44" s="14">
        <v>1.26</v>
      </c>
      <c r="K44" s="109">
        <f t="shared" si="1"/>
        <v>0.76</v>
      </c>
      <c r="L44" s="115"/>
    </row>
    <row r="45" spans="1:12" ht="24" customHeight="1">
      <c r="A45" s="114"/>
      <c r="B45" s="107">
        <f>'Tax Invoice'!D41</f>
        <v>2</v>
      </c>
      <c r="C45" s="10" t="s">
        <v>100</v>
      </c>
      <c r="D45" s="10" t="s">
        <v>100</v>
      </c>
      <c r="E45" s="118" t="s">
        <v>726</v>
      </c>
      <c r="F45" s="148" t="s">
        <v>107</v>
      </c>
      <c r="G45" s="149"/>
      <c r="H45" s="11" t="s">
        <v>727</v>
      </c>
      <c r="I45" s="14">
        <f t="shared" si="0"/>
        <v>0.51</v>
      </c>
      <c r="J45" s="14">
        <v>1.68</v>
      </c>
      <c r="K45" s="109">
        <f t="shared" si="1"/>
        <v>1.02</v>
      </c>
      <c r="L45" s="115"/>
    </row>
    <row r="46" spans="1:12" ht="24" customHeight="1">
      <c r="A46" s="114"/>
      <c r="B46" s="107">
        <f>'Tax Invoice'!D42</f>
        <v>2</v>
      </c>
      <c r="C46" s="10" t="s">
        <v>100</v>
      </c>
      <c r="D46" s="10" t="s">
        <v>100</v>
      </c>
      <c r="E46" s="118" t="s">
        <v>726</v>
      </c>
      <c r="F46" s="148" t="s">
        <v>210</v>
      </c>
      <c r="G46" s="149"/>
      <c r="H46" s="11" t="s">
        <v>727</v>
      </c>
      <c r="I46" s="14">
        <f t="shared" si="0"/>
        <v>0.51</v>
      </c>
      <c r="J46" s="14">
        <v>1.68</v>
      </c>
      <c r="K46" s="109">
        <f t="shared" si="1"/>
        <v>1.02</v>
      </c>
      <c r="L46" s="115"/>
    </row>
    <row r="47" spans="1:12" ht="24" customHeight="1">
      <c r="A47" s="114"/>
      <c r="B47" s="107">
        <f>'Tax Invoice'!D43</f>
        <v>2</v>
      </c>
      <c r="C47" s="10" t="s">
        <v>100</v>
      </c>
      <c r="D47" s="10" t="s">
        <v>100</v>
      </c>
      <c r="E47" s="118" t="s">
        <v>726</v>
      </c>
      <c r="F47" s="148" t="s">
        <v>212</v>
      </c>
      <c r="G47" s="149"/>
      <c r="H47" s="11" t="s">
        <v>727</v>
      </c>
      <c r="I47" s="14">
        <f t="shared" si="0"/>
        <v>0.51</v>
      </c>
      <c r="J47" s="14">
        <v>1.68</v>
      </c>
      <c r="K47" s="109">
        <f t="shared" si="1"/>
        <v>1.02</v>
      </c>
      <c r="L47" s="115"/>
    </row>
    <row r="48" spans="1:12" ht="24" customHeight="1">
      <c r="A48" s="114"/>
      <c r="B48" s="107">
        <f>'Tax Invoice'!D44</f>
        <v>2</v>
      </c>
      <c r="C48" s="10" t="s">
        <v>100</v>
      </c>
      <c r="D48" s="10" t="s">
        <v>100</v>
      </c>
      <c r="E48" s="118" t="s">
        <v>726</v>
      </c>
      <c r="F48" s="148" t="s">
        <v>213</v>
      </c>
      <c r="G48" s="149"/>
      <c r="H48" s="11" t="s">
        <v>727</v>
      </c>
      <c r="I48" s="14">
        <f t="shared" si="0"/>
        <v>0.51</v>
      </c>
      <c r="J48" s="14">
        <v>1.68</v>
      </c>
      <c r="K48" s="109">
        <f t="shared" si="1"/>
        <v>1.02</v>
      </c>
      <c r="L48" s="115"/>
    </row>
    <row r="49" spans="1:12" ht="24" customHeight="1">
      <c r="A49" s="114"/>
      <c r="B49" s="107">
        <f>'Tax Invoice'!D45</f>
        <v>2</v>
      </c>
      <c r="C49" s="10" t="s">
        <v>100</v>
      </c>
      <c r="D49" s="10" t="s">
        <v>100</v>
      </c>
      <c r="E49" s="118" t="s">
        <v>726</v>
      </c>
      <c r="F49" s="148" t="s">
        <v>214</v>
      </c>
      <c r="G49" s="149"/>
      <c r="H49" s="11" t="s">
        <v>727</v>
      </c>
      <c r="I49" s="14">
        <f t="shared" si="0"/>
        <v>0.51</v>
      </c>
      <c r="J49" s="14">
        <v>1.68</v>
      </c>
      <c r="K49" s="109">
        <f t="shared" si="1"/>
        <v>1.02</v>
      </c>
      <c r="L49" s="115"/>
    </row>
    <row r="50" spans="1:12" ht="24" customHeight="1">
      <c r="A50" s="114"/>
      <c r="B50" s="107">
        <f>'Tax Invoice'!D46</f>
        <v>2</v>
      </c>
      <c r="C50" s="10" t="s">
        <v>100</v>
      </c>
      <c r="D50" s="10" t="s">
        <v>100</v>
      </c>
      <c r="E50" s="118" t="s">
        <v>726</v>
      </c>
      <c r="F50" s="148" t="s">
        <v>265</v>
      </c>
      <c r="G50" s="149"/>
      <c r="H50" s="11" t="s">
        <v>727</v>
      </c>
      <c r="I50" s="14">
        <f t="shared" si="0"/>
        <v>0.51</v>
      </c>
      <c r="J50" s="14">
        <v>1.68</v>
      </c>
      <c r="K50" s="109">
        <f t="shared" si="1"/>
        <v>1.02</v>
      </c>
      <c r="L50" s="115"/>
    </row>
    <row r="51" spans="1:12" ht="24" customHeight="1">
      <c r="A51" s="114"/>
      <c r="B51" s="107">
        <f>'Tax Invoice'!D47</f>
        <v>2</v>
      </c>
      <c r="C51" s="10" t="s">
        <v>100</v>
      </c>
      <c r="D51" s="10" t="s">
        <v>100</v>
      </c>
      <c r="E51" s="118" t="s">
        <v>726</v>
      </c>
      <c r="F51" s="148" t="s">
        <v>266</v>
      </c>
      <c r="G51" s="149"/>
      <c r="H51" s="11" t="s">
        <v>727</v>
      </c>
      <c r="I51" s="14">
        <f t="shared" si="0"/>
        <v>0.51</v>
      </c>
      <c r="J51" s="14">
        <v>1.68</v>
      </c>
      <c r="K51" s="109">
        <f t="shared" si="1"/>
        <v>1.02</v>
      </c>
      <c r="L51" s="115"/>
    </row>
    <row r="52" spans="1:12" ht="24" customHeight="1">
      <c r="A52" s="114"/>
      <c r="B52" s="107">
        <f>'Tax Invoice'!D48</f>
        <v>2</v>
      </c>
      <c r="C52" s="10" t="s">
        <v>100</v>
      </c>
      <c r="D52" s="10" t="s">
        <v>100</v>
      </c>
      <c r="E52" s="118" t="s">
        <v>728</v>
      </c>
      <c r="F52" s="148" t="s">
        <v>107</v>
      </c>
      <c r="G52" s="149"/>
      <c r="H52" s="11" t="s">
        <v>727</v>
      </c>
      <c r="I52" s="14">
        <f t="shared" si="0"/>
        <v>0.51</v>
      </c>
      <c r="J52" s="14">
        <v>1.68</v>
      </c>
      <c r="K52" s="109">
        <f t="shared" si="1"/>
        <v>1.02</v>
      </c>
      <c r="L52" s="115"/>
    </row>
    <row r="53" spans="1:12" ht="24" customHeight="1">
      <c r="A53" s="114"/>
      <c r="B53" s="107">
        <f>'Tax Invoice'!D49</f>
        <v>2</v>
      </c>
      <c r="C53" s="10" t="s">
        <v>100</v>
      </c>
      <c r="D53" s="10" t="s">
        <v>100</v>
      </c>
      <c r="E53" s="118" t="s">
        <v>728</v>
      </c>
      <c r="F53" s="148" t="s">
        <v>210</v>
      </c>
      <c r="G53" s="149"/>
      <c r="H53" s="11" t="s">
        <v>727</v>
      </c>
      <c r="I53" s="14">
        <f t="shared" si="0"/>
        <v>0.51</v>
      </c>
      <c r="J53" s="14">
        <v>1.68</v>
      </c>
      <c r="K53" s="109">
        <f t="shared" si="1"/>
        <v>1.02</v>
      </c>
      <c r="L53" s="115"/>
    </row>
    <row r="54" spans="1:12" ht="24" customHeight="1">
      <c r="A54" s="114"/>
      <c r="B54" s="107">
        <f>'Tax Invoice'!D50</f>
        <v>2</v>
      </c>
      <c r="C54" s="10" t="s">
        <v>100</v>
      </c>
      <c r="D54" s="10" t="s">
        <v>100</v>
      </c>
      <c r="E54" s="118" t="s">
        <v>728</v>
      </c>
      <c r="F54" s="148" t="s">
        <v>212</v>
      </c>
      <c r="G54" s="149"/>
      <c r="H54" s="11" t="s">
        <v>727</v>
      </c>
      <c r="I54" s="14">
        <f t="shared" ref="I54:I85" si="2">ROUNDUP(J54*$N$1,2)</f>
        <v>0.51</v>
      </c>
      <c r="J54" s="14">
        <v>1.68</v>
      </c>
      <c r="K54" s="109">
        <f t="shared" ref="K54:K85" si="3">I54*B54</f>
        <v>1.02</v>
      </c>
      <c r="L54" s="115"/>
    </row>
    <row r="55" spans="1:12" ht="24" customHeight="1">
      <c r="A55" s="114"/>
      <c r="B55" s="107">
        <f>'Tax Invoice'!D51</f>
        <v>2</v>
      </c>
      <c r="C55" s="10" t="s">
        <v>100</v>
      </c>
      <c r="D55" s="10" t="s">
        <v>100</v>
      </c>
      <c r="E55" s="118" t="s">
        <v>728</v>
      </c>
      <c r="F55" s="148" t="s">
        <v>213</v>
      </c>
      <c r="G55" s="149"/>
      <c r="H55" s="11" t="s">
        <v>727</v>
      </c>
      <c r="I55" s="14">
        <f t="shared" si="2"/>
        <v>0.51</v>
      </c>
      <c r="J55" s="14">
        <v>1.68</v>
      </c>
      <c r="K55" s="109">
        <f t="shared" si="3"/>
        <v>1.02</v>
      </c>
      <c r="L55" s="115"/>
    </row>
    <row r="56" spans="1:12" ht="24" customHeight="1">
      <c r="A56" s="114"/>
      <c r="B56" s="107">
        <f>'Tax Invoice'!D52</f>
        <v>2</v>
      </c>
      <c r="C56" s="10" t="s">
        <v>100</v>
      </c>
      <c r="D56" s="10" t="s">
        <v>100</v>
      </c>
      <c r="E56" s="118" t="s">
        <v>728</v>
      </c>
      <c r="F56" s="148" t="s">
        <v>214</v>
      </c>
      <c r="G56" s="149"/>
      <c r="H56" s="11" t="s">
        <v>727</v>
      </c>
      <c r="I56" s="14">
        <f t="shared" si="2"/>
        <v>0.51</v>
      </c>
      <c r="J56" s="14">
        <v>1.68</v>
      </c>
      <c r="K56" s="109">
        <f t="shared" si="3"/>
        <v>1.02</v>
      </c>
      <c r="L56" s="115"/>
    </row>
    <row r="57" spans="1:12" ht="24" customHeight="1">
      <c r="A57" s="114"/>
      <c r="B57" s="107">
        <f>'Tax Invoice'!D53</f>
        <v>2</v>
      </c>
      <c r="C57" s="10" t="s">
        <v>100</v>
      </c>
      <c r="D57" s="10" t="s">
        <v>100</v>
      </c>
      <c r="E57" s="118" t="s">
        <v>728</v>
      </c>
      <c r="F57" s="148" t="s">
        <v>265</v>
      </c>
      <c r="G57" s="149"/>
      <c r="H57" s="11" t="s">
        <v>727</v>
      </c>
      <c r="I57" s="14">
        <f t="shared" si="2"/>
        <v>0.51</v>
      </c>
      <c r="J57" s="14">
        <v>1.68</v>
      </c>
      <c r="K57" s="109">
        <f t="shared" si="3"/>
        <v>1.02</v>
      </c>
      <c r="L57" s="115"/>
    </row>
    <row r="58" spans="1:12" ht="24" customHeight="1">
      <c r="A58" s="114"/>
      <c r="B58" s="107">
        <f>'Tax Invoice'!D54</f>
        <v>2</v>
      </c>
      <c r="C58" s="10" t="s">
        <v>100</v>
      </c>
      <c r="D58" s="10" t="s">
        <v>100</v>
      </c>
      <c r="E58" s="118" t="s">
        <v>728</v>
      </c>
      <c r="F58" s="148" t="s">
        <v>266</v>
      </c>
      <c r="G58" s="149"/>
      <c r="H58" s="11" t="s">
        <v>727</v>
      </c>
      <c r="I58" s="14">
        <f t="shared" si="2"/>
        <v>0.51</v>
      </c>
      <c r="J58" s="14">
        <v>1.68</v>
      </c>
      <c r="K58" s="109">
        <f t="shared" si="3"/>
        <v>1.02</v>
      </c>
      <c r="L58" s="115"/>
    </row>
    <row r="59" spans="1:12" ht="24" customHeight="1">
      <c r="A59" s="114"/>
      <c r="B59" s="107">
        <f>'Tax Invoice'!D55</f>
        <v>2</v>
      </c>
      <c r="C59" s="10" t="s">
        <v>100</v>
      </c>
      <c r="D59" s="10" t="s">
        <v>100</v>
      </c>
      <c r="E59" s="118" t="s">
        <v>729</v>
      </c>
      <c r="F59" s="148" t="s">
        <v>107</v>
      </c>
      <c r="G59" s="149"/>
      <c r="H59" s="11" t="s">
        <v>727</v>
      </c>
      <c r="I59" s="14">
        <f t="shared" si="2"/>
        <v>0.51</v>
      </c>
      <c r="J59" s="14">
        <v>1.68</v>
      </c>
      <c r="K59" s="109">
        <f t="shared" si="3"/>
        <v>1.02</v>
      </c>
      <c r="L59" s="115"/>
    </row>
    <row r="60" spans="1:12" ht="24" customHeight="1">
      <c r="A60" s="114"/>
      <c r="B60" s="107">
        <f>'Tax Invoice'!D56</f>
        <v>2</v>
      </c>
      <c r="C60" s="10" t="s">
        <v>100</v>
      </c>
      <c r="D60" s="10" t="s">
        <v>100</v>
      </c>
      <c r="E60" s="118" t="s">
        <v>729</v>
      </c>
      <c r="F60" s="148" t="s">
        <v>210</v>
      </c>
      <c r="G60" s="149"/>
      <c r="H60" s="11" t="s">
        <v>727</v>
      </c>
      <c r="I60" s="14">
        <f t="shared" si="2"/>
        <v>0.51</v>
      </c>
      <c r="J60" s="14">
        <v>1.68</v>
      </c>
      <c r="K60" s="109">
        <f t="shared" si="3"/>
        <v>1.02</v>
      </c>
      <c r="L60" s="115"/>
    </row>
    <row r="61" spans="1:12" ht="24" customHeight="1">
      <c r="A61" s="114"/>
      <c r="B61" s="107">
        <f>'Tax Invoice'!D57</f>
        <v>2</v>
      </c>
      <c r="C61" s="10" t="s">
        <v>100</v>
      </c>
      <c r="D61" s="10" t="s">
        <v>100</v>
      </c>
      <c r="E61" s="118" t="s">
        <v>729</v>
      </c>
      <c r="F61" s="148" t="s">
        <v>212</v>
      </c>
      <c r="G61" s="149"/>
      <c r="H61" s="11" t="s">
        <v>727</v>
      </c>
      <c r="I61" s="14">
        <f t="shared" si="2"/>
        <v>0.51</v>
      </c>
      <c r="J61" s="14">
        <v>1.68</v>
      </c>
      <c r="K61" s="109">
        <f t="shared" si="3"/>
        <v>1.02</v>
      </c>
      <c r="L61" s="115"/>
    </row>
    <row r="62" spans="1:12" ht="24" customHeight="1">
      <c r="A62" s="114"/>
      <c r="B62" s="107">
        <f>'Tax Invoice'!D58</f>
        <v>2</v>
      </c>
      <c r="C62" s="10" t="s">
        <v>100</v>
      </c>
      <c r="D62" s="10" t="s">
        <v>100</v>
      </c>
      <c r="E62" s="118" t="s">
        <v>729</v>
      </c>
      <c r="F62" s="148" t="s">
        <v>213</v>
      </c>
      <c r="G62" s="149"/>
      <c r="H62" s="11" t="s">
        <v>727</v>
      </c>
      <c r="I62" s="14">
        <f t="shared" si="2"/>
        <v>0.51</v>
      </c>
      <c r="J62" s="14">
        <v>1.68</v>
      </c>
      <c r="K62" s="109">
        <f t="shared" si="3"/>
        <v>1.02</v>
      </c>
      <c r="L62" s="115"/>
    </row>
    <row r="63" spans="1:12" ht="24" customHeight="1">
      <c r="A63" s="114"/>
      <c r="B63" s="107">
        <f>'Tax Invoice'!D59</f>
        <v>2</v>
      </c>
      <c r="C63" s="10" t="s">
        <v>100</v>
      </c>
      <c r="D63" s="10" t="s">
        <v>100</v>
      </c>
      <c r="E63" s="118" t="s">
        <v>729</v>
      </c>
      <c r="F63" s="148" t="s">
        <v>214</v>
      </c>
      <c r="G63" s="149"/>
      <c r="H63" s="11" t="s">
        <v>727</v>
      </c>
      <c r="I63" s="14">
        <f t="shared" si="2"/>
        <v>0.51</v>
      </c>
      <c r="J63" s="14">
        <v>1.68</v>
      </c>
      <c r="K63" s="109">
        <f t="shared" si="3"/>
        <v>1.02</v>
      </c>
      <c r="L63" s="115"/>
    </row>
    <row r="64" spans="1:12" ht="24" customHeight="1">
      <c r="A64" s="114"/>
      <c r="B64" s="107">
        <f>'Tax Invoice'!D60</f>
        <v>2</v>
      </c>
      <c r="C64" s="10" t="s">
        <v>100</v>
      </c>
      <c r="D64" s="10" t="s">
        <v>100</v>
      </c>
      <c r="E64" s="118" t="s">
        <v>729</v>
      </c>
      <c r="F64" s="148" t="s">
        <v>265</v>
      </c>
      <c r="G64" s="149"/>
      <c r="H64" s="11" t="s">
        <v>727</v>
      </c>
      <c r="I64" s="14">
        <f t="shared" si="2"/>
        <v>0.51</v>
      </c>
      <c r="J64" s="14">
        <v>1.68</v>
      </c>
      <c r="K64" s="109">
        <f t="shared" si="3"/>
        <v>1.02</v>
      </c>
      <c r="L64" s="115"/>
    </row>
    <row r="65" spans="1:12" ht="24" customHeight="1">
      <c r="A65" s="114"/>
      <c r="B65" s="107">
        <f>'Tax Invoice'!D61</f>
        <v>2</v>
      </c>
      <c r="C65" s="10" t="s">
        <v>100</v>
      </c>
      <c r="D65" s="10" t="s">
        <v>100</v>
      </c>
      <c r="E65" s="118" t="s">
        <v>729</v>
      </c>
      <c r="F65" s="148" t="s">
        <v>266</v>
      </c>
      <c r="G65" s="149"/>
      <c r="H65" s="11" t="s">
        <v>727</v>
      </c>
      <c r="I65" s="14">
        <f t="shared" si="2"/>
        <v>0.51</v>
      </c>
      <c r="J65" s="14">
        <v>1.68</v>
      </c>
      <c r="K65" s="109">
        <f t="shared" si="3"/>
        <v>1.02</v>
      </c>
      <c r="L65" s="115"/>
    </row>
    <row r="66" spans="1:12" ht="12.75" customHeight="1">
      <c r="A66" s="114"/>
      <c r="B66" s="107">
        <f>'Tax Invoice'!D62</f>
        <v>2</v>
      </c>
      <c r="C66" s="10" t="s">
        <v>43</v>
      </c>
      <c r="D66" s="10" t="s">
        <v>43</v>
      </c>
      <c r="E66" s="118" t="s">
        <v>25</v>
      </c>
      <c r="F66" s="148"/>
      <c r="G66" s="149"/>
      <c r="H66" s="11" t="s">
        <v>730</v>
      </c>
      <c r="I66" s="14">
        <f t="shared" si="2"/>
        <v>9.9999999999999992E-2</v>
      </c>
      <c r="J66" s="14">
        <v>0.32</v>
      </c>
      <c r="K66" s="109">
        <f t="shared" si="3"/>
        <v>0.19999999999999998</v>
      </c>
      <c r="L66" s="115"/>
    </row>
    <row r="67" spans="1:12" ht="12.75" customHeight="1">
      <c r="A67" s="114"/>
      <c r="B67" s="107">
        <f>'Tax Invoice'!D63</f>
        <v>6</v>
      </c>
      <c r="C67" s="10" t="s">
        <v>43</v>
      </c>
      <c r="D67" s="10" t="s">
        <v>43</v>
      </c>
      <c r="E67" s="118" t="s">
        <v>26</v>
      </c>
      <c r="F67" s="148"/>
      <c r="G67" s="149"/>
      <c r="H67" s="11" t="s">
        <v>730</v>
      </c>
      <c r="I67" s="14">
        <f t="shared" si="2"/>
        <v>9.9999999999999992E-2</v>
      </c>
      <c r="J67" s="14">
        <v>0.32</v>
      </c>
      <c r="K67" s="109">
        <f t="shared" si="3"/>
        <v>0.6</v>
      </c>
      <c r="L67" s="115"/>
    </row>
    <row r="68" spans="1:12" ht="12.75" customHeight="1">
      <c r="A68" s="114"/>
      <c r="B68" s="107">
        <f>'Tax Invoice'!D64</f>
        <v>10</v>
      </c>
      <c r="C68" s="10" t="s">
        <v>43</v>
      </c>
      <c r="D68" s="10" t="s">
        <v>43</v>
      </c>
      <c r="E68" s="118" t="s">
        <v>27</v>
      </c>
      <c r="F68" s="148"/>
      <c r="G68" s="149"/>
      <c r="H68" s="11" t="s">
        <v>730</v>
      </c>
      <c r="I68" s="14">
        <f t="shared" si="2"/>
        <v>9.9999999999999992E-2</v>
      </c>
      <c r="J68" s="14">
        <v>0.32</v>
      </c>
      <c r="K68" s="109">
        <f t="shared" si="3"/>
        <v>0.99999999999999989</v>
      </c>
      <c r="L68" s="115"/>
    </row>
    <row r="69" spans="1:12" ht="12.75" customHeight="1">
      <c r="A69" s="114"/>
      <c r="B69" s="107">
        <f>'Tax Invoice'!D65</f>
        <v>30</v>
      </c>
      <c r="C69" s="10" t="s">
        <v>43</v>
      </c>
      <c r="D69" s="10" t="s">
        <v>43</v>
      </c>
      <c r="E69" s="118" t="s">
        <v>28</v>
      </c>
      <c r="F69" s="148"/>
      <c r="G69" s="149"/>
      <c r="H69" s="11" t="s">
        <v>730</v>
      </c>
      <c r="I69" s="14">
        <f t="shared" si="2"/>
        <v>9.9999999999999992E-2</v>
      </c>
      <c r="J69" s="14">
        <v>0.32</v>
      </c>
      <c r="K69" s="109">
        <f t="shared" si="3"/>
        <v>2.9999999999999996</v>
      </c>
      <c r="L69" s="115"/>
    </row>
    <row r="70" spans="1:12" ht="12.75" customHeight="1">
      <c r="A70" s="114"/>
      <c r="B70" s="107">
        <f>'Tax Invoice'!D66</f>
        <v>30</v>
      </c>
      <c r="C70" s="10" t="s">
        <v>43</v>
      </c>
      <c r="D70" s="10" t="s">
        <v>43</v>
      </c>
      <c r="E70" s="118" t="s">
        <v>29</v>
      </c>
      <c r="F70" s="148"/>
      <c r="G70" s="149"/>
      <c r="H70" s="11" t="s">
        <v>730</v>
      </c>
      <c r="I70" s="14">
        <f t="shared" si="2"/>
        <v>9.9999999999999992E-2</v>
      </c>
      <c r="J70" s="14">
        <v>0.32</v>
      </c>
      <c r="K70" s="109">
        <f t="shared" si="3"/>
        <v>2.9999999999999996</v>
      </c>
      <c r="L70" s="115"/>
    </row>
    <row r="71" spans="1:12" ht="12.75" customHeight="1">
      <c r="A71" s="114"/>
      <c r="B71" s="107">
        <f>'Tax Invoice'!D67</f>
        <v>2</v>
      </c>
      <c r="C71" s="10" t="s">
        <v>43</v>
      </c>
      <c r="D71" s="10" t="s">
        <v>43</v>
      </c>
      <c r="E71" s="118" t="s">
        <v>50</v>
      </c>
      <c r="F71" s="148"/>
      <c r="G71" s="149"/>
      <c r="H71" s="11" t="s">
        <v>730</v>
      </c>
      <c r="I71" s="14">
        <f t="shared" si="2"/>
        <v>9.9999999999999992E-2</v>
      </c>
      <c r="J71" s="14">
        <v>0.32</v>
      </c>
      <c r="K71" s="109">
        <f t="shared" si="3"/>
        <v>0.19999999999999998</v>
      </c>
      <c r="L71" s="115"/>
    </row>
    <row r="72" spans="1:12" ht="12.75" customHeight="1">
      <c r="A72" s="114"/>
      <c r="B72" s="107">
        <f>'Tax Invoice'!D68</f>
        <v>2</v>
      </c>
      <c r="C72" s="10" t="s">
        <v>43</v>
      </c>
      <c r="D72" s="10" t="s">
        <v>43</v>
      </c>
      <c r="E72" s="118" t="s">
        <v>51</v>
      </c>
      <c r="F72" s="148"/>
      <c r="G72" s="149"/>
      <c r="H72" s="11" t="s">
        <v>730</v>
      </c>
      <c r="I72" s="14">
        <f t="shared" si="2"/>
        <v>9.9999999999999992E-2</v>
      </c>
      <c r="J72" s="14">
        <v>0.32</v>
      </c>
      <c r="K72" s="109">
        <f t="shared" si="3"/>
        <v>0.19999999999999998</v>
      </c>
      <c r="L72" s="115"/>
    </row>
    <row r="73" spans="1:12" ht="12.75" customHeight="1">
      <c r="A73" s="114"/>
      <c r="B73" s="107">
        <f>'Tax Invoice'!D69</f>
        <v>2</v>
      </c>
      <c r="C73" s="10" t="s">
        <v>43</v>
      </c>
      <c r="D73" s="10" t="s">
        <v>43</v>
      </c>
      <c r="E73" s="118" t="s">
        <v>31</v>
      </c>
      <c r="F73" s="148"/>
      <c r="G73" s="149"/>
      <c r="H73" s="11" t="s">
        <v>730</v>
      </c>
      <c r="I73" s="14">
        <f t="shared" si="2"/>
        <v>9.9999999999999992E-2</v>
      </c>
      <c r="J73" s="14">
        <v>0.32</v>
      </c>
      <c r="K73" s="109">
        <f t="shared" si="3"/>
        <v>0.19999999999999998</v>
      </c>
      <c r="L73" s="115"/>
    </row>
    <row r="74" spans="1:12" ht="12.75" customHeight="1">
      <c r="A74" s="114"/>
      <c r="B74" s="107">
        <f>'Tax Invoice'!D70</f>
        <v>4</v>
      </c>
      <c r="C74" s="10" t="s">
        <v>43</v>
      </c>
      <c r="D74" s="10" t="s">
        <v>43</v>
      </c>
      <c r="E74" s="118" t="s">
        <v>47</v>
      </c>
      <c r="F74" s="148"/>
      <c r="G74" s="149"/>
      <c r="H74" s="11" t="s">
        <v>730</v>
      </c>
      <c r="I74" s="14">
        <f t="shared" si="2"/>
        <v>9.9999999999999992E-2</v>
      </c>
      <c r="J74" s="14">
        <v>0.32</v>
      </c>
      <c r="K74" s="109">
        <f t="shared" si="3"/>
        <v>0.39999999999999997</v>
      </c>
      <c r="L74" s="115"/>
    </row>
    <row r="75" spans="1:12" ht="12.75" customHeight="1">
      <c r="A75" s="114"/>
      <c r="B75" s="107">
        <f>'Tax Invoice'!D71</f>
        <v>20</v>
      </c>
      <c r="C75" s="10" t="s">
        <v>43</v>
      </c>
      <c r="D75" s="10" t="s">
        <v>43</v>
      </c>
      <c r="E75" s="118" t="s">
        <v>49</v>
      </c>
      <c r="F75" s="148"/>
      <c r="G75" s="149"/>
      <c r="H75" s="11" t="s">
        <v>730</v>
      </c>
      <c r="I75" s="14">
        <f t="shared" si="2"/>
        <v>9.9999999999999992E-2</v>
      </c>
      <c r="J75" s="14">
        <v>0.32</v>
      </c>
      <c r="K75" s="109">
        <f t="shared" si="3"/>
        <v>1.9999999999999998</v>
      </c>
      <c r="L75" s="115"/>
    </row>
    <row r="76" spans="1:12" ht="24" customHeight="1">
      <c r="A76" s="114"/>
      <c r="B76" s="107">
        <f>'Tax Invoice'!D72</f>
        <v>2</v>
      </c>
      <c r="C76" s="10" t="s">
        <v>731</v>
      </c>
      <c r="D76" s="10" t="s">
        <v>731</v>
      </c>
      <c r="E76" s="118" t="s">
        <v>27</v>
      </c>
      <c r="F76" s="148" t="s">
        <v>273</v>
      </c>
      <c r="G76" s="149"/>
      <c r="H76" s="11" t="s">
        <v>732</v>
      </c>
      <c r="I76" s="14">
        <f t="shared" si="2"/>
        <v>0.36</v>
      </c>
      <c r="J76" s="14">
        <v>1.18</v>
      </c>
      <c r="K76" s="109">
        <f t="shared" si="3"/>
        <v>0.72</v>
      </c>
      <c r="L76" s="115"/>
    </row>
    <row r="77" spans="1:12" ht="24" customHeight="1">
      <c r="A77" s="114"/>
      <c r="B77" s="107">
        <f>'Tax Invoice'!D73</f>
        <v>2</v>
      </c>
      <c r="C77" s="10" t="s">
        <v>731</v>
      </c>
      <c r="D77" s="10" t="s">
        <v>731</v>
      </c>
      <c r="E77" s="118" t="s">
        <v>27</v>
      </c>
      <c r="F77" s="148" t="s">
        <v>272</v>
      </c>
      <c r="G77" s="149"/>
      <c r="H77" s="11" t="s">
        <v>732</v>
      </c>
      <c r="I77" s="14">
        <f t="shared" si="2"/>
        <v>0.36</v>
      </c>
      <c r="J77" s="14">
        <v>1.18</v>
      </c>
      <c r="K77" s="109">
        <f t="shared" si="3"/>
        <v>0.72</v>
      </c>
      <c r="L77" s="115"/>
    </row>
    <row r="78" spans="1:12" ht="24" customHeight="1">
      <c r="A78" s="114"/>
      <c r="B78" s="107">
        <f>'Tax Invoice'!D74</f>
        <v>2</v>
      </c>
      <c r="C78" s="10" t="s">
        <v>731</v>
      </c>
      <c r="D78" s="10" t="s">
        <v>731</v>
      </c>
      <c r="E78" s="118" t="s">
        <v>28</v>
      </c>
      <c r="F78" s="148" t="s">
        <v>273</v>
      </c>
      <c r="G78" s="149"/>
      <c r="H78" s="11" t="s">
        <v>732</v>
      </c>
      <c r="I78" s="14">
        <f t="shared" si="2"/>
        <v>0.36</v>
      </c>
      <c r="J78" s="14">
        <v>1.17</v>
      </c>
      <c r="K78" s="109">
        <f t="shared" si="3"/>
        <v>0.72</v>
      </c>
      <c r="L78" s="115"/>
    </row>
    <row r="79" spans="1:12" ht="24" customHeight="1">
      <c r="A79" s="114"/>
      <c r="B79" s="107">
        <f>'Tax Invoice'!D75</f>
        <v>2</v>
      </c>
      <c r="C79" s="10" t="s">
        <v>731</v>
      </c>
      <c r="D79" s="10" t="s">
        <v>731</v>
      </c>
      <c r="E79" s="118" t="s">
        <v>28</v>
      </c>
      <c r="F79" s="148" t="s">
        <v>272</v>
      </c>
      <c r="G79" s="149"/>
      <c r="H79" s="11" t="s">
        <v>732</v>
      </c>
      <c r="I79" s="14">
        <f t="shared" si="2"/>
        <v>0.36</v>
      </c>
      <c r="J79" s="14">
        <v>1.17</v>
      </c>
      <c r="K79" s="109">
        <f t="shared" si="3"/>
        <v>0.72</v>
      </c>
      <c r="L79" s="115"/>
    </row>
    <row r="80" spans="1:12" ht="24" customHeight="1">
      <c r="A80" s="114"/>
      <c r="B80" s="107">
        <f>'Tax Invoice'!D76</f>
        <v>2</v>
      </c>
      <c r="C80" s="10" t="s">
        <v>731</v>
      </c>
      <c r="D80" s="10" t="s">
        <v>731</v>
      </c>
      <c r="E80" s="118" t="s">
        <v>29</v>
      </c>
      <c r="F80" s="148" t="s">
        <v>273</v>
      </c>
      <c r="G80" s="149"/>
      <c r="H80" s="11" t="s">
        <v>732</v>
      </c>
      <c r="I80" s="14">
        <f t="shared" si="2"/>
        <v>0.36</v>
      </c>
      <c r="J80" s="14">
        <v>1.17</v>
      </c>
      <c r="K80" s="109">
        <f t="shared" si="3"/>
        <v>0.72</v>
      </c>
      <c r="L80" s="115"/>
    </row>
    <row r="81" spans="1:12" ht="24" customHeight="1">
      <c r="A81" s="114"/>
      <c r="B81" s="107">
        <f>'Tax Invoice'!D77</f>
        <v>2</v>
      </c>
      <c r="C81" s="10" t="s">
        <v>731</v>
      </c>
      <c r="D81" s="10" t="s">
        <v>731</v>
      </c>
      <c r="E81" s="118" t="s">
        <v>29</v>
      </c>
      <c r="F81" s="148" t="s">
        <v>272</v>
      </c>
      <c r="G81" s="149"/>
      <c r="H81" s="11" t="s">
        <v>732</v>
      </c>
      <c r="I81" s="14">
        <f t="shared" si="2"/>
        <v>0.36</v>
      </c>
      <c r="J81" s="14">
        <v>1.17</v>
      </c>
      <c r="K81" s="109">
        <f t="shared" si="3"/>
        <v>0.72</v>
      </c>
      <c r="L81" s="115"/>
    </row>
    <row r="82" spans="1:12" ht="24" customHeight="1">
      <c r="A82" s="114"/>
      <c r="B82" s="107">
        <f>'Tax Invoice'!D78</f>
        <v>6</v>
      </c>
      <c r="C82" s="10" t="s">
        <v>662</v>
      </c>
      <c r="D82" s="10" t="s">
        <v>662</v>
      </c>
      <c r="E82" s="118" t="s">
        <v>26</v>
      </c>
      <c r="F82" s="148" t="s">
        <v>107</v>
      </c>
      <c r="G82" s="149"/>
      <c r="H82" s="11" t="s">
        <v>733</v>
      </c>
      <c r="I82" s="14">
        <f t="shared" si="2"/>
        <v>0.44</v>
      </c>
      <c r="J82" s="14">
        <v>1.46</v>
      </c>
      <c r="K82" s="109">
        <f t="shared" si="3"/>
        <v>2.64</v>
      </c>
      <c r="L82" s="115"/>
    </row>
    <row r="83" spans="1:12" ht="24" customHeight="1">
      <c r="A83" s="114"/>
      <c r="B83" s="107">
        <f>'Tax Invoice'!D79</f>
        <v>4</v>
      </c>
      <c r="C83" s="10" t="s">
        <v>662</v>
      </c>
      <c r="D83" s="10" t="s">
        <v>662</v>
      </c>
      <c r="E83" s="118" t="s">
        <v>26</v>
      </c>
      <c r="F83" s="148" t="s">
        <v>210</v>
      </c>
      <c r="G83" s="149"/>
      <c r="H83" s="11" t="s">
        <v>733</v>
      </c>
      <c r="I83" s="14">
        <f t="shared" si="2"/>
        <v>0.44</v>
      </c>
      <c r="J83" s="14">
        <v>1.46</v>
      </c>
      <c r="K83" s="109">
        <f t="shared" si="3"/>
        <v>1.76</v>
      </c>
      <c r="L83" s="115"/>
    </row>
    <row r="84" spans="1:12" ht="24" customHeight="1">
      <c r="A84" s="114"/>
      <c r="B84" s="107">
        <f>'Tax Invoice'!D80</f>
        <v>4</v>
      </c>
      <c r="C84" s="10" t="s">
        <v>662</v>
      </c>
      <c r="D84" s="10" t="s">
        <v>662</v>
      </c>
      <c r="E84" s="118" t="s">
        <v>26</v>
      </c>
      <c r="F84" s="148" t="s">
        <v>212</v>
      </c>
      <c r="G84" s="149"/>
      <c r="H84" s="11" t="s">
        <v>733</v>
      </c>
      <c r="I84" s="14">
        <f t="shared" si="2"/>
        <v>0.44</v>
      </c>
      <c r="J84" s="14">
        <v>1.46</v>
      </c>
      <c r="K84" s="109">
        <f t="shared" si="3"/>
        <v>1.76</v>
      </c>
      <c r="L84" s="115"/>
    </row>
    <row r="85" spans="1:12" ht="24" customHeight="1">
      <c r="A85" s="114"/>
      <c r="B85" s="107">
        <f>'Tax Invoice'!D81</f>
        <v>4</v>
      </c>
      <c r="C85" s="10" t="s">
        <v>662</v>
      </c>
      <c r="D85" s="10" t="s">
        <v>662</v>
      </c>
      <c r="E85" s="118" t="s">
        <v>26</v>
      </c>
      <c r="F85" s="148" t="s">
        <v>213</v>
      </c>
      <c r="G85" s="149"/>
      <c r="H85" s="11" t="s">
        <v>733</v>
      </c>
      <c r="I85" s="14">
        <f t="shared" si="2"/>
        <v>0.44</v>
      </c>
      <c r="J85" s="14">
        <v>1.46</v>
      </c>
      <c r="K85" s="109">
        <f t="shared" si="3"/>
        <v>1.76</v>
      </c>
      <c r="L85" s="115"/>
    </row>
    <row r="86" spans="1:12" ht="24" customHeight="1">
      <c r="A86" s="114"/>
      <c r="B86" s="107">
        <f>'Tax Invoice'!D82</f>
        <v>4</v>
      </c>
      <c r="C86" s="10" t="s">
        <v>662</v>
      </c>
      <c r="D86" s="10" t="s">
        <v>662</v>
      </c>
      <c r="E86" s="118" t="s">
        <v>26</v>
      </c>
      <c r="F86" s="148" t="s">
        <v>214</v>
      </c>
      <c r="G86" s="149"/>
      <c r="H86" s="11" t="s">
        <v>733</v>
      </c>
      <c r="I86" s="14">
        <f t="shared" ref="I86:I117" si="4">ROUNDUP(J86*$N$1,2)</f>
        <v>0.44</v>
      </c>
      <c r="J86" s="14">
        <v>1.46</v>
      </c>
      <c r="K86" s="109">
        <f t="shared" ref="K86:K117" si="5">I86*B86</f>
        <v>1.76</v>
      </c>
      <c r="L86" s="115"/>
    </row>
    <row r="87" spans="1:12" ht="24" customHeight="1">
      <c r="A87" s="114"/>
      <c r="B87" s="107">
        <f>'Tax Invoice'!D83</f>
        <v>4</v>
      </c>
      <c r="C87" s="10" t="s">
        <v>662</v>
      </c>
      <c r="D87" s="10" t="s">
        <v>662</v>
      </c>
      <c r="E87" s="118" t="s">
        <v>26</v>
      </c>
      <c r="F87" s="148" t="s">
        <v>265</v>
      </c>
      <c r="G87" s="149"/>
      <c r="H87" s="11" t="s">
        <v>733</v>
      </c>
      <c r="I87" s="14">
        <f t="shared" si="4"/>
        <v>0.44</v>
      </c>
      <c r="J87" s="14">
        <v>1.46</v>
      </c>
      <c r="K87" s="109">
        <f t="shared" si="5"/>
        <v>1.76</v>
      </c>
      <c r="L87" s="115"/>
    </row>
    <row r="88" spans="1:12" ht="24" customHeight="1">
      <c r="A88" s="114"/>
      <c r="B88" s="107">
        <f>'Tax Invoice'!D84</f>
        <v>4</v>
      </c>
      <c r="C88" s="10" t="s">
        <v>662</v>
      </c>
      <c r="D88" s="10" t="s">
        <v>662</v>
      </c>
      <c r="E88" s="118" t="s">
        <v>26</v>
      </c>
      <c r="F88" s="148" t="s">
        <v>266</v>
      </c>
      <c r="G88" s="149"/>
      <c r="H88" s="11" t="s">
        <v>733</v>
      </c>
      <c r="I88" s="14">
        <f t="shared" si="4"/>
        <v>0.44</v>
      </c>
      <c r="J88" s="14">
        <v>1.46</v>
      </c>
      <c r="K88" s="109">
        <f t="shared" si="5"/>
        <v>1.76</v>
      </c>
      <c r="L88" s="115"/>
    </row>
    <row r="89" spans="1:12" ht="24" customHeight="1">
      <c r="A89" s="114"/>
      <c r="B89" s="107">
        <f>'Tax Invoice'!D85</f>
        <v>4</v>
      </c>
      <c r="C89" s="10" t="s">
        <v>662</v>
      </c>
      <c r="D89" s="10" t="s">
        <v>662</v>
      </c>
      <c r="E89" s="118" t="s">
        <v>26</v>
      </c>
      <c r="F89" s="148" t="s">
        <v>269</v>
      </c>
      <c r="G89" s="149"/>
      <c r="H89" s="11" t="s">
        <v>733</v>
      </c>
      <c r="I89" s="14">
        <f t="shared" si="4"/>
        <v>0.44</v>
      </c>
      <c r="J89" s="14">
        <v>1.46</v>
      </c>
      <c r="K89" s="109">
        <f t="shared" si="5"/>
        <v>1.76</v>
      </c>
      <c r="L89" s="115"/>
    </row>
    <row r="90" spans="1:12" ht="24" customHeight="1">
      <c r="A90" s="114"/>
      <c r="B90" s="107">
        <f>'Tax Invoice'!D86</f>
        <v>2</v>
      </c>
      <c r="C90" s="10" t="s">
        <v>662</v>
      </c>
      <c r="D90" s="10" t="s">
        <v>662</v>
      </c>
      <c r="E90" s="118" t="s">
        <v>27</v>
      </c>
      <c r="F90" s="148" t="s">
        <v>107</v>
      </c>
      <c r="G90" s="149"/>
      <c r="H90" s="11" t="s">
        <v>733</v>
      </c>
      <c r="I90" s="14">
        <f t="shared" si="4"/>
        <v>0.44</v>
      </c>
      <c r="J90" s="14">
        <v>1.46</v>
      </c>
      <c r="K90" s="109">
        <f t="shared" si="5"/>
        <v>0.88</v>
      </c>
      <c r="L90" s="115"/>
    </row>
    <row r="91" spans="1:12" ht="24" customHeight="1">
      <c r="A91" s="114"/>
      <c r="B91" s="107">
        <f>'Tax Invoice'!D87</f>
        <v>2</v>
      </c>
      <c r="C91" s="10" t="s">
        <v>662</v>
      </c>
      <c r="D91" s="10" t="s">
        <v>662</v>
      </c>
      <c r="E91" s="118" t="s">
        <v>28</v>
      </c>
      <c r="F91" s="148" t="s">
        <v>107</v>
      </c>
      <c r="G91" s="149"/>
      <c r="H91" s="11" t="s">
        <v>733</v>
      </c>
      <c r="I91" s="14">
        <f t="shared" si="4"/>
        <v>0.44</v>
      </c>
      <c r="J91" s="14">
        <v>1.46</v>
      </c>
      <c r="K91" s="109">
        <f t="shared" si="5"/>
        <v>0.88</v>
      </c>
      <c r="L91" s="115"/>
    </row>
    <row r="92" spans="1:12" ht="24" customHeight="1">
      <c r="A92" s="114"/>
      <c r="B92" s="107">
        <f>'Tax Invoice'!D88</f>
        <v>6</v>
      </c>
      <c r="C92" s="10" t="s">
        <v>734</v>
      </c>
      <c r="D92" s="10" t="s">
        <v>734</v>
      </c>
      <c r="E92" s="118" t="s">
        <v>23</v>
      </c>
      <c r="F92" s="148"/>
      <c r="G92" s="149"/>
      <c r="H92" s="11" t="s">
        <v>735</v>
      </c>
      <c r="I92" s="14">
        <f t="shared" si="4"/>
        <v>0.09</v>
      </c>
      <c r="J92" s="14">
        <v>0.27</v>
      </c>
      <c r="K92" s="109">
        <f t="shared" si="5"/>
        <v>0.54</v>
      </c>
      <c r="L92" s="115"/>
    </row>
    <row r="93" spans="1:12" ht="24" customHeight="1">
      <c r="A93" s="114"/>
      <c r="B93" s="107">
        <f>'Tax Invoice'!D89</f>
        <v>20</v>
      </c>
      <c r="C93" s="10" t="s">
        <v>734</v>
      </c>
      <c r="D93" s="10" t="s">
        <v>734</v>
      </c>
      <c r="E93" s="118" t="s">
        <v>25</v>
      </c>
      <c r="F93" s="148"/>
      <c r="G93" s="149"/>
      <c r="H93" s="11" t="s">
        <v>735</v>
      </c>
      <c r="I93" s="14">
        <f t="shared" si="4"/>
        <v>0.09</v>
      </c>
      <c r="J93" s="14">
        <v>0.27</v>
      </c>
      <c r="K93" s="109">
        <f t="shared" si="5"/>
        <v>1.7999999999999998</v>
      </c>
      <c r="L93" s="115"/>
    </row>
    <row r="94" spans="1:12" ht="24" customHeight="1">
      <c r="A94" s="114"/>
      <c r="B94" s="107">
        <f>'Tax Invoice'!D90</f>
        <v>30</v>
      </c>
      <c r="C94" s="10" t="s">
        <v>734</v>
      </c>
      <c r="D94" s="10" t="s">
        <v>734</v>
      </c>
      <c r="E94" s="118" t="s">
        <v>26</v>
      </c>
      <c r="F94" s="148"/>
      <c r="G94" s="149"/>
      <c r="H94" s="11" t="s">
        <v>735</v>
      </c>
      <c r="I94" s="14">
        <f t="shared" si="4"/>
        <v>0.09</v>
      </c>
      <c r="J94" s="14">
        <v>0.27</v>
      </c>
      <c r="K94" s="109">
        <f t="shared" si="5"/>
        <v>2.6999999999999997</v>
      </c>
      <c r="L94" s="115"/>
    </row>
    <row r="95" spans="1:12" ht="24" customHeight="1">
      <c r="A95" s="114"/>
      <c r="B95" s="107">
        <f>'Tax Invoice'!D91</f>
        <v>10</v>
      </c>
      <c r="C95" s="10" t="s">
        <v>734</v>
      </c>
      <c r="D95" s="10" t="s">
        <v>734</v>
      </c>
      <c r="E95" s="118" t="s">
        <v>27</v>
      </c>
      <c r="F95" s="148"/>
      <c r="G95" s="149"/>
      <c r="H95" s="11" t="s">
        <v>735</v>
      </c>
      <c r="I95" s="14">
        <f t="shared" si="4"/>
        <v>0.09</v>
      </c>
      <c r="J95" s="14">
        <v>0.27</v>
      </c>
      <c r="K95" s="109">
        <f t="shared" si="5"/>
        <v>0.89999999999999991</v>
      </c>
      <c r="L95" s="115"/>
    </row>
    <row r="96" spans="1:12" ht="24" customHeight="1">
      <c r="A96" s="114"/>
      <c r="B96" s="107">
        <f>'Tax Invoice'!D92</f>
        <v>6</v>
      </c>
      <c r="C96" s="10" t="s">
        <v>736</v>
      </c>
      <c r="D96" s="10" t="s">
        <v>812</v>
      </c>
      <c r="E96" s="118" t="s">
        <v>614</v>
      </c>
      <c r="F96" s="148" t="s">
        <v>28</v>
      </c>
      <c r="G96" s="149"/>
      <c r="H96" s="11" t="s">
        <v>737</v>
      </c>
      <c r="I96" s="14">
        <f t="shared" si="4"/>
        <v>9.9999999999999992E-2</v>
      </c>
      <c r="J96" s="14">
        <v>0.32</v>
      </c>
      <c r="K96" s="109">
        <f t="shared" si="5"/>
        <v>0.6</v>
      </c>
      <c r="L96" s="115"/>
    </row>
    <row r="97" spans="1:12" ht="24" customHeight="1">
      <c r="A97" s="114"/>
      <c r="B97" s="107">
        <f>'Tax Invoice'!D93</f>
        <v>6</v>
      </c>
      <c r="C97" s="10" t="s">
        <v>736</v>
      </c>
      <c r="D97" s="10" t="s">
        <v>812</v>
      </c>
      <c r="E97" s="118" t="s">
        <v>614</v>
      </c>
      <c r="F97" s="148" t="s">
        <v>29</v>
      </c>
      <c r="G97" s="149"/>
      <c r="H97" s="11" t="s">
        <v>737</v>
      </c>
      <c r="I97" s="14">
        <f t="shared" si="4"/>
        <v>9.9999999999999992E-2</v>
      </c>
      <c r="J97" s="14">
        <v>0.32</v>
      </c>
      <c r="K97" s="109">
        <f t="shared" si="5"/>
        <v>0.6</v>
      </c>
      <c r="L97" s="115"/>
    </row>
    <row r="98" spans="1:12" ht="24" customHeight="1">
      <c r="A98" s="114"/>
      <c r="B98" s="107">
        <f>'Tax Invoice'!D94</f>
        <v>6</v>
      </c>
      <c r="C98" s="10" t="s">
        <v>736</v>
      </c>
      <c r="D98" s="10" t="s">
        <v>812</v>
      </c>
      <c r="E98" s="118" t="s">
        <v>614</v>
      </c>
      <c r="F98" s="148" t="s">
        <v>47</v>
      </c>
      <c r="G98" s="149"/>
      <c r="H98" s="11" t="s">
        <v>737</v>
      </c>
      <c r="I98" s="14">
        <f t="shared" si="4"/>
        <v>9.9999999999999992E-2</v>
      </c>
      <c r="J98" s="14">
        <v>0.32</v>
      </c>
      <c r="K98" s="109">
        <f t="shared" si="5"/>
        <v>0.6</v>
      </c>
      <c r="L98" s="115"/>
    </row>
    <row r="99" spans="1:12" ht="24" customHeight="1">
      <c r="A99" s="114"/>
      <c r="B99" s="107">
        <f>'Tax Invoice'!D95</f>
        <v>4</v>
      </c>
      <c r="C99" s="10" t="s">
        <v>738</v>
      </c>
      <c r="D99" s="10" t="s">
        <v>738</v>
      </c>
      <c r="E99" s="118" t="s">
        <v>25</v>
      </c>
      <c r="F99" s="148" t="s">
        <v>273</v>
      </c>
      <c r="G99" s="149"/>
      <c r="H99" s="11" t="s">
        <v>739</v>
      </c>
      <c r="I99" s="14">
        <f t="shared" si="4"/>
        <v>0.3</v>
      </c>
      <c r="J99" s="14">
        <v>1</v>
      </c>
      <c r="K99" s="109">
        <f t="shared" si="5"/>
        <v>1.2</v>
      </c>
      <c r="L99" s="115"/>
    </row>
    <row r="100" spans="1:12" ht="24" customHeight="1">
      <c r="A100" s="114"/>
      <c r="B100" s="107">
        <f>'Tax Invoice'!D96</f>
        <v>4</v>
      </c>
      <c r="C100" s="10" t="s">
        <v>738</v>
      </c>
      <c r="D100" s="10" t="s">
        <v>738</v>
      </c>
      <c r="E100" s="118" t="s">
        <v>25</v>
      </c>
      <c r="F100" s="148" t="s">
        <v>272</v>
      </c>
      <c r="G100" s="149"/>
      <c r="H100" s="11" t="s">
        <v>739</v>
      </c>
      <c r="I100" s="14">
        <f t="shared" si="4"/>
        <v>0.3</v>
      </c>
      <c r="J100" s="14">
        <v>1</v>
      </c>
      <c r="K100" s="109">
        <f t="shared" si="5"/>
        <v>1.2</v>
      </c>
      <c r="L100" s="115"/>
    </row>
    <row r="101" spans="1:12" ht="24" customHeight="1">
      <c r="A101" s="114"/>
      <c r="B101" s="107">
        <f>'Tax Invoice'!D97</f>
        <v>4</v>
      </c>
      <c r="C101" s="10" t="s">
        <v>738</v>
      </c>
      <c r="D101" s="10" t="s">
        <v>738</v>
      </c>
      <c r="E101" s="118" t="s">
        <v>26</v>
      </c>
      <c r="F101" s="148" t="s">
        <v>273</v>
      </c>
      <c r="G101" s="149"/>
      <c r="H101" s="11" t="s">
        <v>739</v>
      </c>
      <c r="I101" s="14">
        <f t="shared" si="4"/>
        <v>0.3</v>
      </c>
      <c r="J101" s="14">
        <v>1</v>
      </c>
      <c r="K101" s="109">
        <f t="shared" si="5"/>
        <v>1.2</v>
      </c>
      <c r="L101" s="115"/>
    </row>
    <row r="102" spans="1:12" ht="24" customHeight="1">
      <c r="A102" s="114"/>
      <c r="B102" s="107">
        <f>'Tax Invoice'!D98</f>
        <v>4</v>
      </c>
      <c r="C102" s="10" t="s">
        <v>738</v>
      </c>
      <c r="D102" s="10" t="s">
        <v>738</v>
      </c>
      <c r="E102" s="118" t="s">
        <v>26</v>
      </c>
      <c r="F102" s="148" t="s">
        <v>272</v>
      </c>
      <c r="G102" s="149"/>
      <c r="H102" s="11" t="s">
        <v>739</v>
      </c>
      <c r="I102" s="14">
        <f t="shared" si="4"/>
        <v>0.3</v>
      </c>
      <c r="J102" s="14">
        <v>1</v>
      </c>
      <c r="K102" s="109">
        <f t="shared" si="5"/>
        <v>1.2</v>
      </c>
      <c r="L102" s="115"/>
    </row>
    <row r="103" spans="1:12" ht="24" customHeight="1">
      <c r="A103" s="114"/>
      <c r="B103" s="107">
        <f>'Tax Invoice'!D99</f>
        <v>20</v>
      </c>
      <c r="C103" s="10" t="s">
        <v>740</v>
      </c>
      <c r="D103" s="10" t="s">
        <v>740</v>
      </c>
      <c r="E103" s="118" t="s">
        <v>25</v>
      </c>
      <c r="F103" s="148"/>
      <c r="G103" s="149"/>
      <c r="H103" s="11" t="s">
        <v>741</v>
      </c>
      <c r="I103" s="14">
        <f t="shared" si="4"/>
        <v>0.13</v>
      </c>
      <c r="J103" s="14">
        <v>0.41</v>
      </c>
      <c r="K103" s="109">
        <f t="shared" si="5"/>
        <v>2.6</v>
      </c>
      <c r="L103" s="115"/>
    </row>
    <row r="104" spans="1:12" ht="24" customHeight="1">
      <c r="A104" s="114"/>
      <c r="B104" s="107">
        <f>'Tax Invoice'!D100</f>
        <v>20</v>
      </c>
      <c r="C104" s="10" t="s">
        <v>740</v>
      </c>
      <c r="D104" s="10" t="s">
        <v>740</v>
      </c>
      <c r="E104" s="118" t="s">
        <v>26</v>
      </c>
      <c r="F104" s="148"/>
      <c r="G104" s="149"/>
      <c r="H104" s="11" t="s">
        <v>741</v>
      </c>
      <c r="I104" s="14">
        <f t="shared" si="4"/>
        <v>0.13</v>
      </c>
      <c r="J104" s="14">
        <v>0.41</v>
      </c>
      <c r="K104" s="109">
        <f t="shared" si="5"/>
        <v>2.6</v>
      </c>
      <c r="L104" s="115"/>
    </row>
    <row r="105" spans="1:12" ht="24" customHeight="1">
      <c r="A105" s="114"/>
      <c r="B105" s="107">
        <f>'Tax Invoice'!D101</f>
        <v>6</v>
      </c>
      <c r="C105" s="10" t="s">
        <v>740</v>
      </c>
      <c r="D105" s="10" t="s">
        <v>740</v>
      </c>
      <c r="E105" s="118" t="s">
        <v>27</v>
      </c>
      <c r="F105" s="148"/>
      <c r="G105" s="149"/>
      <c r="H105" s="11" t="s">
        <v>741</v>
      </c>
      <c r="I105" s="14">
        <f t="shared" si="4"/>
        <v>0.13</v>
      </c>
      <c r="J105" s="14">
        <v>0.41</v>
      </c>
      <c r="K105" s="109">
        <f t="shared" si="5"/>
        <v>0.78</v>
      </c>
      <c r="L105" s="115"/>
    </row>
    <row r="106" spans="1:12" ht="24" customHeight="1">
      <c r="A106" s="114"/>
      <c r="B106" s="107">
        <f>'Tax Invoice'!D102</f>
        <v>4</v>
      </c>
      <c r="C106" s="10" t="s">
        <v>742</v>
      </c>
      <c r="D106" s="10" t="s">
        <v>742</v>
      </c>
      <c r="E106" s="118" t="s">
        <v>25</v>
      </c>
      <c r="F106" s="148" t="s">
        <v>273</v>
      </c>
      <c r="G106" s="149"/>
      <c r="H106" s="11" t="s">
        <v>743</v>
      </c>
      <c r="I106" s="14">
        <f t="shared" si="4"/>
        <v>0.3</v>
      </c>
      <c r="J106" s="14">
        <v>1</v>
      </c>
      <c r="K106" s="109">
        <f t="shared" si="5"/>
        <v>1.2</v>
      </c>
      <c r="L106" s="115"/>
    </row>
    <row r="107" spans="1:12" ht="24" customHeight="1">
      <c r="A107" s="114"/>
      <c r="B107" s="107">
        <f>'Tax Invoice'!D103</f>
        <v>4</v>
      </c>
      <c r="C107" s="10" t="s">
        <v>742</v>
      </c>
      <c r="D107" s="10" t="s">
        <v>742</v>
      </c>
      <c r="E107" s="118" t="s">
        <v>25</v>
      </c>
      <c r="F107" s="148" t="s">
        <v>272</v>
      </c>
      <c r="G107" s="149"/>
      <c r="H107" s="11" t="s">
        <v>743</v>
      </c>
      <c r="I107" s="14">
        <f t="shared" si="4"/>
        <v>0.3</v>
      </c>
      <c r="J107" s="14">
        <v>1</v>
      </c>
      <c r="K107" s="109">
        <f t="shared" si="5"/>
        <v>1.2</v>
      </c>
      <c r="L107" s="115"/>
    </row>
    <row r="108" spans="1:12" ht="24" customHeight="1">
      <c r="A108" s="114"/>
      <c r="B108" s="107">
        <f>'Tax Invoice'!D104</f>
        <v>4</v>
      </c>
      <c r="C108" s="10" t="s">
        <v>742</v>
      </c>
      <c r="D108" s="10" t="s">
        <v>742</v>
      </c>
      <c r="E108" s="118" t="s">
        <v>26</v>
      </c>
      <c r="F108" s="148" t="s">
        <v>273</v>
      </c>
      <c r="G108" s="149"/>
      <c r="H108" s="11" t="s">
        <v>743</v>
      </c>
      <c r="I108" s="14">
        <f t="shared" si="4"/>
        <v>0.3</v>
      </c>
      <c r="J108" s="14">
        <v>1</v>
      </c>
      <c r="K108" s="109">
        <f t="shared" si="5"/>
        <v>1.2</v>
      </c>
      <c r="L108" s="115"/>
    </row>
    <row r="109" spans="1:12" ht="24" customHeight="1">
      <c r="A109" s="114"/>
      <c r="B109" s="107">
        <f>'Tax Invoice'!D105</f>
        <v>4</v>
      </c>
      <c r="C109" s="10" t="s">
        <v>742</v>
      </c>
      <c r="D109" s="10" t="s">
        <v>742</v>
      </c>
      <c r="E109" s="118" t="s">
        <v>26</v>
      </c>
      <c r="F109" s="148" t="s">
        <v>272</v>
      </c>
      <c r="G109" s="149"/>
      <c r="H109" s="11" t="s">
        <v>743</v>
      </c>
      <c r="I109" s="14">
        <f t="shared" si="4"/>
        <v>0.3</v>
      </c>
      <c r="J109" s="14">
        <v>1</v>
      </c>
      <c r="K109" s="109">
        <f t="shared" si="5"/>
        <v>1.2</v>
      </c>
      <c r="L109" s="115"/>
    </row>
    <row r="110" spans="1:12" ht="24" customHeight="1">
      <c r="A110" s="114"/>
      <c r="B110" s="107">
        <f>'Tax Invoice'!D106</f>
        <v>2</v>
      </c>
      <c r="C110" s="10" t="s">
        <v>742</v>
      </c>
      <c r="D110" s="10" t="s">
        <v>742</v>
      </c>
      <c r="E110" s="118" t="s">
        <v>27</v>
      </c>
      <c r="F110" s="148" t="s">
        <v>273</v>
      </c>
      <c r="G110" s="149"/>
      <c r="H110" s="11" t="s">
        <v>743</v>
      </c>
      <c r="I110" s="14">
        <f t="shared" si="4"/>
        <v>0.3</v>
      </c>
      <c r="J110" s="14">
        <v>1</v>
      </c>
      <c r="K110" s="109">
        <f t="shared" si="5"/>
        <v>0.6</v>
      </c>
      <c r="L110" s="115"/>
    </row>
    <row r="111" spans="1:12" ht="24" customHeight="1">
      <c r="A111" s="114"/>
      <c r="B111" s="107">
        <f>'Tax Invoice'!D107</f>
        <v>2</v>
      </c>
      <c r="C111" s="10" t="s">
        <v>742</v>
      </c>
      <c r="D111" s="10" t="s">
        <v>742</v>
      </c>
      <c r="E111" s="118" t="s">
        <v>27</v>
      </c>
      <c r="F111" s="148" t="s">
        <v>272</v>
      </c>
      <c r="G111" s="149"/>
      <c r="H111" s="11" t="s">
        <v>743</v>
      </c>
      <c r="I111" s="14">
        <f t="shared" si="4"/>
        <v>0.3</v>
      </c>
      <c r="J111" s="14">
        <v>1</v>
      </c>
      <c r="K111" s="109">
        <f t="shared" si="5"/>
        <v>0.6</v>
      </c>
      <c r="L111" s="115"/>
    </row>
    <row r="112" spans="1:12" ht="36" customHeight="1">
      <c r="A112" s="114"/>
      <c r="B112" s="107">
        <f>'Tax Invoice'!D108</f>
        <v>2</v>
      </c>
      <c r="C112" s="10" t="s">
        <v>744</v>
      </c>
      <c r="D112" s="10" t="s">
        <v>813</v>
      </c>
      <c r="E112" s="118" t="s">
        <v>273</v>
      </c>
      <c r="F112" s="148"/>
      <c r="G112" s="149"/>
      <c r="H112" s="11" t="s">
        <v>745</v>
      </c>
      <c r="I112" s="14">
        <f t="shared" si="4"/>
        <v>0.92</v>
      </c>
      <c r="J112" s="14">
        <v>3.05</v>
      </c>
      <c r="K112" s="109">
        <f t="shared" si="5"/>
        <v>1.84</v>
      </c>
      <c r="L112" s="115"/>
    </row>
    <row r="113" spans="1:12" ht="36" customHeight="1">
      <c r="A113" s="114"/>
      <c r="B113" s="107">
        <f>'Tax Invoice'!D109</f>
        <v>2</v>
      </c>
      <c r="C113" s="10" t="s">
        <v>744</v>
      </c>
      <c r="D113" s="10" t="s">
        <v>814</v>
      </c>
      <c r="E113" s="118" t="s">
        <v>272</v>
      </c>
      <c r="F113" s="148"/>
      <c r="G113" s="149"/>
      <c r="H113" s="11" t="s">
        <v>745</v>
      </c>
      <c r="I113" s="14">
        <f t="shared" si="4"/>
        <v>0.92</v>
      </c>
      <c r="J113" s="14">
        <v>3.05</v>
      </c>
      <c r="K113" s="109">
        <f t="shared" si="5"/>
        <v>1.84</v>
      </c>
      <c r="L113" s="115"/>
    </row>
    <row r="114" spans="1:12" ht="36" customHeight="1">
      <c r="A114" s="114"/>
      <c r="B114" s="107">
        <f>'Tax Invoice'!D110</f>
        <v>2</v>
      </c>
      <c r="C114" s="10" t="s">
        <v>744</v>
      </c>
      <c r="D114" s="10" t="s">
        <v>815</v>
      </c>
      <c r="E114" s="118" t="s">
        <v>746</v>
      </c>
      <c r="F114" s="148"/>
      <c r="G114" s="149"/>
      <c r="H114" s="11" t="s">
        <v>745</v>
      </c>
      <c r="I114" s="14">
        <f t="shared" si="4"/>
        <v>0.77</v>
      </c>
      <c r="J114" s="14">
        <v>2.54</v>
      </c>
      <c r="K114" s="109">
        <f t="shared" si="5"/>
        <v>1.54</v>
      </c>
      <c r="L114" s="115"/>
    </row>
    <row r="115" spans="1:12" ht="24" customHeight="1">
      <c r="A115" s="114"/>
      <c r="B115" s="107">
        <f>'Tax Invoice'!D111</f>
        <v>2</v>
      </c>
      <c r="C115" s="10" t="s">
        <v>747</v>
      </c>
      <c r="D115" s="10" t="s">
        <v>747</v>
      </c>
      <c r="E115" s="118"/>
      <c r="F115" s="148"/>
      <c r="G115" s="149"/>
      <c r="H115" s="11" t="s">
        <v>748</v>
      </c>
      <c r="I115" s="14">
        <f t="shared" si="4"/>
        <v>1.57</v>
      </c>
      <c r="J115" s="14">
        <v>5.22</v>
      </c>
      <c r="K115" s="109">
        <f t="shared" si="5"/>
        <v>3.14</v>
      </c>
      <c r="L115" s="115"/>
    </row>
    <row r="116" spans="1:12" ht="24" customHeight="1">
      <c r="A116" s="114"/>
      <c r="B116" s="107">
        <f>'Tax Invoice'!D112</f>
        <v>2</v>
      </c>
      <c r="C116" s="10" t="s">
        <v>749</v>
      </c>
      <c r="D116" s="10" t="s">
        <v>749</v>
      </c>
      <c r="E116" s="118"/>
      <c r="F116" s="148"/>
      <c r="G116" s="149"/>
      <c r="H116" s="11" t="s">
        <v>750</v>
      </c>
      <c r="I116" s="14">
        <f t="shared" si="4"/>
        <v>1.1399999999999999</v>
      </c>
      <c r="J116" s="14">
        <v>3.78</v>
      </c>
      <c r="K116" s="109">
        <f t="shared" si="5"/>
        <v>2.2799999999999998</v>
      </c>
      <c r="L116" s="115"/>
    </row>
    <row r="117" spans="1:12" ht="24" customHeight="1">
      <c r="A117" s="114"/>
      <c r="B117" s="107">
        <f>'Tax Invoice'!D113</f>
        <v>2</v>
      </c>
      <c r="C117" s="10" t="s">
        <v>751</v>
      </c>
      <c r="D117" s="10" t="s">
        <v>751</v>
      </c>
      <c r="E117" s="118"/>
      <c r="F117" s="148"/>
      <c r="G117" s="149"/>
      <c r="H117" s="11" t="s">
        <v>752</v>
      </c>
      <c r="I117" s="14">
        <f t="shared" si="4"/>
        <v>1.44</v>
      </c>
      <c r="J117" s="14">
        <v>4.8</v>
      </c>
      <c r="K117" s="109">
        <f t="shared" si="5"/>
        <v>2.88</v>
      </c>
      <c r="L117" s="115"/>
    </row>
    <row r="118" spans="1:12" ht="24" customHeight="1">
      <c r="A118" s="114"/>
      <c r="B118" s="107">
        <f>'Tax Invoice'!D114</f>
        <v>4</v>
      </c>
      <c r="C118" s="10" t="s">
        <v>753</v>
      </c>
      <c r="D118" s="10" t="s">
        <v>816</v>
      </c>
      <c r="E118" s="118" t="s">
        <v>572</v>
      </c>
      <c r="F118" s="148"/>
      <c r="G118" s="149"/>
      <c r="H118" s="11" t="s">
        <v>754</v>
      </c>
      <c r="I118" s="14">
        <f t="shared" ref="I118:I149" si="6">ROUNDUP(J118*$N$1,2)</f>
        <v>0.51</v>
      </c>
      <c r="J118" s="14">
        <v>1.68</v>
      </c>
      <c r="K118" s="109">
        <f t="shared" ref="K118:K149" si="7">I118*B118</f>
        <v>2.04</v>
      </c>
      <c r="L118" s="115"/>
    </row>
    <row r="119" spans="1:12" ht="24" customHeight="1">
      <c r="A119" s="114"/>
      <c r="B119" s="107">
        <f>'Tax Invoice'!D115</f>
        <v>4</v>
      </c>
      <c r="C119" s="10" t="s">
        <v>753</v>
      </c>
      <c r="D119" s="10" t="s">
        <v>817</v>
      </c>
      <c r="E119" s="118" t="s">
        <v>755</v>
      </c>
      <c r="F119" s="148"/>
      <c r="G119" s="149"/>
      <c r="H119" s="11" t="s">
        <v>754</v>
      </c>
      <c r="I119" s="14">
        <f t="shared" si="6"/>
        <v>0.59</v>
      </c>
      <c r="J119" s="14">
        <v>1.96</v>
      </c>
      <c r="K119" s="109">
        <f t="shared" si="7"/>
        <v>2.36</v>
      </c>
      <c r="L119" s="115"/>
    </row>
    <row r="120" spans="1:12" ht="24" customHeight="1">
      <c r="A120" s="114"/>
      <c r="B120" s="107">
        <f>'Tax Invoice'!D116</f>
        <v>4</v>
      </c>
      <c r="C120" s="10" t="s">
        <v>753</v>
      </c>
      <c r="D120" s="10" t="s">
        <v>818</v>
      </c>
      <c r="E120" s="118" t="s">
        <v>756</v>
      </c>
      <c r="F120" s="148"/>
      <c r="G120" s="149"/>
      <c r="H120" s="11" t="s">
        <v>754</v>
      </c>
      <c r="I120" s="14">
        <f t="shared" si="6"/>
        <v>0.75</v>
      </c>
      <c r="J120" s="14">
        <v>2.4700000000000002</v>
      </c>
      <c r="K120" s="109">
        <f t="shared" si="7"/>
        <v>3</v>
      </c>
      <c r="L120" s="115"/>
    </row>
    <row r="121" spans="1:12" ht="24" customHeight="1">
      <c r="A121" s="114"/>
      <c r="B121" s="107">
        <f>'Tax Invoice'!D117</f>
        <v>2</v>
      </c>
      <c r="C121" s="10" t="s">
        <v>753</v>
      </c>
      <c r="D121" s="10" t="s">
        <v>819</v>
      </c>
      <c r="E121" s="118" t="s">
        <v>298</v>
      </c>
      <c r="F121" s="148"/>
      <c r="G121" s="149"/>
      <c r="H121" s="11" t="s">
        <v>754</v>
      </c>
      <c r="I121" s="14">
        <f t="shared" si="6"/>
        <v>0.9</v>
      </c>
      <c r="J121" s="14">
        <v>2.98</v>
      </c>
      <c r="K121" s="109">
        <f t="shared" si="7"/>
        <v>1.8</v>
      </c>
      <c r="L121" s="115"/>
    </row>
    <row r="122" spans="1:12" ht="12.75" customHeight="1">
      <c r="A122" s="114"/>
      <c r="B122" s="107">
        <f>'Tax Invoice'!D118</f>
        <v>6</v>
      </c>
      <c r="C122" s="10" t="s">
        <v>757</v>
      </c>
      <c r="D122" s="10" t="s">
        <v>757</v>
      </c>
      <c r="E122" s="118" t="s">
        <v>29</v>
      </c>
      <c r="F122" s="148" t="s">
        <v>110</v>
      </c>
      <c r="G122" s="149"/>
      <c r="H122" s="11" t="s">
        <v>758</v>
      </c>
      <c r="I122" s="14">
        <f t="shared" si="6"/>
        <v>0.13</v>
      </c>
      <c r="J122" s="14">
        <v>0.41</v>
      </c>
      <c r="K122" s="109">
        <f t="shared" si="7"/>
        <v>0.78</v>
      </c>
      <c r="L122" s="115"/>
    </row>
    <row r="123" spans="1:12" ht="24" customHeight="1">
      <c r="A123" s="114"/>
      <c r="B123" s="107">
        <f>'Tax Invoice'!D119</f>
        <v>6</v>
      </c>
      <c r="C123" s="10" t="s">
        <v>759</v>
      </c>
      <c r="D123" s="10" t="s">
        <v>759</v>
      </c>
      <c r="E123" s="118" t="s">
        <v>107</v>
      </c>
      <c r="F123" s="148"/>
      <c r="G123" s="149"/>
      <c r="H123" s="11" t="s">
        <v>760</v>
      </c>
      <c r="I123" s="14">
        <f t="shared" si="6"/>
        <v>0.28000000000000003</v>
      </c>
      <c r="J123" s="14">
        <v>0.92</v>
      </c>
      <c r="K123" s="109">
        <f t="shared" si="7"/>
        <v>1.6800000000000002</v>
      </c>
      <c r="L123" s="115"/>
    </row>
    <row r="124" spans="1:12" ht="24" customHeight="1">
      <c r="A124" s="114"/>
      <c r="B124" s="107">
        <f>'Tax Invoice'!D120</f>
        <v>2</v>
      </c>
      <c r="C124" s="10" t="s">
        <v>759</v>
      </c>
      <c r="D124" s="10" t="s">
        <v>759</v>
      </c>
      <c r="E124" s="118" t="s">
        <v>210</v>
      </c>
      <c r="F124" s="148"/>
      <c r="G124" s="149"/>
      <c r="H124" s="11" t="s">
        <v>760</v>
      </c>
      <c r="I124" s="14">
        <f t="shared" si="6"/>
        <v>0.28000000000000003</v>
      </c>
      <c r="J124" s="14">
        <v>0.92</v>
      </c>
      <c r="K124" s="109">
        <f t="shared" si="7"/>
        <v>0.56000000000000005</v>
      </c>
      <c r="L124" s="115"/>
    </row>
    <row r="125" spans="1:12" ht="24" customHeight="1">
      <c r="A125" s="114"/>
      <c r="B125" s="107">
        <f>'Tax Invoice'!D121</f>
        <v>2</v>
      </c>
      <c r="C125" s="10" t="s">
        <v>759</v>
      </c>
      <c r="D125" s="10" t="s">
        <v>759</v>
      </c>
      <c r="E125" s="118" t="s">
        <v>212</v>
      </c>
      <c r="F125" s="148"/>
      <c r="G125" s="149"/>
      <c r="H125" s="11" t="s">
        <v>760</v>
      </c>
      <c r="I125" s="14">
        <f t="shared" si="6"/>
        <v>0.28000000000000003</v>
      </c>
      <c r="J125" s="14">
        <v>0.92</v>
      </c>
      <c r="K125" s="109">
        <f t="shared" si="7"/>
        <v>0.56000000000000005</v>
      </c>
      <c r="L125" s="115"/>
    </row>
    <row r="126" spans="1:12" ht="24" customHeight="1">
      <c r="A126" s="114"/>
      <c r="B126" s="107">
        <f>'Tax Invoice'!D122</f>
        <v>2</v>
      </c>
      <c r="C126" s="10" t="s">
        <v>759</v>
      </c>
      <c r="D126" s="10" t="s">
        <v>759</v>
      </c>
      <c r="E126" s="118" t="s">
        <v>213</v>
      </c>
      <c r="F126" s="148"/>
      <c r="G126" s="149"/>
      <c r="H126" s="11" t="s">
        <v>760</v>
      </c>
      <c r="I126" s="14">
        <f t="shared" si="6"/>
        <v>0.28000000000000003</v>
      </c>
      <c r="J126" s="14">
        <v>0.92</v>
      </c>
      <c r="K126" s="109">
        <f t="shared" si="7"/>
        <v>0.56000000000000005</v>
      </c>
      <c r="L126" s="115"/>
    </row>
    <row r="127" spans="1:12" ht="24" customHeight="1">
      <c r="A127" s="114"/>
      <c r="B127" s="107">
        <f>'Tax Invoice'!D123</f>
        <v>2</v>
      </c>
      <c r="C127" s="10" t="s">
        <v>759</v>
      </c>
      <c r="D127" s="10" t="s">
        <v>759</v>
      </c>
      <c r="E127" s="118" t="s">
        <v>263</v>
      </c>
      <c r="F127" s="148"/>
      <c r="G127" s="149"/>
      <c r="H127" s="11" t="s">
        <v>760</v>
      </c>
      <c r="I127" s="14">
        <f t="shared" si="6"/>
        <v>0.28000000000000003</v>
      </c>
      <c r="J127" s="14">
        <v>0.92</v>
      </c>
      <c r="K127" s="109">
        <f t="shared" si="7"/>
        <v>0.56000000000000005</v>
      </c>
      <c r="L127" s="115"/>
    </row>
    <row r="128" spans="1:12" ht="24" customHeight="1">
      <c r="A128" s="114"/>
      <c r="B128" s="107">
        <f>'Tax Invoice'!D124</f>
        <v>2</v>
      </c>
      <c r="C128" s="10" t="s">
        <v>759</v>
      </c>
      <c r="D128" s="10" t="s">
        <v>759</v>
      </c>
      <c r="E128" s="118" t="s">
        <v>214</v>
      </c>
      <c r="F128" s="148"/>
      <c r="G128" s="149"/>
      <c r="H128" s="11" t="s">
        <v>760</v>
      </c>
      <c r="I128" s="14">
        <f t="shared" si="6"/>
        <v>0.28000000000000003</v>
      </c>
      <c r="J128" s="14">
        <v>0.92</v>
      </c>
      <c r="K128" s="109">
        <f t="shared" si="7"/>
        <v>0.56000000000000005</v>
      </c>
      <c r="L128" s="115"/>
    </row>
    <row r="129" spans="1:12" ht="24" customHeight="1">
      <c r="A129" s="114"/>
      <c r="B129" s="107">
        <f>'Tax Invoice'!D125</f>
        <v>2</v>
      </c>
      <c r="C129" s="10" t="s">
        <v>759</v>
      </c>
      <c r="D129" s="10" t="s">
        <v>759</v>
      </c>
      <c r="E129" s="118" t="s">
        <v>265</v>
      </c>
      <c r="F129" s="148"/>
      <c r="G129" s="149"/>
      <c r="H129" s="11" t="s">
        <v>760</v>
      </c>
      <c r="I129" s="14">
        <f t="shared" si="6"/>
        <v>0.28000000000000003</v>
      </c>
      <c r="J129" s="14">
        <v>0.92</v>
      </c>
      <c r="K129" s="109">
        <f t="shared" si="7"/>
        <v>0.56000000000000005</v>
      </c>
      <c r="L129" s="115"/>
    </row>
    <row r="130" spans="1:12" ht="24" customHeight="1">
      <c r="A130" s="114"/>
      <c r="B130" s="107">
        <f>'Tax Invoice'!D126</f>
        <v>2</v>
      </c>
      <c r="C130" s="10" t="s">
        <v>759</v>
      </c>
      <c r="D130" s="10" t="s">
        <v>759</v>
      </c>
      <c r="E130" s="118" t="s">
        <v>269</v>
      </c>
      <c r="F130" s="148"/>
      <c r="G130" s="149"/>
      <c r="H130" s="11" t="s">
        <v>760</v>
      </c>
      <c r="I130" s="14">
        <f t="shared" si="6"/>
        <v>0.28000000000000003</v>
      </c>
      <c r="J130" s="14">
        <v>0.92</v>
      </c>
      <c r="K130" s="109">
        <f t="shared" si="7"/>
        <v>0.56000000000000005</v>
      </c>
      <c r="L130" s="115"/>
    </row>
    <row r="131" spans="1:12" ht="24" customHeight="1">
      <c r="A131" s="114"/>
      <c r="B131" s="107">
        <f>'Tax Invoice'!D127</f>
        <v>6</v>
      </c>
      <c r="C131" s="10" t="s">
        <v>567</v>
      </c>
      <c r="D131" s="10" t="s">
        <v>567</v>
      </c>
      <c r="E131" s="118" t="s">
        <v>107</v>
      </c>
      <c r="F131" s="148"/>
      <c r="G131" s="149"/>
      <c r="H131" s="11" t="s">
        <v>761</v>
      </c>
      <c r="I131" s="14">
        <f t="shared" si="6"/>
        <v>0.3</v>
      </c>
      <c r="J131" s="14">
        <v>1</v>
      </c>
      <c r="K131" s="109">
        <f t="shared" si="7"/>
        <v>1.7999999999999998</v>
      </c>
      <c r="L131" s="115"/>
    </row>
    <row r="132" spans="1:12" ht="24" customHeight="1">
      <c r="A132" s="114"/>
      <c r="B132" s="107">
        <f>'Tax Invoice'!D128</f>
        <v>2</v>
      </c>
      <c r="C132" s="10" t="s">
        <v>567</v>
      </c>
      <c r="D132" s="10" t="s">
        <v>567</v>
      </c>
      <c r="E132" s="118" t="s">
        <v>210</v>
      </c>
      <c r="F132" s="148"/>
      <c r="G132" s="149"/>
      <c r="H132" s="11" t="s">
        <v>761</v>
      </c>
      <c r="I132" s="14">
        <f t="shared" si="6"/>
        <v>0.3</v>
      </c>
      <c r="J132" s="14">
        <v>1</v>
      </c>
      <c r="K132" s="109">
        <f t="shared" si="7"/>
        <v>0.6</v>
      </c>
      <c r="L132" s="115"/>
    </row>
    <row r="133" spans="1:12" ht="24" customHeight="1">
      <c r="A133" s="114"/>
      <c r="B133" s="107">
        <f>'Tax Invoice'!D129</f>
        <v>2</v>
      </c>
      <c r="C133" s="10" t="s">
        <v>567</v>
      </c>
      <c r="D133" s="10" t="s">
        <v>567</v>
      </c>
      <c r="E133" s="118" t="s">
        <v>212</v>
      </c>
      <c r="F133" s="148"/>
      <c r="G133" s="149"/>
      <c r="H133" s="11" t="s">
        <v>761</v>
      </c>
      <c r="I133" s="14">
        <f t="shared" si="6"/>
        <v>0.3</v>
      </c>
      <c r="J133" s="14">
        <v>1</v>
      </c>
      <c r="K133" s="109">
        <f t="shared" si="7"/>
        <v>0.6</v>
      </c>
      <c r="L133" s="115"/>
    </row>
    <row r="134" spans="1:12" ht="24" customHeight="1">
      <c r="A134" s="114"/>
      <c r="B134" s="107">
        <f>'Tax Invoice'!D130</f>
        <v>2</v>
      </c>
      <c r="C134" s="10" t="s">
        <v>567</v>
      </c>
      <c r="D134" s="10" t="s">
        <v>567</v>
      </c>
      <c r="E134" s="118" t="s">
        <v>213</v>
      </c>
      <c r="F134" s="148"/>
      <c r="G134" s="149"/>
      <c r="H134" s="11" t="s">
        <v>761</v>
      </c>
      <c r="I134" s="14">
        <f t="shared" si="6"/>
        <v>0.3</v>
      </c>
      <c r="J134" s="14">
        <v>1</v>
      </c>
      <c r="K134" s="109">
        <f t="shared" si="7"/>
        <v>0.6</v>
      </c>
      <c r="L134" s="115"/>
    </row>
    <row r="135" spans="1:12" ht="24" customHeight="1">
      <c r="A135" s="114"/>
      <c r="B135" s="107">
        <f>'Tax Invoice'!D131</f>
        <v>2</v>
      </c>
      <c r="C135" s="10" t="s">
        <v>567</v>
      </c>
      <c r="D135" s="10" t="s">
        <v>567</v>
      </c>
      <c r="E135" s="118" t="s">
        <v>263</v>
      </c>
      <c r="F135" s="148"/>
      <c r="G135" s="149"/>
      <c r="H135" s="11" t="s">
        <v>761</v>
      </c>
      <c r="I135" s="14">
        <f t="shared" si="6"/>
        <v>0.3</v>
      </c>
      <c r="J135" s="14">
        <v>1</v>
      </c>
      <c r="K135" s="109">
        <f t="shared" si="7"/>
        <v>0.6</v>
      </c>
      <c r="L135" s="115"/>
    </row>
    <row r="136" spans="1:12" ht="24" customHeight="1">
      <c r="A136" s="114"/>
      <c r="B136" s="107">
        <f>'Tax Invoice'!D132</f>
        <v>2</v>
      </c>
      <c r="C136" s="10" t="s">
        <v>567</v>
      </c>
      <c r="D136" s="10" t="s">
        <v>567</v>
      </c>
      <c r="E136" s="118" t="s">
        <v>214</v>
      </c>
      <c r="F136" s="148"/>
      <c r="G136" s="149"/>
      <c r="H136" s="11" t="s">
        <v>761</v>
      </c>
      <c r="I136" s="14">
        <f t="shared" si="6"/>
        <v>0.3</v>
      </c>
      <c r="J136" s="14">
        <v>1</v>
      </c>
      <c r="K136" s="109">
        <f t="shared" si="7"/>
        <v>0.6</v>
      </c>
      <c r="L136" s="115"/>
    </row>
    <row r="137" spans="1:12" ht="24" customHeight="1">
      <c r="A137" s="114"/>
      <c r="B137" s="107">
        <f>'Tax Invoice'!D133</f>
        <v>2</v>
      </c>
      <c r="C137" s="10" t="s">
        <v>567</v>
      </c>
      <c r="D137" s="10" t="s">
        <v>567</v>
      </c>
      <c r="E137" s="118" t="s">
        <v>265</v>
      </c>
      <c r="F137" s="148"/>
      <c r="G137" s="149"/>
      <c r="H137" s="11" t="s">
        <v>761</v>
      </c>
      <c r="I137" s="14">
        <f t="shared" si="6"/>
        <v>0.3</v>
      </c>
      <c r="J137" s="14">
        <v>1</v>
      </c>
      <c r="K137" s="109">
        <f t="shared" si="7"/>
        <v>0.6</v>
      </c>
      <c r="L137" s="115"/>
    </row>
    <row r="138" spans="1:12" ht="24" customHeight="1">
      <c r="A138" s="114"/>
      <c r="B138" s="107">
        <f>'Tax Invoice'!D134</f>
        <v>2</v>
      </c>
      <c r="C138" s="10" t="s">
        <v>567</v>
      </c>
      <c r="D138" s="10" t="s">
        <v>567</v>
      </c>
      <c r="E138" s="118" t="s">
        <v>269</v>
      </c>
      <c r="F138" s="148"/>
      <c r="G138" s="149"/>
      <c r="H138" s="11" t="s">
        <v>761</v>
      </c>
      <c r="I138" s="14">
        <f t="shared" si="6"/>
        <v>0.3</v>
      </c>
      <c r="J138" s="14">
        <v>1</v>
      </c>
      <c r="K138" s="109">
        <f t="shared" si="7"/>
        <v>0.6</v>
      </c>
      <c r="L138" s="115"/>
    </row>
    <row r="139" spans="1:12" ht="12.75" customHeight="1">
      <c r="A139" s="114"/>
      <c r="B139" s="107">
        <f>'Tax Invoice'!D135</f>
        <v>10</v>
      </c>
      <c r="C139" s="10" t="s">
        <v>656</v>
      </c>
      <c r="D139" s="10" t="s">
        <v>656</v>
      </c>
      <c r="E139" s="118" t="s">
        <v>23</v>
      </c>
      <c r="F139" s="148"/>
      <c r="G139" s="149"/>
      <c r="H139" s="11" t="s">
        <v>658</v>
      </c>
      <c r="I139" s="14">
        <f t="shared" si="6"/>
        <v>0.09</v>
      </c>
      <c r="J139" s="14">
        <v>0.28999999999999998</v>
      </c>
      <c r="K139" s="109">
        <f t="shared" si="7"/>
        <v>0.89999999999999991</v>
      </c>
      <c r="L139" s="115"/>
    </row>
    <row r="140" spans="1:12" ht="12.75" customHeight="1">
      <c r="A140" s="114"/>
      <c r="B140" s="107">
        <f>'Tax Invoice'!D136</f>
        <v>10</v>
      </c>
      <c r="C140" s="10" t="s">
        <v>656</v>
      </c>
      <c r="D140" s="10" t="s">
        <v>656</v>
      </c>
      <c r="E140" s="118" t="s">
        <v>651</v>
      </c>
      <c r="F140" s="148"/>
      <c r="G140" s="149"/>
      <c r="H140" s="11" t="s">
        <v>658</v>
      </c>
      <c r="I140" s="14">
        <f t="shared" si="6"/>
        <v>0.09</v>
      </c>
      <c r="J140" s="14">
        <v>0.28999999999999998</v>
      </c>
      <c r="K140" s="109">
        <f t="shared" si="7"/>
        <v>0.89999999999999991</v>
      </c>
      <c r="L140" s="115"/>
    </row>
    <row r="141" spans="1:12" ht="12.75" customHeight="1">
      <c r="A141" s="114"/>
      <c r="B141" s="107">
        <f>'Tax Invoice'!D137</f>
        <v>30</v>
      </c>
      <c r="C141" s="10" t="s">
        <v>656</v>
      </c>
      <c r="D141" s="10" t="s">
        <v>656</v>
      </c>
      <c r="E141" s="118" t="s">
        <v>25</v>
      </c>
      <c r="F141" s="148"/>
      <c r="G141" s="149"/>
      <c r="H141" s="11" t="s">
        <v>658</v>
      </c>
      <c r="I141" s="14">
        <f t="shared" si="6"/>
        <v>0.09</v>
      </c>
      <c r="J141" s="14">
        <v>0.28999999999999998</v>
      </c>
      <c r="K141" s="109">
        <f t="shared" si="7"/>
        <v>2.6999999999999997</v>
      </c>
      <c r="L141" s="115"/>
    </row>
    <row r="142" spans="1:12" ht="12.75" customHeight="1">
      <c r="A142" s="114"/>
      <c r="B142" s="107">
        <f>'Tax Invoice'!D138</f>
        <v>30</v>
      </c>
      <c r="C142" s="10" t="s">
        <v>656</v>
      </c>
      <c r="D142" s="10" t="s">
        <v>656</v>
      </c>
      <c r="E142" s="118" t="s">
        <v>67</v>
      </c>
      <c r="F142" s="148"/>
      <c r="G142" s="149"/>
      <c r="H142" s="11" t="s">
        <v>658</v>
      </c>
      <c r="I142" s="14">
        <f t="shared" si="6"/>
        <v>0.09</v>
      </c>
      <c r="J142" s="14">
        <v>0.28999999999999998</v>
      </c>
      <c r="K142" s="109">
        <f t="shared" si="7"/>
        <v>2.6999999999999997</v>
      </c>
      <c r="L142" s="115"/>
    </row>
    <row r="143" spans="1:12" ht="12.75" customHeight="1">
      <c r="A143" s="114"/>
      <c r="B143" s="107">
        <f>'Tax Invoice'!D139</f>
        <v>30</v>
      </c>
      <c r="C143" s="10" t="s">
        <v>656</v>
      </c>
      <c r="D143" s="10" t="s">
        <v>656</v>
      </c>
      <c r="E143" s="118" t="s">
        <v>26</v>
      </c>
      <c r="F143" s="148"/>
      <c r="G143" s="149"/>
      <c r="H143" s="11" t="s">
        <v>658</v>
      </c>
      <c r="I143" s="14">
        <f t="shared" si="6"/>
        <v>0.09</v>
      </c>
      <c r="J143" s="14">
        <v>0.28999999999999998</v>
      </c>
      <c r="K143" s="109">
        <f t="shared" si="7"/>
        <v>2.6999999999999997</v>
      </c>
      <c r="L143" s="115"/>
    </row>
    <row r="144" spans="1:12" ht="12.75" customHeight="1">
      <c r="A144" s="114"/>
      <c r="B144" s="107">
        <f>'Tax Invoice'!D140</f>
        <v>20</v>
      </c>
      <c r="C144" s="10" t="s">
        <v>656</v>
      </c>
      <c r="D144" s="10" t="s">
        <v>656</v>
      </c>
      <c r="E144" s="118" t="s">
        <v>27</v>
      </c>
      <c r="F144" s="148"/>
      <c r="G144" s="149"/>
      <c r="H144" s="11" t="s">
        <v>658</v>
      </c>
      <c r="I144" s="14">
        <f t="shared" si="6"/>
        <v>0.09</v>
      </c>
      <c r="J144" s="14">
        <v>0.28999999999999998</v>
      </c>
      <c r="K144" s="109">
        <f t="shared" si="7"/>
        <v>1.7999999999999998</v>
      </c>
      <c r="L144" s="115"/>
    </row>
    <row r="145" spans="1:12" ht="12.75" customHeight="1">
      <c r="A145" s="114"/>
      <c r="B145" s="107">
        <f>'Tax Invoice'!D141</f>
        <v>6</v>
      </c>
      <c r="C145" s="10" t="s">
        <v>656</v>
      </c>
      <c r="D145" s="10" t="s">
        <v>656</v>
      </c>
      <c r="E145" s="118" t="s">
        <v>28</v>
      </c>
      <c r="F145" s="148"/>
      <c r="G145" s="149"/>
      <c r="H145" s="11" t="s">
        <v>658</v>
      </c>
      <c r="I145" s="14">
        <f t="shared" si="6"/>
        <v>0.09</v>
      </c>
      <c r="J145" s="14">
        <v>0.28999999999999998</v>
      </c>
      <c r="K145" s="109">
        <f t="shared" si="7"/>
        <v>0.54</v>
      </c>
      <c r="L145" s="115"/>
    </row>
    <row r="146" spans="1:12" ht="12.75" customHeight="1">
      <c r="A146" s="114"/>
      <c r="B146" s="107">
        <f>'Tax Invoice'!D142</f>
        <v>2</v>
      </c>
      <c r="C146" s="10" t="s">
        <v>656</v>
      </c>
      <c r="D146" s="10" t="s">
        <v>656</v>
      </c>
      <c r="E146" s="118" t="s">
        <v>29</v>
      </c>
      <c r="F146" s="148"/>
      <c r="G146" s="149"/>
      <c r="H146" s="11" t="s">
        <v>658</v>
      </c>
      <c r="I146" s="14">
        <f t="shared" si="6"/>
        <v>0.09</v>
      </c>
      <c r="J146" s="14">
        <v>0.28999999999999998</v>
      </c>
      <c r="K146" s="109">
        <f t="shared" si="7"/>
        <v>0.18</v>
      </c>
      <c r="L146" s="115"/>
    </row>
    <row r="147" spans="1:12" ht="24" customHeight="1">
      <c r="A147" s="114"/>
      <c r="B147" s="107">
        <f>'Tax Invoice'!D143</f>
        <v>4</v>
      </c>
      <c r="C147" s="10" t="s">
        <v>762</v>
      </c>
      <c r="D147" s="10" t="s">
        <v>762</v>
      </c>
      <c r="E147" s="118" t="s">
        <v>25</v>
      </c>
      <c r="F147" s="148" t="s">
        <v>273</v>
      </c>
      <c r="G147" s="149"/>
      <c r="H147" s="11" t="s">
        <v>763</v>
      </c>
      <c r="I147" s="14">
        <f t="shared" si="6"/>
        <v>0.3</v>
      </c>
      <c r="J147" s="14">
        <v>1</v>
      </c>
      <c r="K147" s="109">
        <f t="shared" si="7"/>
        <v>1.2</v>
      </c>
      <c r="L147" s="115"/>
    </row>
    <row r="148" spans="1:12" ht="24" customHeight="1">
      <c r="A148" s="114"/>
      <c r="B148" s="107">
        <f>'Tax Invoice'!D144</f>
        <v>4</v>
      </c>
      <c r="C148" s="10" t="s">
        <v>762</v>
      </c>
      <c r="D148" s="10" t="s">
        <v>762</v>
      </c>
      <c r="E148" s="118" t="s">
        <v>25</v>
      </c>
      <c r="F148" s="148" t="s">
        <v>272</v>
      </c>
      <c r="G148" s="149"/>
      <c r="H148" s="11" t="s">
        <v>763</v>
      </c>
      <c r="I148" s="14">
        <f t="shared" si="6"/>
        <v>0.3</v>
      </c>
      <c r="J148" s="14">
        <v>1</v>
      </c>
      <c r="K148" s="109">
        <f t="shared" si="7"/>
        <v>1.2</v>
      </c>
      <c r="L148" s="115"/>
    </row>
    <row r="149" spans="1:12" ht="24" customHeight="1">
      <c r="A149" s="114"/>
      <c r="B149" s="107">
        <f>'Tax Invoice'!D145</f>
        <v>4</v>
      </c>
      <c r="C149" s="10" t="s">
        <v>762</v>
      </c>
      <c r="D149" s="10" t="s">
        <v>762</v>
      </c>
      <c r="E149" s="118" t="s">
        <v>26</v>
      </c>
      <c r="F149" s="148" t="s">
        <v>273</v>
      </c>
      <c r="G149" s="149"/>
      <c r="H149" s="11" t="s">
        <v>763</v>
      </c>
      <c r="I149" s="14">
        <f t="shared" si="6"/>
        <v>0.3</v>
      </c>
      <c r="J149" s="14">
        <v>1</v>
      </c>
      <c r="K149" s="109">
        <f t="shared" si="7"/>
        <v>1.2</v>
      </c>
      <c r="L149" s="115"/>
    </row>
    <row r="150" spans="1:12" ht="24" customHeight="1">
      <c r="A150" s="114"/>
      <c r="B150" s="107">
        <f>'Tax Invoice'!D146</f>
        <v>4</v>
      </c>
      <c r="C150" s="10" t="s">
        <v>762</v>
      </c>
      <c r="D150" s="10" t="s">
        <v>762</v>
      </c>
      <c r="E150" s="118" t="s">
        <v>26</v>
      </c>
      <c r="F150" s="148" t="s">
        <v>272</v>
      </c>
      <c r="G150" s="149"/>
      <c r="H150" s="11" t="s">
        <v>763</v>
      </c>
      <c r="I150" s="14">
        <f t="shared" ref="I150:I181" si="8">ROUNDUP(J150*$N$1,2)</f>
        <v>0.3</v>
      </c>
      <c r="J150" s="14">
        <v>1</v>
      </c>
      <c r="K150" s="109">
        <f t="shared" ref="K150:K181" si="9">I150*B150</f>
        <v>1.2</v>
      </c>
      <c r="L150" s="115"/>
    </row>
    <row r="151" spans="1:12" ht="24" customHeight="1">
      <c r="A151" s="114"/>
      <c r="B151" s="107">
        <f>'Tax Invoice'!D147</f>
        <v>2</v>
      </c>
      <c r="C151" s="10" t="s">
        <v>764</v>
      </c>
      <c r="D151" s="10" t="s">
        <v>764</v>
      </c>
      <c r="E151" s="118" t="s">
        <v>27</v>
      </c>
      <c r="F151" s="148"/>
      <c r="G151" s="149"/>
      <c r="H151" s="11" t="s">
        <v>765</v>
      </c>
      <c r="I151" s="14">
        <f t="shared" si="8"/>
        <v>0.84</v>
      </c>
      <c r="J151" s="14">
        <v>2.77</v>
      </c>
      <c r="K151" s="109">
        <f t="shared" si="9"/>
        <v>1.68</v>
      </c>
      <c r="L151" s="115"/>
    </row>
    <row r="152" spans="1:12" ht="24" customHeight="1">
      <c r="A152" s="114"/>
      <c r="B152" s="107">
        <f>'Tax Invoice'!D148</f>
        <v>2</v>
      </c>
      <c r="C152" s="10" t="s">
        <v>764</v>
      </c>
      <c r="D152" s="10" t="s">
        <v>764</v>
      </c>
      <c r="E152" s="118" t="s">
        <v>28</v>
      </c>
      <c r="F152" s="148"/>
      <c r="G152" s="149"/>
      <c r="H152" s="11" t="s">
        <v>765</v>
      </c>
      <c r="I152" s="14">
        <f t="shared" si="8"/>
        <v>0.84</v>
      </c>
      <c r="J152" s="14">
        <v>2.77</v>
      </c>
      <c r="K152" s="109">
        <f t="shared" si="9"/>
        <v>1.68</v>
      </c>
      <c r="L152" s="115"/>
    </row>
    <row r="153" spans="1:12" ht="24" customHeight="1">
      <c r="A153" s="114"/>
      <c r="B153" s="107">
        <f>'Tax Invoice'!D149</f>
        <v>2</v>
      </c>
      <c r="C153" s="10" t="s">
        <v>764</v>
      </c>
      <c r="D153" s="10" t="s">
        <v>764</v>
      </c>
      <c r="E153" s="118" t="s">
        <v>29</v>
      </c>
      <c r="F153" s="148"/>
      <c r="G153" s="149"/>
      <c r="H153" s="11" t="s">
        <v>765</v>
      </c>
      <c r="I153" s="14">
        <f t="shared" si="8"/>
        <v>0.84</v>
      </c>
      <c r="J153" s="14">
        <v>2.77</v>
      </c>
      <c r="K153" s="109">
        <f t="shared" si="9"/>
        <v>1.68</v>
      </c>
      <c r="L153" s="115"/>
    </row>
    <row r="154" spans="1:12" ht="24" customHeight="1">
      <c r="A154" s="114"/>
      <c r="B154" s="107">
        <f>'Tax Invoice'!D150</f>
        <v>2</v>
      </c>
      <c r="C154" s="10" t="s">
        <v>766</v>
      </c>
      <c r="D154" s="10" t="s">
        <v>766</v>
      </c>
      <c r="E154" s="118" t="s">
        <v>27</v>
      </c>
      <c r="F154" s="148" t="s">
        <v>273</v>
      </c>
      <c r="G154" s="149"/>
      <c r="H154" s="11" t="s">
        <v>767</v>
      </c>
      <c r="I154" s="14">
        <f t="shared" si="8"/>
        <v>1.1300000000000001</v>
      </c>
      <c r="J154" s="14">
        <v>3.74</v>
      </c>
      <c r="K154" s="109">
        <f t="shared" si="9"/>
        <v>2.2600000000000002</v>
      </c>
      <c r="L154" s="115"/>
    </row>
    <row r="155" spans="1:12" ht="24" customHeight="1">
      <c r="A155" s="114"/>
      <c r="B155" s="107">
        <f>'Tax Invoice'!D151</f>
        <v>2</v>
      </c>
      <c r="C155" s="10" t="s">
        <v>766</v>
      </c>
      <c r="D155" s="10" t="s">
        <v>766</v>
      </c>
      <c r="E155" s="118" t="s">
        <v>27</v>
      </c>
      <c r="F155" s="148" t="s">
        <v>272</v>
      </c>
      <c r="G155" s="149"/>
      <c r="H155" s="11" t="s">
        <v>767</v>
      </c>
      <c r="I155" s="14">
        <f t="shared" si="8"/>
        <v>1.1300000000000001</v>
      </c>
      <c r="J155" s="14">
        <v>3.74</v>
      </c>
      <c r="K155" s="109">
        <f t="shared" si="9"/>
        <v>2.2600000000000002</v>
      </c>
      <c r="L155" s="115"/>
    </row>
    <row r="156" spans="1:12" ht="24" customHeight="1">
      <c r="A156" s="114"/>
      <c r="B156" s="107">
        <f>'Tax Invoice'!D152</f>
        <v>2</v>
      </c>
      <c r="C156" s="10" t="s">
        <v>766</v>
      </c>
      <c r="D156" s="10" t="s">
        <v>766</v>
      </c>
      <c r="E156" s="118" t="s">
        <v>28</v>
      </c>
      <c r="F156" s="148" t="s">
        <v>273</v>
      </c>
      <c r="G156" s="149"/>
      <c r="H156" s="11" t="s">
        <v>767</v>
      </c>
      <c r="I156" s="14">
        <f t="shared" si="8"/>
        <v>1.1300000000000001</v>
      </c>
      <c r="J156" s="14">
        <v>3.74</v>
      </c>
      <c r="K156" s="109">
        <f t="shared" si="9"/>
        <v>2.2600000000000002</v>
      </c>
      <c r="L156" s="115"/>
    </row>
    <row r="157" spans="1:12" ht="24" customHeight="1">
      <c r="A157" s="114"/>
      <c r="B157" s="107">
        <f>'Tax Invoice'!D153</f>
        <v>2</v>
      </c>
      <c r="C157" s="10" t="s">
        <v>766</v>
      </c>
      <c r="D157" s="10" t="s">
        <v>766</v>
      </c>
      <c r="E157" s="118" t="s">
        <v>28</v>
      </c>
      <c r="F157" s="148" t="s">
        <v>272</v>
      </c>
      <c r="G157" s="149"/>
      <c r="H157" s="11" t="s">
        <v>767</v>
      </c>
      <c r="I157" s="14">
        <f t="shared" si="8"/>
        <v>1.1300000000000001</v>
      </c>
      <c r="J157" s="14">
        <v>3.74</v>
      </c>
      <c r="K157" s="109">
        <f t="shared" si="9"/>
        <v>2.2600000000000002</v>
      </c>
      <c r="L157" s="115"/>
    </row>
    <row r="158" spans="1:12" ht="24" customHeight="1">
      <c r="A158" s="114"/>
      <c r="B158" s="107">
        <f>'Tax Invoice'!D154</f>
        <v>2</v>
      </c>
      <c r="C158" s="10" t="s">
        <v>766</v>
      </c>
      <c r="D158" s="10" t="s">
        <v>766</v>
      </c>
      <c r="E158" s="118" t="s">
        <v>29</v>
      </c>
      <c r="F158" s="148" t="s">
        <v>273</v>
      </c>
      <c r="G158" s="149"/>
      <c r="H158" s="11" t="s">
        <v>767</v>
      </c>
      <c r="I158" s="14">
        <f t="shared" si="8"/>
        <v>1.1300000000000001</v>
      </c>
      <c r="J158" s="14">
        <v>3.74</v>
      </c>
      <c r="K158" s="109">
        <f t="shared" si="9"/>
        <v>2.2600000000000002</v>
      </c>
      <c r="L158" s="115"/>
    </row>
    <row r="159" spans="1:12" ht="24" customHeight="1">
      <c r="A159" s="114"/>
      <c r="B159" s="107">
        <f>'Tax Invoice'!D155</f>
        <v>2</v>
      </c>
      <c r="C159" s="10" t="s">
        <v>766</v>
      </c>
      <c r="D159" s="10" t="s">
        <v>766</v>
      </c>
      <c r="E159" s="118" t="s">
        <v>29</v>
      </c>
      <c r="F159" s="148" t="s">
        <v>272</v>
      </c>
      <c r="G159" s="149"/>
      <c r="H159" s="11" t="s">
        <v>767</v>
      </c>
      <c r="I159" s="14">
        <f t="shared" si="8"/>
        <v>1.1300000000000001</v>
      </c>
      <c r="J159" s="14">
        <v>3.74</v>
      </c>
      <c r="K159" s="109">
        <f t="shared" si="9"/>
        <v>2.2600000000000002</v>
      </c>
      <c r="L159" s="115"/>
    </row>
    <row r="160" spans="1:12" ht="24" customHeight="1">
      <c r="A160" s="114"/>
      <c r="B160" s="107">
        <f>'Tax Invoice'!D156</f>
        <v>10</v>
      </c>
      <c r="C160" s="10" t="s">
        <v>768</v>
      </c>
      <c r="D160" s="10" t="s">
        <v>768</v>
      </c>
      <c r="E160" s="118"/>
      <c r="F160" s="148"/>
      <c r="G160" s="149"/>
      <c r="H160" s="11" t="s">
        <v>829</v>
      </c>
      <c r="I160" s="14">
        <f t="shared" si="8"/>
        <v>0.26</v>
      </c>
      <c r="J160" s="14">
        <v>0.85</v>
      </c>
      <c r="K160" s="109">
        <f t="shared" si="9"/>
        <v>2.6</v>
      </c>
      <c r="L160" s="115"/>
    </row>
    <row r="161" spans="1:12" ht="24" customHeight="1">
      <c r="A161" s="114"/>
      <c r="B161" s="107">
        <f>'Tax Invoice'!D157</f>
        <v>10</v>
      </c>
      <c r="C161" s="10" t="s">
        <v>581</v>
      </c>
      <c r="D161" s="10" t="s">
        <v>581</v>
      </c>
      <c r="E161" s="118" t="s">
        <v>273</v>
      </c>
      <c r="F161" s="148"/>
      <c r="G161" s="149"/>
      <c r="H161" s="11" t="s">
        <v>830</v>
      </c>
      <c r="I161" s="14">
        <f t="shared" si="8"/>
        <v>0.37</v>
      </c>
      <c r="J161" s="14">
        <v>1.23</v>
      </c>
      <c r="K161" s="109">
        <f t="shared" si="9"/>
        <v>3.7</v>
      </c>
      <c r="L161" s="115"/>
    </row>
    <row r="162" spans="1:12" ht="24" customHeight="1">
      <c r="A162" s="114"/>
      <c r="B162" s="107">
        <f>'Tax Invoice'!D158</f>
        <v>10</v>
      </c>
      <c r="C162" s="10" t="s">
        <v>769</v>
      </c>
      <c r="D162" s="10" t="s">
        <v>769</v>
      </c>
      <c r="E162" s="118"/>
      <c r="F162" s="148"/>
      <c r="G162" s="149"/>
      <c r="H162" s="11" t="s">
        <v>831</v>
      </c>
      <c r="I162" s="14">
        <f t="shared" si="8"/>
        <v>0.37</v>
      </c>
      <c r="J162" s="14">
        <v>1.23</v>
      </c>
      <c r="K162" s="109">
        <f t="shared" si="9"/>
        <v>3.7</v>
      </c>
      <c r="L162" s="115"/>
    </row>
    <row r="163" spans="1:12" ht="24" customHeight="1">
      <c r="A163" s="114"/>
      <c r="B163" s="107">
        <f>'Tax Invoice'!D159</f>
        <v>10</v>
      </c>
      <c r="C163" s="10" t="s">
        <v>770</v>
      </c>
      <c r="D163" s="10" t="s">
        <v>770</v>
      </c>
      <c r="E163" s="118"/>
      <c r="F163" s="148"/>
      <c r="G163" s="149"/>
      <c r="H163" s="11" t="s">
        <v>832</v>
      </c>
      <c r="I163" s="14">
        <f t="shared" si="8"/>
        <v>0.32</v>
      </c>
      <c r="J163" s="14">
        <v>1.06</v>
      </c>
      <c r="K163" s="109">
        <f t="shared" si="9"/>
        <v>3.2</v>
      </c>
      <c r="L163" s="115"/>
    </row>
    <row r="164" spans="1:12" ht="24" customHeight="1">
      <c r="A164" s="114"/>
      <c r="B164" s="107">
        <f>'Tax Invoice'!D160</f>
        <v>10</v>
      </c>
      <c r="C164" s="10" t="s">
        <v>771</v>
      </c>
      <c r="D164" s="10" t="s">
        <v>771</v>
      </c>
      <c r="E164" s="118" t="s">
        <v>273</v>
      </c>
      <c r="F164" s="148"/>
      <c r="G164" s="149"/>
      <c r="H164" s="11" t="s">
        <v>833</v>
      </c>
      <c r="I164" s="14">
        <f t="shared" si="8"/>
        <v>0.44</v>
      </c>
      <c r="J164" s="14">
        <v>1.45</v>
      </c>
      <c r="K164" s="109">
        <f t="shared" si="9"/>
        <v>4.4000000000000004</v>
      </c>
      <c r="L164" s="115"/>
    </row>
    <row r="165" spans="1:12" ht="24" customHeight="1">
      <c r="A165" s="114"/>
      <c r="B165" s="107">
        <f>'Tax Invoice'!D161</f>
        <v>10</v>
      </c>
      <c r="C165" s="10" t="s">
        <v>772</v>
      </c>
      <c r="D165" s="10" t="s">
        <v>772</v>
      </c>
      <c r="E165" s="118"/>
      <c r="F165" s="148"/>
      <c r="G165" s="149"/>
      <c r="H165" s="11" t="s">
        <v>834</v>
      </c>
      <c r="I165" s="14">
        <f t="shared" si="8"/>
        <v>0.44</v>
      </c>
      <c r="J165" s="14">
        <v>1.45</v>
      </c>
      <c r="K165" s="109">
        <f t="shared" si="9"/>
        <v>4.4000000000000004</v>
      </c>
      <c r="L165" s="115"/>
    </row>
    <row r="166" spans="1:12" ht="24" customHeight="1">
      <c r="A166" s="114"/>
      <c r="B166" s="107">
        <f>'Tax Invoice'!D162</f>
        <v>10</v>
      </c>
      <c r="C166" s="10" t="s">
        <v>116</v>
      </c>
      <c r="D166" s="10" t="s">
        <v>116</v>
      </c>
      <c r="E166" s="118"/>
      <c r="F166" s="148"/>
      <c r="G166" s="149"/>
      <c r="H166" s="11" t="s">
        <v>773</v>
      </c>
      <c r="I166" s="14">
        <f t="shared" si="8"/>
        <v>9.9999999999999992E-2</v>
      </c>
      <c r="J166" s="14">
        <v>0.32</v>
      </c>
      <c r="K166" s="109">
        <f t="shared" si="9"/>
        <v>0.99999999999999989</v>
      </c>
      <c r="L166" s="115"/>
    </row>
    <row r="167" spans="1:12" ht="24" customHeight="1">
      <c r="A167" s="114"/>
      <c r="B167" s="107">
        <f>'Tax Invoice'!D163</f>
        <v>6</v>
      </c>
      <c r="C167" s="10" t="s">
        <v>625</v>
      </c>
      <c r="D167" s="10" t="s">
        <v>625</v>
      </c>
      <c r="E167" s="118" t="s">
        <v>272</v>
      </c>
      <c r="F167" s="148"/>
      <c r="G167" s="149"/>
      <c r="H167" s="11" t="s">
        <v>774</v>
      </c>
      <c r="I167" s="14">
        <f t="shared" si="8"/>
        <v>0.2</v>
      </c>
      <c r="J167" s="14">
        <v>0.66</v>
      </c>
      <c r="K167" s="109">
        <f t="shared" si="9"/>
        <v>1.2000000000000002</v>
      </c>
      <c r="L167" s="115"/>
    </row>
    <row r="168" spans="1:12" ht="24" customHeight="1">
      <c r="A168" s="114"/>
      <c r="B168" s="107">
        <f>'Tax Invoice'!D164</f>
        <v>20</v>
      </c>
      <c r="C168" s="10" t="s">
        <v>122</v>
      </c>
      <c r="D168" s="10" t="s">
        <v>122</v>
      </c>
      <c r="E168" s="118" t="s">
        <v>239</v>
      </c>
      <c r="F168" s="148"/>
      <c r="G168" s="149"/>
      <c r="H168" s="11" t="s">
        <v>775</v>
      </c>
      <c r="I168" s="14">
        <f t="shared" si="8"/>
        <v>0.3</v>
      </c>
      <c r="J168" s="14">
        <v>1</v>
      </c>
      <c r="K168" s="109">
        <f t="shared" si="9"/>
        <v>6</v>
      </c>
      <c r="L168" s="115"/>
    </row>
    <row r="169" spans="1:12" ht="24" customHeight="1">
      <c r="A169" s="114"/>
      <c r="B169" s="107">
        <f>'Tax Invoice'!D165</f>
        <v>20</v>
      </c>
      <c r="C169" s="10" t="s">
        <v>776</v>
      </c>
      <c r="D169" s="10" t="s">
        <v>776</v>
      </c>
      <c r="E169" s="118" t="s">
        <v>239</v>
      </c>
      <c r="F169" s="148"/>
      <c r="G169" s="149"/>
      <c r="H169" s="11" t="s">
        <v>777</v>
      </c>
      <c r="I169" s="14">
        <f t="shared" si="8"/>
        <v>0.3</v>
      </c>
      <c r="J169" s="14">
        <v>1</v>
      </c>
      <c r="K169" s="109">
        <f t="shared" si="9"/>
        <v>6</v>
      </c>
      <c r="L169" s="115"/>
    </row>
    <row r="170" spans="1:12" ht="24" customHeight="1">
      <c r="A170" s="114"/>
      <c r="B170" s="107">
        <f>'Tax Invoice'!D166</f>
        <v>10</v>
      </c>
      <c r="C170" s="10" t="s">
        <v>778</v>
      </c>
      <c r="D170" s="10" t="s">
        <v>778</v>
      </c>
      <c r="E170" s="118" t="s">
        <v>239</v>
      </c>
      <c r="F170" s="148"/>
      <c r="G170" s="149"/>
      <c r="H170" s="11" t="s">
        <v>779</v>
      </c>
      <c r="I170" s="14">
        <f t="shared" si="8"/>
        <v>0.48</v>
      </c>
      <c r="J170" s="14">
        <v>1.6</v>
      </c>
      <c r="K170" s="109">
        <f t="shared" si="9"/>
        <v>4.8</v>
      </c>
      <c r="L170" s="115"/>
    </row>
    <row r="171" spans="1:12" ht="36" customHeight="1">
      <c r="A171" s="114"/>
      <c r="B171" s="107">
        <f>'Tax Invoice'!D167</f>
        <v>20</v>
      </c>
      <c r="C171" s="10" t="s">
        <v>780</v>
      </c>
      <c r="D171" s="10" t="s">
        <v>820</v>
      </c>
      <c r="E171" s="118" t="s">
        <v>239</v>
      </c>
      <c r="F171" s="148" t="s">
        <v>590</v>
      </c>
      <c r="G171" s="149"/>
      <c r="H171" s="11" t="s">
        <v>835</v>
      </c>
      <c r="I171" s="14">
        <f t="shared" si="8"/>
        <v>0.15000000000000002</v>
      </c>
      <c r="J171" s="14">
        <v>0.49</v>
      </c>
      <c r="K171" s="109">
        <f t="shared" si="9"/>
        <v>3.0000000000000004</v>
      </c>
      <c r="L171" s="115"/>
    </row>
    <row r="172" spans="1:12" ht="36" customHeight="1">
      <c r="A172" s="114"/>
      <c r="B172" s="107">
        <f>'Tax Invoice'!D168</f>
        <v>20</v>
      </c>
      <c r="C172" s="10" t="s">
        <v>780</v>
      </c>
      <c r="D172" s="10" t="s">
        <v>821</v>
      </c>
      <c r="E172" s="118" t="s">
        <v>239</v>
      </c>
      <c r="F172" s="148" t="s">
        <v>781</v>
      </c>
      <c r="G172" s="149"/>
      <c r="H172" s="11" t="s">
        <v>835</v>
      </c>
      <c r="I172" s="14">
        <f t="shared" si="8"/>
        <v>0.14000000000000001</v>
      </c>
      <c r="J172" s="14">
        <v>0.44</v>
      </c>
      <c r="K172" s="109">
        <f t="shared" si="9"/>
        <v>2.8000000000000003</v>
      </c>
      <c r="L172" s="115"/>
    </row>
    <row r="173" spans="1:12" ht="36" customHeight="1">
      <c r="A173" s="114"/>
      <c r="B173" s="107">
        <f>'Tax Invoice'!D169</f>
        <v>10</v>
      </c>
      <c r="C173" s="10" t="s">
        <v>780</v>
      </c>
      <c r="D173" s="10" t="s">
        <v>822</v>
      </c>
      <c r="E173" s="118" t="s">
        <v>239</v>
      </c>
      <c r="F173" s="148" t="s">
        <v>782</v>
      </c>
      <c r="G173" s="149"/>
      <c r="H173" s="11" t="s">
        <v>835</v>
      </c>
      <c r="I173" s="14">
        <f t="shared" si="8"/>
        <v>0.16</v>
      </c>
      <c r="J173" s="14">
        <v>0.51</v>
      </c>
      <c r="K173" s="109">
        <f t="shared" si="9"/>
        <v>1.6</v>
      </c>
      <c r="L173" s="115"/>
    </row>
    <row r="174" spans="1:12" ht="36" customHeight="1">
      <c r="A174" s="114"/>
      <c r="B174" s="107">
        <f>'Tax Invoice'!D170</f>
        <v>10</v>
      </c>
      <c r="C174" s="10" t="s">
        <v>780</v>
      </c>
      <c r="D174" s="10" t="s">
        <v>820</v>
      </c>
      <c r="E174" s="118" t="s">
        <v>348</v>
      </c>
      <c r="F174" s="148" t="s">
        <v>590</v>
      </c>
      <c r="G174" s="149"/>
      <c r="H174" s="11" t="s">
        <v>835</v>
      </c>
      <c r="I174" s="14">
        <f t="shared" si="8"/>
        <v>0.15000000000000002</v>
      </c>
      <c r="J174" s="14">
        <v>0.49</v>
      </c>
      <c r="K174" s="109">
        <f t="shared" si="9"/>
        <v>1.5000000000000002</v>
      </c>
      <c r="L174" s="115"/>
    </row>
    <row r="175" spans="1:12" ht="36" customHeight="1">
      <c r="A175" s="114"/>
      <c r="B175" s="107">
        <f>'Tax Invoice'!D171</f>
        <v>10</v>
      </c>
      <c r="C175" s="10" t="s">
        <v>780</v>
      </c>
      <c r="D175" s="10" t="s">
        <v>821</v>
      </c>
      <c r="E175" s="118" t="s">
        <v>348</v>
      </c>
      <c r="F175" s="148" t="s">
        <v>781</v>
      </c>
      <c r="G175" s="149"/>
      <c r="H175" s="11" t="s">
        <v>835</v>
      </c>
      <c r="I175" s="14">
        <f t="shared" si="8"/>
        <v>0.14000000000000001</v>
      </c>
      <c r="J175" s="14">
        <v>0.44</v>
      </c>
      <c r="K175" s="109">
        <f t="shared" si="9"/>
        <v>1.4000000000000001</v>
      </c>
      <c r="L175" s="115"/>
    </row>
    <row r="176" spans="1:12" ht="36" customHeight="1">
      <c r="A176" s="114"/>
      <c r="B176" s="107">
        <f>'Tax Invoice'!D172</f>
        <v>10</v>
      </c>
      <c r="C176" s="10" t="s">
        <v>780</v>
      </c>
      <c r="D176" s="10" t="s">
        <v>820</v>
      </c>
      <c r="E176" s="118" t="s">
        <v>783</v>
      </c>
      <c r="F176" s="148" t="s">
        <v>590</v>
      </c>
      <c r="G176" s="149"/>
      <c r="H176" s="11" t="s">
        <v>835</v>
      </c>
      <c r="I176" s="14">
        <f t="shared" si="8"/>
        <v>0.15000000000000002</v>
      </c>
      <c r="J176" s="14">
        <v>0.49</v>
      </c>
      <c r="K176" s="109">
        <f t="shared" si="9"/>
        <v>1.5000000000000002</v>
      </c>
      <c r="L176" s="115"/>
    </row>
    <row r="177" spans="1:12" ht="36" customHeight="1">
      <c r="A177" s="114"/>
      <c r="B177" s="107">
        <f>'Tax Invoice'!D173</f>
        <v>10</v>
      </c>
      <c r="C177" s="10" t="s">
        <v>780</v>
      </c>
      <c r="D177" s="10" t="s">
        <v>821</v>
      </c>
      <c r="E177" s="118" t="s">
        <v>783</v>
      </c>
      <c r="F177" s="148" t="s">
        <v>781</v>
      </c>
      <c r="G177" s="149"/>
      <c r="H177" s="11" t="s">
        <v>835</v>
      </c>
      <c r="I177" s="14">
        <f t="shared" si="8"/>
        <v>0.14000000000000001</v>
      </c>
      <c r="J177" s="14">
        <v>0.44</v>
      </c>
      <c r="K177" s="109">
        <f t="shared" si="9"/>
        <v>1.4000000000000001</v>
      </c>
      <c r="L177" s="115"/>
    </row>
    <row r="178" spans="1:12" ht="24" customHeight="1">
      <c r="A178" s="114"/>
      <c r="B178" s="107">
        <f>'Tax Invoice'!D174</f>
        <v>10</v>
      </c>
      <c r="C178" s="10" t="s">
        <v>65</v>
      </c>
      <c r="D178" s="10" t="s">
        <v>65</v>
      </c>
      <c r="E178" s="118" t="s">
        <v>651</v>
      </c>
      <c r="F178" s="148"/>
      <c r="G178" s="149"/>
      <c r="H178" s="11" t="s">
        <v>784</v>
      </c>
      <c r="I178" s="14">
        <f t="shared" si="8"/>
        <v>0.82000000000000006</v>
      </c>
      <c r="J178" s="14">
        <v>2.71</v>
      </c>
      <c r="K178" s="109">
        <f t="shared" si="9"/>
        <v>8.2000000000000011</v>
      </c>
      <c r="L178" s="115"/>
    </row>
    <row r="179" spans="1:12" ht="24" customHeight="1">
      <c r="A179" s="114"/>
      <c r="B179" s="107">
        <f>'Tax Invoice'!D175</f>
        <v>10</v>
      </c>
      <c r="C179" s="10" t="s">
        <v>65</v>
      </c>
      <c r="D179" s="10" t="s">
        <v>65</v>
      </c>
      <c r="E179" s="118" t="s">
        <v>25</v>
      </c>
      <c r="F179" s="148"/>
      <c r="G179" s="149"/>
      <c r="H179" s="11" t="s">
        <v>784</v>
      </c>
      <c r="I179" s="14">
        <f t="shared" si="8"/>
        <v>0.82000000000000006</v>
      </c>
      <c r="J179" s="14">
        <v>2.71</v>
      </c>
      <c r="K179" s="109">
        <f t="shared" si="9"/>
        <v>8.2000000000000011</v>
      </c>
      <c r="L179" s="115"/>
    </row>
    <row r="180" spans="1:12" ht="24" customHeight="1">
      <c r="A180" s="114"/>
      <c r="B180" s="107">
        <f>'Tax Invoice'!D176</f>
        <v>20</v>
      </c>
      <c r="C180" s="10" t="s">
        <v>65</v>
      </c>
      <c r="D180" s="10" t="s">
        <v>65</v>
      </c>
      <c r="E180" s="118" t="s">
        <v>67</v>
      </c>
      <c r="F180" s="148"/>
      <c r="G180" s="149"/>
      <c r="H180" s="11" t="s">
        <v>784</v>
      </c>
      <c r="I180" s="14">
        <f t="shared" si="8"/>
        <v>0.82000000000000006</v>
      </c>
      <c r="J180" s="14">
        <v>2.71</v>
      </c>
      <c r="K180" s="109">
        <f t="shared" si="9"/>
        <v>16.400000000000002</v>
      </c>
      <c r="L180" s="115"/>
    </row>
    <row r="181" spans="1:12" ht="24" customHeight="1">
      <c r="A181" s="114"/>
      <c r="B181" s="107">
        <f>'Tax Invoice'!D177</f>
        <v>10</v>
      </c>
      <c r="C181" s="10" t="s">
        <v>65</v>
      </c>
      <c r="D181" s="10" t="s">
        <v>65</v>
      </c>
      <c r="E181" s="118" t="s">
        <v>26</v>
      </c>
      <c r="F181" s="148"/>
      <c r="G181" s="149"/>
      <c r="H181" s="11" t="s">
        <v>784</v>
      </c>
      <c r="I181" s="14">
        <f t="shared" si="8"/>
        <v>0.82000000000000006</v>
      </c>
      <c r="J181" s="14">
        <v>2.71</v>
      </c>
      <c r="K181" s="109">
        <f t="shared" si="9"/>
        <v>8.2000000000000011</v>
      </c>
      <c r="L181" s="115"/>
    </row>
    <row r="182" spans="1:12" ht="24" customHeight="1">
      <c r="A182" s="114"/>
      <c r="B182" s="107">
        <f>'Tax Invoice'!D178</f>
        <v>6</v>
      </c>
      <c r="C182" s="10" t="s">
        <v>65</v>
      </c>
      <c r="D182" s="10" t="s">
        <v>65</v>
      </c>
      <c r="E182" s="118" t="s">
        <v>27</v>
      </c>
      <c r="F182" s="148"/>
      <c r="G182" s="149"/>
      <c r="H182" s="11" t="s">
        <v>784</v>
      </c>
      <c r="I182" s="14">
        <f t="shared" ref="I182:I213" si="10">ROUNDUP(J182*$N$1,2)</f>
        <v>0.82000000000000006</v>
      </c>
      <c r="J182" s="14">
        <v>2.71</v>
      </c>
      <c r="K182" s="109">
        <f t="shared" ref="K182:K216" si="11">I182*B182</f>
        <v>4.92</v>
      </c>
      <c r="L182" s="115"/>
    </row>
    <row r="183" spans="1:12" ht="24" customHeight="1">
      <c r="A183" s="114"/>
      <c r="B183" s="107">
        <f>'Tax Invoice'!D179</f>
        <v>6</v>
      </c>
      <c r="C183" s="10" t="s">
        <v>785</v>
      </c>
      <c r="D183" s="10" t="s">
        <v>785</v>
      </c>
      <c r="E183" s="118" t="s">
        <v>25</v>
      </c>
      <c r="F183" s="148"/>
      <c r="G183" s="149"/>
      <c r="H183" s="11" t="s">
        <v>786</v>
      </c>
      <c r="I183" s="14">
        <f t="shared" si="10"/>
        <v>1.07</v>
      </c>
      <c r="J183" s="14">
        <v>3.56</v>
      </c>
      <c r="K183" s="109">
        <f t="shared" si="11"/>
        <v>6.42</v>
      </c>
      <c r="L183" s="115"/>
    </row>
    <row r="184" spans="1:12" ht="24" customHeight="1">
      <c r="A184" s="114"/>
      <c r="B184" s="107">
        <f>'Tax Invoice'!D180</f>
        <v>6</v>
      </c>
      <c r="C184" s="10" t="s">
        <v>785</v>
      </c>
      <c r="D184" s="10" t="s">
        <v>785</v>
      </c>
      <c r="E184" s="118" t="s">
        <v>67</v>
      </c>
      <c r="F184" s="148"/>
      <c r="G184" s="149"/>
      <c r="H184" s="11" t="s">
        <v>786</v>
      </c>
      <c r="I184" s="14">
        <f t="shared" si="10"/>
        <v>1.07</v>
      </c>
      <c r="J184" s="14">
        <v>3.56</v>
      </c>
      <c r="K184" s="109">
        <f t="shared" si="11"/>
        <v>6.42</v>
      </c>
      <c r="L184" s="115"/>
    </row>
    <row r="185" spans="1:12" ht="24" customHeight="1">
      <c r="A185" s="114"/>
      <c r="B185" s="107">
        <f>'Tax Invoice'!D181</f>
        <v>6</v>
      </c>
      <c r="C185" s="10" t="s">
        <v>785</v>
      </c>
      <c r="D185" s="10" t="s">
        <v>785</v>
      </c>
      <c r="E185" s="118" t="s">
        <v>26</v>
      </c>
      <c r="F185" s="148"/>
      <c r="G185" s="149"/>
      <c r="H185" s="11" t="s">
        <v>786</v>
      </c>
      <c r="I185" s="14">
        <f t="shared" si="10"/>
        <v>1.07</v>
      </c>
      <c r="J185" s="14">
        <v>3.56</v>
      </c>
      <c r="K185" s="109">
        <f t="shared" si="11"/>
        <v>6.42</v>
      </c>
      <c r="L185" s="115"/>
    </row>
    <row r="186" spans="1:12" ht="12.75" customHeight="1">
      <c r="A186" s="114"/>
      <c r="B186" s="107">
        <f>'Tax Invoice'!D182</f>
        <v>4</v>
      </c>
      <c r="C186" s="10" t="s">
        <v>68</v>
      </c>
      <c r="D186" s="10" t="s">
        <v>68</v>
      </c>
      <c r="E186" s="118" t="s">
        <v>25</v>
      </c>
      <c r="F186" s="148" t="s">
        <v>273</v>
      </c>
      <c r="G186" s="149"/>
      <c r="H186" s="11" t="s">
        <v>787</v>
      </c>
      <c r="I186" s="14">
        <f t="shared" si="10"/>
        <v>0.99</v>
      </c>
      <c r="J186" s="14">
        <v>3.3</v>
      </c>
      <c r="K186" s="109">
        <f t="shared" si="11"/>
        <v>3.96</v>
      </c>
      <c r="L186" s="115"/>
    </row>
    <row r="187" spans="1:12" ht="12.75" customHeight="1">
      <c r="A187" s="114"/>
      <c r="B187" s="107">
        <f>'Tax Invoice'!D183</f>
        <v>4</v>
      </c>
      <c r="C187" s="10" t="s">
        <v>68</v>
      </c>
      <c r="D187" s="10" t="s">
        <v>68</v>
      </c>
      <c r="E187" s="118" t="s">
        <v>25</v>
      </c>
      <c r="F187" s="148" t="s">
        <v>272</v>
      </c>
      <c r="G187" s="149"/>
      <c r="H187" s="11" t="s">
        <v>787</v>
      </c>
      <c r="I187" s="14">
        <f t="shared" si="10"/>
        <v>0.99</v>
      </c>
      <c r="J187" s="14">
        <v>3.3</v>
      </c>
      <c r="K187" s="109">
        <f t="shared" si="11"/>
        <v>3.96</v>
      </c>
      <c r="L187" s="115"/>
    </row>
    <row r="188" spans="1:12" ht="12.75" customHeight="1">
      <c r="A188" s="114"/>
      <c r="B188" s="107">
        <f>'Tax Invoice'!D184</f>
        <v>4</v>
      </c>
      <c r="C188" s="10" t="s">
        <v>68</v>
      </c>
      <c r="D188" s="10" t="s">
        <v>68</v>
      </c>
      <c r="E188" s="118" t="s">
        <v>26</v>
      </c>
      <c r="F188" s="148" t="s">
        <v>273</v>
      </c>
      <c r="G188" s="149"/>
      <c r="H188" s="11" t="s">
        <v>787</v>
      </c>
      <c r="I188" s="14">
        <f t="shared" si="10"/>
        <v>0.99</v>
      </c>
      <c r="J188" s="14">
        <v>3.3</v>
      </c>
      <c r="K188" s="109">
        <f t="shared" si="11"/>
        <v>3.96</v>
      </c>
      <c r="L188" s="115"/>
    </row>
    <row r="189" spans="1:12" ht="12.75" customHeight="1">
      <c r="A189" s="114"/>
      <c r="B189" s="107">
        <f>'Tax Invoice'!D185</f>
        <v>4</v>
      </c>
      <c r="C189" s="10" t="s">
        <v>68</v>
      </c>
      <c r="D189" s="10" t="s">
        <v>68</v>
      </c>
      <c r="E189" s="118" t="s">
        <v>26</v>
      </c>
      <c r="F189" s="148" t="s">
        <v>272</v>
      </c>
      <c r="G189" s="149"/>
      <c r="H189" s="11" t="s">
        <v>787</v>
      </c>
      <c r="I189" s="14">
        <f t="shared" si="10"/>
        <v>0.99</v>
      </c>
      <c r="J189" s="14">
        <v>3.3</v>
      </c>
      <c r="K189" s="109">
        <f t="shared" si="11"/>
        <v>3.96</v>
      </c>
      <c r="L189" s="115"/>
    </row>
    <row r="190" spans="1:12" ht="12.75" customHeight="1">
      <c r="A190" s="114"/>
      <c r="B190" s="107">
        <f>'Tax Invoice'!D186</f>
        <v>2</v>
      </c>
      <c r="C190" s="10" t="s">
        <v>68</v>
      </c>
      <c r="D190" s="10" t="s">
        <v>68</v>
      </c>
      <c r="E190" s="118" t="s">
        <v>27</v>
      </c>
      <c r="F190" s="148" t="s">
        <v>273</v>
      </c>
      <c r="G190" s="149"/>
      <c r="H190" s="11" t="s">
        <v>787</v>
      </c>
      <c r="I190" s="14">
        <f t="shared" si="10"/>
        <v>0.99</v>
      </c>
      <c r="J190" s="14">
        <v>3.3</v>
      </c>
      <c r="K190" s="109">
        <f t="shared" si="11"/>
        <v>1.98</v>
      </c>
      <c r="L190" s="115"/>
    </row>
    <row r="191" spans="1:12" ht="12.75" customHeight="1">
      <c r="A191" s="114"/>
      <c r="B191" s="107">
        <f>'Tax Invoice'!D187</f>
        <v>2</v>
      </c>
      <c r="C191" s="10" t="s">
        <v>68</v>
      </c>
      <c r="D191" s="10" t="s">
        <v>68</v>
      </c>
      <c r="E191" s="118" t="s">
        <v>27</v>
      </c>
      <c r="F191" s="148" t="s">
        <v>272</v>
      </c>
      <c r="G191" s="149"/>
      <c r="H191" s="11" t="s">
        <v>787</v>
      </c>
      <c r="I191" s="14">
        <f t="shared" si="10"/>
        <v>0.99</v>
      </c>
      <c r="J191" s="14">
        <v>3.3</v>
      </c>
      <c r="K191" s="109">
        <f t="shared" si="11"/>
        <v>1.98</v>
      </c>
      <c r="L191" s="115"/>
    </row>
    <row r="192" spans="1:12" ht="12.75" customHeight="1">
      <c r="A192" s="114"/>
      <c r="B192" s="107">
        <f>'Tax Invoice'!D188</f>
        <v>6</v>
      </c>
      <c r="C192" s="10" t="s">
        <v>473</v>
      </c>
      <c r="D192" s="10" t="s">
        <v>473</v>
      </c>
      <c r="E192" s="118" t="s">
        <v>67</v>
      </c>
      <c r="F192" s="148" t="s">
        <v>273</v>
      </c>
      <c r="G192" s="149"/>
      <c r="H192" s="11" t="s">
        <v>475</v>
      </c>
      <c r="I192" s="14">
        <f t="shared" si="10"/>
        <v>1.1499999999999999</v>
      </c>
      <c r="J192" s="14">
        <v>3.81</v>
      </c>
      <c r="K192" s="109">
        <f t="shared" si="11"/>
        <v>6.8999999999999995</v>
      </c>
      <c r="L192" s="115"/>
    </row>
    <row r="193" spans="1:12" ht="12.75" customHeight="1">
      <c r="A193" s="114"/>
      <c r="B193" s="107">
        <f>'Tax Invoice'!D189</f>
        <v>6</v>
      </c>
      <c r="C193" s="10" t="s">
        <v>473</v>
      </c>
      <c r="D193" s="10" t="s">
        <v>473</v>
      </c>
      <c r="E193" s="118" t="s">
        <v>67</v>
      </c>
      <c r="F193" s="148" t="s">
        <v>272</v>
      </c>
      <c r="G193" s="149"/>
      <c r="H193" s="11" t="s">
        <v>475</v>
      </c>
      <c r="I193" s="14">
        <f t="shared" si="10"/>
        <v>1.1499999999999999</v>
      </c>
      <c r="J193" s="14">
        <v>3.81</v>
      </c>
      <c r="K193" s="109">
        <f t="shared" si="11"/>
        <v>6.8999999999999995</v>
      </c>
      <c r="L193" s="115"/>
    </row>
    <row r="194" spans="1:12" ht="12.75" customHeight="1">
      <c r="A194" s="114"/>
      <c r="B194" s="107">
        <f>'Tax Invoice'!D190</f>
        <v>6</v>
      </c>
      <c r="C194" s="10" t="s">
        <v>473</v>
      </c>
      <c r="D194" s="10" t="s">
        <v>473</v>
      </c>
      <c r="E194" s="118" t="s">
        <v>294</v>
      </c>
      <c r="F194" s="148" t="s">
        <v>273</v>
      </c>
      <c r="G194" s="149"/>
      <c r="H194" s="11" t="s">
        <v>475</v>
      </c>
      <c r="I194" s="14">
        <f t="shared" si="10"/>
        <v>1.1499999999999999</v>
      </c>
      <c r="J194" s="14">
        <v>3.81</v>
      </c>
      <c r="K194" s="109">
        <f t="shared" si="11"/>
        <v>6.8999999999999995</v>
      </c>
      <c r="L194" s="115"/>
    </row>
    <row r="195" spans="1:12" ht="12.75" customHeight="1">
      <c r="A195" s="114"/>
      <c r="B195" s="107">
        <f>'Tax Invoice'!D191</f>
        <v>6</v>
      </c>
      <c r="C195" s="10" t="s">
        <v>473</v>
      </c>
      <c r="D195" s="10" t="s">
        <v>473</v>
      </c>
      <c r="E195" s="118" t="s">
        <v>294</v>
      </c>
      <c r="F195" s="148" t="s">
        <v>272</v>
      </c>
      <c r="G195" s="149"/>
      <c r="H195" s="11" t="s">
        <v>475</v>
      </c>
      <c r="I195" s="14">
        <f t="shared" si="10"/>
        <v>1.1499999999999999</v>
      </c>
      <c r="J195" s="14">
        <v>3.81</v>
      </c>
      <c r="K195" s="109">
        <f t="shared" si="11"/>
        <v>6.8999999999999995</v>
      </c>
      <c r="L195" s="115"/>
    </row>
    <row r="196" spans="1:12" ht="12.75" customHeight="1">
      <c r="A196" s="114"/>
      <c r="B196" s="107">
        <f>'Tax Invoice'!D192</f>
        <v>4</v>
      </c>
      <c r="C196" s="10" t="s">
        <v>473</v>
      </c>
      <c r="D196" s="10" t="s">
        <v>473</v>
      </c>
      <c r="E196" s="118" t="s">
        <v>314</v>
      </c>
      <c r="F196" s="148" t="s">
        <v>273</v>
      </c>
      <c r="G196" s="149"/>
      <c r="H196" s="11" t="s">
        <v>475</v>
      </c>
      <c r="I196" s="14">
        <f t="shared" si="10"/>
        <v>1.1499999999999999</v>
      </c>
      <c r="J196" s="14">
        <v>3.81</v>
      </c>
      <c r="K196" s="109">
        <f t="shared" si="11"/>
        <v>4.5999999999999996</v>
      </c>
      <c r="L196" s="115"/>
    </row>
    <row r="197" spans="1:12" ht="12.75" customHeight="1">
      <c r="A197" s="114"/>
      <c r="B197" s="107">
        <f>'Tax Invoice'!D193</f>
        <v>4</v>
      </c>
      <c r="C197" s="10" t="s">
        <v>473</v>
      </c>
      <c r="D197" s="10" t="s">
        <v>473</v>
      </c>
      <c r="E197" s="118" t="s">
        <v>314</v>
      </c>
      <c r="F197" s="148" t="s">
        <v>272</v>
      </c>
      <c r="G197" s="149"/>
      <c r="H197" s="11" t="s">
        <v>475</v>
      </c>
      <c r="I197" s="14">
        <f t="shared" si="10"/>
        <v>1.1499999999999999</v>
      </c>
      <c r="J197" s="14">
        <v>3.81</v>
      </c>
      <c r="K197" s="109">
        <f t="shared" si="11"/>
        <v>4.5999999999999996</v>
      </c>
      <c r="L197" s="115"/>
    </row>
    <row r="198" spans="1:12" ht="60" customHeight="1">
      <c r="A198" s="114"/>
      <c r="B198" s="107">
        <f>'Tax Invoice'!D194</f>
        <v>1</v>
      </c>
      <c r="C198" s="10" t="s">
        <v>788</v>
      </c>
      <c r="D198" s="10" t="s">
        <v>823</v>
      </c>
      <c r="E198" s="118" t="s">
        <v>207</v>
      </c>
      <c r="F198" s="148" t="s">
        <v>789</v>
      </c>
      <c r="G198" s="149"/>
      <c r="H198" s="11" t="s">
        <v>790</v>
      </c>
      <c r="I198" s="14">
        <f t="shared" si="10"/>
        <v>14.67</v>
      </c>
      <c r="J198" s="14">
        <v>48.89</v>
      </c>
      <c r="K198" s="109">
        <f t="shared" si="11"/>
        <v>14.67</v>
      </c>
      <c r="L198" s="115"/>
    </row>
    <row r="199" spans="1:12" ht="24" customHeight="1">
      <c r="A199" s="114"/>
      <c r="B199" s="107">
        <f>'Tax Invoice'!D195</f>
        <v>6</v>
      </c>
      <c r="C199" s="10" t="s">
        <v>791</v>
      </c>
      <c r="D199" s="10" t="s">
        <v>791</v>
      </c>
      <c r="E199" s="118" t="s">
        <v>26</v>
      </c>
      <c r="F199" s="148" t="s">
        <v>107</v>
      </c>
      <c r="G199" s="149"/>
      <c r="H199" s="11" t="s">
        <v>237</v>
      </c>
      <c r="I199" s="14">
        <f t="shared" si="10"/>
        <v>1.17</v>
      </c>
      <c r="J199" s="14">
        <v>3.9</v>
      </c>
      <c r="K199" s="109">
        <f t="shared" si="11"/>
        <v>7.02</v>
      </c>
      <c r="L199" s="115"/>
    </row>
    <row r="200" spans="1:12" ht="24" customHeight="1">
      <c r="A200" s="114"/>
      <c r="B200" s="107">
        <f>'Tax Invoice'!D196</f>
        <v>6</v>
      </c>
      <c r="C200" s="10" t="s">
        <v>316</v>
      </c>
      <c r="D200" s="10" t="s">
        <v>824</v>
      </c>
      <c r="E200" s="118" t="s">
        <v>792</v>
      </c>
      <c r="F200" s="148"/>
      <c r="G200" s="149"/>
      <c r="H200" s="11" t="s">
        <v>793</v>
      </c>
      <c r="I200" s="14">
        <f t="shared" si="10"/>
        <v>0.41000000000000003</v>
      </c>
      <c r="J200" s="14">
        <v>1.34</v>
      </c>
      <c r="K200" s="109">
        <f t="shared" si="11"/>
        <v>2.46</v>
      </c>
      <c r="L200" s="115"/>
    </row>
    <row r="201" spans="1:12" ht="24" customHeight="1">
      <c r="A201" s="114"/>
      <c r="B201" s="107">
        <f>'Tax Invoice'!D197</f>
        <v>1</v>
      </c>
      <c r="C201" s="10" t="s">
        <v>794</v>
      </c>
      <c r="D201" s="10" t="s">
        <v>794</v>
      </c>
      <c r="E201" s="118" t="s">
        <v>273</v>
      </c>
      <c r="F201" s="148"/>
      <c r="G201" s="149"/>
      <c r="H201" s="11" t="s">
        <v>795</v>
      </c>
      <c r="I201" s="14">
        <f t="shared" si="10"/>
        <v>1</v>
      </c>
      <c r="J201" s="14">
        <v>3.32</v>
      </c>
      <c r="K201" s="109">
        <f t="shared" si="11"/>
        <v>1</v>
      </c>
      <c r="L201" s="115"/>
    </row>
    <row r="202" spans="1:12" ht="24" customHeight="1">
      <c r="A202" s="114"/>
      <c r="B202" s="107">
        <f>'Tax Invoice'!D198</f>
        <v>1</v>
      </c>
      <c r="C202" s="10" t="s">
        <v>794</v>
      </c>
      <c r="D202" s="10" t="s">
        <v>794</v>
      </c>
      <c r="E202" s="118" t="s">
        <v>272</v>
      </c>
      <c r="F202" s="148"/>
      <c r="G202" s="149"/>
      <c r="H202" s="11" t="s">
        <v>795</v>
      </c>
      <c r="I202" s="14">
        <f t="shared" si="10"/>
        <v>1</v>
      </c>
      <c r="J202" s="14">
        <v>3.32</v>
      </c>
      <c r="K202" s="109">
        <f t="shared" si="11"/>
        <v>1</v>
      </c>
      <c r="L202" s="115"/>
    </row>
    <row r="203" spans="1:12" ht="24" customHeight="1">
      <c r="A203" s="114"/>
      <c r="B203" s="107">
        <f>'Tax Invoice'!D199</f>
        <v>1</v>
      </c>
      <c r="C203" s="10" t="s">
        <v>796</v>
      </c>
      <c r="D203" s="10" t="s">
        <v>796</v>
      </c>
      <c r="E203" s="118"/>
      <c r="F203" s="148"/>
      <c r="G203" s="149"/>
      <c r="H203" s="11" t="s">
        <v>797</v>
      </c>
      <c r="I203" s="14">
        <f t="shared" si="10"/>
        <v>0.33</v>
      </c>
      <c r="J203" s="14">
        <v>1.07</v>
      </c>
      <c r="K203" s="109">
        <f t="shared" si="11"/>
        <v>0.33</v>
      </c>
      <c r="L203" s="115"/>
    </row>
    <row r="204" spans="1:12" ht="24" customHeight="1">
      <c r="A204" s="114"/>
      <c r="B204" s="107">
        <f>'Tax Invoice'!D200</f>
        <v>1</v>
      </c>
      <c r="C204" s="10" t="s">
        <v>798</v>
      </c>
      <c r="D204" s="10" t="s">
        <v>798</v>
      </c>
      <c r="E204" s="118" t="s">
        <v>273</v>
      </c>
      <c r="F204" s="148"/>
      <c r="G204" s="149"/>
      <c r="H204" s="11" t="s">
        <v>799</v>
      </c>
      <c r="I204" s="14">
        <f t="shared" si="10"/>
        <v>0.99</v>
      </c>
      <c r="J204" s="14">
        <v>3.3</v>
      </c>
      <c r="K204" s="109">
        <f t="shared" si="11"/>
        <v>0.99</v>
      </c>
      <c r="L204" s="115"/>
    </row>
    <row r="205" spans="1:12" ht="24" customHeight="1">
      <c r="A205" s="114"/>
      <c r="B205" s="107">
        <f>'Tax Invoice'!D201</f>
        <v>1</v>
      </c>
      <c r="C205" s="10" t="s">
        <v>798</v>
      </c>
      <c r="D205" s="10" t="s">
        <v>798</v>
      </c>
      <c r="E205" s="118" t="s">
        <v>272</v>
      </c>
      <c r="F205" s="148"/>
      <c r="G205" s="149"/>
      <c r="H205" s="11" t="s">
        <v>799</v>
      </c>
      <c r="I205" s="14">
        <f t="shared" si="10"/>
        <v>0.99</v>
      </c>
      <c r="J205" s="14">
        <v>3.3</v>
      </c>
      <c r="K205" s="109">
        <f t="shared" si="11"/>
        <v>0.99</v>
      </c>
      <c r="L205" s="115"/>
    </row>
    <row r="206" spans="1:12" ht="24" customHeight="1">
      <c r="A206" s="114"/>
      <c r="B206" s="107">
        <f>'Tax Invoice'!D202</f>
        <v>1</v>
      </c>
      <c r="C206" s="10" t="s">
        <v>800</v>
      </c>
      <c r="D206" s="10" t="s">
        <v>800</v>
      </c>
      <c r="E206" s="118" t="s">
        <v>272</v>
      </c>
      <c r="F206" s="148"/>
      <c r="G206" s="149"/>
      <c r="H206" s="11" t="s">
        <v>801</v>
      </c>
      <c r="I206" s="14">
        <f t="shared" si="10"/>
        <v>1.01</v>
      </c>
      <c r="J206" s="14">
        <v>3.34</v>
      </c>
      <c r="K206" s="109">
        <f t="shared" si="11"/>
        <v>1.01</v>
      </c>
      <c r="L206" s="115"/>
    </row>
    <row r="207" spans="1:12" ht="24" customHeight="1">
      <c r="A207" s="114"/>
      <c r="B207" s="107">
        <f>'Tax Invoice'!D203</f>
        <v>1</v>
      </c>
      <c r="C207" s="10" t="s">
        <v>802</v>
      </c>
      <c r="D207" s="10" t="s">
        <v>802</v>
      </c>
      <c r="E207" s="118"/>
      <c r="F207" s="148"/>
      <c r="G207" s="149"/>
      <c r="H207" s="11" t="s">
        <v>803</v>
      </c>
      <c r="I207" s="14">
        <f t="shared" si="10"/>
        <v>0.31</v>
      </c>
      <c r="J207" s="14">
        <v>1.02</v>
      </c>
      <c r="K207" s="109">
        <f t="shared" si="11"/>
        <v>0.31</v>
      </c>
      <c r="L207" s="115"/>
    </row>
    <row r="208" spans="1:12" ht="24" customHeight="1">
      <c r="A208" s="114"/>
      <c r="B208" s="107">
        <f>'Tax Invoice'!D204</f>
        <v>2</v>
      </c>
      <c r="C208" s="10" t="s">
        <v>804</v>
      </c>
      <c r="D208" s="10" t="s">
        <v>804</v>
      </c>
      <c r="E208" s="118" t="s">
        <v>107</v>
      </c>
      <c r="F208" s="148"/>
      <c r="G208" s="149"/>
      <c r="H208" s="11" t="s">
        <v>805</v>
      </c>
      <c r="I208" s="14">
        <f t="shared" si="10"/>
        <v>1.89</v>
      </c>
      <c r="J208" s="14">
        <v>6.3</v>
      </c>
      <c r="K208" s="109">
        <f t="shared" si="11"/>
        <v>3.78</v>
      </c>
      <c r="L208" s="115"/>
    </row>
    <row r="209" spans="1:12" ht="24" customHeight="1">
      <c r="A209" s="114"/>
      <c r="B209" s="107">
        <f>'Tax Invoice'!D205</f>
        <v>1</v>
      </c>
      <c r="C209" s="10" t="s">
        <v>804</v>
      </c>
      <c r="D209" s="10" t="s">
        <v>804</v>
      </c>
      <c r="E209" s="118" t="s">
        <v>210</v>
      </c>
      <c r="F209" s="148"/>
      <c r="G209" s="149"/>
      <c r="H209" s="11" t="s">
        <v>805</v>
      </c>
      <c r="I209" s="14">
        <f t="shared" si="10"/>
        <v>1.89</v>
      </c>
      <c r="J209" s="14">
        <v>6.3</v>
      </c>
      <c r="K209" s="109">
        <f t="shared" si="11"/>
        <v>1.89</v>
      </c>
      <c r="L209" s="115"/>
    </row>
    <row r="210" spans="1:12" ht="24" customHeight="1">
      <c r="A210" s="114"/>
      <c r="B210" s="107">
        <f>'Tax Invoice'!D206</f>
        <v>1</v>
      </c>
      <c r="C210" s="10" t="s">
        <v>804</v>
      </c>
      <c r="D210" s="10" t="s">
        <v>804</v>
      </c>
      <c r="E210" s="118" t="s">
        <v>213</v>
      </c>
      <c r="F210" s="148"/>
      <c r="G210" s="149"/>
      <c r="H210" s="11" t="s">
        <v>805</v>
      </c>
      <c r="I210" s="14">
        <f t="shared" si="10"/>
        <v>1.89</v>
      </c>
      <c r="J210" s="14">
        <v>6.3</v>
      </c>
      <c r="K210" s="109">
        <f t="shared" si="11"/>
        <v>1.89</v>
      </c>
      <c r="L210" s="115"/>
    </row>
    <row r="211" spans="1:12" ht="24" customHeight="1">
      <c r="A211" s="114"/>
      <c r="B211" s="107">
        <f>'Tax Invoice'!D207</f>
        <v>1</v>
      </c>
      <c r="C211" s="10" t="s">
        <v>804</v>
      </c>
      <c r="D211" s="10" t="s">
        <v>804</v>
      </c>
      <c r="E211" s="118" t="s">
        <v>214</v>
      </c>
      <c r="F211" s="148"/>
      <c r="G211" s="149"/>
      <c r="H211" s="11" t="s">
        <v>805</v>
      </c>
      <c r="I211" s="14">
        <f t="shared" si="10"/>
        <v>1.89</v>
      </c>
      <c r="J211" s="14">
        <v>6.3</v>
      </c>
      <c r="K211" s="109">
        <f t="shared" si="11"/>
        <v>1.89</v>
      </c>
      <c r="L211" s="115"/>
    </row>
    <row r="212" spans="1:12" ht="24" customHeight="1">
      <c r="A212" s="114"/>
      <c r="B212" s="107">
        <f>'Tax Invoice'!D208</f>
        <v>1</v>
      </c>
      <c r="C212" s="10" t="s">
        <v>804</v>
      </c>
      <c r="D212" s="10" t="s">
        <v>804</v>
      </c>
      <c r="E212" s="118" t="s">
        <v>265</v>
      </c>
      <c r="F212" s="148"/>
      <c r="G212" s="149"/>
      <c r="H212" s="11" t="s">
        <v>805</v>
      </c>
      <c r="I212" s="14">
        <f t="shared" si="10"/>
        <v>1.89</v>
      </c>
      <c r="J212" s="14">
        <v>6.3</v>
      </c>
      <c r="K212" s="109">
        <f t="shared" si="11"/>
        <v>1.89</v>
      </c>
      <c r="L212" s="115"/>
    </row>
    <row r="213" spans="1:12" ht="24" customHeight="1">
      <c r="A213" s="114"/>
      <c r="B213" s="107">
        <f>'Tax Invoice'!D209</f>
        <v>1</v>
      </c>
      <c r="C213" s="10" t="s">
        <v>804</v>
      </c>
      <c r="D213" s="10" t="s">
        <v>804</v>
      </c>
      <c r="E213" s="118" t="s">
        <v>266</v>
      </c>
      <c r="F213" s="148"/>
      <c r="G213" s="149"/>
      <c r="H213" s="11" t="s">
        <v>805</v>
      </c>
      <c r="I213" s="14">
        <f t="shared" si="10"/>
        <v>1.89</v>
      </c>
      <c r="J213" s="14">
        <v>6.3</v>
      </c>
      <c r="K213" s="109">
        <f t="shared" si="11"/>
        <v>1.89</v>
      </c>
      <c r="L213" s="115"/>
    </row>
    <row r="214" spans="1:12" ht="24" customHeight="1">
      <c r="A214" s="114"/>
      <c r="B214" s="107">
        <f>'Tax Invoice'!D210</f>
        <v>1</v>
      </c>
      <c r="C214" s="10" t="s">
        <v>804</v>
      </c>
      <c r="D214" s="10" t="s">
        <v>804</v>
      </c>
      <c r="E214" s="118" t="s">
        <v>269</v>
      </c>
      <c r="F214" s="148"/>
      <c r="G214" s="149"/>
      <c r="H214" s="11" t="s">
        <v>805</v>
      </c>
      <c r="I214" s="14">
        <f t="shared" ref="I214:I216" si="12">ROUNDUP(J214*$N$1,2)</f>
        <v>1.89</v>
      </c>
      <c r="J214" s="14">
        <v>6.3</v>
      </c>
      <c r="K214" s="109">
        <f t="shared" si="11"/>
        <v>1.89</v>
      </c>
      <c r="L214" s="115"/>
    </row>
    <row r="215" spans="1:12" ht="24" customHeight="1">
      <c r="A215" s="114"/>
      <c r="B215" s="107">
        <f>'Tax Invoice'!D211</f>
        <v>1</v>
      </c>
      <c r="C215" s="10" t="s">
        <v>806</v>
      </c>
      <c r="D215" s="10" t="s">
        <v>806</v>
      </c>
      <c r="E215" s="118" t="s">
        <v>107</v>
      </c>
      <c r="F215" s="148"/>
      <c r="G215" s="149"/>
      <c r="H215" s="11" t="s">
        <v>807</v>
      </c>
      <c r="I215" s="14">
        <f t="shared" si="12"/>
        <v>1.67</v>
      </c>
      <c r="J215" s="14">
        <v>5.55</v>
      </c>
      <c r="K215" s="109">
        <f t="shared" si="11"/>
        <v>1.67</v>
      </c>
      <c r="L215" s="115"/>
    </row>
    <row r="216" spans="1:12" ht="24" customHeight="1">
      <c r="A216" s="114"/>
      <c r="B216" s="108">
        <f>'Tax Invoice'!D212</f>
        <v>1</v>
      </c>
      <c r="C216" s="12" t="s">
        <v>808</v>
      </c>
      <c r="D216" s="12" t="s">
        <v>808</v>
      </c>
      <c r="E216" s="119" t="s">
        <v>107</v>
      </c>
      <c r="F216" s="152"/>
      <c r="G216" s="153"/>
      <c r="H216" s="13" t="s">
        <v>809</v>
      </c>
      <c r="I216" s="15">
        <f t="shared" si="12"/>
        <v>1.23</v>
      </c>
      <c r="J216" s="15">
        <v>4.08</v>
      </c>
      <c r="K216" s="110">
        <f t="shared" si="11"/>
        <v>1.23</v>
      </c>
      <c r="L216" s="115"/>
    </row>
    <row r="217" spans="1:12" ht="12.75" customHeight="1">
      <c r="A217" s="114"/>
      <c r="B217" s="126">
        <f>SUM(B22:B216)</f>
        <v>1094</v>
      </c>
      <c r="C217" s="126" t="s">
        <v>144</v>
      </c>
      <c r="D217" s="126"/>
      <c r="E217" s="126"/>
      <c r="F217" s="126"/>
      <c r="G217" s="126"/>
      <c r="H217" s="126"/>
      <c r="I217" s="127" t="s">
        <v>255</v>
      </c>
      <c r="J217" s="127" t="s">
        <v>255</v>
      </c>
      <c r="K217" s="128">
        <f>SUM(K22:K216)</f>
        <v>385.25999999999971</v>
      </c>
      <c r="L217" s="115"/>
    </row>
    <row r="218" spans="1:12" ht="12.75" customHeight="1">
      <c r="A218" s="114"/>
      <c r="B218" s="126"/>
      <c r="C218" s="126"/>
      <c r="D218" s="126"/>
      <c r="E218" s="126"/>
      <c r="F218" s="126"/>
      <c r="G218" s="126"/>
      <c r="H218" s="126"/>
      <c r="I218" s="127" t="s">
        <v>842</v>
      </c>
      <c r="J218" s="127" t="s">
        <v>184</v>
      </c>
      <c r="K218" s="128">
        <f>K217*-0.4</f>
        <v>-154.1039999999999</v>
      </c>
      <c r="L218" s="115"/>
    </row>
    <row r="219" spans="1:12" ht="12.75" customHeight="1" outlineLevel="1">
      <c r="A219" s="114"/>
      <c r="B219" s="126"/>
      <c r="C219" s="126"/>
      <c r="D219" s="126"/>
      <c r="E219" s="126"/>
      <c r="F219" s="126"/>
      <c r="G219" s="126"/>
      <c r="H219" s="126"/>
      <c r="I219" s="127" t="s">
        <v>843</v>
      </c>
      <c r="J219" s="127" t="s">
        <v>185</v>
      </c>
      <c r="K219" s="128">
        <f>Invoice!J220</f>
        <v>0</v>
      </c>
      <c r="L219" s="115"/>
    </row>
    <row r="220" spans="1:12" ht="12.75" customHeight="1">
      <c r="A220" s="114"/>
      <c r="B220" s="133" t="s">
        <v>846</v>
      </c>
      <c r="C220" s="126"/>
      <c r="D220" s="126"/>
      <c r="E220" s="126"/>
      <c r="F220" s="126"/>
      <c r="G220" s="126"/>
      <c r="H220" s="126"/>
      <c r="I220" s="127" t="s">
        <v>257</v>
      </c>
      <c r="J220" s="127" t="s">
        <v>257</v>
      </c>
      <c r="K220" s="128">
        <f>SUM(K217:K219)</f>
        <v>231.15599999999981</v>
      </c>
      <c r="L220" s="115"/>
    </row>
    <row r="221" spans="1:12" ht="12.75" customHeight="1">
      <c r="A221" s="6"/>
      <c r="B221" s="7"/>
      <c r="C221" s="7"/>
      <c r="D221" s="7"/>
      <c r="E221" s="7"/>
      <c r="F221" s="7"/>
      <c r="G221" s="7"/>
      <c r="H221" s="7" t="s">
        <v>847</v>
      </c>
      <c r="I221" s="7"/>
      <c r="J221" s="7"/>
      <c r="K221" s="7"/>
      <c r="L221" s="8"/>
    </row>
    <row r="222" spans="1:12" ht="12.75" customHeight="1"/>
    <row r="223" spans="1:12" ht="12.75" customHeight="1"/>
    <row r="224" spans="1:12" ht="12.75" customHeight="1"/>
    <row r="225" ht="12.75" customHeight="1"/>
    <row r="226" ht="12.75" customHeight="1"/>
    <row r="227" ht="12.75" customHeight="1"/>
    <row r="228" ht="12.75" customHeight="1"/>
  </sheetData>
  <mergeCells count="199">
    <mergeCell ref="F213:G213"/>
    <mergeCell ref="F214:G214"/>
    <mergeCell ref="F215:G215"/>
    <mergeCell ref="F216:G216"/>
    <mergeCell ref="F208:G208"/>
    <mergeCell ref="F209:G209"/>
    <mergeCell ref="F210:G210"/>
    <mergeCell ref="F211:G211"/>
    <mergeCell ref="F212:G212"/>
    <mergeCell ref="F203:G203"/>
    <mergeCell ref="F204:G204"/>
    <mergeCell ref="F205:G205"/>
    <mergeCell ref="F206:G206"/>
    <mergeCell ref="F207:G207"/>
    <mergeCell ref="F198:G198"/>
    <mergeCell ref="F199:G199"/>
    <mergeCell ref="F200:G200"/>
    <mergeCell ref="F201:G201"/>
    <mergeCell ref="F202:G202"/>
    <mergeCell ref="F193:G193"/>
    <mergeCell ref="F194:G194"/>
    <mergeCell ref="F195:G195"/>
    <mergeCell ref="F196:G196"/>
    <mergeCell ref="F197:G197"/>
    <mergeCell ref="F188:G188"/>
    <mergeCell ref="F189:G189"/>
    <mergeCell ref="F190:G190"/>
    <mergeCell ref="F191:G191"/>
    <mergeCell ref="F192:G192"/>
    <mergeCell ref="F183:G183"/>
    <mergeCell ref="F184:G184"/>
    <mergeCell ref="F185:G185"/>
    <mergeCell ref="F186:G186"/>
    <mergeCell ref="F187:G187"/>
    <mergeCell ref="F178:G178"/>
    <mergeCell ref="F179:G179"/>
    <mergeCell ref="F180:G180"/>
    <mergeCell ref="F181:G181"/>
    <mergeCell ref="F182:G182"/>
    <mergeCell ref="F173:G173"/>
    <mergeCell ref="F174:G174"/>
    <mergeCell ref="F175:G175"/>
    <mergeCell ref="F176:G176"/>
    <mergeCell ref="F177:G177"/>
    <mergeCell ref="F168:G168"/>
    <mergeCell ref="F169:G169"/>
    <mergeCell ref="F170:G170"/>
    <mergeCell ref="F171:G171"/>
    <mergeCell ref="F172:G172"/>
    <mergeCell ref="F163:G163"/>
    <mergeCell ref="F164:G164"/>
    <mergeCell ref="F165:G165"/>
    <mergeCell ref="F166:G166"/>
    <mergeCell ref="F167:G167"/>
    <mergeCell ref="F158:G158"/>
    <mergeCell ref="F159:G159"/>
    <mergeCell ref="F160:G160"/>
    <mergeCell ref="F161:G161"/>
    <mergeCell ref="F162:G162"/>
    <mergeCell ref="F153:G153"/>
    <mergeCell ref="F154:G154"/>
    <mergeCell ref="F155:G155"/>
    <mergeCell ref="F156:G156"/>
    <mergeCell ref="F157:G157"/>
    <mergeCell ref="F148:G148"/>
    <mergeCell ref="F149:G149"/>
    <mergeCell ref="F150:G150"/>
    <mergeCell ref="F151:G151"/>
    <mergeCell ref="F152:G152"/>
    <mergeCell ref="F143:G143"/>
    <mergeCell ref="F144:G144"/>
    <mergeCell ref="F145:G145"/>
    <mergeCell ref="F146:G146"/>
    <mergeCell ref="F147:G147"/>
    <mergeCell ref="F138:G138"/>
    <mergeCell ref="F139:G139"/>
    <mergeCell ref="F140:G140"/>
    <mergeCell ref="F141:G141"/>
    <mergeCell ref="F142:G142"/>
    <mergeCell ref="F133:G133"/>
    <mergeCell ref="F134:G134"/>
    <mergeCell ref="F135:G135"/>
    <mergeCell ref="F136:G136"/>
    <mergeCell ref="F137:G137"/>
    <mergeCell ref="F128:G128"/>
    <mergeCell ref="F129:G129"/>
    <mergeCell ref="F130:G130"/>
    <mergeCell ref="F131:G131"/>
    <mergeCell ref="F132:G132"/>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K10:K11"/>
    <mergeCell ref="K14:K15"/>
    <mergeCell ref="F27:G27"/>
    <mergeCell ref="F24:G24"/>
    <mergeCell ref="F25:G25"/>
    <mergeCell ref="F23:G23"/>
    <mergeCell ref="F26:G26"/>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50"/>
  <sheetViews>
    <sheetView zoomScaleNormal="100" workbookViewId="0">
      <selection activeCell="E20" sqref="E20"/>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1270.3899999999992</v>
      </c>
      <c r="O2" s="21" t="s">
        <v>259</v>
      </c>
    </row>
    <row r="3" spans="1:15" s="21" customFormat="1" ht="15" customHeight="1" thickBot="1">
      <c r="A3" s="22" t="s">
        <v>151</v>
      </c>
      <c r="G3" s="28">
        <f>Invoice!J14</f>
        <v>45350</v>
      </c>
      <c r="H3" s="29"/>
      <c r="N3" s="21">
        <v>1270.3899999999992</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NZD</v>
      </c>
    </row>
    <row r="10" spans="1:15" s="21" customFormat="1" ht="13.5" thickBot="1">
      <c r="A10" s="36" t="str">
        <f>'Copy paste to Here'!G10</f>
        <v>The Piercing Shop (Keen on Piercing)</v>
      </c>
      <c r="B10" s="37"/>
      <c r="C10" s="37"/>
      <c r="D10" s="37"/>
      <c r="F10" s="38" t="str">
        <f>'Copy paste to Here'!B10</f>
        <v>The Piercing Shop (Keen on Piercing)</v>
      </c>
      <c r="G10" s="39"/>
      <c r="H10" s="40"/>
      <c r="K10" s="95" t="s">
        <v>276</v>
      </c>
      <c r="L10" s="35" t="s">
        <v>276</v>
      </c>
      <c r="M10" s="21">
        <v>1</v>
      </c>
    </row>
    <row r="11" spans="1:15" s="21" customFormat="1" ht="15.75" thickBot="1">
      <c r="A11" s="41" t="str">
        <f>'Copy paste to Here'!G11</f>
        <v>Jewellery Importers Sue Thompson</v>
      </c>
      <c r="B11" s="42"/>
      <c r="C11" s="42"/>
      <c r="D11" s="42"/>
      <c r="F11" s="43" t="str">
        <f>'Copy paste to Here'!B11</f>
        <v>Jewellery Importers Sue Thompson</v>
      </c>
      <c r="G11" s="44"/>
      <c r="H11" s="45"/>
      <c r="K11" s="93" t="s">
        <v>158</v>
      </c>
      <c r="L11" s="46" t="s">
        <v>159</v>
      </c>
      <c r="M11" s="21">
        <f>VLOOKUP(G3,[1]Sheet1!$A$9:$I$7290,2,FALSE)</f>
        <v>35.68</v>
      </c>
    </row>
    <row r="12" spans="1:15" s="21" customFormat="1" ht="15.75" thickBot="1">
      <c r="A12" s="41" t="str">
        <f>'Copy paste to Here'!G12</f>
        <v>6 Garden Place</v>
      </c>
      <c r="B12" s="42"/>
      <c r="C12" s="42"/>
      <c r="D12" s="42"/>
      <c r="E12" s="89"/>
      <c r="F12" s="43" t="str">
        <f>'Copy paste to Here'!B12</f>
        <v>6 Garden Place</v>
      </c>
      <c r="G12" s="44"/>
      <c r="H12" s="45"/>
      <c r="K12" s="93" t="s">
        <v>160</v>
      </c>
      <c r="L12" s="46" t="s">
        <v>133</v>
      </c>
      <c r="M12" s="21">
        <f>VLOOKUP(G3,[1]Sheet1!$A$9:$I$7290,3,FALSE)</f>
        <v>38.49</v>
      </c>
    </row>
    <row r="13" spans="1:15" s="21" customFormat="1" ht="15.75" thickBot="1">
      <c r="A13" s="41" t="str">
        <f>'Copy paste to Here'!G13</f>
        <v>3204 Hamilton</v>
      </c>
      <c r="B13" s="42"/>
      <c r="C13" s="42"/>
      <c r="D13" s="42"/>
      <c r="E13" s="111" t="s">
        <v>168</v>
      </c>
      <c r="F13" s="43" t="str">
        <f>'Copy paste to Here'!B13</f>
        <v>3204 Hamilton</v>
      </c>
      <c r="G13" s="44"/>
      <c r="H13" s="45"/>
      <c r="K13" s="93" t="s">
        <v>161</v>
      </c>
      <c r="L13" s="46" t="s">
        <v>162</v>
      </c>
      <c r="M13" s="113">
        <f>VLOOKUP(G3,[1]Sheet1!$A$9:$I$7290,4,FALSE)</f>
        <v>45.01</v>
      </c>
    </row>
    <row r="14" spans="1:15" s="21" customFormat="1" ht="15.75" thickBot="1">
      <c r="A14" s="41" t="str">
        <f>'Copy paste to Here'!G14</f>
        <v>New Zealand</v>
      </c>
      <c r="B14" s="42"/>
      <c r="C14" s="42"/>
      <c r="D14" s="42"/>
      <c r="E14" s="111">
        <f>VLOOKUP(J9,$L$10:$M$17,2,FALSE)</f>
        <v>21.57</v>
      </c>
      <c r="F14" s="43" t="str">
        <f>'Copy paste to Here'!B14</f>
        <v>New Zealand</v>
      </c>
      <c r="G14" s="44"/>
      <c r="H14" s="45"/>
      <c r="K14" s="93" t="s">
        <v>163</v>
      </c>
      <c r="L14" s="46" t="s">
        <v>164</v>
      </c>
      <c r="M14" s="21">
        <f>VLOOKUP(G3,[1]Sheet1!$A$9:$I$7290,5,FALSE)</f>
        <v>22.94</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26.17</v>
      </c>
    </row>
    <row r="16" spans="1:15" s="21" customFormat="1" ht="13.7" customHeight="1" thickBot="1">
      <c r="A16" s="52"/>
      <c r="K16" s="94" t="s">
        <v>167</v>
      </c>
      <c r="L16" s="51" t="s">
        <v>168</v>
      </c>
      <c r="M16" s="21">
        <f>VLOOKUP(G3,[1]Sheet1!$A$9:$I$7290,7,FALSE)</f>
        <v>21.57</v>
      </c>
    </row>
    <row r="17" spans="1:13" s="21" customFormat="1" ht="13.5" thickBot="1">
      <c r="A17" s="53" t="s">
        <v>169</v>
      </c>
      <c r="B17" s="54" t="s">
        <v>170</v>
      </c>
      <c r="C17" s="54" t="s">
        <v>284</v>
      </c>
      <c r="D17" s="55" t="s">
        <v>198</v>
      </c>
      <c r="E17" s="55" t="s">
        <v>261</v>
      </c>
      <c r="F17" s="55" t="str">
        <f>CONCATENATE("Amount ",,J9)</f>
        <v>Amount NZD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Flexible acrylic tongue barbell, 14g (1.6mm) with 6mm solid colored acrylic balls - length 5/8'' (16mm) &amp; Color: Black  &amp;  </v>
      </c>
      <c r="B18" s="57" t="str">
        <f>'Copy paste to Here'!C22</f>
        <v>ABBSA</v>
      </c>
      <c r="C18" s="57" t="s">
        <v>715</v>
      </c>
      <c r="D18" s="58">
        <f>Invoice!B22</f>
        <v>6</v>
      </c>
      <c r="E18" s="59">
        <f>'Shipping Invoice'!J22*$N$1</f>
        <v>0.28999999999999998</v>
      </c>
      <c r="F18" s="59">
        <f>D18*E18</f>
        <v>1.7399999999999998</v>
      </c>
      <c r="G18" s="60">
        <f>E18*$E$14</f>
        <v>6.2553000000000001</v>
      </c>
      <c r="H18" s="61">
        <f>D18*G18</f>
        <v>37.531800000000004</v>
      </c>
    </row>
    <row r="19" spans="1:13" s="62" customFormat="1" ht="24">
      <c r="A19" s="112" t="str">
        <f>IF((LEN('Copy paste to Here'!G23))&gt;5,((CONCATENATE('Copy paste to Here'!G23," &amp; ",'Copy paste to Here'!D23,"  &amp;  ",'Copy paste to Here'!E23))),"Empty Cell")</f>
        <v xml:space="preserve">Flexible acrylic tongue barbell, 14g (1.6mm) with 6mm solid colored acrylic balls - length 5/8'' (16mm) &amp; Color: White  &amp;  </v>
      </c>
      <c r="B19" s="57" t="str">
        <f>'Copy paste to Here'!C23</f>
        <v>ABBSA</v>
      </c>
      <c r="C19" s="57" t="s">
        <v>715</v>
      </c>
      <c r="D19" s="58">
        <f>Invoice!B23</f>
        <v>6</v>
      </c>
      <c r="E19" s="59">
        <f>'Shipping Invoice'!J23*$N$1</f>
        <v>0.28999999999999998</v>
      </c>
      <c r="F19" s="59">
        <f t="shared" ref="F19:F82" si="0">D19*E19</f>
        <v>1.7399999999999998</v>
      </c>
      <c r="G19" s="60">
        <f t="shared" ref="G19:G82" si="1">E19*$E$14</f>
        <v>6.2553000000000001</v>
      </c>
      <c r="H19" s="63">
        <f t="shared" ref="H19:H82" si="2">D19*G19</f>
        <v>37.531800000000004</v>
      </c>
    </row>
    <row r="20" spans="1:13" s="62" customFormat="1" ht="24">
      <c r="A20" s="56" t="str">
        <f>IF((LEN('Copy paste to Here'!G24))&gt;5,((CONCATENATE('Copy paste to Here'!G24," &amp; ",'Copy paste to Here'!D24,"  &amp;  ",'Copy paste to Here'!E24))),"Empty Cell")</f>
        <v xml:space="preserve">Flexible acrylic tongue barbell, 14g (1.6mm) with 6mm solid colored acrylic balls - length 5/8'' (16mm) &amp; Color: Blue  &amp;  </v>
      </c>
      <c r="B20" s="57" t="str">
        <f>'Copy paste to Here'!C24</f>
        <v>ABBSA</v>
      </c>
      <c r="C20" s="57" t="s">
        <v>715</v>
      </c>
      <c r="D20" s="58">
        <f>Invoice!B24</f>
        <v>6</v>
      </c>
      <c r="E20" s="59">
        <f>'Shipping Invoice'!J24*$N$1</f>
        <v>0.28999999999999998</v>
      </c>
      <c r="F20" s="59">
        <f t="shared" si="0"/>
        <v>1.7399999999999998</v>
      </c>
      <c r="G20" s="60">
        <f t="shared" si="1"/>
        <v>6.2553000000000001</v>
      </c>
      <c r="H20" s="63">
        <f t="shared" si="2"/>
        <v>37.531800000000004</v>
      </c>
    </row>
    <row r="21" spans="1:13" s="62" customFormat="1" ht="24" hidden="1">
      <c r="A21" s="56" t="str">
        <f>IF((LEN('Copy paste to Here'!G25))&gt;5,((CONCATENATE('Copy paste to Here'!G25," &amp; ",'Copy paste to Here'!D25,"  &amp;  ",'Copy paste to Here'!E25))),"Empty Cell")</f>
        <v xml:space="preserve">Flexible acrylic tongue barbell, 14g (1.6mm) with 6mm solid colored acrylic balls - length 5/8'' (16mm) &amp; Color: Pink  &amp;  </v>
      </c>
      <c r="B21" s="57" t="str">
        <f>'Copy paste to Here'!C25</f>
        <v>ABBSA</v>
      </c>
      <c r="C21" s="57" t="s">
        <v>715</v>
      </c>
      <c r="D21" s="58">
        <f>Invoice!B25</f>
        <v>0</v>
      </c>
      <c r="E21" s="59">
        <f>'Shipping Invoice'!J25*$N$1</f>
        <v>0.28999999999999998</v>
      </c>
      <c r="F21" s="59">
        <f t="shared" si="0"/>
        <v>0</v>
      </c>
      <c r="G21" s="60">
        <f t="shared" si="1"/>
        <v>6.2553000000000001</v>
      </c>
      <c r="H21" s="63">
        <f t="shared" si="2"/>
        <v>0</v>
      </c>
    </row>
    <row r="22" spans="1:13" s="62" customFormat="1" ht="24">
      <c r="A22" s="56" t="str">
        <f>IF((LEN('Copy paste to Here'!G26))&gt;5,((CONCATENATE('Copy paste to Here'!G26," &amp; ",'Copy paste to Here'!D26,"  &amp;  ",'Copy paste to Here'!E26))),"Empty Cell")</f>
        <v xml:space="preserve">Flexible acrylic tongue barbell, 14g (1.6mm) with 6mm solid colored acrylic balls - length 5/8'' (16mm) &amp; Color: Purple  &amp;  </v>
      </c>
      <c r="B22" s="57" t="str">
        <f>'Copy paste to Here'!C26</f>
        <v>ABBSA</v>
      </c>
      <c r="C22" s="57" t="s">
        <v>715</v>
      </c>
      <c r="D22" s="58">
        <f>Invoice!B26</f>
        <v>6</v>
      </c>
      <c r="E22" s="59">
        <f>'Shipping Invoice'!J26*$N$1</f>
        <v>0.28999999999999998</v>
      </c>
      <c r="F22" s="59">
        <f t="shared" si="0"/>
        <v>1.7399999999999998</v>
      </c>
      <c r="G22" s="60">
        <f t="shared" si="1"/>
        <v>6.2553000000000001</v>
      </c>
      <c r="H22" s="63">
        <f t="shared" si="2"/>
        <v>37.531800000000004</v>
      </c>
    </row>
    <row r="23" spans="1:13" s="62" customFormat="1" ht="24">
      <c r="A23" s="56" t="str">
        <f>IF((LEN('Copy paste to Here'!G27))&gt;5,((CONCATENATE('Copy paste to Here'!G27," &amp; ",'Copy paste to Here'!D27,"  &amp;  ",'Copy paste to Here'!E27))),"Empty Cell")</f>
        <v xml:space="preserve">Flexible acrylic tongue barbell, 14g (1.6mm) with 6mm solid colored acrylic balls - length 5/8'' (16mm) &amp; Color: Red  &amp;  </v>
      </c>
      <c r="B23" s="57" t="str">
        <f>'Copy paste to Here'!C27</f>
        <v>ABBSA</v>
      </c>
      <c r="C23" s="57" t="s">
        <v>715</v>
      </c>
      <c r="D23" s="58">
        <f>Invoice!B27</f>
        <v>6</v>
      </c>
      <c r="E23" s="59">
        <f>'Shipping Invoice'!J27*$N$1</f>
        <v>0.28999999999999998</v>
      </c>
      <c r="F23" s="59">
        <f t="shared" si="0"/>
        <v>1.7399999999999998</v>
      </c>
      <c r="G23" s="60">
        <f t="shared" si="1"/>
        <v>6.2553000000000001</v>
      </c>
      <c r="H23" s="63">
        <f t="shared" si="2"/>
        <v>37.531800000000004</v>
      </c>
    </row>
    <row r="24" spans="1:13" s="62" customFormat="1" ht="24">
      <c r="A24" s="56" t="str">
        <f>IF((LEN('Copy paste to Here'!G28))&gt;5,((CONCATENATE('Copy paste to Here'!G28," &amp; ",'Copy paste to Here'!D28,"  &amp;  ",'Copy paste to Here'!E28))),"Empty Cell")</f>
        <v xml:space="preserve">316L steel tongue barbell, 14g (1.6mm) with 6mm acrylic beach balls - length 5/8'' (16mm) &amp; Color: Black  &amp;  </v>
      </c>
      <c r="B24" s="57" t="str">
        <f>'Copy paste to Here'!C28</f>
        <v>BBBE</v>
      </c>
      <c r="C24" s="57" t="s">
        <v>719</v>
      </c>
      <c r="D24" s="58">
        <f>Invoice!B28</f>
        <v>6</v>
      </c>
      <c r="E24" s="59">
        <f>'Shipping Invoice'!J28*$N$1</f>
        <v>0.31</v>
      </c>
      <c r="F24" s="59">
        <f t="shared" si="0"/>
        <v>1.8599999999999999</v>
      </c>
      <c r="G24" s="60">
        <f t="shared" si="1"/>
        <v>6.6867000000000001</v>
      </c>
      <c r="H24" s="63">
        <f t="shared" si="2"/>
        <v>40.120199999999997</v>
      </c>
    </row>
    <row r="25" spans="1:13" s="62" customFormat="1" ht="24">
      <c r="A25" s="56" t="str">
        <f>IF((LEN('Copy paste to Here'!G29))&gt;5,((CONCATENATE('Copy paste to Here'!G29," &amp; ",'Copy paste to Here'!D29,"  &amp;  ",'Copy paste to Here'!E29))),"Empty Cell")</f>
        <v xml:space="preserve">316L steel tongue barbell, 14g (1.6mm) with 6mm acrylic beach balls - length 5/8'' (16mm) &amp; Color: White  &amp;  </v>
      </c>
      <c r="B25" s="57" t="str">
        <f>'Copy paste to Here'!C29</f>
        <v>BBBE</v>
      </c>
      <c r="C25" s="57" t="s">
        <v>719</v>
      </c>
      <c r="D25" s="58">
        <f>Invoice!B29</f>
        <v>6</v>
      </c>
      <c r="E25" s="59">
        <f>'Shipping Invoice'!J29*$N$1</f>
        <v>0.31</v>
      </c>
      <c r="F25" s="59">
        <f t="shared" si="0"/>
        <v>1.8599999999999999</v>
      </c>
      <c r="G25" s="60">
        <f t="shared" si="1"/>
        <v>6.6867000000000001</v>
      </c>
      <c r="H25" s="63">
        <f t="shared" si="2"/>
        <v>40.120199999999997</v>
      </c>
    </row>
    <row r="26" spans="1:13" s="62" customFormat="1" ht="24">
      <c r="A26" s="56" t="str">
        <f>IF((LEN('Copy paste to Here'!G30))&gt;5,((CONCATENATE('Copy paste to Here'!G30," &amp; ",'Copy paste to Here'!D30,"  &amp;  ",'Copy paste to Here'!E30))),"Empty Cell")</f>
        <v xml:space="preserve">316L steel tongue barbell, 14g (1.6mm) with 6mm acrylic beach balls - length 5/8'' (16mm) &amp; Color: Blue  &amp;  </v>
      </c>
      <c r="B26" s="57" t="str">
        <f>'Copy paste to Here'!C30</f>
        <v>BBBE</v>
      </c>
      <c r="C26" s="57" t="s">
        <v>719</v>
      </c>
      <c r="D26" s="58">
        <f>Invoice!B30</f>
        <v>6</v>
      </c>
      <c r="E26" s="59">
        <f>'Shipping Invoice'!J30*$N$1</f>
        <v>0.31</v>
      </c>
      <c r="F26" s="59">
        <f t="shared" si="0"/>
        <v>1.8599999999999999</v>
      </c>
      <c r="G26" s="60">
        <f t="shared" si="1"/>
        <v>6.6867000000000001</v>
      </c>
      <c r="H26" s="63">
        <f t="shared" si="2"/>
        <v>40.120199999999997</v>
      </c>
    </row>
    <row r="27" spans="1:13" s="62" customFormat="1" ht="24">
      <c r="A27" s="56" t="str">
        <f>IF((LEN('Copy paste to Here'!G31))&gt;5,((CONCATENATE('Copy paste to Here'!G31," &amp; ",'Copy paste to Here'!D31,"  &amp;  ",'Copy paste to Here'!E31))),"Empty Cell")</f>
        <v xml:space="preserve">316L steel tongue barbell, 14g (1.6mm) with 6mm acrylic beach balls - length 5/8'' (16mm) &amp; Color: Pink  &amp;  </v>
      </c>
      <c r="B27" s="57" t="str">
        <f>'Copy paste to Here'!C31</f>
        <v>BBBE</v>
      </c>
      <c r="C27" s="57" t="s">
        <v>719</v>
      </c>
      <c r="D27" s="58">
        <f>Invoice!B31</f>
        <v>6</v>
      </c>
      <c r="E27" s="59">
        <f>'Shipping Invoice'!J31*$N$1</f>
        <v>0.31</v>
      </c>
      <c r="F27" s="59">
        <f t="shared" si="0"/>
        <v>1.8599999999999999</v>
      </c>
      <c r="G27" s="60">
        <f t="shared" si="1"/>
        <v>6.6867000000000001</v>
      </c>
      <c r="H27" s="63">
        <f t="shared" si="2"/>
        <v>40.120199999999997</v>
      </c>
    </row>
    <row r="28" spans="1:13" s="62" customFormat="1" ht="24">
      <c r="A28" s="56" t="str">
        <f>IF((LEN('Copy paste to Here'!G32))&gt;5,((CONCATENATE('Copy paste to Here'!G32," &amp; ",'Copy paste to Here'!D32,"  &amp;  ",'Copy paste to Here'!E32))),"Empty Cell")</f>
        <v xml:space="preserve">316L steel tongue barbell, 14g (1.6mm) with 6mm acrylic beach balls - length 5/8'' (16mm) &amp; Color: Purple  &amp;  </v>
      </c>
      <c r="B28" s="57" t="str">
        <f>'Copy paste to Here'!C32</f>
        <v>BBBE</v>
      </c>
      <c r="C28" s="57" t="s">
        <v>719</v>
      </c>
      <c r="D28" s="58">
        <f>Invoice!B32</f>
        <v>6</v>
      </c>
      <c r="E28" s="59">
        <f>'Shipping Invoice'!J32*$N$1</f>
        <v>0.31</v>
      </c>
      <c r="F28" s="59">
        <f t="shared" si="0"/>
        <v>1.8599999999999999</v>
      </c>
      <c r="G28" s="60">
        <f t="shared" si="1"/>
        <v>6.6867000000000001</v>
      </c>
      <c r="H28" s="63">
        <f t="shared" si="2"/>
        <v>40.120199999999997</v>
      </c>
    </row>
    <row r="29" spans="1:13" s="62" customFormat="1" ht="24">
      <c r="A29" s="56" t="str">
        <f>IF((LEN('Copy paste to Here'!G33))&gt;5,((CONCATENATE('Copy paste to Here'!G33," &amp; ",'Copy paste to Here'!D33,"  &amp;  ",'Copy paste to Here'!E33))),"Empty Cell")</f>
        <v xml:space="preserve">316L steel tongue barbell, 14g (1.6mm) with 6mm acrylic beach balls - length 5/8'' (16mm) &amp; Color: Red  &amp;  </v>
      </c>
      <c r="B29" s="57" t="str">
        <f>'Copy paste to Here'!C33</f>
        <v>BBBE</v>
      </c>
      <c r="C29" s="57" t="s">
        <v>719</v>
      </c>
      <c r="D29" s="58">
        <f>Invoice!B33</f>
        <v>6</v>
      </c>
      <c r="E29" s="59">
        <f>'Shipping Invoice'!J33*$N$1</f>
        <v>0.31</v>
      </c>
      <c r="F29" s="59">
        <f t="shared" si="0"/>
        <v>1.8599999999999999</v>
      </c>
      <c r="G29" s="60">
        <f t="shared" si="1"/>
        <v>6.6867000000000001</v>
      </c>
      <c r="H29" s="63">
        <f t="shared" si="2"/>
        <v>40.120199999999997</v>
      </c>
    </row>
    <row r="30" spans="1:13" s="62" customFormat="1" ht="36">
      <c r="A30" s="56" t="str">
        <f>IF((LEN('Copy paste to Here'!G34))&gt;5,((CONCATENATE('Copy paste to Here'!G34," &amp; ",'Copy paste to Here'!D34,"  &amp;  ",'Copy paste to Here'!E34))),"Empty Cell")</f>
        <v xml:space="preserve">316L steel tongue barbell, 14g (1.6mm) with 6mm acrylic balls in a color checker design - length 5/8'' (16mm) &amp; Color: # 2 in picture  &amp;  </v>
      </c>
      <c r="B30" s="57" t="str">
        <f>'Copy paste to Here'!C34</f>
        <v>BBDXA</v>
      </c>
      <c r="C30" s="57" t="s">
        <v>720</v>
      </c>
      <c r="D30" s="58">
        <f>Invoice!B34</f>
        <v>6</v>
      </c>
      <c r="E30" s="59">
        <f>'Shipping Invoice'!J34*$N$1</f>
        <v>0.31</v>
      </c>
      <c r="F30" s="59">
        <f t="shared" si="0"/>
        <v>1.8599999999999999</v>
      </c>
      <c r="G30" s="60">
        <f t="shared" si="1"/>
        <v>6.6867000000000001</v>
      </c>
      <c r="H30" s="63">
        <f t="shared" si="2"/>
        <v>40.120199999999997</v>
      </c>
    </row>
    <row r="31" spans="1:13" s="62" customFormat="1" ht="36">
      <c r="A31" s="56" t="str">
        <f>IF((LEN('Copy paste to Here'!G35))&gt;5,((CONCATENATE('Copy paste to Here'!G35," &amp; ",'Copy paste to Here'!D35,"  &amp;  ",'Copy paste to Here'!E35))),"Empty Cell")</f>
        <v xml:space="preserve">316L steel tongue barbell, 14g (1.6mm) with 6mm acrylic balls in a color checker design - length 5/8'' (16mm) &amp; Color: # 3 in picture  &amp;  </v>
      </c>
      <c r="B31" s="57" t="str">
        <f>'Copy paste to Here'!C35</f>
        <v>BBDXA</v>
      </c>
      <c r="C31" s="57" t="s">
        <v>720</v>
      </c>
      <c r="D31" s="58">
        <f>Invoice!B35</f>
        <v>6</v>
      </c>
      <c r="E31" s="59">
        <f>'Shipping Invoice'!J35*$N$1</f>
        <v>0.31</v>
      </c>
      <c r="F31" s="59">
        <f t="shared" si="0"/>
        <v>1.8599999999999999</v>
      </c>
      <c r="G31" s="60">
        <f t="shared" si="1"/>
        <v>6.6867000000000001</v>
      </c>
      <c r="H31" s="63">
        <f t="shared" si="2"/>
        <v>40.120199999999997</v>
      </c>
    </row>
    <row r="32" spans="1:13" s="62" customFormat="1" ht="36">
      <c r="A32" s="56" t="str">
        <f>IF((LEN('Copy paste to Here'!G36))&gt;5,((CONCATENATE('Copy paste to Here'!G36," &amp; ",'Copy paste to Here'!D36,"  &amp;  ",'Copy paste to Here'!E36))),"Empty Cell")</f>
        <v xml:space="preserve">316L steel tongue barbell, 14g (1.6mm) with 6mm acrylic balls in a color checker design - length 5/8'' (16mm) &amp; Color: # 7 in picture  &amp;  </v>
      </c>
      <c r="B32" s="57" t="str">
        <f>'Copy paste to Here'!C36</f>
        <v>BBDXA</v>
      </c>
      <c r="C32" s="57" t="s">
        <v>720</v>
      </c>
      <c r="D32" s="58">
        <f>Invoice!B36</f>
        <v>6</v>
      </c>
      <c r="E32" s="59">
        <f>'Shipping Invoice'!J36*$N$1</f>
        <v>0.31</v>
      </c>
      <c r="F32" s="59">
        <f t="shared" si="0"/>
        <v>1.8599999999999999</v>
      </c>
      <c r="G32" s="60">
        <f t="shared" si="1"/>
        <v>6.6867000000000001</v>
      </c>
      <c r="H32" s="63">
        <f t="shared" si="2"/>
        <v>40.120199999999997</v>
      </c>
    </row>
    <row r="33" spans="1:8" s="62" customFormat="1" ht="25.5">
      <c r="A33" s="56" t="str">
        <f>IF((LEN('Copy paste to Here'!G37))&gt;5,((CONCATENATE('Copy paste to Here'!G37," &amp; ",'Copy paste to Here'!D37,"  &amp;  ",'Copy paste to Here'!E37))),"Empty Cell")</f>
        <v xml:space="preserve">316L steel Industrial barbell, 14g (1.6mm) with two 5mm balls &amp; Length: 28mm  &amp;  </v>
      </c>
      <c r="B33" s="57" t="str">
        <f>'Copy paste to Here'!C37</f>
        <v>BBIND</v>
      </c>
      <c r="C33" s="57" t="s">
        <v>810</v>
      </c>
      <c r="D33" s="58">
        <f>Invoice!B37</f>
        <v>2</v>
      </c>
      <c r="E33" s="59">
        <f>'Shipping Invoice'!J37*$N$1</f>
        <v>0.43</v>
      </c>
      <c r="F33" s="59">
        <f t="shared" si="0"/>
        <v>0.86</v>
      </c>
      <c r="G33" s="60">
        <f t="shared" si="1"/>
        <v>9.2751000000000001</v>
      </c>
      <c r="H33" s="63">
        <f t="shared" si="2"/>
        <v>18.5502</v>
      </c>
    </row>
    <row r="34" spans="1:8" s="62" customFormat="1" ht="25.5">
      <c r="A34" s="56" t="str">
        <f>IF((LEN('Copy paste to Here'!G38))&gt;5,((CONCATENATE('Copy paste to Here'!G38," &amp; ",'Copy paste to Here'!D38,"  &amp;  ",'Copy paste to Here'!E38))),"Empty Cell")</f>
        <v xml:space="preserve">316L steel Industrial barbell, 14g (1.6mm) with two 5mm balls &amp; Length: 32mm  &amp;  </v>
      </c>
      <c r="B34" s="57" t="str">
        <f>'Copy paste to Here'!C38</f>
        <v>BBIND</v>
      </c>
      <c r="C34" s="57" t="s">
        <v>810</v>
      </c>
      <c r="D34" s="58">
        <f>Invoice!B38</f>
        <v>2</v>
      </c>
      <c r="E34" s="59">
        <f>'Shipping Invoice'!J38*$N$1</f>
        <v>0.43</v>
      </c>
      <c r="F34" s="59">
        <f t="shared" si="0"/>
        <v>0.86</v>
      </c>
      <c r="G34" s="60">
        <f t="shared" si="1"/>
        <v>9.2751000000000001</v>
      </c>
      <c r="H34" s="63">
        <f t="shared" si="2"/>
        <v>18.5502</v>
      </c>
    </row>
    <row r="35" spans="1:8" s="62" customFormat="1" ht="25.5">
      <c r="A35" s="56" t="str">
        <f>IF((LEN('Copy paste to Here'!G39))&gt;5,((CONCATENATE('Copy paste to Here'!G39," &amp; ",'Copy paste to Here'!D39,"  &amp;  ",'Copy paste to Here'!E39))),"Empty Cell")</f>
        <v xml:space="preserve">316L steel Industrial barbell, 14g (1.6mm) with two 5mm balls &amp; Length: 35mm  &amp;  </v>
      </c>
      <c r="B35" s="57" t="str">
        <f>'Copy paste to Here'!C39</f>
        <v>BBIND</v>
      </c>
      <c r="C35" s="57" t="s">
        <v>810</v>
      </c>
      <c r="D35" s="58">
        <f>Invoice!B39</f>
        <v>6</v>
      </c>
      <c r="E35" s="59">
        <f>'Shipping Invoice'!J39*$N$1</f>
        <v>0.43</v>
      </c>
      <c r="F35" s="59">
        <f t="shared" si="0"/>
        <v>2.58</v>
      </c>
      <c r="G35" s="60">
        <f t="shared" si="1"/>
        <v>9.2751000000000001</v>
      </c>
      <c r="H35" s="63">
        <f t="shared" si="2"/>
        <v>55.650599999999997</v>
      </c>
    </row>
    <row r="36" spans="1:8" s="62" customFormat="1" ht="25.5">
      <c r="A36" s="56" t="str">
        <f>IF((LEN('Copy paste to Here'!G40))&gt;5,((CONCATENATE('Copy paste to Here'!G40," &amp; ",'Copy paste to Here'!D40,"  &amp;  ",'Copy paste to Here'!E40))),"Empty Cell")</f>
        <v xml:space="preserve">316L steel Industrial barbell, 14g (1.6mm) with two 5mm balls &amp; Length: 38mm  &amp;  </v>
      </c>
      <c r="B36" s="57" t="str">
        <f>'Copy paste to Here'!C40</f>
        <v>BBIND</v>
      </c>
      <c r="C36" s="57" t="s">
        <v>810</v>
      </c>
      <c r="D36" s="58">
        <f>Invoice!B40</f>
        <v>10</v>
      </c>
      <c r="E36" s="59">
        <f>'Shipping Invoice'!J40*$N$1</f>
        <v>0.43</v>
      </c>
      <c r="F36" s="59">
        <f t="shared" si="0"/>
        <v>4.3</v>
      </c>
      <c r="G36" s="60">
        <f t="shared" si="1"/>
        <v>9.2751000000000001</v>
      </c>
      <c r="H36" s="63">
        <f t="shared" si="2"/>
        <v>92.751000000000005</v>
      </c>
    </row>
    <row r="37" spans="1:8" s="62" customFormat="1" ht="25.5">
      <c r="A37" s="56" t="str">
        <f>IF((LEN('Copy paste to Here'!G41))&gt;5,((CONCATENATE('Copy paste to Here'!G41," &amp; ",'Copy paste to Here'!D41,"  &amp;  ",'Copy paste to Here'!E41))),"Empty Cell")</f>
        <v xml:space="preserve">316L steel Industrial barbell, 14g (1.6mm) with two 5mm balls &amp; Length: 40mm  &amp;  </v>
      </c>
      <c r="B37" s="57" t="str">
        <f>'Copy paste to Here'!C41</f>
        <v>BBIND</v>
      </c>
      <c r="C37" s="57" t="s">
        <v>811</v>
      </c>
      <c r="D37" s="58">
        <f>Invoice!B41</f>
        <v>2</v>
      </c>
      <c r="E37" s="59">
        <f>'Shipping Invoice'!J41*$N$1</f>
        <v>0.46</v>
      </c>
      <c r="F37" s="59">
        <f t="shared" si="0"/>
        <v>0.92</v>
      </c>
      <c r="G37" s="60">
        <f t="shared" si="1"/>
        <v>9.9222000000000001</v>
      </c>
      <c r="H37" s="63">
        <f t="shared" si="2"/>
        <v>19.8444</v>
      </c>
    </row>
    <row r="38" spans="1:8" s="62" customFormat="1" ht="25.5">
      <c r="A38" s="56" t="str">
        <f>IF((LEN('Copy paste to Here'!G42))&gt;5,((CONCATENATE('Copy paste to Here'!G42," &amp; ",'Copy paste to Here'!D42,"  &amp;  ",'Copy paste to Here'!E42))),"Empty Cell")</f>
        <v xml:space="preserve">316L steel Industrial barbell, 14g (1.6mm) with two 5mm balls &amp; Length: 42mm  &amp;  </v>
      </c>
      <c r="B38" s="57" t="str">
        <f>'Copy paste to Here'!C42</f>
        <v>BBIND</v>
      </c>
      <c r="C38" s="57" t="s">
        <v>811</v>
      </c>
      <c r="D38" s="58">
        <f>Invoice!B42</f>
        <v>2</v>
      </c>
      <c r="E38" s="59">
        <f>'Shipping Invoice'!J42*$N$1</f>
        <v>0.46</v>
      </c>
      <c r="F38" s="59">
        <f t="shared" si="0"/>
        <v>0.92</v>
      </c>
      <c r="G38" s="60">
        <f t="shared" si="1"/>
        <v>9.9222000000000001</v>
      </c>
      <c r="H38" s="63">
        <f t="shared" si="2"/>
        <v>19.8444</v>
      </c>
    </row>
    <row r="39" spans="1:8" s="62" customFormat="1" ht="24">
      <c r="A39" s="56" t="str">
        <f>IF((LEN('Copy paste to Here'!G43))&gt;5,((CONCATENATE('Copy paste to Here'!G43," &amp; ",'Copy paste to Here'!D43,"  &amp;  ",'Copy paste to Here'!E43))),"Empty Cell")</f>
        <v>Premium PVD plated surgical steel industrial Barbell, 14g (1.6mm) with two 5mm balls &amp; Length: 38mm  &amp;  Color: Black</v>
      </c>
      <c r="B39" s="57" t="str">
        <f>'Copy paste to Here'!C43</f>
        <v>BBITB</v>
      </c>
      <c r="C39" s="57" t="s">
        <v>724</v>
      </c>
      <c r="D39" s="58">
        <f>Invoice!B43</f>
        <v>2</v>
      </c>
      <c r="E39" s="59">
        <f>'Shipping Invoice'!J43*$N$1</f>
        <v>1.26</v>
      </c>
      <c r="F39" s="59">
        <f t="shared" si="0"/>
        <v>2.52</v>
      </c>
      <c r="G39" s="60">
        <f t="shared" si="1"/>
        <v>27.1782</v>
      </c>
      <c r="H39" s="63">
        <f t="shared" si="2"/>
        <v>54.356400000000001</v>
      </c>
    </row>
    <row r="40" spans="1:8" s="62" customFormat="1" ht="24">
      <c r="A40" s="56" t="str">
        <f>IF((LEN('Copy paste to Here'!G44))&gt;5,((CONCATENATE('Copy paste to Here'!G44," &amp; ",'Copy paste to Here'!D44,"  &amp;  ",'Copy paste to Here'!E44))),"Empty Cell")</f>
        <v>Premium PVD plated surgical steel industrial Barbell, 14g (1.6mm) with two 5mm balls &amp; Length: 38mm  &amp;  Color: Gold</v>
      </c>
      <c r="B40" s="57" t="str">
        <f>'Copy paste to Here'!C44</f>
        <v>BBITB</v>
      </c>
      <c r="C40" s="57" t="s">
        <v>724</v>
      </c>
      <c r="D40" s="58">
        <f>Invoice!B44</f>
        <v>2</v>
      </c>
      <c r="E40" s="59">
        <f>'Shipping Invoice'!J44*$N$1</f>
        <v>1.26</v>
      </c>
      <c r="F40" s="59">
        <f t="shared" si="0"/>
        <v>2.52</v>
      </c>
      <c r="G40" s="60">
        <f t="shared" si="1"/>
        <v>27.1782</v>
      </c>
      <c r="H40" s="63">
        <f t="shared" si="2"/>
        <v>54.356400000000001</v>
      </c>
    </row>
    <row r="41" spans="1:8" s="62" customFormat="1" ht="36">
      <c r="A41" s="56" t="str">
        <f>IF((LEN('Copy paste to Here'!G45))&gt;5,((CONCATENATE('Copy paste to Here'!G45," &amp; ",'Copy paste to Here'!D45,"  &amp;  ",'Copy paste to Here'!E45))),"Empty Cell")</f>
        <v>316L steel nipple barbell, 14g (1.6mm) with two forward facing from 4mm to 6mm jewel balls &amp; Length: 12mm with 5mm jewel balls  &amp;  Crystal Color: Clear</v>
      </c>
      <c r="B41" s="57" t="str">
        <f>'Copy paste to Here'!C45</f>
        <v>BBNP2C</v>
      </c>
      <c r="C41" s="57" t="s">
        <v>100</v>
      </c>
      <c r="D41" s="58">
        <f>Invoice!B45</f>
        <v>2</v>
      </c>
      <c r="E41" s="59">
        <f>'Shipping Invoice'!J45*$N$1</f>
        <v>1.68</v>
      </c>
      <c r="F41" s="59">
        <f t="shared" si="0"/>
        <v>3.36</v>
      </c>
      <c r="G41" s="60">
        <f t="shared" si="1"/>
        <v>36.2376</v>
      </c>
      <c r="H41" s="63">
        <f t="shared" si="2"/>
        <v>72.475200000000001</v>
      </c>
    </row>
    <row r="42" spans="1:8" s="62" customFormat="1" ht="36">
      <c r="A42" s="56" t="str">
        <f>IF((LEN('Copy paste to Here'!G46))&gt;5,((CONCATENATE('Copy paste to Here'!G46," &amp; ",'Copy paste to Here'!D46,"  &amp;  ",'Copy paste to Here'!E46))),"Empty Cell")</f>
        <v>316L steel nipple barbell, 14g (1.6mm) with two forward facing from 4mm to 6mm jewel balls &amp; Length: 12mm with 5mm jewel balls  &amp;  Crystal Color: AB</v>
      </c>
      <c r="B42" s="57" t="str">
        <f>'Copy paste to Here'!C46</f>
        <v>BBNP2C</v>
      </c>
      <c r="C42" s="57" t="s">
        <v>100</v>
      </c>
      <c r="D42" s="58">
        <f>Invoice!B46</f>
        <v>2</v>
      </c>
      <c r="E42" s="59">
        <f>'Shipping Invoice'!J46*$N$1</f>
        <v>1.68</v>
      </c>
      <c r="F42" s="59">
        <f t="shared" si="0"/>
        <v>3.36</v>
      </c>
      <c r="G42" s="60">
        <f t="shared" si="1"/>
        <v>36.2376</v>
      </c>
      <c r="H42" s="63">
        <f t="shared" si="2"/>
        <v>72.475200000000001</v>
      </c>
    </row>
    <row r="43" spans="1:8" s="62" customFormat="1" ht="36">
      <c r="A43" s="56" t="str">
        <f>IF((LEN('Copy paste to Here'!G47))&gt;5,((CONCATENATE('Copy paste to Here'!G47," &amp; ",'Copy paste to Here'!D47,"  &amp;  ",'Copy paste to Here'!E47))),"Empty Cell")</f>
        <v>316L steel nipple barbell, 14g (1.6mm) with two forward facing from 4mm to 6mm jewel balls &amp; Length: 12mm with 5mm jewel balls  &amp;  Crystal Color: Rose</v>
      </c>
      <c r="B43" s="57" t="str">
        <f>'Copy paste to Here'!C47</f>
        <v>BBNP2C</v>
      </c>
      <c r="C43" s="57" t="s">
        <v>100</v>
      </c>
      <c r="D43" s="58">
        <f>Invoice!B47</f>
        <v>2</v>
      </c>
      <c r="E43" s="59">
        <f>'Shipping Invoice'!J47*$N$1</f>
        <v>1.68</v>
      </c>
      <c r="F43" s="59">
        <f t="shared" si="0"/>
        <v>3.36</v>
      </c>
      <c r="G43" s="60">
        <f t="shared" si="1"/>
        <v>36.2376</v>
      </c>
      <c r="H43" s="63">
        <f t="shared" si="2"/>
        <v>72.475200000000001</v>
      </c>
    </row>
    <row r="44" spans="1:8" s="62" customFormat="1" ht="36">
      <c r="A44" s="56" t="str">
        <f>IF((LEN('Copy paste to Here'!G48))&gt;5,((CONCATENATE('Copy paste to Here'!G48," &amp; ",'Copy paste to Here'!D48,"  &amp;  ",'Copy paste to Here'!E48))),"Empty Cell")</f>
        <v>316L steel nipple barbell, 14g (1.6mm) with two forward facing from 4mm to 6mm jewel balls &amp; Length: 12mm with 5mm jewel balls  &amp;  Crystal Color: Light Sapphire</v>
      </c>
      <c r="B44" s="57" t="str">
        <f>'Copy paste to Here'!C48</f>
        <v>BBNP2C</v>
      </c>
      <c r="C44" s="57" t="s">
        <v>100</v>
      </c>
      <c r="D44" s="58">
        <f>Invoice!B48</f>
        <v>2</v>
      </c>
      <c r="E44" s="59">
        <f>'Shipping Invoice'!J48*$N$1</f>
        <v>1.68</v>
      </c>
      <c r="F44" s="59">
        <f t="shared" si="0"/>
        <v>3.36</v>
      </c>
      <c r="G44" s="60">
        <f t="shared" si="1"/>
        <v>36.2376</v>
      </c>
      <c r="H44" s="63">
        <f t="shared" si="2"/>
        <v>72.475200000000001</v>
      </c>
    </row>
    <row r="45" spans="1:8" s="62" customFormat="1" ht="36">
      <c r="A45" s="56" t="str">
        <f>IF((LEN('Copy paste to Here'!G49))&gt;5,((CONCATENATE('Copy paste to Here'!G49," &amp; ",'Copy paste to Here'!D49,"  &amp;  ",'Copy paste to Here'!E49))),"Empty Cell")</f>
        <v>316L steel nipple barbell, 14g (1.6mm) with two forward facing from 4mm to 6mm jewel balls &amp; Length: 12mm with 5mm jewel balls  &amp;  Crystal Color: Aquamarine</v>
      </c>
      <c r="B45" s="57" t="str">
        <f>'Copy paste to Here'!C49</f>
        <v>BBNP2C</v>
      </c>
      <c r="C45" s="57" t="s">
        <v>100</v>
      </c>
      <c r="D45" s="58">
        <f>Invoice!B49</f>
        <v>2</v>
      </c>
      <c r="E45" s="59">
        <f>'Shipping Invoice'!J49*$N$1</f>
        <v>1.68</v>
      </c>
      <c r="F45" s="59">
        <f t="shared" si="0"/>
        <v>3.36</v>
      </c>
      <c r="G45" s="60">
        <f t="shared" si="1"/>
        <v>36.2376</v>
      </c>
      <c r="H45" s="63">
        <f t="shared" si="2"/>
        <v>72.475200000000001</v>
      </c>
    </row>
    <row r="46" spans="1:8" s="62" customFormat="1" ht="36">
      <c r="A46" s="56" t="str">
        <f>IF((LEN('Copy paste to Here'!G50))&gt;5,((CONCATENATE('Copy paste to Here'!G50," &amp; ",'Copy paste to Here'!D50,"  &amp;  ",'Copy paste to Here'!E50))),"Empty Cell")</f>
        <v>316L steel nipple barbell, 14g (1.6mm) with two forward facing from 4mm to 6mm jewel balls &amp; Length: 12mm with 5mm jewel balls  &amp;  Crystal Color: Blue Zircon</v>
      </c>
      <c r="B46" s="57" t="str">
        <f>'Copy paste to Here'!C50</f>
        <v>BBNP2C</v>
      </c>
      <c r="C46" s="57" t="s">
        <v>100</v>
      </c>
      <c r="D46" s="58">
        <f>Invoice!B50</f>
        <v>2</v>
      </c>
      <c r="E46" s="59">
        <f>'Shipping Invoice'!J50*$N$1</f>
        <v>1.68</v>
      </c>
      <c r="F46" s="59">
        <f t="shared" si="0"/>
        <v>3.36</v>
      </c>
      <c r="G46" s="60">
        <f t="shared" si="1"/>
        <v>36.2376</v>
      </c>
      <c r="H46" s="63">
        <f t="shared" si="2"/>
        <v>72.475200000000001</v>
      </c>
    </row>
    <row r="47" spans="1:8" s="62" customFormat="1" ht="36">
      <c r="A47" s="56" t="str">
        <f>IF((LEN('Copy paste to Here'!G51))&gt;5,((CONCATENATE('Copy paste to Here'!G51," &amp; ",'Copy paste to Here'!D51,"  &amp;  ",'Copy paste to Here'!E51))),"Empty Cell")</f>
        <v>316L steel nipple barbell, 14g (1.6mm) with two forward facing from 4mm to 6mm jewel balls &amp; Length: 12mm with 5mm jewel balls  &amp;  Crystal Color: Light Amethyst</v>
      </c>
      <c r="B47" s="57" t="str">
        <f>'Copy paste to Here'!C51</f>
        <v>BBNP2C</v>
      </c>
      <c r="C47" s="57" t="s">
        <v>100</v>
      </c>
      <c r="D47" s="58">
        <f>Invoice!B51</f>
        <v>2</v>
      </c>
      <c r="E47" s="59">
        <f>'Shipping Invoice'!J51*$N$1</f>
        <v>1.68</v>
      </c>
      <c r="F47" s="59">
        <f t="shared" si="0"/>
        <v>3.36</v>
      </c>
      <c r="G47" s="60">
        <f t="shared" si="1"/>
        <v>36.2376</v>
      </c>
      <c r="H47" s="63">
        <f t="shared" si="2"/>
        <v>72.475200000000001</v>
      </c>
    </row>
    <row r="48" spans="1:8" s="62" customFormat="1" ht="36">
      <c r="A48" s="56" t="str">
        <f>IF((LEN('Copy paste to Here'!G52))&gt;5,((CONCATENATE('Copy paste to Here'!G52," &amp; ",'Copy paste to Here'!D52,"  &amp;  ",'Copy paste to Here'!E52))),"Empty Cell")</f>
        <v>316L steel nipple barbell, 14g (1.6mm) with two forward facing from 4mm to 6mm jewel balls &amp; Length: 14mm with 5mm jewel balls  &amp;  Crystal Color: Clear</v>
      </c>
      <c r="B48" s="57" t="str">
        <f>'Copy paste to Here'!C52</f>
        <v>BBNP2C</v>
      </c>
      <c r="C48" s="57" t="s">
        <v>100</v>
      </c>
      <c r="D48" s="58">
        <f>Invoice!B52</f>
        <v>2</v>
      </c>
      <c r="E48" s="59">
        <f>'Shipping Invoice'!J52*$N$1</f>
        <v>1.68</v>
      </c>
      <c r="F48" s="59">
        <f t="shared" si="0"/>
        <v>3.36</v>
      </c>
      <c r="G48" s="60">
        <f t="shared" si="1"/>
        <v>36.2376</v>
      </c>
      <c r="H48" s="63">
        <f t="shared" si="2"/>
        <v>72.475200000000001</v>
      </c>
    </row>
    <row r="49" spans="1:8" s="62" customFormat="1" ht="36">
      <c r="A49" s="56" t="str">
        <f>IF((LEN('Copy paste to Here'!G53))&gt;5,((CONCATENATE('Copy paste to Here'!G53," &amp; ",'Copy paste to Here'!D53,"  &amp;  ",'Copy paste to Here'!E53))),"Empty Cell")</f>
        <v>316L steel nipple barbell, 14g (1.6mm) with two forward facing from 4mm to 6mm jewel balls &amp; Length: 14mm with 5mm jewel balls  &amp;  Crystal Color: AB</v>
      </c>
      <c r="B49" s="57" t="str">
        <f>'Copy paste to Here'!C53</f>
        <v>BBNP2C</v>
      </c>
      <c r="C49" s="57" t="s">
        <v>100</v>
      </c>
      <c r="D49" s="58">
        <f>Invoice!B53</f>
        <v>2</v>
      </c>
      <c r="E49" s="59">
        <f>'Shipping Invoice'!J53*$N$1</f>
        <v>1.68</v>
      </c>
      <c r="F49" s="59">
        <f t="shared" si="0"/>
        <v>3.36</v>
      </c>
      <c r="G49" s="60">
        <f t="shared" si="1"/>
        <v>36.2376</v>
      </c>
      <c r="H49" s="63">
        <f t="shared" si="2"/>
        <v>72.475200000000001</v>
      </c>
    </row>
    <row r="50" spans="1:8" s="62" customFormat="1" ht="36">
      <c r="A50" s="56" t="str">
        <f>IF((LEN('Copy paste to Here'!G54))&gt;5,((CONCATENATE('Copy paste to Here'!G54," &amp; ",'Copy paste to Here'!D54,"  &amp;  ",'Copy paste to Here'!E54))),"Empty Cell")</f>
        <v>316L steel nipple barbell, 14g (1.6mm) with two forward facing from 4mm to 6mm jewel balls &amp; Length: 14mm with 5mm jewel balls  &amp;  Crystal Color: Rose</v>
      </c>
      <c r="B50" s="57" t="str">
        <f>'Copy paste to Here'!C54</f>
        <v>BBNP2C</v>
      </c>
      <c r="C50" s="57" t="s">
        <v>100</v>
      </c>
      <c r="D50" s="58">
        <f>Invoice!B54</f>
        <v>2</v>
      </c>
      <c r="E50" s="59">
        <f>'Shipping Invoice'!J54*$N$1</f>
        <v>1.68</v>
      </c>
      <c r="F50" s="59">
        <f t="shared" si="0"/>
        <v>3.36</v>
      </c>
      <c r="G50" s="60">
        <f t="shared" si="1"/>
        <v>36.2376</v>
      </c>
      <c r="H50" s="63">
        <f t="shared" si="2"/>
        <v>72.475200000000001</v>
      </c>
    </row>
    <row r="51" spans="1:8" s="62" customFormat="1" ht="36">
      <c r="A51" s="56" t="str">
        <f>IF((LEN('Copy paste to Here'!G55))&gt;5,((CONCATENATE('Copy paste to Here'!G55," &amp; ",'Copy paste to Here'!D55,"  &amp;  ",'Copy paste to Here'!E55))),"Empty Cell")</f>
        <v>316L steel nipple barbell, 14g (1.6mm) with two forward facing from 4mm to 6mm jewel balls &amp; Length: 14mm with 5mm jewel balls  &amp;  Crystal Color: Light Sapphire</v>
      </c>
      <c r="B51" s="57" t="str">
        <f>'Copy paste to Here'!C55</f>
        <v>BBNP2C</v>
      </c>
      <c r="C51" s="57" t="s">
        <v>100</v>
      </c>
      <c r="D51" s="58">
        <f>Invoice!B55</f>
        <v>2</v>
      </c>
      <c r="E51" s="59">
        <f>'Shipping Invoice'!J55*$N$1</f>
        <v>1.68</v>
      </c>
      <c r="F51" s="59">
        <f t="shared" si="0"/>
        <v>3.36</v>
      </c>
      <c r="G51" s="60">
        <f t="shared" si="1"/>
        <v>36.2376</v>
      </c>
      <c r="H51" s="63">
        <f t="shared" si="2"/>
        <v>72.475200000000001</v>
      </c>
    </row>
    <row r="52" spans="1:8" s="62" customFormat="1" ht="36">
      <c r="A52" s="56" t="str">
        <f>IF((LEN('Copy paste to Here'!G56))&gt;5,((CONCATENATE('Copy paste to Here'!G56," &amp; ",'Copy paste to Here'!D56,"  &amp;  ",'Copy paste to Here'!E56))),"Empty Cell")</f>
        <v>316L steel nipple barbell, 14g (1.6mm) with two forward facing from 4mm to 6mm jewel balls &amp; Length: 14mm with 5mm jewel balls  &amp;  Crystal Color: Aquamarine</v>
      </c>
      <c r="B52" s="57" t="str">
        <f>'Copy paste to Here'!C56</f>
        <v>BBNP2C</v>
      </c>
      <c r="C52" s="57" t="s">
        <v>100</v>
      </c>
      <c r="D52" s="58">
        <f>Invoice!B56</f>
        <v>2</v>
      </c>
      <c r="E52" s="59">
        <f>'Shipping Invoice'!J56*$N$1</f>
        <v>1.68</v>
      </c>
      <c r="F52" s="59">
        <f t="shared" si="0"/>
        <v>3.36</v>
      </c>
      <c r="G52" s="60">
        <f t="shared" si="1"/>
        <v>36.2376</v>
      </c>
      <c r="H52" s="63">
        <f t="shared" si="2"/>
        <v>72.475200000000001</v>
      </c>
    </row>
    <row r="53" spans="1:8" s="62" customFormat="1" ht="36">
      <c r="A53" s="56" t="str">
        <f>IF((LEN('Copy paste to Here'!G57))&gt;5,((CONCATENATE('Copy paste to Here'!G57," &amp; ",'Copy paste to Here'!D57,"  &amp;  ",'Copy paste to Here'!E57))),"Empty Cell")</f>
        <v>316L steel nipple barbell, 14g (1.6mm) with two forward facing from 4mm to 6mm jewel balls &amp; Length: 14mm with 5mm jewel balls  &amp;  Crystal Color: Blue Zircon</v>
      </c>
      <c r="B53" s="57" t="str">
        <f>'Copy paste to Here'!C57</f>
        <v>BBNP2C</v>
      </c>
      <c r="C53" s="57" t="s">
        <v>100</v>
      </c>
      <c r="D53" s="58">
        <f>Invoice!B57</f>
        <v>2</v>
      </c>
      <c r="E53" s="59">
        <f>'Shipping Invoice'!J57*$N$1</f>
        <v>1.68</v>
      </c>
      <c r="F53" s="59">
        <f t="shared" si="0"/>
        <v>3.36</v>
      </c>
      <c r="G53" s="60">
        <f t="shared" si="1"/>
        <v>36.2376</v>
      </c>
      <c r="H53" s="63">
        <f t="shared" si="2"/>
        <v>72.475200000000001</v>
      </c>
    </row>
    <row r="54" spans="1:8" s="62" customFormat="1" ht="36">
      <c r="A54" s="56" t="str">
        <f>IF((LEN('Copy paste to Here'!G58))&gt;5,((CONCATENATE('Copy paste to Here'!G58," &amp; ",'Copy paste to Here'!D58,"  &amp;  ",'Copy paste to Here'!E58))),"Empty Cell")</f>
        <v>316L steel nipple barbell, 14g (1.6mm) with two forward facing from 4mm to 6mm jewel balls &amp; Length: 14mm with 5mm jewel balls  &amp;  Crystal Color: Light Amethyst</v>
      </c>
      <c r="B54" s="57" t="str">
        <f>'Copy paste to Here'!C58</f>
        <v>BBNP2C</v>
      </c>
      <c r="C54" s="57" t="s">
        <v>100</v>
      </c>
      <c r="D54" s="58">
        <f>Invoice!B58</f>
        <v>2</v>
      </c>
      <c r="E54" s="59">
        <f>'Shipping Invoice'!J58*$N$1</f>
        <v>1.68</v>
      </c>
      <c r="F54" s="59">
        <f t="shared" si="0"/>
        <v>3.36</v>
      </c>
      <c r="G54" s="60">
        <f t="shared" si="1"/>
        <v>36.2376</v>
      </c>
      <c r="H54" s="63">
        <f t="shared" si="2"/>
        <v>72.475200000000001</v>
      </c>
    </row>
    <row r="55" spans="1:8" s="62" customFormat="1" ht="36">
      <c r="A55" s="56" t="str">
        <f>IF((LEN('Copy paste to Here'!G59))&gt;5,((CONCATENATE('Copy paste to Here'!G59," &amp; ",'Copy paste to Here'!D59,"  &amp;  ",'Copy paste to Here'!E59))),"Empty Cell")</f>
        <v>316L steel nipple barbell, 14g (1.6mm) with two forward facing from 4mm to 6mm jewel balls &amp; Length: 16mm with 5mm jewel balls  &amp;  Crystal Color: Clear</v>
      </c>
      <c r="B55" s="57" t="str">
        <f>'Copy paste to Here'!C59</f>
        <v>BBNP2C</v>
      </c>
      <c r="C55" s="57" t="s">
        <v>100</v>
      </c>
      <c r="D55" s="58">
        <f>Invoice!B59</f>
        <v>2</v>
      </c>
      <c r="E55" s="59">
        <f>'Shipping Invoice'!J59*$N$1</f>
        <v>1.68</v>
      </c>
      <c r="F55" s="59">
        <f t="shared" si="0"/>
        <v>3.36</v>
      </c>
      <c r="G55" s="60">
        <f t="shared" si="1"/>
        <v>36.2376</v>
      </c>
      <c r="H55" s="63">
        <f t="shared" si="2"/>
        <v>72.475200000000001</v>
      </c>
    </row>
    <row r="56" spans="1:8" s="62" customFormat="1" ht="36">
      <c r="A56" s="56" t="str">
        <f>IF((LEN('Copy paste to Here'!G60))&gt;5,((CONCATENATE('Copy paste to Here'!G60," &amp; ",'Copy paste to Here'!D60,"  &amp;  ",'Copy paste to Here'!E60))),"Empty Cell")</f>
        <v>316L steel nipple barbell, 14g (1.6mm) with two forward facing from 4mm to 6mm jewel balls &amp; Length: 16mm with 5mm jewel balls  &amp;  Crystal Color: AB</v>
      </c>
      <c r="B56" s="57" t="str">
        <f>'Copy paste to Here'!C60</f>
        <v>BBNP2C</v>
      </c>
      <c r="C56" s="57" t="s">
        <v>100</v>
      </c>
      <c r="D56" s="58">
        <f>Invoice!B60</f>
        <v>2</v>
      </c>
      <c r="E56" s="59">
        <f>'Shipping Invoice'!J60*$N$1</f>
        <v>1.68</v>
      </c>
      <c r="F56" s="59">
        <f t="shared" si="0"/>
        <v>3.36</v>
      </c>
      <c r="G56" s="60">
        <f t="shared" si="1"/>
        <v>36.2376</v>
      </c>
      <c r="H56" s="63">
        <f t="shared" si="2"/>
        <v>72.475200000000001</v>
      </c>
    </row>
    <row r="57" spans="1:8" s="62" customFormat="1" ht="36">
      <c r="A57" s="56" t="str">
        <f>IF((LEN('Copy paste to Here'!G61))&gt;5,((CONCATENATE('Copy paste to Here'!G61," &amp; ",'Copy paste to Here'!D61,"  &amp;  ",'Copy paste to Here'!E61))),"Empty Cell")</f>
        <v>316L steel nipple barbell, 14g (1.6mm) with two forward facing from 4mm to 6mm jewel balls &amp; Length: 16mm with 5mm jewel balls  &amp;  Crystal Color: Rose</v>
      </c>
      <c r="B57" s="57" t="str">
        <f>'Copy paste to Here'!C61</f>
        <v>BBNP2C</v>
      </c>
      <c r="C57" s="57" t="s">
        <v>100</v>
      </c>
      <c r="D57" s="58">
        <f>Invoice!B61</f>
        <v>2</v>
      </c>
      <c r="E57" s="59">
        <f>'Shipping Invoice'!J61*$N$1</f>
        <v>1.68</v>
      </c>
      <c r="F57" s="59">
        <f t="shared" si="0"/>
        <v>3.36</v>
      </c>
      <c r="G57" s="60">
        <f t="shared" si="1"/>
        <v>36.2376</v>
      </c>
      <c r="H57" s="63">
        <f t="shared" si="2"/>
        <v>72.475200000000001</v>
      </c>
    </row>
    <row r="58" spans="1:8" s="62" customFormat="1" ht="36">
      <c r="A58" s="56" t="str">
        <f>IF((LEN('Copy paste to Here'!G62))&gt;5,((CONCATENATE('Copy paste to Here'!G62," &amp; ",'Copy paste to Here'!D62,"  &amp;  ",'Copy paste to Here'!E62))),"Empty Cell")</f>
        <v>316L steel nipple barbell, 14g (1.6mm) with two forward facing from 4mm to 6mm jewel balls &amp; Length: 16mm with 5mm jewel balls  &amp;  Crystal Color: Light Sapphire</v>
      </c>
      <c r="B58" s="57" t="str">
        <f>'Copy paste to Here'!C62</f>
        <v>BBNP2C</v>
      </c>
      <c r="C58" s="57" t="s">
        <v>100</v>
      </c>
      <c r="D58" s="58">
        <f>Invoice!B62</f>
        <v>2</v>
      </c>
      <c r="E58" s="59">
        <f>'Shipping Invoice'!J62*$N$1</f>
        <v>1.68</v>
      </c>
      <c r="F58" s="59">
        <f t="shared" si="0"/>
        <v>3.36</v>
      </c>
      <c r="G58" s="60">
        <f t="shared" si="1"/>
        <v>36.2376</v>
      </c>
      <c r="H58" s="63">
        <f t="shared" si="2"/>
        <v>72.475200000000001</v>
      </c>
    </row>
    <row r="59" spans="1:8" s="62" customFormat="1" ht="36">
      <c r="A59" s="56" t="str">
        <f>IF((LEN('Copy paste to Here'!G63))&gt;5,((CONCATENATE('Copy paste to Here'!G63," &amp; ",'Copy paste to Here'!D63,"  &amp;  ",'Copy paste to Here'!E63))),"Empty Cell")</f>
        <v>316L steel nipple barbell, 14g (1.6mm) with two forward facing from 4mm to 6mm jewel balls &amp; Length: 16mm with 5mm jewel balls  &amp;  Crystal Color: Aquamarine</v>
      </c>
      <c r="B59" s="57" t="str">
        <f>'Copy paste to Here'!C63</f>
        <v>BBNP2C</v>
      </c>
      <c r="C59" s="57" t="s">
        <v>100</v>
      </c>
      <c r="D59" s="58">
        <f>Invoice!B63</f>
        <v>2</v>
      </c>
      <c r="E59" s="59">
        <f>'Shipping Invoice'!J63*$N$1</f>
        <v>1.68</v>
      </c>
      <c r="F59" s="59">
        <f t="shared" si="0"/>
        <v>3.36</v>
      </c>
      <c r="G59" s="60">
        <f t="shared" si="1"/>
        <v>36.2376</v>
      </c>
      <c r="H59" s="63">
        <f t="shared" si="2"/>
        <v>72.475200000000001</v>
      </c>
    </row>
    <row r="60" spans="1:8" s="62" customFormat="1" ht="36">
      <c r="A60" s="56" t="str">
        <f>IF((LEN('Copy paste to Here'!G64))&gt;5,((CONCATENATE('Copy paste to Here'!G64," &amp; ",'Copy paste to Here'!D64,"  &amp;  ",'Copy paste to Here'!E64))),"Empty Cell")</f>
        <v>316L steel nipple barbell, 14g (1.6mm) with two forward facing from 4mm to 6mm jewel balls &amp; Length: 16mm with 5mm jewel balls  &amp;  Crystal Color: Blue Zircon</v>
      </c>
      <c r="B60" s="57" t="str">
        <f>'Copy paste to Here'!C64</f>
        <v>BBNP2C</v>
      </c>
      <c r="C60" s="57" t="s">
        <v>100</v>
      </c>
      <c r="D60" s="58">
        <f>Invoice!B64</f>
        <v>2</v>
      </c>
      <c r="E60" s="59">
        <f>'Shipping Invoice'!J64*$N$1</f>
        <v>1.68</v>
      </c>
      <c r="F60" s="59">
        <f t="shared" si="0"/>
        <v>3.36</v>
      </c>
      <c r="G60" s="60">
        <f t="shared" si="1"/>
        <v>36.2376</v>
      </c>
      <c r="H60" s="63">
        <f t="shared" si="2"/>
        <v>72.475200000000001</v>
      </c>
    </row>
    <row r="61" spans="1:8" s="62" customFormat="1" ht="36">
      <c r="A61" s="56" t="str">
        <f>IF((LEN('Copy paste to Here'!G65))&gt;5,((CONCATENATE('Copy paste to Here'!G65," &amp; ",'Copy paste to Here'!D65,"  &amp;  ",'Copy paste to Here'!E65))),"Empty Cell")</f>
        <v>316L steel nipple barbell, 14g (1.6mm) with two forward facing from 4mm to 6mm jewel balls &amp; Length: 16mm with 5mm jewel balls  &amp;  Crystal Color: Light Amethyst</v>
      </c>
      <c r="B61" s="57" t="str">
        <f>'Copy paste to Here'!C65</f>
        <v>BBNP2C</v>
      </c>
      <c r="C61" s="57" t="s">
        <v>100</v>
      </c>
      <c r="D61" s="58">
        <f>Invoice!B65</f>
        <v>2</v>
      </c>
      <c r="E61" s="59">
        <f>'Shipping Invoice'!J65*$N$1</f>
        <v>1.68</v>
      </c>
      <c r="F61" s="59">
        <f t="shared" si="0"/>
        <v>3.36</v>
      </c>
      <c r="G61" s="60">
        <f t="shared" si="1"/>
        <v>36.2376</v>
      </c>
      <c r="H61" s="63">
        <f t="shared" si="2"/>
        <v>72.475200000000001</v>
      </c>
    </row>
    <row r="62" spans="1:8" s="62" customFormat="1" ht="24">
      <c r="A62" s="56" t="str">
        <f>IF((LEN('Copy paste to Here'!G66))&gt;5,((CONCATENATE('Copy paste to Here'!G66," &amp; ",'Copy paste to Here'!D66,"  &amp;  ",'Copy paste to Here'!E66))),"Empty Cell")</f>
        <v xml:space="preserve">Surgical steel tongue barbell, 14g (1.6mm) with two 5mm balls &amp; Length: 8mm  &amp;  </v>
      </c>
      <c r="B62" s="57" t="str">
        <f>'Copy paste to Here'!C66</f>
        <v>BBS</v>
      </c>
      <c r="C62" s="57" t="s">
        <v>43</v>
      </c>
      <c r="D62" s="58">
        <f>Invoice!B66</f>
        <v>2</v>
      </c>
      <c r="E62" s="59">
        <f>'Shipping Invoice'!J66*$N$1</f>
        <v>0.32</v>
      </c>
      <c r="F62" s="59">
        <f t="shared" si="0"/>
        <v>0.64</v>
      </c>
      <c r="G62" s="60">
        <f t="shared" si="1"/>
        <v>6.9024000000000001</v>
      </c>
      <c r="H62" s="63">
        <f t="shared" si="2"/>
        <v>13.8048</v>
      </c>
    </row>
    <row r="63" spans="1:8" s="62" customFormat="1" ht="24">
      <c r="A63" s="56" t="str">
        <f>IF((LEN('Copy paste to Here'!G67))&gt;5,((CONCATENATE('Copy paste to Here'!G67," &amp; ",'Copy paste to Here'!D67,"  &amp;  ",'Copy paste to Here'!E67))),"Empty Cell")</f>
        <v xml:space="preserve">Surgical steel tongue barbell, 14g (1.6mm) with two 5mm balls &amp; Length: 10mm  &amp;  </v>
      </c>
      <c r="B63" s="57" t="str">
        <f>'Copy paste to Here'!C67</f>
        <v>BBS</v>
      </c>
      <c r="C63" s="57" t="s">
        <v>43</v>
      </c>
      <c r="D63" s="58">
        <f>Invoice!B67</f>
        <v>6</v>
      </c>
      <c r="E63" s="59">
        <f>'Shipping Invoice'!J67*$N$1</f>
        <v>0.32</v>
      </c>
      <c r="F63" s="59">
        <f t="shared" si="0"/>
        <v>1.92</v>
      </c>
      <c r="G63" s="60">
        <f t="shared" si="1"/>
        <v>6.9024000000000001</v>
      </c>
      <c r="H63" s="63">
        <f t="shared" si="2"/>
        <v>41.414400000000001</v>
      </c>
    </row>
    <row r="64" spans="1:8" s="62" customFormat="1" ht="24">
      <c r="A64" s="56" t="str">
        <f>IF((LEN('Copy paste to Here'!G68))&gt;5,((CONCATENATE('Copy paste to Here'!G68," &amp; ",'Copy paste to Here'!D68,"  &amp;  ",'Copy paste to Here'!E68))),"Empty Cell")</f>
        <v xml:space="preserve">Surgical steel tongue barbell, 14g (1.6mm) with two 5mm balls &amp; Length: 12mm  &amp;  </v>
      </c>
      <c r="B64" s="57" t="str">
        <f>'Copy paste to Here'!C68</f>
        <v>BBS</v>
      </c>
      <c r="C64" s="57" t="s">
        <v>43</v>
      </c>
      <c r="D64" s="58">
        <f>Invoice!B68</f>
        <v>10</v>
      </c>
      <c r="E64" s="59">
        <f>'Shipping Invoice'!J68*$N$1</f>
        <v>0.32</v>
      </c>
      <c r="F64" s="59">
        <f t="shared" si="0"/>
        <v>3.2</v>
      </c>
      <c r="G64" s="60">
        <f t="shared" si="1"/>
        <v>6.9024000000000001</v>
      </c>
      <c r="H64" s="63">
        <f t="shared" si="2"/>
        <v>69.024000000000001</v>
      </c>
    </row>
    <row r="65" spans="1:8" s="62" customFormat="1" ht="24">
      <c r="A65" s="56" t="str">
        <f>IF((LEN('Copy paste to Here'!G69))&gt;5,((CONCATENATE('Copy paste to Here'!G69," &amp; ",'Copy paste to Here'!D69,"  &amp;  ",'Copy paste to Here'!E69))),"Empty Cell")</f>
        <v xml:space="preserve">Surgical steel tongue barbell, 14g (1.6mm) with two 5mm balls &amp; Length: 14mm  &amp;  </v>
      </c>
      <c r="B65" s="57" t="str">
        <f>'Copy paste to Here'!C69</f>
        <v>BBS</v>
      </c>
      <c r="C65" s="57" t="s">
        <v>43</v>
      </c>
      <c r="D65" s="58">
        <f>Invoice!B69</f>
        <v>30</v>
      </c>
      <c r="E65" s="59">
        <f>'Shipping Invoice'!J69*$N$1</f>
        <v>0.32</v>
      </c>
      <c r="F65" s="59">
        <f t="shared" si="0"/>
        <v>9.6</v>
      </c>
      <c r="G65" s="60">
        <f t="shared" si="1"/>
        <v>6.9024000000000001</v>
      </c>
      <c r="H65" s="63">
        <f t="shared" si="2"/>
        <v>207.072</v>
      </c>
    </row>
    <row r="66" spans="1:8" s="62" customFormat="1" ht="24">
      <c r="A66" s="56" t="str">
        <f>IF((LEN('Copy paste to Here'!G70))&gt;5,((CONCATENATE('Copy paste to Here'!G70," &amp; ",'Copy paste to Here'!D70,"  &amp;  ",'Copy paste to Here'!E70))),"Empty Cell")</f>
        <v xml:space="preserve">Surgical steel tongue barbell, 14g (1.6mm) with two 5mm balls &amp; Length: 16mm  &amp;  </v>
      </c>
      <c r="B66" s="57" t="str">
        <f>'Copy paste to Here'!C70</f>
        <v>BBS</v>
      </c>
      <c r="C66" s="57" t="s">
        <v>43</v>
      </c>
      <c r="D66" s="58">
        <f>Invoice!B70</f>
        <v>30</v>
      </c>
      <c r="E66" s="59">
        <f>'Shipping Invoice'!J70*$N$1</f>
        <v>0.32</v>
      </c>
      <c r="F66" s="59">
        <f t="shared" si="0"/>
        <v>9.6</v>
      </c>
      <c r="G66" s="60">
        <f t="shared" si="1"/>
        <v>6.9024000000000001</v>
      </c>
      <c r="H66" s="63">
        <f t="shared" si="2"/>
        <v>207.072</v>
      </c>
    </row>
    <row r="67" spans="1:8" s="62" customFormat="1" ht="24">
      <c r="A67" s="56" t="str">
        <f>IF((LEN('Copy paste to Here'!G71))&gt;5,((CONCATENATE('Copy paste to Here'!G71," &amp; ",'Copy paste to Here'!D71,"  &amp;  ",'Copy paste to Here'!E71))),"Empty Cell")</f>
        <v xml:space="preserve">Surgical steel tongue barbell, 14g (1.6mm) with two 5mm balls &amp; Length: 22mm  &amp;  </v>
      </c>
      <c r="B67" s="57" t="str">
        <f>'Copy paste to Here'!C71</f>
        <v>BBS</v>
      </c>
      <c r="C67" s="57" t="s">
        <v>43</v>
      </c>
      <c r="D67" s="58">
        <f>Invoice!B71</f>
        <v>2</v>
      </c>
      <c r="E67" s="59">
        <f>'Shipping Invoice'!J71*$N$1</f>
        <v>0.32</v>
      </c>
      <c r="F67" s="59">
        <f t="shared" si="0"/>
        <v>0.64</v>
      </c>
      <c r="G67" s="60">
        <f t="shared" si="1"/>
        <v>6.9024000000000001</v>
      </c>
      <c r="H67" s="63">
        <f t="shared" si="2"/>
        <v>13.8048</v>
      </c>
    </row>
    <row r="68" spans="1:8" s="62" customFormat="1" ht="24">
      <c r="A68" s="56" t="str">
        <f>IF((LEN('Copy paste to Here'!G72))&gt;5,((CONCATENATE('Copy paste to Here'!G72," &amp; ",'Copy paste to Here'!D72,"  &amp;  ",'Copy paste to Here'!E72))),"Empty Cell")</f>
        <v xml:space="preserve">Surgical steel tongue barbell, 14g (1.6mm) with two 5mm balls &amp; Length: 24mm  &amp;  </v>
      </c>
      <c r="B68" s="57" t="str">
        <f>'Copy paste to Here'!C72</f>
        <v>BBS</v>
      </c>
      <c r="C68" s="57" t="s">
        <v>43</v>
      </c>
      <c r="D68" s="58">
        <f>Invoice!B72</f>
        <v>2</v>
      </c>
      <c r="E68" s="59">
        <f>'Shipping Invoice'!J72*$N$1</f>
        <v>0.32</v>
      </c>
      <c r="F68" s="59">
        <f t="shared" si="0"/>
        <v>0.64</v>
      </c>
      <c r="G68" s="60">
        <f t="shared" si="1"/>
        <v>6.9024000000000001</v>
      </c>
      <c r="H68" s="63">
        <f t="shared" si="2"/>
        <v>13.8048</v>
      </c>
    </row>
    <row r="69" spans="1:8" s="62" customFormat="1" ht="24">
      <c r="A69" s="56" t="str">
        <f>IF((LEN('Copy paste to Here'!G73))&gt;5,((CONCATENATE('Copy paste to Here'!G73," &amp; ",'Copy paste to Here'!D73,"  &amp;  ",'Copy paste to Here'!E73))),"Empty Cell")</f>
        <v xml:space="preserve">Surgical steel tongue barbell, 14g (1.6mm) with two 5mm balls &amp; Length: 25mm  &amp;  </v>
      </c>
      <c r="B69" s="57" t="str">
        <f>'Copy paste to Here'!C73</f>
        <v>BBS</v>
      </c>
      <c r="C69" s="57" t="s">
        <v>43</v>
      </c>
      <c r="D69" s="58">
        <f>Invoice!B73</f>
        <v>2</v>
      </c>
      <c r="E69" s="59">
        <f>'Shipping Invoice'!J73*$N$1</f>
        <v>0.32</v>
      </c>
      <c r="F69" s="59">
        <f t="shared" si="0"/>
        <v>0.64</v>
      </c>
      <c r="G69" s="60">
        <f t="shared" si="1"/>
        <v>6.9024000000000001</v>
      </c>
      <c r="H69" s="63">
        <f t="shared" si="2"/>
        <v>13.8048</v>
      </c>
    </row>
    <row r="70" spans="1:8" s="62" customFormat="1" ht="24">
      <c r="A70" s="56" t="str">
        <f>IF((LEN('Copy paste to Here'!G74))&gt;5,((CONCATENATE('Copy paste to Here'!G74," &amp; ",'Copy paste to Here'!D74,"  &amp;  ",'Copy paste to Here'!E74))),"Empty Cell")</f>
        <v xml:space="preserve">Surgical steel tongue barbell, 14g (1.6mm) with two 5mm balls &amp; Length: 18mm  &amp;  </v>
      </c>
      <c r="B70" s="57" t="str">
        <f>'Copy paste to Here'!C74</f>
        <v>BBS</v>
      </c>
      <c r="C70" s="57" t="s">
        <v>43</v>
      </c>
      <c r="D70" s="58">
        <f>Invoice!B74</f>
        <v>4</v>
      </c>
      <c r="E70" s="59">
        <f>'Shipping Invoice'!J74*$N$1</f>
        <v>0.32</v>
      </c>
      <c r="F70" s="59">
        <f t="shared" si="0"/>
        <v>1.28</v>
      </c>
      <c r="G70" s="60">
        <f t="shared" si="1"/>
        <v>6.9024000000000001</v>
      </c>
      <c r="H70" s="63">
        <f t="shared" si="2"/>
        <v>27.6096</v>
      </c>
    </row>
    <row r="71" spans="1:8" s="62" customFormat="1" ht="24">
      <c r="A71" s="56" t="str">
        <f>IF((LEN('Copy paste to Here'!G75))&gt;5,((CONCATENATE('Copy paste to Here'!G75," &amp; ",'Copy paste to Here'!D75,"  &amp;  ",'Copy paste to Here'!E75))),"Empty Cell")</f>
        <v xml:space="preserve">Surgical steel tongue barbell, 14g (1.6mm) with two 5mm balls &amp; Length: 20mm  &amp;  </v>
      </c>
      <c r="B71" s="57" t="str">
        <f>'Copy paste to Here'!C75</f>
        <v>BBS</v>
      </c>
      <c r="C71" s="57" t="s">
        <v>43</v>
      </c>
      <c r="D71" s="58">
        <f>Invoice!B75</f>
        <v>20</v>
      </c>
      <c r="E71" s="59">
        <f>'Shipping Invoice'!J75*$N$1</f>
        <v>0.32</v>
      </c>
      <c r="F71" s="59">
        <f t="shared" si="0"/>
        <v>6.4</v>
      </c>
      <c r="G71" s="60">
        <f t="shared" si="1"/>
        <v>6.9024000000000001</v>
      </c>
      <c r="H71" s="63">
        <f t="shared" si="2"/>
        <v>138.048</v>
      </c>
    </row>
    <row r="72" spans="1:8" s="62" customFormat="1" ht="24">
      <c r="A72" s="56" t="str">
        <f>IF((LEN('Copy paste to Here'!G76))&gt;5,((CONCATENATE('Copy paste to Here'!G76," &amp; ",'Copy paste to Here'!D76,"  &amp;  ",'Copy paste to Here'!E76))),"Empty Cell")</f>
        <v>Anodized surgical steel nipple or tongue barbell, 14g (1.6mm) with two 5mm balls &amp; Length: 12mm  &amp;  Color: Black</v>
      </c>
      <c r="B72" s="57" t="str">
        <f>'Copy paste to Here'!C76</f>
        <v>BBTB5</v>
      </c>
      <c r="C72" s="57" t="s">
        <v>731</v>
      </c>
      <c r="D72" s="58">
        <f>Invoice!B76</f>
        <v>2</v>
      </c>
      <c r="E72" s="59">
        <f>'Shipping Invoice'!J76*$N$1</f>
        <v>1.18</v>
      </c>
      <c r="F72" s="59">
        <f t="shared" si="0"/>
        <v>2.36</v>
      </c>
      <c r="G72" s="60">
        <f t="shared" si="1"/>
        <v>25.4526</v>
      </c>
      <c r="H72" s="63">
        <f t="shared" si="2"/>
        <v>50.905200000000001</v>
      </c>
    </row>
    <row r="73" spans="1:8" s="62" customFormat="1" ht="24">
      <c r="A73" s="56" t="str">
        <f>IF((LEN('Copy paste to Here'!G77))&gt;5,((CONCATENATE('Copy paste to Here'!G77," &amp; ",'Copy paste to Here'!D77,"  &amp;  ",'Copy paste to Here'!E77))),"Empty Cell")</f>
        <v>Anodized surgical steel nipple or tongue barbell, 14g (1.6mm) with two 5mm balls &amp; Length: 12mm  &amp;  Color: Gold</v>
      </c>
      <c r="B73" s="57" t="str">
        <f>'Copy paste to Here'!C77</f>
        <v>BBTB5</v>
      </c>
      <c r="C73" s="57" t="s">
        <v>731</v>
      </c>
      <c r="D73" s="58">
        <f>Invoice!B77</f>
        <v>2</v>
      </c>
      <c r="E73" s="59">
        <f>'Shipping Invoice'!J77*$N$1</f>
        <v>1.18</v>
      </c>
      <c r="F73" s="59">
        <f t="shared" si="0"/>
        <v>2.36</v>
      </c>
      <c r="G73" s="60">
        <f t="shared" si="1"/>
        <v>25.4526</v>
      </c>
      <c r="H73" s="63">
        <f t="shared" si="2"/>
        <v>50.905200000000001</v>
      </c>
    </row>
    <row r="74" spans="1:8" s="62" customFormat="1" ht="24">
      <c r="A74" s="56" t="str">
        <f>IF((LEN('Copy paste to Here'!G78))&gt;5,((CONCATENATE('Copy paste to Here'!G78," &amp; ",'Copy paste to Here'!D78,"  &amp;  ",'Copy paste to Here'!E78))),"Empty Cell")</f>
        <v>Anodized surgical steel nipple or tongue barbell, 14g (1.6mm) with two 5mm balls &amp; Length: 14mm  &amp;  Color: Black</v>
      </c>
      <c r="B74" s="57" t="str">
        <f>'Copy paste to Here'!C78</f>
        <v>BBTB5</v>
      </c>
      <c r="C74" s="57" t="s">
        <v>731</v>
      </c>
      <c r="D74" s="58">
        <f>Invoice!B78</f>
        <v>2</v>
      </c>
      <c r="E74" s="59">
        <f>'Shipping Invoice'!J78*$N$1</f>
        <v>1.17</v>
      </c>
      <c r="F74" s="59">
        <f t="shared" si="0"/>
        <v>2.34</v>
      </c>
      <c r="G74" s="60">
        <f t="shared" si="1"/>
        <v>25.236899999999999</v>
      </c>
      <c r="H74" s="63">
        <f t="shared" si="2"/>
        <v>50.473799999999997</v>
      </c>
    </row>
    <row r="75" spans="1:8" s="62" customFormat="1" ht="24">
      <c r="A75" s="56" t="str">
        <f>IF((LEN('Copy paste to Here'!G79))&gt;5,((CONCATENATE('Copy paste to Here'!G79," &amp; ",'Copy paste to Here'!D79,"  &amp;  ",'Copy paste to Here'!E79))),"Empty Cell")</f>
        <v>Anodized surgical steel nipple or tongue barbell, 14g (1.6mm) with two 5mm balls &amp; Length: 14mm  &amp;  Color: Gold</v>
      </c>
      <c r="B75" s="57" t="str">
        <f>'Copy paste to Here'!C79</f>
        <v>BBTB5</v>
      </c>
      <c r="C75" s="57" t="s">
        <v>731</v>
      </c>
      <c r="D75" s="58">
        <f>Invoice!B79</f>
        <v>2</v>
      </c>
      <c r="E75" s="59">
        <f>'Shipping Invoice'!J79*$N$1</f>
        <v>1.17</v>
      </c>
      <c r="F75" s="59">
        <f t="shared" si="0"/>
        <v>2.34</v>
      </c>
      <c r="G75" s="60">
        <f t="shared" si="1"/>
        <v>25.236899999999999</v>
      </c>
      <c r="H75" s="63">
        <f t="shared" si="2"/>
        <v>50.473799999999997</v>
      </c>
    </row>
    <row r="76" spans="1:8" s="62" customFormat="1" ht="24">
      <c r="A76" s="56" t="str">
        <f>IF((LEN('Copy paste to Here'!G80))&gt;5,((CONCATENATE('Copy paste to Here'!G80," &amp; ",'Copy paste to Here'!D80,"  &amp;  ",'Copy paste to Here'!E80))),"Empty Cell")</f>
        <v>Anodized surgical steel nipple or tongue barbell, 14g (1.6mm) with two 5mm balls &amp; Length: 16mm  &amp;  Color: Black</v>
      </c>
      <c r="B76" s="57" t="str">
        <f>'Copy paste to Here'!C80</f>
        <v>BBTB5</v>
      </c>
      <c r="C76" s="57" t="s">
        <v>731</v>
      </c>
      <c r="D76" s="58">
        <f>Invoice!B80</f>
        <v>2</v>
      </c>
      <c r="E76" s="59">
        <f>'Shipping Invoice'!J80*$N$1</f>
        <v>1.17</v>
      </c>
      <c r="F76" s="59">
        <f t="shared" si="0"/>
        <v>2.34</v>
      </c>
      <c r="G76" s="60">
        <f t="shared" si="1"/>
        <v>25.236899999999999</v>
      </c>
      <c r="H76" s="63">
        <f t="shared" si="2"/>
        <v>50.473799999999997</v>
      </c>
    </row>
    <row r="77" spans="1:8" s="62" customFormat="1" ht="24">
      <c r="A77" s="56" t="str">
        <f>IF((LEN('Copy paste to Here'!G81))&gt;5,((CONCATENATE('Copy paste to Here'!G81," &amp; ",'Copy paste to Here'!D81,"  &amp;  ",'Copy paste to Here'!E81))),"Empty Cell")</f>
        <v>Anodized surgical steel nipple or tongue barbell, 14g (1.6mm) with two 5mm balls &amp; Length: 16mm  &amp;  Color: Gold</v>
      </c>
      <c r="B77" s="57" t="str">
        <f>'Copy paste to Here'!C81</f>
        <v>BBTB5</v>
      </c>
      <c r="C77" s="57" t="s">
        <v>731</v>
      </c>
      <c r="D77" s="58">
        <f>Invoice!B81</f>
        <v>2</v>
      </c>
      <c r="E77" s="59">
        <f>'Shipping Invoice'!J81*$N$1</f>
        <v>1.17</v>
      </c>
      <c r="F77" s="59">
        <f t="shared" si="0"/>
        <v>2.34</v>
      </c>
      <c r="G77" s="60">
        <f t="shared" si="1"/>
        <v>25.236899999999999</v>
      </c>
      <c r="H77" s="63">
        <f t="shared" si="2"/>
        <v>50.473799999999997</v>
      </c>
    </row>
    <row r="78" spans="1:8" s="62" customFormat="1" ht="36">
      <c r="A78" s="56" t="str">
        <f>IF((LEN('Copy paste to Here'!G82))&gt;5,((CONCATENATE('Copy paste to Here'!G82," &amp; ",'Copy paste to Here'!D82,"  &amp;  ",'Copy paste to Here'!E82))),"Empty Cell")</f>
        <v>316L steel belly banana, 14g (1.6m) with a 8mm and a 5mm bezel set jewel ball using original Czech Preciosa crystals. &amp; Length: 10mm  &amp;  Crystal Color: Clear</v>
      </c>
      <c r="B78" s="57" t="str">
        <f>'Copy paste to Here'!C82</f>
        <v>BN2CG</v>
      </c>
      <c r="C78" s="57" t="s">
        <v>662</v>
      </c>
      <c r="D78" s="58">
        <f>Invoice!B82</f>
        <v>6</v>
      </c>
      <c r="E78" s="59">
        <f>'Shipping Invoice'!J82*$N$1</f>
        <v>1.46</v>
      </c>
      <c r="F78" s="59">
        <f t="shared" si="0"/>
        <v>8.76</v>
      </c>
      <c r="G78" s="60">
        <f t="shared" si="1"/>
        <v>31.4922</v>
      </c>
      <c r="H78" s="63">
        <f t="shared" si="2"/>
        <v>188.95320000000001</v>
      </c>
    </row>
    <row r="79" spans="1:8" s="62" customFormat="1" ht="36">
      <c r="A79" s="56" t="str">
        <f>IF((LEN('Copy paste to Here'!G83))&gt;5,((CONCATENATE('Copy paste to Here'!G83," &amp; ",'Copy paste to Here'!D83,"  &amp;  ",'Copy paste to Here'!E83))),"Empty Cell")</f>
        <v>316L steel belly banana, 14g (1.6m) with a 8mm and a 5mm bezel set jewel ball using original Czech Preciosa crystals. &amp; Length: 10mm  &amp;  Crystal Color: AB</v>
      </c>
      <c r="B79" s="57" t="str">
        <f>'Copy paste to Here'!C83</f>
        <v>BN2CG</v>
      </c>
      <c r="C79" s="57" t="s">
        <v>662</v>
      </c>
      <c r="D79" s="58">
        <f>Invoice!B83</f>
        <v>4</v>
      </c>
      <c r="E79" s="59">
        <f>'Shipping Invoice'!J83*$N$1</f>
        <v>1.46</v>
      </c>
      <c r="F79" s="59">
        <f t="shared" si="0"/>
        <v>5.84</v>
      </c>
      <c r="G79" s="60">
        <f t="shared" si="1"/>
        <v>31.4922</v>
      </c>
      <c r="H79" s="63">
        <f t="shared" si="2"/>
        <v>125.9688</v>
      </c>
    </row>
    <row r="80" spans="1:8" s="62" customFormat="1" ht="36">
      <c r="A80" s="56" t="str">
        <f>IF((LEN('Copy paste to Here'!G84))&gt;5,((CONCATENATE('Copy paste to Here'!G84," &amp; ",'Copy paste to Here'!D84,"  &amp;  ",'Copy paste to Here'!E84))),"Empty Cell")</f>
        <v>316L steel belly banana, 14g (1.6m) with a 8mm and a 5mm bezel set jewel ball using original Czech Preciosa crystals. &amp; Length: 10mm  &amp;  Crystal Color: Rose</v>
      </c>
      <c r="B80" s="57" t="str">
        <f>'Copy paste to Here'!C84</f>
        <v>BN2CG</v>
      </c>
      <c r="C80" s="57" t="s">
        <v>662</v>
      </c>
      <c r="D80" s="58">
        <f>Invoice!B84</f>
        <v>4</v>
      </c>
      <c r="E80" s="59">
        <f>'Shipping Invoice'!J84*$N$1</f>
        <v>1.46</v>
      </c>
      <c r="F80" s="59">
        <f t="shared" si="0"/>
        <v>5.84</v>
      </c>
      <c r="G80" s="60">
        <f t="shared" si="1"/>
        <v>31.4922</v>
      </c>
      <c r="H80" s="63">
        <f t="shared" si="2"/>
        <v>125.9688</v>
      </c>
    </row>
    <row r="81" spans="1:8" s="62" customFormat="1" ht="36">
      <c r="A81" s="56" t="str">
        <f>IF((LEN('Copy paste to Here'!G85))&gt;5,((CONCATENATE('Copy paste to Here'!G85," &amp; ",'Copy paste to Here'!D85,"  &amp;  ",'Copy paste to Here'!E85))),"Empty Cell")</f>
        <v>316L steel belly banana, 14g (1.6m) with a 8mm and a 5mm bezel set jewel ball using original Czech Preciosa crystals. &amp; Length: 10mm  &amp;  Crystal Color: Light Sapphire</v>
      </c>
      <c r="B81" s="57" t="str">
        <f>'Copy paste to Here'!C85</f>
        <v>BN2CG</v>
      </c>
      <c r="C81" s="57" t="s">
        <v>662</v>
      </c>
      <c r="D81" s="58">
        <f>Invoice!B85</f>
        <v>4</v>
      </c>
      <c r="E81" s="59">
        <f>'Shipping Invoice'!J85*$N$1</f>
        <v>1.46</v>
      </c>
      <c r="F81" s="59">
        <f t="shared" si="0"/>
        <v>5.84</v>
      </c>
      <c r="G81" s="60">
        <f t="shared" si="1"/>
        <v>31.4922</v>
      </c>
      <c r="H81" s="63">
        <f t="shared" si="2"/>
        <v>125.9688</v>
      </c>
    </row>
    <row r="82" spans="1:8" s="62" customFormat="1" ht="36">
      <c r="A82" s="56" t="str">
        <f>IF((LEN('Copy paste to Here'!G86))&gt;5,((CONCATENATE('Copy paste to Here'!G86," &amp; ",'Copy paste to Here'!D86,"  &amp;  ",'Copy paste to Here'!E86))),"Empty Cell")</f>
        <v>316L steel belly banana, 14g (1.6m) with a 8mm and a 5mm bezel set jewel ball using original Czech Preciosa crystals. &amp; Length: 10mm  &amp;  Crystal Color: Aquamarine</v>
      </c>
      <c r="B82" s="57" t="str">
        <f>'Copy paste to Here'!C86</f>
        <v>BN2CG</v>
      </c>
      <c r="C82" s="57" t="s">
        <v>662</v>
      </c>
      <c r="D82" s="58">
        <f>Invoice!B86</f>
        <v>4</v>
      </c>
      <c r="E82" s="59">
        <f>'Shipping Invoice'!J86*$N$1</f>
        <v>1.46</v>
      </c>
      <c r="F82" s="59">
        <f t="shared" si="0"/>
        <v>5.84</v>
      </c>
      <c r="G82" s="60">
        <f t="shared" si="1"/>
        <v>31.4922</v>
      </c>
      <c r="H82" s="63">
        <f t="shared" si="2"/>
        <v>125.9688</v>
      </c>
    </row>
    <row r="83" spans="1:8" s="62" customFormat="1" ht="36">
      <c r="A83" s="56" t="str">
        <f>IF((LEN('Copy paste to Here'!G87))&gt;5,((CONCATENATE('Copy paste to Here'!G87," &amp; ",'Copy paste to Here'!D87,"  &amp;  ",'Copy paste to Here'!E87))),"Empty Cell")</f>
        <v>316L steel belly banana, 14g (1.6m) with a 8mm and a 5mm bezel set jewel ball using original Czech Preciosa crystals. &amp; Length: 10mm  &amp;  Crystal Color: Blue Zircon</v>
      </c>
      <c r="B83" s="57" t="str">
        <f>'Copy paste to Here'!C87</f>
        <v>BN2CG</v>
      </c>
      <c r="C83" s="57" t="s">
        <v>662</v>
      </c>
      <c r="D83" s="58">
        <f>Invoice!B87</f>
        <v>4</v>
      </c>
      <c r="E83" s="59">
        <f>'Shipping Invoice'!J87*$N$1</f>
        <v>1.46</v>
      </c>
      <c r="F83" s="59">
        <f t="shared" ref="F83:F146" si="3">D83*E83</f>
        <v>5.84</v>
      </c>
      <c r="G83" s="60">
        <f t="shared" ref="G83:G146" si="4">E83*$E$14</f>
        <v>31.4922</v>
      </c>
      <c r="H83" s="63">
        <f t="shared" ref="H83:H146" si="5">D83*G83</f>
        <v>125.9688</v>
      </c>
    </row>
    <row r="84" spans="1:8" s="62" customFormat="1" ht="36">
      <c r="A84" s="56" t="str">
        <f>IF((LEN('Copy paste to Here'!G88))&gt;5,((CONCATENATE('Copy paste to Here'!G88," &amp; ",'Copy paste to Here'!D88,"  &amp;  ",'Copy paste to Here'!E88))),"Empty Cell")</f>
        <v>316L steel belly banana, 14g (1.6m) with a 8mm and a 5mm bezel set jewel ball using original Czech Preciosa crystals. &amp; Length: 10mm  &amp;  Crystal Color: Light Amethyst</v>
      </c>
      <c r="B84" s="57" t="str">
        <f>'Copy paste to Here'!C88</f>
        <v>BN2CG</v>
      </c>
      <c r="C84" s="57" t="s">
        <v>662</v>
      </c>
      <c r="D84" s="58">
        <f>Invoice!B88</f>
        <v>4</v>
      </c>
      <c r="E84" s="59">
        <f>'Shipping Invoice'!J88*$N$1</f>
        <v>1.46</v>
      </c>
      <c r="F84" s="59">
        <f t="shared" si="3"/>
        <v>5.84</v>
      </c>
      <c r="G84" s="60">
        <f t="shared" si="4"/>
        <v>31.4922</v>
      </c>
      <c r="H84" s="63">
        <f t="shared" si="5"/>
        <v>125.9688</v>
      </c>
    </row>
    <row r="85" spans="1:8" s="62" customFormat="1" ht="36">
      <c r="A85" s="56" t="str">
        <f>IF((LEN('Copy paste to Here'!G89))&gt;5,((CONCATENATE('Copy paste to Here'!G89," &amp; ",'Copy paste to Here'!D89,"  &amp;  ",'Copy paste to Here'!E89))),"Empty Cell")</f>
        <v>316L steel belly banana, 14g (1.6m) with a 8mm and a 5mm bezel set jewel ball using original Czech Preciosa crystals. &amp; Length: 10mm  &amp;  Crystal Color: Light Siam</v>
      </c>
      <c r="B85" s="57" t="str">
        <f>'Copy paste to Here'!C89</f>
        <v>BN2CG</v>
      </c>
      <c r="C85" s="57" t="s">
        <v>662</v>
      </c>
      <c r="D85" s="58">
        <f>Invoice!B89</f>
        <v>4</v>
      </c>
      <c r="E85" s="59">
        <f>'Shipping Invoice'!J89*$N$1</f>
        <v>1.46</v>
      </c>
      <c r="F85" s="59">
        <f t="shared" si="3"/>
        <v>5.84</v>
      </c>
      <c r="G85" s="60">
        <f t="shared" si="4"/>
        <v>31.4922</v>
      </c>
      <c r="H85" s="63">
        <f t="shared" si="5"/>
        <v>125.9688</v>
      </c>
    </row>
    <row r="86" spans="1:8" s="62" customFormat="1" ht="36">
      <c r="A86" s="56" t="str">
        <f>IF((LEN('Copy paste to Here'!G90))&gt;5,((CONCATENATE('Copy paste to Here'!G90," &amp; ",'Copy paste to Here'!D90,"  &amp;  ",'Copy paste to Here'!E90))),"Empty Cell")</f>
        <v>316L steel belly banana, 14g (1.6m) with a 8mm and a 5mm bezel set jewel ball using original Czech Preciosa crystals. &amp; Length: 12mm  &amp;  Crystal Color: Clear</v>
      </c>
      <c r="B86" s="57" t="str">
        <f>'Copy paste to Here'!C90</f>
        <v>BN2CG</v>
      </c>
      <c r="C86" s="57" t="s">
        <v>662</v>
      </c>
      <c r="D86" s="58">
        <f>Invoice!B90</f>
        <v>2</v>
      </c>
      <c r="E86" s="59">
        <f>'Shipping Invoice'!J90*$N$1</f>
        <v>1.46</v>
      </c>
      <c r="F86" s="59">
        <f t="shared" si="3"/>
        <v>2.92</v>
      </c>
      <c r="G86" s="60">
        <f t="shared" si="4"/>
        <v>31.4922</v>
      </c>
      <c r="H86" s="63">
        <f t="shared" si="5"/>
        <v>62.984400000000001</v>
      </c>
    </row>
    <row r="87" spans="1:8" s="62" customFormat="1" ht="36">
      <c r="A87" s="56" t="str">
        <f>IF((LEN('Copy paste to Here'!G91))&gt;5,((CONCATENATE('Copy paste to Here'!G91," &amp; ",'Copy paste to Here'!D91,"  &amp;  ",'Copy paste to Here'!E91))),"Empty Cell")</f>
        <v>316L steel belly banana, 14g (1.6m) with a 8mm and a 5mm bezel set jewel ball using original Czech Preciosa crystals. &amp; Length: 14mm  &amp;  Crystal Color: Clear</v>
      </c>
      <c r="B87" s="57" t="str">
        <f>'Copy paste to Here'!C91</f>
        <v>BN2CG</v>
      </c>
      <c r="C87" s="57" t="s">
        <v>662</v>
      </c>
      <c r="D87" s="58">
        <f>Invoice!B91</f>
        <v>2</v>
      </c>
      <c r="E87" s="59">
        <f>'Shipping Invoice'!J91*$N$1</f>
        <v>1.46</v>
      </c>
      <c r="F87" s="59">
        <f t="shared" si="3"/>
        <v>2.92</v>
      </c>
      <c r="G87" s="60">
        <f t="shared" si="4"/>
        <v>31.4922</v>
      </c>
      <c r="H87" s="63">
        <f t="shared" si="5"/>
        <v>62.984400000000001</v>
      </c>
    </row>
    <row r="88" spans="1:8" s="62" customFormat="1" ht="24">
      <c r="A88" s="56" t="str">
        <f>IF((LEN('Copy paste to Here'!G92))&gt;5,((CONCATENATE('Copy paste to Here'!G92," &amp; ",'Copy paste to Here'!D92,"  &amp;  ",'Copy paste to Here'!E92))),"Empty Cell")</f>
        <v xml:space="preserve">Surgical steel eyebrow banana, 16g (1.2mm) with two 3mm balls &amp; Length: 6mm  &amp;  </v>
      </c>
      <c r="B88" s="57" t="str">
        <f>'Copy paste to Here'!C92</f>
        <v>BNEB</v>
      </c>
      <c r="C88" s="57" t="s">
        <v>734</v>
      </c>
      <c r="D88" s="58">
        <f>Invoice!B92</f>
        <v>6</v>
      </c>
      <c r="E88" s="59">
        <f>'Shipping Invoice'!J92*$N$1</f>
        <v>0.27</v>
      </c>
      <c r="F88" s="59">
        <f t="shared" si="3"/>
        <v>1.62</v>
      </c>
      <c r="G88" s="60">
        <f t="shared" si="4"/>
        <v>5.8239000000000001</v>
      </c>
      <c r="H88" s="63">
        <f t="shared" si="5"/>
        <v>34.943399999999997</v>
      </c>
    </row>
    <row r="89" spans="1:8" s="62" customFormat="1" ht="24">
      <c r="A89" s="56" t="str">
        <f>IF((LEN('Copy paste to Here'!G93))&gt;5,((CONCATENATE('Copy paste to Here'!G93," &amp; ",'Copy paste to Here'!D93,"  &amp;  ",'Copy paste to Here'!E93))),"Empty Cell")</f>
        <v xml:space="preserve">Surgical steel eyebrow banana, 16g (1.2mm) with two 3mm balls &amp; Length: 8mm  &amp;  </v>
      </c>
      <c r="B89" s="57" t="str">
        <f>'Copy paste to Here'!C93</f>
        <v>BNEB</v>
      </c>
      <c r="C89" s="57" t="s">
        <v>734</v>
      </c>
      <c r="D89" s="58">
        <f>Invoice!B93</f>
        <v>20</v>
      </c>
      <c r="E89" s="59">
        <f>'Shipping Invoice'!J93*$N$1</f>
        <v>0.27</v>
      </c>
      <c r="F89" s="59">
        <f t="shared" si="3"/>
        <v>5.4</v>
      </c>
      <c r="G89" s="60">
        <f t="shared" si="4"/>
        <v>5.8239000000000001</v>
      </c>
      <c r="H89" s="63">
        <f t="shared" si="5"/>
        <v>116.47800000000001</v>
      </c>
    </row>
    <row r="90" spans="1:8" s="62" customFormat="1" ht="24">
      <c r="A90" s="56" t="str">
        <f>IF((LEN('Copy paste to Here'!G94))&gt;5,((CONCATENATE('Copy paste to Here'!G94," &amp; ",'Copy paste to Here'!D94,"  &amp;  ",'Copy paste to Here'!E94))),"Empty Cell")</f>
        <v xml:space="preserve">Surgical steel eyebrow banana, 16g (1.2mm) with two 3mm balls &amp; Length: 10mm  &amp;  </v>
      </c>
      <c r="B90" s="57" t="str">
        <f>'Copy paste to Here'!C94</f>
        <v>BNEB</v>
      </c>
      <c r="C90" s="57" t="s">
        <v>734</v>
      </c>
      <c r="D90" s="58">
        <f>Invoice!B94</f>
        <v>30</v>
      </c>
      <c r="E90" s="59">
        <f>'Shipping Invoice'!J94*$N$1</f>
        <v>0.27</v>
      </c>
      <c r="F90" s="59">
        <f t="shared" si="3"/>
        <v>8.1000000000000014</v>
      </c>
      <c r="G90" s="60">
        <f t="shared" si="4"/>
        <v>5.8239000000000001</v>
      </c>
      <c r="H90" s="63">
        <f t="shared" si="5"/>
        <v>174.71700000000001</v>
      </c>
    </row>
    <row r="91" spans="1:8" s="62" customFormat="1" ht="24">
      <c r="A91" s="56" t="str">
        <f>IF((LEN('Copy paste to Here'!G95))&gt;5,((CONCATENATE('Copy paste to Here'!G95," &amp; ",'Copy paste to Here'!D95,"  &amp;  ",'Copy paste to Here'!E95))),"Empty Cell")</f>
        <v xml:space="preserve">Surgical steel eyebrow banana, 16g (1.2mm) with two 3mm balls &amp; Length: 12mm  &amp;  </v>
      </c>
      <c r="B91" s="57" t="str">
        <f>'Copy paste to Here'!C95</f>
        <v>BNEB</v>
      </c>
      <c r="C91" s="57" t="s">
        <v>734</v>
      </c>
      <c r="D91" s="58">
        <f>Invoice!B95</f>
        <v>10</v>
      </c>
      <c r="E91" s="59">
        <f>'Shipping Invoice'!J95*$N$1</f>
        <v>0.27</v>
      </c>
      <c r="F91" s="59">
        <f t="shared" si="3"/>
        <v>2.7</v>
      </c>
      <c r="G91" s="60">
        <f t="shared" si="4"/>
        <v>5.8239000000000001</v>
      </c>
      <c r="H91" s="63">
        <f t="shared" si="5"/>
        <v>58.239000000000004</v>
      </c>
    </row>
    <row r="92" spans="1:8" s="62" customFormat="1" ht="25.5">
      <c r="A92" s="56" t="str">
        <f>IF((LEN('Copy paste to Here'!G96))&gt;5,((CONCATENATE('Copy paste to Here'!G96," &amp; ",'Copy paste to Here'!D96,"  &amp;  ",'Copy paste to Here'!E96))),"Empty Cell")</f>
        <v>316L steel snake eyes piercing banana, 16g (1.2mm) and 14g (1.6mm) with 3mm balls &amp; Gauge: 1.2mm  &amp;  Length: 14mm</v>
      </c>
      <c r="B92" s="57" t="str">
        <f>'Copy paste to Here'!C96</f>
        <v>BNEBL</v>
      </c>
      <c r="C92" s="57" t="s">
        <v>812</v>
      </c>
      <c r="D92" s="58">
        <f>Invoice!B96</f>
        <v>6</v>
      </c>
      <c r="E92" s="59">
        <f>'Shipping Invoice'!J96*$N$1</f>
        <v>0.32</v>
      </c>
      <c r="F92" s="59">
        <f t="shared" si="3"/>
        <v>1.92</v>
      </c>
      <c r="G92" s="60">
        <f t="shared" si="4"/>
        <v>6.9024000000000001</v>
      </c>
      <c r="H92" s="63">
        <f t="shared" si="5"/>
        <v>41.414400000000001</v>
      </c>
    </row>
    <row r="93" spans="1:8" s="62" customFormat="1" ht="25.5">
      <c r="A93" s="56" t="str">
        <f>IF((LEN('Copy paste to Here'!G97))&gt;5,((CONCATENATE('Copy paste to Here'!G97," &amp; ",'Copy paste to Here'!D97,"  &amp;  ",'Copy paste to Here'!E97))),"Empty Cell")</f>
        <v>316L steel snake eyes piercing banana, 16g (1.2mm) and 14g (1.6mm) with 3mm balls &amp; Gauge: 1.2mm  &amp;  Length: 16mm</v>
      </c>
      <c r="B93" s="57" t="str">
        <f>'Copy paste to Here'!C97</f>
        <v>BNEBL</v>
      </c>
      <c r="C93" s="57" t="s">
        <v>812</v>
      </c>
      <c r="D93" s="58">
        <f>Invoice!B97</f>
        <v>6</v>
      </c>
      <c r="E93" s="59">
        <f>'Shipping Invoice'!J97*$N$1</f>
        <v>0.32</v>
      </c>
      <c r="F93" s="59">
        <f t="shared" si="3"/>
        <v>1.92</v>
      </c>
      <c r="G93" s="60">
        <f t="shared" si="4"/>
        <v>6.9024000000000001</v>
      </c>
      <c r="H93" s="63">
        <f t="shared" si="5"/>
        <v>41.414400000000001</v>
      </c>
    </row>
    <row r="94" spans="1:8" s="62" customFormat="1" ht="25.5">
      <c r="A94" s="56" t="str">
        <f>IF((LEN('Copy paste to Here'!G98))&gt;5,((CONCATENATE('Copy paste to Here'!G98," &amp; ",'Copy paste to Here'!D98,"  &amp;  ",'Copy paste to Here'!E98))),"Empty Cell")</f>
        <v>316L steel snake eyes piercing banana, 16g (1.2mm) and 14g (1.6mm) with 3mm balls &amp; Gauge: 1.2mm  &amp;  Length: 18mm</v>
      </c>
      <c r="B94" s="57" t="str">
        <f>'Copy paste to Here'!C98</f>
        <v>BNEBL</v>
      </c>
      <c r="C94" s="57" t="s">
        <v>812</v>
      </c>
      <c r="D94" s="58">
        <f>Invoice!B98</f>
        <v>6</v>
      </c>
      <c r="E94" s="59">
        <f>'Shipping Invoice'!J98*$N$1</f>
        <v>0.32</v>
      </c>
      <c r="F94" s="59">
        <f t="shared" si="3"/>
        <v>1.92</v>
      </c>
      <c r="G94" s="60">
        <f t="shared" si="4"/>
        <v>6.9024000000000001</v>
      </c>
      <c r="H94" s="63">
        <f t="shared" si="5"/>
        <v>41.414400000000001</v>
      </c>
    </row>
    <row r="95" spans="1:8" s="62" customFormat="1" ht="24">
      <c r="A95" s="56" t="str">
        <f>IF((LEN('Copy paste to Here'!G99))&gt;5,((CONCATENATE('Copy paste to Here'!G99," &amp; ",'Copy paste to Here'!D99,"  &amp;  ",'Copy paste to Here'!E99))),"Empty Cell")</f>
        <v>Premium PVD plated surgical steel eyebrow banana, 16g (1.2mm) with two 3mm balls &amp; Length: 8mm  &amp;  Color: Black</v>
      </c>
      <c r="B95" s="57" t="str">
        <f>'Copy paste to Here'!C99</f>
        <v>BNETB</v>
      </c>
      <c r="C95" s="57" t="s">
        <v>738</v>
      </c>
      <c r="D95" s="58">
        <f>Invoice!B99</f>
        <v>4</v>
      </c>
      <c r="E95" s="59">
        <f>'Shipping Invoice'!J99*$N$1</f>
        <v>1</v>
      </c>
      <c r="F95" s="59">
        <f t="shared" si="3"/>
        <v>4</v>
      </c>
      <c r="G95" s="60">
        <f t="shared" si="4"/>
        <v>21.57</v>
      </c>
      <c r="H95" s="63">
        <f t="shared" si="5"/>
        <v>86.28</v>
      </c>
    </row>
    <row r="96" spans="1:8" s="62" customFormat="1" ht="24">
      <c r="A96" s="56" t="str">
        <f>IF((LEN('Copy paste to Here'!G100))&gt;5,((CONCATENATE('Copy paste to Here'!G100," &amp; ",'Copy paste to Here'!D100,"  &amp;  ",'Copy paste to Here'!E100))),"Empty Cell")</f>
        <v>Premium PVD plated surgical steel eyebrow banana, 16g (1.2mm) with two 3mm balls &amp; Length: 8mm  &amp;  Color: Gold</v>
      </c>
      <c r="B96" s="57" t="str">
        <f>'Copy paste to Here'!C100</f>
        <v>BNETB</v>
      </c>
      <c r="C96" s="57" t="s">
        <v>738</v>
      </c>
      <c r="D96" s="58">
        <f>Invoice!B100</f>
        <v>4</v>
      </c>
      <c r="E96" s="59">
        <f>'Shipping Invoice'!J100*$N$1</f>
        <v>1</v>
      </c>
      <c r="F96" s="59">
        <f t="shared" si="3"/>
        <v>4</v>
      </c>
      <c r="G96" s="60">
        <f t="shared" si="4"/>
        <v>21.57</v>
      </c>
      <c r="H96" s="63">
        <f t="shared" si="5"/>
        <v>86.28</v>
      </c>
    </row>
    <row r="97" spans="1:8" s="62" customFormat="1" ht="24">
      <c r="A97" s="56" t="str">
        <f>IF((LEN('Copy paste to Here'!G101))&gt;5,((CONCATENATE('Copy paste to Here'!G101," &amp; ",'Copy paste to Here'!D101,"  &amp;  ",'Copy paste to Here'!E101))),"Empty Cell")</f>
        <v>Premium PVD plated surgical steel eyebrow banana, 16g (1.2mm) with two 3mm balls &amp; Length: 10mm  &amp;  Color: Black</v>
      </c>
      <c r="B97" s="57" t="str">
        <f>'Copy paste to Here'!C101</f>
        <v>BNETB</v>
      </c>
      <c r="C97" s="57" t="s">
        <v>738</v>
      </c>
      <c r="D97" s="58">
        <f>Invoice!B101</f>
        <v>4</v>
      </c>
      <c r="E97" s="59">
        <f>'Shipping Invoice'!J101*$N$1</f>
        <v>1</v>
      </c>
      <c r="F97" s="59">
        <f t="shared" si="3"/>
        <v>4</v>
      </c>
      <c r="G97" s="60">
        <f t="shared" si="4"/>
        <v>21.57</v>
      </c>
      <c r="H97" s="63">
        <f t="shared" si="5"/>
        <v>86.28</v>
      </c>
    </row>
    <row r="98" spans="1:8" s="62" customFormat="1" ht="24">
      <c r="A98" s="56" t="str">
        <f>IF((LEN('Copy paste to Here'!G102))&gt;5,((CONCATENATE('Copy paste to Here'!G102," &amp; ",'Copy paste to Here'!D102,"  &amp;  ",'Copy paste to Here'!E102))),"Empty Cell")</f>
        <v>Premium PVD plated surgical steel eyebrow banana, 16g (1.2mm) with two 3mm balls &amp; Length: 10mm  &amp;  Color: Gold</v>
      </c>
      <c r="B98" s="57" t="str">
        <f>'Copy paste to Here'!C102</f>
        <v>BNETB</v>
      </c>
      <c r="C98" s="57" t="s">
        <v>738</v>
      </c>
      <c r="D98" s="58">
        <f>Invoice!B102</f>
        <v>4</v>
      </c>
      <c r="E98" s="59">
        <f>'Shipping Invoice'!J102*$N$1</f>
        <v>1</v>
      </c>
      <c r="F98" s="59">
        <f t="shared" si="3"/>
        <v>4</v>
      </c>
      <c r="G98" s="60">
        <f t="shared" si="4"/>
        <v>21.57</v>
      </c>
      <c r="H98" s="63">
        <f t="shared" si="5"/>
        <v>86.28</v>
      </c>
    </row>
    <row r="99" spans="1:8" s="62" customFormat="1" ht="24">
      <c r="A99" s="56" t="str">
        <f>IF((LEN('Copy paste to Here'!G103))&gt;5,((CONCATENATE('Copy paste to Here'!G103," &amp; ",'Copy paste to Here'!D103,"  &amp;  ",'Copy paste to Here'!E103))),"Empty Cell")</f>
        <v xml:space="preserve">Surgical steel circular barbell, 16g (1.2mm) with two 3mm balls &amp; Length: 8mm  &amp;  </v>
      </c>
      <c r="B99" s="57" t="str">
        <f>'Copy paste to Here'!C103</f>
        <v>CBEB</v>
      </c>
      <c r="C99" s="57" t="s">
        <v>740</v>
      </c>
      <c r="D99" s="58">
        <f>Invoice!B103</f>
        <v>20</v>
      </c>
      <c r="E99" s="59">
        <f>'Shipping Invoice'!J103*$N$1</f>
        <v>0.41</v>
      </c>
      <c r="F99" s="59">
        <f t="shared" si="3"/>
        <v>8.1999999999999993</v>
      </c>
      <c r="G99" s="60">
        <f t="shared" si="4"/>
        <v>8.8437000000000001</v>
      </c>
      <c r="H99" s="63">
        <f t="shared" si="5"/>
        <v>176.874</v>
      </c>
    </row>
    <row r="100" spans="1:8" s="62" customFormat="1" ht="24">
      <c r="A100" s="56" t="str">
        <f>IF((LEN('Copy paste to Here'!G104))&gt;5,((CONCATENATE('Copy paste to Here'!G104," &amp; ",'Copy paste to Here'!D104,"  &amp;  ",'Copy paste to Here'!E104))),"Empty Cell")</f>
        <v xml:space="preserve">Surgical steel circular barbell, 16g (1.2mm) with two 3mm balls &amp; Length: 10mm  &amp;  </v>
      </c>
      <c r="B100" s="57" t="str">
        <f>'Copy paste to Here'!C104</f>
        <v>CBEB</v>
      </c>
      <c r="C100" s="57" t="s">
        <v>740</v>
      </c>
      <c r="D100" s="58">
        <f>Invoice!B104</f>
        <v>20</v>
      </c>
      <c r="E100" s="59">
        <f>'Shipping Invoice'!J104*$N$1</f>
        <v>0.41</v>
      </c>
      <c r="F100" s="59">
        <f t="shared" si="3"/>
        <v>8.1999999999999993</v>
      </c>
      <c r="G100" s="60">
        <f t="shared" si="4"/>
        <v>8.8437000000000001</v>
      </c>
      <c r="H100" s="63">
        <f t="shared" si="5"/>
        <v>176.874</v>
      </c>
    </row>
    <row r="101" spans="1:8" s="62" customFormat="1" ht="24">
      <c r="A101" s="56" t="str">
        <f>IF((LEN('Copy paste to Here'!G105))&gt;5,((CONCATENATE('Copy paste to Here'!G105," &amp; ",'Copy paste to Here'!D105,"  &amp;  ",'Copy paste to Here'!E105))),"Empty Cell")</f>
        <v xml:space="preserve">Surgical steel circular barbell, 16g (1.2mm) with two 3mm balls &amp; Length: 12mm  &amp;  </v>
      </c>
      <c r="B101" s="57" t="str">
        <f>'Copy paste to Here'!C105</f>
        <v>CBEB</v>
      </c>
      <c r="C101" s="57" t="s">
        <v>740</v>
      </c>
      <c r="D101" s="58">
        <f>Invoice!B105</f>
        <v>6</v>
      </c>
      <c r="E101" s="59">
        <f>'Shipping Invoice'!J105*$N$1</f>
        <v>0.41</v>
      </c>
      <c r="F101" s="59">
        <f t="shared" si="3"/>
        <v>2.46</v>
      </c>
      <c r="G101" s="60">
        <f t="shared" si="4"/>
        <v>8.8437000000000001</v>
      </c>
      <c r="H101" s="63">
        <f t="shared" si="5"/>
        <v>53.062200000000004</v>
      </c>
    </row>
    <row r="102" spans="1:8" s="62" customFormat="1" ht="24">
      <c r="A102" s="56" t="str">
        <f>IF((LEN('Copy paste to Here'!G106))&gt;5,((CONCATENATE('Copy paste to Here'!G106," &amp; ",'Copy paste to Here'!D106,"  &amp;  ",'Copy paste to Here'!E106))),"Empty Cell")</f>
        <v>Premium PVD plated surgical steel circular barbell, 16g (1.2mm) with two 3mm balls &amp; Length: 8mm  &amp;  Color: Black</v>
      </c>
      <c r="B102" s="57" t="str">
        <f>'Copy paste to Here'!C106</f>
        <v>CBETB</v>
      </c>
      <c r="C102" s="57" t="s">
        <v>742</v>
      </c>
      <c r="D102" s="58">
        <f>Invoice!B106</f>
        <v>4</v>
      </c>
      <c r="E102" s="59">
        <f>'Shipping Invoice'!J106*$N$1</f>
        <v>1</v>
      </c>
      <c r="F102" s="59">
        <f t="shared" si="3"/>
        <v>4</v>
      </c>
      <c r="G102" s="60">
        <f t="shared" si="4"/>
        <v>21.57</v>
      </c>
      <c r="H102" s="63">
        <f t="shared" si="5"/>
        <v>86.28</v>
      </c>
    </row>
    <row r="103" spans="1:8" s="62" customFormat="1" ht="24">
      <c r="A103" s="56" t="str">
        <f>IF((LEN('Copy paste to Here'!G107))&gt;5,((CONCATENATE('Copy paste to Here'!G107," &amp; ",'Copy paste to Here'!D107,"  &amp;  ",'Copy paste to Here'!E107))),"Empty Cell")</f>
        <v>Premium PVD plated surgical steel circular barbell, 16g (1.2mm) with two 3mm balls &amp; Length: 8mm  &amp;  Color: Gold</v>
      </c>
      <c r="B103" s="57" t="str">
        <f>'Copy paste to Here'!C107</f>
        <v>CBETB</v>
      </c>
      <c r="C103" s="57" t="s">
        <v>742</v>
      </c>
      <c r="D103" s="58">
        <f>Invoice!B107</f>
        <v>4</v>
      </c>
      <c r="E103" s="59">
        <f>'Shipping Invoice'!J107*$N$1</f>
        <v>1</v>
      </c>
      <c r="F103" s="59">
        <f t="shared" si="3"/>
        <v>4</v>
      </c>
      <c r="G103" s="60">
        <f t="shared" si="4"/>
        <v>21.57</v>
      </c>
      <c r="H103" s="63">
        <f t="shared" si="5"/>
        <v>86.28</v>
      </c>
    </row>
    <row r="104" spans="1:8" s="62" customFormat="1" ht="24">
      <c r="A104" s="56" t="str">
        <f>IF((LEN('Copy paste to Here'!G108))&gt;5,((CONCATENATE('Copy paste to Here'!G108," &amp; ",'Copy paste to Here'!D108,"  &amp;  ",'Copy paste to Here'!E108))),"Empty Cell")</f>
        <v>Premium PVD plated surgical steel circular barbell, 16g (1.2mm) with two 3mm balls &amp; Length: 10mm  &amp;  Color: Black</v>
      </c>
      <c r="B104" s="57" t="str">
        <f>'Copy paste to Here'!C108</f>
        <v>CBETB</v>
      </c>
      <c r="C104" s="57" t="s">
        <v>742</v>
      </c>
      <c r="D104" s="58">
        <f>Invoice!B108</f>
        <v>4</v>
      </c>
      <c r="E104" s="59">
        <f>'Shipping Invoice'!J108*$N$1</f>
        <v>1</v>
      </c>
      <c r="F104" s="59">
        <f t="shared" si="3"/>
        <v>4</v>
      </c>
      <c r="G104" s="60">
        <f t="shared" si="4"/>
        <v>21.57</v>
      </c>
      <c r="H104" s="63">
        <f t="shared" si="5"/>
        <v>86.28</v>
      </c>
    </row>
    <row r="105" spans="1:8" s="62" customFormat="1" ht="24">
      <c r="A105" s="56" t="str">
        <f>IF((LEN('Copy paste to Here'!G109))&gt;5,((CONCATENATE('Copy paste to Here'!G109," &amp; ",'Copy paste to Here'!D109,"  &amp;  ",'Copy paste to Here'!E109))),"Empty Cell")</f>
        <v>Premium PVD plated surgical steel circular barbell, 16g (1.2mm) with two 3mm balls &amp; Length: 10mm  &amp;  Color: Gold</v>
      </c>
      <c r="B105" s="57" t="str">
        <f>'Copy paste to Here'!C109</f>
        <v>CBETB</v>
      </c>
      <c r="C105" s="57" t="s">
        <v>742</v>
      </c>
      <c r="D105" s="58">
        <f>Invoice!B109</f>
        <v>4</v>
      </c>
      <c r="E105" s="59">
        <f>'Shipping Invoice'!J109*$N$1</f>
        <v>1</v>
      </c>
      <c r="F105" s="59">
        <f t="shared" si="3"/>
        <v>4</v>
      </c>
      <c r="G105" s="60">
        <f t="shared" si="4"/>
        <v>21.57</v>
      </c>
      <c r="H105" s="63">
        <f t="shared" si="5"/>
        <v>86.28</v>
      </c>
    </row>
    <row r="106" spans="1:8" s="62" customFormat="1" ht="24">
      <c r="A106" s="56" t="str">
        <f>IF((LEN('Copy paste to Here'!G110))&gt;5,((CONCATENATE('Copy paste to Here'!G110," &amp; ",'Copy paste to Here'!D110,"  &amp;  ",'Copy paste to Here'!E110))),"Empty Cell")</f>
        <v>Premium PVD plated surgical steel circular barbell, 16g (1.2mm) with two 3mm balls &amp; Length: 12mm  &amp;  Color: Black</v>
      </c>
      <c r="B106" s="57" t="str">
        <f>'Copy paste to Here'!C110</f>
        <v>CBETB</v>
      </c>
      <c r="C106" s="57" t="s">
        <v>742</v>
      </c>
      <c r="D106" s="58">
        <f>Invoice!B110</f>
        <v>2</v>
      </c>
      <c r="E106" s="59">
        <f>'Shipping Invoice'!J110*$N$1</f>
        <v>1</v>
      </c>
      <c r="F106" s="59">
        <f t="shared" si="3"/>
        <v>2</v>
      </c>
      <c r="G106" s="60">
        <f t="shared" si="4"/>
        <v>21.57</v>
      </c>
      <c r="H106" s="63">
        <f t="shared" si="5"/>
        <v>43.14</v>
      </c>
    </row>
    <row r="107" spans="1:8" s="62" customFormat="1" ht="24">
      <c r="A107" s="56" t="str">
        <f>IF((LEN('Copy paste to Here'!G111))&gt;5,((CONCATENATE('Copy paste to Here'!G111," &amp; ",'Copy paste to Here'!D111,"  &amp;  ",'Copy paste to Here'!E111))),"Empty Cell")</f>
        <v>Premium PVD plated surgical steel circular barbell, 16g (1.2mm) with two 3mm balls &amp; Length: 12mm  &amp;  Color: Gold</v>
      </c>
      <c r="B107" s="57" t="str">
        <f>'Copy paste to Here'!C111</f>
        <v>CBETB</v>
      </c>
      <c r="C107" s="57" t="s">
        <v>742</v>
      </c>
      <c r="D107" s="58">
        <f>Invoice!B111</f>
        <v>2</v>
      </c>
      <c r="E107" s="59">
        <f>'Shipping Invoice'!J111*$N$1</f>
        <v>1</v>
      </c>
      <c r="F107" s="59">
        <f t="shared" si="3"/>
        <v>2</v>
      </c>
      <c r="G107" s="60">
        <f t="shared" si="4"/>
        <v>21.57</v>
      </c>
      <c r="H107" s="63">
        <f t="shared" si="5"/>
        <v>43.14</v>
      </c>
    </row>
    <row r="108" spans="1:8" s="62" customFormat="1" ht="36">
      <c r="A108" s="56" t="str">
        <f>IF((LEN('Copy paste to Here'!G112))&gt;5,((CONCATENATE('Copy paste to Here'!G112," &amp; ",'Copy paste to Here'!D112,"  &amp;  ",'Copy paste to Here'!E112))),"Empty Cell")</f>
        <v xml:space="preserve">One pair of anodized and matte stainless steel huggies with an inner diameter of 9mm, thickness is 2mm - 2.5mm, and width is 4mm &amp; Color: Black  &amp;  </v>
      </c>
      <c r="B108" s="57" t="str">
        <f>'Copy paste to Here'!C112</f>
        <v>ER134</v>
      </c>
      <c r="C108" s="57" t="s">
        <v>813</v>
      </c>
      <c r="D108" s="58">
        <f>Invoice!B112</f>
        <v>2</v>
      </c>
      <c r="E108" s="59">
        <f>'Shipping Invoice'!J112*$N$1</f>
        <v>3.05</v>
      </c>
      <c r="F108" s="59">
        <f t="shared" si="3"/>
        <v>6.1</v>
      </c>
      <c r="G108" s="60">
        <f t="shared" si="4"/>
        <v>65.788499999999999</v>
      </c>
      <c r="H108" s="63">
        <f t="shared" si="5"/>
        <v>131.577</v>
      </c>
    </row>
    <row r="109" spans="1:8" s="62" customFormat="1" ht="36">
      <c r="A109" s="56" t="str">
        <f>IF((LEN('Copy paste to Here'!G113))&gt;5,((CONCATENATE('Copy paste to Here'!G113," &amp; ",'Copy paste to Here'!D113,"  &amp;  ",'Copy paste to Here'!E113))),"Empty Cell")</f>
        <v xml:space="preserve">One pair of anodized and matte stainless steel huggies with an inner diameter of 9mm, thickness is 2mm - 2.5mm, and width is 4mm &amp; Color: Gold  &amp;  </v>
      </c>
      <c r="B109" s="57" t="str">
        <f>'Copy paste to Here'!C113</f>
        <v>ER134</v>
      </c>
      <c r="C109" s="57" t="s">
        <v>814</v>
      </c>
      <c r="D109" s="58">
        <f>Invoice!B113</f>
        <v>2</v>
      </c>
      <c r="E109" s="59">
        <f>'Shipping Invoice'!J113*$N$1</f>
        <v>3.05</v>
      </c>
      <c r="F109" s="59">
        <f t="shared" si="3"/>
        <v>6.1</v>
      </c>
      <c r="G109" s="60">
        <f t="shared" si="4"/>
        <v>65.788499999999999</v>
      </c>
      <c r="H109" s="63">
        <f t="shared" si="5"/>
        <v>131.577</v>
      </c>
    </row>
    <row r="110" spans="1:8" s="62" customFormat="1" ht="36">
      <c r="A110" s="56" t="str">
        <f>IF((LEN('Copy paste to Here'!G114))&gt;5,((CONCATENATE('Copy paste to Here'!G114," &amp; ",'Copy paste to Here'!D114,"  &amp;  ",'Copy paste to Here'!E114))),"Empty Cell")</f>
        <v xml:space="preserve">One pair of anodized and matte stainless steel huggies with an inner diameter of 9mm, thickness is 2mm - 2.5mm, and width is 4mm &amp; Color: High Polish  &amp;  </v>
      </c>
      <c r="B110" s="57" t="str">
        <f>'Copy paste to Here'!C114</f>
        <v>ER134</v>
      </c>
      <c r="C110" s="57" t="s">
        <v>815</v>
      </c>
      <c r="D110" s="58">
        <f>Invoice!B114</f>
        <v>2</v>
      </c>
      <c r="E110" s="59">
        <f>'Shipping Invoice'!J114*$N$1</f>
        <v>2.54</v>
      </c>
      <c r="F110" s="59">
        <f t="shared" si="3"/>
        <v>5.08</v>
      </c>
      <c r="G110" s="60">
        <f t="shared" si="4"/>
        <v>54.787800000000004</v>
      </c>
      <c r="H110" s="63">
        <f t="shared" si="5"/>
        <v>109.57560000000001</v>
      </c>
    </row>
    <row r="111" spans="1:8" s="62" customFormat="1" ht="24">
      <c r="A111" s="56" t="str">
        <f>IF((LEN('Copy paste to Here'!G115))&gt;5,((CONCATENATE('Copy paste to Here'!G115," &amp; ",'Copy paste to Here'!D115,"  &amp;  ",'Copy paste to Here'!E115))),"Empty Cell")</f>
        <v xml:space="preserve">Pair of gold PVD plated stainless steel huggies earrings with a dangling plain cross &amp;   &amp;  </v>
      </c>
      <c r="B111" s="57" t="str">
        <f>'Copy paste to Here'!C115</f>
        <v>ERGCRS</v>
      </c>
      <c r="C111" s="57" t="s">
        <v>747</v>
      </c>
      <c r="D111" s="58">
        <f>Invoice!B115</f>
        <v>2</v>
      </c>
      <c r="E111" s="59">
        <f>'Shipping Invoice'!J115*$N$1</f>
        <v>5.22</v>
      </c>
      <c r="F111" s="59">
        <f t="shared" si="3"/>
        <v>10.44</v>
      </c>
      <c r="G111" s="60">
        <f t="shared" si="4"/>
        <v>112.5954</v>
      </c>
      <c r="H111" s="63">
        <f t="shared" si="5"/>
        <v>225.1908</v>
      </c>
    </row>
    <row r="112" spans="1:8" s="62" customFormat="1" ht="25.5">
      <c r="A112" s="56" t="str">
        <f>IF((LEN('Copy paste to Here'!G116))&gt;5,((CONCATENATE('Copy paste to Here'!G116," &amp; ",'Copy paste to Here'!D116,"  &amp;  ",'Copy paste to Here'!E116))),"Empty Cell")</f>
        <v xml:space="preserve">Pair of high polished stainless steel huggies earrings with a dangling plain small steel cross &amp;   &amp;  </v>
      </c>
      <c r="B112" s="57" t="str">
        <f>'Copy paste to Here'!C116</f>
        <v>ERHSCRS</v>
      </c>
      <c r="C112" s="57" t="s">
        <v>749</v>
      </c>
      <c r="D112" s="58">
        <f>Invoice!B116</f>
        <v>2</v>
      </c>
      <c r="E112" s="59">
        <f>'Shipping Invoice'!J116*$N$1</f>
        <v>3.78</v>
      </c>
      <c r="F112" s="59">
        <f t="shared" si="3"/>
        <v>7.56</v>
      </c>
      <c r="G112" s="60">
        <f t="shared" si="4"/>
        <v>81.534599999999998</v>
      </c>
      <c r="H112" s="63">
        <f t="shared" si="5"/>
        <v>163.0692</v>
      </c>
    </row>
    <row r="113" spans="1:8" s="62" customFormat="1" ht="24">
      <c r="A113" s="56" t="str">
        <f>IF((LEN('Copy paste to Here'!G117))&gt;5,((CONCATENATE('Copy paste to Here'!G117," &amp; ",'Copy paste to Here'!D117,"  &amp;  ",'Copy paste to Here'!E117))),"Empty Cell")</f>
        <v xml:space="preserve">Black PVD plated stainless steel huggies earrings with a dangling plain cross &amp;   &amp;  </v>
      </c>
      <c r="B113" s="57" t="str">
        <f>'Copy paste to Here'!C117</f>
        <v>ERKCRS</v>
      </c>
      <c r="C113" s="57" t="s">
        <v>751</v>
      </c>
      <c r="D113" s="58">
        <f>Invoice!B117</f>
        <v>2</v>
      </c>
      <c r="E113" s="59">
        <f>'Shipping Invoice'!J117*$N$1</f>
        <v>4.8</v>
      </c>
      <c r="F113" s="59">
        <f t="shared" si="3"/>
        <v>9.6</v>
      </c>
      <c r="G113" s="60">
        <f t="shared" si="4"/>
        <v>103.536</v>
      </c>
      <c r="H113" s="63">
        <f t="shared" si="5"/>
        <v>207.072</v>
      </c>
    </row>
    <row r="114" spans="1:8" s="62" customFormat="1" ht="24">
      <c r="A114" s="56" t="str">
        <f>IF((LEN('Copy paste to Here'!G118))&gt;5,((CONCATENATE('Copy paste to Here'!G118," &amp; ",'Copy paste to Here'!D118,"  &amp;  ",'Copy paste to Here'!E118))),"Empty Cell")</f>
        <v xml:space="preserve">One pair of stainless steel ear stud with 2mm to 10mm prong set clear round Cubic Zirconia stone &amp; Size: 3mm  &amp;  </v>
      </c>
      <c r="B114" s="57" t="str">
        <f>'Copy paste to Here'!C118</f>
        <v>ERZ</v>
      </c>
      <c r="C114" s="57" t="s">
        <v>816</v>
      </c>
      <c r="D114" s="58">
        <f>Invoice!B118</f>
        <v>4</v>
      </c>
      <c r="E114" s="59">
        <f>'Shipping Invoice'!J118*$N$1</f>
        <v>1.68</v>
      </c>
      <c r="F114" s="59">
        <f t="shared" si="3"/>
        <v>6.72</v>
      </c>
      <c r="G114" s="60">
        <f t="shared" si="4"/>
        <v>36.2376</v>
      </c>
      <c r="H114" s="63">
        <f t="shared" si="5"/>
        <v>144.9504</v>
      </c>
    </row>
    <row r="115" spans="1:8" s="62" customFormat="1" ht="24">
      <c r="A115" s="56" t="str">
        <f>IF((LEN('Copy paste to Here'!G119))&gt;5,((CONCATENATE('Copy paste to Here'!G119," &amp; ",'Copy paste to Here'!D119,"  &amp;  ",'Copy paste to Here'!E119))),"Empty Cell")</f>
        <v xml:space="preserve">One pair of stainless steel ear stud with 2mm to 10mm prong set clear round Cubic Zirconia stone &amp; Size: 4mm  &amp;  </v>
      </c>
      <c r="B115" s="57" t="str">
        <f>'Copy paste to Here'!C119</f>
        <v>ERZ</v>
      </c>
      <c r="C115" s="57" t="s">
        <v>817</v>
      </c>
      <c r="D115" s="58">
        <f>Invoice!B119</f>
        <v>4</v>
      </c>
      <c r="E115" s="59">
        <f>'Shipping Invoice'!J119*$N$1</f>
        <v>1.96</v>
      </c>
      <c r="F115" s="59">
        <f t="shared" si="3"/>
        <v>7.84</v>
      </c>
      <c r="G115" s="60">
        <f t="shared" si="4"/>
        <v>42.277200000000001</v>
      </c>
      <c r="H115" s="63">
        <f t="shared" si="5"/>
        <v>169.1088</v>
      </c>
    </row>
    <row r="116" spans="1:8" s="62" customFormat="1" ht="24">
      <c r="A116" s="56" t="str">
        <f>IF((LEN('Copy paste to Here'!G120))&gt;5,((CONCATENATE('Copy paste to Here'!G120," &amp; ",'Copy paste to Here'!D120,"  &amp;  ",'Copy paste to Here'!E120))),"Empty Cell")</f>
        <v xml:space="preserve">One pair of stainless steel ear stud with 2mm to 10mm prong set clear round Cubic Zirconia stone &amp; Size: 5mm  &amp;  </v>
      </c>
      <c r="B116" s="57" t="str">
        <f>'Copy paste to Here'!C120</f>
        <v>ERZ</v>
      </c>
      <c r="C116" s="57" t="s">
        <v>818</v>
      </c>
      <c r="D116" s="58">
        <f>Invoice!B120</f>
        <v>4</v>
      </c>
      <c r="E116" s="59">
        <f>'Shipping Invoice'!J120*$N$1</f>
        <v>2.4700000000000002</v>
      </c>
      <c r="F116" s="59">
        <f t="shared" si="3"/>
        <v>9.8800000000000008</v>
      </c>
      <c r="G116" s="60">
        <f t="shared" si="4"/>
        <v>53.277900000000002</v>
      </c>
      <c r="H116" s="63">
        <f t="shared" si="5"/>
        <v>213.11160000000001</v>
      </c>
    </row>
    <row r="117" spans="1:8" s="62" customFormat="1" ht="24">
      <c r="A117" s="56" t="str">
        <f>IF((LEN('Copy paste to Here'!G121))&gt;5,((CONCATENATE('Copy paste to Here'!G121," &amp; ",'Copy paste to Here'!D121,"  &amp;  ",'Copy paste to Here'!E121))),"Empty Cell")</f>
        <v xml:space="preserve">One pair of stainless steel ear stud with 2mm to 10mm prong set clear round Cubic Zirconia stone &amp; Size: 6mm  &amp;  </v>
      </c>
      <c r="B117" s="57" t="str">
        <f>'Copy paste to Here'!C121</f>
        <v>ERZ</v>
      </c>
      <c r="C117" s="57" t="s">
        <v>819</v>
      </c>
      <c r="D117" s="58">
        <f>Invoice!B121</f>
        <v>2</v>
      </c>
      <c r="E117" s="59">
        <f>'Shipping Invoice'!J121*$N$1</f>
        <v>2.98</v>
      </c>
      <c r="F117" s="59">
        <f t="shared" si="3"/>
        <v>5.96</v>
      </c>
      <c r="G117" s="60">
        <f t="shared" si="4"/>
        <v>64.278599999999997</v>
      </c>
      <c r="H117" s="63">
        <f t="shared" si="5"/>
        <v>128.55719999999999</v>
      </c>
    </row>
    <row r="118" spans="1:8" s="62" customFormat="1" ht="24">
      <c r="A118" s="56" t="str">
        <f>IF((LEN('Copy paste to Here'!G122))&gt;5,((CONCATENATE('Copy paste to Here'!G122," &amp; ",'Copy paste to Here'!D122,"  &amp;  ",'Copy paste to Here'!E122))),"Empty Cell")</f>
        <v>Bioflex tongue barbell, 14g (1.6mm) with two 6mm balls &amp; Length: 16mm  &amp;  Color: Clear</v>
      </c>
      <c r="B118" s="57" t="str">
        <f>'Copy paste to Here'!C122</f>
        <v>FBBUV6</v>
      </c>
      <c r="C118" s="57" t="s">
        <v>757</v>
      </c>
      <c r="D118" s="58">
        <f>Invoice!B122</f>
        <v>6</v>
      </c>
      <c r="E118" s="59">
        <f>'Shipping Invoice'!J122*$N$1</f>
        <v>0.41</v>
      </c>
      <c r="F118" s="59">
        <f t="shared" si="3"/>
        <v>2.46</v>
      </c>
      <c r="G118" s="60">
        <f t="shared" si="4"/>
        <v>8.8437000000000001</v>
      </c>
      <c r="H118" s="63">
        <f t="shared" si="5"/>
        <v>53.062200000000004</v>
      </c>
    </row>
    <row r="119" spans="1:8" s="62" customFormat="1" ht="36">
      <c r="A119" s="56" t="str">
        <f>IF((LEN('Copy paste to Here'!G123))&gt;5,((CONCATENATE('Copy paste to Here'!G123," &amp; ",'Copy paste to Here'!D123,"  &amp;  ",'Copy paste to Here'!E123))),"Empty Cell")</f>
        <v xml:space="preserve">316L steel 4mm dermal anchor top part with bezel set flat crystal for 1.6mm (14g) posts with 1.2mm internal threading &amp; Crystal Color: Clear  &amp;  </v>
      </c>
      <c r="B119" s="57" t="str">
        <f>'Copy paste to Here'!C123</f>
        <v>IJF4</v>
      </c>
      <c r="C119" s="57" t="s">
        <v>759</v>
      </c>
      <c r="D119" s="58">
        <f>Invoice!B123</f>
        <v>6</v>
      </c>
      <c r="E119" s="59">
        <f>'Shipping Invoice'!J123*$N$1</f>
        <v>0.92</v>
      </c>
      <c r="F119" s="59">
        <f t="shared" si="3"/>
        <v>5.5200000000000005</v>
      </c>
      <c r="G119" s="60">
        <f t="shared" si="4"/>
        <v>19.8444</v>
      </c>
      <c r="H119" s="63">
        <f t="shared" si="5"/>
        <v>119.0664</v>
      </c>
    </row>
    <row r="120" spans="1:8" s="62" customFormat="1" ht="36">
      <c r="A120" s="56" t="str">
        <f>IF((LEN('Copy paste to Here'!G124))&gt;5,((CONCATENATE('Copy paste to Here'!G124," &amp; ",'Copy paste to Here'!D124,"  &amp;  ",'Copy paste to Here'!E124))),"Empty Cell")</f>
        <v xml:space="preserve">316L steel 4mm dermal anchor top part with bezel set flat crystal for 1.6mm (14g) posts with 1.2mm internal threading &amp; Crystal Color: AB  &amp;  </v>
      </c>
      <c r="B120" s="57" t="str">
        <f>'Copy paste to Here'!C124</f>
        <v>IJF4</v>
      </c>
      <c r="C120" s="57" t="s">
        <v>759</v>
      </c>
      <c r="D120" s="58">
        <f>Invoice!B124</f>
        <v>2</v>
      </c>
      <c r="E120" s="59">
        <f>'Shipping Invoice'!J124*$N$1</f>
        <v>0.92</v>
      </c>
      <c r="F120" s="59">
        <f t="shared" si="3"/>
        <v>1.84</v>
      </c>
      <c r="G120" s="60">
        <f t="shared" si="4"/>
        <v>19.8444</v>
      </c>
      <c r="H120" s="63">
        <f t="shared" si="5"/>
        <v>39.688800000000001</v>
      </c>
    </row>
    <row r="121" spans="1:8" s="62" customFormat="1" ht="36">
      <c r="A121" s="56" t="str">
        <f>IF((LEN('Copy paste to Here'!G125))&gt;5,((CONCATENATE('Copy paste to Here'!G125," &amp; ",'Copy paste to Here'!D125,"  &amp;  ",'Copy paste to Here'!E125))),"Empty Cell")</f>
        <v xml:space="preserve">316L steel 4mm dermal anchor top part with bezel set flat crystal for 1.6mm (14g) posts with 1.2mm internal threading &amp; Crystal Color: Rose  &amp;  </v>
      </c>
      <c r="B121" s="57" t="str">
        <f>'Copy paste to Here'!C125</f>
        <v>IJF4</v>
      </c>
      <c r="C121" s="57" t="s">
        <v>759</v>
      </c>
      <c r="D121" s="58">
        <f>Invoice!B125</f>
        <v>2</v>
      </c>
      <c r="E121" s="59">
        <f>'Shipping Invoice'!J125*$N$1</f>
        <v>0.92</v>
      </c>
      <c r="F121" s="59">
        <f t="shared" si="3"/>
        <v>1.84</v>
      </c>
      <c r="G121" s="60">
        <f t="shared" si="4"/>
        <v>19.8444</v>
      </c>
      <c r="H121" s="63">
        <f t="shared" si="5"/>
        <v>39.688800000000001</v>
      </c>
    </row>
    <row r="122" spans="1:8" s="62" customFormat="1" ht="36">
      <c r="A122" s="56" t="str">
        <f>IF((LEN('Copy paste to Here'!G126))&gt;5,((CONCATENATE('Copy paste to Here'!G126," &amp; ",'Copy paste to Here'!D126,"  &amp;  ",'Copy paste to Here'!E126))),"Empty Cell")</f>
        <v xml:space="preserve">316L steel 4mm dermal anchor top part with bezel set flat crystal for 1.6mm (14g) posts with 1.2mm internal threading &amp; Crystal Color: Light Sapphire  &amp;  </v>
      </c>
      <c r="B122" s="57" t="str">
        <f>'Copy paste to Here'!C126</f>
        <v>IJF4</v>
      </c>
      <c r="C122" s="57" t="s">
        <v>759</v>
      </c>
      <c r="D122" s="58">
        <f>Invoice!B126</f>
        <v>2</v>
      </c>
      <c r="E122" s="59">
        <f>'Shipping Invoice'!J126*$N$1</f>
        <v>0.92</v>
      </c>
      <c r="F122" s="59">
        <f t="shared" si="3"/>
        <v>1.84</v>
      </c>
      <c r="G122" s="60">
        <f t="shared" si="4"/>
        <v>19.8444</v>
      </c>
      <c r="H122" s="63">
        <f t="shared" si="5"/>
        <v>39.688800000000001</v>
      </c>
    </row>
    <row r="123" spans="1:8" s="62" customFormat="1" ht="36">
      <c r="A123" s="56" t="str">
        <f>IF((LEN('Copy paste to Here'!G127))&gt;5,((CONCATENATE('Copy paste to Here'!G127," &amp; ",'Copy paste to Here'!D127,"  &amp;  ",'Copy paste to Here'!E127))),"Empty Cell")</f>
        <v xml:space="preserve">316L steel 4mm dermal anchor top part with bezel set flat crystal for 1.6mm (14g) posts with 1.2mm internal threading &amp; Crystal Color: Sapphire  &amp;  </v>
      </c>
      <c r="B123" s="57" t="str">
        <f>'Copy paste to Here'!C127</f>
        <v>IJF4</v>
      </c>
      <c r="C123" s="57" t="s">
        <v>759</v>
      </c>
      <c r="D123" s="58">
        <f>Invoice!B127</f>
        <v>2</v>
      </c>
      <c r="E123" s="59">
        <f>'Shipping Invoice'!J127*$N$1</f>
        <v>0.92</v>
      </c>
      <c r="F123" s="59">
        <f t="shared" si="3"/>
        <v>1.84</v>
      </c>
      <c r="G123" s="60">
        <f t="shared" si="4"/>
        <v>19.8444</v>
      </c>
      <c r="H123" s="63">
        <f t="shared" si="5"/>
        <v>39.688800000000001</v>
      </c>
    </row>
    <row r="124" spans="1:8" s="62" customFormat="1" ht="36">
      <c r="A124" s="56" t="str">
        <f>IF((LEN('Copy paste to Here'!G128))&gt;5,((CONCATENATE('Copy paste to Here'!G128," &amp; ",'Copy paste to Here'!D128,"  &amp;  ",'Copy paste to Here'!E128))),"Empty Cell")</f>
        <v xml:space="preserve">316L steel 4mm dermal anchor top part with bezel set flat crystal for 1.6mm (14g) posts with 1.2mm internal threading &amp; Crystal Color: Aquamarine  &amp;  </v>
      </c>
      <c r="B124" s="57" t="str">
        <f>'Copy paste to Here'!C128</f>
        <v>IJF4</v>
      </c>
      <c r="C124" s="57" t="s">
        <v>759</v>
      </c>
      <c r="D124" s="58">
        <f>Invoice!B128</f>
        <v>2</v>
      </c>
      <c r="E124" s="59">
        <f>'Shipping Invoice'!J128*$N$1</f>
        <v>0.92</v>
      </c>
      <c r="F124" s="59">
        <f t="shared" si="3"/>
        <v>1.84</v>
      </c>
      <c r="G124" s="60">
        <f t="shared" si="4"/>
        <v>19.8444</v>
      </c>
      <c r="H124" s="63">
        <f t="shared" si="5"/>
        <v>39.688800000000001</v>
      </c>
    </row>
    <row r="125" spans="1:8" s="62" customFormat="1" ht="36">
      <c r="A125" s="56" t="str">
        <f>IF((LEN('Copy paste to Here'!G129))&gt;5,((CONCATENATE('Copy paste to Here'!G129," &amp; ",'Copy paste to Here'!D129,"  &amp;  ",'Copy paste to Here'!E129))),"Empty Cell")</f>
        <v xml:space="preserve">316L steel 4mm dermal anchor top part with bezel set flat crystal for 1.6mm (14g) posts with 1.2mm internal threading &amp; Crystal Color: Blue Zircon  &amp;  </v>
      </c>
      <c r="B125" s="57" t="str">
        <f>'Copy paste to Here'!C129</f>
        <v>IJF4</v>
      </c>
      <c r="C125" s="57" t="s">
        <v>759</v>
      </c>
      <c r="D125" s="58">
        <f>Invoice!B129</f>
        <v>2</v>
      </c>
      <c r="E125" s="59">
        <f>'Shipping Invoice'!J129*$N$1</f>
        <v>0.92</v>
      </c>
      <c r="F125" s="59">
        <f t="shared" si="3"/>
        <v>1.84</v>
      </c>
      <c r="G125" s="60">
        <f t="shared" si="4"/>
        <v>19.8444</v>
      </c>
      <c r="H125" s="63">
        <f t="shared" si="5"/>
        <v>39.688800000000001</v>
      </c>
    </row>
    <row r="126" spans="1:8" s="62" customFormat="1" ht="36">
      <c r="A126" s="56" t="str">
        <f>IF((LEN('Copy paste to Here'!G130))&gt;5,((CONCATENATE('Copy paste to Here'!G130," &amp; ",'Copy paste to Here'!D130,"  &amp;  ",'Copy paste to Here'!E130))),"Empty Cell")</f>
        <v xml:space="preserve">316L steel 4mm dermal anchor top part with bezel set flat crystal for 1.6mm (14g) posts with 1.2mm internal threading &amp; Crystal Color: Light Siam  &amp;  </v>
      </c>
      <c r="B126" s="57" t="str">
        <f>'Copy paste to Here'!C130</f>
        <v>IJF4</v>
      </c>
      <c r="C126" s="57" t="s">
        <v>759</v>
      </c>
      <c r="D126" s="58">
        <f>Invoice!B130</f>
        <v>2</v>
      </c>
      <c r="E126" s="59">
        <f>'Shipping Invoice'!J130*$N$1</f>
        <v>0.92</v>
      </c>
      <c r="F126" s="59">
        <f t="shared" si="3"/>
        <v>1.84</v>
      </c>
      <c r="G126" s="60">
        <f t="shared" si="4"/>
        <v>19.8444</v>
      </c>
      <c r="H126" s="63">
        <f t="shared" si="5"/>
        <v>39.688800000000001</v>
      </c>
    </row>
    <row r="127" spans="1:8" s="62" customFormat="1" ht="36">
      <c r="A127" s="56" t="str">
        <f>IF((LEN('Copy paste to Here'!G131))&gt;5,((CONCATENATE('Copy paste to Here'!G131," &amp; ",'Copy paste to Here'!D131,"  &amp;  ",'Copy paste to Here'!E131))),"Empty Cell")</f>
        <v xml:space="preserve">316L steel 5mm dermal anchor top part with bezel set flat crystal for 1.6mm (14g) posts with 1.2mm internal threading &amp; Crystal Color: Clear  &amp;  </v>
      </c>
      <c r="B127" s="57" t="str">
        <f>'Copy paste to Here'!C131</f>
        <v>IJF5</v>
      </c>
      <c r="C127" s="57" t="s">
        <v>567</v>
      </c>
      <c r="D127" s="58">
        <f>Invoice!B131</f>
        <v>6</v>
      </c>
      <c r="E127" s="59">
        <f>'Shipping Invoice'!J131*$N$1</f>
        <v>1</v>
      </c>
      <c r="F127" s="59">
        <f t="shared" si="3"/>
        <v>6</v>
      </c>
      <c r="G127" s="60">
        <f t="shared" si="4"/>
        <v>21.57</v>
      </c>
      <c r="H127" s="63">
        <f t="shared" si="5"/>
        <v>129.42000000000002</v>
      </c>
    </row>
    <row r="128" spans="1:8" s="62" customFormat="1" ht="36">
      <c r="A128" s="56" t="str">
        <f>IF((LEN('Copy paste to Here'!G132))&gt;5,((CONCATENATE('Copy paste to Here'!G132," &amp; ",'Copy paste to Here'!D132,"  &amp;  ",'Copy paste to Here'!E132))),"Empty Cell")</f>
        <v xml:space="preserve">316L steel 5mm dermal anchor top part with bezel set flat crystal for 1.6mm (14g) posts with 1.2mm internal threading &amp; Crystal Color: AB  &amp;  </v>
      </c>
      <c r="B128" s="57" t="str">
        <f>'Copy paste to Here'!C132</f>
        <v>IJF5</v>
      </c>
      <c r="C128" s="57" t="s">
        <v>567</v>
      </c>
      <c r="D128" s="58">
        <f>Invoice!B132</f>
        <v>2</v>
      </c>
      <c r="E128" s="59">
        <f>'Shipping Invoice'!J132*$N$1</f>
        <v>1</v>
      </c>
      <c r="F128" s="59">
        <f t="shared" si="3"/>
        <v>2</v>
      </c>
      <c r="G128" s="60">
        <f t="shared" si="4"/>
        <v>21.57</v>
      </c>
      <c r="H128" s="63">
        <f t="shared" si="5"/>
        <v>43.14</v>
      </c>
    </row>
    <row r="129" spans="1:8" s="62" customFormat="1" ht="36">
      <c r="A129" s="56" t="str">
        <f>IF((LEN('Copy paste to Here'!G133))&gt;5,((CONCATENATE('Copy paste to Here'!G133," &amp; ",'Copy paste to Here'!D133,"  &amp;  ",'Copy paste to Here'!E133))),"Empty Cell")</f>
        <v xml:space="preserve">316L steel 5mm dermal anchor top part with bezel set flat crystal for 1.6mm (14g) posts with 1.2mm internal threading &amp; Crystal Color: Rose  &amp;  </v>
      </c>
      <c r="B129" s="57" t="str">
        <f>'Copy paste to Here'!C133</f>
        <v>IJF5</v>
      </c>
      <c r="C129" s="57" t="s">
        <v>567</v>
      </c>
      <c r="D129" s="58">
        <f>Invoice!B133</f>
        <v>2</v>
      </c>
      <c r="E129" s="59">
        <f>'Shipping Invoice'!J133*$N$1</f>
        <v>1</v>
      </c>
      <c r="F129" s="59">
        <f t="shared" si="3"/>
        <v>2</v>
      </c>
      <c r="G129" s="60">
        <f t="shared" si="4"/>
        <v>21.57</v>
      </c>
      <c r="H129" s="63">
        <f t="shared" si="5"/>
        <v>43.14</v>
      </c>
    </row>
    <row r="130" spans="1:8" s="62" customFormat="1" ht="36">
      <c r="A130" s="56" t="str">
        <f>IF((LEN('Copy paste to Here'!G134))&gt;5,((CONCATENATE('Copy paste to Here'!G134," &amp; ",'Copy paste to Here'!D134,"  &amp;  ",'Copy paste to Here'!E134))),"Empty Cell")</f>
        <v xml:space="preserve">316L steel 5mm dermal anchor top part with bezel set flat crystal for 1.6mm (14g) posts with 1.2mm internal threading &amp; Crystal Color: Light Sapphire  &amp;  </v>
      </c>
      <c r="B130" s="57" t="str">
        <f>'Copy paste to Here'!C134</f>
        <v>IJF5</v>
      </c>
      <c r="C130" s="57" t="s">
        <v>567</v>
      </c>
      <c r="D130" s="58">
        <f>Invoice!B134</f>
        <v>2</v>
      </c>
      <c r="E130" s="59">
        <f>'Shipping Invoice'!J134*$N$1</f>
        <v>1</v>
      </c>
      <c r="F130" s="59">
        <f t="shared" si="3"/>
        <v>2</v>
      </c>
      <c r="G130" s="60">
        <f t="shared" si="4"/>
        <v>21.57</v>
      </c>
      <c r="H130" s="63">
        <f t="shared" si="5"/>
        <v>43.14</v>
      </c>
    </row>
    <row r="131" spans="1:8" s="62" customFormat="1" ht="36">
      <c r="A131" s="56" t="str">
        <f>IF((LEN('Copy paste to Here'!G135))&gt;5,((CONCATENATE('Copy paste to Here'!G135," &amp; ",'Copy paste to Here'!D135,"  &amp;  ",'Copy paste to Here'!E135))),"Empty Cell")</f>
        <v xml:space="preserve">316L steel 5mm dermal anchor top part with bezel set flat crystal for 1.6mm (14g) posts with 1.2mm internal threading &amp; Crystal Color: Sapphire  &amp;  </v>
      </c>
      <c r="B131" s="57" t="str">
        <f>'Copy paste to Here'!C135</f>
        <v>IJF5</v>
      </c>
      <c r="C131" s="57" t="s">
        <v>567</v>
      </c>
      <c r="D131" s="58">
        <f>Invoice!B135</f>
        <v>2</v>
      </c>
      <c r="E131" s="59">
        <f>'Shipping Invoice'!J135*$N$1</f>
        <v>1</v>
      </c>
      <c r="F131" s="59">
        <f t="shared" si="3"/>
        <v>2</v>
      </c>
      <c r="G131" s="60">
        <f t="shared" si="4"/>
        <v>21.57</v>
      </c>
      <c r="H131" s="63">
        <f t="shared" si="5"/>
        <v>43.14</v>
      </c>
    </row>
    <row r="132" spans="1:8" s="62" customFormat="1" ht="36">
      <c r="A132" s="56" t="str">
        <f>IF((LEN('Copy paste to Here'!G136))&gt;5,((CONCATENATE('Copy paste to Here'!G136," &amp; ",'Copy paste to Here'!D136,"  &amp;  ",'Copy paste to Here'!E136))),"Empty Cell")</f>
        <v xml:space="preserve">316L steel 5mm dermal anchor top part with bezel set flat crystal for 1.6mm (14g) posts with 1.2mm internal threading &amp; Crystal Color: Aquamarine  &amp;  </v>
      </c>
      <c r="B132" s="57" t="str">
        <f>'Copy paste to Here'!C136</f>
        <v>IJF5</v>
      </c>
      <c r="C132" s="57" t="s">
        <v>567</v>
      </c>
      <c r="D132" s="58">
        <f>Invoice!B136</f>
        <v>2</v>
      </c>
      <c r="E132" s="59">
        <f>'Shipping Invoice'!J136*$N$1</f>
        <v>1</v>
      </c>
      <c r="F132" s="59">
        <f t="shared" si="3"/>
        <v>2</v>
      </c>
      <c r="G132" s="60">
        <f t="shared" si="4"/>
        <v>21.57</v>
      </c>
      <c r="H132" s="63">
        <f t="shared" si="5"/>
        <v>43.14</v>
      </c>
    </row>
    <row r="133" spans="1:8" s="62" customFormat="1" ht="36">
      <c r="A133" s="56" t="str">
        <f>IF((LEN('Copy paste to Here'!G137))&gt;5,((CONCATENATE('Copy paste to Here'!G137," &amp; ",'Copy paste to Here'!D137,"  &amp;  ",'Copy paste to Here'!E137))),"Empty Cell")</f>
        <v xml:space="preserve">316L steel 5mm dermal anchor top part with bezel set flat crystal for 1.6mm (14g) posts with 1.2mm internal threading &amp; Crystal Color: Blue Zircon  &amp;  </v>
      </c>
      <c r="B133" s="57" t="str">
        <f>'Copy paste to Here'!C137</f>
        <v>IJF5</v>
      </c>
      <c r="C133" s="57" t="s">
        <v>567</v>
      </c>
      <c r="D133" s="58">
        <f>Invoice!B137</f>
        <v>2</v>
      </c>
      <c r="E133" s="59">
        <f>'Shipping Invoice'!J137*$N$1</f>
        <v>1</v>
      </c>
      <c r="F133" s="59">
        <f t="shared" si="3"/>
        <v>2</v>
      </c>
      <c r="G133" s="60">
        <f t="shared" si="4"/>
        <v>21.57</v>
      </c>
      <c r="H133" s="63">
        <f t="shared" si="5"/>
        <v>43.14</v>
      </c>
    </row>
    <row r="134" spans="1:8" s="62" customFormat="1" ht="36">
      <c r="A134" s="56" t="str">
        <f>IF((LEN('Copy paste to Here'!G138))&gt;5,((CONCATENATE('Copy paste to Here'!G138," &amp; ",'Copy paste to Here'!D138,"  &amp;  ",'Copy paste to Here'!E138))),"Empty Cell")</f>
        <v xml:space="preserve">316L steel 5mm dermal anchor top part with bezel set flat crystal for 1.6mm (14g) posts with 1.2mm internal threading &amp; Crystal Color: Light Siam  &amp;  </v>
      </c>
      <c r="B134" s="57" t="str">
        <f>'Copy paste to Here'!C138</f>
        <v>IJF5</v>
      </c>
      <c r="C134" s="57" t="s">
        <v>567</v>
      </c>
      <c r="D134" s="58">
        <f>Invoice!B138</f>
        <v>2</v>
      </c>
      <c r="E134" s="59">
        <f>'Shipping Invoice'!J138*$N$1</f>
        <v>1</v>
      </c>
      <c r="F134" s="59">
        <f t="shared" si="3"/>
        <v>2</v>
      </c>
      <c r="G134" s="60">
        <f t="shared" si="4"/>
        <v>21.57</v>
      </c>
      <c r="H134" s="63">
        <f t="shared" si="5"/>
        <v>43.14</v>
      </c>
    </row>
    <row r="135" spans="1:8" s="62" customFormat="1" ht="24">
      <c r="A135" s="56" t="str">
        <f>IF((LEN('Copy paste to Here'!G139))&gt;5,((CONCATENATE('Copy paste to Here'!G139," &amp; ",'Copy paste to Here'!D139,"  &amp;  ",'Copy paste to Here'!E139))),"Empty Cell")</f>
        <v xml:space="preserve">Surgical steel labret, 16g (1.2mm) with a 3mm ball &amp; Length: 6mm  &amp;  </v>
      </c>
      <c r="B135" s="57" t="str">
        <f>'Copy paste to Here'!C139</f>
        <v>LBB3</v>
      </c>
      <c r="C135" s="57" t="s">
        <v>656</v>
      </c>
      <c r="D135" s="58">
        <f>Invoice!B139</f>
        <v>10</v>
      </c>
      <c r="E135" s="59">
        <f>'Shipping Invoice'!J139*$N$1</f>
        <v>0.28999999999999998</v>
      </c>
      <c r="F135" s="59">
        <f t="shared" si="3"/>
        <v>2.9</v>
      </c>
      <c r="G135" s="60">
        <f t="shared" si="4"/>
        <v>6.2553000000000001</v>
      </c>
      <c r="H135" s="63">
        <f t="shared" si="5"/>
        <v>62.552999999999997</v>
      </c>
    </row>
    <row r="136" spans="1:8" s="62" customFormat="1" ht="24">
      <c r="A136" s="56" t="str">
        <f>IF((LEN('Copy paste to Here'!G140))&gt;5,((CONCATENATE('Copy paste to Here'!G140," &amp; ",'Copy paste to Here'!D140,"  &amp;  ",'Copy paste to Here'!E140))),"Empty Cell")</f>
        <v xml:space="preserve">Surgical steel labret, 16g (1.2mm) with a 3mm ball &amp; Length: 7mm  &amp;  </v>
      </c>
      <c r="B136" s="57" t="str">
        <f>'Copy paste to Here'!C140</f>
        <v>LBB3</v>
      </c>
      <c r="C136" s="57" t="s">
        <v>656</v>
      </c>
      <c r="D136" s="58">
        <f>Invoice!B140</f>
        <v>10</v>
      </c>
      <c r="E136" s="59">
        <f>'Shipping Invoice'!J140*$N$1</f>
        <v>0.28999999999999998</v>
      </c>
      <c r="F136" s="59">
        <f t="shared" si="3"/>
        <v>2.9</v>
      </c>
      <c r="G136" s="60">
        <f t="shared" si="4"/>
        <v>6.2553000000000001</v>
      </c>
      <c r="H136" s="63">
        <f t="shared" si="5"/>
        <v>62.552999999999997</v>
      </c>
    </row>
    <row r="137" spans="1:8" s="62" customFormat="1" ht="24">
      <c r="A137" s="56" t="str">
        <f>IF((LEN('Copy paste to Here'!G141))&gt;5,((CONCATENATE('Copy paste to Here'!G141," &amp; ",'Copy paste to Here'!D141,"  &amp;  ",'Copy paste to Here'!E141))),"Empty Cell")</f>
        <v xml:space="preserve">Surgical steel labret, 16g (1.2mm) with a 3mm ball &amp; Length: 8mm  &amp;  </v>
      </c>
      <c r="B137" s="57" t="str">
        <f>'Copy paste to Here'!C141</f>
        <v>LBB3</v>
      </c>
      <c r="C137" s="57" t="s">
        <v>656</v>
      </c>
      <c r="D137" s="58">
        <f>Invoice!B141</f>
        <v>30</v>
      </c>
      <c r="E137" s="59">
        <f>'Shipping Invoice'!J141*$N$1</f>
        <v>0.28999999999999998</v>
      </c>
      <c r="F137" s="59">
        <f t="shared" si="3"/>
        <v>8.6999999999999993</v>
      </c>
      <c r="G137" s="60">
        <f t="shared" si="4"/>
        <v>6.2553000000000001</v>
      </c>
      <c r="H137" s="63">
        <f t="shared" si="5"/>
        <v>187.65899999999999</v>
      </c>
    </row>
    <row r="138" spans="1:8" s="62" customFormat="1" ht="24">
      <c r="A138" s="56" t="str">
        <f>IF((LEN('Copy paste to Here'!G142))&gt;5,((CONCATENATE('Copy paste to Here'!G142," &amp; ",'Copy paste to Here'!D142,"  &amp;  ",'Copy paste to Here'!E142))),"Empty Cell")</f>
        <v xml:space="preserve">Surgical steel labret, 16g (1.2mm) with a 3mm ball &amp; Length: 9mm  &amp;  </v>
      </c>
      <c r="B138" s="57" t="str">
        <f>'Copy paste to Here'!C142</f>
        <v>LBB3</v>
      </c>
      <c r="C138" s="57" t="s">
        <v>656</v>
      </c>
      <c r="D138" s="58">
        <f>Invoice!B142</f>
        <v>30</v>
      </c>
      <c r="E138" s="59">
        <f>'Shipping Invoice'!J142*$N$1</f>
        <v>0.28999999999999998</v>
      </c>
      <c r="F138" s="59">
        <f t="shared" si="3"/>
        <v>8.6999999999999993</v>
      </c>
      <c r="G138" s="60">
        <f t="shared" si="4"/>
        <v>6.2553000000000001</v>
      </c>
      <c r="H138" s="63">
        <f t="shared" si="5"/>
        <v>187.65899999999999</v>
      </c>
    </row>
    <row r="139" spans="1:8" s="62" customFormat="1" ht="24">
      <c r="A139" s="56" t="str">
        <f>IF((LEN('Copy paste to Here'!G143))&gt;5,((CONCATENATE('Copy paste to Here'!G143," &amp; ",'Copy paste to Here'!D143,"  &amp;  ",'Copy paste to Here'!E143))),"Empty Cell")</f>
        <v xml:space="preserve">Surgical steel labret, 16g (1.2mm) with a 3mm ball &amp; Length: 10mm  &amp;  </v>
      </c>
      <c r="B139" s="57" t="str">
        <f>'Copy paste to Here'!C143</f>
        <v>LBB3</v>
      </c>
      <c r="C139" s="57" t="s">
        <v>656</v>
      </c>
      <c r="D139" s="58">
        <f>Invoice!B143</f>
        <v>30</v>
      </c>
      <c r="E139" s="59">
        <f>'Shipping Invoice'!J143*$N$1</f>
        <v>0.28999999999999998</v>
      </c>
      <c r="F139" s="59">
        <f t="shared" si="3"/>
        <v>8.6999999999999993</v>
      </c>
      <c r="G139" s="60">
        <f t="shared" si="4"/>
        <v>6.2553000000000001</v>
      </c>
      <c r="H139" s="63">
        <f t="shared" si="5"/>
        <v>187.65899999999999</v>
      </c>
    </row>
    <row r="140" spans="1:8" s="62" customFormat="1" ht="24">
      <c r="A140" s="56" t="str">
        <f>IF((LEN('Copy paste to Here'!G144))&gt;5,((CONCATENATE('Copy paste to Here'!G144," &amp; ",'Copy paste to Here'!D144,"  &amp;  ",'Copy paste to Here'!E144))),"Empty Cell")</f>
        <v xml:space="preserve">Surgical steel labret, 16g (1.2mm) with a 3mm ball &amp; Length: 12mm  &amp;  </v>
      </c>
      <c r="B140" s="57" t="str">
        <f>'Copy paste to Here'!C144</f>
        <v>LBB3</v>
      </c>
      <c r="C140" s="57" t="s">
        <v>656</v>
      </c>
      <c r="D140" s="58">
        <f>Invoice!B144</f>
        <v>20</v>
      </c>
      <c r="E140" s="59">
        <f>'Shipping Invoice'!J144*$N$1</f>
        <v>0.28999999999999998</v>
      </c>
      <c r="F140" s="59">
        <f t="shared" si="3"/>
        <v>5.8</v>
      </c>
      <c r="G140" s="60">
        <f t="shared" si="4"/>
        <v>6.2553000000000001</v>
      </c>
      <c r="H140" s="63">
        <f t="shared" si="5"/>
        <v>125.10599999999999</v>
      </c>
    </row>
    <row r="141" spans="1:8" s="62" customFormat="1" ht="24">
      <c r="A141" s="56" t="str">
        <f>IF((LEN('Copy paste to Here'!G145))&gt;5,((CONCATENATE('Copy paste to Here'!G145," &amp; ",'Copy paste to Here'!D145,"  &amp;  ",'Copy paste to Here'!E145))),"Empty Cell")</f>
        <v xml:space="preserve">Surgical steel labret, 16g (1.2mm) with a 3mm ball &amp; Length: 14mm  &amp;  </v>
      </c>
      <c r="B141" s="57" t="str">
        <f>'Copy paste to Here'!C145</f>
        <v>LBB3</v>
      </c>
      <c r="C141" s="57" t="s">
        <v>656</v>
      </c>
      <c r="D141" s="58">
        <f>Invoice!B145</f>
        <v>6</v>
      </c>
      <c r="E141" s="59">
        <f>'Shipping Invoice'!J145*$N$1</f>
        <v>0.28999999999999998</v>
      </c>
      <c r="F141" s="59">
        <f t="shared" si="3"/>
        <v>1.7399999999999998</v>
      </c>
      <c r="G141" s="60">
        <f t="shared" si="4"/>
        <v>6.2553000000000001</v>
      </c>
      <c r="H141" s="63">
        <f t="shared" si="5"/>
        <v>37.531800000000004</v>
      </c>
    </row>
    <row r="142" spans="1:8" s="62" customFormat="1" ht="24">
      <c r="A142" s="56" t="str">
        <f>IF((LEN('Copy paste to Here'!G146))&gt;5,((CONCATENATE('Copy paste to Here'!G146," &amp; ",'Copy paste to Here'!D146,"  &amp;  ",'Copy paste to Here'!E146))),"Empty Cell")</f>
        <v xml:space="preserve">Surgical steel labret, 16g (1.2mm) with a 3mm ball &amp; Length: 16mm  &amp;  </v>
      </c>
      <c r="B142" s="57" t="str">
        <f>'Copy paste to Here'!C146</f>
        <v>LBB3</v>
      </c>
      <c r="C142" s="57" t="s">
        <v>656</v>
      </c>
      <c r="D142" s="58">
        <f>Invoice!B146</f>
        <v>2</v>
      </c>
      <c r="E142" s="59">
        <f>'Shipping Invoice'!J146*$N$1</f>
        <v>0.28999999999999998</v>
      </c>
      <c r="F142" s="59">
        <f t="shared" si="3"/>
        <v>0.57999999999999996</v>
      </c>
      <c r="G142" s="60">
        <f t="shared" si="4"/>
        <v>6.2553000000000001</v>
      </c>
      <c r="H142" s="63">
        <f t="shared" si="5"/>
        <v>12.5106</v>
      </c>
    </row>
    <row r="143" spans="1:8" s="62" customFormat="1" ht="24">
      <c r="A143" s="56" t="str">
        <f>IF((LEN('Copy paste to Here'!G147))&gt;5,((CONCATENATE('Copy paste to Here'!G147," &amp; ",'Copy paste to Here'!D147,"  &amp;  ",'Copy paste to Here'!E147))),"Empty Cell")</f>
        <v>Premium PVD plated surgical steel labret, 16g (1.2mm) with a 3mm ball &amp; Length: 8mm  &amp;  Color: Black</v>
      </c>
      <c r="B143" s="57" t="str">
        <f>'Copy paste to Here'!C147</f>
        <v>LBTB3</v>
      </c>
      <c r="C143" s="57" t="s">
        <v>762</v>
      </c>
      <c r="D143" s="58">
        <f>Invoice!B147</f>
        <v>4</v>
      </c>
      <c r="E143" s="59">
        <f>'Shipping Invoice'!J147*$N$1</f>
        <v>1</v>
      </c>
      <c r="F143" s="59">
        <f t="shared" si="3"/>
        <v>4</v>
      </c>
      <c r="G143" s="60">
        <f t="shared" si="4"/>
        <v>21.57</v>
      </c>
      <c r="H143" s="63">
        <f t="shared" si="5"/>
        <v>86.28</v>
      </c>
    </row>
    <row r="144" spans="1:8" s="62" customFormat="1" ht="24">
      <c r="A144" s="56" t="str">
        <f>IF((LEN('Copy paste to Here'!G148))&gt;5,((CONCATENATE('Copy paste to Here'!G148," &amp; ",'Copy paste to Here'!D148,"  &amp;  ",'Copy paste to Here'!E148))),"Empty Cell")</f>
        <v>Premium PVD plated surgical steel labret, 16g (1.2mm) with a 3mm ball &amp; Length: 8mm  &amp;  Color: Gold</v>
      </c>
      <c r="B144" s="57" t="str">
        <f>'Copy paste to Here'!C148</f>
        <v>LBTB3</v>
      </c>
      <c r="C144" s="57" t="s">
        <v>762</v>
      </c>
      <c r="D144" s="58">
        <f>Invoice!B148</f>
        <v>4</v>
      </c>
      <c r="E144" s="59">
        <f>'Shipping Invoice'!J148*$N$1</f>
        <v>1</v>
      </c>
      <c r="F144" s="59">
        <f t="shared" si="3"/>
        <v>4</v>
      </c>
      <c r="G144" s="60">
        <f t="shared" si="4"/>
        <v>21.57</v>
      </c>
      <c r="H144" s="63">
        <f t="shared" si="5"/>
        <v>86.28</v>
      </c>
    </row>
    <row r="145" spans="1:8" s="62" customFormat="1" ht="24">
      <c r="A145" s="56" t="str">
        <f>IF((LEN('Copy paste to Here'!G149))&gt;5,((CONCATENATE('Copy paste to Here'!G149," &amp; ",'Copy paste to Here'!D149,"  &amp;  ",'Copy paste to Here'!E149))),"Empty Cell")</f>
        <v>Premium PVD plated surgical steel labret, 16g (1.2mm) with a 3mm ball &amp; Length: 10mm  &amp;  Color: Black</v>
      </c>
      <c r="B145" s="57" t="str">
        <f>'Copy paste to Here'!C149</f>
        <v>LBTB3</v>
      </c>
      <c r="C145" s="57" t="s">
        <v>762</v>
      </c>
      <c r="D145" s="58">
        <f>Invoice!B149</f>
        <v>4</v>
      </c>
      <c r="E145" s="59">
        <f>'Shipping Invoice'!J149*$N$1</f>
        <v>1</v>
      </c>
      <c r="F145" s="59">
        <f t="shared" si="3"/>
        <v>4</v>
      </c>
      <c r="G145" s="60">
        <f t="shared" si="4"/>
        <v>21.57</v>
      </c>
      <c r="H145" s="63">
        <f t="shared" si="5"/>
        <v>86.28</v>
      </c>
    </row>
    <row r="146" spans="1:8" s="62" customFormat="1" ht="24">
      <c r="A146" s="56" t="str">
        <f>IF((LEN('Copy paste to Here'!G150))&gt;5,((CONCATENATE('Copy paste to Here'!G150," &amp; ",'Copy paste to Here'!D150,"  &amp;  ",'Copy paste to Here'!E150))),"Empty Cell")</f>
        <v>Premium PVD plated surgical steel labret, 16g (1.2mm) with a 3mm ball &amp; Length: 10mm  &amp;  Color: Gold</v>
      </c>
      <c r="B146" s="57" t="str">
        <f>'Copy paste to Here'!C150</f>
        <v>LBTB3</v>
      </c>
      <c r="C146" s="57" t="s">
        <v>762</v>
      </c>
      <c r="D146" s="58">
        <f>Invoice!B150</f>
        <v>4</v>
      </c>
      <c r="E146" s="59">
        <f>'Shipping Invoice'!J150*$N$1</f>
        <v>1</v>
      </c>
      <c r="F146" s="59">
        <f t="shared" si="3"/>
        <v>4</v>
      </c>
      <c r="G146" s="60">
        <f t="shared" si="4"/>
        <v>21.57</v>
      </c>
      <c r="H146" s="63">
        <f t="shared" si="5"/>
        <v>86.28</v>
      </c>
    </row>
    <row r="147" spans="1:8" s="62" customFormat="1" ht="24">
      <c r="A147" s="56" t="str">
        <f>IF((LEN('Copy paste to Here'!G151))&gt;5,((CONCATENATE('Copy paste to Here'!G151," &amp; ",'Copy paste to Here'!D151,"  &amp;  ",'Copy paste to Here'!E151))),"Empty Cell")</f>
        <v xml:space="preserve">316L steel nipple barbell, 14g (1.6mm) with a 5mm cone and casted arrow end &amp; Length: 12mm  &amp;  </v>
      </c>
      <c r="B147" s="57" t="str">
        <f>'Copy paste to Here'!C151</f>
        <v>NPSH8</v>
      </c>
      <c r="C147" s="57" t="s">
        <v>764</v>
      </c>
      <c r="D147" s="58">
        <f>Invoice!B151</f>
        <v>2</v>
      </c>
      <c r="E147" s="59">
        <f>'Shipping Invoice'!J151*$N$1</f>
        <v>2.77</v>
      </c>
      <c r="F147" s="59">
        <f t="shared" ref="F147:F156" si="6">D147*E147</f>
        <v>5.54</v>
      </c>
      <c r="G147" s="60">
        <f t="shared" ref="G147:G210" si="7">E147*$E$14</f>
        <v>59.748899999999999</v>
      </c>
      <c r="H147" s="63">
        <f t="shared" ref="H147:H210" si="8">D147*G147</f>
        <v>119.4978</v>
      </c>
    </row>
    <row r="148" spans="1:8" s="62" customFormat="1" ht="24">
      <c r="A148" s="56" t="str">
        <f>IF((LEN('Copy paste to Here'!G152))&gt;5,((CONCATENATE('Copy paste to Here'!G152," &amp; ",'Copy paste to Here'!D152,"  &amp;  ",'Copy paste to Here'!E152))),"Empty Cell")</f>
        <v xml:space="preserve">316L steel nipple barbell, 14g (1.6mm) with a 5mm cone and casted arrow end &amp; Length: 14mm  &amp;  </v>
      </c>
      <c r="B148" s="57" t="str">
        <f>'Copy paste to Here'!C152</f>
        <v>NPSH8</v>
      </c>
      <c r="C148" s="57" t="s">
        <v>764</v>
      </c>
      <c r="D148" s="58">
        <f>Invoice!B152</f>
        <v>2</v>
      </c>
      <c r="E148" s="59">
        <f>'Shipping Invoice'!J152*$N$1</f>
        <v>2.77</v>
      </c>
      <c r="F148" s="59">
        <f t="shared" si="6"/>
        <v>5.54</v>
      </c>
      <c r="G148" s="60">
        <f t="shared" si="7"/>
        <v>59.748899999999999</v>
      </c>
      <c r="H148" s="63">
        <f t="shared" si="8"/>
        <v>119.4978</v>
      </c>
    </row>
    <row r="149" spans="1:8" s="62" customFormat="1" ht="24">
      <c r="A149" s="56" t="str">
        <f>IF((LEN('Copy paste to Here'!G153))&gt;5,((CONCATENATE('Copy paste to Here'!G153," &amp; ",'Copy paste to Here'!D153,"  &amp;  ",'Copy paste to Here'!E153))),"Empty Cell")</f>
        <v xml:space="preserve">316L steel nipple barbell, 14g (1.6mm) with a 5mm cone and casted arrow end &amp; Length: 16mm  &amp;  </v>
      </c>
      <c r="B149" s="57" t="str">
        <f>'Copy paste to Here'!C153</f>
        <v>NPSH8</v>
      </c>
      <c r="C149" s="57" t="s">
        <v>764</v>
      </c>
      <c r="D149" s="58">
        <f>Invoice!B153</f>
        <v>2</v>
      </c>
      <c r="E149" s="59">
        <f>'Shipping Invoice'!J153*$N$1</f>
        <v>2.77</v>
      </c>
      <c r="F149" s="59">
        <f t="shared" si="6"/>
        <v>5.54</v>
      </c>
      <c r="G149" s="60">
        <f t="shared" si="7"/>
        <v>59.748899999999999</v>
      </c>
      <c r="H149" s="63">
        <f t="shared" si="8"/>
        <v>119.4978</v>
      </c>
    </row>
    <row r="150" spans="1:8" s="62" customFormat="1" ht="36">
      <c r="A150" s="56" t="str">
        <f>IF((LEN('Copy paste to Here'!G154))&gt;5,((CONCATENATE('Copy paste to Here'!G154," &amp; ",'Copy paste to Here'!D154,"  &amp;  ",'Copy paste to Here'!E154))),"Empty Cell")</f>
        <v>Black and gold anodized 316L steel nipple barbell, 14g (1.6mm) with a 5mm cone and casted arrow end &amp; Length: 12mm  &amp;  Color: Black</v>
      </c>
      <c r="B150" s="57" t="str">
        <f>'Copy paste to Here'!C154</f>
        <v>NPTSH8</v>
      </c>
      <c r="C150" s="57" t="s">
        <v>766</v>
      </c>
      <c r="D150" s="58">
        <f>Invoice!B154</f>
        <v>2</v>
      </c>
      <c r="E150" s="59">
        <f>'Shipping Invoice'!J154*$N$1</f>
        <v>3.74</v>
      </c>
      <c r="F150" s="59">
        <f t="shared" si="6"/>
        <v>7.48</v>
      </c>
      <c r="G150" s="60">
        <f t="shared" si="7"/>
        <v>80.671800000000005</v>
      </c>
      <c r="H150" s="63">
        <f t="shared" si="8"/>
        <v>161.34360000000001</v>
      </c>
    </row>
    <row r="151" spans="1:8" s="62" customFormat="1" ht="36">
      <c r="A151" s="56" t="str">
        <f>IF((LEN('Copy paste to Here'!G155))&gt;5,((CONCATENATE('Copy paste to Here'!G155," &amp; ",'Copy paste to Here'!D155,"  &amp;  ",'Copy paste to Here'!E155))),"Empty Cell")</f>
        <v>Black and gold anodized 316L steel nipple barbell, 14g (1.6mm) with a 5mm cone and casted arrow end &amp; Length: 12mm  &amp;  Color: Gold</v>
      </c>
      <c r="B151" s="57" t="str">
        <f>'Copy paste to Here'!C155</f>
        <v>NPTSH8</v>
      </c>
      <c r="C151" s="57" t="s">
        <v>766</v>
      </c>
      <c r="D151" s="58">
        <f>Invoice!B155</f>
        <v>2</v>
      </c>
      <c r="E151" s="59">
        <f>'Shipping Invoice'!J155*$N$1</f>
        <v>3.74</v>
      </c>
      <c r="F151" s="59">
        <f t="shared" si="6"/>
        <v>7.48</v>
      </c>
      <c r="G151" s="60">
        <f t="shared" si="7"/>
        <v>80.671800000000005</v>
      </c>
      <c r="H151" s="63">
        <f t="shared" si="8"/>
        <v>161.34360000000001</v>
      </c>
    </row>
    <row r="152" spans="1:8" s="62" customFormat="1" ht="36">
      <c r="A152" s="56" t="str">
        <f>IF((LEN('Copy paste to Here'!G156))&gt;5,((CONCATENATE('Copy paste to Here'!G156," &amp; ",'Copy paste to Here'!D156,"  &amp;  ",'Copy paste to Here'!E156))),"Empty Cell")</f>
        <v>Black and gold anodized 316L steel nipple barbell, 14g (1.6mm) with a 5mm cone and casted arrow end &amp; Length: 14mm  &amp;  Color: Black</v>
      </c>
      <c r="B152" s="57" t="str">
        <f>'Copy paste to Here'!C156</f>
        <v>NPTSH8</v>
      </c>
      <c r="C152" s="57" t="s">
        <v>766</v>
      </c>
      <c r="D152" s="58">
        <f>Invoice!B156</f>
        <v>2</v>
      </c>
      <c r="E152" s="59">
        <f>'Shipping Invoice'!J156*$N$1</f>
        <v>3.74</v>
      </c>
      <c r="F152" s="59">
        <f t="shared" si="6"/>
        <v>7.48</v>
      </c>
      <c r="G152" s="60">
        <f t="shared" si="7"/>
        <v>80.671800000000005</v>
      </c>
      <c r="H152" s="63">
        <f t="shared" si="8"/>
        <v>161.34360000000001</v>
      </c>
    </row>
    <row r="153" spans="1:8" s="62" customFormat="1" ht="36">
      <c r="A153" s="56" t="str">
        <f>IF((LEN('Copy paste to Here'!G157))&gt;5,((CONCATENATE('Copy paste to Here'!G157," &amp; ",'Copy paste to Here'!D157,"  &amp;  ",'Copy paste to Here'!E157))),"Empty Cell")</f>
        <v>Black and gold anodized 316L steel nipple barbell, 14g (1.6mm) with a 5mm cone and casted arrow end &amp; Length: 14mm  &amp;  Color: Gold</v>
      </c>
      <c r="B153" s="57" t="str">
        <f>'Copy paste to Here'!C157</f>
        <v>NPTSH8</v>
      </c>
      <c r="C153" s="57" t="s">
        <v>766</v>
      </c>
      <c r="D153" s="58">
        <f>Invoice!B157</f>
        <v>2</v>
      </c>
      <c r="E153" s="59">
        <f>'Shipping Invoice'!J157*$N$1</f>
        <v>3.74</v>
      </c>
      <c r="F153" s="59">
        <f t="shared" si="6"/>
        <v>7.48</v>
      </c>
      <c r="G153" s="60">
        <f t="shared" si="7"/>
        <v>80.671800000000005</v>
      </c>
      <c r="H153" s="63">
        <f t="shared" si="8"/>
        <v>161.34360000000001</v>
      </c>
    </row>
    <row r="154" spans="1:8" s="62" customFormat="1" ht="36">
      <c r="A154" s="56" t="str">
        <f>IF((LEN('Copy paste to Here'!G158))&gt;5,((CONCATENATE('Copy paste to Here'!G158," &amp; ",'Copy paste to Here'!D158,"  &amp;  ",'Copy paste to Here'!E158))),"Empty Cell")</f>
        <v>Black and gold anodized 316L steel nipple barbell, 14g (1.6mm) with a 5mm cone and casted arrow end &amp; Length: 16mm  &amp;  Color: Black</v>
      </c>
      <c r="B154" s="57" t="str">
        <f>'Copy paste to Here'!C158</f>
        <v>NPTSH8</v>
      </c>
      <c r="C154" s="57" t="s">
        <v>766</v>
      </c>
      <c r="D154" s="58">
        <f>Invoice!B158</f>
        <v>2</v>
      </c>
      <c r="E154" s="59">
        <f>'Shipping Invoice'!J158*$N$1</f>
        <v>3.74</v>
      </c>
      <c r="F154" s="59">
        <f t="shared" si="6"/>
        <v>7.48</v>
      </c>
      <c r="G154" s="60">
        <f t="shared" si="7"/>
        <v>80.671800000000005</v>
      </c>
      <c r="H154" s="63">
        <f t="shared" si="8"/>
        <v>161.34360000000001</v>
      </c>
    </row>
    <row r="155" spans="1:8" s="62" customFormat="1" ht="36">
      <c r="A155" s="56" t="str">
        <f>IF((LEN('Copy paste to Here'!G159))&gt;5,((CONCATENATE('Copy paste to Here'!G159," &amp; ",'Copy paste to Here'!D159,"  &amp;  ",'Copy paste to Here'!E159))),"Empty Cell")</f>
        <v>Black and gold anodized 316L steel nipple barbell, 14g (1.6mm) with a 5mm cone and casted arrow end &amp; Length: 16mm  &amp;  Color: Gold</v>
      </c>
      <c r="B155" s="57" t="str">
        <f>'Copy paste to Here'!C159</f>
        <v>NPTSH8</v>
      </c>
      <c r="C155" s="57" t="s">
        <v>766</v>
      </c>
      <c r="D155" s="58">
        <f>Invoice!B159</f>
        <v>2</v>
      </c>
      <c r="E155" s="59">
        <f>'Shipping Invoice'!J159*$N$1</f>
        <v>3.74</v>
      </c>
      <c r="F155" s="59">
        <f t="shared" si="6"/>
        <v>7.48</v>
      </c>
      <c r="G155" s="60">
        <f t="shared" si="7"/>
        <v>80.671800000000005</v>
      </c>
      <c r="H155" s="63">
        <f t="shared" si="8"/>
        <v>161.34360000000001</v>
      </c>
    </row>
    <row r="156" spans="1:8" s="62" customFormat="1" ht="24">
      <c r="A156" s="56" t="str">
        <f>IF((LEN('Copy paste to Here'!G160))&gt;5,((CONCATENATE('Copy paste to Here'!G160," &amp; ",'Copy paste to Here'!D160,"  &amp;  ",'Copy paste to Here'!E160))),"Empty Cell")</f>
        <v xml:space="preserve">Sterling Silver nose hoop with ball, 22g (0.6mm) with an outer diameter of 3/8'' (10mm) - 1 piece &amp;   &amp;  </v>
      </c>
      <c r="B156" s="57" t="str">
        <f>'Copy paste to Here'!C160</f>
        <v>NS06</v>
      </c>
      <c r="C156" s="57" t="s">
        <v>768</v>
      </c>
      <c r="D156" s="58">
        <f>Invoice!B160</f>
        <v>10</v>
      </c>
      <c r="E156" s="59">
        <f>'Shipping Invoice'!J160*$N$1</f>
        <v>0.85</v>
      </c>
      <c r="F156" s="59">
        <f t="shared" si="6"/>
        <v>8.5</v>
      </c>
      <c r="G156" s="60">
        <f t="shared" si="7"/>
        <v>18.334499999999998</v>
      </c>
      <c r="H156" s="63">
        <f t="shared" si="8"/>
        <v>183.34499999999997</v>
      </c>
    </row>
    <row r="157" spans="1:8" s="62" customFormat="1" ht="24">
      <c r="A157" s="56" t="str">
        <f>IF((LEN('Copy paste to Here'!G161))&gt;5,((CONCATENATE('Copy paste to Here'!G161," &amp; ",'Copy paste to Here'!D161,"  &amp;  ",'Copy paste to Here'!E161))),"Empty Cell")</f>
        <v xml:space="preserve">Color-plated sterling silver nose hoop, 22g (0.6mm) with ball and an outer diameter of 3/8'' (10mm) - 1 piece &amp; Color: Black  &amp;  </v>
      </c>
      <c r="B157" s="57" t="str">
        <f>'Copy paste to Here'!C161</f>
        <v>NS06BL</v>
      </c>
      <c r="C157" s="57" t="s">
        <v>581</v>
      </c>
      <c r="D157" s="58">
        <f>Invoice!B161</f>
        <v>10</v>
      </c>
      <c r="E157" s="59">
        <f>'Shipping Invoice'!J161*$N$1</f>
        <v>1.23</v>
      </c>
      <c r="F157" s="59">
        <f t="shared" ref="F157:F210" si="9">D157*E157</f>
        <v>12.3</v>
      </c>
      <c r="G157" s="60">
        <f t="shared" si="7"/>
        <v>26.531099999999999</v>
      </c>
      <c r="H157" s="63">
        <f t="shared" si="8"/>
        <v>265.31099999999998</v>
      </c>
    </row>
    <row r="158" spans="1:8" s="62" customFormat="1" ht="24">
      <c r="A158" s="56" t="str">
        <f>IF((LEN('Copy paste to Here'!G162))&gt;5,((CONCATENATE('Copy paste to Here'!G162," &amp; ",'Copy paste to Here'!D162,"  &amp;  ",'Copy paste to Here'!E162))),"Empty Cell")</f>
        <v xml:space="preserve">Sterling Silver nose hoop, 22g (0.6mm) with real 18kt gold plated ball and an outer diameter of 3/8'' (10mm) - 1 piece &amp;   &amp;  </v>
      </c>
      <c r="B158" s="57" t="str">
        <f>'Copy paste to Here'!C162</f>
        <v>NS06RG</v>
      </c>
      <c r="C158" s="57" t="s">
        <v>769</v>
      </c>
      <c r="D158" s="58">
        <f>Invoice!B162</f>
        <v>10</v>
      </c>
      <c r="E158" s="59">
        <f>'Shipping Invoice'!J162*$N$1</f>
        <v>1.23</v>
      </c>
      <c r="F158" s="59">
        <f t="shared" si="9"/>
        <v>12.3</v>
      </c>
      <c r="G158" s="60">
        <f t="shared" si="7"/>
        <v>26.531099999999999</v>
      </c>
      <c r="H158" s="63">
        <f t="shared" si="8"/>
        <v>265.31099999999998</v>
      </c>
    </row>
    <row r="159" spans="1:8" s="62" customFormat="1" ht="24">
      <c r="A159" s="56" t="str">
        <f>IF((LEN('Copy paste to Here'!G163))&gt;5,((CONCATENATE('Copy paste to Here'!G163," &amp; ",'Copy paste to Here'!D163,"  &amp;  ",'Copy paste to Here'!E163))),"Empty Cell")</f>
        <v xml:space="preserve">Sterling Silver nose hoop, 22g (0.6mm) with ball and an outer diameter of 1/2'' (12mm) - 1 piece &amp;   &amp;  </v>
      </c>
      <c r="B159" s="57" t="str">
        <f>'Copy paste to Here'!C163</f>
        <v>NS07</v>
      </c>
      <c r="C159" s="57" t="s">
        <v>770</v>
      </c>
      <c r="D159" s="58">
        <f>Invoice!B163</f>
        <v>10</v>
      </c>
      <c r="E159" s="59">
        <f>'Shipping Invoice'!J163*$N$1</f>
        <v>1.06</v>
      </c>
      <c r="F159" s="59">
        <f t="shared" si="9"/>
        <v>10.600000000000001</v>
      </c>
      <c r="G159" s="60">
        <f t="shared" si="7"/>
        <v>22.8642</v>
      </c>
      <c r="H159" s="63">
        <f t="shared" si="8"/>
        <v>228.642</v>
      </c>
    </row>
    <row r="160" spans="1:8" s="62" customFormat="1" ht="24">
      <c r="A160" s="56" t="str">
        <f>IF((LEN('Copy paste to Here'!G164))&gt;5,((CONCATENATE('Copy paste to Here'!G164," &amp; ",'Copy paste to Here'!D164,"  &amp;  ",'Copy paste to Here'!E164))),"Empty Cell")</f>
        <v xml:space="preserve">Color-plated sterling silver nose hoop, 22g (0.6mm) with ball and an outer diameter of 1/2'' (12mm) - 1 piece &amp; Color: Black  &amp;  </v>
      </c>
      <c r="B160" s="57" t="str">
        <f>'Copy paste to Here'!C164</f>
        <v>NS07BL</v>
      </c>
      <c r="C160" s="57" t="s">
        <v>771</v>
      </c>
      <c r="D160" s="58">
        <f>Invoice!B164</f>
        <v>10</v>
      </c>
      <c r="E160" s="59">
        <f>'Shipping Invoice'!J164*$N$1</f>
        <v>1.45</v>
      </c>
      <c r="F160" s="59">
        <f t="shared" si="9"/>
        <v>14.5</v>
      </c>
      <c r="G160" s="60">
        <f t="shared" si="7"/>
        <v>31.276499999999999</v>
      </c>
      <c r="H160" s="63">
        <f t="shared" si="8"/>
        <v>312.76499999999999</v>
      </c>
    </row>
    <row r="161" spans="1:8" s="62" customFormat="1" ht="24">
      <c r="A161" s="56" t="str">
        <f>IF((LEN('Copy paste to Here'!G165))&gt;5,((CONCATENATE('Copy paste to Here'!G165," &amp; ",'Copy paste to Here'!D165,"  &amp;  ",'Copy paste to Here'!E165))),"Empty Cell")</f>
        <v xml:space="preserve">Sterling Silver nose hoop, 22g (0.6mm) with real gold 18k plated ball and an outer diameter of 1/2'' (12mm) - 1 piece &amp;   &amp;  </v>
      </c>
      <c r="B161" s="57" t="str">
        <f>'Copy paste to Here'!C165</f>
        <v>NS07RG</v>
      </c>
      <c r="C161" s="57" t="s">
        <v>772</v>
      </c>
      <c r="D161" s="58">
        <f>Invoice!B165</f>
        <v>10</v>
      </c>
      <c r="E161" s="59">
        <f>'Shipping Invoice'!J165*$N$1</f>
        <v>1.45</v>
      </c>
      <c r="F161" s="59">
        <f t="shared" si="9"/>
        <v>14.5</v>
      </c>
      <c r="G161" s="60">
        <f t="shared" si="7"/>
        <v>31.276499999999999</v>
      </c>
      <c r="H161" s="63">
        <f t="shared" si="8"/>
        <v>312.76499999999999</v>
      </c>
    </row>
    <row r="162" spans="1:8" s="62" customFormat="1" ht="24">
      <c r="A162" s="56" t="str">
        <f>IF((LEN('Copy paste to Here'!G166))&gt;5,((CONCATENATE('Copy paste to Here'!G166," &amp; ",'Copy paste to Here'!D166,"  &amp;  ",'Copy paste to Here'!E166))),"Empty Cell")</f>
        <v xml:space="preserve">High polished surgical steel nose screw, 0.8mm (20g) with 2mm ball shaped top &amp;   &amp;  </v>
      </c>
      <c r="B162" s="57" t="str">
        <f>'Copy paste to Here'!C166</f>
        <v>NSB</v>
      </c>
      <c r="C162" s="57" t="s">
        <v>116</v>
      </c>
      <c r="D162" s="58">
        <f>Invoice!B166</f>
        <v>10</v>
      </c>
      <c r="E162" s="59">
        <f>'Shipping Invoice'!J166*$N$1</f>
        <v>0.32</v>
      </c>
      <c r="F162" s="59">
        <f t="shared" si="9"/>
        <v>3.2</v>
      </c>
      <c r="G162" s="60">
        <f t="shared" si="7"/>
        <v>6.9024000000000001</v>
      </c>
      <c r="H162" s="63">
        <f t="shared" si="8"/>
        <v>69.024000000000001</v>
      </c>
    </row>
    <row r="163" spans="1:8" s="62" customFormat="1" ht="24">
      <c r="A163" s="56" t="str">
        <f>IF((LEN('Copy paste to Here'!G167))&gt;5,((CONCATENATE('Copy paste to Here'!G167," &amp; ",'Copy paste to Here'!D167,"  &amp;  ",'Copy paste to Here'!E167))),"Empty Cell")</f>
        <v xml:space="preserve">Anodized surgical steel nose screw, 20g (0.8mm) with 2mm ball top &amp; Color: Gold  &amp;  </v>
      </c>
      <c r="B163" s="57" t="str">
        <f>'Copy paste to Here'!C167</f>
        <v>NSTB</v>
      </c>
      <c r="C163" s="57" t="s">
        <v>625</v>
      </c>
      <c r="D163" s="58">
        <f>Invoice!B167</f>
        <v>6</v>
      </c>
      <c r="E163" s="59">
        <f>'Shipping Invoice'!J167*$N$1</f>
        <v>0.66</v>
      </c>
      <c r="F163" s="59">
        <f t="shared" si="9"/>
        <v>3.96</v>
      </c>
      <c r="G163" s="60">
        <f t="shared" si="7"/>
        <v>14.2362</v>
      </c>
      <c r="H163" s="63">
        <f t="shared" si="8"/>
        <v>85.417200000000008</v>
      </c>
    </row>
    <row r="164" spans="1:8" s="62" customFormat="1" ht="25.5">
      <c r="A164" s="56" t="str">
        <f>IF((LEN('Copy paste to Here'!G168))&gt;5,((CONCATENATE('Copy paste to Here'!G168," &amp; ",'Copy paste to Here'!D168,"  &amp;  ",'Copy paste to Here'!E168))),"Empty Cell")</f>
        <v xml:space="preserve">Surgical steel nose screw, 20g (0.8mm) with prong set 1.5mm round CZ stone &amp; Cz Color: Clear  &amp;  </v>
      </c>
      <c r="B164" s="57" t="str">
        <f>'Copy paste to Here'!C168</f>
        <v>NSWZR15</v>
      </c>
      <c r="C164" s="57" t="s">
        <v>122</v>
      </c>
      <c r="D164" s="58">
        <f>Invoice!B168</f>
        <v>20</v>
      </c>
      <c r="E164" s="59">
        <f>'Shipping Invoice'!J168*$N$1</f>
        <v>1</v>
      </c>
      <c r="F164" s="59">
        <f t="shared" si="9"/>
        <v>20</v>
      </c>
      <c r="G164" s="60">
        <f t="shared" si="7"/>
        <v>21.57</v>
      </c>
      <c r="H164" s="63">
        <f t="shared" si="8"/>
        <v>431.4</v>
      </c>
    </row>
    <row r="165" spans="1:8" s="62" customFormat="1" ht="24">
      <c r="A165" s="56" t="str">
        <f>IF((LEN('Copy paste to Here'!G169))&gt;5,((CONCATENATE('Copy paste to Here'!G169," &amp; ",'Copy paste to Here'!D169,"  &amp;  ",'Copy paste to Here'!E169))),"Empty Cell")</f>
        <v xml:space="preserve">Surgical steel nose screw, 20g (0.8mm) with prong set 2mm round CZ stone &amp; Cz Color: Clear  &amp;  </v>
      </c>
      <c r="B165" s="57" t="str">
        <f>'Copy paste to Here'!C169</f>
        <v>NSWZR2</v>
      </c>
      <c r="C165" s="57" t="s">
        <v>776</v>
      </c>
      <c r="D165" s="58">
        <f>Invoice!B169</f>
        <v>20</v>
      </c>
      <c r="E165" s="59">
        <f>'Shipping Invoice'!J169*$N$1</f>
        <v>1</v>
      </c>
      <c r="F165" s="59">
        <f t="shared" si="9"/>
        <v>20</v>
      </c>
      <c r="G165" s="60">
        <f t="shared" si="7"/>
        <v>21.57</v>
      </c>
      <c r="H165" s="63">
        <f t="shared" si="8"/>
        <v>431.4</v>
      </c>
    </row>
    <row r="166" spans="1:8" s="62" customFormat="1" ht="25.5">
      <c r="A166" s="56" t="str">
        <f>IF((LEN('Copy paste to Here'!G170))&gt;5,((CONCATENATE('Copy paste to Here'!G170," &amp; ",'Copy paste to Here'!D170,"  &amp;  ",'Copy paste to Here'!E170))),"Empty Cell")</f>
        <v xml:space="preserve">Gold PVD plated 316L steel nose screw, 20g (0.8mm) with prong set 1.5mm round CZ stone &amp; Cz Color: Clear  &amp;  </v>
      </c>
      <c r="B166" s="57" t="str">
        <f>'Copy paste to Here'!C170</f>
        <v>NWTZR15</v>
      </c>
      <c r="C166" s="57" t="s">
        <v>778</v>
      </c>
      <c r="D166" s="58">
        <f>Invoice!B170</f>
        <v>10</v>
      </c>
      <c r="E166" s="59">
        <f>'Shipping Invoice'!J170*$N$1</f>
        <v>1.6</v>
      </c>
      <c r="F166" s="59">
        <f t="shared" si="9"/>
        <v>16</v>
      </c>
      <c r="G166" s="60">
        <f t="shared" si="7"/>
        <v>34.512</v>
      </c>
      <c r="H166" s="63">
        <f t="shared" si="8"/>
        <v>345.12</v>
      </c>
    </row>
    <row r="167" spans="1:8" s="62" customFormat="1" ht="36">
      <c r="A167" s="56" t="str">
        <f>IF((LEN('Copy paste to Here'!G171))&gt;5,((CONCATENATE('Copy paste to Here'!G171," &amp; ",'Copy paste to Here'!D171,"  &amp;  ",'Copy paste to Here'!E171))),"Empty Cell")</f>
        <v>925 sterling silver ''Bend it yourself'' nose stud, 0.6mm (22g) with 1.25mm to 2.5mm round prong set color Cubic Zirconia (CZ) stone &amp; Cz Color: Clear  &amp;  Size: 2mm</v>
      </c>
      <c r="B167" s="57" t="str">
        <f>'Copy paste to Here'!C171</f>
        <v>NYZ</v>
      </c>
      <c r="C167" s="57" t="s">
        <v>820</v>
      </c>
      <c r="D167" s="58">
        <f>Invoice!B171</f>
        <v>20</v>
      </c>
      <c r="E167" s="59">
        <f>'Shipping Invoice'!J171*$N$1</f>
        <v>0.49</v>
      </c>
      <c r="F167" s="59">
        <f t="shared" si="9"/>
        <v>9.8000000000000007</v>
      </c>
      <c r="G167" s="60">
        <f t="shared" si="7"/>
        <v>10.5693</v>
      </c>
      <c r="H167" s="63">
        <f t="shared" si="8"/>
        <v>211.386</v>
      </c>
    </row>
    <row r="168" spans="1:8" s="62" customFormat="1" ht="36">
      <c r="A168" s="56" t="str">
        <f>IF((LEN('Copy paste to Here'!G172))&gt;5,((CONCATENATE('Copy paste to Here'!G172," &amp; ",'Copy paste to Here'!D172,"  &amp;  ",'Copy paste to Here'!E172))),"Empty Cell")</f>
        <v>925 sterling silver ''Bend it yourself'' nose stud, 0.6mm (22g) with 1.25mm to 2.5mm round prong set color Cubic Zirconia (CZ) stone &amp; Cz Color: Clear  &amp;  Size: 1.5mm</v>
      </c>
      <c r="B168" s="57" t="str">
        <f>'Copy paste to Here'!C172</f>
        <v>NYZ</v>
      </c>
      <c r="C168" s="57" t="s">
        <v>821</v>
      </c>
      <c r="D168" s="58">
        <f>Invoice!B172</f>
        <v>20</v>
      </c>
      <c r="E168" s="59">
        <f>'Shipping Invoice'!J172*$N$1</f>
        <v>0.44</v>
      </c>
      <c r="F168" s="59">
        <f t="shared" si="9"/>
        <v>8.8000000000000007</v>
      </c>
      <c r="G168" s="60">
        <f t="shared" si="7"/>
        <v>9.4908000000000001</v>
      </c>
      <c r="H168" s="63">
        <f t="shared" si="8"/>
        <v>189.816</v>
      </c>
    </row>
    <row r="169" spans="1:8" s="62" customFormat="1" ht="36">
      <c r="A169" s="56" t="str">
        <f>IF((LEN('Copy paste to Here'!G173))&gt;5,((CONCATENATE('Copy paste to Here'!G173," &amp; ",'Copy paste to Here'!D173,"  &amp;  ",'Copy paste to Here'!E173))),"Empty Cell")</f>
        <v>925 sterling silver ''Bend it yourself'' nose stud, 0.6mm (22g) with 1.25mm to 2.5mm round prong set color Cubic Zirconia (CZ) stone &amp; Cz Color: Clear  &amp;  Size: 2.5mm</v>
      </c>
      <c r="B169" s="57" t="str">
        <f>'Copy paste to Here'!C173</f>
        <v>NYZ</v>
      </c>
      <c r="C169" s="57" t="s">
        <v>822</v>
      </c>
      <c r="D169" s="58">
        <f>Invoice!B173</f>
        <v>10</v>
      </c>
      <c r="E169" s="59">
        <f>'Shipping Invoice'!J173*$N$1</f>
        <v>0.51</v>
      </c>
      <c r="F169" s="59">
        <f t="shared" si="9"/>
        <v>5.0999999999999996</v>
      </c>
      <c r="G169" s="60">
        <f t="shared" si="7"/>
        <v>11.0007</v>
      </c>
      <c r="H169" s="63">
        <f t="shared" si="8"/>
        <v>110.00700000000001</v>
      </c>
    </row>
    <row r="170" spans="1:8" s="62" customFormat="1" ht="36">
      <c r="A170" s="56" t="str">
        <f>IF((LEN('Copy paste to Here'!G174))&gt;5,((CONCATENATE('Copy paste to Here'!G174," &amp; ",'Copy paste to Here'!D174,"  &amp;  ",'Copy paste to Here'!E174))),"Empty Cell")</f>
        <v>925 sterling silver ''Bend it yourself'' nose stud, 0.6mm (22g) with 1.25mm to 2.5mm round prong set color Cubic Zirconia (CZ) stone &amp; Cz Color: Rose  &amp;  Size: 2mm</v>
      </c>
      <c r="B170" s="57" t="str">
        <f>'Copy paste to Here'!C174</f>
        <v>NYZ</v>
      </c>
      <c r="C170" s="57" t="s">
        <v>820</v>
      </c>
      <c r="D170" s="58">
        <f>Invoice!B174</f>
        <v>10</v>
      </c>
      <c r="E170" s="59">
        <f>'Shipping Invoice'!J174*$N$1</f>
        <v>0.49</v>
      </c>
      <c r="F170" s="59">
        <f t="shared" si="9"/>
        <v>4.9000000000000004</v>
      </c>
      <c r="G170" s="60">
        <f t="shared" si="7"/>
        <v>10.5693</v>
      </c>
      <c r="H170" s="63">
        <f t="shared" si="8"/>
        <v>105.693</v>
      </c>
    </row>
    <row r="171" spans="1:8" s="62" customFormat="1" ht="36">
      <c r="A171" s="56" t="str">
        <f>IF((LEN('Copy paste to Here'!G175))&gt;5,((CONCATENATE('Copy paste to Here'!G175," &amp; ",'Copy paste to Here'!D175,"  &amp;  ",'Copy paste to Here'!E175))),"Empty Cell")</f>
        <v>925 sterling silver ''Bend it yourself'' nose stud, 0.6mm (22g) with 1.25mm to 2.5mm round prong set color Cubic Zirconia (CZ) stone &amp; Cz Color: Rose  &amp;  Size: 1.5mm</v>
      </c>
      <c r="B171" s="57" t="str">
        <f>'Copy paste to Here'!C175</f>
        <v>NYZ</v>
      </c>
      <c r="C171" s="57" t="s">
        <v>821</v>
      </c>
      <c r="D171" s="58">
        <f>Invoice!B175</f>
        <v>10</v>
      </c>
      <c r="E171" s="59">
        <f>'Shipping Invoice'!J175*$N$1</f>
        <v>0.44</v>
      </c>
      <c r="F171" s="59">
        <f t="shared" si="9"/>
        <v>4.4000000000000004</v>
      </c>
      <c r="G171" s="60">
        <f t="shared" si="7"/>
        <v>9.4908000000000001</v>
      </c>
      <c r="H171" s="63">
        <f t="shared" si="8"/>
        <v>94.908000000000001</v>
      </c>
    </row>
    <row r="172" spans="1:8" s="62" customFormat="1" ht="36">
      <c r="A172" s="56" t="str">
        <f>IF((LEN('Copy paste to Here'!G176))&gt;5,((CONCATENATE('Copy paste to Here'!G176," &amp; ",'Copy paste to Here'!D176,"  &amp;  ",'Copy paste to Here'!E176))),"Empty Cell")</f>
        <v>925 sterling silver ''Bend it yourself'' nose stud, 0.6mm (22g) with 1.25mm to 2.5mm round prong set color Cubic Zirconia (CZ) stone &amp; Cz Color: AB  &amp;  Size: 2mm</v>
      </c>
      <c r="B172" s="57" t="str">
        <f>'Copy paste to Here'!C176</f>
        <v>NYZ</v>
      </c>
      <c r="C172" s="57" t="s">
        <v>820</v>
      </c>
      <c r="D172" s="58">
        <f>Invoice!B176</f>
        <v>10</v>
      </c>
      <c r="E172" s="59">
        <f>'Shipping Invoice'!J176*$N$1</f>
        <v>0.49</v>
      </c>
      <c r="F172" s="59">
        <f t="shared" si="9"/>
        <v>4.9000000000000004</v>
      </c>
      <c r="G172" s="60">
        <f t="shared" si="7"/>
        <v>10.5693</v>
      </c>
      <c r="H172" s="63">
        <f t="shared" si="8"/>
        <v>105.693</v>
      </c>
    </row>
    <row r="173" spans="1:8" s="62" customFormat="1" ht="36">
      <c r="A173" s="56" t="str">
        <f>IF((LEN('Copy paste to Here'!G177))&gt;5,((CONCATENATE('Copy paste to Here'!G177," &amp; ",'Copy paste to Here'!D177,"  &amp;  ",'Copy paste to Here'!E177))),"Empty Cell")</f>
        <v>925 sterling silver ''Bend it yourself'' nose stud, 0.6mm (22g) with 1.25mm to 2.5mm round prong set color Cubic Zirconia (CZ) stone &amp; Cz Color: AB  &amp;  Size: 1.5mm</v>
      </c>
      <c r="B173" s="57" t="str">
        <f>'Copy paste to Here'!C177</f>
        <v>NYZ</v>
      </c>
      <c r="C173" s="57" t="s">
        <v>821</v>
      </c>
      <c r="D173" s="58">
        <f>Invoice!B177</f>
        <v>10</v>
      </c>
      <c r="E173" s="59">
        <f>'Shipping Invoice'!J177*$N$1</f>
        <v>0.44</v>
      </c>
      <c r="F173" s="59">
        <f t="shared" si="9"/>
        <v>4.4000000000000004</v>
      </c>
      <c r="G173" s="60">
        <f t="shared" si="7"/>
        <v>9.4908000000000001</v>
      </c>
      <c r="H173" s="63">
        <f t="shared" si="8"/>
        <v>94.908000000000001</v>
      </c>
    </row>
    <row r="174" spans="1:8" s="62" customFormat="1" ht="24">
      <c r="A174" s="56" t="str">
        <f>IF((LEN('Copy paste to Here'!G178))&gt;5,((CONCATENATE('Copy paste to Here'!G178," &amp; ",'Copy paste to Here'!D178,"  &amp;  ",'Copy paste to Here'!E178))),"Empty Cell")</f>
        <v xml:space="preserve">High polished surgical steel hinged segment ring, 16g (1.2mm) &amp; Length: 7mm  &amp;  </v>
      </c>
      <c r="B174" s="57" t="str">
        <f>'Copy paste to Here'!C178</f>
        <v>SEGH16</v>
      </c>
      <c r="C174" s="57" t="s">
        <v>65</v>
      </c>
      <c r="D174" s="58">
        <f>Invoice!B178</f>
        <v>10</v>
      </c>
      <c r="E174" s="59">
        <f>'Shipping Invoice'!J178*$N$1</f>
        <v>2.71</v>
      </c>
      <c r="F174" s="59">
        <f t="shared" si="9"/>
        <v>27.1</v>
      </c>
      <c r="G174" s="60">
        <f t="shared" si="7"/>
        <v>58.454700000000003</v>
      </c>
      <c r="H174" s="63">
        <f t="shared" si="8"/>
        <v>584.54700000000003</v>
      </c>
    </row>
    <row r="175" spans="1:8" s="62" customFormat="1" ht="24">
      <c r="A175" s="56" t="str">
        <f>IF((LEN('Copy paste to Here'!G179))&gt;5,((CONCATENATE('Copy paste to Here'!G179," &amp; ",'Copy paste to Here'!D179,"  &amp;  ",'Copy paste to Here'!E179))),"Empty Cell")</f>
        <v xml:space="preserve">High polished surgical steel hinged segment ring, 16g (1.2mm) &amp; Length: 8mm  &amp;  </v>
      </c>
      <c r="B175" s="57" t="str">
        <f>'Copy paste to Here'!C179</f>
        <v>SEGH16</v>
      </c>
      <c r="C175" s="57" t="s">
        <v>65</v>
      </c>
      <c r="D175" s="58">
        <f>Invoice!B179</f>
        <v>10</v>
      </c>
      <c r="E175" s="59">
        <f>'Shipping Invoice'!J179*$N$1</f>
        <v>2.71</v>
      </c>
      <c r="F175" s="59">
        <f t="shared" si="9"/>
        <v>27.1</v>
      </c>
      <c r="G175" s="60">
        <f t="shared" si="7"/>
        <v>58.454700000000003</v>
      </c>
      <c r="H175" s="63">
        <f t="shared" si="8"/>
        <v>584.54700000000003</v>
      </c>
    </row>
    <row r="176" spans="1:8" s="62" customFormat="1" ht="24">
      <c r="A176" s="56" t="str">
        <f>IF((LEN('Copy paste to Here'!G180))&gt;5,((CONCATENATE('Copy paste to Here'!G180," &amp; ",'Copy paste to Here'!D180,"  &amp;  ",'Copy paste to Here'!E180))),"Empty Cell")</f>
        <v xml:space="preserve">High polished surgical steel hinged segment ring, 16g (1.2mm) &amp; Length: 9mm  &amp;  </v>
      </c>
      <c r="B176" s="57" t="str">
        <f>'Copy paste to Here'!C180</f>
        <v>SEGH16</v>
      </c>
      <c r="C176" s="57" t="s">
        <v>65</v>
      </c>
      <c r="D176" s="58">
        <f>Invoice!B180</f>
        <v>20</v>
      </c>
      <c r="E176" s="59">
        <f>'Shipping Invoice'!J180*$N$1</f>
        <v>2.71</v>
      </c>
      <c r="F176" s="59">
        <f t="shared" si="9"/>
        <v>54.2</v>
      </c>
      <c r="G176" s="60">
        <f t="shared" si="7"/>
        <v>58.454700000000003</v>
      </c>
      <c r="H176" s="63">
        <f t="shared" si="8"/>
        <v>1169.0940000000001</v>
      </c>
    </row>
    <row r="177" spans="1:8" s="62" customFormat="1" ht="24">
      <c r="A177" s="56" t="str">
        <f>IF((LEN('Copy paste to Here'!G181))&gt;5,((CONCATENATE('Copy paste to Here'!G181," &amp; ",'Copy paste to Here'!D181,"  &amp;  ",'Copy paste to Here'!E181))),"Empty Cell")</f>
        <v xml:space="preserve">High polished surgical steel hinged segment ring, 16g (1.2mm) &amp; Length: 10mm  &amp;  </v>
      </c>
      <c r="B177" s="57" t="str">
        <f>'Copy paste to Here'!C181</f>
        <v>SEGH16</v>
      </c>
      <c r="C177" s="57" t="s">
        <v>65</v>
      </c>
      <c r="D177" s="58">
        <f>Invoice!B181</f>
        <v>10</v>
      </c>
      <c r="E177" s="59">
        <f>'Shipping Invoice'!J181*$N$1</f>
        <v>2.71</v>
      </c>
      <c r="F177" s="59">
        <f t="shared" si="9"/>
        <v>27.1</v>
      </c>
      <c r="G177" s="60">
        <f t="shared" si="7"/>
        <v>58.454700000000003</v>
      </c>
      <c r="H177" s="63">
        <f t="shared" si="8"/>
        <v>584.54700000000003</v>
      </c>
    </row>
    <row r="178" spans="1:8" s="62" customFormat="1" ht="24">
      <c r="A178" s="56" t="str">
        <f>IF((LEN('Copy paste to Here'!G182))&gt;5,((CONCATENATE('Copy paste to Here'!G182," &amp; ",'Copy paste to Here'!D182,"  &amp;  ",'Copy paste to Here'!E182))),"Empty Cell")</f>
        <v xml:space="preserve">High polished surgical steel hinged segment ring, 16g (1.2mm) &amp; Length: 12mm  &amp;  </v>
      </c>
      <c r="B178" s="57" t="str">
        <f>'Copy paste to Here'!C182</f>
        <v>SEGH16</v>
      </c>
      <c r="C178" s="57" t="s">
        <v>65</v>
      </c>
      <c r="D178" s="58">
        <f>Invoice!B182</f>
        <v>6</v>
      </c>
      <c r="E178" s="59">
        <f>'Shipping Invoice'!J182*$N$1</f>
        <v>2.71</v>
      </c>
      <c r="F178" s="59">
        <f t="shared" si="9"/>
        <v>16.259999999999998</v>
      </c>
      <c r="G178" s="60">
        <f t="shared" si="7"/>
        <v>58.454700000000003</v>
      </c>
      <c r="H178" s="63">
        <f t="shared" si="8"/>
        <v>350.72820000000002</v>
      </c>
    </row>
    <row r="179" spans="1:8" s="62" customFormat="1" ht="24">
      <c r="A179" s="56" t="str">
        <f>IF((LEN('Copy paste to Here'!G183))&gt;5,((CONCATENATE('Copy paste to Here'!G183," &amp; ",'Copy paste to Here'!D183,"  &amp;  ",'Copy paste to Here'!E183))),"Empty Cell")</f>
        <v xml:space="preserve">High polished surgical steel hinged segment ring, 20g (0.8mm) &amp; Length: 8mm  &amp;  </v>
      </c>
      <c r="B179" s="57" t="str">
        <f>'Copy paste to Here'!C183</f>
        <v>SEGH20</v>
      </c>
      <c r="C179" s="57" t="s">
        <v>785</v>
      </c>
      <c r="D179" s="58">
        <f>Invoice!B183</f>
        <v>6</v>
      </c>
      <c r="E179" s="59">
        <f>'Shipping Invoice'!J183*$N$1</f>
        <v>3.56</v>
      </c>
      <c r="F179" s="59">
        <f t="shared" si="9"/>
        <v>21.36</v>
      </c>
      <c r="G179" s="60">
        <f t="shared" si="7"/>
        <v>76.789200000000008</v>
      </c>
      <c r="H179" s="63">
        <f t="shared" si="8"/>
        <v>460.73520000000008</v>
      </c>
    </row>
    <row r="180" spans="1:8" s="62" customFormat="1" ht="24">
      <c r="A180" s="56" t="str">
        <f>IF((LEN('Copy paste to Here'!G184))&gt;5,((CONCATENATE('Copy paste to Here'!G184," &amp; ",'Copy paste to Here'!D184,"  &amp;  ",'Copy paste to Here'!E184))),"Empty Cell")</f>
        <v xml:space="preserve">High polished surgical steel hinged segment ring, 20g (0.8mm) &amp; Length: 9mm  &amp;  </v>
      </c>
      <c r="B180" s="57" t="str">
        <f>'Copy paste to Here'!C184</f>
        <v>SEGH20</v>
      </c>
      <c r="C180" s="57" t="s">
        <v>785</v>
      </c>
      <c r="D180" s="58">
        <f>Invoice!B184</f>
        <v>6</v>
      </c>
      <c r="E180" s="59">
        <f>'Shipping Invoice'!J184*$N$1</f>
        <v>3.56</v>
      </c>
      <c r="F180" s="59">
        <f t="shared" si="9"/>
        <v>21.36</v>
      </c>
      <c r="G180" s="60">
        <f t="shared" si="7"/>
        <v>76.789200000000008</v>
      </c>
      <c r="H180" s="63">
        <f t="shared" si="8"/>
        <v>460.73520000000008</v>
      </c>
    </row>
    <row r="181" spans="1:8" s="62" customFormat="1" ht="24">
      <c r="A181" s="56" t="str">
        <f>IF((LEN('Copy paste to Here'!G185))&gt;5,((CONCATENATE('Copy paste to Here'!G185," &amp; ",'Copy paste to Here'!D185,"  &amp;  ",'Copy paste to Here'!E185))),"Empty Cell")</f>
        <v xml:space="preserve">High polished surgical steel hinged segment ring, 20g (0.8mm) &amp; Length: 10mm  &amp;  </v>
      </c>
      <c r="B181" s="57" t="str">
        <f>'Copy paste to Here'!C185</f>
        <v>SEGH20</v>
      </c>
      <c r="C181" s="57" t="s">
        <v>785</v>
      </c>
      <c r="D181" s="58">
        <f>Invoice!B185</f>
        <v>6</v>
      </c>
      <c r="E181" s="59">
        <f>'Shipping Invoice'!J185*$N$1</f>
        <v>3.56</v>
      </c>
      <c r="F181" s="59">
        <f t="shared" si="9"/>
        <v>21.36</v>
      </c>
      <c r="G181" s="60">
        <f t="shared" si="7"/>
        <v>76.789200000000008</v>
      </c>
      <c r="H181" s="63">
        <f t="shared" si="8"/>
        <v>460.73520000000008</v>
      </c>
    </row>
    <row r="182" spans="1:8" s="62" customFormat="1" ht="25.5">
      <c r="A182" s="56" t="str">
        <f>IF((LEN('Copy paste to Here'!G186))&gt;5,((CONCATENATE('Copy paste to Here'!G186," &amp; ",'Copy paste to Here'!D186,"  &amp;  ",'Copy paste to Here'!E186))),"Empty Cell")</f>
        <v>PVD plated surgical steel hinged segment ring, 16g (1.2mm) &amp; Length: 8mm  &amp;  Color: Black</v>
      </c>
      <c r="B182" s="57" t="str">
        <f>'Copy paste to Here'!C186</f>
        <v>SEGHT16</v>
      </c>
      <c r="C182" s="57" t="s">
        <v>68</v>
      </c>
      <c r="D182" s="58">
        <f>Invoice!B186</f>
        <v>4</v>
      </c>
      <c r="E182" s="59">
        <f>'Shipping Invoice'!J186*$N$1</f>
        <v>3.3</v>
      </c>
      <c r="F182" s="59">
        <f t="shared" si="9"/>
        <v>13.2</v>
      </c>
      <c r="G182" s="60">
        <f t="shared" si="7"/>
        <v>71.180999999999997</v>
      </c>
      <c r="H182" s="63">
        <f t="shared" si="8"/>
        <v>284.72399999999999</v>
      </c>
    </row>
    <row r="183" spans="1:8" s="62" customFormat="1" ht="25.5">
      <c r="A183" s="56" t="str">
        <f>IF((LEN('Copy paste to Here'!G187))&gt;5,((CONCATENATE('Copy paste to Here'!G187," &amp; ",'Copy paste to Here'!D187,"  &amp;  ",'Copy paste to Here'!E187))),"Empty Cell")</f>
        <v>PVD plated surgical steel hinged segment ring, 16g (1.2mm) &amp; Length: 8mm  &amp;  Color: Gold</v>
      </c>
      <c r="B183" s="57" t="str">
        <f>'Copy paste to Here'!C187</f>
        <v>SEGHT16</v>
      </c>
      <c r="C183" s="57" t="s">
        <v>68</v>
      </c>
      <c r="D183" s="58">
        <f>Invoice!B187</f>
        <v>4</v>
      </c>
      <c r="E183" s="59">
        <f>'Shipping Invoice'!J187*$N$1</f>
        <v>3.3</v>
      </c>
      <c r="F183" s="59">
        <f t="shared" si="9"/>
        <v>13.2</v>
      </c>
      <c r="G183" s="60">
        <f t="shared" si="7"/>
        <v>71.180999999999997</v>
      </c>
      <c r="H183" s="63">
        <f t="shared" si="8"/>
        <v>284.72399999999999</v>
      </c>
    </row>
    <row r="184" spans="1:8" s="62" customFormat="1" ht="25.5">
      <c r="A184" s="56" t="str">
        <f>IF((LEN('Copy paste to Here'!G188))&gt;5,((CONCATENATE('Copy paste to Here'!G188," &amp; ",'Copy paste to Here'!D188,"  &amp;  ",'Copy paste to Here'!E188))),"Empty Cell")</f>
        <v>PVD plated surgical steel hinged segment ring, 16g (1.2mm) &amp; Length: 10mm  &amp;  Color: Black</v>
      </c>
      <c r="B184" s="57" t="str">
        <f>'Copy paste to Here'!C188</f>
        <v>SEGHT16</v>
      </c>
      <c r="C184" s="57" t="s">
        <v>68</v>
      </c>
      <c r="D184" s="58">
        <f>Invoice!B188</f>
        <v>4</v>
      </c>
      <c r="E184" s="59">
        <f>'Shipping Invoice'!J188*$N$1</f>
        <v>3.3</v>
      </c>
      <c r="F184" s="59">
        <f t="shared" si="9"/>
        <v>13.2</v>
      </c>
      <c r="G184" s="60">
        <f t="shared" si="7"/>
        <v>71.180999999999997</v>
      </c>
      <c r="H184" s="63">
        <f t="shared" si="8"/>
        <v>284.72399999999999</v>
      </c>
    </row>
    <row r="185" spans="1:8" s="62" customFormat="1" ht="25.5">
      <c r="A185" s="56" t="str">
        <f>IF((LEN('Copy paste to Here'!G189))&gt;5,((CONCATENATE('Copy paste to Here'!G189," &amp; ",'Copy paste to Here'!D189,"  &amp;  ",'Copy paste to Here'!E189))),"Empty Cell")</f>
        <v>PVD plated surgical steel hinged segment ring, 16g (1.2mm) &amp; Length: 10mm  &amp;  Color: Gold</v>
      </c>
      <c r="B185" s="57" t="str">
        <f>'Copy paste to Here'!C189</f>
        <v>SEGHT16</v>
      </c>
      <c r="C185" s="57" t="s">
        <v>68</v>
      </c>
      <c r="D185" s="58">
        <f>Invoice!B189</f>
        <v>4</v>
      </c>
      <c r="E185" s="59">
        <f>'Shipping Invoice'!J189*$N$1</f>
        <v>3.3</v>
      </c>
      <c r="F185" s="59">
        <f t="shared" si="9"/>
        <v>13.2</v>
      </c>
      <c r="G185" s="60">
        <f t="shared" si="7"/>
        <v>71.180999999999997</v>
      </c>
      <c r="H185" s="63">
        <f t="shared" si="8"/>
        <v>284.72399999999999</v>
      </c>
    </row>
    <row r="186" spans="1:8" s="62" customFormat="1" ht="25.5">
      <c r="A186" s="56" t="str">
        <f>IF((LEN('Copy paste to Here'!G190))&gt;5,((CONCATENATE('Copy paste to Here'!G190," &amp; ",'Copy paste to Here'!D190,"  &amp;  ",'Copy paste to Here'!E190))),"Empty Cell")</f>
        <v>PVD plated surgical steel hinged segment ring, 16g (1.2mm) &amp; Length: 12mm  &amp;  Color: Black</v>
      </c>
      <c r="B186" s="57" t="str">
        <f>'Copy paste to Here'!C190</f>
        <v>SEGHT16</v>
      </c>
      <c r="C186" s="57" t="s">
        <v>68</v>
      </c>
      <c r="D186" s="58">
        <f>Invoice!B190</f>
        <v>2</v>
      </c>
      <c r="E186" s="59">
        <f>'Shipping Invoice'!J190*$N$1</f>
        <v>3.3</v>
      </c>
      <c r="F186" s="59">
        <f t="shared" si="9"/>
        <v>6.6</v>
      </c>
      <c r="G186" s="60">
        <f t="shared" si="7"/>
        <v>71.180999999999997</v>
      </c>
      <c r="H186" s="63">
        <f t="shared" si="8"/>
        <v>142.36199999999999</v>
      </c>
    </row>
    <row r="187" spans="1:8" s="62" customFormat="1" ht="25.5">
      <c r="A187" s="56" t="str">
        <f>IF((LEN('Copy paste to Here'!G191))&gt;5,((CONCATENATE('Copy paste to Here'!G191," &amp; ",'Copy paste to Here'!D191,"  &amp;  ",'Copy paste to Here'!E191))),"Empty Cell")</f>
        <v>PVD plated surgical steel hinged segment ring, 16g (1.2mm) &amp; Length: 12mm  &amp;  Color: Gold</v>
      </c>
      <c r="B187" s="57" t="str">
        <f>'Copy paste to Here'!C191</f>
        <v>SEGHT16</v>
      </c>
      <c r="C187" s="57" t="s">
        <v>68</v>
      </c>
      <c r="D187" s="58">
        <f>Invoice!B191</f>
        <v>2</v>
      </c>
      <c r="E187" s="59">
        <f>'Shipping Invoice'!J191*$N$1</f>
        <v>3.3</v>
      </c>
      <c r="F187" s="59">
        <f t="shared" si="9"/>
        <v>6.6</v>
      </c>
      <c r="G187" s="60">
        <f t="shared" si="7"/>
        <v>71.180999999999997</v>
      </c>
      <c r="H187" s="63">
        <f t="shared" si="8"/>
        <v>142.36199999999999</v>
      </c>
    </row>
    <row r="188" spans="1:8" s="62" customFormat="1" ht="25.5">
      <c r="A188" s="56" t="str">
        <f>IF((LEN('Copy paste to Here'!G192))&gt;5,((CONCATENATE('Copy paste to Here'!G192," &amp; ",'Copy paste to Here'!D192,"  &amp;  ",'Copy paste to Here'!E192))),"Empty Cell")</f>
        <v>PVD plated surgical steel hinged segment ring, 20g (0.8mm) &amp; Length: 9mm  &amp;  Color: Black</v>
      </c>
      <c r="B188" s="57" t="str">
        <f>'Copy paste to Here'!C192</f>
        <v>SEGHT20</v>
      </c>
      <c r="C188" s="57" t="s">
        <v>473</v>
      </c>
      <c r="D188" s="58">
        <f>Invoice!B192</f>
        <v>6</v>
      </c>
      <c r="E188" s="59">
        <f>'Shipping Invoice'!J192*$N$1</f>
        <v>3.81</v>
      </c>
      <c r="F188" s="59">
        <f t="shared" si="9"/>
        <v>22.86</v>
      </c>
      <c r="G188" s="60">
        <f t="shared" si="7"/>
        <v>82.181700000000006</v>
      </c>
      <c r="H188" s="63">
        <f t="shared" si="8"/>
        <v>493.09020000000004</v>
      </c>
    </row>
    <row r="189" spans="1:8" s="62" customFormat="1" ht="25.5">
      <c r="A189" s="56" t="str">
        <f>IF((LEN('Copy paste to Here'!G193))&gt;5,((CONCATENATE('Copy paste to Here'!G193," &amp; ",'Copy paste to Here'!D193,"  &amp;  ",'Copy paste to Here'!E193))),"Empty Cell")</f>
        <v>PVD plated surgical steel hinged segment ring, 20g (0.8mm) &amp; Length: 9mm  &amp;  Color: Gold</v>
      </c>
      <c r="B189" s="57" t="str">
        <f>'Copy paste to Here'!C193</f>
        <v>SEGHT20</v>
      </c>
      <c r="C189" s="57" t="s">
        <v>473</v>
      </c>
      <c r="D189" s="58">
        <f>Invoice!B193</f>
        <v>6</v>
      </c>
      <c r="E189" s="59">
        <f>'Shipping Invoice'!J193*$N$1</f>
        <v>3.81</v>
      </c>
      <c r="F189" s="59">
        <f t="shared" si="9"/>
        <v>22.86</v>
      </c>
      <c r="G189" s="60">
        <f t="shared" si="7"/>
        <v>82.181700000000006</v>
      </c>
      <c r="H189" s="63">
        <f t="shared" si="8"/>
        <v>493.09020000000004</v>
      </c>
    </row>
    <row r="190" spans="1:8" s="62" customFormat="1" ht="25.5">
      <c r="A190" s="56" t="str">
        <f>IF((LEN('Copy paste to Here'!G194))&gt;5,((CONCATENATE('Copy paste to Here'!G194," &amp; ",'Copy paste to Here'!D194,"  &amp;  ",'Copy paste to Here'!E194))),"Empty Cell")</f>
        <v>PVD plated surgical steel hinged segment ring, 20g (0.8mm) &amp; Size: 8mm  &amp;  Color: Black</v>
      </c>
      <c r="B190" s="57" t="str">
        <f>'Copy paste to Here'!C194</f>
        <v>SEGHT20</v>
      </c>
      <c r="C190" s="57" t="s">
        <v>473</v>
      </c>
      <c r="D190" s="58">
        <f>Invoice!B194</f>
        <v>6</v>
      </c>
      <c r="E190" s="59">
        <f>'Shipping Invoice'!J194*$N$1</f>
        <v>3.81</v>
      </c>
      <c r="F190" s="59">
        <f t="shared" si="9"/>
        <v>22.86</v>
      </c>
      <c r="G190" s="60">
        <f t="shared" si="7"/>
        <v>82.181700000000006</v>
      </c>
      <c r="H190" s="63">
        <f t="shared" si="8"/>
        <v>493.09020000000004</v>
      </c>
    </row>
    <row r="191" spans="1:8" s="62" customFormat="1" ht="25.5">
      <c r="A191" s="56" t="str">
        <f>IF((LEN('Copy paste to Here'!G195))&gt;5,((CONCATENATE('Copy paste to Here'!G195," &amp; ",'Copy paste to Here'!D195,"  &amp;  ",'Copy paste to Here'!E195))),"Empty Cell")</f>
        <v>PVD plated surgical steel hinged segment ring, 20g (0.8mm) &amp; Size: 8mm  &amp;  Color: Gold</v>
      </c>
      <c r="B191" s="57" t="str">
        <f>'Copy paste to Here'!C195</f>
        <v>SEGHT20</v>
      </c>
      <c r="C191" s="57" t="s">
        <v>473</v>
      </c>
      <c r="D191" s="58">
        <f>Invoice!B195</f>
        <v>6</v>
      </c>
      <c r="E191" s="59">
        <f>'Shipping Invoice'!J195*$N$1</f>
        <v>3.81</v>
      </c>
      <c r="F191" s="59">
        <f t="shared" si="9"/>
        <v>22.86</v>
      </c>
      <c r="G191" s="60">
        <f t="shared" si="7"/>
        <v>82.181700000000006</v>
      </c>
      <c r="H191" s="63">
        <f t="shared" si="8"/>
        <v>493.09020000000004</v>
      </c>
    </row>
    <row r="192" spans="1:8" s="62" customFormat="1" ht="25.5">
      <c r="A192" s="56" t="str">
        <f>IF((LEN('Copy paste to Here'!G196))&gt;5,((CONCATENATE('Copy paste to Here'!G196," &amp; ",'Copy paste to Here'!D196,"  &amp;  ",'Copy paste to Here'!E196))),"Empty Cell")</f>
        <v>PVD plated surgical steel hinged segment ring, 20g (0.8mm) &amp; Size: 10mm  &amp;  Color: Black</v>
      </c>
      <c r="B192" s="57" t="str">
        <f>'Copy paste to Here'!C196</f>
        <v>SEGHT20</v>
      </c>
      <c r="C192" s="57" t="s">
        <v>473</v>
      </c>
      <c r="D192" s="58">
        <f>Invoice!B196</f>
        <v>4</v>
      </c>
      <c r="E192" s="59">
        <f>'Shipping Invoice'!J196*$N$1</f>
        <v>3.81</v>
      </c>
      <c r="F192" s="59">
        <f t="shared" si="9"/>
        <v>15.24</v>
      </c>
      <c r="G192" s="60">
        <f t="shared" si="7"/>
        <v>82.181700000000006</v>
      </c>
      <c r="H192" s="63">
        <f t="shared" si="8"/>
        <v>328.72680000000003</v>
      </c>
    </row>
    <row r="193" spans="1:8" s="62" customFormat="1" ht="25.5">
      <c r="A193" s="56" t="str">
        <f>IF((LEN('Copy paste to Here'!G197))&gt;5,((CONCATENATE('Copy paste to Here'!G197," &amp; ",'Copy paste to Here'!D197,"  &amp;  ",'Copy paste to Here'!E197))),"Empty Cell")</f>
        <v>PVD plated surgical steel hinged segment ring, 20g (0.8mm) &amp; Size: 10mm  &amp;  Color: Gold</v>
      </c>
      <c r="B193" s="57" t="str">
        <f>'Copy paste to Here'!C197</f>
        <v>SEGHT20</v>
      </c>
      <c r="C193" s="57" t="s">
        <v>473</v>
      </c>
      <c r="D193" s="58">
        <f>Invoice!B197</f>
        <v>4</v>
      </c>
      <c r="E193" s="59">
        <f>'Shipping Invoice'!J197*$N$1</f>
        <v>3.81</v>
      </c>
      <c r="F193" s="59">
        <f t="shared" si="9"/>
        <v>15.24</v>
      </c>
      <c r="G193" s="60">
        <f t="shared" si="7"/>
        <v>82.181700000000006</v>
      </c>
      <c r="H193" s="63">
        <f t="shared" si="8"/>
        <v>328.72680000000003</v>
      </c>
    </row>
    <row r="194" spans="1:8" s="62" customFormat="1" ht="60">
      <c r="A194" s="56" t="str">
        <f>IF((LEN('Copy paste to Here'!G198))&gt;5,((CONCATENATE('Copy paste to Here'!G198," &amp; ",'Copy paste to Here'!D198,"  &amp;  ",'Copy paste to Here'!E198))),"Empty Cell")</f>
        <v>Bulk body jewelry: Assortment of high polished titanium G23 dermal anchor base part, 14g (1.6mm) with surface piercing with three circular holes in the base plate and with a 16g (1.2mm) internal threading connector (this product only fits our dermal anchor top parts) &amp; Quantity In Bulk: 12 pcs.  &amp;  Height: 2mm</v>
      </c>
      <c r="B194" s="57" t="str">
        <f>'Copy paste to Here'!C198</f>
        <v>UBLK303</v>
      </c>
      <c r="C194" s="57" t="s">
        <v>823</v>
      </c>
      <c r="D194" s="58">
        <f>Invoice!B198</f>
        <v>1</v>
      </c>
      <c r="E194" s="59">
        <f>'Shipping Invoice'!J198*$N$1</f>
        <v>48.89</v>
      </c>
      <c r="F194" s="59">
        <f t="shared" si="9"/>
        <v>48.89</v>
      </c>
      <c r="G194" s="60">
        <f t="shared" si="7"/>
        <v>1054.5572999999999</v>
      </c>
      <c r="H194" s="63">
        <f t="shared" si="8"/>
        <v>1054.5572999999999</v>
      </c>
    </row>
    <row r="195" spans="1:8" s="62" customFormat="1" ht="24">
      <c r="A195" s="56" t="str">
        <f>IF((LEN('Copy paste to Here'!G199))&gt;5,((CONCATENATE('Copy paste to Here'!G199," &amp; ",'Copy paste to Here'!D199,"  &amp;  ",'Copy paste to Here'!E199))),"Empty Cell")</f>
        <v>Titanium G23 belly banana, 14g (1.6mm) with 8mm &amp; 5mm bezel set jewel ball &amp; Length: 10mm  &amp;  Crystal Color: Clear</v>
      </c>
      <c r="B195" s="57" t="str">
        <f>'Copy paste to Here'!C199</f>
        <v>UBN2CG</v>
      </c>
      <c r="C195" s="57" t="s">
        <v>791</v>
      </c>
      <c r="D195" s="58">
        <f>Invoice!B199</f>
        <v>6</v>
      </c>
      <c r="E195" s="59">
        <f>'Shipping Invoice'!J199*$N$1</f>
        <v>3.9</v>
      </c>
      <c r="F195" s="59">
        <f t="shared" si="9"/>
        <v>23.4</v>
      </c>
      <c r="G195" s="60">
        <f t="shared" si="7"/>
        <v>84.123000000000005</v>
      </c>
      <c r="H195" s="63">
        <f t="shared" si="8"/>
        <v>504.73800000000006</v>
      </c>
    </row>
    <row r="196" spans="1:8" s="62" customFormat="1" ht="24">
      <c r="A196" s="56" t="str">
        <f>IF((LEN('Copy paste to Here'!G200))&gt;5,((CONCATENATE('Copy paste to Here'!G200," &amp; ",'Copy paste to Here'!D200,"  &amp;  ",'Copy paste to Here'!E200))),"Empty Cell")</f>
        <v xml:space="preserve">High polished titanium G23 nose screw, 0.8mm (20g) and 1mm (18g) with 2mm ball on top &amp; Gauge: 0.8mm  &amp;  </v>
      </c>
      <c r="B196" s="57" t="str">
        <f>'Copy paste to Here'!C200</f>
        <v>UNSB</v>
      </c>
      <c r="C196" s="57" t="s">
        <v>824</v>
      </c>
      <c r="D196" s="58">
        <f>Invoice!B200</f>
        <v>6</v>
      </c>
      <c r="E196" s="59">
        <f>'Shipping Invoice'!J200*$N$1</f>
        <v>1.34</v>
      </c>
      <c r="F196" s="59">
        <f t="shared" si="9"/>
        <v>8.0400000000000009</v>
      </c>
      <c r="G196" s="60">
        <f t="shared" si="7"/>
        <v>28.9038</v>
      </c>
      <c r="H196" s="63">
        <f t="shared" si="8"/>
        <v>173.4228</v>
      </c>
    </row>
    <row r="197" spans="1:8" s="62" customFormat="1" ht="24">
      <c r="A197" s="56" t="str">
        <f>IF((LEN('Copy paste to Here'!G201))&gt;5,((CONCATENATE('Copy paste to Here'!G201," &amp; ",'Copy paste to Here'!D201,"  &amp;  ",'Copy paste to Here'!E201))),"Empty Cell")</f>
        <v xml:space="preserve">Pack of 10 pcs. of 3mm anodized surgical steel balls with threading 1.2mm (16g) &amp; Color: Black  &amp;  </v>
      </c>
      <c r="B197" s="57" t="str">
        <f>'Copy paste to Here'!C201</f>
        <v>XBT3S</v>
      </c>
      <c r="C197" s="57" t="s">
        <v>794</v>
      </c>
      <c r="D197" s="58">
        <f>Invoice!B201</f>
        <v>1</v>
      </c>
      <c r="E197" s="59">
        <f>'Shipping Invoice'!J201*$N$1</f>
        <v>3.32</v>
      </c>
      <c r="F197" s="59">
        <f t="shared" si="9"/>
        <v>3.32</v>
      </c>
      <c r="G197" s="60">
        <f t="shared" si="7"/>
        <v>71.612399999999994</v>
      </c>
      <c r="H197" s="63">
        <f t="shared" si="8"/>
        <v>71.612399999999994</v>
      </c>
    </row>
    <row r="198" spans="1:8" s="62" customFormat="1" ht="24">
      <c r="A198" s="56" t="str">
        <f>IF((LEN('Copy paste to Here'!G202))&gt;5,((CONCATENATE('Copy paste to Here'!G202," &amp; ",'Copy paste to Here'!D202,"  &amp;  ",'Copy paste to Here'!E202))),"Empty Cell")</f>
        <v xml:space="preserve">Pack of 10 pcs. of 3mm anodized surgical steel balls with threading 1.2mm (16g) &amp; Color: Gold  &amp;  </v>
      </c>
      <c r="B198" s="57" t="str">
        <f>'Copy paste to Here'!C202</f>
        <v>XBT3S</v>
      </c>
      <c r="C198" s="57" t="s">
        <v>794</v>
      </c>
      <c r="D198" s="58">
        <f>Invoice!B202</f>
        <v>1</v>
      </c>
      <c r="E198" s="59">
        <f>'Shipping Invoice'!J202*$N$1</f>
        <v>3.32</v>
      </c>
      <c r="F198" s="59">
        <f t="shared" si="9"/>
        <v>3.32</v>
      </c>
      <c r="G198" s="60">
        <f t="shared" si="7"/>
        <v>71.612399999999994</v>
      </c>
      <c r="H198" s="63">
        <f t="shared" si="8"/>
        <v>71.612399999999994</v>
      </c>
    </row>
    <row r="199" spans="1:8" s="62" customFormat="1" ht="24">
      <c r="A199" s="56" t="str">
        <f>IF((LEN('Copy paste to Here'!G203))&gt;5,((CONCATENATE('Copy paste to Here'!G203," &amp; ",'Copy paste to Here'!D203,"  &amp;  ",'Copy paste to Here'!E203))),"Empty Cell")</f>
        <v xml:space="preserve">Pack of 10 pcs. of 4mm high polished surgical steel cones - threading 1.2mm (16g) &amp;   &amp;  </v>
      </c>
      <c r="B199" s="57" t="str">
        <f>'Copy paste to Here'!C203</f>
        <v>XCN4S</v>
      </c>
      <c r="C199" s="57" t="s">
        <v>796</v>
      </c>
      <c r="D199" s="58">
        <f>Invoice!B203</f>
        <v>1</v>
      </c>
      <c r="E199" s="59">
        <f>'Shipping Invoice'!J203*$N$1</f>
        <v>1.07</v>
      </c>
      <c r="F199" s="59">
        <f t="shared" si="9"/>
        <v>1.07</v>
      </c>
      <c r="G199" s="60">
        <f t="shared" si="7"/>
        <v>23.079900000000002</v>
      </c>
      <c r="H199" s="63">
        <f t="shared" si="8"/>
        <v>23.079900000000002</v>
      </c>
    </row>
    <row r="200" spans="1:8" s="62" customFormat="1" ht="24">
      <c r="A200" s="56" t="str">
        <f>IF((LEN('Copy paste to Here'!G204))&gt;5,((CONCATENATE('Copy paste to Here'!G204," &amp; ",'Copy paste to Here'!D204,"  &amp;  ",'Copy paste to Here'!E204))),"Empty Cell")</f>
        <v xml:space="preserve">Pack of 10 pcs. of 3mm anodized surgical steel cones with threading 1.2mm (16g) &amp; Color: Black  &amp;  </v>
      </c>
      <c r="B200" s="57" t="str">
        <f>'Copy paste to Here'!C204</f>
        <v>XCNT3S</v>
      </c>
      <c r="C200" s="57" t="s">
        <v>798</v>
      </c>
      <c r="D200" s="58">
        <f>Invoice!B204</f>
        <v>1</v>
      </c>
      <c r="E200" s="59">
        <f>'Shipping Invoice'!J204*$N$1</f>
        <v>3.3</v>
      </c>
      <c r="F200" s="59">
        <f t="shared" si="9"/>
        <v>3.3</v>
      </c>
      <c r="G200" s="60">
        <f t="shared" si="7"/>
        <v>71.180999999999997</v>
      </c>
      <c r="H200" s="63">
        <f t="shared" si="8"/>
        <v>71.180999999999997</v>
      </c>
    </row>
    <row r="201" spans="1:8" s="62" customFormat="1" ht="24">
      <c r="A201" s="56" t="str">
        <f>IF((LEN('Copy paste to Here'!G205))&gt;5,((CONCATENATE('Copy paste to Here'!G205," &amp; ",'Copy paste to Here'!D205,"  &amp;  ",'Copy paste to Here'!E205))),"Empty Cell")</f>
        <v xml:space="preserve">Pack of 10 pcs. of 3mm anodized surgical steel cones with threading 1.2mm (16g) &amp; Color: Gold  &amp;  </v>
      </c>
      <c r="B201" s="57" t="str">
        <f>'Copy paste to Here'!C205</f>
        <v>XCNT3S</v>
      </c>
      <c r="C201" s="57" t="s">
        <v>798</v>
      </c>
      <c r="D201" s="58">
        <f>Invoice!B205</f>
        <v>1</v>
      </c>
      <c r="E201" s="59">
        <f>'Shipping Invoice'!J205*$N$1</f>
        <v>3.3</v>
      </c>
      <c r="F201" s="59">
        <f t="shared" si="9"/>
        <v>3.3</v>
      </c>
      <c r="G201" s="60">
        <f t="shared" si="7"/>
        <v>71.180999999999997</v>
      </c>
      <c r="H201" s="63">
        <f t="shared" si="8"/>
        <v>71.180999999999997</v>
      </c>
    </row>
    <row r="202" spans="1:8" s="62" customFormat="1" ht="24">
      <c r="A202" s="56" t="str">
        <f>IF((LEN('Copy paste to Here'!G206))&gt;5,((CONCATENATE('Copy paste to Here'!G206," &amp; ",'Copy paste to Here'!D206,"  &amp;  ",'Copy paste to Here'!E206))),"Empty Cell")</f>
        <v xml:space="preserve">Pack of 10 pcs. of 4mm anodized surgical steel cones with threading 1.2mm (16g) &amp; Color: Gold  &amp;  </v>
      </c>
      <c r="B202" s="57" t="str">
        <f>'Copy paste to Here'!C206</f>
        <v>XCNT4S</v>
      </c>
      <c r="C202" s="57" t="s">
        <v>800</v>
      </c>
      <c r="D202" s="58">
        <f>Invoice!B206</f>
        <v>1</v>
      </c>
      <c r="E202" s="59">
        <f>'Shipping Invoice'!J206*$N$1</f>
        <v>3.34</v>
      </c>
      <c r="F202" s="59">
        <f t="shared" si="9"/>
        <v>3.34</v>
      </c>
      <c r="G202" s="60">
        <f t="shared" si="7"/>
        <v>72.043800000000005</v>
      </c>
      <c r="H202" s="63">
        <f t="shared" si="8"/>
        <v>72.043800000000005</v>
      </c>
    </row>
    <row r="203" spans="1:8" s="62" customFormat="1" ht="24">
      <c r="A203" s="56" t="str">
        <f>IF((LEN('Copy paste to Here'!G207))&gt;5,((CONCATENATE('Copy paste to Here'!G207," &amp; ",'Copy paste to Here'!D207,"  &amp;  ",'Copy paste to Here'!E207))),"Empty Cell")</f>
        <v xml:space="preserve">Pack of 10 pcs. of 3mm high polished surgical steel cones with threading 1.2mm (16g) &amp;   &amp;  </v>
      </c>
      <c r="B203" s="57" t="str">
        <f>'Copy paste to Here'!C207</f>
        <v>XCON3</v>
      </c>
      <c r="C203" s="57" t="s">
        <v>802</v>
      </c>
      <c r="D203" s="58">
        <f>Invoice!B207</f>
        <v>1</v>
      </c>
      <c r="E203" s="59">
        <f>'Shipping Invoice'!J207*$N$1</f>
        <v>1.02</v>
      </c>
      <c r="F203" s="59">
        <f t="shared" si="9"/>
        <v>1.02</v>
      </c>
      <c r="G203" s="60">
        <f t="shared" si="7"/>
        <v>22.0014</v>
      </c>
      <c r="H203" s="63">
        <f t="shared" si="8"/>
        <v>22.0014</v>
      </c>
    </row>
    <row r="204" spans="1:8" s="62" customFormat="1" ht="24">
      <c r="A204" s="56" t="str">
        <f>IF((LEN('Copy paste to Here'!G208))&gt;5,((CONCATENATE('Copy paste to Here'!G208," &amp; ",'Copy paste to Here'!D208,"  &amp;  ",'Copy paste to Here'!E208))),"Empty Cell")</f>
        <v xml:space="preserve">Pack of 10 pcs. of 3mm surgical steel half jewel balls with bezel set crystal with 1.2mm threading (16g) &amp; Crystal Color: Clear  &amp;  </v>
      </c>
      <c r="B204" s="57" t="str">
        <f>'Copy paste to Here'!C208</f>
        <v>XHJB3</v>
      </c>
      <c r="C204" s="57" t="s">
        <v>804</v>
      </c>
      <c r="D204" s="58">
        <f>Invoice!B208</f>
        <v>2</v>
      </c>
      <c r="E204" s="59">
        <f>'Shipping Invoice'!J208*$N$1</f>
        <v>6.3</v>
      </c>
      <c r="F204" s="59">
        <f t="shared" si="9"/>
        <v>12.6</v>
      </c>
      <c r="G204" s="60">
        <f t="shared" si="7"/>
        <v>135.89099999999999</v>
      </c>
      <c r="H204" s="63">
        <f t="shared" si="8"/>
        <v>271.78199999999998</v>
      </c>
    </row>
    <row r="205" spans="1:8" s="62" customFormat="1" ht="24">
      <c r="A205" s="56" t="str">
        <f>IF((LEN('Copy paste to Here'!G209))&gt;5,((CONCATENATE('Copy paste to Here'!G209," &amp; ",'Copy paste to Here'!D209,"  &amp;  ",'Copy paste to Here'!E209))),"Empty Cell")</f>
        <v xml:space="preserve">Pack of 10 pcs. of 3mm surgical steel half jewel balls with bezel set crystal with 1.2mm threading (16g) &amp; Crystal Color: AB  &amp;  </v>
      </c>
      <c r="B205" s="57" t="str">
        <f>'Copy paste to Here'!C209</f>
        <v>XHJB3</v>
      </c>
      <c r="C205" s="57" t="s">
        <v>804</v>
      </c>
      <c r="D205" s="58">
        <f>Invoice!B209</f>
        <v>1</v>
      </c>
      <c r="E205" s="59">
        <f>'Shipping Invoice'!J209*$N$1</f>
        <v>6.3</v>
      </c>
      <c r="F205" s="59">
        <f t="shared" si="9"/>
        <v>6.3</v>
      </c>
      <c r="G205" s="60">
        <f t="shared" si="7"/>
        <v>135.89099999999999</v>
      </c>
      <c r="H205" s="63">
        <f t="shared" si="8"/>
        <v>135.89099999999999</v>
      </c>
    </row>
    <row r="206" spans="1:8" s="62" customFormat="1" ht="36">
      <c r="A206" s="56" t="str">
        <f>IF((LEN('Copy paste to Here'!G210))&gt;5,((CONCATENATE('Copy paste to Here'!G210," &amp; ",'Copy paste to Here'!D210,"  &amp;  ",'Copy paste to Here'!E210))),"Empty Cell")</f>
        <v xml:space="preserve">Pack of 10 pcs. of 3mm surgical steel half jewel balls with bezel set crystal with 1.2mm threading (16g) &amp; Crystal Color: Light Sapphire  &amp;  </v>
      </c>
      <c r="B206" s="57" t="str">
        <f>'Copy paste to Here'!C210</f>
        <v>XHJB3</v>
      </c>
      <c r="C206" s="57" t="s">
        <v>804</v>
      </c>
      <c r="D206" s="58">
        <f>Invoice!B210</f>
        <v>1</v>
      </c>
      <c r="E206" s="59">
        <f>'Shipping Invoice'!J210*$N$1</f>
        <v>6.3</v>
      </c>
      <c r="F206" s="59">
        <f t="shared" si="9"/>
        <v>6.3</v>
      </c>
      <c r="G206" s="60">
        <f t="shared" si="7"/>
        <v>135.89099999999999</v>
      </c>
      <c r="H206" s="63">
        <f t="shared" si="8"/>
        <v>135.89099999999999</v>
      </c>
    </row>
    <row r="207" spans="1:8" s="62" customFormat="1" ht="36">
      <c r="A207" s="56" t="str">
        <f>IF((LEN('Copy paste to Here'!G211))&gt;5,((CONCATENATE('Copy paste to Here'!G211," &amp; ",'Copy paste to Here'!D211,"  &amp;  ",'Copy paste to Here'!E211))),"Empty Cell")</f>
        <v xml:space="preserve">Pack of 10 pcs. of 3mm surgical steel half jewel balls with bezel set crystal with 1.2mm threading (16g) &amp; Crystal Color: Aquamarine  &amp;  </v>
      </c>
      <c r="B207" s="57" t="str">
        <f>'Copy paste to Here'!C211</f>
        <v>XHJB3</v>
      </c>
      <c r="C207" s="57" t="s">
        <v>804</v>
      </c>
      <c r="D207" s="58">
        <f>Invoice!B211</f>
        <v>1</v>
      </c>
      <c r="E207" s="59">
        <f>'Shipping Invoice'!J211*$N$1</f>
        <v>6.3</v>
      </c>
      <c r="F207" s="59">
        <f t="shared" si="9"/>
        <v>6.3</v>
      </c>
      <c r="G207" s="60">
        <f t="shared" si="7"/>
        <v>135.89099999999999</v>
      </c>
      <c r="H207" s="63">
        <f t="shared" si="8"/>
        <v>135.89099999999999</v>
      </c>
    </row>
    <row r="208" spans="1:8" s="62" customFormat="1" ht="36">
      <c r="A208" s="56" t="str">
        <f>IF((LEN('Copy paste to Here'!G212))&gt;5,((CONCATENATE('Copy paste to Here'!G212," &amp; ",'Copy paste to Here'!D212,"  &amp;  ",'Copy paste to Here'!E212))),"Empty Cell")</f>
        <v xml:space="preserve">Pack of 10 pcs. of 3mm surgical steel half jewel balls with bezel set crystal with 1.2mm threading (16g) &amp; Crystal Color: Blue Zircon  &amp;  </v>
      </c>
      <c r="B208" s="57" t="str">
        <f>'Copy paste to Here'!C212</f>
        <v>XHJB3</v>
      </c>
      <c r="C208" s="57" t="s">
        <v>804</v>
      </c>
      <c r="D208" s="58">
        <f>Invoice!B212</f>
        <v>1</v>
      </c>
      <c r="E208" s="59">
        <f>'Shipping Invoice'!J212*$N$1</f>
        <v>6.3</v>
      </c>
      <c r="F208" s="59">
        <f t="shared" si="9"/>
        <v>6.3</v>
      </c>
      <c r="G208" s="60">
        <f t="shared" si="7"/>
        <v>135.89099999999999</v>
      </c>
      <c r="H208" s="63">
        <f t="shared" si="8"/>
        <v>135.89099999999999</v>
      </c>
    </row>
    <row r="209" spans="1:8" s="62" customFormat="1" ht="36">
      <c r="A209" s="56" t="str">
        <f>IF((LEN('Copy paste to Here'!G213))&gt;5,((CONCATENATE('Copy paste to Here'!G213," &amp; ",'Copy paste to Here'!D213,"  &amp;  ",'Copy paste to Here'!E213))),"Empty Cell")</f>
        <v xml:space="preserve">Pack of 10 pcs. of 3mm surgical steel half jewel balls with bezel set crystal with 1.2mm threading (16g) &amp; Crystal Color: Light Amethyst  &amp;  </v>
      </c>
      <c r="B209" s="57" t="str">
        <f>'Copy paste to Here'!C213</f>
        <v>XHJB3</v>
      </c>
      <c r="C209" s="57" t="s">
        <v>804</v>
      </c>
      <c r="D209" s="58">
        <f>Invoice!B213</f>
        <v>1</v>
      </c>
      <c r="E209" s="59">
        <f>'Shipping Invoice'!J213*$N$1</f>
        <v>6.3</v>
      </c>
      <c r="F209" s="59">
        <f t="shared" si="9"/>
        <v>6.3</v>
      </c>
      <c r="G209" s="60">
        <f t="shared" si="7"/>
        <v>135.89099999999999</v>
      </c>
      <c r="H209" s="63">
        <f t="shared" si="8"/>
        <v>135.89099999999999</v>
      </c>
    </row>
    <row r="210" spans="1:8" s="62" customFormat="1" ht="36">
      <c r="A210" s="56" t="str">
        <f>IF((LEN('Copy paste to Here'!G214))&gt;5,((CONCATENATE('Copy paste to Here'!G214," &amp; ",'Copy paste to Here'!D214,"  &amp;  ",'Copy paste to Here'!E214))),"Empty Cell")</f>
        <v xml:space="preserve">Pack of 10 pcs. of 3mm surgical steel half jewel balls with bezel set crystal with 1.2mm threading (16g) &amp; Crystal Color: Light Siam  &amp;  </v>
      </c>
      <c r="B210" s="57" t="str">
        <f>'Copy paste to Here'!C214</f>
        <v>XHJB3</v>
      </c>
      <c r="C210" s="57" t="s">
        <v>804</v>
      </c>
      <c r="D210" s="58">
        <f>Invoice!B214</f>
        <v>1</v>
      </c>
      <c r="E210" s="59">
        <f>'Shipping Invoice'!J214*$N$1</f>
        <v>6.3</v>
      </c>
      <c r="F210" s="59">
        <f t="shared" si="9"/>
        <v>6.3</v>
      </c>
      <c r="G210" s="60">
        <f t="shared" si="7"/>
        <v>135.89099999999999</v>
      </c>
      <c r="H210" s="63">
        <f t="shared" si="8"/>
        <v>135.89099999999999</v>
      </c>
    </row>
    <row r="211" spans="1:8" s="62" customFormat="1" ht="24">
      <c r="A211" s="56" t="str">
        <f>IF((LEN('Copy paste to Here'!G215))&gt;5,((CONCATENATE('Copy paste to Here'!G215," &amp; ",'Copy paste to Here'!D215,"  &amp;  ",'Copy paste to Here'!E215))),"Empty Cell")</f>
        <v xml:space="preserve">Pack of 10 pcs. of surgical steel balls with tiny 2.5mm bezel set crystals with 1.2mm threading (16g) &amp; Crystal Color: Clear  &amp;  </v>
      </c>
      <c r="B211" s="57" t="str">
        <f>'Copy paste to Here'!C215</f>
        <v>XJB25</v>
      </c>
      <c r="C211" s="57" t="s">
        <v>806</v>
      </c>
      <c r="D211" s="58">
        <f>Invoice!B215</f>
        <v>1</v>
      </c>
      <c r="E211" s="59">
        <f>'Shipping Invoice'!J215*$N$1</f>
        <v>5.55</v>
      </c>
      <c r="F211" s="59">
        <f t="shared" ref="F211:F274" si="10">D211*E211</f>
        <v>5.55</v>
      </c>
      <c r="G211" s="60">
        <f t="shared" ref="G211:G274" si="11">E211*$E$14</f>
        <v>119.7135</v>
      </c>
      <c r="H211" s="63">
        <f t="shared" ref="H211:H274" si="12">D211*G211</f>
        <v>119.7135</v>
      </c>
    </row>
    <row r="212" spans="1:8" s="62" customFormat="1" ht="36">
      <c r="A212" s="56" t="str">
        <f>IF((LEN('Copy paste to Here'!G216))&gt;5,((CONCATENATE('Copy paste to Here'!G216," &amp; ",'Copy paste to Here'!D216,"  &amp;  ",'Copy paste to Here'!E216))),"Empty Cell")</f>
        <v xml:space="preserve">Pack of 10 pcs. of 4mm high polished surgical steel balls with bezel set crystal and with 1.2mm (16g) threading &amp; Crystal Color: Clear  &amp;  </v>
      </c>
      <c r="B212" s="57" t="str">
        <f>'Copy paste to Here'!C216</f>
        <v>XJB4S</v>
      </c>
      <c r="C212" s="57" t="s">
        <v>808</v>
      </c>
      <c r="D212" s="58">
        <f>Invoice!B216</f>
        <v>1</v>
      </c>
      <c r="E212" s="59">
        <f>'Shipping Invoice'!J216*$N$1</f>
        <v>4.08</v>
      </c>
      <c r="F212" s="59">
        <f t="shared" si="10"/>
        <v>4.08</v>
      </c>
      <c r="G212" s="60">
        <f t="shared" si="11"/>
        <v>88.005600000000001</v>
      </c>
      <c r="H212" s="63">
        <f t="shared" si="12"/>
        <v>88.005600000000001</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1268.6499999999992</v>
      </c>
      <c r="G1000" s="60"/>
      <c r="H1000" s="61">
        <f t="shared" ref="H1000:H1008" si="49">F1000*$E$14</f>
        <v>27364.780499999983</v>
      </c>
    </row>
    <row r="1001" spans="1:8" s="62" customFormat="1">
      <c r="A1001" s="56" t="str">
        <f>Invoice!I218</f>
        <v>Express Preparation Fee:</v>
      </c>
      <c r="B1001" s="75"/>
      <c r="C1001" s="75"/>
      <c r="D1001" s="76"/>
      <c r="E1001" s="67"/>
      <c r="F1001" s="59">
        <f>Invoice!J218</f>
        <v>17.02</v>
      </c>
      <c r="G1001" s="60"/>
      <c r="H1001" s="61">
        <f t="shared" si="49"/>
        <v>367.12139999999999</v>
      </c>
    </row>
    <row r="1002" spans="1:8" s="62" customFormat="1">
      <c r="A1002" s="56" t="str">
        <f>Invoice!I219</f>
        <v>40% Discount as per Platinum Membership:</v>
      </c>
      <c r="B1002" s="75"/>
      <c r="C1002" s="75"/>
      <c r="D1002" s="76"/>
      <c r="E1002" s="67"/>
      <c r="F1002" s="59">
        <f>Invoice!J219</f>
        <v>-507.4599999999997</v>
      </c>
      <c r="G1002" s="60"/>
      <c r="H1002" s="61"/>
    </row>
    <row r="1003" spans="1:8" s="62" customFormat="1" ht="24" outlineLevel="1">
      <c r="A1003" s="56" t="str">
        <f>Invoice!I220</f>
        <v>Free Shipping to New Zealand via DHL as per Platinum Membership:</v>
      </c>
      <c r="B1003" s="75"/>
      <c r="C1003" s="75"/>
      <c r="D1003" s="76"/>
      <c r="E1003" s="67"/>
      <c r="F1003" s="59">
        <f>Invoice!J220</f>
        <v>0</v>
      </c>
      <c r="G1003" s="60"/>
      <c r="H1003" s="61">
        <f t="shared" si="49"/>
        <v>0</v>
      </c>
    </row>
    <row r="1004" spans="1:8" s="62" customFormat="1">
      <c r="A1004" s="56" t="str">
        <f>'[2]Copy paste to Here'!T4</f>
        <v>Total:</v>
      </c>
      <c r="B1004" s="75"/>
      <c r="C1004" s="75"/>
      <c r="D1004" s="76"/>
      <c r="E1004" s="67"/>
      <c r="F1004" s="59">
        <f>SUM(F1000:F1003)</f>
        <v>778.20999999999947</v>
      </c>
      <c r="G1004" s="60"/>
      <c r="H1004" s="61">
        <f t="shared" si="49"/>
        <v>16785.989699999987</v>
      </c>
    </row>
    <row r="1005" spans="1:8" s="62" customFormat="1" hidden="1">
      <c r="A1005" s="56">
        <f>'[2]Copy paste to Here'!T5</f>
        <v>0</v>
      </c>
      <c r="B1005" s="75"/>
      <c r="C1005" s="75"/>
      <c r="D1005" s="76"/>
      <c r="E1005" s="67"/>
      <c r="F1005" s="59">
        <f>'[2]Copy paste to Here'!U5</f>
        <v>0</v>
      </c>
      <c r="G1005" s="60"/>
      <c r="H1005" s="61">
        <f t="shared" si="49"/>
        <v>0</v>
      </c>
    </row>
    <row r="1006" spans="1:8" s="62" customFormat="1" hidden="1">
      <c r="A1006" s="56">
        <f>'[2]Copy paste to Here'!T6</f>
        <v>0</v>
      </c>
      <c r="B1006" s="75"/>
      <c r="C1006" s="75"/>
      <c r="D1006" s="76"/>
      <c r="E1006" s="67"/>
      <c r="F1006" s="59"/>
      <c r="G1006" s="60"/>
      <c r="H1006" s="61">
        <f t="shared" si="49"/>
        <v>0</v>
      </c>
    </row>
    <row r="1007" spans="1:8" s="62" customFormat="1" hidden="1">
      <c r="A1007" s="56">
        <f>'[2]Copy paste to Here'!T7</f>
        <v>0</v>
      </c>
      <c r="B1007" s="75"/>
      <c r="C1007" s="75"/>
      <c r="D1007" s="76"/>
      <c r="E1007" s="67"/>
      <c r="F1007" s="67"/>
      <c r="G1007" s="60"/>
      <c r="H1007" s="61">
        <f t="shared" si="49"/>
        <v>0</v>
      </c>
    </row>
    <row r="1008" spans="1:8" s="62" customFormat="1" hidden="1">
      <c r="A1008" s="56">
        <f>'[2]Copy paste to Here'!T8</f>
        <v>0</v>
      </c>
      <c r="B1008" s="75"/>
      <c r="C1008" s="75"/>
      <c r="D1008" s="76"/>
      <c r="E1008" s="67"/>
      <c r="F1008" s="67"/>
      <c r="G1008" s="68"/>
      <c r="H1008" s="61">
        <f t="shared" si="49"/>
        <v>0</v>
      </c>
    </row>
    <row r="1009" spans="1:8" s="62" customFormat="1" ht="13.5" thickBot="1">
      <c r="A1009" s="77"/>
      <c r="B1009" s="78"/>
      <c r="C1009" s="78"/>
      <c r="D1009" s="79"/>
      <c r="E1009" s="80"/>
      <c r="F1009" s="80"/>
      <c r="G1009" s="81"/>
      <c r="H1009" s="82"/>
    </row>
    <row r="1010" spans="1:8" s="21" customFormat="1">
      <c r="E1010" s="21" t="s">
        <v>176</v>
      </c>
      <c r="H1010" s="83">
        <f>(SUM(H18:H999))</f>
        <v>27364.780499999986</v>
      </c>
    </row>
    <row r="1011" spans="1:8" s="21" customFormat="1">
      <c r="A1011" s="22"/>
      <c r="E1011" s="21" t="s">
        <v>177</v>
      </c>
      <c r="H1011" s="84">
        <f>(SUMIF($A$1000:$A$1009,"Total:",$H$1000:$H$1009))</f>
        <v>16785.989699999987</v>
      </c>
    </row>
    <row r="1012" spans="1:8" s="21" customFormat="1">
      <c r="E1012" s="21" t="s">
        <v>178</v>
      </c>
      <c r="H1012" s="85">
        <f>H1014-H1013</f>
        <v>15687.840000000002</v>
      </c>
    </row>
    <row r="1013" spans="1:8" s="21" customFormat="1">
      <c r="E1013" s="21" t="s">
        <v>179</v>
      </c>
      <c r="H1013" s="85">
        <f>ROUND((H1014*7)/107,2)</f>
        <v>1098.1500000000001</v>
      </c>
    </row>
    <row r="1014" spans="1:8" s="21" customFormat="1">
      <c r="E1014" s="22" t="s">
        <v>180</v>
      </c>
      <c r="H1014" s="86">
        <f>ROUND((SUMIF($A$1000:$A$1009,"Total:",$H$1000:$H$1009)),2)</f>
        <v>16785.990000000002</v>
      </c>
    </row>
    <row r="1015" spans="1:8" s="21" customFormat="1"/>
    <row r="1016" spans="1:8" s="21" customFormat="1" ht="8.4499999999999993" customHeight="1"/>
    <row r="1017" spans="1:8" s="21" customFormat="1" ht="11.25" customHeight="1"/>
    <row r="1018" spans="1:8" s="21" customFormat="1" ht="8.4499999999999993" customHeight="1"/>
    <row r="1019" spans="1:8" s="21" customFormat="1"/>
    <row r="1020" spans="1:8" s="21" customFormat="1" ht="10.5" customHeight="1">
      <c r="A1020" s="22"/>
    </row>
    <row r="1021" spans="1:8" s="21" customFormat="1" ht="9" customHeight="1"/>
    <row r="1022" spans="1:8" s="21" customFormat="1" ht="13.7" customHeight="1">
      <c r="A1022" s="22"/>
    </row>
    <row r="1023" spans="1:8" s="21" customFormat="1" ht="9.75" customHeight="1">
      <c r="A1023" s="87"/>
    </row>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c r="A1348" s="88"/>
      <c r="B1348" s="88"/>
      <c r="C1348" s="88"/>
      <c r="D1348" s="88"/>
      <c r="E1348" s="88"/>
      <c r="F1348" s="88"/>
      <c r="G1348" s="88"/>
      <c r="H1348" s="88"/>
    </row>
    <row r="1349" spans="1:8" s="21" customFormat="1" ht="13.5" customHeight="1">
      <c r="A1349" s="88"/>
      <c r="B1349" s="88"/>
      <c r="C1349" s="88"/>
      <c r="D1349" s="88"/>
      <c r="E1349" s="88"/>
      <c r="F1349" s="88"/>
      <c r="G1349" s="88"/>
      <c r="H1349" s="88"/>
    </row>
    <row r="1350" spans="1:8" s="21" customFormat="1">
      <c r="A1350" s="88"/>
      <c r="B1350" s="88"/>
      <c r="C1350" s="88"/>
      <c r="D1350" s="88"/>
      <c r="E1350" s="88"/>
      <c r="F1350" s="88"/>
      <c r="G1350" s="88"/>
      <c r="H1350" s="88"/>
    </row>
  </sheetData>
  <conditionalFormatting sqref="A18:A998">
    <cfRule type="containsText" dxfId="4" priority="29" stopIfTrue="1" operator="containsText" text="Empty Cell">
      <formula>NOT(ISERROR(SEARCH("Empty Cell",A18)))</formula>
    </cfRule>
  </conditionalFormatting>
  <conditionalFormatting sqref="B1:H65537">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9">
    <cfRule type="cellIs" dxfId="1" priority="3" stopIfTrue="1" operator="equal">
      <formula>"ALERT"</formula>
    </cfRule>
  </conditionalFormatting>
  <conditionalFormatting sqref="F10:F15 B18:H77 B79:H1008">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95"/>
  <sheetViews>
    <sheetView workbookViewId="0">
      <selection activeCell="A5" sqref="A5"/>
    </sheetView>
  </sheetViews>
  <sheetFormatPr defaultRowHeight="15"/>
  <sheetData>
    <row r="1" spans="1:1">
      <c r="A1" s="2" t="s">
        <v>715</v>
      </c>
    </row>
    <row r="2" spans="1:1">
      <c r="A2" s="2" t="s">
        <v>715</v>
      </c>
    </row>
    <row r="3" spans="1:1">
      <c r="A3" s="2" t="s">
        <v>715</v>
      </c>
    </row>
    <row r="4" spans="1:1">
      <c r="A4" s="2" t="s">
        <v>715</v>
      </c>
    </row>
    <row r="5" spans="1:1">
      <c r="A5" s="2" t="s">
        <v>715</v>
      </c>
    </row>
    <row r="6" spans="1:1">
      <c r="A6" s="2" t="s">
        <v>715</v>
      </c>
    </row>
    <row r="7" spans="1:1">
      <c r="A7" s="2" t="s">
        <v>719</v>
      </c>
    </row>
    <row r="8" spans="1:1">
      <c r="A8" s="2" t="s">
        <v>719</v>
      </c>
    </row>
    <row r="9" spans="1:1">
      <c r="A9" s="2" t="s">
        <v>719</v>
      </c>
    </row>
    <row r="10" spans="1:1">
      <c r="A10" s="2" t="s">
        <v>719</v>
      </c>
    </row>
    <row r="11" spans="1:1">
      <c r="A11" s="2" t="s">
        <v>719</v>
      </c>
    </row>
    <row r="12" spans="1:1">
      <c r="A12" s="2" t="s">
        <v>719</v>
      </c>
    </row>
    <row r="13" spans="1:1">
      <c r="A13" s="2" t="s">
        <v>720</v>
      </c>
    </row>
    <row r="14" spans="1:1">
      <c r="A14" s="2" t="s">
        <v>720</v>
      </c>
    </row>
    <row r="15" spans="1:1">
      <c r="A15" s="2" t="s">
        <v>720</v>
      </c>
    </row>
    <row r="16" spans="1:1">
      <c r="A16" s="2" t="s">
        <v>810</v>
      </c>
    </row>
    <row r="17" spans="1:1">
      <c r="A17" s="2" t="s">
        <v>810</v>
      </c>
    </row>
    <row r="18" spans="1:1">
      <c r="A18" s="2" t="s">
        <v>810</v>
      </c>
    </row>
    <row r="19" spans="1:1">
      <c r="A19" s="2" t="s">
        <v>810</v>
      </c>
    </row>
    <row r="20" spans="1:1">
      <c r="A20" s="2" t="s">
        <v>811</v>
      </c>
    </row>
    <row r="21" spans="1:1">
      <c r="A21" s="2" t="s">
        <v>811</v>
      </c>
    </row>
    <row r="22" spans="1:1">
      <c r="A22" s="2" t="s">
        <v>724</v>
      </c>
    </row>
    <row r="23" spans="1:1">
      <c r="A23" s="2" t="s">
        <v>724</v>
      </c>
    </row>
    <row r="24" spans="1:1">
      <c r="A24" s="2" t="s">
        <v>100</v>
      </c>
    </row>
    <row r="25" spans="1:1">
      <c r="A25" s="2" t="s">
        <v>100</v>
      </c>
    </row>
    <row r="26" spans="1:1">
      <c r="A26" s="2" t="s">
        <v>100</v>
      </c>
    </row>
    <row r="27" spans="1:1">
      <c r="A27" s="2" t="s">
        <v>100</v>
      </c>
    </row>
    <row r="28" spans="1:1">
      <c r="A28" s="2" t="s">
        <v>100</v>
      </c>
    </row>
    <row r="29" spans="1:1">
      <c r="A29" s="2" t="s">
        <v>100</v>
      </c>
    </row>
    <row r="30" spans="1:1">
      <c r="A30" s="2" t="s">
        <v>100</v>
      </c>
    </row>
    <row r="31" spans="1:1">
      <c r="A31" s="2" t="s">
        <v>100</v>
      </c>
    </row>
    <row r="32" spans="1:1">
      <c r="A32" s="2" t="s">
        <v>100</v>
      </c>
    </row>
    <row r="33" spans="1:1">
      <c r="A33" s="2" t="s">
        <v>100</v>
      </c>
    </row>
    <row r="34" spans="1:1">
      <c r="A34" s="2" t="s">
        <v>100</v>
      </c>
    </row>
    <row r="35" spans="1:1">
      <c r="A35" s="2" t="s">
        <v>100</v>
      </c>
    </row>
    <row r="36" spans="1:1">
      <c r="A36" s="2" t="s">
        <v>100</v>
      </c>
    </row>
    <row r="37" spans="1:1">
      <c r="A37" s="2" t="s">
        <v>100</v>
      </c>
    </row>
    <row r="38" spans="1:1">
      <c r="A38" s="2" t="s">
        <v>100</v>
      </c>
    </row>
    <row r="39" spans="1:1">
      <c r="A39" s="2" t="s">
        <v>100</v>
      </c>
    </row>
    <row r="40" spans="1:1">
      <c r="A40" s="2" t="s">
        <v>100</v>
      </c>
    </row>
    <row r="41" spans="1:1">
      <c r="A41" s="2" t="s">
        <v>100</v>
      </c>
    </row>
    <row r="42" spans="1:1">
      <c r="A42" s="2" t="s">
        <v>100</v>
      </c>
    </row>
    <row r="43" spans="1:1">
      <c r="A43" s="2" t="s">
        <v>100</v>
      </c>
    </row>
    <row r="44" spans="1:1">
      <c r="A44" s="2" t="s">
        <v>100</v>
      </c>
    </row>
    <row r="45" spans="1:1">
      <c r="A45" s="2" t="s">
        <v>43</v>
      </c>
    </row>
    <row r="46" spans="1:1">
      <c r="A46" s="2" t="s">
        <v>43</v>
      </c>
    </row>
    <row r="47" spans="1:1">
      <c r="A47" s="2" t="s">
        <v>43</v>
      </c>
    </row>
    <row r="48" spans="1:1">
      <c r="A48" s="2" t="s">
        <v>43</v>
      </c>
    </row>
    <row r="49" spans="1:1">
      <c r="A49" s="2" t="s">
        <v>43</v>
      </c>
    </row>
    <row r="50" spans="1:1">
      <c r="A50" s="2" t="s">
        <v>43</v>
      </c>
    </row>
    <row r="51" spans="1:1">
      <c r="A51" s="2" t="s">
        <v>43</v>
      </c>
    </row>
    <row r="52" spans="1:1">
      <c r="A52" s="2" t="s">
        <v>43</v>
      </c>
    </row>
    <row r="53" spans="1:1">
      <c r="A53" s="2" t="s">
        <v>43</v>
      </c>
    </row>
    <row r="54" spans="1:1">
      <c r="A54" s="2" t="s">
        <v>43</v>
      </c>
    </row>
    <row r="55" spans="1:1">
      <c r="A55" s="2" t="s">
        <v>731</v>
      </c>
    </row>
    <row r="56" spans="1:1">
      <c r="A56" s="2" t="s">
        <v>731</v>
      </c>
    </row>
    <row r="57" spans="1:1">
      <c r="A57" s="2" t="s">
        <v>731</v>
      </c>
    </row>
    <row r="58" spans="1:1">
      <c r="A58" s="2" t="s">
        <v>731</v>
      </c>
    </row>
    <row r="59" spans="1:1">
      <c r="A59" s="2" t="s">
        <v>731</v>
      </c>
    </row>
    <row r="60" spans="1:1">
      <c r="A60" s="2" t="s">
        <v>731</v>
      </c>
    </row>
    <row r="61" spans="1:1">
      <c r="A61" s="2" t="s">
        <v>662</v>
      </c>
    </row>
    <row r="62" spans="1:1">
      <c r="A62" s="2" t="s">
        <v>662</v>
      </c>
    </row>
    <row r="63" spans="1:1">
      <c r="A63" s="2" t="s">
        <v>662</v>
      </c>
    </row>
    <row r="64" spans="1:1">
      <c r="A64" s="2" t="s">
        <v>662</v>
      </c>
    </row>
    <row r="65" spans="1:1">
      <c r="A65" s="2" t="s">
        <v>662</v>
      </c>
    </row>
    <row r="66" spans="1:1">
      <c r="A66" s="2" t="s">
        <v>662</v>
      </c>
    </row>
    <row r="67" spans="1:1">
      <c r="A67" s="2" t="s">
        <v>662</v>
      </c>
    </row>
    <row r="68" spans="1:1">
      <c r="A68" s="2" t="s">
        <v>662</v>
      </c>
    </row>
    <row r="69" spans="1:1">
      <c r="A69" s="2" t="s">
        <v>662</v>
      </c>
    </row>
    <row r="70" spans="1:1">
      <c r="A70" s="2" t="s">
        <v>662</v>
      </c>
    </row>
    <row r="71" spans="1:1">
      <c r="A71" s="2" t="s">
        <v>734</v>
      </c>
    </row>
    <row r="72" spans="1:1">
      <c r="A72" s="2" t="s">
        <v>734</v>
      </c>
    </row>
    <row r="73" spans="1:1">
      <c r="A73" s="2" t="s">
        <v>734</v>
      </c>
    </row>
    <row r="74" spans="1:1">
      <c r="A74" s="2" t="s">
        <v>734</v>
      </c>
    </row>
    <row r="75" spans="1:1">
      <c r="A75" s="2" t="s">
        <v>812</v>
      </c>
    </row>
    <row r="76" spans="1:1">
      <c r="A76" s="2" t="s">
        <v>812</v>
      </c>
    </row>
    <row r="77" spans="1:1">
      <c r="A77" s="2" t="s">
        <v>812</v>
      </c>
    </row>
    <row r="78" spans="1:1">
      <c r="A78" s="2" t="s">
        <v>738</v>
      </c>
    </row>
    <row r="79" spans="1:1">
      <c r="A79" s="2" t="s">
        <v>738</v>
      </c>
    </row>
    <row r="80" spans="1:1">
      <c r="A80" s="2" t="s">
        <v>738</v>
      </c>
    </row>
    <row r="81" spans="1:1">
      <c r="A81" s="2" t="s">
        <v>738</v>
      </c>
    </row>
    <row r="82" spans="1:1">
      <c r="A82" s="2" t="s">
        <v>740</v>
      </c>
    </row>
    <row r="83" spans="1:1">
      <c r="A83" s="2" t="s">
        <v>740</v>
      </c>
    </row>
    <row r="84" spans="1:1">
      <c r="A84" s="2" t="s">
        <v>740</v>
      </c>
    </row>
    <row r="85" spans="1:1">
      <c r="A85" s="2" t="s">
        <v>742</v>
      </c>
    </row>
    <row r="86" spans="1:1">
      <c r="A86" s="2" t="s">
        <v>742</v>
      </c>
    </row>
    <row r="87" spans="1:1">
      <c r="A87" s="2" t="s">
        <v>742</v>
      </c>
    </row>
    <row r="88" spans="1:1">
      <c r="A88" s="2" t="s">
        <v>742</v>
      </c>
    </row>
    <row r="89" spans="1:1">
      <c r="A89" s="2" t="s">
        <v>742</v>
      </c>
    </row>
    <row r="90" spans="1:1">
      <c r="A90" s="2" t="s">
        <v>742</v>
      </c>
    </row>
    <row r="91" spans="1:1">
      <c r="A91" s="2" t="s">
        <v>813</v>
      </c>
    </row>
    <row r="92" spans="1:1">
      <c r="A92" s="2" t="s">
        <v>814</v>
      </c>
    </row>
    <row r="93" spans="1:1">
      <c r="A93" s="2" t="s">
        <v>815</v>
      </c>
    </row>
    <row r="94" spans="1:1">
      <c r="A94" s="2" t="s">
        <v>747</v>
      </c>
    </row>
    <row r="95" spans="1:1">
      <c r="A95" s="2" t="s">
        <v>749</v>
      </c>
    </row>
    <row r="96" spans="1:1">
      <c r="A96" s="2" t="s">
        <v>751</v>
      </c>
    </row>
    <row r="97" spans="1:1">
      <c r="A97" s="2" t="s">
        <v>816</v>
      </c>
    </row>
    <row r="98" spans="1:1">
      <c r="A98" s="2" t="s">
        <v>817</v>
      </c>
    </row>
    <row r="99" spans="1:1">
      <c r="A99" s="2" t="s">
        <v>818</v>
      </c>
    </row>
    <row r="100" spans="1:1">
      <c r="A100" s="2" t="s">
        <v>819</v>
      </c>
    </row>
    <row r="101" spans="1:1">
      <c r="A101" s="2" t="s">
        <v>757</v>
      </c>
    </row>
    <row r="102" spans="1:1">
      <c r="A102" s="2" t="s">
        <v>759</v>
      </c>
    </row>
    <row r="103" spans="1:1">
      <c r="A103" s="2" t="s">
        <v>759</v>
      </c>
    </row>
    <row r="104" spans="1:1">
      <c r="A104" s="2" t="s">
        <v>759</v>
      </c>
    </row>
    <row r="105" spans="1:1">
      <c r="A105" s="2" t="s">
        <v>759</v>
      </c>
    </row>
    <row r="106" spans="1:1">
      <c r="A106" s="2" t="s">
        <v>759</v>
      </c>
    </row>
    <row r="107" spans="1:1">
      <c r="A107" s="2" t="s">
        <v>759</v>
      </c>
    </row>
    <row r="108" spans="1:1">
      <c r="A108" s="2" t="s">
        <v>759</v>
      </c>
    </row>
    <row r="109" spans="1:1">
      <c r="A109" s="2" t="s">
        <v>759</v>
      </c>
    </row>
    <row r="110" spans="1:1">
      <c r="A110" s="2" t="s">
        <v>567</v>
      </c>
    </row>
    <row r="111" spans="1:1">
      <c r="A111" s="2" t="s">
        <v>567</v>
      </c>
    </row>
    <row r="112" spans="1:1">
      <c r="A112" s="2" t="s">
        <v>567</v>
      </c>
    </row>
    <row r="113" spans="1:1">
      <c r="A113" s="2" t="s">
        <v>567</v>
      </c>
    </row>
    <row r="114" spans="1:1">
      <c r="A114" s="2" t="s">
        <v>567</v>
      </c>
    </row>
    <row r="115" spans="1:1">
      <c r="A115" s="2" t="s">
        <v>567</v>
      </c>
    </row>
    <row r="116" spans="1:1">
      <c r="A116" s="2" t="s">
        <v>567</v>
      </c>
    </row>
    <row r="117" spans="1:1">
      <c r="A117" s="2" t="s">
        <v>567</v>
      </c>
    </row>
    <row r="118" spans="1:1">
      <c r="A118" s="2" t="s">
        <v>656</v>
      </c>
    </row>
    <row r="119" spans="1:1">
      <c r="A119" s="2" t="s">
        <v>656</v>
      </c>
    </row>
    <row r="120" spans="1:1">
      <c r="A120" s="2" t="s">
        <v>656</v>
      </c>
    </row>
    <row r="121" spans="1:1">
      <c r="A121" s="2" t="s">
        <v>656</v>
      </c>
    </row>
    <row r="122" spans="1:1">
      <c r="A122" s="2" t="s">
        <v>656</v>
      </c>
    </row>
    <row r="123" spans="1:1">
      <c r="A123" s="2" t="s">
        <v>656</v>
      </c>
    </row>
    <row r="124" spans="1:1">
      <c r="A124" s="2" t="s">
        <v>656</v>
      </c>
    </row>
    <row r="125" spans="1:1">
      <c r="A125" s="2" t="s">
        <v>656</v>
      </c>
    </row>
    <row r="126" spans="1:1">
      <c r="A126" s="2" t="s">
        <v>762</v>
      </c>
    </row>
    <row r="127" spans="1:1">
      <c r="A127" s="2" t="s">
        <v>762</v>
      </c>
    </row>
    <row r="128" spans="1:1">
      <c r="A128" s="2" t="s">
        <v>762</v>
      </c>
    </row>
    <row r="129" spans="1:1">
      <c r="A129" s="2" t="s">
        <v>762</v>
      </c>
    </row>
    <row r="130" spans="1:1">
      <c r="A130" s="2" t="s">
        <v>764</v>
      </c>
    </row>
    <row r="131" spans="1:1">
      <c r="A131" s="2" t="s">
        <v>764</v>
      </c>
    </row>
    <row r="132" spans="1:1">
      <c r="A132" s="2" t="s">
        <v>764</v>
      </c>
    </row>
    <row r="133" spans="1:1">
      <c r="A133" s="2" t="s">
        <v>766</v>
      </c>
    </row>
    <row r="134" spans="1:1">
      <c r="A134" s="2" t="s">
        <v>766</v>
      </c>
    </row>
    <row r="135" spans="1:1">
      <c r="A135" s="2" t="s">
        <v>766</v>
      </c>
    </row>
    <row r="136" spans="1:1">
      <c r="A136" s="2" t="s">
        <v>766</v>
      </c>
    </row>
    <row r="137" spans="1:1">
      <c r="A137" s="2" t="s">
        <v>766</v>
      </c>
    </row>
    <row r="138" spans="1:1">
      <c r="A138" s="2" t="s">
        <v>766</v>
      </c>
    </row>
    <row r="139" spans="1:1">
      <c r="A139" s="2" t="s">
        <v>768</v>
      </c>
    </row>
    <row r="140" spans="1:1">
      <c r="A140" s="2" t="s">
        <v>581</v>
      </c>
    </row>
    <row r="141" spans="1:1">
      <c r="A141" s="2" t="s">
        <v>769</v>
      </c>
    </row>
    <row r="142" spans="1:1">
      <c r="A142" s="2" t="s">
        <v>770</v>
      </c>
    </row>
    <row r="143" spans="1:1">
      <c r="A143" s="2" t="s">
        <v>771</v>
      </c>
    </row>
    <row r="144" spans="1:1">
      <c r="A144" s="2" t="s">
        <v>772</v>
      </c>
    </row>
    <row r="145" spans="1:1">
      <c r="A145" s="2" t="s">
        <v>116</v>
      </c>
    </row>
    <row r="146" spans="1:1">
      <c r="A146" s="2" t="s">
        <v>625</v>
      </c>
    </row>
    <row r="147" spans="1:1">
      <c r="A147" s="2" t="s">
        <v>122</v>
      </c>
    </row>
    <row r="148" spans="1:1">
      <c r="A148" s="2" t="s">
        <v>776</v>
      </c>
    </row>
    <row r="149" spans="1:1">
      <c r="A149" s="2" t="s">
        <v>778</v>
      </c>
    </row>
    <row r="150" spans="1:1">
      <c r="A150" s="2" t="s">
        <v>820</v>
      </c>
    </row>
    <row r="151" spans="1:1">
      <c r="A151" s="2" t="s">
        <v>821</v>
      </c>
    </row>
    <row r="152" spans="1:1">
      <c r="A152" s="2" t="s">
        <v>822</v>
      </c>
    </row>
    <row r="153" spans="1:1">
      <c r="A153" s="2" t="s">
        <v>820</v>
      </c>
    </row>
    <row r="154" spans="1:1">
      <c r="A154" s="2" t="s">
        <v>821</v>
      </c>
    </row>
    <row r="155" spans="1:1">
      <c r="A155" s="2" t="s">
        <v>820</v>
      </c>
    </row>
    <row r="156" spans="1:1">
      <c r="A156" s="2" t="s">
        <v>821</v>
      </c>
    </row>
    <row r="157" spans="1:1">
      <c r="A157" s="2" t="s">
        <v>65</v>
      </c>
    </row>
    <row r="158" spans="1:1">
      <c r="A158" s="2" t="s">
        <v>65</v>
      </c>
    </row>
    <row r="159" spans="1:1">
      <c r="A159" s="2" t="s">
        <v>65</v>
      </c>
    </row>
    <row r="160" spans="1:1">
      <c r="A160" s="2" t="s">
        <v>65</v>
      </c>
    </row>
    <row r="161" spans="1:1">
      <c r="A161" s="2" t="s">
        <v>65</v>
      </c>
    </row>
    <row r="162" spans="1:1">
      <c r="A162" s="2" t="s">
        <v>785</v>
      </c>
    </row>
    <row r="163" spans="1:1">
      <c r="A163" s="2" t="s">
        <v>785</v>
      </c>
    </row>
    <row r="164" spans="1:1">
      <c r="A164" s="2" t="s">
        <v>785</v>
      </c>
    </row>
    <row r="165" spans="1:1">
      <c r="A165" s="2" t="s">
        <v>68</v>
      </c>
    </row>
    <row r="166" spans="1:1">
      <c r="A166" s="2" t="s">
        <v>68</v>
      </c>
    </row>
    <row r="167" spans="1:1">
      <c r="A167" s="2" t="s">
        <v>68</v>
      </c>
    </row>
    <row r="168" spans="1:1">
      <c r="A168" s="2" t="s">
        <v>68</v>
      </c>
    </row>
    <row r="169" spans="1:1">
      <c r="A169" s="2" t="s">
        <v>68</v>
      </c>
    </row>
    <row r="170" spans="1:1">
      <c r="A170" s="2" t="s">
        <v>68</v>
      </c>
    </row>
    <row r="171" spans="1:1">
      <c r="A171" s="2" t="s">
        <v>473</v>
      </c>
    </row>
    <row r="172" spans="1:1">
      <c r="A172" s="2" t="s">
        <v>473</v>
      </c>
    </row>
    <row r="173" spans="1:1">
      <c r="A173" s="2" t="s">
        <v>473</v>
      </c>
    </row>
    <row r="174" spans="1:1">
      <c r="A174" s="2" t="s">
        <v>473</v>
      </c>
    </row>
    <row r="175" spans="1:1">
      <c r="A175" s="2" t="s">
        <v>473</v>
      </c>
    </row>
    <row r="176" spans="1:1">
      <c r="A176" s="2" t="s">
        <v>473</v>
      </c>
    </row>
    <row r="177" spans="1:1">
      <c r="A177" s="2" t="s">
        <v>823</v>
      </c>
    </row>
    <row r="178" spans="1:1">
      <c r="A178" s="2" t="s">
        <v>791</v>
      </c>
    </row>
    <row r="179" spans="1:1">
      <c r="A179" s="2" t="s">
        <v>824</v>
      </c>
    </row>
    <row r="180" spans="1:1">
      <c r="A180" s="2" t="s">
        <v>794</v>
      </c>
    </row>
    <row r="181" spans="1:1">
      <c r="A181" s="2" t="s">
        <v>794</v>
      </c>
    </row>
    <row r="182" spans="1:1">
      <c r="A182" s="2" t="s">
        <v>796</v>
      </c>
    </row>
    <row r="183" spans="1:1">
      <c r="A183" s="2" t="s">
        <v>798</v>
      </c>
    </row>
    <row r="184" spans="1:1">
      <c r="A184" s="2" t="s">
        <v>798</v>
      </c>
    </row>
    <row r="185" spans="1:1">
      <c r="A185" s="2" t="s">
        <v>800</v>
      </c>
    </row>
    <row r="186" spans="1:1">
      <c r="A186" s="2" t="s">
        <v>802</v>
      </c>
    </row>
    <row r="187" spans="1:1">
      <c r="A187" s="2" t="s">
        <v>804</v>
      </c>
    </row>
    <row r="188" spans="1:1">
      <c r="A188" s="2" t="s">
        <v>804</v>
      </c>
    </row>
    <row r="189" spans="1:1">
      <c r="A189" s="2" t="s">
        <v>804</v>
      </c>
    </row>
    <row r="190" spans="1:1">
      <c r="A190" s="2" t="s">
        <v>804</v>
      </c>
    </row>
    <row r="191" spans="1:1">
      <c r="A191" s="2" t="s">
        <v>804</v>
      </c>
    </row>
    <row r="192" spans="1:1">
      <c r="A192" s="2" t="s">
        <v>804</v>
      </c>
    </row>
    <row r="193" spans="1:1">
      <c r="A193" s="2" t="s">
        <v>804</v>
      </c>
    </row>
    <row r="194" spans="1:1">
      <c r="A194" s="2" t="s">
        <v>806</v>
      </c>
    </row>
    <row r="195" spans="1:1">
      <c r="A195" s="2" t="s">
        <v>808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2024-02-28T08:04:47Z</cp:lastPrinted>
  <dcterms:created xsi:type="dcterms:W3CDTF">2009-06-02T18:56:54Z</dcterms:created>
  <dcterms:modified xsi:type="dcterms:W3CDTF">2024-02-28T08:05:07Z</dcterms:modified>
</cp:coreProperties>
</file>