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CA566D52-9CFF-430D-8825-AF4B8F2C728E}" xr6:coauthVersionLast="47" xr6:coauthVersionMax="47" xr10:uidLastSave="{00000000-0000-0000-0000-000000000000}"/>
  <bookViews>
    <workbookView xWindow="-120" yWindow="-12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Invoice!$A$1:$K$422</definedName>
    <definedName name="_xlnm.Print_Area" localSheetId="2">'Shipping Invoice'!$A$1:$L$421</definedName>
    <definedName name="_xlnm.Print_Area" localSheetId="3">'Tax Invoice'!$A$1:$H$1014</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02" i="6" l="1"/>
  <c r="F1003" i="6"/>
  <c r="F1004" i="6"/>
  <c r="F1001" i="6"/>
  <c r="A1002" i="6"/>
  <c r="A1003" i="6"/>
  <c r="A1001" i="6"/>
  <c r="I425" i="2"/>
  <c r="I424" i="2"/>
  <c r="J418" i="2"/>
  <c r="K419" i="7" l="1"/>
  <c r="K14" i="7"/>
  <c r="K17" i="7"/>
  <c r="K10" i="7"/>
  <c r="I413" i="7"/>
  <c r="I412" i="7"/>
  <c r="I411" i="7"/>
  <c r="I408" i="7"/>
  <c r="I407" i="7"/>
  <c r="I405" i="7"/>
  <c r="I402" i="7"/>
  <c r="I401" i="7"/>
  <c r="I400" i="7"/>
  <c r="I399" i="7"/>
  <c r="I395" i="7"/>
  <c r="I394" i="7"/>
  <c r="I393" i="7"/>
  <c r="I390" i="7"/>
  <c r="I389" i="7"/>
  <c r="I387" i="7"/>
  <c r="I384" i="7"/>
  <c r="I383" i="7"/>
  <c r="I382" i="7"/>
  <c r="I381" i="7"/>
  <c r="I377" i="7"/>
  <c r="I376" i="7"/>
  <c r="I375" i="7"/>
  <c r="I372" i="7"/>
  <c r="I371" i="7"/>
  <c r="I369" i="7"/>
  <c r="I366" i="7"/>
  <c r="I365" i="7"/>
  <c r="I364" i="7"/>
  <c r="I363" i="7"/>
  <c r="I359" i="7"/>
  <c r="I358" i="7"/>
  <c r="I357" i="7"/>
  <c r="I354" i="7"/>
  <c r="I353" i="7"/>
  <c r="I351" i="7"/>
  <c r="I348" i="7"/>
  <c r="I347" i="7"/>
  <c r="I346" i="7"/>
  <c r="I345" i="7"/>
  <c r="I341" i="7"/>
  <c r="I340" i="7"/>
  <c r="I339" i="7"/>
  <c r="I336" i="7"/>
  <c r="I335" i="7"/>
  <c r="I333" i="7"/>
  <c r="I330" i="7"/>
  <c r="I329" i="7"/>
  <c r="I328" i="7"/>
  <c r="I327" i="7"/>
  <c r="I323" i="7"/>
  <c r="I322" i="7"/>
  <c r="I321" i="7"/>
  <c r="I318" i="7"/>
  <c r="I317" i="7"/>
  <c r="I315" i="7"/>
  <c r="I312" i="7"/>
  <c r="I311" i="7"/>
  <c r="I310" i="7"/>
  <c r="I309" i="7"/>
  <c r="I305" i="7"/>
  <c r="I304" i="7"/>
  <c r="I303" i="7"/>
  <c r="I300" i="7"/>
  <c r="I299" i="7"/>
  <c r="I297" i="7"/>
  <c r="I294" i="7"/>
  <c r="I293" i="7"/>
  <c r="I292" i="7"/>
  <c r="I291" i="7"/>
  <c r="I287" i="7"/>
  <c r="I286" i="7"/>
  <c r="I285" i="7"/>
  <c r="I282" i="7"/>
  <c r="I281" i="7"/>
  <c r="I279" i="7"/>
  <c r="I276" i="7"/>
  <c r="I275" i="7"/>
  <c r="I274" i="7"/>
  <c r="I273" i="7"/>
  <c r="I269" i="7"/>
  <c r="I268" i="7"/>
  <c r="I267" i="7"/>
  <c r="I264" i="7"/>
  <c r="I263" i="7"/>
  <c r="I261" i="7"/>
  <c r="I258" i="7"/>
  <c r="I257" i="7"/>
  <c r="I256" i="7"/>
  <c r="I255" i="7"/>
  <c r="I251" i="7"/>
  <c r="I250" i="7"/>
  <c r="I249" i="7"/>
  <c r="I246" i="7"/>
  <c r="I245" i="7"/>
  <c r="I243" i="7"/>
  <c r="I241" i="7"/>
  <c r="I240" i="7"/>
  <c r="I239" i="7"/>
  <c r="I238" i="7"/>
  <c r="I235" i="7"/>
  <c r="I234" i="7"/>
  <c r="I233" i="7"/>
  <c r="I232" i="7"/>
  <c r="I231" i="7"/>
  <c r="I228" i="7"/>
  <c r="I227" i="7"/>
  <c r="I226" i="7"/>
  <c r="I225" i="7"/>
  <c r="I223" i="7"/>
  <c r="I221" i="7"/>
  <c r="I220" i="7"/>
  <c r="I219" i="7"/>
  <c r="I217" i="7"/>
  <c r="I216" i="7"/>
  <c r="I214" i="7"/>
  <c r="I213" i="7"/>
  <c r="I211" i="7"/>
  <c r="I210" i="7"/>
  <c r="I209" i="7"/>
  <c r="I207" i="7"/>
  <c r="I205" i="7"/>
  <c r="I204" i="7"/>
  <c r="I203" i="7"/>
  <c r="I202" i="7"/>
  <c r="I199" i="7"/>
  <c r="I198" i="7"/>
  <c r="I197" i="7"/>
  <c r="I196" i="7"/>
  <c r="I195" i="7"/>
  <c r="I192" i="7"/>
  <c r="I191" i="7"/>
  <c r="I190" i="7"/>
  <c r="I189" i="7"/>
  <c r="I187" i="7"/>
  <c r="I185" i="7"/>
  <c r="I184" i="7"/>
  <c r="I183" i="7"/>
  <c r="I181" i="7"/>
  <c r="I180" i="7"/>
  <c r="I178" i="7"/>
  <c r="I177" i="7"/>
  <c r="I175" i="7"/>
  <c r="I174" i="7"/>
  <c r="I173" i="7"/>
  <c r="I171" i="7"/>
  <c r="I169" i="7"/>
  <c r="I168" i="7"/>
  <c r="I167" i="7"/>
  <c r="I166" i="7"/>
  <c r="I163" i="7"/>
  <c r="I162" i="7"/>
  <c r="I161" i="7"/>
  <c r="I160" i="7"/>
  <c r="I159" i="7"/>
  <c r="I156" i="7"/>
  <c r="I155" i="7"/>
  <c r="I154" i="7"/>
  <c r="I153" i="7"/>
  <c r="I151" i="7"/>
  <c r="I149" i="7"/>
  <c r="I148" i="7"/>
  <c r="I147" i="7"/>
  <c r="I145" i="7"/>
  <c r="I144" i="7"/>
  <c r="I142" i="7"/>
  <c r="I141" i="7"/>
  <c r="I139" i="7"/>
  <c r="I138" i="7"/>
  <c r="I137" i="7"/>
  <c r="I135" i="7"/>
  <c r="I133" i="7"/>
  <c r="I132" i="7"/>
  <c r="I131" i="7"/>
  <c r="I130" i="7"/>
  <c r="I127" i="7"/>
  <c r="I126" i="7"/>
  <c r="I125" i="7"/>
  <c r="I124" i="7"/>
  <c r="I123" i="7"/>
  <c r="I120" i="7"/>
  <c r="I119" i="7"/>
  <c r="I118" i="7"/>
  <c r="I117" i="7"/>
  <c r="I115" i="7"/>
  <c r="I113" i="7"/>
  <c r="I112" i="7"/>
  <c r="I111" i="7"/>
  <c r="I109" i="7"/>
  <c r="I108" i="7"/>
  <c r="I106" i="7"/>
  <c r="I105" i="7"/>
  <c r="I103" i="7"/>
  <c r="I102" i="7"/>
  <c r="I101" i="7"/>
  <c r="I99" i="7"/>
  <c r="I97" i="7"/>
  <c r="I96" i="7"/>
  <c r="I95" i="7"/>
  <c r="I94" i="7"/>
  <c r="I91" i="7"/>
  <c r="I90" i="7"/>
  <c r="I89" i="7"/>
  <c r="I88" i="7"/>
  <c r="I87" i="7"/>
  <c r="I84" i="7"/>
  <c r="I83" i="7"/>
  <c r="I82" i="7"/>
  <c r="I81" i="7"/>
  <c r="I79" i="7"/>
  <c r="I77" i="7"/>
  <c r="I76" i="7"/>
  <c r="I75" i="7"/>
  <c r="I73" i="7"/>
  <c r="I72" i="7"/>
  <c r="I70" i="7"/>
  <c r="I69" i="7"/>
  <c r="I67" i="7"/>
  <c r="I66" i="7"/>
  <c r="I65" i="7"/>
  <c r="I63" i="7"/>
  <c r="I61" i="7"/>
  <c r="I60" i="7"/>
  <c r="I59" i="7"/>
  <c r="I58" i="7"/>
  <c r="I55" i="7"/>
  <c r="I54" i="7"/>
  <c r="I53" i="7"/>
  <c r="I52" i="7"/>
  <c r="I51" i="7"/>
  <c r="I48" i="7"/>
  <c r="I47" i="7"/>
  <c r="I46" i="7"/>
  <c r="I45" i="7"/>
  <c r="I43" i="7"/>
  <c r="I41" i="7"/>
  <c r="I40" i="7"/>
  <c r="I39" i="7"/>
  <c r="I37" i="7"/>
  <c r="I36" i="7"/>
  <c r="I34" i="7"/>
  <c r="I33" i="7"/>
  <c r="I31" i="7"/>
  <c r="I30" i="7"/>
  <c r="I29" i="7"/>
  <c r="I27" i="7"/>
  <c r="I25" i="7"/>
  <c r="I24" i="7"/>
  <c r="I23" i="7"/>
  <c r="I22" i="7"/>
  <c r="N1" i="6"/>
  <c r="E411" i="6" s="1"/>
  <c r="D412" i="6"/>
  <c r="B416" i="7" s="1"/>
  <c r="D411" i="6"/>
  <c r="B415" i="7" s="1"/>
  <c r="D410" i="6"/>
  <c r="B414" i="7" s="1"/>
  <c r="D409" i="6"/>
  <c r="B413" i="7" s="1"/>
  <c r="D408" i="6"/>
  <c r="B412" i="7" s="1"/>
  <c r="K412" i="7" s="1"/>
  <c r="D407" i="6"/>
  <c r="B411" i="7" s="1"/>
  <c r="K411" i="7" s="1"/>
  <c r="D406" i="6"/>
  <c r="B410" i="7" s="1"/>
  <c r="D405" i="6"/>
  <c r="B409" i="7" s="1"/>
  <c r="D404" i="6"/>
  <c r="B408" i="7" s="1"/>
  <c r="D403" i="6"/>
  <c r="B407" i="7" s="1"/>
  <c r="D402" i="6"/>
  <c r="B406" i="7" s="1"/>
  <c r="D401" i="6"/>
  <c r="B405" i="7" s="1"/>
  <c r="K405" i="7" s="1"/>
  <c r="D400" i="6"/>
  <c r="B404" i="7" s="1"/>
  <c r="D399" i="6"/>
  <c r="B403" i="7" s="1"/>
  <c r="D398" i="6"/>
  <c r="B402" i="7" s="1"/>
  <c r="D397" i="6"/>
  <c r="B401" i="7" s="1"/>
  <c r="D396" i="6"/>
  <c r="B400" i="7" s="1"/>
  <c r="K400" i="7" s="1"/>
  <c r="D395" i="6"/>
  <c r="B399" i="7" s="1"/>
  <c r="K399" i="7" s="1"/>
  <c r="D394" i="6"/>
  <c r="B398" i="7" s="1"/>
  <c r="D393" i="6"/>
  <c r="B397" i="7" s="1"/>
  <c r="D392" i="6"/>
  <c r="B396" i="7" s="1"/>
  <c r="D391" i="6"/>
  <c r="B395" i="7" s="1"/>
  <c r="D390" i="6"/>
  <c r="B394" i="7" s="1"/>
  <c r="D389" i="6"/>
  <c r="B393" i="7" s="1"/>
  <c r="D388" i="6"/>
  <c r="B392" i="7" s="1"/>
  <c r="D387" i="6"/>
  <c r="B391" i="7" s="1"/>
  <c r="D386" i="6"/>
  <c r="B390" i="7" s="1"/>
  <c r="D385" i="6"/>
  <c r="B389" i="7" s="1"/>
  <c r="D384" i="6"/>
  <c r="B388" i="7" s="1"/>
  <c r="D383" i="6"/>
  <c r="B387" i="7" s="1"/>
  <c r="K387" i="7" s="1"/>
  <c r="D382" i="6"/>
  <c r="B386" i="7" s="1"/>
  <c r="D381" i="6"/>
  <c r="B385" i="7" s="1"/>
  <c r="D380" i="6"/>
  <c r="B384" i="7" s="1"/>
  <c r="D379" i="6"/>
  <c r="B383" i="7" s="1"/>
  <c r="D378" i="6"/>
  <c r="B382" i="7" s="1"/>
  <c r="D377" i="6"/>
  <c r="B381" i="7" s="1"/>
  <c r="K381" i="7" s="1"/>
  <c r="D376" i="6"/>
  <c r="B380" i="7" s="1"/>
  <c r="D375" i="6"/>
  <c r="B379" i="7" s="1"/>
  <c r="D374" i="6"/>
  <c r="B378" i="7" s="1"/>
  <c r="D373" i="6"/>
  <c r="B377" i="7" s="1"/>
  <c r="D372" i="6"/>
  <c r="B376" i="7" s="1"/>
  <c r="K376" i="7" s="1"/>
  <c r="D371" i="6"/>
  <c r="B375" i="7" s="1"/>
  <c r="K375" i="7" s="1"/>
  <c r="D370" i="6"/>
  <c r="B374" i="7" s="1"/>
  <c r="D369" i="6"/>
  <c r="B373" i="7" s="1"/>
  <c r="D368" i="6"/>
  <c r="B372" i="7" s="1"/>
  <c r="D367" i="6"/>
  <c r="B371" i="7" s="1"/>
  <c r="D366" i="6"/>
  <c r="B370" i="7" s="1"/>
  <c r="D365" i="6"/>
  <c r="B369" i="7" s="1"/>
  <c r="K369" i="7" s="1"/>
  <c r="D364" i="6"/>
  <c r="B368" i="7" s="1"/>
  <c r="D363" i="6"/>
  <c r="B367" i="7" s="1"/>
  <c r="D362" i="6"/>
  <c r="B366" i="7" s="1"/>
  <c r="D361" i="6"/>
  <c r="B365" i="7" s="1"/>
  <c r="D360" i="6"/>
  <c r="B364" i="7" s="1"/>
  <c r="K364" i="7" s="1"/>
  <c r="D359" i="6"/>
  <c r="B363" i="7" s="1"/>
  <c r="K363" i="7" s="1"/>
  <c r="D358" i="6"/>
  <c r="B362" i="7" s="1"/>
  <c r="D357" i="6"/>
  <c r="B361" i="7" s="1"/>
  <c r="D356" i="6"/>
  <c r="B360" i="7" s="1"/>
  <c r="D355" i="6"/>
  <c r="B359" i="7" s="1"/>
  <c r="D354" i="6"/>
  <c r="B358" i="7" s="1"/>
  <c r="K358" i="7" s="1"/>
  <c r="D353" i="6"/>
  <c r="B357" i="7" s="1"/>
  <c r="K357" i="7" s="1"/>
  <c r="D352" i="6"/>
  <c r="B356" i="7" s="1"/>
  <c r="D351" i="6"/>
  <c r="B355" i="7" s="1"/>
  <c r="D350" i="6"/>
  <c r="B354" i="7" s="1"/>
  <c r="D349" i="6"/>
  <c r="B353" i="7" s="1"/>
  <c r="D348" i="6"/>
  <c r="B352" i="7" s="1"/>
  <c r="D347" i="6"/>
  <c r="B351" i="7" s="1"/>
  <c r="K351" i="7" s="1"/>
  <c r="D346" i="6"/>
  <c r="B350" i="7" s="1"/>
  <c r="D345" i="6"/>
  <c r="B349" i="7" s="1"/>
  <c r="D344" i="6"/>
  <c r="B348" i="7" s="1"/>
  <c r="D343" i="6"/>
  <c r="B347" i="7" s="1"/>
  <c r="D342" i="6"/>
  <c r="B346" i="7" s="1"/>
  <c r="K346" i="7" s="1"/>
  <c r="D341" i="6"/>
  <c r="B345" i="7" s="1"/>
  <c r="K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K333" i="7" s="1"/>
  <c r="D328" i="6"/>
  <c r="B332" i="7" s="1"/>
  <c r="D327" i="6"/>
  <c r="B331" i="7" s="1"/>
  <c r="D326" i="6"/>
  <c r="B330" i="7" s="1"/>
  <c r="D325" i="6"/>
  <c r="B329" i="7" s="1"/>
  <c r="D324" i="6"/>
  <c r="B328" i="7" s="1"/>
  <c r="D323" i="6"/>
  <c r="B327" i="7" s="1"/>
  <c r="K327" i="7" s="1"/>
  <c r="D322" i="6"/>
  <c r="B326" i="7" s="1"/>
  <c r="D321" i="6"/>
  <c r="B325" i="7" s="1"/>
  <c r="D320" i="6"/>
  <c r="B324" i="7" s="1"/>
  <c r="D319" i="6"/>
  <c r="B323" i="7" s="1"/>
  <c r="D318" i="6"/>
  <c r="B322" i="7" s="1"/>
  <c r="K322" i="7" s="1"/>
  <c r="D317" i="6"/>
  <c r="B321" i="7" s="1"/>
  <c r="K321" i="7" s="1"/>
  <c r="D316" i="6"/>
  <c r="B320" i="7" s="1"/>
  <c r="D315" i="6"/>
  <c r="B319" i="7" s="1"/>
  <c r="D314" i="6"/>
  <c r="B318" i="7" s="1"/>
  <c r="D313" i="6"/>
  <c r="B317" i="7" s="1"/>
  <c r="D312" i="6"/>
  <c r="B316" i="7" s="1"/>
  <c r="D311" i="6"/>
  <c r="B315" i="7" s="1"/>
  <c r="K315" i="7" s="1"/>
  <c r="D310" i="6"/>
  <c r="B314" i="7" s="1"/>
  <c r="D309" i="6"/>
  <c r="B313" i="7" s="1"/>
  <c r="D308" i="6"/>
  <c r="B312" i="7" s="1"/>
  <c r="D307" i="6"/>
  <c r="B311" i="7" s="1"/>
  <c r="D306" i="6"/>
  <c r="B310" i="7" s="1"/>
  <c r="K310" i="7" s="1"/>
  <c r="D305" i="6"/>
  <c r="B309" i="7" s="1"/>
  <c r="K309" i="7" s="1"/>
  <c r="D304" i="6"/>
  <c r="B308" i="7" s="1"/>
  <c r="D303" i="6"/>
  <c r="B307" i="7" s="1"/>
  <c r="D302" i="6"/>
  <c r="B306" i="7" s="1"/>
  <c r="D301" i="6"/>
  <c r="B305" i="7" s="1"/>
  <c r="D300" i="6"/>
  <c r="B304" i="7" s="1"/>
  <c r="K304" i="7" s="1"/>
  <c r="D299" i="6"/>
  <c r="B303" i="7" s="1"/>
  <c r="K303" i="7" s="1"/>
  <c r="D298" i="6"/>
  <c r="B302" i="7" s="1"/>
  <c r="D297" i="6"/>
  <c r="B301" i="7" s="1"/>
  <c r="D296" i="6"/>
  <c r="B300" i="7" s="1"/>
  <c r="D295" i="6"/>
  <c r="B299" i="7" s="1"/>
  <c r="K299" i="7" s="1"/>
  <c r="D294" i="6"/>
  <c r="B298" i="7" s="1"/>
  <c r="D293" i="6"/>
  <c r="B297" i="7" s="1"/>
  <c r="K297" i="7" s="1"/>
  <c r="D292" i="6"/>
  <c r="B296" i="7" s="1"/>
  <c r="D291" i="6"/>
  <c r="B295" i="7" s="1"/>
  <c r="D290" i="6"/>
  <c r="B294" i="7" s="1"/>
  <c r="D289" i="6"/>
  <c r="B293" i="7" s="1"/>
  <c r="K293" i="7" s="1"/>
  <c r="D288" i="6"/>
  <c r="B292" i="7" s="1"/>
  <c r="K292" i="7" s="1"/>
  <c r="D287" i="6"/>
  <c r="B291" i="7" s="1"/>
  <c r="K291" i="7" s="1"/>
  <c r="D286" i="6"/>
  <c r="B290" i="7" s="1"/>
  <c r="D285" i="6"/>
  <c r="B289" i="7" s="1"/>
  <c r="D284" i="6"/>
  <c r="B288" i="7" s="1"/>
  <c r="D283" i="6"/>
  <c r="B287" i="7" s="1"/>
  <c r="K287" i="7" s="1"/>
  <c r="D282" i="6"/>
  <c r="B286" i="7" s="1"/>
  <c r="D281" i="6"/>
  <c r="B285" i="7" s="1"/>
  <c r="D280" i="6"/>
  <c r="B284" i="7" s="1"/>
  <c r="D279" i="6"/>
  <c r="B283" i="7" s="1"/>
  <c r="D278" i="6"/>
  <c r="B282" i="7" s="1"/>
  <c r="D277" i="6"/>
  <c r="B281" i="7" s="1"/>
  <c r="K281" i="7" s="1"/>
  <c r="D276" i="6"/>
  <c r="B280" i="7" s="1"/>
  <c r="D275" i="6"/>
  <c r="B279" i="7" s="1"/>
  <c r="K279" i="7" s="1"/>
  <c r="D274" i="6"/>
  <c r="B278" i="7" s="1"/>
  <c r="D273" i="6"/>
  <c r="B277" i="7" s="1"/>
  <c r="D272" i="6"/>
  <c r="B276" i="7" s="1"/>
  <c r="D271" i="6"/>
  <c r="B275" i="7" s="1"/>
  <c r="D270" i="6"/>
  <c r="B274" i="7" s="1"/>
  <c r="D269" i="6"/>
  <c r="B273" i="7" s="1"/>
  <c r="K273" i="7" s="1"/>
  <c r="D268" i="6"/>
  <c r="B272" i="7" s="1"/>
  <c r="D267" i="6"/>
  <c r="B271" i="7" s="1"/>
  <c r="D266" i="6"/>
  <c r="B270" i="7" s="1"/>
  <c r="D265" i="6"/>
  <c r="B269" i="7" s="1"/>
  <c r="K269" i="7" s="1"/>
  <c r="D264" i="6"/>
  <c r="B268" i="7" s="1"/>
  <c r="K268" i="7" s="1"/>
  <c r="D263" i="6"/>
  <c r="B267" i="7" s="1"/>
  <c r="K267" i="7" s="1"/>
  <c r="D262" i="6"/>
  <c r="B266" i="7" s="1"/>
  <c r="D261" i="6"/>
  <c r="B265" i="7" s="1"/>
  <c r="D260" i="6"/>
  <c r="B264" i="7" s="1"/>
  <c r="D259" i="6"/>
  <c r="B263" i="7" s="1"/>
  <c r="D258" i="6"/>
  <c r="B262" i="7" s="1"/>
  <c r="D257" i="6"/>
  <c r="B261" i="7" s="1"/>
  <c r="K261" i="7" s="1"/>
  <c r="D256" i="6"/>
  <c r="B260" i="7" s="1"/>
  <c r="D255" i="6"/>
  <c r="B259" i="7" s="1"/>
  <c r="D254" i="6"/>
  <c r="B258" i="7" s="1"/>
  <c r="D253" i="6"/>
  <c r="B257" i="7" s="1"/>
  <c r="K257" i="7" s="1"/>
  <c r="D252" i="6"/>
  <c r="B256" i="7" s="1"/>
  <c r="K256" i="7" s="1"/>
  <c r="D251" i="6"/>
  <c r="B255" i="7" s="1"/>
  <c r="K255" i="7" s="1"/>
  <c r="D250" i="6"/>
  <c r="B254" i="7" s="1"/>
  <c r="D249" i="6"/>
  <c r="B253" i="7" s="1"/>
  <c r="D248" i="6"/>
  <c r="B252" i="7" s="1"/>
  <c r="D247" i="6"/>
  <c r="B251" i="7" s="1"/>
  <c r="D246" i="6"/>
  <c r="B250" i="7" s="1"/>
  <c r="D245" i="6"/>
  <c r="B249" i="7" s="1"/>
  <c r="K249" i="7" s="1"/>
  <c r="D244" i="6"/>
  <c r="B248" i="7" s="1"/>
  <c r="D243" i="6"/>
  <c r="B247" i="7" s="1"/>
  <c r="D242" i="6"/>
  <c r="B246" i="7" s="1"/>
  <c r="D241" i="6"/>
  <c r="B245" i="7" s="1"/>
  <c r="K245" i="7" s="1"/>
  <c r="D240" i="6"/>
  <c r="B244" i="7" s="1"/>
  <c r="D239" i="6"/>
  <c r="B243" i="7" s="1"/>
  <c r="K243" i="7" s="1"/>
  <c r="D238" i="6"/>
  <c r="B242" i="7" s="1"/>
  <c r="D237" i="6"/>
  <c r="B241" i="7" s="1"/>
  <c r="D236" i="6"/>
  <c r="B240" i="7" s="1"/>
  <c r="D235" i="6"/>
  <c r="B239" i="7" s="1"/>
  <c r="K239" i="7" s="1"/>
  <c r="D234" i="6"/>
  <c r="B238" i="7" s="1"/>
  <c r="K238" i="7" s="1"/>
  <c r="D233" i="6"/>
  <c r="B237" i="7" s="1"/>
  <c r="D232" i="6"/>
  <c r="B236" i="7" s="1"/>
  <c r="D231" i="6"/>
  <c r="B235" i="7" s="1"/>
  <c r="D230" i="6"/>
  <c r="B234" i="7" s="1"/>
  <c r="D229" i="6"/>
  <c r="B233" i="7" s="1"/>
  <c r="D228" i="6"/>
  <c r="B232" i="7" s="1"/>
  <c r="K232" i="7" s="1"/>
  <c r="D227" i="6"/>
  <c r="B231" i="7" s="1"/>
  <c r="K231" i="7" s="1"/>
  <c r="D226" i="6"/>
  <c r="B230" i="7" s="1"/>
  <c r="D225" i="6"/>
  <c r="B229" i="7" s="1"/>
  <c r="D224" i="6"/>
  <c r="B228" i="7" s="1"/>
  <c r="D223" i="6"/>
  <c r="B227" i="7" s="1"/>
  <c r="K227" i="7" s="1"/>
  <c r="D222" i="6"/>
  <c r="B226" i="7" s="1"/>
  <c r="D221" i="6"/>
  <c r="B225" i="7" s="1"/>
  <c r="D220" i="6"/>
  <c r="B224" i="7" s="1"/>
  <c r="D219" i="6"/>
  <c r="B223" i="7" s="1"/>
  <c r="K223" i="7" s="1"/>
  <c r="D218" i="6"/>
  <c r="B222" i="7" s="1"/>
  <c r="D217" i="6"/>
  <c r="B221" i="7" s="1"/>
  <c r="K221" i="7" s="1"/>
  <c r="D216" i="6"/>
  <c r="B220" i="7" s="1"/>
  <c r="K220" i="7" s="1"/>
  <c r="D215" i="6"/>
  <c r="B219" i="7" s="1"/>
  <c r="K219" i="7" s="1"/>
  <c r="D214" i="6"/>
  <c r="B218" i="7" s="1"/>
  <c r="D213" i="6"/>
  <c r="B217" i="7" s="1"/>
  <c r="D212" i="6"/>
  <c r="B216" i="7" s="1"/>
  <c r="D211" i="6"/>
  <c r="B215" i="7" s="1"/>
  <c r="D210" i="6"/>
  <c r="B214" i="7" s="1"/>
  <c r="K214" i="7" s="1"/>
  <c r="D209" i="6"/>
  <c r="B213" i="7" s="1"/>
  <c r="K213" i="7" s="1"/>
  <c r="D208" i="6"/>
  <c r="B212" i="7" s="1"/>
  <c r="D207" i="6"/>
  <c r="B211" i="7" s="1"/>
  <c r="K211" i="7" s="1"/>
  <c r="D206" i="6"/>
  <c r="B210" i="7" s="1"/>
  <c r="D205" i="6"/>
  <c r="B209" i="7" s="1"/>
  <c r="D204" i="6"/>
  <c r="B208" i="7" s="1"/>
  <c r="D203" i="6"/>
  <c r="B207" i="7" s="1"/>
  <c r="D202" i="6"/>
  <c r="B206" i="7" s="1"/>
  <c r="D201" i="6"/>
  <c r="B205" i="7" s="1"/>
  <c r="K205" i="7" s="1"/>
  <c r="D200" i="6"/>
  <c r="B204" i="7" s="1"/>
  <c r="D199" i="6"/>
  <c r="B203" i="7" s="1"/>
  <c r="K203" i="7" s="1"/>
  <c r="D198" i="6"/>
  <c r="B202" i="7" s="1"/>
  <c r="K202" i="7" s="1"/>
  <c r="D197" i="6"/>
  <c r="B201" i="7" s="1"/>
  <c r="D196" i="6"/>
  <c r="B200" i="7" s="1"/>
  <c r="D195" i="6"/>
  <c r="B199" i="7" s="1"/>
  <c r="D194" i="6"/>
  <c r="B198" i="7" s="1"/>
  <c r="D193" i="6"/>
  <c r="B197" i="7" s="1"/>
  <c r="K197" i="7" s="1"/>
  <c r="D192" i="6"/>
  <c r="B196" i="7" s="1"/>
  <c r="K196" i="7" s="1"/>
  <c r="D191" i="6"/>
  <c r="B195" i="7" s="1"/>
  <c r="K195" i="7" s="1"/>
  <c r="D190" i="6"/>
  <c r="B194" i="7" s="1"/>
  <c r="D189" i="6"/>
  <c r="B193" i="7" s="1"/>
  <c r="D188" i="6"/>
  <c r="B192" i="7" s="1"/>
  <c r="D187" i="6"/>
  <c r="B191" i="7" s="1"/>
  <c r="D186" i="6"/>
  <c r="B190" i="7" s="1"/>
  <c r="D185" i="6"/>
  <c r="B189" i="7" s="1"/>
  <c r="K189" i="7" s="1"/>
  <c r="D184" i="6"/>
  <c r="B188" i="7" s="1"/>
  <c r="D183" i="6"/>
  <c r="B187" i="7" s="1"/>
  <c r="K187" i="7" s="1"/>
  <c r="D182" i="6"/>
  <c r="B186" i="7" s="1"/>
  <c r="D181" i="6"/>
  <c r="B185" i="7" s="1"/>
  <c r="K185" i="7" s="1"/>
  <c r="D180" i="6"/>
  <c r="B184" i="7" s="1"/>
  <c r="K184" i="7" s="1"/>
  <c r="D179" i="6"/>
  <c r="B183" i="7" s="1"/>
  <c r="K183" i="7" s="1"/>
  <c r="D178" i="6"/>
  <c r="B182" i="7" s="1"/>
  <c r="D177" i="6"/>
  <c r="B181" i="7" s="1"/>
  <c r="D176" i="6"/>
  <c r="B180" i="7" s="1"/>
  <c r="D175" i="6"/>
  <c r="B179" i="7" s="1"/>
  <c r="D174" i="6"/>
  <c r="B178" i="7" s="1"/>
  <c r="K178" i="7" s="1"/>
  <c r="D173" i="6"/>
  <c r="B177" i="7" s="1"/>
  <c r="K177" i="7" s="1"/>
  <c r="D172" i="6"/>
  <c r="B176" i="7" s="1"/>
  <c r="D171" i="6"/>
  <c r="B175" i="7" s="1"/>
  <c r="D170" i="6"/>
  <c r="B174" i="7" s="1"/>
  <c r="D169" i="6"/>
  <c r="B173" i="7" s="1"/>
  <c r="D168" i="6"/>
  <c r="B172" i="7" s="1"/>
  <c r="D167" i="6"/>
  <c r="B171" i="7" s="1"/>
  <c r="K171" i="7" s="1"/>
  <c r="D166" i="6"/>
  <c r="B170" i="7" s="1"/>
  <c r="D165" i="6"/>
  <c r="B169" i="7" s="1"/>
  <c r="K169" i="7" s="1"/>
  <c r="D164" i="6"/>
  <c r="B168" i="7" s="1"/>
  <c r="D163" i="6"/>
  <c r="B167" i="7" s="1"/>
  <c r="K167" i="7" s="1"/>
  <c r="D162" i="6"/>
  <c r="B166" i="7" s="1"/>
  <c r="D161" i="6"/>
  <c r="B165" i="7" s="1"/>
  <c r="D160" i="6"/>
  <c r="B164" i="7" s="1"/>
  <c r="D159" i="6"/>
  <c r="B163" i="7" s="1"/>
  <c r="D158" i="6"/>
  <c r="B162" i="7" s="1"/>
  <c r="D157" i="6"/>
  <c r="B161" i="7" s="1"/>
  <c r="K161" i="7" s="1"/>
  <c r="D156" i="6"/>
  <c r="B160" i="7" s="1"/>
  <c r="K160" i="7" s="1"/>
  <c r="D155" i="6"/>
  <c r="B159" i="7" s="1"/>
  <c r="K159" i="7" s="1"/>
  <c r="D154" i="6"/>
  <c r="B158" i="7" s="1"/>
  <c r="D153" i="6"/>
  <c r="B157" i="7" s="1"/>
  <c r="D152" i="6"/>
  <c r="B156" i="7" s="1"/>
  <c r="D151" i="6"/>
  <c r="B155" i="7" s="1"/>
  <c r="D150" i="6"/>
  <c r="B154" i="7" s="1"/>
  <c r="K154" i="7" s="1"/>
  <c r="D149" i="6"/>
  <c r="B153" i="7" s="1"/>
  <c r="K153" i="7" s="1"/>
  <c r="D148" i="6"/>
  <c r="B152" i="7" s="1"/>
  <c r="D147" i="6"/>
  <c r="B151" i="7" s="1"/>
  <c r="K151" i="7" s="1"/>
  <c r="D146" i="6"/>
  <c r="B150" i="7" s="1"/>
  <c r="D145" i="6"/>
  <c r="B149" i="7" s="1"/>
  <c r="K149" i="7" s="1"/>
  <c r="D144" i="6"/>
  <c r="B148" i="7" s="1"/>
  <c r="D143" i="6"/>
  <c r="B147" i="7" s="1"/>
  <c r="D142" i="6"/>
  <c r="B146" i="7" s="1"/>
  <c r="D141" i="6"/>
  <c r="B145" i="7" s="1"/>
  <c r="K145" i="7" s="1"/>
  <c r="D140" i="6"/>
  <c r="B144" i="7" s="1"/>
  <c r="D139" i="6"/>
  <c r="B143" i="7" s="1"/>
  <c r="D138" i="6"/>
  <c r="B142" i="7" s="1"/>
  <c r="K142" i="7" s="1"/>
  <c r="D137" i="6"/>
  <c r="B141" i="7" s="1"/>
  <c r="K141" i="7" s="1"/>
  <c r="D136" i="6"/>
  <c r="B140" i="7" s="1"/>
  <c r="D135" i="6"/>
  <c r="B139" i="7" s="1"/>
  <c r="D134" i="6"/>
  <c r="B138" i="7" s="1"/>
  <c r="D133" i="6"/>
  <c r="B137" i="7" s="1"/>
  <c r="K137" i="7" s="1"/>
  <c r="D132" i="6"/>
  <c r="B136" i="7" s="1"/>
  <c r="D131" i="6"/>
  <c r="B135" i="7" s="1"/>
  <c r="K135" i="7" s="1"/>
  <c r="D130" i="6"/>
  <c r="B134" i="7" s="1"/>
  <c r="D129" i="6"/>
  <c r="B133" i="7" s="1"/>
  <c r="K133" i="7" s="1"/>
  <c r="D128" i="6"/>
  <c r="B132" i="7" s="1"/>
  <c r="D127" i="6"/>
  <c r="B131" i="7" s="1"/>
  <c r="D126" i="6"/>
  <c r="B130" i="7" s="1"/>
  <c r="D125" i="6"/>
  <c r="B129" i="7" s="1"/>
  <c r="D124" i="6"/>
  <c r="B128" i="7" s="1"/>
  <c r="D123" i="6"/>
  <c r="B127" i="7" s="1"/>
  <c r="K127" i="7" s="1"/>
  <c r="D122" i="6"/>
  <c r="B126" i="7" s="1"/>
  <c r="D121" i="6"/>
  <c r="B125" i="7" s="1"/>
  <c r="K125" i="7" s="1"/>
  <c r="D120" i="6"/>
  <c r="B124" i="7" s="1"/>
  <c r="K124" i="7" s="1"/>
  <c r="D119" i="6"/>
  <c r="B123" i="7" s="1"/>
  <c r="K123" i="7" s="1"/>
  <c r="D118" i="6"/>
  <c r="B122" i="7" s="1"/>
  <c r="D117" i="6"/>
  <c r="B121" i="7" s="1"/>
  <c r="D116" i="6"/>
  <c r="B120" i="7" s="1"/>
  <c r="D115" i="6"/>
  <c r="B119" i="7" s="1"/>
  <c r="K119" i="7" s="1"/>
  <c r="D114" i="6"/>
  <c r="B118" i="7" s="1"/>
  <c r="K118" i="7" s="1"/>
  <c r="D113" i="6"/>
  <c r="B117" i="7" s="1"/>
  <c r="K117" i="7" s="1"/>
  <c r="D112" i="6"/>
  <c r="B116" i="7" s="1"/>
  <c r="D111" i="6"/>
  <c r="B115" i="7" s="1"/>
  <c r="D110" i="6"/>
  <c r="B114" i="7" s="1"/>
  <c r="D109" i="6"/>
  <c r="B113" i="7" s="1"/>
  <c r="D108" i="6"/>
  <c r="B112" i="7" s="1"/>
  <c r="D107" i="6"/>
  <c r="B111" i="7" s="1"/>
  <c r="K111" i="7" s="1"/>
  <c r="D106" i="6"/>
  <c r="B110" i="7" s="1"/>
  <c r="D105" i="6"/>
  <c r="B109" i="7" s="1"/>
  <c r="K109" i="7" s="1"/>
  <c r="D104" i="6"/>
  <c r="B108" i="7" s="1"/>
  <c r="D103" i="6"/>
  <c r="B107" i="7" s="1"/>
  <c r="D102" i="6"/>
  <c r="B106" i="7" s="1"/>
  <c r="K106" i="7" s="1"/>
  <c r="D101" i="6"/>
  <c r="B105" i="7" s="1"/>
  <c r="K105" i="7" s="1"/>
  <c r="D100" i="6"/>
  <c r="B104" i="7" s="1"/>
  <c r="D99" i="6"/>
  <c r="B103" i="7" s="1"/>
  <c r="D98" i="6"/>
  <c r="B102" i="7" s="1"/>
  <c r="D97" i="6"/>
  <c r="B101" i="7" s="1"/>
  <c r="K101" i="7" s="1"/>
  <c r="D96" i="6"/>
  <c r="B100" i="7" s="1"/>
  <c r="D95" i="6"/>
  <c r="B99" i="7" s="1"/>
  <c r="K99" i="7" s="1"/>
  <c r="D94" i="6"/>
  <c r="B98" i="7" s="1"/>
  <c r="D93" i="6"/>
  <c r="B97" i="7" s="1"/>
  <c r="D92" i="6"/>
  <c r="B96" i="7" s="1"/>
  <c r="D91" i="6"/>
  <c r="B95" i="7" s="1"/>
  <c r="D90" i="6"/>
  <c r="B94" i="7" s="1"/>
  <c r="K94" i="7" s="1"/>
  <c r="D89" i="6"/>
  <c r="B93" i="7" s="1"/>
  <c r="D88" i="6"/>
  <c r="B92" i="7" s="1"/>
  <c r="D87" i="6"/>
  <c r="B91" i="7" s="1"/>
  <c r="K91" i="7" s="1"/>
  <c r="D86" i="6"/>
  <c r="B90" i="7" s="1"/>
  <c r="D85" i="6"/>
  <c r="B89" i="7" s="1"/>
  <c r="K89" i="7" s="1"/>
  <c r="D84" i="6"/>
  <c r="B88" i="7" s="1"/>
  <c r="D83" i="6"/>
  <c r="B87" i="7" s="1"/>
  <c r="D82" i="6"/>
  <c r="B86" i="7" s="1"/>
  <c r="D81" i="6"/>
  <c r="B85" i="7" s="1"/>
  <c r="D80" i="6"/>
  <c r="B84" i="7" s="1"/>
  <c r="D79" i="6"/>
  <c r="B83" i="7" s="1"/>
  <c r="K83" i="7" s="1"/>
  <c r="D78" i="6"/>
  <c r="B82" i="7" s="1"/>
  <c r="K82" i="7" s="1"/>
  <c r="D77" i="6"/>
  <c r="B81" i="7" s="1"/>
  <c r="K81" i="7" s="1"/>
  <c r="D76" i="6"/>
  <c r="B80" i="7" s="1"/>
  <c r="D75" i="6"/>
  <c r="B79" i="7" s="1"/>
  <c r="D74" i="6"/>
  <c r="B78" i="7" s="1"/>
  <c r="D73" i="6"/>
  <c r="B77" i="7" s="1"/>
  <c r="D72" i="6"/>
  <c r="B76" i="7" s="1"/>
  <c r="K76" i="7" s="1"/>
  <c r="D71" i="6"/>
  <c r="B75" i="7" s="1"/>
  <c r="K75" i="7" s="1"/>
  <c r="D70" i="6"/>
  <c r="B74" i="7" s="1"/>
  <c r="D69" i="6"/>
  <c r="B73" i="7" s="1"/>
  <c r="K73" i="7" s="1"/>
  <c r="D68" i="6"/>
  <c r="B72" i="7" s="1"/>
  <c r="D67" i="6"/>
  <c r="B71" i="7" s="1"/>
  <c r="D66" i="6"/>
  <c r="B70" i="7" s="1"/>
  <c r="D65" i="6"/>
  <c r="B69" i="7" s="1"/>
  <c r="D64" i="6"/>
  <c r="B68" i="7" s="1"/>
  <c r="D63" i="6"/>
  <c r="B67" i="7" s="1"/>
  <c r="K67" i="7" s="1"/>
  <c r="D62" i="6"/>
  <c r="B66" i="7" s="1"/>
  <c r="D61" i="6"/>
  <c r="B65" i="7" s="1"/>
  <c r="K65" i="7" s="1"/>
  <c r="D60" i="6"/>
  <c r="B64" i="7" s="1"/>
  <c r="D59" i="6"/>
  <c r="B63" i="7" s="1"/>
  <c r="K63" i="7" s="1"/>
  <c r="D58" i="6"/>
  <c r="B62" i="7" s="1"/>
  <c r="D57" i="6"/>
  <c r="B61" i="7" s="1"/>
  <c r="D56" i="6"/>
  <c r="B60" i="7" s="1"/>
  <c r="D55" i="6"/>
  <c r="B59" i="7" s="1"/>
  <c r="K59" i="7" s="1"/>
  <c r="D54" i="6"/>
  <c r="B58" i="7" s="1"/>
  <c r="K58" i="7" s="1"/>
  <c r="D53" i="6"/>
  <c r="B57" i="7" s="1"/>
  <c r="D52" i="6"/>
  <c r="B56" i="7" s="1"/>
  <c r="D51" i="6"/>
  <c r="B55" i="7" s="1"/>
  <c r="K55" i="7" s="1"/>
  <c r="D50" i="6"/>
  <c r="B54" i="7" s="1"/>
  <c r="D49" i="6"/>
  <c r="B53" i="7" s="1"/>
  <c r="D48" i="6"/>
  <c r="B52" i="7" s="1"/>
  <c r="D47" i="6"/>
  <c r="B51" i="7" s="1"/>
  <c r="K51" i="7" s="1"/>
  <c r="D46" i="6"/>
  <c r="B50" i="7" s="1"/>
  <c r="D45" i="6"/>
  <c r="B49" i="7" s="1"/>
  <c r="D44" i="6"/>
  <c r="B48" i="7" s="1"/>
  <c r="D43" i="6"/>
  <c r="B47" i="7" s="1"/>
  <c r="K47" i="7" s="1"/>
  <c r="D42" i="6"/>
  <c r="B46" i="7" s="1"/>
  <c r="K46" i="7" s="1"/>
  <c r="D41" i="6"/>
  <c r="B45" i="7" s="1"/>
  <c r="K45" i="7" s="1"/>
  <c r="D40" i="6"/>
  <c r="B44" i="7" s="1"/>
  <c r="D39" i="6"/>
  <c r="B43" i="7" s="1"/>
  <c r="D38" i="6"/>
  <c r="B42" i="7" s="1"/>
  <c r="D37" i="6"/>
  <c r="B41" i="7" s="1"/>
  <c r="K41" i="7" s="1"/>
  <c r="D36" i="6"/>
  <c r="B40" i="7" s="1"/>
  <c r="K40" i="7" s="1"/>
  <c r="D35" i="6"/>
  <c r="B39" i="7" s="1"/>
  <c r="K39" i="7" s="1"/>
  <c r="D34" i="6"/>
  <c r="B38" i="7" s="1"/>
  <c r="D33" i="6"/>
  <c r="B37" i="7" s="1"/>
  <c r="D32" i="6"/>
  <c r="B36" i="7" s="1"/>
  <c r="D31" i="6"/>
  <c r="B35" i="7" s="1"/>
  <c r="D30" i="6"/>
  <c r="B34" i="7" s="1"/>
  <c r="D29" i="6"/>
  <c r="B33" i="7" s="1"/>
  <c r="K33" i="7" s="1"/>
  <c r="D28" i="6"/>
  <c r="B32" i="7" s="1"/>
  <c r="D27" i="6"/>
  <c r="B31" i="7" s="1"/>
  <c r="K31" i="7" s="1"/>
  <c r="D26" i="6"/>
  <c r="B30" i="7" s="1"/>
  <c r="D25" i="6"/>
  <c r="B29" i="7" s="1"/>
  <c r="K29" i="7" s="1"/>
  <c r="D24" i="6"/>
  <c r="B28" i="7" s="1"/>
  <c r="D23" i="6"/>
  <c r="B27" i="7" s="1"/>
  <c r="K27" i="7" s="1"/>
  <c r="D22" i="6"/>
  <c r="B26" i="7" s="1"/>
  <c r="D21" i="6"/>
  <c r="B25" i="7" s="1"/>
  <c r="D20" i="6"/>
  <c r="B24" i="7" s="1"/>
  <c r="D19" i="6"/>
  <c r="B23" i="7" s="1"/>
  <c r="K23" i="7" s="1"/>
  <c r="D18" i="6"/>
  <c r="B22" i="7" s="1"/>
  <c r="K22" i="7" s="1"/>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8" i="6"/>
  <c r="A1007" i="6"/>
  <c r="A1006" i="6"/>
  <c r="F1005" i="6"/>
  <c r="A1005" i="6"/>
  <c r="A1004" i="6"/>
  <c r="K61" i="7" l="1"/>
  <c r="K70" i="7"/>
  <c r="K88" i="7"/>
  <c r="K148" i="7"/>
  <c r="K166" i="7"/>
  <c r="K226" i="7"/>
  <c r="K286" i="7"/>
  <c r="K340" i="7"/>
  <c r="K394" i="7"/>
  <c r="K53" i="7"/>
  <c r="K113" i="7"/>
  <c r="K131" i="7"/>
  <c r="K191" i="7"/>
  <c r="K209" i="7"/>
  <c r="K275" i="7"/>
  <c r="K37" i="7"/>
  <c r="K79" i="7"/>
  <c r="K97" i="7"/>
  <c r="K115" i="7"/>
  <c r="K139" i="7"/>
  <c r="K175" i="7"/>
  <c r="K199" i="7"/>
  <c r="K217" i="7"/>
  <c r="K235" i="7"/>
  <c r="K250" i="7"/>
  <c r="K25" i="7"/>
  <c r="K43" i="7"/>
  <c r="K103" i="7"/>
  <c r="K163" i="7"/>
  <c r="K181" i="7"/>
  <c r="K241" i="7"/>
  <c r="K69" i="7"/>
  <c r="K87" i="7"/>
  <c r="K147" i="7"/>
  <c r="K207" i="7"/>
  <c r="K225" i="7"/>
  <c r="K285" i="7"/>
  <c r="K339" i="7"/>
  <c r="K393" i="7"/>
  <c r="K34" i="7"/>
  <c r="K52" i="7"/>
  <c r="K112" i="7"/>
  <c r="K130" i="7"/>
  <c r="K190" i="7"/>
  <c r="K274" i="7"/>
  <c r="K328" i="7"/>
  <c r="K382" i="7"/>
  <c r="K77" i="7"/>
  <c r="K95" i="7"/>
  <c r="K155" i="7"/>
  <c r="K173" i="7"/>
  <c r="K233" i="7"/>
  <c r="K251" i="7"/>
  <c r="K263" i="7"/>
  <c r="J417" i="2"/>
  <c r="K24" i="7"/>
  <c r="K30" i="7"/>
  <c r="K36" i="7"/>
  <c r="K48" i="7"/>
  <c r="K54" i="7"/>
  <c r="K60" i="7"/>
  <c r="K66" i="7"/>
  <c r="K72" i="7"/>
  <c r="K84" i="7"/>
  <c r="K90" i="7"/>
  <c r="K96" i="7"/>
  <c r="K102" i="7"/>
  <c r="K108" i="7"/>
  <c r="K120" i="7"/>
  <c r="K126" i="7"/>
  <c r="K132" i="7"/>
  <c r="K138" i="7"/>
  <c r="K144" i="7"/>
  <c r="K156" i="7"/>
  <c r="K162" i="7"/>
  <c r="K168" i="7"/>
  <c r="K174" i="7"/>
  <c r="K180" i="7"/>
  <c r="K192" i="7"/>
  <c r="K198" i="7"/>
  <c r="K204" i="7"/>
  <c r="K210" i="7"/>
  <c r="K216" i="7"/>
  <c r="K228" i="7"/>
  <c r="K234" i="7"/>
  <c r="K240" i="7"/>
  <c r="K246" i="7"/>
  <c r="K258" i="7"/>
  <c r="K264" i="7"/>
  <c r="K276" i="7"/>
  <c r="K282" i="7"/>
  <c r="K294" i="7"/>
  <c r="K300" i="7"/>
  <c r="K312" i="7"/>
  <c r="K318" i="7"/>
  <c r="K330" i="7"/>
  <c r="K336" i="7"/>
  <c r="K348" i="7"/>
  <c r="K354" i="7"/>
  <c r="K366" i="7"/>
  <c r="K372" i="7"/>
  <c r="K384" i="7"/>
  <c r="K390" i="7"/>
  <c r="K402" i="7"/>
  <c r="K408" i="7"/>
  <c r="I415" i="7"/>
  <c r="I409" i="7"/>
  <c r="K409" i="7" s="1"/>
  <c r="I403" i="7"/>
  <c r="K403" i="7" s="1"/>
  <c r="I397" i="7"/>
  <c r="K397" i="7" s="1"/>
  <c r="I391" i="7"/>
  <c r="K391" i="7" s="1"/>
  <c r="I385" i="7"/>
  <c r="K385" i="7" s="1"/>
  <c r="I379" i="7"/>
  <c r="K379" i="7" s="1"/>
  <c r="I373" i="7"/>
  <c r="K373" i="7" s="1"/>
  <c r="I367" i="7"/>
  <c r="I361" i="7"/>
  <c r="K361" i="7" s="1"/>
  <c r="I355" i="7"/>
  <c r="K355" i="7" s="1"/>
  <c r="I349" i="7"/>
  <c r="K349" i="7" s="1"/>
  <c r="I343" i="7"/>
  <c r="I337" i="7"/>
  <c r="K337" i="7" s="1"/>
  <c r="I331" i="7"/>
  <c r="K331" i="7" s="1"/>
  <c r="I325" i="7"/>
  <c r="K325" i="7" s="1"/>
  <c r="I319" i="7"/>
  <c r="K319" i="7" s="1"/>
  <c r="I313" i="7"/>
  <c r="K313" i="7" s="1"/>
  <c r="I307" i="7"/>
  <c r="I301" i="7"/>
  <c r="K301" i="7" s="1"/>
  <c r="I295" i="7"/>
  <c r="I289" i="7"/>
  <c r="I283" i="7"/>
  <c r="K283" i="7" s="1"/>
  <c r="I277" i="7"/>
  <c r="K277" i="7" s="1"/>
  <c r="I271" i="7"/>
  <c r="K271" i="7" s="1"/>
  <c r="I265" i="7"/>
  <c r="K265" i="7" s="1"/>
  <c r="I259" i="7"/>
  <c r="I253" i="7"/>
  <c r="K253" i="7" s="1"/>
  <c r="I247" i="7"/>
  <c r="K247" i="7" s="1"/>
  <c r="I416" i="7"/>
  <c r="K416" i="7" s="1"/>
  <c r="I410" i="7"/>
  <c r="K410" i="7" s="1"/>
  <c r="I404" i="7"/>
  <c r="K404" i="7" s="1"/>
  <c r="I398" i="7"/>
  <c r="K398" i="7" s="1"/>
  <c r="I392" i="7"/>
  <c r="K392" i="7" s="1"/>
  <c r="I386" i="7"/>
  <c r="K386" i="7" s="1"/>
  <c r="I380" i="7"/>
  <c r="I374" i="7"/>
  <c r="K374" i="7" s="1"/>
  <c r="I368" i="7"/>
  <c r="K368" i="7" s="1"/>
  <c r="I362" i="7"/>
  <c r="K362" i="7" s="1"/>
  <c r="I356" i="7"/>
  <c r="K356" i="7" s="1"/>
  <c r="I350" i="7"/>
  <c r="K350" i="7" s="1"/>
  <c r="I344" i="7"/>
  <c r="K344" i="7" s="1"/>
  <c r="I338" i="7"/>
  <c r="K338" i="7" s="1"/>
  <c r="I332" i="7"/>
  <c r="K332" i="7" s="1"/>
  <c r="I326" i="7"/>
  <c r="K326" i="7" s="1"/>
  <c r="I320" i="7"/>
  <c r="I314" i="7"/>
  <c r="K314" i="7" s="1"/>
  <c r="I308" i="7"/>
  <c r="I302" i="7"/>
  <c r="K302" i="7" s="1"/>
  <c r="I296" i="7"/>
  <c r="K296" i="7" s="1"/>
  <c r="I290" i="7"/>
  <c r="K290" i="7" s="1"/>
  <c r="I284" i="7"/>
  <c r="K284" i="7" s="1"/>
  <c r="I278" i="7"/>
  <c r="K278" i="7" s="1"/>
  <c r="I272" i="7"/>
  <c r="I266" i="7"/>
  <c r="K266" i="7" s="1"/>
  <c r="I260" i="7"/>
  <c r="K260" i="7" s="1"/>
  <c r="I254" i="7"/>
  <c r="K254" i="7" s="1"/>
  <c r="I248" i="7"/>
  <c r="K248" i="7" s="1"/>
  <c r="I242" i="7"/>
  <c r="K242" i="7" s="1"/>
  <c r="I236" i="7"/>
  <c r="K236" i="7" s="1"/>
  <c r="I230" i="7"/>
  <c r="K230" i="7" s="1"/>
  <c r="I224" i="7"/>
  <c r="K224" i="7" s="1"/>
  <c r="I218" i="7"/>
  <c r="K218" i="7" s="1"/>
  <c r="I212" i="7"/>
  <c r="K212" i="7" s="1"/>
  <c r="I206" i="7"/>
  <c r="K206" i="7" s="1"/>
  <c r="I200" i="7"/>
  <c r="I194" i="7"/>
  <c r="K194" i="7" s="1"/>
  <c r="I188" i="7"/>
  <c r="K188" i="7" s="1"/>
  <c r="I182" i="7"/>
  <c r="K182" i="7" s="1"/>
  <c r="I176" i="7"/>
  <c r="K176" i="7" s="1"/>
  <c r="I170" i="7"/>
  <c r="K170" i="7" s="1"/>
  <c r="I164" i="7"/>
  <c r="I158" i="7"/>
  <c r="K158" i="7" s="1"/>
  <c r="I152" i="7"/>
  <c r="K152" i="7" s="1"/>
  <c r="I146" i="7"/>
  <c r="K146" i="7" s="1"/>
  <c r="I140" i="7"/>
  <c r="K140" i="7" s="1"/>
  <c r="I134" i="7"/>
  <c r="K134" i="7" s="1"/>
  <c r="I128" i="7"/>
  <c r="I122" i="7"/>
  <c r="K122" i="7" s="1"/>
  <c r="I116" i="7"/>
  <c r="K116" i="7" s="1"/>
  <c r="I110" i="7"/>
  <c r="K110" i="7" s="1"/>
  <c r="I104" i="7"/>
  <c r="K104" i="7" s="1"/>
  <c r="I98" i="7"/>
  <c r="K98" i="7" s="1"/>
  <c r="I92" i="7"/>
  <c r="K92" i="7" s="1"/>
  <c r="I86" i="7"/>
  <c r="K86" i="7" s="1"/>
  <c r="I80" i="7"/>
  <c r="K80" i="7" s="1"/>
  <c r="I74" i="7"/>
  <c r="K74" i="7" s="1"/>
  <c r="I68" i="7"/>
  <c r="K68" i="7" s="1"/>
  <c r="I62" i="7"/>
  <c r="K62" i="7" s="1"/>
  <c r="I56" i="7"/>
  <c r="K56" i="7" s="1"/>
  <c r="I50" i="7"/>
  <c r="K50" i="7" s="1"/>
  <c r="I44" i="7"/>
  <c r="K44" i="7" s="1"/>
  <c r="I38" i="7"/>
  <c r="I32" i="7"/>
  <c r="K32" i="7" s="1"/>
  <c r="I26" i="7"/>
  <c r="K26" i="7" s="1"/>
  <c r="I28" i="7"/>
  <c r="K28" i="7" s="1"/>
  <c r="I35" i="7"/>
  <c r="K35" i="7" s="1"/>
  <c r="I42" i="7"/>
  <c r="K42" i="7" s="1"/>
  <c r="I49" i="7"/>
  <c r="K49" i="7" s="1"/>
  <c r="I57" i="7"/>
  <c r="K57" i="7" s="1"/>
  <c r="I64" i="7"/>
  <c r="K64" i="7" s="1"/>
  <c r="I71" i="7"/>
  <c r="K71" i="7" s="1"/>
  <c r="I78" i="7"/>
  <c r="K78" i="7" s="1"/>
  <c r="I85" i="7"/>
  <c r="K85" i="7" s="1"/>
  <c r="I93" i="7"/>
  <c r="K93" i="7" s="1"/>
  <c r="I100" i="7"/>
  <c r="K100" i="7" s="1"/>
  <c r="I107" i="7"/>
  <c r="K107" i="7" s="1"/>
  <c r="I114" i="7"/>
  <c r="K114" i="7" s="1"/>
  <c r="I121" i="7"/>
  <c r="I129" i="7"/>
  <c r="K129" i="7" s="1"/>
  <c r="I136" i="7"/>
  <c r="K136" i="7" s="1"/>
  <c r="I143" i="7"/>
  <c r="K143" i="7" s="1"/>
  <c r="I150" i="7"/>
  <c r="K150" i="7" s="1"/>
  <c r="I157" i="7"/>
  <c r="K157" i="7" s="1"/>
  <c r="I165" i="7"/>
  <c r="K165" i="7" s="1"/>
  <c r="I172" i="7"/>
  <c r="K172" i="7" s="1"/>
  <c r="I179" i="7"/>
  <c r="I186" i="7"/>
  <c r="K186" i="7" s="1"/>
  <c r="I193" i="7"/>
  <c r="K193" i="7" s="1"/>
  <c r="I201" i="7"/>
  <c r="K201" i="7" s="1"/>
  <c r="I208" i="7"/>
  <c r="I215" i="7"/>
  <c r="K215" i="7" s="1"/>
  <c r="I222" i="7"/>
  <c r="K222" i="7" s="1"/>
  <c r="I229" i="7"/>
  <c r="I237" i="7"/>
  <c r="K237" i="7" s="1"/>
  <c r="I244" i="7"/>
  <c r="K244" i="7" s="1"/>
  <c r="I252" i="7"/>
  <c r="K252" i="7" s="1"/>
  <c r="I262" i="7"/>
  <c r="K262" i="7" s="1"/>
  <c r="I270" i="7"/>
  <c r="K270" i="7" s="1"/>
  <c r="I280" i="7"/>
  <c r="K280" i="7" s="1"/>
  <c r="I288" i="7"/>
  <c r="K288" i="7" s="1"/>
  <c r="I298" i="7"/>
  <c r="K298" i="7" s="1"/>
  <c r="I306" i="7"/>
  <c r="K306" i="7" s="1"/>
  <c r="I316" i="7"/>
  <c r="K316" i="7" s="1"/>
  <c r="I324" i="7"/>
  <c r="K324" i="7" s="1"/>
  <c r="I334" i="7"/>
  <c r="K334" i="7" s="1"/>
  <c r="I342" i="7"/>
  <c r="K342" i="7" s="1"/>
  <c r="I352" i="7"/>
  <c r="K352" i="7" s="1"/>
  <c r="I360" i="7"/>
  <c r="K360" i="7" s="1"/>
  <c r="I370" i="7"/>
  <c r="K370" i="7" s="1"/>
  <c r="I378" i="7"/>
  <c r="K378" i="7" s="1"/>
  <c r="I388" i="7"/>
  <c r="K388" i="7" s="1"/>
  <c r="I396" i="7"/>
  <c r="K396" i="7" s="1"/>
  <c r="I406" i="7"/>
  <c r="I414" i="7"/>
  <c r="K414" i="7" s="1"/>
  <c r="K229" i="7"/>
  <c r="K259" i="7"/>
  <c r="K289" i="7"/>
  <c r="K295" i="7"/>
  <c r="K307" i="7"/>
  <c r="K343" i="7"/>
  <c r="K367" i="7"/>
  <c r="K415" i="7"/>
  <c r="K128" i="7"/>
  <c r="K164" i="7"/>
  <c r="K200" i="7"/>
  <c r="K272" i="7"/>
  <c r="K308" i="7"/>
  <c r="K320" i="7"/>
  <c r="K380" i="7"/>
  <c r="K38" i="7"/>
  <c r="K208" i="7"/>
  <c r="K406" i="7"/>
  <c r="K121" i="7"/>
  <c r="K179" i="7"/>
  <c r="K305" i="7"/>
  <c r="K311" i="7"/>
  <c r="K317" i="7"/>
  <c r="K323" i="7"/>
  <c r="K329" i="7"/>
  <c r="K335" i="7"/>
  <c r="K341" i="7"/>
  <c r="K347" i="7"/>
  <c r="K353" i="7"/>
  <c r="K359" i="7"/>
  <c r="K365" i="7"/>
  <c r="K371" i="7"/>
  <c r="K377" i="7"/>
  <c r="K383" i="7"/>
  <c r="K389" i="7"/>
  <c r="K395" i="7"/>
  <c r="K401" i="7"/>
  <c r="K407" i="7"/>
  <c r="K413" i="7"/>
  <c r="E22" i="6"/>
  <c r="E28" i="6"/>
  <c r="E34" i="6"/>
  <c r="E40" i="6"/>
  <c r="E46" i="6"/>
  <c r="E52" i="6"/>
  <c r="E58" i="6"/>
  <c r="E64" i="6"/>
  <c r="E70" i="6"/>
  <c r="E76" i="6"/>
  <c r="E82" i="6"/>
  <c r="E88" i="6"/>
  <c r="E94" i="6"/>
  <c r="E100" i="6"/>
  <c r="E106" i="6"/>
  <c r="E112" i="6"/>
  <c r="E118" i="6"/>
  <c r="E124" i="6"/>
  <c r="E130" i="6"/>
  <c r="E136" i="6"/>
  <c r="E142" i="6"/>
  <c r="E148" i="6"/>
  <c r="E154" i="6"/>
  <c r="E160" i="6"/>
  <c r="E166" i="6"/>
  <c r="E172" i="6"/>
  <c r="E178" i="6"/>
  <c r="E184" i="6"/>
  <c r="E190" i="6"/>
  <c r="E196" i="6"/>
  <c r="E202" i="6"/>
  <c r="E208" i="6"/>
  <c r="E214" i="6"/>
  <c r="E220" i="6"/>
  <c r="E226" i="6"/>
  <c r="E232" i="6"/>
  <c r="E238" i="6"/>
  <c r="E244" i="6"/>
  <c r="E250" i="6"/>
  <c r="E256" i="6"/>
  <c r="E262" i="6"/>
  <c r="E268" i="6"/>
  <c r="E274" i="6"/>
  <c r="E280" i="6"/>
  <c r="E286" i="6"/>
  <c r="E292" i="6"/>
  <c r="E298" i="6"/>
  <c r="E304" i="6"/>
  <c r="E310" i="6"/>
  <c r="E316" i="6"/>
  <c r="E322" i="6"/>
  <c r="E328" i="6"/>
  <c r="E334" i="6"/>
  <c r="E340" i="6"/>
  <c r="E346" i="6"/>
  <c r="E352" i="6"/>
  <c r="E358" i="6"/>
  <c r="E364" i="6"/>
  <c r="E370" i="6"/>
  <c r="E376" i="6"/>
  <c r="E382" i="6"/>
  <c r="E388" i="6"/>
  <c r="E394" i="6"/>
  <c r="E400" i="6"/>
  <c r="E406" i="6"/>
  <c r="E412" i="6"/>
  <c r="E23" i="6"/>
  <c r="E29" i="6"/>
  <c r="E35" i="6"/>
  <c r="E41" i="6"/>
  <c r="E47" i="6"/>
  <c r="E53" i="6"/>
  <c r="E59" i="6"/>
  <c r="E65" i="6"/>
  <c r="E71" i="6"/>
  <c r="E77" i="6"/>
  <c r="E83" i="6"/>
  <c r="E89" i="6"/>
  <c r="E95" i="6"/>
  <c r="E101" i="6"/>
  <c r="E107" i="6"/>
  <c r="E113" i="6"/>
  <c r="E119" i="6"/>
  <c r="E125" i="6"/>
  <c r="E131" i="6"/>
  <c r="E137" i="6"/>
  <c r="E143" i="6"/>
  <c r="E149" i="6"/>
  <c r="E155" i="6"/>
  <c r="E161" i="6"/>
  <c r="E167" i="6"/>
  <c r="E173" i="6"/>
  <c r="E179" i="6"/>
  <c r="E185" i="6"/>
  <c r="E191" i="6"/>
  <c r="E197" i="6"/>
  <c r="E203" i="6"/>
  <c r="E209" i="6"/>
  <c r="E215" i="6"/>
  <c r="E221" i="6"/>
  <c r="E227" i="6"/>
  <c r="E233" i="6"/>
  <c r="E239" i="6"/>
  <c r="E245" i="6"/>
  <c r="E251" i="6"/>
  <c r="E257" i="6"/>
  <c r="E263" i="6"/>
  <c r="E269" i="6"/>
  <c r="E275" i="6"/>
  <c r="E281" i="6"/>
  <c r="E287" i="6"/>
  <c r="E293" i="6"/>
  <c r="E299" i="6"/>
  <c r="E305" i="6"/>
  <c r="E311" i="6"/>
  <c r="E317" i="6"/>
  <c r="E323" i="6"/>
  <c r="E329" i="6"/>
  <c r="E335" i="6"/>
  <c r="E341" i="6"/>
  <c r="E347" i="6"/>
  <c r="E353" i="6"/>
  <c r="E359" i="6"/>
  <c r="E365" i="6"/>
  <c r="E371" i="6"/>
  <c r="E377" i="6"/>
  <c r="E383" i="6"/>
  <c r="E389" i="6"/>
  <c r="E395" i="6"/>
  <c r="E401" i="6"/>
  <c r="E407" i="6"/>
  <c r="E18" i="6"/>
  <c r="E24" i="6"/>
  <c r="E30" i="6"/>
  <c r="E36" i="6"/>
  <c r="E42" i="6"/>
  <c r="E48" i="6"/>
  <c r="E54" i="6"/>
  <c r="E60" i="6"/>
  <c r="E66" i="6"/>
  <c r="E72" i="6"/>
  <c r="E78" i="6"/>
  <c r="E84" i="6"/>
  <c r="E90" i="6"/>
  <c r="E96" i="6"/>
  <c r="E102" i="6"/>
  <c r="E108" i="6"/>
  <c r="E114" i="6"/>
  <c r="E120" i="6"/>
  <c r="E126" i="6"/>
  <c r="E132" i="6"/>
  <c r="E138" i="6"/>
  <c r="E144" i="6"/>
  <c r="E150" i="6"/>
  <c r="E156" i="6"/>
  <c r="E162" i="6"/>
  <c r="E168" i="6"/>
  <c r="E174" i="6"/>
  <c r="E180" i="6"/>
  <c r="E186" i="6"/>
  <c r="E192" i="6"/>
  <c r="E198" i="6"/>
  <c r="E204" i="6"/>
  <c r="E210" i="6"/>
  <c r="E216" i="6"/>
  <c r="E222" i="6"/>
  <c r="E228" i="6"/>
  <c r="E234" i="6"/>
  <c r="E240" i="6"/>
  <c r="E246" i="6"/>
  <c r="E252" i="6"/>
  <c r="E258" i="6"/>
  <c r="E264" i="6"/>
  <c r="E270" i="6"/>
  <c r="E276" i="6"/>
  <c r="E282" i="6"/>
  <c r="E288" i="6"/>
  <c r="E294" i="6"/>
  <c r="E300" i="6"/>
  <c r="E306" i="6"/>
  <c r="E312" i="6"/>
  <c r="E318" i="6"/>
  <c r="E324" i="6"/>
  <c r="E330" i="6"/>
  <c r="E336" i="6"/>
  <c r="E342" i="6"/>
  <c r="E348" i="6"/>
  <c r="E354" i="6"/>
  <c r="E360" i="6"/>
  <c r="E366" i="6"/>
  <c r="E372" i="6"/>
  <c r="E378" i="6"/>
  <c r="E384" i="6"/>
  <c r="E390" i="6"/>
  <c r="E396" i="6"/>
  <c r="E402" i="6"/>
  <c r="E408" i="6"/>
  <c r="E19" i="6"/>
  <c r="E25" i="6"/>
  <c r="E31" i="6"/>
  <c r="E37" i="6"/>
  <c r="E43" i="6"/>
  <c r="E49" i="6"/>
  <c r="E55" i="6"/>
  <c r="E61" i="6"/>
  <c r="E67" i="6"/>
  <c r="E73" i="6"/>
  <c r="E79" i="6"/>
  <c r="E85" i="6"/>
  <c r="E91" i="6"/>
  <c r="E97" i="6"/>
  <c r="E103" i="6"/>
  <c r="E109" i="6"/>
  <c r="E115" i="6"/>
  <c r="E121" i="6"/>
  <c r="E127" i="6"/>
  <c r="E133" i="6"/>
  <c r="E139" i="6"/>
  <c r="E145" i="6"/>
  <c r="E151" i="6"/>
  <c r="E157" i="6"/>
  <c r="E163" i="6"/>
  <c r="E169" i="6"/>
  <c r="E175" i="6"/>
  <c r="E181" i="6"/>
  <c r="E187" i="6"/>
  <c r="E193" i="6"/>
  <c r="E199" i="6"/>
  <c r="E205" i="6"/>
  <c r="E211" i="6"/>
  <c r="E217" i="6"/>
  <c r="E223" i="6"/>
  <c r="E229" i="6"/>
  <c r="E235" i="6"/>
  <c r="E241" i="6"/>
  <c r="E247" i="6"/>
  <c r="E253" i="6"/>
  <c r="E259" i="6"/>
  <c r="E265" i="6"/>
  <c r="E271" i="6"/>
  <c r="E277" i="6"/>
  <c r="E283" i="6"/>
  <c r="E289" i="6"/>
  <c r="E295" i="6"/>
  <c r="E301" i="6"/>
  <c r="E307" i="6"/>
  <c r="E313" i="6"/>
  <c r="E319" i="6"/>
  <c r="E325" i="6"/>
  <c r="E331" i="6"/>
  <c r="E337" i="6"/>
  <c r="E343" i="6"/>
  <c r="E349" i="6"/>
  <c r="E355" i="6"/>
  <c r="E361" i="6"/>
  <c r="E367" i="6"/>
  <c r="E373" i="6"/>
  <c r="E379" i="6"/>
  <c r="E385" i="6"/>
  <c r="E391" i="6"/>
  <c r="E397" i="6"/>
  <c r="E403" i="6"/>
  <c r="E409" i="6"/>
  <c r="E20" i="6"/>
  <c r="E26" i="6"/>
  <c r="E32" i="6"/>
  <c r="E38" i="6"/>
  <c r="E44" i="6"/>
  <c r="E50" i="6"/>
  <c r="E56" i="6"/>
  <c r="E62" i="6"/>
  <c r="E68" i="6"/>
  <c r="E74" i="6"/>
  <c r="E80" i="6"/>
  <c r="E86" i="6"/>
  <c r="E92" i="6"/>
  <c r="E98" i="6"/>
  <c r="E104" i="6"/>
  <c r="E110" i="6"/>
  <c r="E116" i="6"/>
  <c r="E122" i="6"/>
  <c r="E128" i="6"/>
  <c r="E134" i="6"/>
  <c r="E140" i="6"/>
  <c r="E146" i="6"/>
  <c r="E152" i="6"/>
  <c r="E158" i="6"/>
  <c r="E164" i="6"/>
  <c r="E170" i="6"/>
  <c r="E176" i="6"/>
  <c r="E182" i="6"/>
  <c r="E188" i="6"/>
  <c r="E194" i="6"/>
  <c r="E200" i="6"/>
  <c r="E206" i="6"/>
  <c r="E212" i="6"/>
  <c r="E218" i="6"/>
  <c r="E224" i="6"/>
  <c r="E230" i="6"/>
  <c r="E236" i="6"/>
  <c r="E242" i="6"/>
  <c r="E248" i="6"/>
  <c r="E254" i="6"/>
  <c r="E260" i="6"/>
  <c r="E266" i="6"/>
  <c r="E272" i="6"/>
  <c r="E278" i="6"/>
  <c r="E284" i="6"/>
  <c r="E290" i="6"/>
  <c r="E296" i="6"/>
  <c r="E302" i="6"/>
  <c r="E308" i="6"/>
  <c r="E314" i="6"/>
  <c r="E320" i="6"/>
  <c r="E326" i="6"/>
  <c r="E332" i="6"/>
  <c r="E338" i="6"/>
  <c r="E344" i="6"/>
  <c r="E350" i="6"/>
  <c r="E356" i="6"/>
  <c r="E362" i="6"/>
  <c r="E368" i="6"/>
  <c r="E374" i="6"/>
  <c r="E380" i="6"/>
  <c r="E386" i="6"/>
  <c r="E392" i="6"/>
  <c r="E398" i="6"/>
  <c r="E404" i="6"/>
  <c r="E410" i="6"/>
  <c r="E21" i="6"/>
  <c r="E27" i="6"/>
  <c r="E33" i="6"/>
  <c r="E39" i="6"/>
  <c r="E45" i="6"/>
  <c r="E51" i="6"/>
  <c r="E57" i="6"/>
  <c r="E63" i="6"/>
  <c r="E69" i="6"/>
  <c r="E75" i="6"/>
  <c r="E81" i="6"/>
  <c r="E87" i="6"/>
  <c r="E93" i="6"/>
  <c r="E99" i="6"/>
  <c r="E105" i="6"/>
  <c r="E111" i="6"/>
  <c r="E117" i="6"/>
  <c r="E123" i="6"/>
  <c r="E129" i="6"/>
  <c r="E135" i="6"/>
  <c r="E141" i="6"/>
  <c r="E147" i="6"/>
  <c r="E153" i="6"/>
  <c r="E159" i="6"/>
  <c r="E165" i="6"/>
  <c r="E171" i="6"/>
  <c r="E177" i="6"/>
  <c r="E183" i="6"/>
  <c r="E189" i="6"/>
  <c r="E195" i="6"/>
  <c r="E201" i="6"/>
  <c r="E207" i="6"/>
  <c r="E213" i="6"/>
  <c r="E219" i="6"/>
  <c r="E225" i="6"/>
  <c r="E231" i="6"/>
  <c r="E237" i="6"/>
  <c r="E243" i="6"/>
  <c r="E249" i="6"/>
  <c r="E255" i="6"/>
  <c r="E261" i="6"/>
  <c r="E267" i="6"/>
  <c r="E273" i="6"/>
  <c r="E279" i="6"/>
  <c r="E285" i="6"/>
  <c r="E291" i="6"/>
  <c r="E297" i="6"/>
  <c r="E303" i="6"/>
  <c r="E309" i="6"/>
  <c r="E315" i="6"/>
  <c r="E321" i="6"/>
  <c r="E327" i="6"/>
  <c r="E333" i="6"/>
  <c r="E339" i="6"/>
  <c r="E345" i="6"/>
  <c r="E351" i="6"/>
  <c r="E357" i="6"/>
  <c r="E363" i="6"/>
  <c r="E369" i="6"/>
  <c r="E375" i="6"/>
  <c r="E381" i="6"/>
  <c r="E387" i="6"/>
  <c r="E393" i="6"/>
  <c r="E399" i="6"/>
  <c r="E405" i="6"/>
  <c r="B417" i="7"/>
  <c r="M11" i="6"/>
  <c r="I428" i="2" s="1"/>
  <c r="J419" i="2" l="1"/>
  <c r="J421" i="2" s="1"/>
  <c r="K417" i="7"/>
  <c r="K41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420"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427" i="2" s="1"/>
  <c r="I431" i="2" l="1"/>
  <c r="I429" i="2" s="1"/>
  <c r="I432" i="2"/>
  <c r="I430" i="2" s="1"/>
  <c r="H1008" i="6"/>
  <c r="H1007" i="6"/>
  <c r="H1006" i="6"/>
  <c r="H1004" i="6"/>
  <c r="H1005"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4" i="6" l="1"/>
  <c r="H1011" i="6"/>
  <c r="H1010" i="6"/>
  <c r="H1013" i="6" l="1"/>
  <c r="H1012" i="6" s="1"/>
</calcChain>
</file>

<file path=xl/sharedStrings.xml><?xml version="1.0" encoding="utf-8"?>
<sst xmlns="http://schemas.openxmlformats.org/spreadsheetml/2006/main" count="7632" uniqueCount="1569">
  <si>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</si>
  <si>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</si>
  <si>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</si>
  <si>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</si>
  <si>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</si>
  <si>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</si>
  <si>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</si>
  <si>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</si>
  <si>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</si>
  <si>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</si>
  <si>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</si>
  <si>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</si>
  <si>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</si>
  <si>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</si>
  <si>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</si>
  <si>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</si>
  <si>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</si>
  <si>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</si>
  <si>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</si>
  <si>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</si>
  <si>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</si>
  <si>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</si>
  <si>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</si>
  <si>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</si>
  <si>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</si>
  <si>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</si>
  <si>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</si>
  <si>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</si>
  <si>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</si>
  <si>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</si>
  <si>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</si>
  <si>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</si>
  <si>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</si>
  <si>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</si>
  <si>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</si>
  <si>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</si>
  <si>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</si>
  <si>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</si>
  <si>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</si>
  <si>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</si>
  <si>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</si>
  <si>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</si>
  <si>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</si>
  <si>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</si>
  <si>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</si>
  <si>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</si>
  <si>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</si>
  <si>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</si>
  <si>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</si>
  <si>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</si>
  <si>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</si>
  <si>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</si>
  <si>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</si>
  <si>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</si>
  <si>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</si>
  <si>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</si>
  <si>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</si>
  <si>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</si>
  <si>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</si>
  <si>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</si>
  <si>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</si>
  <si>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</si>
  <si>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</si>
  <si>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</si>
  <si>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</si>
  <si>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</si>
  <si>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</si>
  <si>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</si>
  <si>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</si>
  <si>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</si>
  <si>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</si>
  <si>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</si>
  <si>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</si>
  <si>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</si>
  <si>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</si>
  <si>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</si>
  <si>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</si>
  <si>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</si>
  <si>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</si>
  <si>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</si>
  <si>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</si>
  <si>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</si>
  <si>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</si>
  <si>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</si>
  <si>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</si>
  <si>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</si>
  <si>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</si>
  <si>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</si>
  <si>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</si>
  <si>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</si>
  <si>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</si>
  <si>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</si>
  <si>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</si>
  <si>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</si>
  <si>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</si>
  <si>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</si>
  <si>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</si>
  <si>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</si>
  <si>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</si>
  <si>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</si>
  <si>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</si>
  <si>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</si>
  <si>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</si>
  <si>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</si>
  <si>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</si>
  <si>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</si>
  <si>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</si>
  <si>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</si>
  <si>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</si>
  <si>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</si>
  <si>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</si>
  <si>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</si>
  <si>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</si>
  <si>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</si>
  <si>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</si>
  <si>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</si>
  <si>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</si>
  <si>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</si>
  <si>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</si>
  <si>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</si>
  <si>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</si>
  <si>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</si>
  <si>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</si>
  <si>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</si>
  <si>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</si>
  <si>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</si>
  <si>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</si>
  <si>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</si>
  <si>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</si>
  <si>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</si>
  <si>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</si>
  <si>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</si>
  <si>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</si>
  <si>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</si>
  <si>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</si>
  <si>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</si>
  <si>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</si>
  <si>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</si>
  <si>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</si>
  <si>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</si>
  <si>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</si>
  <si>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</si>
  <si>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</si>
  <si>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</si>
  <si>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</si>
  <si>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</si>
  <si>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</si>
  <si>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</si>
  <si>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</si>
  <si>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</si>
  <si>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</si>
  <si>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</si>
  <si>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</si>
  <si>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</si>
  <si>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</si>
  <si>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</si>
  <si>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</si>
  <si>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</si>
  <si>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</si>
  <si>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</si>
  <si>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</si>
  <si>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</si>
  <si>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</si>
  <si>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</si>
  <si>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</si>
  <si>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</si>
  <si>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</si>
  <si>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</si>
  <si>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</si>
  <si>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</si>
  <si>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</si>
  <si>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</si>
  <si>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</si>
  <si>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</si>
  <si>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</si>
  <si>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</si>
  <si>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</si>
  <si>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</si>
  <si>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</si>
  <si>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</si>
  <si>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</si>
  <si>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</si>
  <si>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</si>
  <si>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</si>
  <si>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</si>
  <si>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</si>
  <si>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</si>
  <si>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</si>
  <si>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</si>
  <si>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</si>
  <si>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</si>
  <si>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</si>
  <si>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</si>
  <si>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</si>
  <si>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</si>
  <si>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</si>
  <si>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</si>
  <si>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</si>
  <si>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</si>
  <si>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</si>
  <si>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</si>
  <si>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</si>
  <si>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</si>
  <si>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</si>
  <si>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</si>
  <si>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</si>
  <si>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</si>
  <si>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</si>
  <si>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</si>
  <si>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</si>
  <si>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</si>
  <si>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</si>
  <si>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</si>
  <si>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</si>
  <si>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</si>
  <si>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</si>
  <si>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</si>
  <si>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</si>
  <si>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</si>
  <si>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</si>
  <si>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</si>
  <si>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</si>
  <si>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</si>
  <si>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</si>
  <si>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</si>
  <si>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</si>
  <si>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</si>
  <si>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</si>
  <si>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</si>
  <si>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</si>
  <si>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</si>
  <si>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</si>
  <si>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</si>
  <si>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</si>
  <si>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</si>
  <si>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</si>
  <si>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</si>
  <si>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</si>
  <si>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</si>
  <si>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</si>
  <si>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</si>
  <si>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</si>
  <si>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</si>
  <si>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</si>
  <si>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</si>
  <si>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</si>
  <si>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</si>
  <si>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</si>
  <si>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</si>
  <si>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</si>
  <si>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</si>
  <si>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</si>
  <si>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</si>
  <si>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</si>
  <si>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</si>
  <si>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</si>
  <si>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</si>
  <si>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</si>
  <si>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</si>
  <si>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</si>
  <si>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</si>
  <si>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</si>
  <si>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</si>
  <si>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</si>
  <si>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</si>
  <si>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</si>
  <si>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</si>
  <si>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</si>
  <si>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</si>
  <si>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</si>
  <si>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</si>
  <si>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</si>
  <si>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</si>
  <si>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</si>
  <si>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</si>
  <si>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</si>
  <si>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</si>
  <si>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</si>
  <si>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</si>
  <si>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</si>
  <si>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</si>
  <si>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</si>
  <si>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</si>
  <si>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</si>
  <si>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</si>
  <si>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</si>
  <si>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</si>
  <si>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</si>
  <si>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</si>
  <si>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</si>
  <si>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</si>
  <si>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</si>
  <si>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</si>
  <si>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</si>
  <si>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</si>
  <si>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</si>
  <si>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</si>
  <si>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</si>
  <si>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</si>
  <si>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</si>
  <si>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</si>
  <si>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</si>
  <si>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</si>
  <si>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</si>
  <si>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</si>
  <si>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</si>
  <si>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</si>
  <si>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</si>
  <si>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</si>
  <si>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</si>
  <si>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</si>
  <si>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</si>
  <si>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</si>
  <si>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</si>
  <si>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</si>
  <si>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</si>
  <si>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</si>
  <si>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</si>
  <si>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</si>
  <si>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</si>
  <si>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</si>
  <si>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</si>
  <si>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</si>
  <si>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</si>
  <si>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</si>
  <si>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</si>
  <si>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</si>
  <si>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</si>
  <si>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</si>
  <si>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</si>
  <si>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</si>
  <si>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</si>
  <si>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</si>
  <si>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</si>
  <si>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</si>
  <si>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</si>
  <si>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</si>
  <si>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</si>
  <si>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</si>
  <si>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</si>
  <si>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</si>
  <si>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</si>
  <si>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</si>
  <si>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</si>
  <si>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</si>
  <si>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</si>
  <si>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</si>
  <si>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</si>
  <si>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</si>
  <si>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</si>
  <si>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</si>
  <si>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</si>
  <si>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</si>
  <si>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</si>
  <si>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</si>
  <si>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</si>
  <si>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</si>
  <si>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</si>
  <si>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</si>
  <si>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</si>
  <si>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</si>
  <si>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</si>
  <si>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</si>
  <si>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</si>
  <si>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</si>
  <si>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</si>
  <si>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</si>
  <si>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</si>
  <si>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</si>
  <si>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</si>
  <si>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</si>
  <si>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</si>
  <si>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</si>
  <si>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</si>
  <si>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</si>
  <si>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</si>
  <si>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</si>
  <si>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</si>
  <si>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</si>
  <si>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</si>
  <si>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</si>
  <si>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</si>
  <si>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</si>
  <si>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</si>
  <si>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</si>
  <si>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</si>
  <si>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</si>
  <si>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</si>
  <si>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</si>
  <si>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</si>
  <si>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</si>
  <si>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</si>
  <si>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</si>
  <si>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</si>
  <si>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</si>
  <si>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</si>
  <si>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</si>
  <si>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</si>
  <si>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</si>
  <si>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</si>
  <si>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</si>
  <si>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</si>
  <si>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</si>
  <si>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</si>
  <si>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</si>
  <si>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</si>
  <si>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</si>
  <si>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</si>
  <si>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</si>
  <si>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</si>
  <si>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</si>
  <si>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</si>
  <si>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</si>
  <si>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</si>
  <si>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</si>
  <si>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</si>
  <si>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</si>
  <si>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</si>
  <si>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</si>
  <si>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</si>
  <si>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</si>
  <si>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</si>
  <si>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</si>
  <si>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</si>
  <si>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</si>
  <si>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</si>
  <si>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</si>
  <si>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</si>
  <si>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</si>
  <si>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</si>
  <si>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</si>
  <si>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</si>
  <si>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</si>
  <si>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</si>
  <si>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</si>
  <si>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</si>
  <si>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</si>
  <si>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</si>
  <si>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</si>
  <si>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</si>
  <si>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</si>
  <si>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</si>
  <si>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</si>
  <si>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</si>
  <si>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</si>
  <si>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</si>
  <si>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</si>
  <si>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</si>
  <si>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</si>
  <si>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</si>
  <si>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</si>
  <si>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</si>
  <si>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</si>
  <si>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</si>
  <si>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</si>
  <si>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</si>
  <si>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</si>
  <si>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</si>
  <si>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</si>
  <si>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</si>
  <si>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</si>
  <si>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</si>
  <si>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</si>
  <si>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</si>
  <si>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</si>
  <si>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</si>
  <si>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</si>
  <si>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</si>
  <si>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</si>
  <si>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</si>
  <si>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</si>
  <si>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</si>
  <si>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</si>
  <si>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</si>
  <si>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</si>
  <si>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</si>
  <si>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</si>
  <si>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</si>
  <si>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</si>
  <si>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</si>
  <si>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</si>
  <si>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</si>
  <si>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</si>
  <si>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</si>
  <si>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</si>
  <si>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</si>
  <si>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</si>
  <si>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</si>
  <si>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</si>
  <si>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</si>
  <si>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</si>
  <si>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</si>
  <si>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</si>
  <si>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</si>
  <si>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</si>
  <si>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</si>
  <si>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</si>
  <si>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</si>
  <si>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</si>
  <si>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</si>
  <si>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</si>
  <si>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</si>
  <si>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</si>
  <si>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</si>
  <si>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</si>
  <si>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</si>
  <si>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</si>
  <si>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</si>
  <si>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</si>
  <si>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</si>
  <si>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</si>
  <si>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</si>
  <si>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</si>
  <si>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</si>
  <si>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</si>
  <si>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</si>
  <si>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</si>
  <si>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</si>
  <si>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</si>
  <si>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</si>
  <si>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</si>
  <si>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</si>
  <si>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</si>
  <si>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</si>
  <si>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</si>
  <si>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</si>
  <si>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</si>
  <si>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</si>
  <si>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</si>
  <si>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</si>
  <si>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</si>
  <si>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</si>
  <si>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</si>
  <si>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</si>
  <si>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</si>
  <si>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</si>
  <si>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</si>
  <si>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</si>
  <si>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</si>
  <si>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</si>
  <si>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</si>
  <si>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</si>
  <si>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</si>
  <si>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</si>
  <si>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</si>
  <si>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</si>
  <si>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</si>
  <si>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</si>
  <si>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</si>
  <si>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</si>
  <si>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</si>
  <si>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</si>
  <si>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</si>
  <si>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</si>
  <si>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</si>
  <si>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</si>
  <si>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</si>
  <si>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</si>
  <si>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</si>
  <si>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</si>
  <si>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</si>
  <si>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</si>
  <si>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</si>
  <si>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</si>
  <si>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</si>
  <si>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</si>
  <si>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</si>
  <si>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</si>
  <si>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</si>
  <si>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</si>
  <si>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</si>
  <si>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</si>
  <si>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</si>
  <si>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</si>
  <si>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</si>
  <si>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</si>
  <si>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</si>
  <si>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</si>
  <si>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</si>
  <si>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</si>
  <si>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</si>
  <si>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</si>
  <si>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</si>
  <si>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</si>
  <si>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</si>
  <si>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</si>
  <si>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</si>
  <si>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</si>
  <si>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</si>
  <si>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</si>
  <si>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</si>
  <si>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</si>
  <si>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</si>
  <si>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</si>
  <si>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</si>
  <si>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</si>
  <si>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</si>
  <si>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</si>
  <si>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</si>
  <si>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</si>
  <si>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</si>
  <si>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</si>
  <si>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</si>
  <si>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</si>
  <si>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</si>
  <si>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</si>
  <si>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</si>
  <si>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</si>
  <si>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</si>
  <si>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</si>
  <si>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</si>
  <si>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</si>
  <si>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</si>
  <si>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</si>
  <si>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</si>
  <si>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</si>
  <si>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</si>
  <si>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</si>
  <si>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</si>
  <si>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</si>
  <si>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</si>
  <si>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</si>
  <si>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</si>
  <si>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</si>
  <si>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</si>
  <si>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</si>
  <si>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</si>
  <si>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</si>
  <si>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</si>
  <si>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</si>
  <si>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</si>
  <si>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</si>
  <si>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</si>
  <si>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</si>
  <si>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</si>
  <si>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</si>
  <si>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</si>
  <si>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</si>
  <si>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</si>
  <si>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</si>
  <si>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</si>
  <si>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</si>
  <si>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</si>
  <si>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</si>
  <si>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</si>
  <si>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</si>
  <si>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</si>
  <si>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</si>
  <si>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</si>
  <si>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</si>
  <si>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</si>
  <si>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</si>
  <si>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</si>
  <si>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</si>
  <si>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</si>
  <si>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</si>
  <si>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</si>
  <si>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</si>
  <si>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</si>
  <si>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</si>
  <si>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</si>
  <si>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</si>
  <si>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</si>
  <si>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</si>
  <si>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</si>
  <si>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</si>
  <si>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</si>
  <si>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</si>
  <si>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</si>
  <si>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</si>
  <si>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</si>
  <si>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</si>
  <si>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</si>
  <si>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</si>
  <si>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</si>
  <si>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</si>
  <si>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</si>
  <si>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</si>
  <si>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</si>
  <si>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</si>
  <si>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</si>
  <si>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</si>
  <si>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</si>
  <si>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</si>
  <si>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</si>
  <si>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</si>
  <si>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</si>
  <si>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</si>
  <si>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</si>
  <si>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</si>
  <si>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</si>
  <si>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</si>
  <si>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</si>
  <si>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</si>
  <si>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</si>
  <si>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</si>
  <si>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</si>
  <si>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</si>
  <si>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</si>
  <si>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</si>
  <si>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</si>
  <si>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</si>
  <si>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</si>
  <si>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</si>
  <si>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</si>
  <si>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</si>
  <si>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</si>
  <si>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The Piercing Shop (Keen on Piercing)</t>
  </si>
  <si>
    <t>Jewellery Importers Sue Thompson</t>
  </si>
  <si>
    <t>6 Garden Place</t>
  </si>
  <si>
    <t>3204 Hamilton</t>
  </si>
  <si>
    <t>New Zealand</t>
  </si>
  <si>
    <t>Tel: +64 78399100</t>
  </si>
  <si>
    <t>Email: suzyjoneas@gmail.com</t>
  </si>
  <si>
    <t>18NYZBC</t>
  </si>
  <si>
    <t>18WZ2XC</t>
  </si>
  <si>
    <t>Display box with 36 pcs. of 18k gold plated + E-coating to protect scratching 925 silver nose screws, 22g (0.6mm) with prong set 2mm clear CZs (Cubic Zirconia)</t>
  </si>
  <si>
    <t>ACCOR</t>
  </si>
  <si>
    <t>Gauge: 3mm</t>
  </si>
  <si>
    <t>Acrylic solid &amp; UV spiral coil taper with two rubber O-rings</t>
  </si>
  <si>
    <t>Gauge: 4mm</t>
  </si>
  <si>
    <t>Gauge: 5mm</t>
  </si>
  <si>
    <t>Gauge: 8mm</t>
  </si>
  <si>
    <t>BBCHK</t>
  </si>
  <si>
    <t>316L steel eyebrow barbell, 16g (1.2mm) with two 3mm balls</t>
  </si>
  <si>
    <t>BBETB</t>
  </si>
  <si>
    <t>Anodized surgical steel eyebrow or helix barbell, 16g (1.2mm) with two 3mm balls</t>
  </si>
  <si>
    <t>BBFR6</t>
  </si>
  <si>
    <t>Surgical steel tongue barbell, 14g (1.6mm) with 6mm ferido glued multi crystal ball with resin cover and a 6mm plain steel ball</t>
  </si>
  <si>
    <t>BBITB</t>
  </si>
  <si>
    <t>Premium PVD plated surgical steel industrial Barbell, 14g (1.6mm) with two 5mm balls</t>
  </si>
  <si>
    <t>Color: Rose-gold</t>
  </si>
  <si>
    <t>Length: 14mm with 5mm jewel balls</t>
  </si>
  <si>
    <t>316L steel nipple barbell, 14g (1.6mm) with two forward facing from 4mm to 6mm jewel balls</t>
  </si>
  <si>
    <t>Length: 16mm with 5mm jewel balls</t>
  </si>
  <si>
    <t>BBNPSDI</t>
  </si>
  <si>
    <t>Surgical steel nipple barbell, 14g (1.6mm) with two 4mm dice</t>
  </si>
  <si>
    <t>BBNPTWG</t>
  </si>
  <si>
    <t>Anodized surgical steel nipple barbell, 14g (1.6mm) with two small wings</t>
  </si>
  <si>
    <t>BBSH8</t>
  </si>
  <si>
    <t>BBSKC</t>
  </si>
  <si>
    <t>Surgical steel tongue barbell, 14g (1.6mm) with a casted surgical steel skull with crystal eyes and a lower 6mm ball</t>
  </si>
  <si>
    <t>BBSSC6</t>
  </si>
  <si>
    <t>BBTB5</t>
  </si>
  <si>
    <t>Anodized surgical steel nipple or tongue barbell, 14g (1.6mm) with two 5mm balls</t>
  </si>
  <si>
    <t>BBTSH2</t>
  </si>
  <si>
    <t>BBTSPN</t>
  </si>
  <si>
    <t>BBUVDI</t>
  </si>
  <si>
    <t>Color: Red</t>
  </si>
  <si>
    <t>BCR16</t>
  </si>
  <si>
    <t>316L Surgical steel ball closure ring, 16g (1.2mm) with a 3mm ball</t>
  </si>
  <si>
    <t>BLK03A</t>
  </si>
  <si>
    <t>Bulk body jewelry: 100 pcs. assortment of surgical steel labrets,16g (1.2mm) with 3mm ball</t>
  </si>
  <si>
    <t>BLK103</t>
  </si>
  <si>
    <t>Bulk body jewelry: 100 pcs. assortment of 14g (1.6mm) surgical steel tongue barbells with two 5mm balls</t>
  </si>
  <si>
    <t>BLK18A</t>
  </si>
  <si>
    <t>Bulk body jewelry: 100 pcs. pack of 16g (1.2mm) surgical steel eyebrow bananas with 3mm balls</t>
  </si>
  <si>
    <t>BLK225</t>
  </si>
  <si>
    <t>Bulk body jewelry: 50 pcs. Assortment of surgical steel snake eyes piercing bananas, 16g (1.2mm) with two 3mm balls</t>
  </si>
  <si>
    <t>BLK497</t>
  </si>
  <si>
    <t>BLK543</t>
  </si>
  <si>
    <t>Bulk body jewelry: Assortment of 500, 250 or 100 pcs of clear bio-flexible nose screw retainers, 20g (0.8mm) with 2mm ball shaped top</t>
  </si>
  <si>
    <t>BLK99</t>
  </si>
  <si>
    <t>Bulk body jewelry: 50 pcs of surgical steel industrial barbells, 14g (1.6mm) with a 5mm balls</t>
  </si>
  <si>
    <t>316L steel belly banana, 14g (1.6m) with a 8mm and a 5mm bezel set jewel ball using original Czech Preciosa crystals.</t>
  </si>
  <si>
    <t>BN2OPG</t>
  </si>
  <si>
    <t>Surgical steel belly banana, 14g (1.6mm) with 5mm &amp; 8mm synthetic opal balls</t>
  </si>
  <si>
    <t>BNB4</t>
  </si>
  <si>
    <t>Surgical steel banana, 14g (1.6mm) with two 4mm balls</t>
  </si>
  <si>
    <t>BNETB</t>
  </si>
  <si>
    <t>Premium PVD plated surgical steel eyebrow banana, 16g (1.2mm) with two 3mm balls</t>
  </si>
  <si>
    <t>BNRDO</t>
  </si>
  <si>
    <t>Surgical steel belly banana, 14g (1.6mm) with an 7mm prong set round synthetic opal</t>
  </si>
  <si>
    <t>BNT2CG</t>
  </si>
  <si>
    <t>Color: Black Anodized w/ Rose crystal</t>
  </si>
  <si>
    <t>CBEB</t>
  </si>
  <si>
    <t>Surgical steel circular barbell, 16g (1.2mm) with two 3mm balls</t>
  </si>
  <si>
    <t>CBM</t>
  </si>
  <si>
    <t>Surgical steel circular barbell, 14g (1.6mm) with two 4mm balls</t>
  </si>
  <si>
    <t>DPGXL</t>
  </si>
  <si>
    <t>Gauge: 28mm</t>
  </si>
  <si>
    <t>XL sized high polished surgical steel double flared flesh tunnel</t>
  </si>
  <si>
    <t>DPWK</t>
  </si>
  <si>
    <t>Areng wood double flared flesh tunnel</t>
  </si>
  <si>
    <t>DPWY</t>
  </si>
  <si>
    <t>Gauge: 12mm</t>
  </si>
  <si>
    <t>Crocodile wood double flared flesh tunnel</t>
  </si>
  <si>
    <t>Gauge: 14mm</t>
  </si>
  <si>
    <t>Gauge: 18mm</t>
  </si>
  <si>
    <t>ERBAL</t>
  </si>
  <si>
    <t>Size: 4mm</t>
  </si>
  <si>
    <t>One pair of ball shaped high polished surgical steel ear studs</t>
  </si>
  <si>
    <t>Size: 5mm</t>
  </si>
  <si>
    <t>ERBT</t>
  </si>
  <si>
    <t>One pair of ball shaped Pvd plated surgical steel ear studs</t>
  </si>
  <si>
    <t>ERZ</t>
  </si>
  <si>
    <t>One pair of stainless steel ear stud with 2mm to 10mm prong set clear round Cubic Zirconia stone</t>
  </si>
  <si>
    <t>FGSPFR</t>
  </si>
  <si>
    <t>Gold PVD plated steel flesh tunnel with ferido glued multi crystal studded rim with resin cover. Stones will never fall out guaranteed!</t>
  </si>
  <si>
    <t>Gauge: 22mm</t>
  </si>
  <si>
    <t>FPG</t>
  </si>
  <si>
    <t>Mirror polished surgical steel screw-fit flesh tunnel</t>
  </si>
  <si>
    <t>FPSI</t>
  </si>
  <si>
    <t>Silicone double flared flesh tunnel</t>
  </si>
  <si>
    <t>Gauge: 16mm</t>
  </si>
  <si>
    <t>FTPG</t>
  </si>
  <si>
    <t>PVD plated surgical steel screw-fit flesh tunnel</t>
  </si>
  <si>
    <t>Gauge: 6mm</t>
  </si>
  <si>
    <t>Gauge: 20mm</t>
  </si>
  <si>
    <t>FTSCPCR</t>
  </si>
  <si>
    <t>PVD plated surgical steel flesh tunnel with crystal studded rim on the front side with resin cover. Stones will never fall out guaranteed!</t>
  </si>
  <si>
    <t>HBCRBT16</t>
  </si>
  <si>
    <t>Anodized 316L steel hinged ring, 16g (1.2mm) with 3mm ball</t>
  </si>
  <si>
    <t>HBCRC16</t>
  </si>
  <si>
    <t>High polished surgical steel hinged ring, 16g (1.2mm) with 3mm ball with bezel set crystal</t>
  </si>
  <si>
    <t>HBCRCT16</t>
  </si>
  <si>
    <t>Color: Gold Anodized w/ Clear crystal</t>
  </si>
  <si>
    <t>Anodized 316L steel hinged ring, 16g (1.2mm) with 3mm ball with bezel set crystal</t>
  </si>
  <si>
    <t>Color: Black Anodized w/ Clear crystal</t>
  </si>
  <si>
    <t>Color: Rose gold Anodized w/ Clear crystal</t>
  </si>
  <si>
    <t>IAFRC</t>
  </si>
  <si>
    <t>3mm - 5mm surgical steel dermal anchor top part with ferido glued multi crystals and resin cover for internally threaded, 16g (1.2mm) dermal anchor base plate with a height of 2mm - 2.5mm (this item does only fit our dermal anchors and surface bars)</t>
  </si>
  <si>
    <t>IAG</t>
  </si>
  <si>
    <t>Flat dome shaped surgical steel dermal anchor top part for internally threaded, 16g (1.2mm) dermal anchor base plate with a height of 2mm - 2.5mm</t>
  </si>
  <si>
    <t>IJF4</t>
  </si>
  <si>
    <t>316L steel 4mm dermal anchor top part with bezel set flat crystal for 1.6mm (14g) posts with 1.2mm internal threading</t>
  </si>
  <si>
    <t>316L steel 5mm dermal anchor top part with bezel set flat crystal for 1.6mm (14g) posts with 1.2mm internal threading</t>
  </si>
  <si>
    <t>INDTD14</t>
  </si>
  <si>
    <t>Anodized 316L steel Industrial loop barbell, 14g (1.6mm) with two 5mm balls and a dangling plain steel lightning symbol</t>
  </si>
  <si>
    <t>INTAW</t>
  </si>
  <si>
    <t>Anodized surgical steel industrial barbell, 14g (1.6mm) with a 5mm cone and casted arrow end</t>
  </si>
  <si>
    <t>ITAG</t>
  </si>
  <si>
    <t>Flat dome shaped PVD plated 316L steel dermal anchor top part for internally threaded, 16g (1.2mm) dermal anchor base plate with a height of 2mm - 2.5mm</t>
  </si>
  <si>
    <t>ITJF4</t>
  </si>
  <si>
    <t>4mm bezel set clear crystal flat head shaped anodized surgical steel dermal anchor top part for internally threaded, 16g (1.2mm) dermal anchor base plate with a height of 2mm - 2.5mm (this item does only fit our dermal anchors and surface bars)</t>
  </si>
  <si>
    <t>ITJF5</t>
  </si>
  <si>
    <t>5mm bezel set clear crystal flat head shaped anodized surgical steel dermal anchor top part for internally threaded, 16g (1.2mm) dermal anchor base plate with a height of 2mm - 2.5mm (this item does only fit our dermal anchors and surface bars)</t>
  </si>
  <si>
    <t>Length: 5mm</t>
  </si>
  <si>
    <t>Length: 4mm</t>
  </si>
  <si>
    <t>LBTB3</t>
  </si>
  <si>
    <t>Premium PVD plated surgical steel labret, 16g (1.2mm) with a 3mm ball</t>
  </si>
  <si>
    <t>MCD645</t>
  </si>
  <si>
    <t>MCD695</t>
  </si>
  <si>
    <t>316L steel belly banana, 14g (1.6mm) with an 8mm jewel ball and a dangling vine with faux turquoise balls design</t>
  </si>
  <si>
    <t>MCD713</t>
  </si>
  <si>
    <t>316L steel belly banana, 14g (1.6mm) with a 7mm prong set CZ stone and a dangling long drop shaped SwarovskiⓇ crystal</t>
  </si>
  <si>
    <t>MCD724</t>
  </si>
  <si>
    <t>316L steel belly banana, 14g (1.6mm) with a lower 8mm bezel set jewel ball and a dangling snake with crystals</t>
  </si>
  <si>
    <t>MCD753</t>
  </si>
  <si>
    <t>Surgical steel belly banana, 14g (1.6mm) with a lower casted skull</t>
  </si>
  <si>
    <t>MCNPC3</t>
  </si>
  <si>
    <t>Round nipple shield with prong set crystal studded rim and surgical steel barbell, 14g (1.6mm) with two 5mm balls</t>
  </si>
  <si>
    <t>Crystal Color: Multi-colored</t>
  </si>
  <si>
    <t>MFR3</t>
  </si>
  <si>
    <t>3mm multi-crystal ferido glued ball with resin cover and 16g (1.2mm) threading (sold per pcs)</t>
  </si>
  <si>
    <t>NPFR5</t>
  </si>
  <si>
    <t>NPOP5</t>
  </si>
  <si>
    <t>316L steel nipple barbell, 14g (1.6mm) with a 5mm synthetic opal ball on both sides</t>
  </si>
  <si>
    <t>NPSH1</t>
  </si>
  <si>
    <t>316L steel nipple barbell, 14g (1.6mm) with two small roses (roses are made from 925 Silver plated brass)</t>
  </si>
  <si>
    <t>NPSH16</t>
  </si>
  <si>
    <t>316L steel nipple barbell, 14g (1.6mm) with two small wings with black accents (wings are made from 925 Silver plated brass)</t>
  </si>
  <si>
    <t>NPTSH8</t>
  </si>
  <si>
    <t>Black and gold anodized 316L steel nipple barbell, 14g (1.6mm) with a 5mm cone and casted arrow end</t>
  </si>
  <si>
    <t>NS05RS</t>
  </si>
  <si>
    <t>Surgical steel nose screw, 20g (0.8mm) with 2mm half ball shaped round crystal top</t>
  </si>
  <si>
    <t>NSWZR2</t>
  </si>
  <si>
    <t>Surgical steel nose screw, 20g (0.8mm) with prong set 2mm round CZ stone</t>
  </si>
  <si>
    <t>Cz Color: Aquamarine</t>
  </si>
  <si>
    <t>Cz Color: Amethyst</t>
  </si>
  <si>
    <t>Cz Color: Jet</t>
  </si>
  <si>
    <t>Cz Color: Garnet</t>
  </si>
  <si>
    <t>Cz Color: Peridot</t>
  </si>
  <si>
    <t>NWPBC</t>
  </si>
  <si>
    <t>Display box with 52 pcs. of sterling silver nose screws, 22g (0.6mm) with prong set 1.5mm clear crystals</t>
  </si>
  <si>
    <t>NYDQM16</t>
  </si>
  <si>
    <t>NYSV2BX</t>
  </si>
  <si>
    <t>NYXRSB2</t>
  </si>
  <si>
    <t>OPI3</t>
  </si>
  <si>
    <t>3mm synthetic opal ball with 16g (1.2mm) threading</t>
  </si>
  <si>
    <t>Color: Pink</t>
  </si>
  <si>
    <t>PGSBB</t>
  </si>
  <si>
    <t>Moon stone double flare plug (opalite)</t>
  </si>
  <si>
    <t>PGSCC</t>
  </si>
  <si>
    <t>Rose quartz double flared stone plug</t>
  </si>
  <si>
    <t>PGSFF</t>
  </si>
  <si>
    <t>Amethyst double flared stone plug</t>
  </si>
  <si>
    <t>PGSHH</t>
  </si>
  <si>
    <t>Black Onyx double flared stone plug</t>
  </si>
  <si>
    <t>Gauge: 10mm</t>
  </si>
  <si>
    <t>PGSJJ</t>
  </si>
  <si>
    <t>Snowflake obsidian double flare stone plug</t>
  </si>
  <si>
    <t>PGSNN</t>
  </si>
  <si>
    <t>Double flared White Howlite stone plug</t>
  </si>
  <si>
    <t>PGSPP</t>
  </si>
  <si>
    <t>Lapislazuli double flare stone plug</t>
  </si>
  <si>
    <t>PGSQQ</t>
  </si>
  <si>
    <t>Green Fluorite double flare stone plug</t>
  </si>
  <si>
    <t>PWTR</t>
  </si>
  <si>
    <t>Teak wood solid plug with double rubber O-rings</t>
  </si>
  <si>
    <t>RSNYPXC</t>
  </si>
  <si>
    <t>High polished surgical steel hinged segment ring, 12g (2mm) and inner diameter from 8mm to 16mm</t>
  </si>
  <si>
    <t>High polished surgical steel hinged segment ring, 16g (1.2mm)</t>
  </si>
  <si>
    <t>SEGH18</t>
  </si>
  <si>
    <t>High polished surgical steel hinged segment ring, 18g (1.0mm)</t>
  </si>
  <si>
    <t>SEGH20</t>
  </si>
  <si>
    <t>High polished surgical steel hinged segment ring, 20g (0.8mm)</t>
  </si>
  <si>
    <t>SEGHT10</t>
  </si>
  <si>
    <t>PVD plated 316L steel hinged segment ring, 2.5mm (10g)</t>
  </si>
  <si>
    <t>SEGHT12</t>
  </si>
  <si>
    <t>PVD plated surgical steel hinged segment ring, 12g (2mm)</t>
  </si>
  <si>
    <t>Size: 14mm</t>
  </si>
  <si>
    <t>SEGHT14</t>
  </si>
  <si>
    <t>PVD plated surgical steel hinged segment ring, 14g (1.6mm)</t>
  </si>
  <si>
    <t>PVD plated surgical steel hinged segment ring, 16g (1.2mm)</t>
  </si>
  <si>
    <t>SEGHT18</t>
  </si>
  <si>
    <t xml:space="preserve">PVD plated surgical steel hinged segment ring, 18g (1.0mm) </t>
  </si>
  <si>
    <t>SGSH1</t>
  </si>
  <si>
    <t>316L steel hinged segment ring, 1.2mm (16g) with CNC set Cubic Zirconia (CZ) stones in crescent moon shape design</t>
  </si>
  <si>
    <t>SGSH13</t>
  </si>
  <si>
    <t>316L steel hinged segment ring, 1.2mm (16g) with hexagon shape design</t>
  </si>
  <si>
    <t>SGSH15</t>
  </si>
  <si>
    <t>316L steel hinged segment ring, 1.2mm (16g) with side facing CNC set Cubic Zirconia ( CZ) stones in pear shape design and inner diameter from 8mm to 10mm</t>
  </si>
  <si>
    <t>SGTSH15</t>
  </si>
  <si>
    <t>Gold anodized 316L steel hinged segment ring, 1.2mm (16g) with round Cubic Zirconia (CZ) stones in pear shape design and inner diameter from 8mm to 10mm</t>
  </si>
  <si>
    <t>SGTSH27</t>
  </si>
  <si>
    <t>Color: Gold 8mm</t>
  </si>
  <si>
    <t>PVD plated 316L steel hinged segment ring, 1.2mm (16g) with side facing CNC set Cubic Zirconia (CZ) stones in heart shape design</t>
  </si>
  <si>
    <t>Color: Rose Gold 8mm</t>
  </si>
  <si>
    <t>SGTSH28</t>
  </si>
  <si>
    <t>Color: High Polish 10mm</t>
  </si>
  <si>
    <t>PVD plated 316L steel hinged segment ring, 1.2mm (16g) with Cubic Zirconia (CZ) stones at the side</t>
  </si>
  <si>
    <t>Color: Gold 10mm</t>
  </si>
  <si>
    <t>SGTSH30</t>
  </si>
  <si>
    <t>Color: High Polish 8mm</t>
  </si>
  <si>
    <t>PVD plated 316L steel hinged segment ring, 1.2mm (16g) with leaves design Cubic Zirconia (CZ) stones</t>
  </si>
  <si>
    <t>SGTSH34</t>
  </si>
  <si>
    <t>PVD plated 316L steel hinged segment ring, 1.2mm (16g) with side facing CNC set Cubic Zirconia (CZ) stones in hexagon shape design</t>
  </si>
  <si>
    <t>SIUT</t>
  </si>
  <si>
    <t>Silicone Ultra Thin double flared flesh tunnel</t>
  </si>
  <si>
    <t>Color: Skin Tone</t>
  </si>
  <si>
    <t>Gauge: 25mm</t>
  </si>
  <si>
    <t>STHP</t>
  </si>
  <si>
    <t>PVD plated internally threaded surgical steel double flare flesh tunnel</t>
  </si>
  <si>
    <t>STPG</t>
  </si>
  <si>
    <t>PVD plated surgical steel single flared flesh tunnel with rubber O-ring</t>
  </si>
  <si>
    <t>TLB39</t>
  </si>
  <si>
    <t>316L steel Tragus Labret, 16g (1.2mm) with a tiny 2.5mm round base plate suitable for tragus piercings with a plain flower upper part (top part is made from silver plated brass)</t>
  </si>
  <si>
    <t>UBBINDZT</t>
  </si>
  <si>
    <t>Color: Black 34mm</t>
  </si>
  <si>
    <t>PVD plated titanium G23 industrial barbell, 1.6mm (14g) with two 5mm plain balls and six round 1.5mm Cubic Zirconia (CZ) stones set on the barbell</t>
  </si>
  <si>
    <t>Color: Rainbow 34mm</t>
  </si>
  <si>
    <t>ULBIN13</t>
  </si>
  <si>
    <t>Titanium G23 internally threaded labret, 16g (1.2mm) with three 2mm round color Cubic Zirconia (CZ) stones in triangle shaped top</t>
  </si>
  <si>
    <t>Cz Color: AB</t>
  </si>
  <si>
    <t>ULBIN17</t>
  </si>
  <si>
    <t>Titanium G23 internally threaded labret, 1.2mm (16g) bohemian design top with 3.5mm center and 2mm side round color Cubic Zirconia (CZ) stones</t>
  </si>
  <si>
    <t>ULBIN19</t>
  </si>
  <si>
    <t>Titanium G23 internally threaded labret, 1.2mm (16g) with three descending prong set round Cubic Zirconia (CZ) stones design top</t>
  </si>
  <si>
    <t>ULBIN21</t>
  </si>
  <si>
    <t>Titanium G23 internally threaded labret, 1.2mm (16g) with six 1.3mm balls cluster design top and a 3mm round bezel set Cubic Zirconia (CZ) stone</t>
  </si>
  <si>
    <t>ULBIN23</t>
  </si>
  <si>
    <t>Titanium G23 internally threaded labret, 1.2mm (16g) with three 2*3mm prong set marquise shape Cubic Zirconia (CZ) stones design top</t>
  </si>
  <si>
    <t>ULBIN30</t>
  </si>
  <si>
    <t>Titanium G23 internally threaded labret, 1.2mm (16g) leaf design top with three 4.5*2.2mm marquise shape Cubic Zirconia (CZ) stones</t>
  </si>
  <si>
    <t>ULBIN32</t>
  </si>
  <si>
    <t>Titanium G23 internally threaded labret, 1.2mm (16g) with double 3mm*4mm triangle shape Cubic Zirconia (CZ) stones</t>
  </si>
  <si>
    <t>ULBIN6</t>
  </si>
  <si>
    <t>High polished internally threaded titanium G23 labret, 16g (1.2mm) with triple round Cubic Zirconia (CZ) stones in ball designed top</t>
  </si>
  <si>
    <t>ULBIN7</t>
  </si>
  <si>
    <t>Titanium G23 internally threaded labret, 16g (1.2mm) with a round Cubic Zirconia (CZ) stone in triangle shaped top design made of balls</t>
  </si>
  <si>
    <t>UNPFR5</t>
  </si>
  <si>
    <t>High polished titanium G23 barbell, 1.6mm (14g) with two 5mm ferido glued plain color color multi crystal balls and resin cover</t>
  </si>
  <si>
    <t>USGSH11</t>
  </si>
  <si>
    <t>High polished titanium G23 hinged segment ring, 1.2mm (16g) with side facing CNC set Cubic Zirconia (CZ) stones at the side, inner diameter from 6mm to 10mm</t>
  </si>
  <si>
    <t>USGSH22</t>
  </si>
  <si>
    <t>High polished titanium G23 hinged segment ring, 1.2mm (16g) with double line rings and outward facing CNC set Cubic Zirconia (CZ) stones, inner diameter from 8mm to 10mm</t>
  </si>
  <si>
    <t>USGSHSS10</t>
  </si>
  <si>
    <t>High polished titanium G23 hinged segment ring, 0.8mm (20g) with outward facing CNC set Cubic Zirconia (CZ) stones, inner diameter from 7mm to 10mm</t>
  </si>
  <si>
    <t>USGSHSS10T</t>
  </si>
  <si>
    <t>PVD plated titanium G23 hinged segment ring, 0.8mm (20g) with outward facing CNC set Cubic Zirconia (CZ) stones, inner diameter from 7mm to 10mm</t>
  </si>
  <si>
    <t>USGTSH10</t>
  </si>
  <si>
    <t>PVD plated polished titanium G23 hinged segment ring, 1.2mm (16g) with outward facing CNC set Cubic Zirconia (CZ) stones</t>
  </si>
  <si>
    <t>Color: High Polish 6mm</t>
  </si>
  <si>
    <t>Color: High Polish 7mm</t>
  </si>
  <si>
    <t>Color: Gold 6mm</t>
  </si>
  <si>
    <t>Color: Rose Gold 6mm</t>
  </si>
  <si>
    <t>USGTSH11</t>
  </si>
  <si>
    <t>PVD plated titanium G23 hinged segment ring, 1.2mm (16g) with side facing CNC set Cubic Zirconia (CZ) stones at the side, inner diameter from 6mm to 10mm</t>
  </si>
  <si>
    <t>Color: Gold w/ Clear CZ</t>
  </si>
  <si>
    <t>UTBBS</t>
  </si>
  <si>
    <t>Anodized titanium G23 tongue barbell, 14g (1.6mm) with two 5mm balls</t>
  </si>
  <si>
    <t>Color: Purple</t>
  </si>
  <si>
    <t>Color: Green</t>
  </si>
  <si>
    <t>UTINB</t>
  </si>
  <si>
    <t>Anodized titanium G23 industrial barbell, 14g (1.6mm) with two 5mm balls</t>
  </si>
  <si>
    <t>UTLBIN13S</t>
  </si>
  <si>
    <t>PVD plated titanium G23 internally threaded labret, 1.2mm (16g) triangle shape design top with three 1.5mm round Cubic Zirconia (CZ) stones</t>
  </si>
  <si>
    <t>UTLBIN23</t>
  </si>
  <si>
    <t>PVD plated titanium G23 internally threaded labret, 1.2mm (16g) with three 2*3mm prong set marquise shape Cubic Zirconia (CZ) stones design top</t>
  </si>
  <si>
    <t>UTLBIN54</t>
  </si>
  <si>
    <t>PVD plated titanium G23 internally threaded labret, 1.2mm (16g) flower shape design top with five 1.2mm prong set Cubic Zirconia (CZ) stones</t>
  </si>
  <si>
    <t>XBAL25</t>
  </si>
  <si>
    <t>Pack of 10 pcs. of 2.5mm high polished surgical steel balls with 1.2mm threading (16g)</t>
  </si>
  <si>
    <t>XBAL4S</t>
  </si>
  <si>
    <t>Pack of 10 pcs. of 4mm high polished surgical steel balls with 1.2mm threading (16g)</t>
  </si>
  <si>
    <t>XBT3S</t>
  </si>
  <si>
    <t>Pack of 10 pcs. of 3mm anodized surgical steel balls with threading 1.2mm (16g)</t>
  </si>
  <si>
    <t>XCNT25</t>
  </si>
  <si>
    <t>Pack of 10 pcs. of 2.5mm anodized surgical steel cones - threading 1.2mm (16g)</t>
  </si>
  <si>
    <t>XCON3</t>
  </si>
  <si>
    <t>Pack of 10 pcs. of 3mm high polished surgical steel cones with threading 1.2mm (16g)</t>
  </si>
  <si>
    <t>XHJB3</t>
  </si>
  <si>
    <t>Pack of 10 pcs. of 3mm surgical steel half jewel balls with bezel set crystal with 1.2mm threading (16g)</t>
  </si>
  <si>
    <t>XJB4S</t>
  </si>
  <si>
    <t>Pack of 10 pcs. of 4mm high polished surgical steel balls with bezel set crystal and with 1.2mm (16g) threading</t>
  </si>
  <si>
    <t>XJB5</t>
  </si>
  <si>
    <t>Pack of 10 pcs. of 5mm high polished surgical steel balls with bezel set crystal and with 1.6mm (14g) threading</t>
  </si>
  <si>
    <t>XJBT3S</t>
  </si>
  <si>
    <t>Pack of 10 pcs. of 3mm anodized surgical steel balls with bezel set crystal and with 1.2mm threading (16g)</t>
  </si>
  <si>
    <t>ACCOR8</t>
  </si>
  <si>
    <t>ACCOR6</t>
  </si>
  <si>
    <t>ACCOR4</t>
  </si>
  <si>
    <t>ACCOR0</t>
  </si>
  <si>
    <t>BLK497A</t>
  </si>
  <si>
    <t>BLK543A</t>
  </si>
  <si>
    <t>BLK99A</t>
  </si>
  <si>
    <t>DPGXL11/8</t>
  </si>
  <si>
    <t>DPWK4</t>
  </si>
  <si>
    <t>DPWY1/2</t>
  </si>
  <si>
    <t>DPWY9/16</t>
  </si>
  <si>
    <t>DPWY11/16</t>
  </si>
  <si>
    <t>ERBAL4</t>
  </si>
  <si>
    <t>ERBAL5</t>
  </si>
  <si>
    <t>ERBAL6</t>
  </si>
  <si>
    <t>ERBT3</t>
  </si>
  <si>
    <t>ERBT4</t>
  </si>
  <si>
    <t>ERBT5</t>
  </si>
  <si>
    <t>ERBT6</t>
  </si>
  <si>
    <t>ERZ2</t>
  </si>
  <si>
    <t>ERZ3</t>
  </si>
  <si>
    <t>ERZ4</t>
  </si>
  <si>
    <t>ERZ5</t>
  </si>
  <si>
    <t>ERZ6</t>
  </si>
  <si>
    <t>ERZ8</t>
  </si>
  <si>
    <t>FGSPFR6</t>
  </si>
  <si>
    <t>FGSPFR7/8</t>
  </si>
  <si>
    <t>FPG1/2</t>
  </si>
  <si>
    <t>FPSI4</t>
  </si>
  <si>
    <t>FPSI0</t>
  </si>
  <si>
    <t>FPSI5/8</t>
  </si>
  <si>
    <t>FTPG6</t>
  </si>
  <si>
    <t>FTPG4</t>
  </si>
  <si>
    <t>FTPG2</t>
  </si>
  <si>
    <t>FTPG0</t>
  </si>
  <si>
    <t>FTPG1/2</t>
  </si>
  <si>
    <t>FTPG9/16</t>
  </si>
  <si>
    <t>FTPG5/8</t>
  </si>
  <si>
    <t>FTPG13/16</t>
  </si>
  <si>
    <t>FTSCPCR6</t>
  </si>
  <si>
    <t>FTSCPCR4</t>
  </si>
  <si>
    <t>FTSCPCR1/2</t>
  </si>
  <si>
    <t>FTSCPCR11/16</t>
  </si>
  <si>
    <t>IAFRC5</t>
  </si>
  <si>
    <t>IAG3</t>
  </si>
  <si>
    <t>IAG5</t>
  </si>
  <si>
    <t>ITAG5</t>
  </si>
  <si>
    <t>MCNPC3A</t>
  </si>
  <si>
    <t>MCNPC3B</t>
  </si>
  <si>
    <t>PGSBB0</t>
  </si>
  <si>
    <t>PGSBB1/2</t>
  </si>
  <si>
    <t>PGSBB13/16</t>
  </si>
  <si>
    <t>PGSCC0</t>
  </si>
  <si>
    <t>PGSCC9/16</t>
  </si>
  <si>
    <t>PGSFF0</t>
  </si>
  <si>
    <t>PGSFF1/2</t>
  </si>
  <si>
    <t>PGSFF9/16</t>
  </si>
  <si>
    <t>PGSFF5/8</t>
  </si>
  <si>
    <t>PGSHH6</t>
  </si>
  <si>
    <t>PGSHH4</t>
  </si>
  <si>
    <t>PGSHH2</t>
  </si>
  <si>
    <t>PGSHH00</t>
  </si>
  <si>
    <t>PGSHH13/16</t>
  </si>
  <si>
    <t>PGSJJ2</t>
  </si>
  <si>
    <t>PGSJJ5/8</t>
  </si>
  <si>
    <t>PGSNN0</t>
  </si>
  <si>
    <t>PGSPP0</t>
  </si>
  <si>
    <t>PGSPP00</t>
  </si>
  <si>
    <t>PGSPP1/2</t>
  </si>
  <si>
    <t>PGSQQ2</t>
  </si>
  <si>
    <t>PGSQQ0</t>
  </si>
  <si>
    <t>PGSQQ00</t>
  </si>
  <si>
    <t>PGSQQ1/2</t>
  </si>
  <si>
    <t>PGSQQ9/16</t>
  </si>
  <si>
    <t>PGSQQ5/8</t>
  </si>
  <si>
    <t>PWTR2</t>
  </si>
  <si>
    <t>PWTR00</t>
  </si>
  <si>
    <t>SGSH1B</t>
  </si>
  <si>
    <t>SGSH13A</t>
  </si>
  <si>
    <t>SGSH13B</t>
  </si>
  <si>
    <t>SGSH15A</t>
  </si>
  <si>
    <t>SGTSH15B</t>
  </si>
  <si>
    <t>SGTSH27A</t>
  </si>
  <si>
    <t>SGSH28X16S10</t>
  </si>
  <si>
    <t>SGTSH28X16G8</t>
  </si>
  <si>
    <t>SGTSH28X16G10</t>
  </si>
  <si>
    <t>SGSH30X16S8</t>
  </si>
  <si>
    <t>SGTSH30X16G8</t>
  </si>
  <si>
    <t>SGTSH30X16G10</t>
  </si>
  <si>
    <t>SGSH34X16S8</t>
  </si>
  <si>
    <t>SGSH34X16S10</t>
  </si>
  <si>
    <t>SGTSH34X16G8</t>
  </si>
  <si>
    <t>SIUT2</t>
  </si>
  <si>
    <t>SIUT0</t>
  </si>
  <si>
    <t>SIUT00</t>
  </si>
  <si>
    <t>SIUT1/2</t>
  </si>
  <si>
    <t>SIUT9/16</t>
  </si>
  <si>
    <t>SIUT5/8</t>
  </si>
  <si>
    <t>SIUT11/16</t>
  </si>
  <si>
    <t>SIUT13/16</t>
  </si>
  <si>
    <t>SIUT7/8</t>
  </si>
  <si>
    <t>SIUT1</t>
  </si>
  <si>
    <t>STHP00</t>
  </si>
  <si>
    <t>STPG4</t>
  </si>
  <si>
    <t>STPG2</t>
  </si>
  <si>
    <t>STPG0</t>
  </si>
  <si>
    <t>STPG00</t>
  </si>
  <si>
    <t>STPG5/8</t>
  </si>
  <si>
    <t>STPG7/8</t>
  </si>
  <si>
    <t>UBBINDZT14X34K5</t>
  </si>
  <si>
    <t>UBBINDZT14X34RB5</t>
  </si>
  <si>
    <t>USGSH11D</t>
  </si>
  <si>
    <t>USGSH11A</t>
  </si>
  <si>
    <t>USGSH11B</t>
  </si>
  <si>
    <t>USGSH22X16S8</t>
  </si>
  <si>
    <t>USGSHSS10S7</t>
  </si>
  <si>
    <t>USGSHSS10TG8</t>
  </si>
  <si>
    <t>USGSH10B</t>
  </si>
  <si>
    <t>USGSH10D</t>
  </si>
  <si>
    <t>USGSH10F</t>
  </si>
  <si>
    <t>USGTSH10D</t>
  </si>
  <si>
    <t>USGTSH11A</t>
  </si>
  <si>
    <t>USGTSH11D</t>
  </si>
  <si>
    <t>Three Thousand Eight Hundred Sixty One and 27 cents NZD</t>
  </si>
  <si>
    <t>Display with 52 pcs. of 925 sterling silver ''Bend it yourself'' nose studs, 22g (0.6mm) with 18k gold plating and 1.5mm round clear prong set CZ stone (in standard packing or in vacuum sealed packing to prevent tarnishing)</t>
  </si>
  <si>
    <t>316L steel tongue barbell, 14g (1.6mm) with 6mm acrylic checker balls - length 5/8'' (16mm)</t>
  </si>
  <si>
    <t>Surgical steel tongue barbell, 14g (1.6mm) with a penis shaped top part and a lower 6mm ball - length 5/8'' (16mm)</t>
  </si>
  <si>
    <t>Surgical steel tongue barbell, 14g (1.6mm) with a 6mm starship gem ball top and a lower 6mm balls - length 5/8'' (16mm)</t>
  </si>
  <si>
    <t>Anodized surgical steel tongue barbell, 14g (1.6mm) with a 6mm heart shaped flat top and a lower 6mm ball - length 5/8'' (16mm)</t>
  </si>
  <si>
    <t>Anodized 316L steel spinner tongue barbell 14g (1.6mm) with two 6mm balls and with a 16g (1.2mm) spinner bar with two 3mm balls - length of the spinner bar is 5/16'' (8mm) and length of the tongue barbell is 5/8'' (16mm)</t>
  </si>
  <si>
    <t>Surgical steel tongue barbell, 14g (1.6mm) with 5mm acrylic UV dice - length 5/8'' (16mm)</t>
  </si>
  <si>
    <t>Wholesale silver nose piercing bulk of 1000, 500, 250 or 100 pcs. of 925 sterling silver ''Bend it yourself'' nose studs, 22g (0.6mm) with 1.5mm round prong set crystal</t>
  </si>
  <si>
    <t>PVD plated surgical steel belly banana, 14g (1.6mm) with 5 &amp; 8mm bezel set jewel balls - length 3/8'' (10mm)</t>
  </si>
  <si>
    <t>Surgical steel belly banana, 14g (1.6mm) with an 8mm bezel set jewel ball and a bacon and eggs dangling - length 3/8'' (10mm)</t>
  </si>
  <si>
    <t>Surgical steel nipple barbell, 14g (1.6mm) with a 5mm ferido glued multi crystal ball with resin cover on both sides - length 1/4'' - 5/8'' (6m - 16mm)</t>
  </si>
  <si>
    <t>925 sterling silver nose hoop with ball with rose gold plating 22g (0.6mm) with an outer diameter of 5/16'' (8mm) - 1 piece</t>
  </si>
  <si>
    <t>925 sterling silver ''Bend it yourself'' nose studs, 0.6mm (22g) with square crystals dangling in assorted colors / 16 pcs per display box (in standard packing or in vacuum sealed packing to prevent tarnishing)</t>
  </si>
  <si>
    <t>Display box with 52 pcs. of 925 sterling silver ''Bend it yourself'' nose studs, 22g (0.6mm) with 2mm ball shaped tops (in standard packing or in vacuum sealed packing to prevent tarnishing)</t>
  </si>
  <si>
    <t>Display box with 52 pcs. of 925 silver ''bend it yourself'' nose studs, 22g (0.6mm) with real rose gold plating and 2mm ball shaped top (in standard packing or in vacuum sealed packing to prevent tarnishing)</t>
  </si>
  <si>
    <t>Display box of 52 pieces of sterling silver ''bend it yourself'' nose studs, 22g (0.6mm) with rose gold plating and round 1.5mm clear prong set crystal (in standard packing or in vacuum sealed packing to prevent tarnishing)</t>
  </si>
  <si>
    <t>Exchange Rate NZD-THB</t>
  </si>
  <si>
    <t>Total Order USD</t>
  </si>
  <si>
    <t>Total Invoice USD</t>
  </si>
  <si>
    <t>Didi</t>
  </si>
  <si>
    <t>3204 Hamilton, Waikato</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</si>
  <si>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</si>
  <si>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</si>
  <si>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</si>
  <si>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</si>
  <si>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</si>
  <si>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Two Thousand Four Hundred Ninety Six and 58 cents NZD</t>
  </si>
  <si>
    <t>Seven Hundred Forty Four and 22 cents NZD</t>
  </si>
  <si>
    <t>COUNTRY OF ORIGIN THAILAND</t>
  </si>
  <si>
    <t>SKU</t>
  </si>
  <si>
    <t>18NYZBC-G44000</t>
  </si>
  <si>
    <t>18WZ2XC-000000</t>
  </si>
  <si>
    <t>ACCOR-D08A08</t>
  </si>
  <si>
    <t>ACCOR-D09A07</t>
  </si>
  <si>
    <t>ACCOR-D09A08</t>
  </si>
  <si>
    <t>ACCOR-D10A08</t>
  </si>
  <si>
    <t>ACCOR-D12A07</t>
  </si>
  <si>
    <t>ACCOR-D12A08</t>
  </si>
  <si>
    <t>BBCHK-A52000</t>
  </si>
  <si>
    <t>BBCHK-A57000</t>
  </si>
  <si>
    <t>BBEB-F02000</t>
  </si>
  <si>
    <t>BBETB-F06A12</t>
  </si>
  <si>
    <t>BBETB-F08A12</t>
  </si>
  <si>
    <t>BBFR6-F11B03</t>
  </si>
  <si>
    <t>BBFR6-F11B13</t>
  </si>
  <si>
    <t>BBITB-F18A07</t>
  </si>
  <si>
    <t>BBITB-F18A12</t>
  </si>
  <si>
    <t>BBITB-F19A07</t>
  </si>
  <si>
    <t>BBITB-F19A44</t>
  </si>
  <si>
    <t>BBNP2C-Q72B04</t>
  </si>
  <si>
    <t>BBNP2C-Q73B10</t>
  </si>
  <si>
    <t>BBNPSDI-F08000</t>
  </si>
  <si>
    <t>BBNPSDI-F10000</t>
  </si>
  <si>
    <t>BBNPTWG-F08A07</t>
  </si>
  <si>
    <t>BBSH8-000000</t>
  </si>
  <si>
    <t>BBSKC-F11B05</t>
  </si>
  <si>
    <t>BBSKC-F11B13</t>
  </si>
  <si>
    <t>BBSSC6-B01000</t>
  </si>
  <si>
    <t>BBSSC6-B06000</t>
  </si>
  <si>
    <t>BBSSC6-B13000</t>
  </si>
  <si>
    <t>BBTB5-F08A07</t>
  </si>
  <si>
    <t>BBTB5-F08A12</t>
  </si>
  <si>
    <t>BBTB5-F08A44</t>
  </si>
  <si>
    <t>BBTB5-F10A12</t>
  </si>
  <si>
    <t>BBTB5-F11A12</t>
  </si>
  <si>
    <t>BBTSH2-A07000</t>
  </si>
  <si>
    <t>BBTSH2-A12000</t>
  </si>
  <si>
    <t>BBTSPN-A10000</t>
  </si>
  <si>
    <t>BBTSPN-A12000</t>
  </si>
  <si>
    <t>BBUVDI-A07000</t>
  </si>
  <si>
    <t>BBUVDI-A42000</t>
  </si>
  <si>
    <t>BCR16-F03000</t>
  </si>
  <si>
    <t>BLK03A-F03000</t>
  </si>
  <si>
    <t>BLK03A-F05000</t>
  </si>
  <si>
    <t>BLK03A-F06000</t>
  </si>
  <si>
    <t>BLK103-F10000</t>
  </si>
  <si>
    <t>BLK103-F13000</t>
  </si>
  <si>
    <t>BLK103-F49000-7</t>
  </si>
  <si>
    <t>BLK18A-F02000</t>
  </si>
  <si>
    <t>BLK225-F10000</t>
  </si>
  <si>
    <t>BLK497-I13B16</t>
  </si>
  <si>
    <t>BLK543-I13000</t>
  </si>
  <si>
    <t>BLK99-F18000</t>
  </si>
  <si>
    <t>BN2CG-F02B03</t>
  </si>
  <si>
    <t>BN2CG-F02B12</t>
  </si>
  <si>
    <t>BN2CG-F02B15</t>
  </si>
  <si>
    <t>BN2CG-F02B16</t>
  </si>
  <si>
    <t>BN2CG-F04B01</t>
  </si>
  <si>
    <t>BN2CG-F04B02</t>
  </si>
  <si>
    <t>BN2CG-F04B12</t>
  </si>
  <si>
    <t>BN2CG-F04B16</t>
  </si>
  <si>
    <t>BN2CG-F06B01</t>
  </si>
  <si>
    <t>BN2CG-F06B02</t>
  </si>
  <si>
    <t>BN2CG-F06B03</t>
  </si>
  <si>
    <t>BN2CG-F06B04</t>
  </si>
  <si>
    <t>BN2CG-F06B15</t>
  </si>
  <si>
    <t>BN2CS-F06B01</t>
  </si>
  <si>
    <t>BN2CS-F06B03</t>
  </si>
  <si>
    <t>BN2CS-F06B07</t>
  </si>
  <si>
    <t>BN2CS-F06B09</t>
  </si>
  <si>
    <t>BN2OPG-F06A15</t>
  </si>
  <si>
    <t>BNB4-F11000</t>
  </si>
  <si>
    <t>BNETB-F02A07</t>
  </si>
  <si>
    <t>BNETB-F02A12</t>
  </si>
  <si>
    <t>BNETB-F04A07</t>
  </si>
  <si>
    <t>BNETB-F04A12</t>
  </si>
  <si>
    <t>BNETB-F06A12</t>
  </si>
  <si>
    <t>BNETB-F06A44</t>
  </si>
  <si>
    <t>BNRDO-F06A15</t>
  </si>
  <si>
    <t>BNT2CG-P16000</t>
  </si>
  <si>
    <t>CBEB-F02000</t>
  </si>
  <si>
    <t>CBM-F04000</t>
  </si>
  <si>
    <t>DPGXL-D22000</t>
  </si>
  <si>
    <t>DPWK-D10000</t>
  </si>
  <si>
    <t>DPWY-D14000</t>
  </si>
  <si>
    <t>DPWY-D15000</t>
  </si>
  <si>
    <t>DPWY-D17000</t>
  </si>
  <si>
    <t>ERBAL-L04000</t>
  </si>
  <si>
    <t>ERBAL-L05000</t>
  </si>
  <si>
    <t>ERBAL-L06000</t>
  </si>
  <si>
    <t>ERBT-L03A12</t>
  </si>
  <si>
    <t>ERBT-L04A12</t>
  </si>
  <si>
    <t>ERBT-L05A12</t>
  </si>
  <si>
    <t>ERBT-L06A12</t>
  </si>
  <si>
    <t>ERZ-L02000</t>
  </si>
  <si>
    <t>ERZ-L03000</t>
  </si>
  <si>
    <t>ERZ-L04000</t>
  </si>
  <si>
    <t>ERZ-L05000</t>
  </si>
  <si>
    <t>ERZ-L06000</t>
  </si>
  <si>
    <t>ERZ-L08000</t>
  </si>
  <si>
    <t>FGSPFR-D09000</t>
  </si>
  <si>
    <t>FGSPFR-D20000</t>
  </si>
  <si>
    <t>FPG-D14000</t>
  </si>
  <si>
    <t>FPSI-D10A08</t>
  </si>
  <si>
    <t>FPSI-D12A07</t>
  </si>
  <si>
    <t>FPSI-D12A08</t>
  </si>
  <si>
    <t>FPSI-D16A08</t>
  </si>
  <si>
    <t>FTPG-D09A07</t>
  </si>
  <si>
    <t>FTPG-D10A07</t>
  </si>
  <si>
    <t>FTPG-D11A07</t>
  </si>
  <si>
    <t>FTPG-D11A12</t>
  </si>
  <si>
    <t>FTPG-D12A07</t>
  </si>
  <si>
    <t>FTPG-D12A11</t>
  </si>
  <si>
    <t>FTPG-D12A12</t>
  </si>
  <si>
    <t>FTPG-D14A07</t>
  </si>
  <si>
    <t>FTPG-D15A11</t>
  </si>
  <si>
    <t>FTPG-D16A07</t>
  </si>
  <si>
    <t>FTPG-D19A44</t>
  </si>
  <si>
    <t>FTSCPCR-D09A07</t>
  </si>
  <si>
    <t>FTSCPCR-D10A07</t>
  </si>
  <si>
    <t>FTSCPCR-D14A07</t>
  </si>
  <si>
    <t>FTSCPCR-D17A07</t>
  </si>
  <si>
    <t>HBCRBT16-F04A12</t>
  </si>
  <si>
    <t>HBCRBT16-F06A07</t>
  </si>
  <si>
    <t>HBCRBT16-F06A12</t>
  </si>
  <si>
    <t>HBCRC16-F04B01</t>
  </si>
  <si>
    <t>HBCRCT16-F02P13</t>
  </si>
  <si>
    <t>HBCRCT16-F04P01</t>
  </si>
  <si>
    <t>HBCRCT16-F04P13</t>
  </si>
  <si>
    <t>HBCRCT16-F06P13</t>
  </si>
  <si>
    <t>HBCRCT16-F06P49</t>
  </si>
  <si>
    <t>IAFRC-L05B05</t>
  </si>
  <si>
    <t>IAFRC-L05B13</t>
  </si>
  <si>
    <t>IAG-L03000</t>
  </si>
  <si>
    <t>IAG-L05000</t>
  </si>
  <si>
    <t>IJF4-B01000</t>
  </si>
  <si>
    <t>IJF4-B07000</t>
  </si>
  <si>
    <t>IJF5-B03000</t>
  </si>
  <si>
    <t>INDTD14-F19A07</t>
  </si>
  <si>
    <t>INDTD14-F19A12</t>
  </si>
  <si>
    <t>INDTD14-F21A07</t>
  </si>
  <si>
    <t>INDTD14-F21A12</t>
  </si>
  <si>
    <t>INTAW-F19A07</t>
  </si>
  <si>
    <t>ITAG-L05A07</t>
  </si>
  <si>
    <t>ITJF4-A07000</t>
  </si>
  <si>
    <t>ITJF5-A07000</t>
  </si>
  <si>
    <t>LBB3-F01000</t>
  </si>
  <si>
    <t>LBB3-F02000</t>
  </si>
  <si>
    <t>LBB3-Q03000</t>
  </si>
  <si>
    <t>LBTB3-F02A07</t>
  </si>
  <si>
    <t>LBTB3-F04A07</t>
  </si>
  <si>
    <t>LBTB3-F04A12</t>
  </si>
  <si>
    <t>LBTB3-F06A07</t>
  </si>
  <si>
    <t>LBTB3-F06A10</t>
  </si>
  <si>
    <t>LBTB3-F06A12</t>
  </si>
  <si>
    <t>MCD645-F06B01</t>
  </si>
  <si>
    <t>MCD645-F06B08</t>
  </si>
  <si>
    <t>MCD695-F06A51</t>
  </si>
  <si>
    <t>MCD713-F06000</t>
  </si>
  <si>
    <t>MCD724-F06B02</t>
  </si>
  <si>
    <t>MCD724-F06B04</t>
  </si>
  <si>
    <t>MCD724-F06B07</t>
  </si>
  <si>
    <t>MCD724-F06B15</t>
  </si>
  <si>
    <t>MCD753-F06000</t>
  </si>
  <si>
    <t>MCNPC3-F08B01</t>
  </si>
  <si>
    <t>MCNPC3-F10B01</t>
  </si>
  <si>
    <t>MCNPC3-F10B04</t>
  </si>
  <si>
    <t>MCNPC3-F10B19</t>
  </si>
  <si>
    <t>MFR3-B01000</t>
  </si>
  <si>
    <t>MFR3-B05000</t>
  </si>
  <si>
    <t>NPFR5-F08B02</t>
  </si>
  <si>
    <t>NPFR5-F08B03</t>
  </si>
  <si>
    <t>NPFR5-F10B01</t>
  </si>
  <si>
    <t>NPFR5-F10B15</t>
  </si>
  <si>
    <t>NPFR5-F11B13</t>
  </si>
  <si>
    <t>NPOP5-F10A15</t>
  </si>
  <si>
    <t>NPSH1-F08000</t>
  </si>
  <si>
    <t>NPSH16-F08000</t>
  </si>
  <si>
    <t>NPSH16-F10000</t>
  </si>
  <si>
    <t>NPSH16-F11000</t>
  </si>
  <si>
    <t>NPTSH8-F08A12</t>
  </si>
  <si>
    <t>NS05RS-000000</t>
  </si>
  <si>
    <t>NSC-B02000</t>
  </si>
  <si>
    <t>NSC-B04000</t>
  </si>
  <si>
    <t>NSC-B05000</t>
  </si>
  <si>
    <t>NSC-B13000</t>
  </si>
  <si>
    <t>NSC-B16000</t>
  </si>
  <si>
    <t>NSWZR2-C01000</t>
  </si>
  <si>
    <t>NSWZR2-C02000</t>
  </si>
  <si>
    <t>NSWZR2-C03000</t>
  </si>
  <si>
    <t>NSWZR2-C04000</t>
  </si>
  <si>
    <t>NSWZR2-C06000</t>
  </si>
  <si>
    <t>NSWZR2-C07000</t>
  </si>
  <si>
    <t>NSWZR2-C08000</t>
  </si>
  <si>
    <t>NSWZR2-C10000</t>
  </si>
  <si>
    <t>NWPBC-000000</t>
  </si>
  <si>
    <t>NYDQM16-G44000</t>
  </si>
  <si>
    <t>NYSV2BX-G44000</t>
  </si>
  <si>
    <t>NYXRSB2-G44000</t>
  </si>
  <si>
    <t>OPI3-A09000</t>
  </si>
  <si>
    <t>OPI3-A15000</t>
  </si>
  <si>
    <t>OPI3-A32000</t>
  </si>
  <si>
    <t>PGSBB-D12000</t>
  </si>
  <si>
    <t>PGSBB-D14000</t>
  </si>
  <si>
    <t>PGSBB-D19000</t>
  </si>
  <si>
    <t>PGSCC-D12000</t>
  </si>
  <si>
    <t>PGSCC-D15000</t>
  </si>
  <si>
    <t>PGSFF-D12000</t>
  </si>
  <si>
    <t>PGSFF-D14000</t>
  </si>
  <si>
    <t>PGSFF-D15000</t>
  </si>
  <si>
    <t>PGSFF-D16000</t>
  </si>
  <si>
    <t>PGSHH-D09000</t>
  </si>
  <si>
    <t>PGSHH-D10000</t>
  </si>
  <si>
    <t>PGSHH-D11000</t>
  </si>
  <si>
    <t>PGSHH-D13000</t>
  </si>
  <si>
    <t>PGSHH-D19000</t>
  </si>
  <si>
    <t>PGSJJ-D11000</t>
  </si>
  <si>
    <t>PGSJJ-D16000</t>
  </si>
  <si>
    <t>PGSNN-D12000</t>
  </si>
  <si>
    <t>PGSPP-D12000</t>
  </si>
  <si>
    <t>PGSPP-D13000</t>
  </si>
  <si>
    <t>PGSPP-D14000</t>
  </si>
  <si>
    <t>PGSQQ-D11000</t>
  </si>
  <si>
    <t>PGSQQ-D12000</t>
  </si>
  <si>
    <t>PGSQQ-D13000</t>
  </si>
  <si>
    <t>PGSQQ-D14000</t>
  </si>
  <si>
    <t>PGSQQ-D15000</t>
  </si>
  <si>
    <t>PGSQQ-D16000</t>
  </si>
  <si>
    <t>PWTR-D11000</t>
  </si>
  <si>
    <t>PWTR-D13000</t>
  </si>
  <si>
    <t>RSNYPXC-G44000</t>
  </si>
  <si>
    <t>SEGH12-F06000</t>
  </si>
  <si>
    <t>SEGH12-F08000</t>
  </si>
  <si>
    <t>SEGH12-F10000</t>
  </si>
  <si>
    <t>SEGH14-F02000</t>
  </si>
  <si>
    <t>SEGH14-F03000</t>
  </si>
  <si>
    <t>SEGH14-F04000</t>
  </si>
  <si>
    <t>SEGH14-F08000</t>
  </si>
  <si>
    <t>SEGH14-F10000</t>
  </si>
  <si>
    <t>SEGH16-F02000</t>
  </si>
  <si>
    <t>SEGH16-F03000</t>
  </si>
  <si>
    <t>SEGH16-F04000</t>
  </si>
  <si>
    <t>SEGH16-F08000</t>
  </si>
  <si>
    <t>SEGH16-F10000</t>
  </si>
  <si>
    <t>SEGH18-F04000</t>
  </si>
  <si>
    <t>SEGH20-F02000</t>
  </si>
  <si>
    <t>SEGH20-F03000</t>
  </si>
  <si>
    <t>SEGH20-F04000</t>
  </si>
  <si>
    <t>SEGHT10-A07F08</t>
  </si>
  <si>
    <t>SEGHT10-A07F10</t>
  </si>
  <si>
    <t>SEGHT12-F10A44</t>
  </si>
  <si>
    <t>SEGHT12-L10A07</t>
  </si>
  <si>
    <t>SEGHT12-L10A12</t>
  </si>
  <si>
    <t>SEGHT12-L12A07</t>
  </si>
  <si>
    <t>SEGHT12-L12A12</t>
  </si>
  <si>
    <t>SEGHT12-L14A07</t>
  </si>
  <si>
    <t>SEGHT14-F02A07</t>
  </si>
  <si>
    <t>SEGHT14-F02A12</t>
  </si>
  <si>
    <t>SEGHT14-F03A12</t>
  </si>
  <si>
    <t>SEGHT14-F06A07</t>
  </si>
  <si>
    <t>SEGHT14-F06A12</t>
  </si>
  <si>
    <t>SEGHT14-F08A12</t>
  </si>
  <si>
    <t>SEGHT16-F02A12</t>
  </si>
  <si>
    <t>SEGHT16-F02A44</t>
  </si>
  <si>
    <t>SEGHT16-F03A12</t>
  </si>
  <si>
    <t>SEGHT16-F03A44</t>
  </si>
  <si>
    <t>SEGHT16-F04A07</t>
  </si>
  <si>
    <t>SEGHT16-F04A12</t>
  </si>
  <si>
    <t>SEGHT16-F06A12</t>
  </si>
  <si>
    <t>SEGHT16-F08A11</t>
  </si>
  <si>
    <t>SEGHT16-F08A44</t>
  </si>
  <si>
    <t>SEGHT18-F03A07</t>
  </si>
  <si>
    <t>SEGHT18-F03A12</t>
  </si>
  <si>
    <t>SEGHT18-F03A44</t>
  </si>
  <si>
    <t>SEGHT18-F05A12</t>
  </si>
  <si>
    <t>SGSH1-F06000</t>
  </si>
  <si>
    <t>SGSH13-F04000</t>
  </si>
  <si>
    <t>SGSH13-F06000</t>
  </si>
  <si>
    <t>SGSH15-F04000</t>
  </si>
  <si>
    <t>SGTSH15-F06A07</t>
  </si>
  <si>
    <t>SGTSH15-F06A12</t>
  </si>
  <si>
    <t>SGTSH27-P56000</t>
  </si>
  <si>
    <t>SGTSH27-P58000</t>
  </si>
  <si>
    <t>SGTSH28-P55000</t>
  </si>
  <si>
    <t>SGTSH28-P56000</t>
  </si>
  <si>
    <t>SGTSH28-P57000</t>
  </si>
  <si>
    <t>SGTSH30-P54000</t>
  </si>
  <si>
    <t>SGTSH30-P56000</t>
  </si>
  <si>
    <t>SGTSH30-P57000</t>
  </si>
  <si>
    <t>SGTSH34-P54000</t>
  </si>
  <si>
    <t>SGTSH34-P55000</t>
  </si>
  <si>
    <t>SGTSH34-P56000</t>
  </si>
  <si>
    <t>SIUT-D11A07</t>
  </si>
  <si>
    <t>SIUT-D12A07</t>
  </si>
  <si>
    <t>SIUT-D12A08</t>
  </si>
  <si>
    <t>SIUT-D13A07</t>
  </si>
  <si>
    <t>SIUT-D14A08</t>
  </si>
  <si>
    <t>SIUT-D14A45</t>
  </si>
  <si>
    <t>SIUT-D15A07</t>
  </si>
  <si>
    <t>SIUT-D15A45</t>
  </si>
  <si>
    <t>SIUT-D16A07</t>
  </si>
  <si>
    <t>SIUT-D16A09</t>
  </si>
  <si>
    <t>SIUT-D17A07</t>
  </si>
  <si>
    <t>SIUT-D19A07</t>
  </si>
  <si>
    <t>SIUT-D20A07</t>
  </si>
  <si>
    <t>SIUT-D21A07</t>
  </si>
  <si>
    <t>STHP-D13A07</t>
  </si>
  <si>
    <t>STPG-D10A07</t>
  </si>
  <si>
    <t>STPG-D11A07</t>
  </si>
  <si>
    <t>STPG-D12A07</t>
  </si>
  <si>
    <t>STPG-D13A07</t>
  </si>
  <si>
    <t>STPG-D16A07</t>
  </si>
  <si>
    <t>STPG-D20A07</t>
  </si>
  <si>
    <t>TLB39-F01000</t>
  </si>
  <si>
    <t>UBBINDZT-P97000</t>
  </si>
  <si>
    <t>UBBINDZT-S01000</t>
  </si>
  <si>
    <t>ULBIN13-C01F04</t>
  </si>
  <si>
    <t>ULBIN13-C17F02</t>
  </si>
  <si>
    <t>ULBIN13-F05C01</t>
  </si>
  <si>
    <t>ULBIN17-C17F04</t>
  </si>
  <si>
    <t>ULBIN17-C17F06</t>
  </si>
  <si>
    <t>ULBIN19-C01F02</t>
  </si>
  <si>
    <t>ULBIN19-C01F04</t>
  </si>
  <si>
    <t>ULBIN19-C01F06</t>
  </si>
  <si>
    <t>ULBIN19-C01F08</t>
  </si>
  <si>
    <t>ULBIN19-C17F06</t>
  </si>
  <si>
    <t>ULBIN21-F01C03</t>
  </si>
  <si>
    <t>ULBIN23-C01F02</t>
  </si>
  <si>
    <t>ULBIN23-C01F08</t>
  </si>
  <si>
    <t>ULBIN23-C17F02</t>
  </si>
  <si>
    <t>ULBIN30-C17F02</t>
  </si>
  <si>
    <t>ULBIN30-C17F08</t>
  </si>
  <si>
    <t>ULBIN32-F01C01</t>
  </si>
  <si>
    <t>ULBIN6-F02C17</t>
  </si>
  <si>
    <t>ULBIN6-F05C01</t>
  </si>
  <si>
    <t>ULBIN6-F05C17</t>
  </si>
  <si>
    <t>ULBIN7-F01C02</t>
  </si>
  <si>
    <t>UNPFR5-F08B01</t>
  </si>
  <si>
    <t>UNPFR5-F08B02</t>
  </si>
  <si>
    <t>UNPFR5-F08B12</t>
  </si>
  <si>
    <t>UNPFR5-F10B01</t>
  </si>
  <si>
    <t>UNPFR5-F11B01</t>
  </si>
  <si>
    <t>USGSH11-F02000</t>
  </si>
  <si>
    <t>USGSH11-F04000</t>
  </si>
  <si>
    <t>USGSH11-F06000</t>
  </si>
  <si>
    <t>USGSH22-C01F04</t>
  </si>
  <si>
    <t>USGSHSS10-C01F03</t>
  </si>
  <si>
    <t>USGSHSS10T-P56000</t>
  </si>
  <si>
    <t>USGTSH10-P55000</t>
  </si>
  <si>
    <t>USGTSH10-P71000</t>
  </si>
  <si>
    <t>USGTSH10-P72000</t>
  </si>
  <si>
    <t>USGTSH10-P76000</t>
  </si>
  <si>
    <t>USGTSH10-P77000</t>
  </si>
  <si>
    <t>USGTSH11-A07F04</t>
  </si>
  <si>
    <t>USGTSH11-F02P68</t>
  </si>
  <si>
    <t>USGTSH11-F04P68</t>
  </si>
  <si>
    <t>UTBBS-F08A12</t>
  </si>
  <si>
    <t>UTBBS-F08A35</t>
  </si>
  <si>
    <t>UTBBS-F10A12</t>
  </si>
  <si>
    <t>UTBBS-F10A35</t>
  </si>
  <si>
    <t>UTBBS-F11A12</t>
  </si>
  <si>
    <t>UTBBS-F11A20</t>
  </si>
  <si>
    <t>UTBBS-F11A35</t>
  </si>
  <si>
    <t>UTINB-F19A07</t>
  </si>
  <si>
    <t>UTINB-F19A12</t>
  </si>
  <si>
    <t>UTLBIN13S-A12F02</t>
  </si>
  <si>
    <t>UTLBIN13S-A12F04</t>
  </si>
  <si>
    <t>UTLBIN13S-A44F04</t>
  </si>
  <si>
    <t>UTLBIN23-A12F02</t>
  </si>
  <si>
    <t>UTLBIN23-A44F04</t>
  </si>
  <si>
    <t>UTLBIN23-A44F06</t>
  </si>
  <si>
    <t>UTLBIN23-A44F08</t>
  </si>
  <si>
    <t>UTLBIN54-A44F02</t>
  </si>
  <si>
    <t>UTLBIN54-A44F04</t>
  </si>
  <si>
    <t>UTLBIN54-A44F06</t>
  </si>
  <si>
    <t>UTLBIN54-A44F08</t>
  </si>
  <si>
    <t>XBAL25-000000</t>
  </si>
  <si>
    <t>XBAL4S-000000</t>
  </si>
  <si>
    <t>XBT3S-A07000</t>
  </si>
  <si>
    <t>XBT3S-A10000</t>
  </si>
  <si>
    <t>XBT3S-A12000</t>
  </si>
  <si>
    <t>XCNT25-A12000</t>
  </si>
  <si>
    <t>XCON3-000000</t>
  </si>
  <si>
    <t>XHJB3-B01000</t>
  </si>
  <si>
    <t>XHJB3-B02000</t>
  </si>
  <si>
    <t>XJB4S-B01000</t>
  </si>
  <si>
    <t>XJB4S-B02000</t>
  </si>
  <si>
    <t>XJB5-B01000</t>
  </si>
  <si>
    <t>XJB5-B02000</t>
  </si>
  <si>
    <t>XJB5-B03000</t>
  </si>
  <si>
    <t>XJB5-B05000</t>
  </si>
  <si>
    <t>XJB5-B12000</t>
  </si>
  <si>
    <t>XJB5-B13000</t>
  </si>
  <si>
    <t>XJBT3S-P13000</t>
  </si>
  <si>
    <t>XJBT3S-P49000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</si>
</sst>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43" formatCode="_(* #,##0.00_);_(* \(#,##0.00\);_(* &quot;-&quot;??_);_(@_)"/>
    <numFmt numFmtId="164" formatCode="dd/mmmm/yyyy"/>
    <numFmt numFmtId="165" formatCode="[$-409]d\-mmm\-yy;@"/>
    <numFmt numFmtId="166" formatCode="dd\-mmm\-yyyy"/>
    <numFmt numFmtId="167"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FF0000"/>
      <name val="Arial"/>
      <family val="2"/>
    </font>
  </fonts>
  <fills count="5">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2"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9" fontId="2"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7" fontId="2" fillId="0" borderId="0" applyFont="0" applyFill="0" applyBorder="0" applyAlignment="0" applyProtection="0"/>
    <xf numFmtId="0" fontId="5" fillId="0" borderId="0"/>
    <xf numFmtId="167"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7" fontId="2" fillId="0" borderId="0" applyFont="0" applyFill="0" applyBorder="0" applyAlignment="0" applyProtection="0"/>
    <xf numFmtId="167"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55">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4"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2" fontId="5" fillId="2" borderId="0" xfId="0" applyNumberFormat="1" applyFont="1" applyFill="1" applyAlignment="1">
      <alignment horizontal="right"/>
    </xf>
    <xf numFmtId="2" fontId="31" fillId="0" borderId="0" xfId="0" applyNumberFormat="1" applyFont="1"/>
    <xf numFmtId="0" fontId="31" fillId="0" borderId="0" xfId="0" applyFont="1" applyAlignment="1">
      <alignment horizontal="righ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18" fillId="2" borderId="0" xfId="0" applyNumberFormat="1" applyFont="1" applyFill="1"/>
    <xf numFmtId="0" fontId="1" fillId="0" borderId="14" xfId="0" applyFont="1" applyBorder="1"/>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6"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53">
    <cellStyle name="Comma 2" xfId="7" xr:uid="{6A2BFD48-3A30-474A-A885-A319104DE174}"/>
    <cellStyle name="Comma 2 2" xfId="4430" xr:uid="{02337392-23A9-4061-9245-1428120B8F4D}"/>
    <cellStyle name="Comma 2 2 2" xfId="4755" xr:uid="{579868EE-86D3-4459-87E9-8D4A91F987FF}"/>
    <cellStyle name="Comma 2 2 2 2" xfId="5326" xr:uid="{652F1D6F-8E94-4D1E-8A3D-B6D1C66012DA}"/>
    <cellStyle name="Comma 2 2 3" xfId="4591" xr:uid="{C22D043D-699B-4D32-ADAD-0DCBE2469E6B}"/>
    <cellStyle name="Comma 2 2 4" xfId="5348" xr:uid="{D22A8E4E-54E5-47B4-BA48-25460143A35C}"/>
    <cellStyle name="Comma 3" xfId="4318" xr:uid="{68583C44-0A37-4D89-9083-2F5DA47951DE}"/>
    <cellStyle name="Comma 3 2" xfId="4432" xr:uid="{22B37D1A-62B0-4C5D-AE2B-66782F6B3DA4}"/>
    <cellStyle name="Comma 3 2 2" xfId="4756" xr:uid="{DD08F70C-A537-4996-BD1C-78D7400D5CAB}"/>
    <cellStyle name="Comma 3 2 2 2" xfId="5327" xr:uid="{57EAE58A-71F4-476D-94E0-16FCC759B1E3}"/>
    <cellStyle name="Comma 3 2 3" xfId="5325" xr:uid="{09847D02-F5CD-42D1-8E74-E819EF2EBBA0}"/>
    <cellStyle name="Comma 3 2 4" xfId="5349" xr:uid="{C444CFB9-B62A-449C-959F-7F70AD2ED7BD}"/>
    <cellStyle name="Currency 10" xfId="8" xr:uid="{14450061-EFA6-40FC-B51D-C69470FEB93C}"/>
    <cellStyle name="Currency 10 2" xfId="9" xr:uid="{D667A7B7-C145-40F6-A37F-016791EE1DA4}"/>
    <cellStyle name="Currency 10 2 2" xfId="203" xr:uid="{8EF74BA6-8A2F-4454-A140-8F028EFAC6DF}"/>
    <cellStyle name="Currency 10 2 2 2" xfId="4616" xr:uid="{F31AD31D-BBA8-439A-8955-81FA9E0F4225}"/>
    <cellStyle name="Currency 10 2 3" xfId="4511" xr:uid="{E28C9AD2-88D2-4D3B-923A-925418164FDE}"/>
    <cellStyle name="Currency 10 3" xfId="10" xr:uid="{54615EE3-810B-49AA-AC04-88DEB6283B79}"/>
    <cellStyle name="Currency 10 3 2" xfId="204" xr:uid="{DCBBF826-6E78-4D36-A99F-8B13DC4D4E7F}"/>
    <cellStyle name="Currency 10 3 2 2" xfId="4617" xr:uid="{78D8E9F0-3616-4AFC-BB47-2BEB05947B5D}"/>
    <cellStyle name="Currency 10 3 3" xfId="4512" xr:uid="{21563B3A-1248-439F-A929-E5CD0EFB750B}"/>
    <cellStyle name="Currency 10 4" xfId="205" xr:uid="{DE1FB507-B9EC-4EBF-8F1A-F71DEF937923}"/>
    <cellStyle name="Currency 10 4 2" xfId="4618" xr:uid="{5DF25265-C8D2-463D-A80B-A9943F8ADDE1}"/>
    <cellStyle name="Currency 10 5" xfId="4437" xr:uid="{DD4F25A8-9F81-4941-9363-258B97CE5F91}"/>
    <cellStyle name="Currency 10 6" xfId="4510" xr:uid="{E005AF22-57B2-400B-BE4C-C31CE914CC5B}"/>
    <cellStyle name="Currency 11" xfId="11" xr:uid="{4A2DD9E5-5B7C-44E3-B8AC-52E4B5AB98FE}"/>
    <cellStyle name="Currency 11 2" xfId="12" xr:uid="{6CE78824-0F40-4407-9998-D5457AE5505B}"/>
    <cellStyle name="Currency 11 2 2" xfId="206" xr:uid="{62C0DCB9-EDC8-474B-A4FC-BF67752F5AF4}"/>
    <cellStyle name="Currency 11 2 2 2" xfId="4619" xr:uid="{FAC26A3A-8759-402E-AC9A-6F7DD908536A}"/>
    <cellStyle name="Currency 11 2 3" xfId="4514" xr:uid="{A26F00A2-7B3B-474F-83EB-46AB09F452FC}"/>
    <cellStyle name="Currency 11 3" xfId="13" xr:uid="{CB9FE1EF-EE1A-4E3E-86E5-34FC4D81DDC4}"/>
    <cellStyle name="Currency 11 3 2" xfId="207" xr:uid="{98894B4C-DB90-40B5-8656-85A42B959FCF}"/>
    <cellStyle name="Currency 11 3 2 2" xfId="4620" xr:uid="{BF83A65C-D82B-4FFF-AFC4-B80DBC739D53}"/>
    <cellStyle name="Currency 11 3 3" xfId="4515" xr:uid="{F99CBE12-56D8-4D5D-A0D6-0703F244722A}"/>
    <cellStyle name="Currency 11 4" xfId="208" xr:uid="{5BD083F8-9BC7-4845-819D-7A2E0EFFF056}"/>
    <cellStyle name="Currency 11 4 2" xfId="4621" xr:uid="{D01682C6-8E37-4CAD-B6B9-25C71FEAB386}"/>
    <cellStyle name="Currency 11 5" xfId="4319" xr:uid="{CD92A784-4AF5-48FC-B339-42BF0AE9D43F}"/>
    <cellStyle name="Currency 11 5 2" xfId="4438" xr:uid="{001DDA0B-A6FC-47C8-BD90-687712AC7778}"/>
    <cellStyle name="Currency 11 5 3" xfId="4720" xr:uid="{E36B64AF-6A42-400E-BB34-4BC834AB725B}"/>
    <cellStyle name="Currency 11 5 3 2" xfId="5315" xr:uid="{1AF118AD-E782-4EE2-8F41-832A24B33A5A}"/>
    <cellStyle name="Currency 11 5 3 3" xfId="4757" xr:uid="{F7E9BD40-3135-4C0D-B6C8-92904FDFA760}"/>
    <cellStyle name="Currency 11 5 4" xfId="4697" xr:uid="{DBCEA08D-6256-449F-A810-18DFC75EADDA}"/>
    <cellStyle name="Currency 11 6" xfId="4513" xr:uid="{C418B96E-349C-465F-B55D-E9044E406176}"/>
    <cellStyle name="Currency 12" xfId="14" xr:uid="{6FFCB1B6-21C6-4A38-AC66-3518BEFF4E80}"/>
    <cellStyle name="Currency 12 2" xfId="15" xr:uid="{94ADC8DB-B486-48E7-B468-6939891A2D01}"/>
    <cellStyle name="Currency 12 2 2" xfId="209" xr:uid="{CAF306CD-8631-4400-9135-AAA414C1D0D4}"/>
    <cellStyle name="Currency 12 2 2 2" xfId="4622" xr:uid="{65F2799B-0EFC-4B2B-9F44-AC8C3BABA117}"/>
    <cellStyle name="Currency 12 2 3" xfId="4517" xr:uid="{6D51355D-8EBD-42D6-9189-2B3A749A1867}"/>
    <cellStyle name="Currency 12 3" xfId="210" xr:uid="{889BE18E-8823-4FB5-B438-76729D794C2E}"/>
    <cellStyle name="Currency 12 3 2" xfId="4623" xr:uid="{827E7F00-01CF-40A1-8945-311549AD4A83}"/>
    <cellStyle name="Currency 12 4" xfId="4516" xr:uid="{609CA772-AF6F-48EA-A5D6-BBD3B6BECEB7}"/>
    <cellStyle name="Currency 13" xfId="16" xr:uid="{613E653F-0EFE-4531-9F8F-123B726205D5}"/>
    <cellStyle name="Currency 13 2" xfId="4321" xr:uid="{ACC4056E-C97D-42A7-934F-2BC281C5D9F6}"/>
    <cellStyle name="Currency 13 3" xfId="4322" xr:uid="{AD9145E1-5D9E-4AA6-8A12-0573E1461B7F}"/>
    <cellStyle name="Currency 13 3 2" xfId="4759" xr:uid="{B94E7FEB-3D85-4212-8E70-2C1992F91D07}"/>
    <cellStyle name="Currency 13 4" xfId="4320" xr:uid="{BB25B04F-334F-4B13-B6BC-9BFAA52B9BD7}"/>
    <cellStyle name="Currency 13 5" xfId="4758" xr:uid="{5A55012A-D1EB-4912-A32A-DABB4E79F1C0}"/>
    <cellStyle name="Currency 14" xfId="17" xr:uid="{43559587-08D8-4145-A5CD-CE66A0E17DF6}"/>
    <cellStyle name="Currency 14 2" xfId="211" xr:uid="{B8EC64DF-039C-41B2-A8E2-004C8507F380}"/>
    <cellStyle name="Currency 14 2 2" xfId="4624" xr:uid="{A1675F1E-A6A2-40BB-B80F-14A97DB32F8B}"/>
    <cellStyle name="Currency 14 3" xfId="4518" xr:uid="{1A227F5E-C7CC-4C13-A7D8-406BAE5E252E}"/>
    <cellStyle name="Currency 15" xfId="4414" xr:uid="{D77F6A34-E5B7-447F-9742-B420BA9357F3}"/>
    <cellStyle name="Currency 17" xfId="4323" xr:uid="{3D39AAA8-A51E-445B-A113-B945D4D0A5A0}"/>
    <cellStyle name="Currency 2" xfId="18" xr:uid="{A067C89F-AD3E-4239-8AEE-C871B6AE080F}"/>
    <cellStyle name="Currency 2 2" xfId="19" xr:uid="{555B23CA-2F0E-490A-AE1A-404B4456F793}"/>
    <cellStyle name="Currency 2 2 2" xfId="20" xr:uid="{9D8E0418-81CE-4C0F-A6FB-2F9691BFF996}"/>
    <cellStyle name="Currency 2 2 2 2" xfId="21" xr:uid="{022D08E1-55B2-40D2-AF26-68477139C42F}"/>
    <cellStyle name="Currency 2 2 2 2 2" xfId="4760" xr:uid="{D2AE498F-A127-401B-9910-9F4F661A9A96}"/>
    <cellStyle name="Currency 2 2 2 3" xfId="22" xr:uid="{79503941-E90B-4670-9FD3-45A3E1CA4AB8}"/>
    <cellStyle name="Currency 2 2 2 3 2" xfId="212" xr:uid="{A99E7FE6-A336-4295-8615-4561A4F5C6C7}"/>
    <cellStyle name="Currency 2 2 2 3 2 2" xfId="4625" xr:uid="{4AEC2050-8106-4394-98F7-0F4B30F8D0B6}"/>
    <cellStyle name="Currency 2 2 2 3 3" xfId="4521" xr:uid="{A31D0758-9251-4EA7-8B93-37D8F0A2595B}"/>
    <cellStyle name="Currency 2 2 2 4" xfId="213" xr:uid="{95B9073A-00CD-4A58-8CF0-508CC561D5B6}"/>
    <cellStyle name="Currency 2 2 2 4 2" xfId="4626" xr:uid="{0247E45C-9F8E-4340-9B22-45C30B71C565}"/>
    <cellStyle name="Currency 2 2 2 5" xfId="4520" xr:uid="{47FAAA44-9A96-473F-BA68-D370DA4BEACF}"/>
    <cellStyle name="Currency 2 2 3" xfId="214" xr:uid="{4371042C-5F0C-4E8A-9D85-614C6A726C12}"/>
    <cellStyle name="Currency 2 2 3 2" xfId="4627" xr:uid="{4FADA90D-87DE-4F8E-B551-ABDA194E7888}"/>
    <cellStyle name="Currency 2 2 4" xfId="4519" xr:uid="{D4D1CA44-D212-4CB5-8711-987311FD891A}"/>
    <cellStyle name="Currency 2 3" xfId="23" xr:uid="{59B327E6-BDBA-4BED-BF75-97BBFA16C50A}"/>
    <cellStyle name="Currency 2 3 2" xfId="215" xr:uid="{58747FBB-1F6D-4189-9CB2-09DEA11AEC3F}"/>
    <cellStyle name="Currency 2 3 2 2" xfId="4628" xr:uid="{5F3B4AD9-30C0-426C-8933-316C14053E28}"/>
    <cellStyle name="Currency 2 3 3" xfId="4522" xr:uid="{10262D92-7F8A-42A3-AB6F-156AD4E3827F}"/>
    <cellStyle name="Currency 2 4" xfId="216" xr:uid="{8082DC4B-F52F-4922-8AD6-C7614DE3104F}"/>
    <cellStyle name="Currency 2 4 2" xfId="217" xr:uid="{92A56D16-EEE3-489D-80DA-F234B779F593}"/>
    <cellStyle name="Currency 2 5" xfId="218" xr:uid="{6A6C22D6-0CFC-45F2-A8DE-0D8A77FF668B}"/>
    <cellStyle name="Currency 2 5 2" xfId="219" xr:uid="{0D3C862F-51A2-430E-B870-6FB3669C4302}"/>
    <cellStyle name="Currency 2 6" xfId="220" xr:uid="{DD50A132-421C-421E-8FC1-086B5112029A}"/>
    <cellStyle name="Currency 3" xfId="24" xr:uid="{BB3EC140-1B7D-4248-A05C-7D5D6F64F386}"/>
    <cellStyle name="Currency 3 2" xfId="25" xr:uid="{9E895465-BD50-4816-83DD-50412CF9E970}"/>
    <cellStyle name="Currency 3 2 2" xfId="221" xr:uid="{5AE408DF-AB0C-40F2-BB7F-3EFEA7F09F6E}"/>
    <cellStyle name="Currency 3 2 2 2" xfId="4629" xr:uid="{88A306C5-FF82-440F-9222-A5AB0EEA695F}"/>
    <cellStyle name="Currency 3 2 3" xfId="4524" xr:uid="{959BA754-777C-48C6-9B92-8A5E803DBB79}"/>
    <cellStyle name="Currency 3 3" xfId="26" xr:uid="{D0F1F0A7-FBC4-419A-8F3E-0AE004F2230E}"/>
    <cellStyle name="Currency 3 3 2" xfId="222" xr:uid="{9CAC31D6-8BE5-4E8E-AA76-26D9DE6E0F0B}"/>
    <cellStyle name="Currency 3 3 2 2" xfId="4630" xr:uid="{70601BD5-611B-459B-931F-C12228C08FD8}"/>
    <cellStyle name="Currency 3 3 3" xfId="4525" xr:uid="{23A1C924-6CBC-49D0-B7A5-8BE5824D31DE}"/>
    <cellStyle name="Currency 3 4" xfId="27" xr:uid="{F0012482-3C9F-4772-AB05-F62E71F0FE32}"/>
    <cellStyle name="Currency 3 4 2" xfId="223" xr:uid="{E38D31E3-9C73-433E-8989-62916C0EA404}"/>
    <cellStyle name="Currency 3 4 2 2" xfId="4631" xr:uid="{F5FAD55A-39A5-4E2A-B14C-6331F9EE9C6F}"/>
    <cellStyle name="Currency 3 4 3" xfId="4526" xr:uid="{89840FF3-6DF2-4D13-BA07-13786B47D060}"/>
    <cellStyle name="Currency 3 5" xfId="224" xr:uid="{99F58034-EF54-46D3-9881-0CC65BB3F118}"/>
    <cellStyle name="Currency 3 5 2" xfId="4632" xr:uid="{BB0C96B8-5A2A-40DF-8485-F6739D30F8DA}"/>
    <cellStyle name="Currency 3 6" xfId="4523" xr:uid="{6BE34733-3A41-475B-9610-A399007C378C}"/>
    <cellStyle name="Currency 4" xfId="28" xr:uid="{701070EB-E547-4A1F-91EC-D77704A72077}"/>
    <cellStyle name="Currency 4 2" xfId="29" xr:uid="{D916B045-08E8-4D09-8FCF-207E8CF15794}"/>
    <cellStyle name="Currency 4 2 2" xfId="225" xr:uid="{A44B9E60-F5E0-44CA-8B22-612AFE1D6F75}"/>
    <cellStyle name="Currency 4 2 2 2" xfId="4633" xr:uid="{182D58A7-CD06-4CC4-8C44-123EC8BFC1A3}"/>
    <cellStyle name="Currency 4 2 3" xfId="4528" xr:uid="{AECD4619-CB25-4336-8382-5A8BEDF410B8}"/>
    <cellStyle name="Currency 4 3" xfId="30" xr:uid="{D380DFC4-4BC0-4B46-9095-6B60FDE7C184}"/>
    <cellStyle name="Currency 4 3 2" xfId="226" xr:uid="{CC994081-8B05-46FD-A6DC-ABC8DF934F86}"/>
    <cellStyle name="Currency 4 3 2 2" xfId="4634" xr:uid="{2EA38BA2-DE15-4409-92ED-F76392914740}"/>
    <cellStyle name="Currency 4 3 3" xfId="4529" xr:uid="{4965B15C-26EE-423C-9786-F581FFFA3913}"/>
    <cellStyle name="Currency 4 4" xfId="227" xr:uid="{48DF2BCA-AF80-41C5-878C-426DC7093FB8}"/>
    <cellStyle name="Currency 4 4 2" xfId="4635" xr:uid="{90A71C3B-FA8F-4D20-BB44-8B56FAE20B30}"/>
    <cellStyle name="Currency 4 5" xfId="4324" xr:uid="{33A8B44F-5D3B-407D-89F0-484EBB9AE659}"/>
    <cellStyle name="Currency 4 5 2" xfId="4439" xr:uid="{C3D6E4B7-EC67-4840-BBC5-67C80AA0403C}"/>
    <cellStyle name="Currency 4 5 3" xfId="4721" xr:uid="{5AAF2177-7986-43AE-BD10-13FE15B0FEA4}"/>
    <cellStyle name="Currency 4 5 3 2" xfId="5316" xr:uid="{7DC59A59-AC29-4003-8920-E781C84CF40F}"/>
    <cellStyle name="Currency 4 5 3 3" xfId="4761" xr:uid="{81FC72D1-5156-4ED8-ABE4-8F4E253E4818}"/>
    <cellStyle name="Currency 4 5 4" xfId="4698" xr:uid="{999A92F4-16FA-4F94-BA32-070AE2731C72}"/>
    <cellStyle name="Currency 4 6" xfId="4527" xr:uid="{31FD9F23-404A-4C4D-8A4F-426CE4B73E69}"/>
    <cellStyle name="Currency 5" xfId="31" xr:uid="{BB20063D-0DE8-49FE-A597-EDE5C57C5242}"/>
    <cellStyle name="Currency 5 2" xfId="32" xr:uid="{26CD4F4D-8184-40BB-928A-2D40DC101A2D}"/>
    <cellStyle name="Currency 5 2 2" xfId="228" xr:uid="{B89F5DC2-B824-4828-A8D4-7416A9978A4F}"/>
    <cellStyle name="Currency 5 2 2 2" xfId="4636" xr:uid="{2019BF87-4022-4564-81DF-37B0EC203D53}"/>
    <cellStyle name="Currency 5 2 3" xfId="4530" xr:uid="{503420F6-B5D8-4D3E-A2AD-87EBBE22EF65}"/>
    <cellStyle name="Currency 5 3" xfId="4325" xr:uid="{B81F22B0-8353-4EA3-A572-442D94780BA4}"/>
    <cellStyle name="Currency 5 3 2" xfId="4440" xr:uid="{DD57B855-81FA-4895-8DDE-3A9A788A4692}"/>
    <cellStyle name="Currency 5 3 2 2" xfId="5306" xr:uid="{0A20A6BA-AEEF-430E-85E2-6A79CC39ACE4}"/>
    <cellStyle name="Currency 5 3 2 3" xfId="4763" xr:uid="{5219DD04-AF19-4690-8C24-64BDA03FCCBE}"/>
    <cellStyle name="Currency 5 4" xfId="4762" xr:uid="{DA4ED00A-A3A4-4A5F-B244-4CAE177BC61D}"/>
    <cellStyle name="Currency 6" xfId="33" xr:uid="{20D6A41B-FD59-400E-8A4D-E0B1B169B5EF}"/>
    <cellStyle name="Currency 6 2" xfId="229" xr:uid="{9649CAEA-BC7F-4538-BD6E-40629B75C08D}"/>
    <cellStyle name="Currency 6 2 2" xfId="4637" xr:uid="{8AFAEF66-E654-4EF8-A572-22CFC8C08203}"/>
    <cellStyle name="Currency 6 3" xfId="4326" xr:uid="{8CD516E2-ADB9-4978-B9AC-4CEEFF8CD387}"/>
    <cellStyle name="Currency 6 3 2" xfId="4441" xr:uid="{B3B03EDA-34F1-4454-A822-E2DFAF15A9FC}"/>
    <cellStyle name="Currency 6 3 3" xfId="4722" xr:uid="{5D0858A8-02FF-4CD3-AD4A-3B853C474E76}"/>
    <cellStyle name="Currency 6 3 3 2" xfId="5317" xr:uid="{6DA062D7-6067-483D-8C0F-EF598B3DB766}"/>
    <cellStyle name="Currency 6 3 3 3" xfId="4764" xr:uid="{03383ED9-FC57-4761-9CF7-D9B834279ADA}"/>
    <cellStyle name="Currency 6 3 4" xfId="4699" xr:uid="{72F8DD8F-AD62-4680-998D-8E7EE12401A1}"/>
    <cellStyle name="Currency 6 4" xfId="4531" xr:uid="{61220863-5998-4BA2-925B-8FC9E1F2F937}"/>
    <cellStyle name="Currency 7" xfId="34" xr:uid="{34C8A072-6961-4829-B1F2-C3FA036CB203}"/>
    <cellStyle name="Currency 7 2" xfId="35" xr:uid="{9224805A-7B50-47FC-B737-9DDE9EC3754D}"/>
    <cellStyle name="Currency 7 2 2" xfId="250" xr:uid="{649D5857-62EE-4FC1-8801-9ECE36E9FB99}"/>
    <cellStyle name="Currency 7 2 2 2" xfId="4638" xr:uid="{C225508D-3E14-4D45-9901-90731997C298}"/>
    <cellStyle name="Currency 7 2 3" xfId="4533" xr:uid="{FBB89F0E-002B-456C-BBEB-50D353934875}"/>
    <cellStyle name="Currency 7 3" xfId="230" xr:uid="{1B95D4AB-4C56-4C2B-A354-BEA6E95BC67C}"/>
    <cellStyle name="Currency 7 3 2" xfId="4639" xr:uid="{BAADA4E5-65BC-41E9-85E8-FEFEF4AEE409}"/>
    <cellStyle name="Currency 7 4" xfId="4442" xr:uid="{DDBD7A94-E445-4F38-BE1C-6CA62E0F562E}"/>
    <cellStyle name="Currency 7 5" xfId="4532" xr:uid="{E2F80728-FD8C-4CCD-AB37-A9905A8A8FFB}"/>
    <cellStyle name="Currency 8" xfId="36" xr:uid="{D5533A8F-53F7-4E75-8D94-F7F6313D64F3}"/>
    <cellStyle name="Currency 8 2" xfId="37" xr:uid="{F939F74F-CC89-444B-AAFC-4AB0F74E908A}"/>
    <cellStyle name="Currency 8 2 2" xfId="231" xr:uid="{4FEADC44-0CF9-4EAC-B708-192A54E45D26}"/>
    <cellStyle name="Currency 8 2 2 2" xfId="4640" xr:uid="{3919BD58-8A4B-4753-BA7F-7630B8048A3E}"/>
    <cellStyle name="Currency 8 2 3" xfId="4535" xr:uid="{51FE9E04-B311-44A8-964D-DA3988ABFBA4}"/>
    <cellStyle name="Currency 8 3" xfId="38" xr:uid="{CF83E19A-357D-4C96-9FBF-8C8529390499}"/>
    <cellStyle name="Currency 8 3 2" xfId="232" xr:uid="{5BD14E98-4BE6-4E21-8CCB-20EF8B93D8CE}"/>
    <cellStyle name="Currency 8 3 2 2" xfId="4641" xr:uid="{7A302736-0733-43F5-9DBC-E89FFFF79FE1}"/>
    <cellStyle name="Currency 8 3 3" xfId="4536" xr:uid="{2A6BEDD4-9B37-450D-8CA5-3CBFB43C54C5}"/>
    <cellStyle name="Currency 8 4" xfId="39" xr:uid="{172D7A99-38CB-45A4-B909-9E6BEB6E165F}"/>
    <cellStyle name="Currency 8 4 2" xfId="233" xr:uid="{3625AFCB-F685-42E2-AA99-B0E9310DF162}"/>
    <cellStyle name="Currency 8 4 2 2" xfId="4642" xr:uid="{A8177921-12F7-4916-8764-BFD69FFDD15D}"/>
    <cellStyle name="Currency 8 4 3" xfId="4537" xr:uid="{11679463-457F-4AF3-9092-1244DB07D8D7}"/>
    <cellStyle name="Currency 8 5" xfId="234" xr:uid="{2EFDB998-0A68-4161-96FE-6DD5D671E5A8}"/>
    <cellStyle name="Currency 8 5 2" xfId="4643" xr:uid="{6A3E7C41-0384-4616-B714-BB77D31B2FE1}"/>
    <cellStyle name="Currency 8 6" xfId="4443" xr:uid="{75E57E57-47E5-4BA2-A712-F882D5E0C150}"/>
    <cellStyle name="Currency 8 7" xfId="4534" xr:uid="{796BC8B9-47F0-4B7D-A33B-5877FE432784}"/>
    <cellStyle name="Currency 9" xfId="40" xr:uid="{9A84956B-A8D3-4CEB-9043-19FD52E03305}"/>
    <cellStyle name="Currency 9 2" xfId="41" xr:uid="{4D7A164F-7196-495C-957E-2E83B6F11621}"/>
    <cellStyle name="Currency 9 2 2" xfId="235" xr:uid="{8EDBC82D-E18B-42A4-ABD6-3E0D715557A9}"/>
    <cellStyle name="Currency 9 2 2 2" xfId="4644" xr:uid="{11D7C413-D4F2-4C85-8121-014839325943}"/>
    <cellStyle name="Currency 9 2 3" xfId="4539" xr:uid="{0452D460-2A25-4D89-AFA4-437689BEA262}"/>
    <cellStyle name="Currency 9 3" xfId="42" xr:uid="{29A106D3-4119-422E-AB1A-3913BB05C6FA}"/>
    <cellStyle name="Currency 9 3 2" xfId="236" xr:uid="{2ACC3BFA-464F-4B24-81E7-33B6EFE85B2F}"/>
    <cellStyle name="Currency 9 3 2 2" xfId="4645" xr:uid="{F0F0A6DF-213E-4B94-A214-7D833A55F9D9}"/>
    <cellStyle name="Currency 9 3 3" xfId="4540" xr:uid="{533E5A05-6B47-4262-B09B-CB926F9E9B68}"/>
    <cellStyle name="Currency 9 4" xfId="237" xr:uid="{88769C41-B72F-4060-8448-DBDB2015E6E3}"/>
    <cellStyle name="Currency 9 4 2" xfId="4646" xr:uid="{E796727E-88A5-45A3-A452-95992AD4F3D6}"/>
    <cellStyle name="Currency 9 5" xfId="4327" xr:uid="{A535E388-A132-418D-BAAB-8DAF7C871E5A}"/>
    <cellStyle name="Currency 9 5 2" xfId="4444" xr:uid="{F97DB214-BCD0-4D7D-BE72-15E328436578}"/>
    <cellStyle name="Currency 9 5 3" xfId="4723" xr:uid="{AED07C3B-FB9C-4BAD-B1E8-9F98E315FED9}"/>
    <cellStyle name="Currency 9 5 4" xfId="4700" xr:uid="{41961D77-B809-4F0E-8504-6569D894460F}"/>
    <cellStyle name="Currency 9 6" xfId="4538" xr:uid="{62F9744F-832E-4724-AF1E-EC508BE85F9F}"/>
    <cellStyle name="Hyperlink 2" xfId="6" xr:uid="{6CFFD761-E1C4-4FFC-9C82-FDD569F38491}"/>
    <cellStyle name="Hyperlink 3" xfId="202" xr:uid="{5D5EC0CE-B54C-4636-8B9F-69AD984B3BA0}"/>
    <cellStyle name="Hyperlink 3 2" xfId="4415" xr:uid="{F3F43CDC-D461-40D4-8E4C-5517093C58F4}"/>
    <cellStyle name="Hyperlink 3 3" xfId="4328" xr:uid="{937F30B7-9D73-42A3-90E5-9045511CF68C}"/>
    <cellStyle name="Hyperlink 4" xfId="4329" xr:uid="{CAD69218-769F-4EF2-99D8-F4063FD7C3F2}"/>
    <cellStyle name="Normal" xfId="0" builtinId="0"/>
    <cellStyle name="Normal 10" xfId="43" xr:uid="{24C518B9-C894-45D9-9F9D-5225EFD06FD5}"/>
    <cellStyle name="Normal 10 10" xfId="903" xr:uid="{38BF8376-C512-4849-A460-2616BB110D00}"/>
    <cellStyle name="Normal 10 10 2" xfId="2508" xr:uid="{FAE6E35E-C279-4C1C-98F0-6CEE05CE3EC3}"/>
    <cellStyle name="Normal 10 10 2 2" xfId="4331" xr:uid="{94321DAB-E720-4DA0-8974-CB66D9561BD5}"/>
    <cellStyle name="Normal 10 10 2 3" xfId="4675" xr:uid="{785BF71D-E8E7-4D2E-8F60-D10E43BA58EB}"/>
    <cellStyle name="Normal 10 10 3" xfId="2509" xr:uid="{CD5A0C62-D4E1-4D2D-B90C-E2C4220944C7}"/>
    <cellStyle name="Normal 10 10 4" xfId="2510" xr:uid="{79DF9404-35A6-4EC3-B533-2D70CD165671}"/>
    <cellStyle name="Normal 10 11" xfId="2511" xr:uid="{F6DA9EE3-683C-4298-B55D-FA697B759180}"/>
    <cellStyle name="Normal 10 11 2" xfId="2512" xr:uid="{4BCA43E0-A516-45C0-851F-BEB39985709D}"/>
    <cellStyle name="Normal 10 11 3" xfId="2513" xr:uid="{E7498F1E-FAFB-4C9D-AB72-8F5571FB8E43}"/>
    <cellStyle name="Normal 10 11 4" xfId="2514" xr:uid="{937A3606-E906-4BED-A8F6-7F64EEE78274}"/>
    <cellStyle name="Normal 10 12" xfId="2515" xr:uid="{08A16607-028E-4C2B-A5E1-693741E84EAA}"/>
    <cellStyle name="Normal 10 12 2" xfId="2516" xr:uid="{21694438-A018-45DB-85A4-49D61E3490F7}"/>
    <cellStyle name="Normal 10 13" xfId="2517" xr:uid="{410761BB-45D8-4882-8F8B-41F26E8909C0}"/>
    <cellStyle name="Normal 10 14" xfId="2518" xr:uid="{5E451C56-A12F-40BA-8143-90E2057ECF33}"/>
    <cellStyle name="Normal 10 15" xfId="2519" xr:uid="{4D085862-504D-4AB9-B538-FBE25F068290}"/>
    <cellStyle name="Normal 10 2" xfId="80" xr:uid="{EF86C55B-E000-48BC-A61B-3399B245C864}"/>
    <cellStyle name="Normal 10 2 10" xfId="2520" xr:uid="{899EE5F9-DDAC-4CB1-BB50-0EE2D3B7C05F}"/>
    <cellStyle name="Normal 10 2 11" xfId="2521" xr:uid="{3B90CBF5-C2B2-4B07-9722-29775C271FA4}"/>
    <cellStyle name="Normal 10 2 2" xfId="81" xr:uid="{52A0D22F-5C30-4E9A-BF08-C99C0ACD9BA3}"/>
    <cellStyle name="Normal 10 2 2 2" xfId="82" xr:uid="{053612AC-02C1-4E12-A437-F75B7E61ED37}"/>
    <cellStyle name="Normal 10 2 2 2 2" xfId="238" xr:uid="{58B78669-1376-412F-AEA5-8E8CD94CC6AD}"/>
    <cellStyle name="Normal 10 2 2 2 2 2" xfId="454" xr:uid="{89FF3EAF-63F0-4194-A83C-B28674B4134F}"/>
    <cellStyle name="Normal 10 2 2 2 2 2 2" xfId="455" xr:uid="{78ABD5FE-F793-48C3-9D6C-A2CDF9EA70CC}"/>
    <cellStyle name="Normal 10 2 2 2 2 2 2 2" xfId="904" xr:uid="{28AD122C-C6A3-4C51-B941-66D3A5AC8118}"/>
    <cellStyle name="Normal 10 2 2 2 2 2 2 2 2" xfId="905" xr:uid="{A32FC796-F421-4248-94A2-2195BBBE7F6F}"/>
    <cellStyle name="Normal 10 2 2 2 2 2 2 3" xfId="906" xr:uid="{E1B900DC-D190-42E7-9805-5125D52406C9}"/>
    <cellStyle name="Normal 10 2 2 2 2 2 3" xfId="907" xr:uid="{9825952D-7F1B-467E-A419-37FAF8DFB68A}"/>
    <cellStyle name="Normal 10 2 2 2 2 2 3 2" xfId="908" xr:uid="{37845E35-C0FD-4470-B511-D0712AC53413}"/>
    <cellStyle name="Normal 10 2 2 2 2 2 4" xfId="909" xr:uid="{652857B1-798C-4B33-B296-8D119E0BFADC}"/>
    <cellStyle name="Normal 10 2 2 2 2 3" xfId="456" xr:uid="{766D8B5B-16F7-46A6-94A7-0796DD7CC15D}"/>
    <cellStyle name="Normal 10 2 2 2 2 3 2" xfId="910" xr:uid="{D2D9FD85-FBC9-4689-85F0-09B82C4407BB}"/>
    <cellStyle name="Normal 10 2 2 2 2 3 2 2" xfId="911" xr:uid="{ACA68FC7-16F2-4A5A-8B26-68E24B894686}"/>
    <cellStyle name="Normal 10 2 2 2 2 3 3" xfId="912" xr:uid="{B366EF6A-2DB1-4872-9A3B-E5ADA3B40383}"/>
    <cellStyle name="Normal 10 2 2 2 2 3 4" xfId="2522" xr:uid="{464BBAA0-F251-455B-983D-170D2BF567EE}"/>
    <cellStyle name="Normal 10 2 2 2 2 4" xfId="913" xr:uid="{70DDDDB6-6538-40C0-ABD4-0C2E24677269}"/>
    <cellStyle name="Normal 10 2 2 2 2 4 2" xfId="914" xr:uid="{615250CC-F268-47A7-9CAB-1EE41573A624}"/>
    <cellStyle name="Normal 10 2 2 2 2 5" xfId="915" xr:uid="{5207A2F0-FA2E-4D0D-835B-2149201E43DA}"/>
    <cellStyle name="Normal 10 2 2 2 2 6" xfId="2523" xr:uid="{C410BAC9-F6A9-4832-948D-A84AF138930B}"/>
    <cellStyle name="Normal 10 2 2 2 3" xfId="239" xr:uid="{0E14C3A1-0403-4300-98BC-33ADD141C7C2}"/>
    <cellStyle name="Normal 10 2 2 2 3 2" xfId="457" xr:uid="{4AAAFF7D-10C2-4C59-9CA5-8F35B1E1FD4E}"/>
    <cellStyle name="Normal 10 2 2 2 3 2 2" xfId="458" xr:uid="{766A2624-1878-4088-BD3C-B9E5A0DCA603}"/>
    <cellStyle name="Normal 10 2 2 2 3 2 2 2" xfId="916" xr:uid="{C530631A-D725-48C6-97D3-0D2234910B46}"/>
    <cellStyle name="Normal 10 2 2 2 3 2 2 2 2" xfId="917" xr:uid="{F8B607E8-1281-418E-8117-2D57DAB1CF90}"/>
    <cellStyle name="Normal 10 2 2 2 3 2 2 3" xfId="918" xr:uid="{82728A88-BF92-4D6B-B8F1-396E15C5FA32}"/>
    <cellStyle name="Normal 10 2 2 2 3 2 3" xfId="919" xr:uid="{D1D0AAF8-0CA2-4CC7-BD4E-A211C64E7CDD}"/>
    <cellStyle name="Normal 10 2 2 2 3 2 3 2" xfId="920" xr:uid="{90AA297D-856D-41A0-9A05-164BCEC6E27F}"/>
    <cellStyle name="Normal 10 2 2 2 3 2 4" xfId="921" xr:uid="{7CD3C9E1-FE8E-4A8C-8A73-092BFAA6E87D}"/>
    <cellStyle name="Normal 10 2 2 2 3 3" xfId="459" xr:uid="{19FBA3F0-B148-4F16-88A6-33AA8D86507C}"/>
    <cellStyle name="Normal 10 2 2 2 3 3 2" xfId="922" xr:uid="{62196DE8-B1FD-400D-90D7-EF32BA4B72D8}"/>
    <cellStyle name="Normal 10 2 2 2 3 3 2 2" xfId="923" xr:uid="{F381F4C1-D7CB-42C2-9588-7DBD55674338}"/>
    <cellStyle name="Normal 10 2 2 2 3 3 3" xfId="924" xr:uid="{736F5FD7-6450-443C-AD3A-F6F5B9AE9BA6}"/>
    <cellStyle name="Normal 10 2 2 2 3 4" xfId="925" xr:uid="{7ACC69D8-2D91-499F-B1D6-27606D314096}"/>
    <cellStyle name="Normal 10 2 2 2 3 4 2" xfId="926" xr:uid="{9E7A27A7-2149-4CDC-8493-2AA1031B1687}"/>
    <cellStyle name="Normal 10 2 2 2 3 5" xfId="927" xr:uid="{A6ED11EC-7C9E-4B42-A2B1-CD98051B9645}"/>
    <cellStyle name="Normal 10 2 2 2 4" xfId="460" xr:uid="{DEEBAE3F-C6A7-4002-B259-AC0974AF8075}"/>
    <cellStyle name="Normal 10 2 2 2 4 2" xfId="461" xr:uid="{8B02FE66-D7EC-437F-9F7D-B414068856A7}"/>
    <cellStyle name="Normal 10 2 2 2 4 2 2" xfId="928" xr:uid="{5332230C-3187-4C77-A1BA-32316759C378}"/>
    <cellStyle name="Normal 10 2 2 2 4 2 2 2" xfId="929" xr:uid="{BF527FA7-B8E0-4C6E-9B98-0E9EC6591C9F}"/>
    <cellStyle name="Normal 10 2 2 2 4 2 3" xfId="930" xr:uid="{BAC80D41-A347-4EB5-8C6C-A57D107AD058}"/>
    <cellStyle name="Normal 10 2 2 2 4 3" xfId="931" xr:uid="{E1001524-531A-4D16-BB71-169E197D79B8}"/>
    <cellStyle name="Normal 10 2 2 2 4 3 2" xfId="932" xr:uid="{E4A007B3-A9F0-48EE-AB53-C6C11813815D}"/>
    <cellStyle name="Normal 10 2 2 2 4 4" xfId="933" xr:uid="{D503BAF4-E89B-4A8B-BF46-93EE20F9113F}"/>
    <cellStyle name="Normal 10 2 2 2 5" xfId="462" xr:uid="{9542546F-E72B-458D-AD39-3C3A9FB04206}"/>
    <cellStyle name="Normal 10 2 2 2 5 2" xfId="934" xr:uid="{E564E5FF-4FEC-44F4-8D17-F754570F82E6}"/>
    <cellStyle name="Normal 10 2 2 2 5 2 2" xfId="935" xr:uid="{7CA0CAC0-7590-4AC8-9186-31B935872E8B}"/>
    <cellStyle name="Normal 10 2 2 2 5 3" xfId="936" xr:uid="{D9A53B58-0F80-4516-B075-AFB4EBB6E40A}"/>
    <cellStyle name="Normal 10 2 2 2 5 4" xfId="2524" xr:uid="{90927F79-F0C2-4FE6-8434-FD8311420B00}"/>
    <cellStyle name="Normal 10 2 2 2 6" xfId="937" xr:uid="{2C266E50-7940-46DA-8CCB-C95C31FE08D2}"/>
    <cellStyle name="Normal 10 2 2 2 6 2" xfId="938" xr:uid="{B2062A8A-90C8-408B-97DC-5C60472C8F57}"/>
    <cellStyle name="Normal 10 2 2 2 7" xfId="939" xr:uid="{65F041CD-C429-4A55-BBA8-2CBE1955F1F6}"/>
    <cellStyle name="Normal 10 2 2 2 8" xfId="2525" xr:uid="{C79B58AA-C45A-4116-8374-A1FA3F4C137F}"/>
    <cellStyle name="Normal 10 2 2 3" xfId="240" xr:uid="{2C2BF5BF-DA26-4E09-8941-D7DB64A1C624}"/>
    <cellStyle name="Normal 10 2 2 3 2" xfId="463" xr:uid="{5D82D538-C67F-418D-A17B-E972243A35EE}"/>
    <cellStyle name="Normal 10 2 2 3 2 2" xfId="464" xr:uid="{3A16BB3B-552E-40CF-BB90-7005F515329E}"/>
    <cellStyle name="Normal 10 2 2 3 2 2 2" xfId="940" xr:uid="{167D6038-7015-415A-B4B1-D511F7CA45CA}"/>
    <cellStyle name="Normal 10 2 2 3 2 2 2 2" xfId="941" xr:uid="{59060249-C9ED-4AD2-8053-E5FC4734CF29}"/>
    <cellStyle name="Normal 10 2 2 3 2 2 3" xfId="942" xr:uid="{72656DF3-0484-4A37-BE98-7CAED413D0D2}"/>
    <cellStyle name="Normal 10 2 2 3 2 3" xfId="943" xr:uid="{11AF874C-5819-41A3-87BE-0AD330818340}"/>
    <cellStyle name="Normal 10 2 2 3 2 3 2" xfId="944" xr:uid="{AC3C70B9-6405-455F-9A27-93FE87B6C738}"/>
    <cellStyle name="Normal 10 2 2 3 2 4" xfId="945" xr:uid="{E4A9A70F-F88F-466F-A508-CBCFF73B08F8}"/>
    <cellStyle name="Normal 10 2 2 3 3" xfId="465" xr:uid="{B78D007B-B1DA-4CBC-83DA-61195A18CFD3}"/>
    <cellStyle name="Normal 10 2 2 3 3 2" xfId="946" xr:uid="{DC17F3E2-0CE7-4320-B1AE-F76EC3AF1FAB}"/>
    <cellStyle name="Normal 10 2 2 3 3 2 2" xfId="947" xr:uid="{2CD78416-EC9C-4D15-B5D1-80F6CF2FBF72}"/>
    <cellStyle name="Normal 10 2 2 3 3 3" xfId="948" xr:uid="{6506930E-03E3-4CC2-A05F-849E18EA2916}"/>
    <cellStyle name="Normal 10 2 2 3 3 4" xfId="2526" xr:uid="{725B4228-6475-4D60-B2E8-AA909DBBF949}"/>
    <cellStyle name="Normal 10 2 2 3 4" xfId="949" xr:uid="{B69072B9-155B-4841-8D9A-7B0C794DC1D9}"/>
    <cellStyle name="Normal 10 2 2 3 4 2" xfId="950" xr:uid="{0D3C0B9E-3C8A-457D-B6E9-F719D5E052EA}"/>
    <cellStyle name="Normal 10 2 2 3 5" xfId="951" xr:uid="{79A006EB-805C-41A8-A895-8A0B6C5A8649}"/>
    <cellStyle name="Normal 10 2 2 3 6" xfId="2527" xr:uid="{885C21D4-5D21-4FBA-A0C9-6D7529BF8285}"/>
    <cellStyle name="Normal 10 2 2 4" xfId="241" xr:uid="{B8198082-F69D-404A-9099-5300063B2A2C}"/>
    <cellStyle name="Normal 10 2 2 4 2" xfId="466" xr:uid="{A9E96C7E-9099-4D6C-9425-BD4396027E11}"/>
    <cellStyle name="Normal 10 2 2 4 2 2" xfId="467" xr:uid="{7BE40210-65D9-4BE5-926B-919FC7D70AC3}"/>
    <cellStyle name="Normal 10 2 2 4 2 2 2" xfId="952" xr:uid="{F40610C0-9F31-4B95-BCF6-1B6A4B85F7FA}"/>
    <cellStyle name="Normal 10 2 2 4 2 2 2 2" xfId="953" xr:uid="{EDD10195-3BB9-4BDE-A5CB-CD384A38F8C9}"/>
    <cellStyle name="Normal 10 2 2 4 2 2 3" xfId="954" xr:uid="{A9602F62-FA3F-4EA2-8349-EBE1FE4515A7}"/>
    <cellStyle name="Normal 10 2 2 4 2 3" xfId="955" xr:uid="{B940F86F-4F76-4766-9456-C222550ED813}"/>
    <cellStyle name="Normal 10 2 2 4 2 3 2" xfId="956" xr:uid="{EE4D6959-30CB-4E14-8705-C296750ACDD3}"/>
    <cellStyle name="Normal 10 2 2 4 2 4" xfId="957" xr:uid="{008C9528-D9FA-4A2D-A62F-097D0FAC68D9}"/>
    <cellStyle name="Normal 10 2 2 4 3" xfId="468" xr:uid="{047DED54-58CD-4984-B13C-A9D1ED47F9BB}"/>
    <cellStyle name="Normal 10 2 2 4 3 2" xfId="958" xr:uid="{64F9301D-25CE-451F-8779-749599BE49BD}"/>
    <cellStyle name="Normal 10 2 2 4 3 2 2" xfId="959" xr:uid="{C83EEFAC-3BE7-4142-9DDD-EC7173DC7302}"/>
    <cellStyle name="Normal 10 2 2 4 3 3" xfId="960" xr:uid="{DD06253A-DE41-4937-AB18-8C3C6AC38FA3}"/>
    <cellStyle name="Normal 10 2 2 4 4" xfId="961" xr:uid="{7DBD03BF-6DE4-46EE-9770-9FA8472504D3}"/>
    <cellStyle name="Normal 10 2 2 4 4 2" xfId="962" xr:uid="{10BD3761-AE8A-41DA-A1BA-01D348279A5F}"/>
    <cellStyle name="Normal 10 2 2 4 5" xfId="963" xr:uid="{C0A6C57A-9BA8-4581-9242-6658767328F1}"/>
    <cellStyle name="Normal 10 2 2 5" xfId="242" xr:uid="{57A98548-E6E6-4B7E-A8E4-3DDA5C44E3CD}"/>
    <cellStyle name="Normal 10 2 2 5 2" xfId="469" xr:uid="{97AF37DA-165B-4212-9D57-011A5307973A}"/>
    <cellStyle name="Normal 10 2 2 5 2 2" xfId="964" xr:uid="{A11FA6C4-CBB5-4191-AF39-79C5126AB9CD}"/>
    <cellStyle name="Normal 10 2 2 5 2 2 2" xfId="965" xr:uid="{4E2D3FEA-E732-418D-BA3B-30D2EC8576DB}"/>
    <cellStyle name="Normal 10 2 2 5 2 3" xfId="966" xr:uid="{25D9F4E9-D735-40AD-87D5-EB59978B498C}"/>
    <cellStyle name="Normal 10 2 2 5 3" xfId="967" xr:uid="{6D3C415C-C66C-48BB-AFC5-57B89113127D}"/>
    <cellStyle name="Normal 10 2 2 5 3 2" xfId="968" xr:uid="{6896EFD0-AADB-482A-9583-0E7E141FCFE2}"/>
    <cellStyle name="Normal 10 2 2 5 4" xfId="969" xr:uid="{E1CBF852-0A90-4077-90C7-B9DB86751AAA}"/>
    <cellStyle name="Normal 10 2 2 6" xfId="470" xr:uid="{C6537FD0-2813-4ACE-A0CF-FFC515B4B3F1}"/>
    <cellStyle name="Normal 10 2 2 6 2" xfId="970" xr:uid="{A4331FF6-D2D6-4CCD-8BCF-A78C4CA36DF1}"/>
    <cellStyle name="Normal 10 2 2 6 2 2" xfId="971" xr:uid="{7A7860A1-3B1D-47F1-86B2-875380B9A845}"/>
    <cellStyle name="Normal 10 2 2 6 2 3" xfId="4333" xr:uid="{F30567EB-E3E9-4E15-9252-AA3B8A421971}"/>
    <cellStyle name="Normal 10 2 2 6 3" xfId="972" xr:uid="{8995065F-BA2D-4CF0-85A6-482F534C28D3}"/>
    <cellStyle name="Normal 10 2 2 6 4" xfId="2528" xr:uid="{C0D231DE-56A6-4434-9E55-275BB0860FC4}"/>
    <cellStyle name="Normal 10 2 2 6 4 2" xfId="4564" xr:uid="{8C91CD36-0049-4868-9B3D-B2083C046115}"/>
    <cellStyle name="Normal 10 2 2 6 4 3" xfId="4676" xr:uid="{9A141506-546F-40B8-BB57-403615799090}"/>
    <cellStyle name="Normal 10 2 2 6 4 4" xfId="4602" xr:uid="{C00D19AF-0577-4F06-B0ED-4EEA2C2D0BD3}"/>
    <cellStyle name="Normal 10 2 2 7" xfId="973" xr:uid="{F81DA5FA-C307-4221-9AD7-BF193FB9AC27}"/>
    <cellStyle name="Normal 10 2 2 7 2" xfId="974" xr:uid="{DE251465-7351-4D7A-B8B7-8232953342AB}"/>
    <cellStyle name="Normal 10 2 2 8" xfId="975" xr:uid="{FAF4AF4C-D52E-43B6-A145-D3E202EAB9B6}"/>
    <cellStyle name="Normal 10 2 2 9" xfId="2529" xr:uid="{566CFB04-C32C-4363-BD25-DE37E8B32335}"/>
    <cellStyle name="Normal 10 2 3" xfId="83" xr:uid="{4AED820D-D25A-4E77-A238-74E23777D351}"/>
    <cellStyle name="Normal 10 2 3 2" xfId="84" xr:uid="{BB9C4BE8-91EE-4946-808E-C1DB801C48AA}"/>
    <cellStyle name="Normal 10 2 3 2 2" xfId="471" xr:uid="{967765B4-5B4F-4A75-80AF-72D3BF56F031}"/>
    <cellStyle name="Normal 10 2 3 2 2 2" xfId="472" xr:uid="{769FAF4E-C842-46FE-9B3D-48822E02D1C1}"/>
    <cellStyle name="Normal 10 2 3 2 2 2 2" xfId="976" xr:uid="{D4B69B9A-8C6B-44A9-A2D0-BFC418B36B8B}"/>
    <cellStyle name="Normal 10 2 3 2 2 2 2 2" xfId="977" xr:uid="{B34D637E-C501-45A9-BDE3-B9AFF99D8319}"/>
    <cellStyle name="Normal 10 2 3 2 2 2 3" xfId="978" xr:uid="{FBAF4773-34D6-45BE-89DE-3E8249C569E7}"/>
    <cellStyle name="Normal 10 2 3 2 2 3" xfId="979" xr:uid="{686331BF-E84C-42B6-BEB0-73C1A8DCF11F}"/>
    <cellStyle name="Normal 10 2 3 2 2 3 2" xfId="980" xr:uid="{02A7A8B7-A915-4829-847E-0C084BD1B057}"/>
    <cellStyle name="Normal 10 2 3 2 2 4" xfId="981" xr:uid="{9BCD2C21-42EF-44A2-B761-E7CC724073F5}"/>
    <cellStyle name="Normal 10 2 3 2 3" xfId="473" xr:uid="{79B0B33B-81D1-46D0-B661-2DADC5D135AC}"/>
    <cellStyle name="Normal 10 2 3 2 3 2" xfId="982" xr:uid="{C5A10E30-5E2B-4704-9A89-362500C482FA}"/>
    <cellStyle name="Normal 10 2 3 2 3 2 2" xfId="983" xr:uid="{2C5E73A3-C0DE-4023-947F-E132943DE203}"/>
    <cellStyle name="Normal 10 2 3 2 3 3" xfId="984" xr:uid="{3EF0AB77-137A-4F00-A795-2A714DA5887B}"/>
    <cellStyle name="Normal 10 2 3 2 3 4" xfId="2530" xr:uid="{F6313103-8908-4029-9918-7FE518097A7F}"/>
    <cellStyle name="Normal 10 2 3 2 4" xfId="985" xr:uid="{96B49FE4-9A04-404E-AFB7-DA16BB2A47B2}"/>
    <cellStyle name="Normal 10 2 3 2 4 2" xfId="986" xr:uid="{95439391-8815-49B6-8741-FE23EF265A6E}"/>
    <cellStyle name="Normal 10 2 3 2 5" xfId="987" xr:uid="{9EAD69FF-514A-4C8A-966A-F6259CA9A662}"/>
    <cellStyle name="Normal 10 2 3 2 6" xfId="2531" xr:uid="{B621F1EA-EF81-457E-8924-A576F4D2A9BB}"/>
    <cellStyle name="Normal 10 2 3 3" xfId="243" xr:uid="{3B55EB7C-4D99-463A-AA74-B7C26C5616A7}"/>
    <cellStyle name="Normal 10 2 3 3 2" xfId="474" xr:uid="{47035101-180B-4C0A-8C3C-8908E3DA1DE0}"/>
    <cellStyle name="Normal 10 2 3 3 2 2" xfId="475" xr:uid="{F1725954-FBBD-4DBF-BB2F-002E19FA12FA}"/>
    <cellStyle name="Normal 10 2 3 3 2 2 2" xfId="988" xr:uid="{0E8AD42B-D156-4C24-A73B-6CE6E95726E9}"/>
    <cellStyle name="Normal 10 2 3 3 2 2 2 2" xfId="989" xr:uid="{EE4139C6-735D-4895-B6C7-7A33EEC507E5}"/>
    <cellStyle name="Normal 10 2 3 3 2 2 3" xfId="990" xr:uid="{22460E38-6B8E-43E0-A9F3-FE07ADF8E5EA}"/>
    <cellStyle name="Normal 10 2 3 3 2 3" xfId="991" xr:uid="{7E7C801E-803F-4DF9-997A-6CE1406FBAB3}"/>
    <cellStyle name="Normal 10 2 3 3 2 3 2" xfId="992" xr:uid="{FBC02B5A-6F59-469A-873F-F5A60B08C4F0}"/>
    <cellStyle name="Normal 10 2 3 3 2 4" xfId="993" xr:uid="{3B1462B7-3D90-45F4-B40B-921CE5AA3246}"/>
    <cellStyle name="Normal 10 2 3 3 3" xfId="476" xr:uid="{BD30E8E9-8ED7-49AA-AFEF-608D26909C6D}"/>
    <cellStyle name="Normal 10 2 3 3 3 2" xfId="994" xr:uid="{A4B87514-9CDF-4AD8-B428-DB0E2D3C24B6}"/>
    <cellStyle name="Normal 10 2 3 3 3 2 2" xfId="995" xr:uid="{1E86EFD8-C419-4B90-AE60-E8C45F67BF5C}"/>
    <cellStyle name="Normal 10 2 3 3 3 3" xfId="996" xr:uid="{E8129B99-2263-4EC3-B0E5-DE257080A5FE}"/>
    <cellStyle name="Normal 10 2 3 3 4" xfId="997" xr:uid="{CA53EF9B-EC26-4E75-82A2-62685DA10BEA}"/>
    <cellStyle name="Normal 10 2 3 3 4 2" xfId="998" xr:uid="{C3E6112E-F4B1-4DF0-9A2A-CA34DFDF531B}"/>
    <cellStyle name="Normal 10 2 3 3 5" xfId="999" xr:uid="{3ACC9BF8-0BA5-493A-A4A3-24E9179FE013}"/>
    <cellStyle name="Normal 10 2 3 4" xfId="244" xr:uid="{0EA412FE-1088-48F4-BA21-2749C3351CF3}"/>
    <cellStyle name="Normal 10 2 3 4 2" xfId="477" xr:uid="{FB311D65-9A75-43EC-80DA-48B96233C3C2}"/>
    <cellStyle name="Normal 10 2 3 4 2 2" xfId="1000" xr:uid="{2E3711FD-5311-42E6-AC4F-F46806C82E96}"/>
    <cellStyle name="Normal 10 2 3 4 2 2 2" xfId="1001" xr:uid="{5010D85E-0AB7-450C-BC41-C2D693F45860}"/>
    <cellStyle name="Normal 10 2 3 4 2 3" xfId="1002" xr:uid="{67625097-F65E-4189-A71B-4EB47CAEAE42}"/>
    <cellStyle name="Normal 10 2 3 4 3" xfId="1003" xr:uid="{39DCF65F-7C94-4FF4-B26D-736639F2B1E8}"/>
    <cellStyle name="Normal 10 2 3 4 3 2" xfId="1004" xr:uid="{C4F682C1-2C6A-4646-9003-1DB8FBF5C860}"/>
    <cellStyle name="Normal 10 2 3 4 4" xfId="1005" xr:uid="{BD8044B6-D4A4-45B3-A289-E75F918EE17A}"/>
    <cellStyle name="Normal 10 2 3 5" xfId="478" xr:uid="{2FA5D971-888A-4F31-910B-181962253111}"/>
    <cellStyle name="Normal 10 2 3 5 2" xfId="1006" xr:uid="{F5B33496-F455-4744-A1AD-6AEB392DD729}"/>
    <cellStyle name="Normal 10 2 3 5 2 2" xfId="1007" xr:uid="{04AB8359-CBE2-44A5-B24F-95F306E3CBBE}"/>
    <cellStyle name="Normal 10 2 3 5 2 3" xfId="4334" xr:uid="{90682DEC-971B-48BD-A1F7-E9CFFF290F7B}"/>
    <cellStyle name="Normal 10 2 3 5 3" xfId="1008" xr:uid="{B2634803-8FF7-45AD-B131-6CEC44FCA14A}"/>
    <cellStyle name="Normal 10 2 3 5 4" xfId="2532" xr:uid="{353AF1C0-DB81-4A72-89A1-B35DD15EF54D}"/>
    <cellStyle name="Normal 10 2 3 5 4 2" xfId="4565" xr:uid="{042ECE69-60AC-4E2F-9C87-48FA9E230444}"/>
    <cellStyle name="Normal 10 2 3 5 4 3" xfId="4677" xr:uid="{B116050F-F82A-405A-AF7E-D0719690D174}"/>
    <cellStyle name="Normal 10 2 3 5 4 4" xfId="4603" xr:uid="{3A0B82F4-CA10-45C6-8A89-3EF90D18E254}"/>
    <cellStyle name="Normal 10 2 3 6" xfId="1009" xr:uid="{48F74A6A-4B0F-4202-8AB5-3C28881D1430}"/>
    <cellStyle name="Normal 10 2 3 6 2" xfId="1010" xr:uid="{DFCFB9E1-D479-46C6-A5BD-5963ADF52146}"/>
    <cellStyle name="Normal 10 2 3 7" xfId="1011" xr:uid="{67B559BA-42BD-4651-B93E-F2E853400745}"/>
    <cellStyle name="Normal 10 2 3 8" xfId="2533" xr:uid="{D6A374E5-1E6B-4A9B-BAD2-EDA2C736A0E6}"/>
    <cellStyle name="Normal 10 2 4" xfId="85" xr:uid="{E867EF7B-CE57-4251-960D-0D049C87B6EF}"/>
    <cellStyle name="Normal 10 2 4 2" xfId="429" xr:uid="{99EFD0EB-86B5-4BDF-8F00-33027D093C45}"/>
    <cellStyle name="Normal 10 2 4 2 2" xfId="479" xr:uid="{E150AEFE-C902-49CE-9E2B-C08A0F74403E}"/>
    <cellStyle name="Normal 10 2 4 2 2 2" xfId="1012" xr:uid="{35E32834-2D0E-42C9-B999-4A92439E95CB}"/>
    <cellStyle name="Normal 10 2 4 2 2 2 2" xfId="1013" xr:uid="{C34DA39D-94BA-474C-B595-F4D7FF07F658}"/>
    <cellStyle name="Normal 10 2 4 2 2 3" xfId="1014" xr:uid="{932030FE-766C-41A9-B701-A7717274222F}"/>
    <cellStyle name="Normal 10 2 4 2 2 4" xfId="2534" xr:uid="{3697136C-3C5E-4502-9781-56A347DB4B6B}"/>
    <cellStyle name="Normal 10 2 4 2 3" xfId="1015" xr:uid="{9D1460F8-62A2-4896-B790-40C2CE6AE1FB}"/>
    <cellStyle name="Normal 10 2 4 2 3 2" xfId="1016" xr:uid="{82A58723-C614-47EA-A8FD-AEF26061F45E}"/>
    <cellStyle name="Normal 10 2 4 2 4" xfId="1017" xr:uid="{271C9EC1-C6F6-4161-ADD1-CD9260C82F39}"/>
    <cellStyle name="Normal 10 2 4 2 5" xfId="2535" xr:uid="{79ED3D8E-DBB9-44C8-B381-4C78B02B06B8}"/>
    <cellStyle name="Normal 10 2 4 3" xfId="480" xr:uid="{92976B32-3160-4162-BA72-57A9BAA5F6F7}"/>
    <cellStyle name="Normal 10 2 4 3 2" xfId="1018" xr:uid="{10611D23-453F-4F6E-814B-232797883BF1}"/>
    <cellStyle name="Normal 10 2 4 3 2 2" xfId="1019" xr:uid="{EAF6ED3C-5A2B-4D66-9430-D9D0069118DB}"/>
    <cellStyle name="Normal 10 2 4 3 3" xfId="1020" xr:uid="{882E0BB1-6FCD-49E8-B2AB-ED1A80488831}"/>
    <cellStyle name="Normal 10 2 4 3 4" xfId="2536" xr:uid="{38371D44-7E8A-4E52-903F-6E74B8206D60}"/>
    <cellStyle name="Normal 10 2 4 4" xfId="1021" xr:uid="{75706F30-5C07-4CCE-8412-8CA5B8D56149}"/>
    <cellStyle name="Normal 10 2 4 4 2" xfId="1022" xr:uid="{50593571-B483-41C1-B9D1-DCB111E2D96D}"/>
    <cellStyle name="Normal 10 2 4 4 3" xfId="2537" xr:uid="{175BE1E2-4FAE-4B81-A137-8DB0D25F2FD6}"/>
    <cellStyle name="Normal 10 2 4 4 4" xfId="2538" xr:uid="{F89F8F40-E2A7-460A-B122-56F697C8CF33}"/>
    <cellStyle name="Normal 10 2 4 5" xfId="1023" xr:uid="{DA7DFFDF-C511-4E30-AEC3-7B8EA6FF44BD}"/>
    <cellStyle name="Normal 10 2 4 6" xfId="2539" xr:uid="{B5FDB681-E652-49CE-AD56-D6848D4D00FB}"/>
    <cellStyle name="Normal 10 2 4 7" xfId="2540" xr:uid="{8E2FD5CD-436B-45AC-A887-6FB95CFFA3F4}"/>
    <cellStyle name="Normal 10 2 5" xfId="245" xr:uid="{E671EA45-B199-488C-83D5-1388AA6DFBB2}"/>
    <cellStyle name="Normal 10 2 5 2" xfId="481" xr:uid="{3496672B-682B-4E84-AC1B-138BA5805250}"/>
    <cellStyle name="Normal 10 2 5 2 2" xfId="482" xr:uid="{DB612757-868D-4783-A36C-404B4F4C7F9F}"/>
    <cellStyle name="Normal 10 2 5 2 2 2" xfId="1024" xr:uid="{BBED7947-24BE-4C84-8DDD-1FE1D29EB8F9}"/>
    <cellStyle name="Normal 10 2 5 2 2 2 2" xfId="1025" xr:uid="{9B207411-36D0-466B-AC3F-43680E8B560A}"/>
    <cellStyle name="Normal 10 2 5 2 2 3" xfId="1026" xr:uid="{3E34460A-9057-4A4A-A5BA-207E7B5ECD77}"/>
    <cellStyle name="Normal 10 2 5 2 3" xfId="1027" xr:uid="{D01E0BCB-0D28-4A77-B29A-FC9112797D36}"/>
    <cellStyle name="Normal 10 2 5 2 3 2" xfId="1028" xr:uid="{CE2BEE42-381F-44D8-8F72-C8522DC316FE}"/>
    <cellStyle name="Normal 10 2 5 2 4" xfId="1029" xr:uid="{B9FB6EC5-6B95-464F-9C05-9782DD2AE148}"/>
    <cellStyle name="Normal 10 2 5 3" xfId="483" xr:uid="{AB18450D-4EF1-4D1F-A8EC-B91157D9A13E}"/>
    <cellStyle name="Normal 10 2 5 3 2" xfId="1030" xr:uid="{A8BDB639-567F-4FC4-B94C-61101E032564}"/>
    <cellStyle name="Normal 10 2 5 3 2 2" xfId="1031" xr:uid="{231B1A88-DE28-4B7E-8DBC-7AB04E7ABEE0}"/>
    <cellStyle name="Normal 10 2 5 3 3" xfId="1032" xr:uid="{B11017A0-6C39-41EC-9AD5-C520161969C1}"/>
    <cellStyle name="Normal 10 2 5 3 4" xfId="2541" xr:uid="{7EB66E1A-2520-45FC-BA11-DC98831D8BB7}"/>
    <cellStyle name="Normal 10 2 5 4" xfId="1033" xr:uid="{92B8B29E-E71C-4ED2-83A4-340267254095}"/>
    <cellStyle name="Normal 10 2 5 4 2" xfId="1034" xr:uid="{0BF52A3D-F7C8-429C-989E-4CA1B4D2359B}"/>
    <cellStyle name="Normal 10 2 5 5" xfId="1035" xr:uid="{BE52F6E8-79A9-43CB-BCAA-0171DB18FAC8}"/>
    <cellStyle name="Normal 10 2 5 6" xfId="2542" xr:uid="{9F3800AC-0687-4C97-8511-E70E96FBBE45}"/>
    <cellStyle name="Normal 10 2 6" xfId="246" xr:uid="{FE0567DC-5769-4FAE-AC0F-681AA395230F}"/>
    <cellStyle name="Normal 10 2 6 2" xfId="484" xr:uid="{2B871F67-50D4-406E-98E9-4D8B5F051AA8}"/>
    <cellStyle name="Normal 10 2 6 2 2" xfId="1036" xr:uid="{49FDE7ED-9BC6-4F42-B0E0-ADE0207471EF}"/>
    <cellStyle name="Normal 10 2 6 2 2 2" xfId="1037" xr:uid="{ECFF9901-C42C-41B4-8D57-B38445D116A6}"/>
    <cellStyle name="Normal 10 2 6 2 3" xfId="1038" xr:uid="{0323D093-E408-4E8B-9D0D-4E9AFD95E7F1}"/>
    <cellStyle name="Normal 10 2 6 2 4" xfId="2543" xr:uid="{F271234A-B63E-4381-BF3C-27E7B3ED997C}"/>
    <cellStyle name="Normal 10 2 6 3" xfId="1039" xr:uid="{CCCFA848-9449-4D61-9C51-1EACDE223560}"/>
    <cellStyle name="Normal 10 2 6 3 2" xfId="1040" xr:uid="{647D0C99-7E6E-4507-99D1-E3A7C6612EBC}"/>
    <cellStyle name="Normal 10 2 6 4" xfId="1041" xr:uid="{C16ED1CE-88C6-4591-B95E-04A33C447944}"/>
    <cellStyle name="Normal 10 2 6 5" xfId="2544" xr:uid="{89B5DC4C-7874-4728-A8B8-61EB29755217}"/>
    <cellStyle name="Normal 10 2 7" xfId="485" xr:uid="{5E021D67-0DF1-4134-AB0D-3F456C752DE1}"/>
    <cellStyle name="Normal 10 2 7 2" xfId="1042" xr:uid="{BB06B460-BDBE-4776-AC11-95E0BDE89F75}"/>
    <cellStyle name="Normal 10 2 7 2 2" xfId="1043" xr:uid="{79A59CF4-2C76-4535-8AB3-CE7D80A8DF90}"/>
    <cellStyle name="Normal 10 2 7 2 3" xfId="4332" xr:uid="{3188D9FD-70D4-4128-8178-DC72BC725091}"/>
    <cellStyle name="Normal 10 2 7 3" xfId="1044" xr:uid="{C9673352-4F30-41EE-8142-63258E71D873}"/>
    <cellStyle name="Normal 10 2 7 4" xfId="2545" xr:uid="{92E44E1B-6BF4-41A4-B734-867845B6E8F2}"/>
    <cellStyle name="Normal 10 2 7 4 2" xfId="4563" xr:uid="{3E47D6D4-6F91-42D5-B24F-144053FA6FCF}"/>
    <cellStyle name="Normal 10 2 7 4 3" xfId="4678" xr:uid="{B4ECEE64-B007-4B1B-9D09-754DB804E803}"/>
    <cellStyle name="Normal 10 2 7 4 4" xfId="4601" xr:uid="{4EF8F2D1-D1F6-4634-BF24-C6375D9AD2E0}"/>
    <cellStyle name="Normal 10 2 8" xfId="1045" xr:uid="{A43B34DD-0486-40B0-AFD1-493ED0754D7A}"/>
    <cellStyle name="Normal 10 2 8 2" xfId="1046" xr:uid="{477D7FCE-7AA0-4A91-8FDD-1439389B8B22}"/>
    <cellStyle name="Normal 10 2 8 3" xfId="2546" xr:uid="{65C86F0B-D800-4D52-A05D-640A6BD5E47A}"/>
    <cellStyle name="Normal 10 2 8 4" xfId="2547" xr:uid="{5F671435-CBFA-4BF0-8893-68B0EBAA0703}"/>
    <cellStyle name="Normal 10 2 9" xfId="1047" xr:uid="{9ED83A44-8E55-4837-AE01-34ED9B3A9980}"/>
    <cellStyle name="Normal 10 3" xfId="86" xr:uid="{00E61509-0730-4418-AA33-36D9EDEC7C8B}"/>
    <cellStyle name="Normal 10 3 10" xfId="2548" xr:uid="{726425D3-15D2-4C4D-B65E-15D8C3E56BBD}"/>
    <cellStyle name="Normal 10 3 11" xfId="2549" xr:uid="{E46468EF-EA0C-4BC4-B56B-40228419AEDB}"/>
    <cellStyle name="Normal 10 3 2" xfId="87" xr:uid="{2919837C-A61E-4FF7-8935-24CD7510D00A}"/>
    <cellStyle name="Normal 10 3 2 2" xfId="88" xr:uid="{23453888-BC65-4045-9B22-50C34C903819}"/>
    <cellStyle name="Normal 10 3 2 2 2" xfId="247" xr:uid="{78BEC3DD-63EB-4475-BD6D-45787E3356F3}"/>
    <cellStyle name="Normal 10 3 2 2 2 2" xfId="486" xr:uid="{EA9F10E0-0D7E-46A3-BFDE-A52E3F621385}"/>
    <cellStyle name="Normal 10 3 2 2 2 2 2" xfId="1048" xr:uid="{978A54D4-3B64-48F6-B6FA-841BEF08DDBA}"/>
    <cellStyle name="Normal 10 3 2 2 2 2 2 2" xfId="1049" xr:uid="{22FA0B98-563F-4092-A074-FA65064C0E81}"/>
    <cellStyle name="Normal 10 3 2 2 2 2 3" xfId="1050" xr:uid="{42D52088-E4E8-472A-A9BF-1385244EE1A3}"/>
    <cellStyle name="Normal 10 3 2 2 2 2 4" xfId="2550" xr:uid="{B5C895C9-D4BD-44D9-8749-022341ED6CFB}"/>
    <cellStyle name="Normal 10 3 2 2 2 3" xfId="1051" xr:uid="{9418053D-B77C-40B1-B908-81F1CADD4534}"/>
    <cellStyle name="Normal 10 3 2 2 2 3 2" xfId="1052" xr:uid="{00E81AE9-F8E4-4844-86F2-F3CCEBC127E5}"/>
    <cellStyle name="Normal 10 3 2 2 2 3 3" xfId="2551" xr:uid="{732A7106-EC3F-4F20-92A2-7D2B119FC49B}"/>
    <cellStyle name="Normal 10 3 2 2 2 3 4" xfId="2552" xr:uid="{F805A0A4-4993-44EF-80B2-072D30D7334E}"/>
    <cellStyle name="Normal 10 3 2 2 2 4" xfId="1053" xr:uid="{D65AF3EC-DAB7-4152-96EA-AE3513BB99B4}"/>
    <cellStyle name="Normal 10 3 2 2 2 5" xfId="2553" xr:uid="{C1688155-949C-4B1B-96E3-BB43B1B7E5E7}"/>
    <cellStyle name="Normal 10 3 2 2 2 6" xfId="2554" xr:uid="{6D360DC0-0BE4-4F2B-A83D-40BBA2FE254D}"/>
    <cellStyle name="Normal 10 3 2 2 3" xfId="487" xr:uid="{8100C4F9-C46D-4CFB-A903-F325C8ED315D}"/>
    <cellStyle name="Normal 10 3 2 2 3 2" xfId="1054" xr:uid="{0FF0E98C-59E0-49D3-8382-7D9C7ED444F2}"/>
    <cellStyle name="Normal 10 3 2 2 3 2 2" xfId="1055" xr:uid="{7F5AD37B-DB46-4D5A-9EED-191165168A22}"/>
    <cellStyle name="Normal 10 3 2 2 3 2 3" xfId="2555" xr:uid="{96B5333A-E555-4EAE-949A-C88A6D9B61A9}"/>
    <cellStyle name="Normal 10 3 2 2 3 2 4" xfId="2556" xr:uid="{E3EAE589-BF32-497E-86DA-DEC8AF75B842}"/>
    <cellStyle name="Normal 10 3 2 2 3 3" xfId="1056" xr:uid="{76017B66-26D2-404B-9D3B-E25C7E92B15A}"/>
    <cellStyle name="Normal 10 3 2 2 3 4" xfId="2557" xr:uid="{FE8966B4-5602-4D3F-ADF7-3FD4AA1F7031}"/>
    <cellStyle name="Normal 10 3 2 2 3 5" xfId="2558" xr:uid="{CE71A797-758D-4E5E-83DE-732D384C4DE8}"/>
    <cellStyle name="Normal 10 3 2 2 4" xfId="1057" xr:uid="{F3F3A7CB-B939-4F89-8882-9779D13D3D6C}"/>
    <cellStyle name="Normal 10 3 2 2 4 2" xfId="1058" xr:uid="{0AD7A09A-B70E-4DA9-83CE-3EFDA9563584}"/>
    <cellStyle name="Normal 10 3 2 2 4 3" xfId="2559" xr:uid="{3F0C2E6C-DEFF-441E-8B04-CB294242DE59}"/>
    <cellStyle name="Normal 10 3 2 2 4 4" xfId="2560" xr:uid="{5249AD8B-0D84-4A24-B602-BB0240394EC6}"/>
    <cellStyle name="Normal 10 3 2 2 5" xfId="1059" xr:uid="{97C9A0BB-1EF8-4BC2-A581-A1AE497AD6AB}"/>
    <cellStyle name="Normal 10 3 2 2 5 2" xfId="2561" xr:uid="{47ED9526-1864-400C-B5C2-6553C21DE2F4}"/>
    <cellStyle name="Normal 10 3 2 2 5 3" xfId="2562" xr:uid="{D003F5D5-0A72-4189-981B-8A373370C792}"/>
    <cellStyle name="Normal 10 3 2 2 5 4" xfId="2563" xr:uid="{C3A288F0-B06A-439C-A0A6-28C9426D67C9}"/>
    <cellStyle name="Normal 10 3 2 2 6" xfId="2564" xr:uid="{DF045E54-A897-4662-B52A-C897AFC50FDE}"/>
    <cellStyle name="Normal 10 3 2 2 7" xfId="2565" xr:uid="{4137DB37-40DB-44B3-B263-361E9529E4DA}"/>
    <cellStyle name="Normal 10 3 2 2 8" xfId="2566" xr:uid="{2153E869-0BB3-404E-ACAD-7E7327DDA422}"/>
    <cellStyle name="Normal 10 3 2 3" xfId="248" xr:uid="{C2A38CAF-8506-45CE-B649-2B88535D8011}"/>
    <cellStyle name="Normal 10 3 2 3 2" xfId="488" xr:uid="{BD42A300-8F8B-48E2-857D-35EB30712F41}"/>
    <cellStyle name="Normal 10 3 2 3 2 2" xfId="489" xr:uid="{1F04719D-DDD6-4CC8-9DF0-1D782CF3DC30}"/>
    <cellStyle name="Normal 10 3 2 3 2 2 2" xfId="1060" xr:uid="{F5551414-B4E5-4512-897F-D1679EE0FC54}"/>
    <cellStyle name="Normal 10 3 2 3 2 2 2 2" xfId="1061" xr:uid="{60B78845-501F-4C5B-9C04-9EB511634143}"/>
    <cellStyle name="Normal 10 3 2 3 2 2 3" xfId="1062" xr:uid="{1B67A421-D190-4DCE-A4B0-EC7FEBF8D6E6}"/>
    <cellStyle name="Normal 10 3 2 3 2 3" xfId="1063" xr:uid="{D53A48A6-F223-44E0-9EAB-4A74DF02E092}"/>
    <cellStyle name="Normal 10 3 2 3 2 3 2" xfId="1064" xr:uid="{45D4C499-75F8-4CA3-82A3-8061161C54DE}"/>
    <cellStyle name="Normal 10 3 2 3 2 4" xfId="1065" xr:uid="{A45CCF36-3367-4538-8BA1-3E809407189B}"/>
    <cellStyle name="Normal 10 3 2 3 3" xfId="490" xr:uid="{FE8163E9-E801-49B8-9C0D-93074EEEB14B}"/>
    <cellStyle name="Normal 10 3 2 3 3 2" xfId="1066" xr:uid="{B61604A9-18F3-45A7-BE20-F9D82B7DFA7A}"/>
    <cellStyle name="Normal 10 3 2 3 3 2 2" xfId="1067" xr:uid="{B15A5EE2-80D8-4F6D-B538-5B646BAD8FE7}"/>
    <cellStyle name="Normal 10 3 2 3 3 3" xfId="1068" xr:uid="{2B654150-B51A-4EA2-B7F2-F5205E5943A3}"/>
    <cellStyle name="Normal 10 3 2 3 3 4" xfId="2567" xr:uid="{AD2D4CEE-697B-47B3-9665-88E5743C05F4}"/>
    <cellStyle name="Normal 10 3 2 3 4" xfId="1069" xr:uid="{68D3132F-F24E-4CFA-A733-C44AAAA74F39}"/>
    <cellStyle name="Normal 10 3 2 3 4 2" xfId="1070" xr:uid="{EB056978-55A0-4A97-A79B-6017172A0ABC}"/>
    <cellStyle name="Normal 10 3 2 3 5" xfId="1071" xr:uid="{209958A9-0FEC-46A0-AC22-C763D04C53C2}"/>
    <cellStyle name="Normal 10 3 2 3 6" xfId="2568" xr:uid="{74E1BAA7-4BE4-46A0-8A1B-2CF63DB93046}"/>
    <cellStyle name="Normal 10 3 2 4" xfId="249" xr:uid="{DB29139A-2A59-4474-AB9F-99CED63DEDE5}"/>
    <cellStyle name="Normal 10 3 2 4 2" xfId="491" xr:uid="{44D3B370-0871-4EF9-A6FB-55DE55524338}"/>
    <cellStyle name="Normal 10 3 2 4 2 2" xfId="1072" xr:uid="{49D98BF9-2360-4E85-AF2A-39B22452297F}"/>
    <cellStyle name="Normal 10 3 2 4 2 2 2" xfId="1073" xr:uid="{A67BAF4F-90B1-4CB3-83D1-E4992A03DFF6}"/>
    <cellStyle name="Normal 10 3 2 4 2 3" xfId="1074" xr:uid="{C3BBD26D-3A24-465F-BFE4-D47B9314039E}"/>
    <cellStyle name="Normal 10 3 2 4 2 4" xfId="2569" xr:uid="{CA357677-2E4C-4F86-A73A-EC7C485D6F24}"/>
    <cellStyle name="Normal 10 3 2 4 3" xfId="1075" xr:uid="{A7B3B272-E9E3-4904-91CD-E370F518019E}"/>
    <cellStyle name="Normal 10 3 2 4 3 2" xfId="1076" xr:uid="{E7948752-322B-4043-AB75-295E815C1419}"/>
    <cellStyle name="Normal 10 3 2 4 4" xfId="1077" xr:uid="{57E32D56-9B79-4F64-82BD-9AD9B295F4C3}"/>
    <cellStyle name="Normal 10 3 2 4 5" xfId="2570" xr:uid="{8C086597-4478-4A83-93F5-8F8FF4D2F246}"/>
    <cellStyle name="Normal 10 3 2 5" xfId="251" xr:uid="{F6649A57-801D-41BF-94D3-3A76DBCD5F6A}"/>
    <cellStyle name="Normal 10 3 2 5 2" xfId="1078" xr:uid="{2039FA11-A833-4FB1-9F30-C1E6C012AA8F}"/>
    <cellStyle name="Normal 10 3 2 5 2 2" xfId="1079" xr:uid="{94100005-2DF2-4D64-BC71-AC798FBEB2FD}"/>
    <cellStyle name="Normal 10 3 2 5 3" xfId="1080" xr:uid="{B0EE6389-D25F-4C67-A74E-5A281C3349D4}"/>
    <cellStyle name="Normal 10 3 2 5 4" xfId="2571" xr:uid="{635211FC-1D3E-47B5-85EB-FF595C0F1369}"/>
    <cellStyle name="Normal 10 3 2 6" xfId="1081" xr:uid="{8A47F157-18D4-4BFA-966A-65E966CEE62B}"/>
    <cellStyle name="Normal 10 3 2 6 2" xfId="1082" xr:uid="{2DF3091D-0D80-48E7-AD9A-2B5AE34244F7}"/>
    <cellStyle name="Normal 10 3 2 6 3" xfId="2572" xr:uid="{A2FA2CDB-14C1-4E85-A1F3-07972DCD2F65}"/>
    <cellStyle name="Normal 10 3 2 6 4" xfId="2573" xr:uid="{F3276D4E-59BF-42AE-A418-B601BFCA6E6C}"/>
    <cellStyle name="Normal 10 3 2 7" xfId="1083" xr:uid="{B97CD67C-9A1F-4C46-8384-C2F9A75FEEBD}"/>
    <cellStyle name="Normal 10 3 2 8" xfId="2574" xr:uid="{F2BFA250-8945-4B8B-B043-3DE1400CD229}"/>
    <cellStyle name="Normal 10 3 2 9" xfId="2575" xr:uid="{01F48ED2-BB0A-4963-928F-5DA510A058FC}"/>
    <cellStyle name="Normal 10 3 3" xfId="89" xr:uid="{E8D1D208-87F2-4E7D-A0C3-52341D19FD70}"/>
    <cellStyle name="Normal 10 3 3 2" xfId="90" xr:uid="{3E5B928A-977E-4270-88DE-B3860C7F6C50}"/>
    <cellStyle name="Normal 10 3 3 2 2" xfId="492" xr:uid="{A4F3B8D1-CD0C-48A5-8D07-6FBF2B84CAE4}"/>
    <cellStyle name="Normal 10 3 3 2 2 2" xfId="1084" xr:uid="{28223909-1A8C-43F4-AE90-D47DB111F717}"/>
    <cellStyle name="Normal 10 3 3 2 2 2 2" xfId="1085" xr:uid="{B3F016DD-B378-42A5-B458-02E6A746A05C}"/>
    <cellStyle name="Normal 10 3 3 2 2 2 2 2" xfId="4445" xr:uid="{C156CE51-9410-40F3-940B-F4704B7DE026}"/>
    <cellStyle name="Normal 10 3 3 2 2 2 3" xfId="4446" xr:uid="{B0BC1241-B9C0-4B65-95B6-627F04160609}"/>
    <cellStyle name="Normal 10 3 3 2 2 3" xfId="1086" xr:uid="{5170CDF6-D200-47B9-A17F-2CB1224B4527}"/>
    <cellStyle name="Normal 10 3 3 2 2 3 2" xfId="4447" xr:uid="{DC940582-F98C-4383-9BC3-44BA67652A0C}"/>
    <cellStyle name="Normal 10 3 3 2 2 4" xfId="2576" xr:uid="{A8FA6F56-19EF-42B0-BC1B-B04BBA7FA3EA}"/>
    <cellStyle name="Normal 10 3 3 2 3" xfId="1087" xr:uid="{DC8450ED-646A-46A9-8C76-663A1B4338FF}"/>
    <cellStyle name="Normal 10 3 3 2 3 2" xfId="1088" xr:uid="{ABBB86A7-2FBB-4C3C-9A98-F7D709237DB2}"/>
    <cellStyle name="Normal 10 3 3 2 3 2 2" xfId="4448" xr:uid="{BBD24C57-0BFC-4F2E-9013-8A85B40FBF0A}"/>
    <cellStyle name="Normal 10 3 3 2 3 3" xfId="2577" xr:uid="{1942C17F-E188-43EC-8110-B8B127DF3508}"/>
    <cellStyle name="Normal 10 3 3 2 3 4" xfId="2578" xr:uid="{4B0BBBD4-3EF8-407C-B7AE-35256926A538}"/>
    <cellStyle name="Normal 10 3 3 2 4" xfId="1089" xr:uid="{99DF99A3-239D-4AA3-8F21-16E2E8E0C6EF}"/>
    <cellStyle name="Normal 10 3 3 2 4 2" xfId="4449" xr:uid="{08B0C894-28C1-4EC7-8E76-E8DF219E33B6}"/>
    <cellStyle name="Normal 10 3 3 2 5" xfId="2579" xr:uid="{04A94769-E70A-4537-9B6E-00146A07D297}"/>
    <cellStyle name="Normal 10 3 3 2 6" xfId="2580" xr:uid="{F5AEF568-15B9-4612-910D-184305D306B7}"/>
    <cellStyle name="Normal 10 3 3 3" xfId="252" xr:uid="{AFC176E3-EF3D-4C80-8247-A7ED5C5D61DD}"/>
    <cellStyle name="Normal 10 3 3 3 2" xfId="1090" xr:uid="{56364BDA-9FA8-4D75-9FDA-5EA5FA2416D4}"/>
    <cellStyle name="Normal 10 3 3 3 2 2" xfId="1091" xr:uid="{F2021F14-BF3A-4CB7-A35C-490446B81515}"/>
    <cellStyle name="Normal 10 3 3 3 2 2 2" xfId="4450" xr:uid="{5E918F79-9192-420D-B2AA-2643610A9422}"/>
    <cellStyle name="Normal 10 3 3 3 2 3" xfId="2581" xr:uid="{328489F6-D706-46B9-AC54-9CB9EE1A61CC}"/>
    <cellStyle name="Normal 10 3 3 3 2 4" xfId="2582" xr:uid="{CE23F7FB-B567-4DE9-9F68-D7D7ED326479}"/>
    <cellStyle name="Normal 10 3 3 3 3" xfId="1092" xr:uid="{45B59EC1-C02F-4FF8-B3DC-C85AEB38C3F0}"/>
    <cellStyle name="Normal 10 3 3 3 3 2" xfId="4451" xr:uid="{2594106A-2BDF-4258-AF35-5C0EF45EFF4A}"/>
    <cellStyle name="Normal 10 3 3 3 4" xfId="2583" xr:uid="{BB87DED9-9083-413F-B04D-944959BA9A14}"/>
    <cellStyle name="Normal 10 3 3 3 5" xfId="2584" xr:uid="{8365E72F-ED12-44EA-8A19-D22EED114B46}"/>
    <cellStyle name="Normal 10 3 3 4" xfId="1093" xr:uid="{71BC1592-0C59-4113-A045-0B3B4E2AE325}"/>
    <cellStyle name="Normal 10 3 3 4 2" xfId="1094" xr:uid="{038181A1-28C0-4AD9-9F5F-D10F46769821}"/>
    <cellStyle name="Normal 10 3 3 4 2 2" xfId="4452" xr:uid="{134FED31-81C8-44B9-9112-045184F94551}"/>
    <cellStyle name="Normal 10 3 3 4 3" xfId="2585" xr:uid="{01BF334A-9E15-433F-A935-46400D6B3669}"/>
    <cellStyle name="Normal 10 3 3 4 4" xfId="2586" xr:uid="{139D3FC0-A3D4-4D0C-8DAF-7ABE9886784B}"/>
    <cellStyle name="Normal 10 3 3 5" xfId="1095" xr:uid="{88D13CF9-5CE2-4756-9F50-C941C13596E2}"/>
    <cellStyle name="Normal 10 3 3 5 2" xfId="2587" xr:uid="{52A34DEF-51CD-4D6F-8930-EB43BC86DC19}"/>
    <cellStyle name="Normal 10 3 3 5 3" xfId="2588" xr:uid="{75E0DB99-A3BC-4277-8F12-FBE3785D86C3}"/>
    <cellStyle name="Normal 10 3 3 5 4" xfId="2589" xr:uid="{D8C99032-EDC6-4A7F-9C94-54090F46BB9E}"/>
    <cellStyle name="Normal 10 3 3 6" xfId="2590" xr:uid="{A1BF2FC4-7969-4C2C-A88C-2DB1E3E78648}"/>
    <cellStyle name="Normal 10 3 3 7" xfId="2591" xr:uid="{AF913E7B-953E-400A-86AA-0915E77890A7}"/>
    <cellStyle name="Normal 10 3 3 8" xfId="2592" xr:uid="{B9922FC8-B1C6-4607-B459-E0F4703BD373}"/>
    <cellStyle name="Normal 10 3 4" xfId="91" xr:uid="{D6C14D32-F7EA-4990-AD28-77C779388A6D}"/>
    <cellStyle name="Normal 10 3 4 2" xfId="493" xr:uid="{55548E07-326A-4A74-9096-7BB0299DD920}"/>
    <cellStyle name="Normal 10 3 4 2 2" xfId="494" xr:uid="{4BF08E38-4714-473B-B092-EB131AE73890}"/>
    <cellStyle name="Normal 10 3 4 2 2 2" xfId="1096" xr:uid="{135B1297-79BD-4FDB-8721-69FED1D2F386}"/>
    <cellStyle name="Normal 10 3 4 2 2 2 2" xfId="1097" xr:uid="{52A8B6E7-597D-4868-B48F-B0EB72ABB4D0}"/>
    <cellStyle name="Normal 10 3 4 2 2 3" xfId="1098" xr:uid="{AB5F2C3A-3A85-464A-A0DD-67273BACF43D}"/>
    <cellStyle name="Normal 10 3 4 2 2 4" xfId="2593" xr:uid="{8D94676B-89A1-463B-A435-05B7FC8B3C55}"/>
    <cellStyle name="Normal 10 3 4 2 3" xfId="1099" xr:uid="{53276924-90A0-4EC7-B161-A0683E665898}"/>
    <cellStyle name="Normal 10 3 4 2 3 2" xfId="1100" xr:uid="{05FBEDC7-17B0-40BE-938D-2FF50EDFD023}"/>
    <cellStyle name="Normal 10 3 4 2 4" xfId="1101" xr:uid="{C3FC49FE-28F9-40C9-80BE-2BF94286D700}"/>
    <cellStyle name="Normal 10 3 4 2 5" xfId="2594" xr:uid="{2351FF3C-094A-491C-9E27-158DC7E530CE}"/>
    <cellStyle name="Normal 10 3 4 3" xfId="495" xr:uid="{B93C78D8-E719-48C1-B495-ECD4559B5F9E}"/>
    <cellStyle name="Normal 10 3 4 3 2" xfId="1102" xr:uid="{925E3102-C0B4-4E74-AE8D-7820599AFD49}"/>
    <cellStyle name="Normal 10 3 4 3 2 2" xfId="1103" xr:uid="{AFBEA29F-9C75-47FB-9318-F17924BB575E}"/>
    <cellStyle name="Normal 10 3 4 3 3" xfId="1104" xr:uid="{57A3B9A6-3A66-4FFD-9B6C-B8218220CA93}"/>
    <cellStyle name="Normal 10 3 4 3 4" xfId="2595" xr:uid="{88BFB9CC-8A32-4830-8E0F-DDD057B77828}"/>
    <cellStyle name="Normal 10 3 4 4" xfId="1105" xr:uid="{25B84CBC-651B-4967-B6DF-E3B8A6FBE716}"/>
    <cellStyle name="Normal 10 3 4 4 2" xfId="1106" xr:uid="{83656C0C-8BFD-4417-B6C4-A087B4E97D20}"/>
    <cellStyle name="Normal 10 3 4 4 3" xfId="2596" xr:uid="{D4BCF6A8-4834-4213-9B0D-9FE1BA36F4B0}"/>
    <cellStyle name="Normal 10 3 4 4 4" xfId="2597" xr:uid="{21BADDF4-B0A0-43DC-B105-AB039123A7C9}"/>
    <cellStyle name="Normal 10 3 4 5" xfId="1107" xr:uid="{8074FFFE-91FA-4467-BA79-0A37617A8924}"/>
    <cellStyle name="Normal 10 3 4 6" xfId="2598" xr:uid="{FD75DB9B-2912-49F8-B2AE-44D68B7242A7}"/>
    <cellStyle name="Normal 10 3 4 7" xfId="2599" xr:uid="{1F7526B3-E841-4F2A-B059-263E33FF3DA4}"/>
    <cellStyle name="Normal 10 3 5" xfId="253" xr:uid="{B87561DA-744A-45C0-B321-F9D4D0B3E34B}"/>
    <cellStyle name="Normal 10 3 5 2" xfId="496" xr:uid="{0948F37B-59B3-4095-ABE6-AB201730A3F2}"/>
    <cellStyle name="Normal 10 3 5 2 2" xfId="1108" xr:uid="{86F1EDA4-0755-47EA-A289-F61C93493C86}"/>
    <cellStyle name="Normal 10 3 5 2 2 2" xfId="1109" xr:uid="{92504C7F-F682-4F98-9E6C-FEC262D67DF7}"/>
    <cellStyle name="Normal 10 3 5 2 3" xfId="1110" xr:uid="{8A534AD4-93F7-47F0-8E73-4D7F1FDF02E8}"/>
    <cellStyle name="Normal 10 3 5 2 4" xfId="2600" xr:uid="{441D19A0-625F-4C6D-BBF4-83F73AA3B0ED}"/>
    <cellStyle name="Normal 10 3 5 3" xfId="1111" xr:uid="{997FD180-BA27-41A3-B274-F8A79CBC791B}"/>
    <cellStyle name="Normal 10 3 5 3 2" xfId="1112" xr:uid="{089D56F2-E658-48AE-B88B-A1D44A03AF28}"/>
    <cellStyle name="Normal 10 3 5 3 3" xfId="2601" xr:uid="{45C185DD-31A9-4002-AC1E-1F1B3F585A3C}"/>
    <cellStyle name="Normal 10 3 5 3 4" xfId="2602" xr:uid="{EF1BB7B4-99DF-4C32-A64F-157A16D03D8E}"/>
    <cellStyle name="Normal 10 3 5 4" xfId="1113" xr:uid="{168D1835-67A8-418C-A6DA-A8B867D8F5A2}"/>
    <cellStyle name="Normal 10 3 5 5" xfId="2603" xr:uid="{E6D7A613-1C3D-4965-835B-87A4B296E304}"/>
    <cellStyle name="Normal 10 3 5 6" xfId="2604" xr:uid="{FBC69347-CA5E-48D0-9B69-BA555C78A613}"/>
    <cellStyle name="Normal 10 3 6" xfId="254" xr:uid="{B2CEB4EA-91A6-4041-972E-EC5002824CE9}"/>
    <cellStyle name="Normal 10 3 6 2" xfId="1114" xr:uid="{261EC62E-0E20-4C2F-AB93-AFDF5BDCEEBC}"/>
    <cellStyle name="Normal 10 3 6 2 2" xfId="1115" xr:uid="{22B4A750-4137-4537-9D30-0090D0814111}"/>
    <cellStyle name="Normal 10 3 6 2 3" xfId="2605" xr:uid="{064553AB-C0FE-4E98-A160-0A7288F30368}"/>
    <cellStyle name="Normal 10 3 6 2 4" xfId="2606" xr:uid="{BE5E27C2-AE1C-472E-90DB-0B46F0D38BB3}"/>
    <cellStyle name="Normal 10 3 6 3" xfId="1116" xr:uid="{CD197D0A-3B78-47D2-8B3D-5C2B79292D55}"/>
    <cellStyle name="Normal 10 3 6 4" xfId="2607" xr:uid="{979E885C-1ED0-409C-9362-6E8343ADC7A3}"/>
    <cellStyle name="Normal 10 3 6 5" xfId="2608" xr:uid="{447152C1-6131-41EC-973E-53A8AEA9B878}"/>
    <cellStyle name="Normal 10 3 7" xfId="1117" xr:uid="{3D443022-A160-49C9-9C75-5FF5211D145F}"/>
    <cellStyle name="Normal 10 3 7 2" xfId="1118" xr:uid="{F6D40267-8D80-4C97-AB4B-EB4010D3B7CF}"/>
    <cellStyle name="Normal 10 3 7 3" xfId="2609" xr:uid="{664B2E8B-BCC7-4F35-8961-7B3D9697E6AF}"/>
    <cellStyle name="Normal 10 3 7 4" xfId="2610" xr:uid="{0EA4B88A-9AD1-4039-BC42-7F67408E8FD1}"/>
    <cellStyle name="Normal 10 3 8" xfId="1119" xr:uid="{C7F27C76-A4FD-4B2C-955D-C2B9158CF443}"/>
    <cellStyle name="Normal 10 3 8 2" xfId="2611" xr:uid="{71487686-F22D-4DD4-8E0D-1308B80C6A0C}"/>
    <cellStyle name="Normal 10 3 8 3" xfId="2612" xr:uid="{39C79B46-E38D-49DC-897E-88D95CA73F17}"/>
    <cellStyle name="Normal 10 3 8 4" xfId="2613" xr:uid="{3F617B24-6381-459E-BC49-AE1B72EB7AF2}"/>
    <cellStyle name="Normal 10 3 9" xfId="2614" xr:uid="{40379779-F271-43BA-95E4-04BA4DE496F2}"/>
    <cellStyle name="Normal 10 4" xfId="92" xr:uid="{53455979-FBF4-4599-AD7B-56B9CB3F9FD3}"/>
    <cellStyle name="Normal 10 4 10" xfId="2615" xr:uid="{D5D23DE3-72AF-447D-8682-60C26B6C48D8}"/>
    <cellStyle name="Normal 10 4 11" xfId="2616" xr:uid="{8414B483-4E89-4821-96DA-43F55184A8BC}"/>
    <cellStyle name="Normal 10 4 2" xfId="93" xr:uid="{45F1AA11-8810-4D41-A890-8BCFF586C356}"/>
    <cellStyle name="Normal 10 4 2 2" xfId="255" xr:uid="{CD0BB1EA-9951-42C1-B644-4C4488EB4D74}"/>
    <cellStyle name="Normal 10 4 2 2 2" xfId="497" xr:uid="{0854425C-B292-4C61-843D-D3DE20B4C7FD}"/>
    <cellStyle name="Normal 10 4 2 2 2 2" xfId="498" xr:uid="{CE405E91-94F2-4B1B-BB1A-CFDB2157AA4E}"/>
    <cellStyle name="Normal 10 4 2 2 2 2 2" xfId="1120" xr:uid="{09F41D54-B6F2-40CA-92AE-892DA6747502}"/>
    <cellStyle name="Normal 10 4 2 2 2 2 3" xfId="2617" xr:uid="{1CFAAF75-699B-42A6-BAB7-EE2A419FDDFA}"/>
    <cellStyle name="Normal 10 4 2 2 2 2 4" xfId="2618" xr:uid="{F4B917A6-60BC-4179-BE16-2B5A4D4083BF}"/>
    <cellStyle name="Normal 10 4 2 2 2 3" xfId="1121" xr:uid="{4F62341F-9593-47DC-BDE7-F830434F1D22}"/>
    <cellStyle name="Normal 10 4 2 2 2 3 2" xfId="2619" xr:uid="{87653E76-EAE7-402B-9161-D0BE89214935}"/>
    <cellStyle name="Normal 10 4 2 2 2 3 3" xfId="2620" xr:uid="{FD45075B-6093-4C62-9450-BA3A909EA6A6}"/>
    <cellStyle name="Normal 10 4 2 2 2 3 4" xfId="2621" xr:uid="{BDCAC0D4-71A9-4C41-BF44-4B4617D7A9C9}"/>
    <cellStyle name="Normal 10 4 2 2 2 4" xfId="2622" xr:uid="{02BB7857-8603-4DAC-ACC8-55DC81C2418D}"/>
    <cellStyle name="Normal 10 4 2 2 2 5" xfId="2623" xr:uid="{84E5A8A6-62AA-4D2F-B132-3DE3999367C2}"/>
    <cellStyle name="Normal 10 4 2 2 2 6" xfId="2624" xr:uid="{6A55C82E-0A71-48DD-BC3F-9C601BE26D79}"/>
    <cellStyle name="Normal 10 4 2 2 3" xfId="499" xr:uid="{6C716336-1B74-4A11-8D55-DA9F768E6985}"/>
    <cellStyle name="Normal 10 4 2 2 3 2" xfId="1122" xr:uid="{C637D40E-B03E-4224-902C-8682EFB7FD78}"/>
    <cellStyle name="Normal 10 4 2 2 3 2 2" xfId="2625" xr:uid="{4589715A-B941-4282-A1E5-F9ED2C06B51B}"/>
    <cellStyle name="Normal 10 4 2 2 3 2 3" xfId="2626" xr:uid="{C247948C-51F5-4BD8-9562-1BAED4DAEDEF}"/>
    <cellStyle name="Normal 10 4 2 2 3 2 4" xfId="2627" xr:uid="{10785AA0-4B26-488B-B64F-75D1C38F3368}"/>
    <cellStyle name="Normal 10 4 2 2 3 3" xfId="2628" xr:uid="{52949A44-F103-4225-9AAD-90D33D8ABAAA}"/>
    <cellStyle name="Normal 10 4 2 2 3 4" xfId="2629" xr:uid="{F3A3C285-5EAE-4618-B02B-EACDD7C8CFC2}"/>
    <cellStyle name="Normal 10 4 2 2 3 5" xfId="2630" xr:uid="{4B9373AF-CDEA-436F-B0D1-8E0DE7D82C9E}"/>
    <cellStyle name="Normal 10 4 2 2 4" xfId="1123" xr:uid="{14A3B0A0-6795-4E74-9D87-56308AF4AB4B}"/>
    <cellStyle name="Normal 10 4 2 2 4 2" xfId="2631" xr:uid="{EC52DF8E-1FE9-40C3-AFEA-B3D45EB593E2}"/>
    <cellStyle name="Normal 10 4 2 2 4 3" xfId="2632" xr:uid="{45E2FA22-C9D9-44A5-80A2-E2024346D0B0}"/>
    <cellStyle name="Normal 10 4 2 2 4 4" xfId="2633" xr:uid="{03C317E6-77B6-457D-8798-A71A5931EF38}"/>
    <cellStyle name="Normal 10 4 2 2 5" xfId="2634" xr:uid="{DD073345-63BD-4EC8-B4F3-6C72D0E53E2A}"/>
    <cellStyle name="Normal 10 4 2 2 5 2" xfId="2635" xr:uid="{7B6E0A32-224F-43AF-AF34-8DCC8CB3965F}"/>
    <cellStyle name="Normal 10 4 2 2 5 3" xfId="2636" xr:uid="{71B7499C-63A9-41FB-9CDF-9858DD8D0531}"/>
    <cellStyle name="Normal 10 4 2 2 5 4" xfId="2637" xr:uid="{3B57B32B-8411-45F5-99CA-6E0957F4B7DF}"/>
    <cellStyle name="Normal 10 4 2 2 6" xfId="2638" xr:uid="{E7CF2EE5-99A5-430A-8661-1EC255FCFB29}"/>
    <cellStyle name="Normal 10 4 2 2 7" xfId="2639" xr:uid="{23CA8219-A1C0-439A-815E-074AF92E1256}"/>
    <cellStyle name="Normal 10 4 2 2 8" xfId="2640" xr:uid="{F0442B25-7361-4EDE-B3A5-4E1045D4A441}"/>
    <cellStyle name="Normal 10 4 2 3" xfId="500" xr:uid="{252D812E-58FC-4284-BD39-E202723F7C41}"/>
    <cellStyle name="Normal 10 4 2 3 2" xfId="501" xr:uid="{5DEDF14C-E506-4351-96E3-E890E4A51287}"/>
    <cellStyle name="Normal 10 4 2 3 2 2" xfId="502" xr:uid="{6DACAB06-76F3-4385-A8F9-612839CCFD25}"/>
    <cellStyle name="Normal 10 4 2 3 2 3" xfId="2641" xr:uid="{558AC68E-BBAE-4726-94D5-527F51B10B53}"/>
    <cellStyle name="Normal 10 4 2 3 2 4" xfId="2642" xr:uid="{EE699AD4-007F-491D-A169-2A232CB4CB38}"/>
    <cellStyle name="Normal 10 4 2 3 3" xfId="503" xr:uid="{568D95BD-BF53-47F5-B65E-3C12D9E5F905}"/>
    <cellStyle name="Normal 10 4 2 3 3 2" xfId="2643" xr:uid="{8E6F1EAC-E923-4DD1-ACBE-2903E6E4C355}"/>
    <cellStyle name="Normal 10 4 2 3 3 3" xfId="2644" xr:uid="{BE05B996-0DBB-4C20-968D-F7F42F0F8AA9}"/>
    <cellStyle name="Normal 10 4 2 3 3 4" xfId="2645" xr:uid="{3916B8E3-65C1-45FA-82D7-9031DA5F97E7}"/>
    <cellStyle name="Normal 10 4 2 3 4" xfId="2646" xr:uid="{88D32621-E426-47BB-BF1E-9E2A27B1A909}"/>
    <cellStyle name="Normal 10 4 2 3 5" xfId="2647" xr:uid="{7CC9C81F-2ED9-4341-BA99-31BD61C43FDD}"/>
    <cellStyle name="Normal 10 4 2 3 6" xfId="2648" xr:uid="{FC6178FF-C491-42C0-8A9F-B5CC6B1CEE94}"/>
    <cellStyle name="Normal 10 4 2 4" xfId="504" xr:uid="{4196A9FB-545E-4A7A-B0E3-D7D34F109B98}"/>
    <cellStyle name="Normal 10 4 2 4 2" xfId="505" xr:uid="{CE6A7C7D-6843-425A-8B22-FB55C4FD694F}"/>
    <cellStyle name="Normal 10 4 2 4 2 2" xfId="2649" xr:uid="{E7297054-A960-4641-A08B-5FE5494DBDBD}"/>
    <cellStyle name="Normal 10 4 2 4 2 3" xfId="2650" xr:uid="{CF2C7AC9-C989-44DF-A54C-56B73537C110}"/>
    <cellStyle name="Normal 10 4 2 4 2 4" xfId="2651" xr:uid="{1AAC47F4-76D6-4C01-8F34-6020794883F5}"/>
    <cellStyle name="Normal 10 4 2 4 3" xfId="2652" xr:uid="{CF978A2D-11B5-41A0-A6CD-3F8B5A7A1753}"/>
    <cellStyle name="Normal 10 4 2 4 4" xfId="2653" xr:uid="{59E90994-B439-42AC-A1AB-CD1C5B0FA02C}"/>
    <cellStyle name="Normal 10 4 2 4 5" xfId="2654" xr:uid="{ACF448C5-6026-4973-ADCA-8EDA91951D95}"/>
    <cellStyle name="Normal 10 4 2 5" xfId="506" xr:uid="{0A0F1E11-AAB5-4159-BCF2-3A5C1AF6DF70}"/>
    <cellStyle name="Normal 10 4 2 5 2" xfId="2655" xr:uid="{DF23F897-1AC9-497C-9827-3456AE1A9A6D}"/>
    <cellStyle name="Normal 10 4 2 5 3" xfId="2656" xr:uid="{4144C7E4-EAA1-41FE-B6E9-82FF019CEC50}"/>
    <cellStyle name="Normal 10 4 2 5 4" xfId="2657" xr:uid="{D843ACA4-1127-4034-B203-215DE244274E}"/>
    <cellStyle name="Normal 10 4 2 6" xfId="2658" xr:uid="{28E78612-62BB-4974-B61C-732743E42A77}"/>
    <cellStyle name="Normal 10 4 2 6 2" xfId="2659" xr:uid="{E3B8CF9F-5044-469C-B33F-2D3D5A585E97}"/>
    <cellStyle name="Normal 10 4 2 6 3" xfId="2660" xr:uid="{88182F3D-042C-4490-B8CF-8CAC83C824AC}"/>
    <cellStyle name="Normal 10 4 2 6 4" xfId="2661" xr:uid="{66A30473-8973-4C42-AA5E-A0FEEBA0669F}"/>
    <cellStyle name="Normal 10 4 2 7" xfId="2662" xr:uid="{0C57F365-8966-44E6-AE36-A329A332FDD6}"/>
    <cellStyle name="Normal 10 4 2 8" xfId="2663" xr:uid="{FA65EF07-8549-41F7-B541-2A76DE222C0A}"/>
    <cellStyle name="Normal 10 4 2 9" xfId="2664" xr:uid="{E81D64EF-C98F-4A2B-BB98-4EA379000414}"/>
    <cellStyle name="Normal 10 4 3" xfId="256" xr:uid="{B2FFF428-91E8-4BE1-A0FD-6EBCA3D3B0E4}"/>
    <cellStyle name="Normal 10 4 3 2" xfId="507" xr:uid="{186EE8DA-ABB6-4680-BEF6-34D3D26FFB3E}"/>
    <cellStyle name="Normal 10 4 3 2 2" xfId="508" xr:uid="{F382D5F8-A2E6-49F5-933D-03AA9CC457D0}"/>
    <cellStyle name="Normal 10 4 3 2 2 2" xfId="1124" xr:uid="{C205D5E6-BFDB-4255-99CD-5F8ACEFCDF8A}"/>
    <cellStyle name="Normal 10 4 3 2 2 2 2" xfId="1125" xr:uid="{B126E4B4-92F9-47D8-982E-FF77A52607B8}"/>
    <cellStyle name="Normal 10 4 3 2 2 3" xfId="1126" xr:uid="{A6F766C9-5AA2-4F76-9195-EF56DDF9B41B}"/>
    <cellStyle name="Normal 10 4 3 2 2 4" xfId="2665" xr:uid="{57A0FAC0-FBCF-49E5-ABCC-870F538170F7}"/>
    <cellStyle name="Normal 10 4 3 2 3" xfId="1127" xr:uid="{855BA162-B803-4570-9D32-4FB262ABF584}"/>
    <cellStyle name="Normal 10 4 3 2 3 2" xfId="1128" xr:uid="{8E77160E-3741-4DDB-BE95-AB9C04891AE3}"/>
    <cellStyle name="Normal 10 4 3 2 3 3" xfId="2666" xr:uid="{94EE2C88-EC77-4E33-AED4-9906B183074C}"/>
    <cellStyle name="Normal 10 4 3 2 3 4" xfId="2667" xr:uid="{E3ED0082-CFC8-4F9D-B78A-08341121C7D5}"/>
    <cellStyle name="Normal 10 4 3 2 4" xfId="1129" xr:uid="{3FA1843B-15C6-4601-A6F9-8B17356690A8}"/>
    <cellStyle name="Normal 10 4 3 2 5" xfId="2668" xr:uid="{AA598FCD-8B46-4793-82CF-378B6B1533C8}"/>
    <cellStyle name="Normal 10 4 3 2 6" xfId="2669" xr:uid="{7B45EEB2-1765-4A70-B830-EDBB4FBA5203}"/>
    <cellStyle name="Normal 10 4 3 3" xfId="509" xr:uid="{C4E8EBB7-63BA-4855-99C9-059616E6AB63}"/>
    <cellStyle name="Normal 10 4 3 3 2" xfId="1130" xr:uid="{B551B11A-0BF7-4896-B9D4-69AF4E42714F}"/>
    <cellStyle name="Normal 10 4 3 3 2 2" xfId="1131" xr:uid="{77270861-F82B-479D-9CC1-E0FE2A751709}"/>
    <cellStyle name="Normal 10 4 3 3 2 3" xfId="2670" xr:uid="{0A086A6C-8717-47D9-9A27-804CCBA85C2B}"/>
    <cellStyle name="Normal 10 4 3 3 2 4" xfId="2671" xr:uid="{ABAFF6BB-6F56-4C43-88C4-A5E788D79A6F}"/>
    <cellStyle name="Normal 10 4 3 3 3" xfId="1132" xr:uid="{D0FC575F-084E-4356-9F85-BF3B027A0562}"/>
    <cellStyle name="Normal 10 4 3 3 4" xfId="2672" xr:uid="{5D80F5B0-D9DE-4B46-A609-C8574615985A}"/>
    <cellStyle name="Normal 10 4 3 3 5" xfId="2673" xr:uid="{012FD265-C651-401B-AC53-8851256C8ACF}"/>
    <cellStyle name="Normal 10 4 3 4" xfId="1133" xr:uid="{8638AB16-B2FD-4780-864B-AEF61E56580E}"/>
    <cellStyle name="Normal 10 4 3 4 2" xfId="1134" xr:uid="{2A9AC75B-DD68-4098-978B-96BE76593B4E}"/>
    <cellStyle name="Normal 10 4 3 4 3" xfId="2674" xr:uid="{FF54A326-2B4C-4696-93A1-BB22E72FF94E}"/>
    <cellStyle name="Normal 10 4 3 4 4" xfId="2675" xr:uid="{7C3CB0BA-2282-48D7-BBED-60ADB9586A49}"/>
    <cellStyle name="Normal 10 4 3 5" xfId="1135" xr:uid="{CBCB8607-2B60-4826-B90B-EB5C1587F724}"/>
    <cellStyle name="Normal 10 4 3 5 2" xfId="2676" xr:uid="{2E9C30B4-F784-416A-AD69-82CB18955D2F}"/>
    <cellStyle name="Normal 10 4 3 5 3" xfId="2677" xr:uid="{56300A1C-F588-4E0F-A959-B2C8B5DB14BB}"/>
    <cellStyle name="Normal 10 4 3 5 4" xfId="2678" xr:uid="{F8CD9A4B-78E1-4D89-B449-FE02BEEB5F89}"/>
    <cellStyle name="Normal 10 4 3 6" xfId="2679" xr:uid="{884E2984-E6D7-4134-8624-18113922BF96}"/>
    <cellStyle name="Normal 10 4 3 7" xfId="2680" xr:uid="{D3626434-985C-4DE9-B49A-728229087A2D}"/>
    <cellStyle name="Normal 10 4 3 8" xfId="2681" xr:uid="{BB24F372-E0B8-43E5-8E01-5856E2BAA357}"/>
    <cellStyle name="Normal 10 4 4" xfId="257" xr:uid="{A798924F-4F30-4E80-915C-1F0BB7F41AAF}"/>
    <cellStyle name="Normal 10 4 4 2" xfId="510" xr:uid="{B970D490-B183-4270-9FCC-A53C2FA47125}"/>
    <cellStyle name="Normal 10 4 4 2 2" xfId="511" xr:uid="{4EFBE55A-AE2C-40E3-9739-645D13095551}"/>
    <cellStyle name="Normal 10 4 4 2 2 2" xfId="1136" xr:uid="{AADFD890-F7E7-49CD-A2B6-4D5E6D58AF27}"/>
    <cellStyle name="Normal 10 4 4 2 2 3" xfId="2682" xr:uid="{B1A70C33-3467-4D13-B340-B32807D0D78F}"/>
    <cellStyle name="Normal 10 4 4 2 2 4" xfId="2683" xr:uid="{6D8BFF5C-1F27-4C74-926E-E81679BEF75F}"/>
    <cellStyle name="Normal 10 4 4 2 3" xfId="1137" xr:uid="{5EB2FC33-6346-4DFE-9CAA-D84B1CA76190}"/>
    <cellStyle name="Normal 10 4 4 2 4" xfId="2684" xr:uid="{D1B1433F-84FB-4806-ADFB-E00E0AF5FC24}"/>
    <cellStyle name="Normal 10 4 4 2 5" xfId="2685" xr:uid="{0B22691C-C371-46E8-A870-CCCC0DAB1AC7}"/>
    <cellStyle name="Normal 10 4 4 3" xfId="512" xr:uid="{A36C6A2D-2E72-4A75-A38B-0BB9B7DB9A1B}"/>
    <cellStyle name="Normal 10 4 4 3 2" xfId="1138" xr:uid="{4DF0D266-14E7-4872-BB08-7030F4C1F3C7}"/>
    <cellStyle name="Normal 10 4 4 3 3" xfId="2686" xr:uid="{46727F9C-07EB-462D-8030-4B267069EC5E}"/>
    <cellStyle name="Normal 10 4 4 3 4" xfId="2687" xr:uid="{9AD08022-205E-4357-9E1D-87F58B6DBB33}"/>
    <cellStyle name="Normal 10 4 4 4" xfId="1139" xr:uid="{60E36A9D-7BB3-4180-8B65-15227B38722E}"/>
    <cellStyle name="Normal 10 4 4 4 2" xfId="2688" xr:uid="{9B01A078-C4D6-4F03-BCDE-F30AB0DA0687}"/>
    <cellStyle name="Normal 10 4 4 4 3" xfId="2689" xr:uid="{C4DE2604-6CF8-4C94-8E94-79A989C3A224}"/>
    <cellStyle name="Normal 10 4 4 4 4" xfId="2690" xr:uid="{9175B431-8B46-4549-A48B-8E592596F9D4}"/>
    <cellStyle name="Normal 10 4 4 5" xfId="2691" xr:uid="{E1E7AD13-B455-4596-B6BF-1F870AD525AB}"/>
    <cellStyle name="Normal 10 4 4 6" xfId="2692" xr:uid="{878D6903-EA78-40E5-89EE-1782A3D77C91}"/>
    <cellStyle name="Normal 10 4 4 7" xfId="2693" xr:uid="{1245CBF5-25D6-431D-8F5E-22C471B30A67}"/>
    <cellStyle name="Normal 10 4 5" xfId="258" xr:uid="{E882E8EB-9755-4FAD-AD63-37153A1F16B7}"/>
    <cellStyle name="Normal 10 4 5 2" xfId="513" xr:uid="{75618CF2-2299-4686-8447-0C87C4231E80}"/>
    <cellStyle name="Normal 10 4 5 2 2" xfId="1140" xr:uid="{AAFCC433-F487-4F20-9EC9-FE9FE910212A}"/>
    <cellStyle name="Normal 10 4 5 2 3" xfId="2694" xr:uid="{E7AEFFD0-4D26-4544-AB9B-85E210D6E7C3}"/>
    <cellStyle name="Normal 10 4 5 2 4" xfId="2695" xr:uid="{54B1534D-5A85-4A51-9802-27777AE60C5B}"/>
    <cellStyle name="Normal 10 4 5 3" xfId="1141" xr:uid="{17E2EDAA-D57A-46BC-AC0D-73939F10DDBE}"/>
    <cellStyle name="Normal 10 4 5 3 2" xfId="2696" xr:uid="{052F5297-21D2-4D9F-AF96-F7268427E852}"/>
    <cellStyle name="Normal 10 4 5 3 3" xfId="2697" xr:uid="{D6BEC41C-6996-4E79-A421-319E57A26147}"/>
    <cellStyle name="Normal 10 4 5 3 4" xfId="2698" xr:uid="{5BE7F567-E98F-40D2-965E-C64F25A6C4BD}"/>
    <cellStyle name="Normal 10 4 5 4" xfId="2699" xr:uid="{6D35CD90-0DBF-49F8-8C66-A281EA7A4E4E}"/>
    <cellStyle name="Normal 10 4 5 5" xfId="2700" xr:uid="{572B23D4-3B66-44AE-AB0D-9ED797177432}"/>
    <cellStyle name="Normal 10 4 5 6" xfId="2701" xr:uid="{6EE796E5-A858-47A1-AF6A-8CC616CDE4C8}"/>
    <cellStyle name="Normal 10 4 6" xfId="514" xr:uid="{12879365-68ED-4873-A1C9-6C6A88C95769}"/>
    <cellStyle name="Normal 10 4 6 2" xfId="1142" xr:uid="{B9089386-66D3-4909-988A-6DD348A84961}"/>
    <cellStyle name="Normal 10 4 6 2 2" xfId="2702" xr:uid="{9DE155B6-C614-453B-805C-E5A5549188EF}"/>
    <cellStyle name="Normal 10 4 6 2 3" xfId="2703" xr:uid="{8ECDB777-3AFB-4897-85B3-BCF9236C82DD}"/>
    <cellStyle name="Normal 10 4 6 2 4" xfId="2704" xr:uid="{D54889F8-7FEF-4089-A84A-F53E8C2B0987}"/>
    <cellStyle name="Normal 10 4 6 3" xfId="2705" xr:uid="{543C7BFA-4F98-4020-AE62-8B605FDA547D}"/>
    <cellStyle name="Normal 10 4 6 4" xfId="2706" xr:uid="{EAC7F3BC-1E34-4FB7-8190-4CA7C684A570}"/>
    <cellStyle name="Normal 10 4 6 5" xfId="2707" xr:uid="{4673F7A7-BCE3-431C-8450-40FBC31759EA}"/>
    <cellStyle name="Normal 10 4 7" xfId="1143" xr:uid="{7E5E727A-74DC-4683-BDE1-F5FD7D7B0B4D}"/>
    <cellStyle name="Normal 10 4 7 2" xfId="2708" xr:uid="{CBC7ADA5-9806-4E60-9062-8FF7F77A5C6C}"/>
    <cellStyle name="Normal 10 4 7 3" xfId="2709" xr:uid="{F04DF3A9-8F86-4215-A6BB-B940A08B710D}"/>
    <cellStyle name="Normal 10 4 7 4" xfId="2710" xr:uid="{F2A29817-0E76-41B8-8A45-B3E1ED7E87BB}"/>
    <cellStyle name="Normal 10 4 8" xfId="2711" xr:uid="{488387FB-E8D2-43A8-9F77-E48D964CF4E9}"/>
    <cellStyle name="Normal 10 4 8 2" xfId="2712" xr:uid="{4EC845DB-0EB9-46E3-B14B-44D282CC7A00}"/>
    <cellStyle name="Normal 10 4 8 3" xfId="2713" xr:uid="{A36C6E35-E95C-45D9-8004-FA1A2FFAB46D}"/>
    <cellStyle name="Normal 10 4 8 4" xfId="2714" xr:uid="{D77781F7-3C46-4DED-9133-A66091F419EF}"/>
    <cellStyle name="Normal 10 4 9" xfId="2715" xr:uid="{A3FAA593-672F-4BF8-9D6F-C6875ECF06D6}"/>
    <cellStyle name="Normal 10 5" xfId="94" xr:uid="{187EA21F-B4B1-427A-969B-7D64209A823E}"/>
    <cellStyle name="Normal 10 5 2" xfId="95" xr:uid="{ED6BE995-9AF9-415E-A5ED-0CC84269A3B4}"/>
    <cellStyle name="Normal 10 5 2 2" xfId="259" xr:uid="{857EB390-94EF-423C-870B-6A46649B23EE}"/>
    <cellStyle name="Normal 10 5 2 2 2" xfId="515" xr:uid="{D8BD2AFF-8A64-4F96-B0DB-B381D55CA86C}"/>
    <cellStyle name="Normal 10 5 2 2 2 2" xfId="1144" xr:uid="{D524CA36-07F9-45DD-8C7A-2726E49D1D14}"/>
    <cellStyle name="Normal 10 5 2 2 2 3" xfId="2716" xr:uid="{EA1D1372-FDA5-4197-AAE4-C325DF2DF792}"/>
    <cellStyle name="Normal 10 5 2 2 2 4" xfId="2717" xr:uid="{5ED617AC-9DA6-4CED-B086-43FE44F25102}"/>
    <cellStyle name="Normal 10 5 2 2 3" xfId="1145" xr:uid="{E82E2F09-09AF-48FE-9546-FC344D4F3EF2}"/>
    <cellStyle name="Normal 10 5 2 2 3 2" xfId="2718" xr:uid="{46636851-21C3-44C8-A3B5-775B64AD2F62}"/>
    <cellStyle name="Normal 10 5 2 2 3 3" xfId="2719" xr:uid="{7525DC16-BC39-47DF-95D9-D346676902E4}"/>
    <cellStyle name="Normal 10 5 2 2 3 4" xfId="2720" xr:uid="{3390C6B6-0107-4907-909A-C7B9779F4AB8}"/>
    <cellStyle name="Normal 10 5 2 2 4" xfId="2721" xr:uid="{6D78B721-D748-4F18-B9EF-F4784B725ACC}"/>
    <cellStyle name="Normal 10 5 2 2 5" xfId="2722" xr:uid="{6A7A42BA-D9D5-47A3-A2C1-F9E89E90B3F2}"/>
    <cellStyle name="Normal 10 5 2 2 6" xfId="2723" xr:uid="{5491945D-5554-4609-A09E-FAB6AD0B6A1B}"/>
    <cellStyle name="Normal 10 5 2 3" xfId="516" xr:uid="{895FA3CF-419E-4254-88AF-E56FBE812507}"/>
    <cellStyle name="Normal 10 5 2 3 2" xfId="1146" xr:uid="{A8D86CC5-FC6D-488F-B662-CE6C5837F6EA}"/>
    <cellStyle name="Normal 10 5 2 3 2 2" xfId="2724" xr:uid="{526D9F3E-6103-47D0-B43F-4B85AD71FC5A}"/>
    <cellStyle name="Normal 10 5 2 3 2 3" xfId="2725" xr:uid="{D3D2311F-BDC5-418F-869F-4A2DA1AD7692}"/>
    <cellStyle name="Normal 10 5 2 3 2 4" xfId="2726" xr:uid="{287F765B-B990-4FCA-BB9D-49C59B6C5022}"/>
    <cellStyle name="Normal 10 5 2 3 3" xfId="2727" xr:uid="{DB729E69-701E-4ADC-A3DD-9F4A9DB3B96E}"/>
    <cellStyle name="Normal 10 5 2 3 4" xfId="2728" xr:uid="{A737BE5B-4466-418F-9735-A730C1606DBF}"/>
    <cellStyle name="Normal 10 5 2 3 5" xfId="2729" xr:uid="{DA08CBC8-6A5C-4CD9-B511-4A18F95811A6}"/>
    <cellStyle name="Normal 10 5 2 4" xfId="1147" xr:uid="{8C231A05-916E-4901-B410-7D4EECDACBB9}"/>
    <cellStyle name="Normal 10 5 2 4 2" xfId="2730" xr:uid="{6596CF32-A4D1-43BD-A85E-D67A6770B906}"/>
    <cellStyle name="Normal 10 5 2 4 3" xfId="2731" xr:uid="{B28DEFF2-F5CE-4628-A166-1213FD23B3F6}"/>
    <cellStyle name="Normal 10 5 2 4 4" xfId="2732" xr:uid="{17E74982-D6B6-4F61-AB08-9E46A3959962}"/>
    <cellStyle name="Normal 10 5 2 5" xfId="2733" xr:uid="{82FE475E-E5FC-4755-8C38-ED8C52B27998}"/>
    <cellStyle name="Normal 10 5 2 5 2" xfId="2734" xr:uid="{F6D04E39-7487-45CE-B8D8-382417E37DDC}"/>
    <cellStyle name="Normal 10 5 2 5 3" xfId="2735" xr:uid="{AC511CC8-37FA-4AC5-8A68-42409D795201}"/>
    <cellStyle name="Normal 10 5 2 5 4" xfId="2736" xr:uid="{BC721980-ADBA-4812-B7BD-358428CBC974}"/>
    <cellStyle name="Normal 10 5 2 6" xfId="2737" xr:uid="{31EC3E83-985B-4DE4-9652-98A9A8BACA8C}"/>
    <cellStyle name="Normal 10 5 2 7" xfId="2738" xr:uid="{9F9E4D04-2E42-43E9-A262-FC44ADD903D5}"/>
    <cellStyle name="Normal 10 5 2 8" xfId="2739" xr:uid="{DC278C52-8698-4428-BBF6-641B1DF478D6}"/>
    <cellStyle name="Normal 10 5 3" xfId="260" xr:uid="{079828BD-1D2F-4082-8FFE-CF7C215CA173}"/>
    <cellStyle name="Normal 10 5 3 2" xfId="517" xr:uid="{C09822B2-8A93-4F6F-A8F5-431ED9BBC859}"/>
    <cellStyle name="Normal 10 5 3 2 2" xfId="518" xr:uid="{3B065AE2-0549-462E-974D-C24BC1C08142}"/>
    <cellStyle name="Normal 10 5 3 2 3" xfId="2740" xr:uid="{F07327CA-DF4D-4B71-8907-563ACE3412CA}"/>
    <cellStyle name="Normal 10 5 3 2 4" xfId="2741" xr:uid="{1EBD165D-79C2-4875-A018-C56CC0167850}"/>
    <cellStyle name="Normal 10 5 3 3" xfId="519" xr:uid="{023FC165-FC6F-4C21-A03F-220A98D847EF}"/>
    <cellStyle name="Normal 10 5 3 3 2" xfId="2742" xr:uid="{2DA2EC80-0CAC-4DC6-B22B-10DD1DCE8D3C}"/>
    <cellStyle name="Normal 10 5 3 3 3" xfId="2743" xr:uid="{67667E66-4990-4574-A399-FC1DBB0E772E}"/>
    <cellStyle name="Normal 10 5 3 3 4" xfId="2744" xr:uid="{C694CD42-66E3-4144-BA55-B9C07C05DBE9}"/>
    <cellStyle name="Normal 10 5 3 4" xfId="2745" xr:uid="{F91D7A92-397B-4E53-9025-282A5D0DA09E}"/>
    <cellStyle name="Normal 10 5 3 5" xfId="2746" xr:uid="{4F342A0E-C10D-4944-AA44-62DCAB3BEA0D}"/>
    <cellStyle name="Normal 10 5 3 6" xfId="2747" xr:uid="{E8DE5408-C762-47C3-A2C5-FFD5487772BC}"/>
    <cellStyle name="Normal 10 5 4" xfId="261" xr:uid="{A1904796-E4D8-4C11-AAFC-BECF3A8EDD71}"/>
    <cellStyle name="Normal 10 5 4 2" xfId="520" xr:uid="{1518C48E-D32B-442F-A0C5-12B4BC36F10B}"/>
    <cellStyle name="Normal 10 5 4 2 2" xfId="2748" xr:uid="{92162AE9-10D1-40D4-A5BC-200E5B050D31}"/>
    <cellStyle name="Normal 10 5 4 2 3" xfId="2749" xr:uid="{69139AAD-B8A5-49EC-BCF3-E747084D5E2F}"/>
    <cellStyle name="Normal 10 5 4 2 4" xfId="2750" xr:uid="{7B54884B-B4E4-4B14-9D93-040213AFB2A8}"/>
    <cellStyle name="Normal 10 5 4 3" xfId="2751" xr:uid="{B9A09150-D8AB-4F8A-A2E0-9C6B2D724E51}"/>
    <cellStyle name="Normal 10 5 4 4" xfId="2752" xr:uid="{A20E0776-1576-4243-93FF-6828CDD670D6}"/>
    <cellStyle name="Normal 10 5 4 5" xfId="2753" xr:uid="{FF7126C6-4650-4B78-845B-766996857B1D}"/>
    <cellStyle name="Normal 10 5 5" xfId="521" xr:uid="{1EEF8C0C-DEE3-4ABF-BDCB-EB84880D6542}"/>
    <cellStyle name="Normal 10 5 5 2" xfId="2754" xr:uid="{8B905CFD-BC2F-472B-9B34-79B3A4B06C1B}"/>
    <cellStyle name="Normal 10 5 5 3" xfId="2755" xr:uid="{821C1960-C4FC-45B5-97CD-ED635FEAF644}"/>
    <cellStyle name="Normal 10 5 5 4" xfId="2756" xr:uid="{ACDC61E5-45CC-460F-8B8B-0CCC113EFE4E}"/>
    <cellStyle name="Normal 10 5 6" xfId="2757" xr:uid="{F8349966-CD96-40F8-B68F-92D083C605FD}"/>
    <cellStyle name="Normal 10 5 6 2" xfId="2758" xr:uid="{BF6C874D-0323-4EED-AF0D-E71433DCEB12}"/>
    <cellStyle name="Normal 10 5 6 3" xfId="2759" xr:uid="{A413EAD2-F103-4262-917B-340DA6451CA2}"/>
    <cellStyle name="Normal 10 5 6 4" xfId="2760" xr:uid="{DA80469D-8788-4C64-855B-BD0D16A4CFF7}"/>
    <cellStyle name="Normal 10 5 7" xfId="2761" xr:uid="{42A8CC4A-86D6-453E-B4A5-B5325F2FE5F9}"/>
    <cellStyle name="Normal 10 5 8" xfId="2762" xr:uid="{31A4BCA9-49CF-449B-B696-996E56AA158E}"/>
    <cellStyle name="Normal 10 5 9" xfId="2763" xr:uid="{B29A1098-0298-4FFB-B06D-A293F499B172}"/>
    <cellStyle name="Normal 10 6" xfId="96" xr:uid="{F8D62A29-85CC-4293-8945-FE865AF0F743}"/>
    <cellStyle name="Normal 10 6 2" xfId="262" xr:uid="{0CC7C2D2-B73E-4A5B-A3B0-BBC2109CFB5E}"/>
    <cellStyle name="Normal 10 6 2 2" xfId="522" xr:uid="{98BA31D9-033E-48CF-976B-4051667B31C2}"/>
    <cellStyle name="Normal 10 6 2 2 2" xfId="1148" xr:uid="{34141AB4-F331-4D58-B9DA-519A4BB91723}"/>
    <cellStyle name="Normal 10 6 2 2 2 2" xfId="1149" xr:uid="{6767F4D2-C458-4FA9-AFC0-2EC64B21A48C}"/>
    <cellStyle name="Normal 10 6 2 2 3" xfId="1150" xr:uid="{E5CE5D1A-B122-41AA-B105-8DBA8F2FA4FF}"/>
    <cellStyle name="Normal 10 6 2 2 4" xfId="2764" xr:uid="{25FB315B-47D3-4C98-B9FF-98F21FB9D990}"/>
    <cellStyle name="Normal 10 6 2 3" xfId="1151" xr:uid="{48C466C5-EA02-4F9C-9A20-DBD77D6A91C8}"/>
    <cellStyle name="Normal 10 6 2 3 2" xfId="1152" xr:uid="{B6CD95D9-F15B-4763-84C0-9375AB5FE80D}"/>
    <cellStyle name="Normal 10 6 2 3 3" xfId="2765" xr:uid="{37237948-5608-42C3-8448-B04C706C70F7}"/>
    <cellStyle name="Normal 10 6 2 3 4" xfId="2766" xr:uid="{68F7F9CF-BB21-4A28-A5F0-654BF3FE6DF0}"/>
    <cellStyle name="Normal 10 6 2 4" xfId="1153" xr:uid="{7A1F9D5F-88D8-4A5F-B226-6C641BD46195}"/>
    <cellStyle name="Normal 10 6 2 5" xfId="2767" xr:uid="{D7D1EEC8-CC2D-427A-AB81-D16B4AB0AC32}"/>
    <cellStyle name="Normal 10 6 2 6" xfId="2768" xr:uid="{AFEDFCEC-B435-4D48-85FC-A9DF86906FB0}"/>
    <cellStyle name="Normal 10 6 3" xfId="523" xr:uid="{FA2A3666-1680-4E1A-B27F-D3A7B8B30ACE}"/>
    <cellStyle name="Normal 10 6 3 2" xfId="1154" xr:uid="{C5FCDDD3-D2DB-4947-8CD7-734021223C3B}"/>
    <cellStyle name="Normal 10 6 3 2 2" xfId="1155" xr:uid="{76C89CC3-A81C-416D-8D56-A6323B390729}"/>
    <cellStyle name="Normal 10 6 3 2 3" xfId="2769" xr:uid="{7E02175E-0667-48DF-815B-3CDB41D66530}"/>
    <cellStyle name="Normal 10 6 3 2 4" xfId="2770" xr:uid="{C56CE63A-81B3-4FA7-8769-1EA53260FFF0}"/>
    <cellStyle name="Normal 10 6 3 3" xfId="1156" xr:uid="{BA2C9869-1CFC-474A-B516-766F13715BD2}"/>
    <cellStyle name="Normal 10 6 3 4" xfId="2771" xr:uid="{7CC0C0BB-6167-449B-9FC6-6095A7199DD4}"/>
    <cellStyle name="Normal 10 6 3 5" xfId="2772" xr:uid="{51E08B72-267C-42CC-9DF3-22CE75663A7B}"/>
    <cellStyle name="Normal 10 6 4" xfId="1157" xr:uid="{32F60F33-6CD8-4200-8AE4-53A0708A043A}"/>
    <cellStyle name="Normal 10 6 4 2" xfId="1158" xr:uid="{69442B27-0406-45FD-AF85-3EEBB2B9D680}"/>
    <cellStyle name="Normal 10 6 4 3" xfId="2773" xr:uid="{6C32AB32-F7D3-4C53-B04F-92FBBE1F3950}"/>
    <cellStyle name="Normal 10 6 4 4" xfId="2774" xr:uid="{7CF6DE01-DB1C-4A17-975F-F2EBE0265F42}"/>
    <cellStyle name="Normal 10 6 5" xfId="1159" xr:uid="{EAFB1453-B3C2-4058-A9E1-054F582BB9B6}"/>
    <cellStyle name="Normal 10 6 5 2" xfId="2775" xr:uid="{CDB7B0CD-64E8-423C-8DB2-23406714D87F}"/>
    <cellStyle name="Normal 10 6 5 3" xfId="2776" xr:uid="{8E8FA7DD-F8D4-4D75-A066-AB8873EE6065}"/>
    <cellStyle name="Normal 10 6 5 4" xfId="2777" xr:uid="{40E1667B-01BB-4267-B51F-2835BBB6976A}"/>
    <cellStyle name="Normal 10 6 6" xfId="2778" xr:uid="{38F54884-4B07-4A87-B58B-4E18B9B9D040}"/>
    <cellStyle name="Normal 10 6 7" xfId="2779" xr:uid="{DA17D836-E62F-43A8-BE75-9D40389CB222}"/>
    <cellStyle name="Normal 10 6 8" xfId="2780" xr:uid="{837612E3-B44B-45FE-868E-ACBE678CD9F1}"/>
    <cellStyle name="Normal 10 7" xfId="263" xr:uid="{73F65BFB-CB7A-4DE3-8B28-0A1C9851A1E8}"/>
    <cellStyle name="Normal 10 7 2" xfId="524" xr:uid="{C834E553-E40E-428E-BCA4-F9977C00E655}"/>
    <cellStyle name="Normal 10 7 2 2" xfId="525" xr:uid="{F074474D-AADC-4AD1-985A-4AD605B2F7BB}"/>
    <cellStyle name="Normal 10 7 2 2 2" xfId="1160" xr:uid="{FACDA2D9-EDCB-4647-8BE4-F51A838E7DE5}"/>
    <cellStyle name="Normal 10 7 2 2 3" xfId="2781" xr:uid="{FF6044B4-307E-4A54-A440-F1968FD09A78}"/>
    <cellStyle name="Normal 10 7 2 2 4" xfId="2782" xr:uid="{FA97E070-76A9-450F-9361-3B085D78713B}"/>
    <cellStyle name="Normal 10 7 2 3" xfId="1161" xr:uid="{B8C7A865-7837-4F02-B4A9-0164457DEEF8}"/>
    <cellStyle name="Normal 10 7 2 4" xfId="2783" xr:uid="{A5DAEA6C-C869-4B95-8D9F-A33559EC0F0D}"/>
    <cellStyle name="Normal 10 7 2 5" xfId="2784" xr:uid="{4F985C12-3406-4940-91FF-0D7A049A40AE}"/>
    <cellStyle name="Normal 10 7 3" xfId="526" xr:uid="{1EC120D3-6331-4742-9485-44CB2C8181F1}"/>
    <cellStyle name="Normal 10 7 3 2" xfId="1162" xr:uid="{7C4817D2-0A90-4D5F-87F8-517ACECFC562}"/>
    <cellStyle name="Normal 10 7 3 3" xfId="2785" xr:uid="{BC59297B-27B7-48C2-9E99-4D766093A790}"/>
    <cellStyle name="Normal 10 7 3 4" xfId="2786" xr:uid="{72A98C27-A257-4490-B1F5-C61CD1ABEBA6}"/>
    <cellStyle name="Normal 10 7 4" xfId="1163" xr:uid="{CD12CD0C-EFC2-488C-B7F3-14606E5DA5E7}"/>
    <cellStyle name="Normal 10 7 4 2" xfId="2787" xr:uid="{06CA7526-F242-4A71-A3E4-94E2F17BC667}"/>
    <cellStyle name="Normal 10 7 4 3" xfId="2788" xr:uid="{30040302-89F8-4896-9082-B4073D7D3277}"/>
    <cellStyle name="Normal 10 7 4 4" xfId="2789" xr:uid="{04493044-8407-414C-9A54-AB7B34E0C120}"/>
    <cellStyle name="Normal 10 7 5" xfId="2790" xr:uid="{CAEF9BEB-ACF1-4614-A4AA-F1F35081605E}"/>
    <cellStyle name="Normal 10 7 6" xfId="2791" xr:uid="{37DADE66-97F2-40E4-9A35-28751046EC4D}"/>
    <cellStyle name="Normal 10 7 7" xfId="2792" xr:uid="{D9CDB464-3F67-4B7C-A702-CFFCE2F7D9DE}"/>
    <cellStyle name="Normal 10 8" xfId="264" xr:uid="{99CBB6AB-C0D4-40D2-876D-6FC0F6B02C90}"/>
    <cellStyle name="Normal 10 8 2" xfId="527" xr:uid="{351F0AC3-462C-44AF-9532-BAB08ABE16D9}"/>
    <cellStyle name="Normal 10 8 2 2" xfId="1164" xr:uid="{B15C36DF-541B-4ED5-9775-EDD336E0233F}"/>
    <cellStyle name="Normal 10 8 2 3" xfId="2793" xr:uid="{4A2BDBF6-8E92-4AD5-97FD-8F92151F65A2}"/>
    <cellStyle name="Normal 10 8 2 4" xfId="2794" xr:uid="{75629286-E92E-4739-B1FA-8D9B8D7097A4}"/>
    <cellStyle name="Normal 10 8 3" xfId="1165" xr:uid="{8EDB252C-3ED6-4D22-9980-0AB0E7BEA36E}"/>
    <cellStyle name="Normal 10 8 3 2" xfId="2795" xr:uid="{2EE1ABD9-2C15-4E11-91E9-289C8D421129}"/>
    <cellStyle name="Normal 10 8 3 3" xfId="2796" xr:uid="{4641C0F9-4407-4E4E-A472-93CEAAD20FC7}"/>
    <cellStyle name="Normal 10 8 3 4" xfId="2797" xr:uid="{8F971990-DAEE-425D-BD82-B587C632B074}"/>
    <cellStyle name="Normal 10 8 4" xfId="2798" xr:uid="{FA208FF1-33DE-4E0B-A0CB-4258A38A4AAA}"/>
    <cellStyle name="Normal 10 8 5" xfId="2799" xr:uid="{120FD925-88F4-49BC-ACFF-CACE9CF546CD}"/>
    <cellStyle name="Normal 10 8 6" xfId="2800" xr:uid="{811DE387-76D7-4970-BEEA-55DBF26A8B3F}"/>
    <cellStyle name="Normal 10 9" xfId="265" xr:uid="{15BCDFCF-4DB5-469D-A86F-0BC3F96FE89B}"/>
    <cellStyle name="Normal 10 9 2" xfId="1166" xr:uid="{44A7CFBB-471D-47AE-9E2C-B489D6E1106E}"/>
    <cellStyle name="Normal 10 9 2 2" xfId="2801" xr:uid="{5EDC0452-CCED-4782-9F02-80DBF94124C0}"/>
    <cellStyle name="Normal 10 9 2 2 2" xfId="4330" xr:uid="{0700A8C3-671F-4749-AE89-95262823C609}"/>
    <cellStyle name="Normal 10 9 2 2 3" xfId="4679" xr:uid="{C994BD03-42B4-4D1B-AC76-93159F18C590}"/>
    <cellStyle name="Normal 10 9 2 3" xfId="2802" xr:uid="{A513846E-BA2F-4562-84F4-FE89ADE5BC0E}"/>
    <cellStyle name="Normal 10 9 2 4" xfId="2803" xr:uid="{B043EF50-0FD4-4B7F-A545-ED819F3B1163}"/>
    <cellStyle name="Normal 10 9 3" xfId="2804" xr:uid="{BE6AE81D-20F4-4438-9C15-69118FBDBBF3}"/>
    <cellStyle name="Normal 10 9 3 2" xfId="5343" xr:uid="{899DA284-5C4D-48E8-A22E-2D477F7B0FBB}"/>
    <cellStyle name="Normal 10 9 4" xfId="2805" xr:uid="{F9FAC421-4A9E-4A76-AA59-A67383443759}"/>
    <cellStyle name="Normal 10 9 4 2" xfId="4562" xr:uid="{16D1CB97-DB23-47FE-AEA4-A8970C6768EE}"/>
    <cellStyle name="Normal 10 9 4 3" xfId="4680" xr:uid="{29765C40-9E16-4D8A-A3A8-A46AFA1E68AA}"/>
    <cellStyle name="Normal 10 9 4 4" xfId="4600" xr:uid="{0C3B08CF-7AF7-4ABB-AA7B-4B8477D905EB}"/>
    <cellStyle name="Normal 10 9 5" xfId="2806" xr:uid="{F820AB9A-BD4B-4BD8-9FA8-3511502D8E8D}"/>
    <cellStyle name="Normal 11" xfId="44" xr:uid="{B9E2E319-FD4F-4CCE-81DB-6F0B08DC891E}"/>
    <cellStyle name="Normal 11 2" xfId="266" xr:uid="{FA3384AA-92BE-41B6-A859-97DFD5AE183B}"/>
    <cellStyle name="Normal 11 2 2" xfId="4647" xr:uid="{73D6D83C-AF1C-4DD0-9C68-3D1A510719A5}"/>
    <cellStyle name="Normal 11 3" xfId="4335" xr:uid="{056A061C-539A-4132-BFFF-C6A0CFC3B40D}"/>
    <cellStyle name="Normal 11 3 2" xfId="4541" xr:uid="{BAEE0E8F-CDC1-4A2D-A007-08C45757A59C}"/>
    <cellStyle name="Normal 11 3 3" xfId="4724" xr:uid="{14F381D9-E73F-4997-93C7-FB9B0E2CFABE}"/>
    <cellStyle name="Normal 11 3 4" xfId="4701" xr:uid="{D6B65012-30AF-4BAE-9380-EFB8EDC2D7D5}"/>
    <cellStyle name="Normal 12" xfId="45" xr:uid="{F8CF3B70-1B8C-44F0-9A0F-8268AC37FA5B}"/>
    <cellStyle name="Normal 12 2" xfId="267" xr:uid="{E0F77E15-395B-4DFE-975C-81C4D50B87D8}"/>
    <cellStyle name="Normal 12 2 2" xfId="4648" xr:uid="{CB9184EC-3AB7-4648-9514-6C74ECA5492E}"/>
    <cellStyle name="Normal 12 3" xfId="4542" xr:uid="{9BB391D9-E280-416E-885D-14DAB3DA2E37}"/>
    <cellStyle name="Normal 13" xfId="46" xr:uid="{C3889C30-5147-4647-8EFB-E36B61CD85E8}"/>
    <cellStyle name="Normal 13 2" xfId="47" xr:uid="{33ABA1A7-6CD1-49A2-B7E4-85D6509C37C6}"/>
    <cellStyle name="Normal 13 2 2" xfId="268" xr:uid="{888298ED-9EF5-4AD2-9C1B-64263D2EB83A}"/>
    <cellStyle name="Normal 13 2 2 2" xfId="4649" xr:uid="{B8BE45A4-5A54-4D4B-9F53-C136FBA6D7D1}"/>
    <cellStyle name="Normal 13 2 3" xfId="4337" xr:uid="{0FAF06B0-5F19-4253-B23A-BB2693AEC36F}"/>
    <cellStyle name="Normal 13 2 3 2" xfId="4543" xr:uid="{E4CFACFC-A3B1-4405-9B32-57E107DCE592}"/>
    <cellStyle name="Normal 13 2 3 3" xfId="4725" xr:uid="{FD8D8C97-7777-4837-9253-AB19EFBAEFFF}"/>
    <cellStyle name="Normal 13 2 3 4" xfId="4702" xr:uid="{E8F4CCFD-71D1-470C-A99E-E140EC14450C}"/>
    <cellStyle name="Normal 13 3" xfId="269" xr:uid="{91E59226-75B7-4191-9808-E78DBB531270}"/>
    <cellStyle name="Normal 13 3 2" xfId="4421" xr:uid="{DF5F5C96-9FB6-4D58-8315-5510AEE1A614}"/>
    <cellStyle name="Normal 13 3 3" xfId="4338" xr:uid="{0023361C-D900-4020-8968-87607C91914E}"/>
    <cellStyle name="Normal 13 3 4" xfId="4566" xr:uid="{45CDD2D7-1FE5-4BD3-9184-0293E58B7FDB}"/>
    <cellStyle name="Normal 13 3 5" xfId="4726" xr:uid="{C0AFFF84-F301-48D2-B603-76EE5455AEA2}"/>
    <cellStyle name="Normal 13 4" xfId="4339" xr:uid="{D02BED6F-EDA6-4CCF-BD8E-F50A31BDD2EC}"/>
    <cellStyle name="Normal 13 5" xfId="4336" xr:uid="{106C9379-948F-438B-8730-21252D61262E}"/>
    <cellStyle name="Normal 14" xfId="48" xr:uid="{DCB61220-8457-48CB-A8DB-99FA489A25DE}"/>
    <cellStyle name="Normal 14 18" xfId="4341" xr:uid="{DA119FC8-F8CD-421D-AD88-D047F22CD57F}"/>
    <cellStyle name="Normal 14 2" xfId="270" xr:uid="{7C61B2F2-25CB-4501-BBD6-10AA39C1C82F}"/>
    <cellStyle name="Normal 14 2 2" xfId="430" xr:uid="{789F9B2E-BAB1-4151-8E97-18D74C450D0D}"/>
    <cellStyle name="Normal 14 2 2 2" xfId="431" xr:uid="{0A5A98EF-D4A8-4437-B204-C8CEB3C02585}"/>
    <cellStyle name="Normal 14 2 3" xfId="432" xr:uid="{BE8E3325-F327-45DD-9384-548BAC288D78}"/>
    <cellStyle name="Normal 14 3" xfId="433" xr:uid="{850D24B4-CF51-4F46-8DE9-C216FD247FD7}"/>
    <cellStyle name="Normal 14 3 2" xfId="4650" xr:uid="{056EA96C-7C94-49EE-BE4B-70EC3D3EA0F9}"/>
    <cellStyle name="Normal 14 4" xfId="4340" xr:uid="{1BD8F17A-DE00-47DE-8ADA-EB047A15770B}"/>
    <cellStyle name="Normal 14 4 2" xfId="4544" xr:uid="{22B74E86-B5E3-4566-A46E-FA0E2F8F25F7}"/>
    <cellStyle name="Normal 14 4 3" xfId="4727" xr:uid="{C56F1B8F-9430-4239-A29F-19622A4C6DD3}"/>
    <cellStyle name="Normal 14 4 4" xfId="4703" xr:uid="{0AC8F3DB-150B-43C7-8DA6-ABC91770E748}"/>
    <cellStyle name="Normal 15" xfId="49" xr:uid="{DFCD2FD1-D9CE-4E90-ADED-D30CC0F4DE95}"/>
    <cellStyle name="Normal 15 2" xfId="50" xr:uid="{DD8436CC-9551-4833-87B4-B2899004249D}"/>
    <cellStyle name="Normal 15 2 2" xfId="271" xr:uid="{E3E5E8B3-966D-4764-B2E5-0A91C2D41C1F}"/>
    <cellStyle name="Normal 15 2 2 2" xfId="4453" xr:uid="{70ECF89F-CB7A-45F0-B9DB-3F22759BF351}"/>
    <cellStyle name="Normal 15 2 3" xfId="4546" xr:uid="{467AAFB5-EFD6-43A5-A2EB-E3C5F54FA89E}"/>
    <cellStyle name="Normal 15 3" xfId="272" xr:uid="{520551AD-E81A-47FF-86AD-B8CB4C46165D}"/>
    <cellStyle name="Normal 15 3 2" xfId="4422" xr:uid="{9B2A089C-4A6B-440C-A74C-8E6DF745570A}"/>
    <cellStyle name="Normal 15 3 3" xfId="4343" xr:uid="{62392851-3490-4AD4-8DBF-4E28475A48EC}"/>
    <cellStyle name="Normal 15 3 4" xfId="4567" xr:uid="{8F3B347C-9013-4775-AF0B-3C01727E7494}"/>
    <cellStyle name="Normal 15 3 5" xfId="4729" xr:uid="{7F67513A-75D3-495B-986C-2440E2497184}"/>
    <cellStyle name="Normal 15 4" xfId="4342" xr:uid="{1E7B9ADC-56BE-431E-9B4E-27057D3DFC13}"/>
    <cellStyle name="Normal 15 4 2" xfId="4545" xr:uid="{3DC01301-EA06-4847-831B-B3E9A074E166}"/>
    <cellStyle name="Normal 15 4 3" xfId="4728" xr:uid="{EF0BA224-7F7C-4A8C-9579-77BFFBE6ECBC}"/>
    <cellStyle name="Normal 15 4 4" xfId="4704" xr:uid="{FF1383AD-9B34-4A0E-BB32-B7C9E09B949F}"/>
    <cellStyle name="Normal 16" xfId="51" xr:uid="{0E5E92C8-6814-4D58-A09F-86ECB2F7E530}"/>
    <cellStyle name="Normal 16 2" xfId="273" xr:uid="{CA72B369-8F46-4ED5-B77E-0464D9E8D05D}"/>
    <cellStyle name="Normal 16 2 2" xfId="4423" xr:uid="{6C8E523C-A730-4F83-B8D7-7A482DD8D7EE}"/>
    <cellStyle name="Normal 16 2 3" xfId="4344" xr:uid="{1108CD9D-64B7-406A-BBC6-56D0AF68B496}"/>
    <cellStyle name="Normal 16 2 4" xfId="4568" xr:uid="{40C36A25-24B1-4D7F-A898-50F0B1BC03E2}"/>
    <cellStyle name="Normal 16 2 5" xfId="4730" xr:uid="{E6E459F8-117A-43D7-8926-F8F585C5CB4D}"/>
    <cellStyle name="Normal 16 3" xfId="274" xr:uid="{6AF8CABE-7C75-4CC0-9E06-F844D7133313}"/>
    <cellStyle name="Normal 17" xfId="52" xr:uid="{5BBB2C51-9D66-49FD-86F5-461EAF7288D2}"/>
    <cellStyle name="Normal 17 2" xfId="275" xr:uid="{B521FA71-4816-4BF6-999E-AE8676FF0FBA}"/>
    <cellStyle name="Normal 17 2 2" xfId="4424" xr:uid="{C7C7FDC9-E8A0-457C-8233-F2618C684EA1}"/>
    <cellStyle name="Normal 17 2 3" xfId="4346" xr:uid="{FE4E916D-E2FC-45DB-903A-0874E48258F2}"/>
    <cellStyle name="Normal 17 2 4" xfId="4569" xr:uid="{048ADBBD-9880-4F03-BADD-6E39F07E9FBA}"/>
    <cellStyle name="Normal 17 2 5" xfId="4731" xr:uid="{C4B69F17-D67A-432B-824C-FD6D8518BD7C}"/>
    <cellStyle name="Normal 17 3" xfId="4347" xr:uid="{72A7347F-FEA6-4AFF-AAEF-1FB611FFBF12}"/>
    <cellStyle name="Normal 17 4" xfId="4345" xr:uid="{578E38F7-CF72-47F7-BA12-AC3B3A0D7E25}"/>
    <cellStyle name="Normal 18" xfId="53" xr:uid="{F8D27670-67B6-4807-9980-ABC607392CB2}"/>
    <cellStyle name="Normal 18 2" xfId="276" xr:uid="{8FBAE06D-B50D-4BD5-8E96-399F17DBB49D}"/>
    <cellStyle name="Normal 18 2 2" xfId="4454" xr:uid="{407C1F7A-1F15-4547-B735-989343D6CD36}"/>
    <cellStyle name="Normal 18 3" xfId="4348" xr:uid="{A0D7193F-F4DA-482F-A7BE-29CCCF24A3BB}"/>
    <cellStyle name="Normal 18 3 2" xfId="4547" xr:uid="{BEAADEC6-0BB2-412E-A090-D124A3E58BB6}"/>
    <cellStyle name="Normal 18 3 3" xfId="4732" xr:uid="{3BDAD492-8004-47D2-A784-BEC9F65D3894}"/>
    <cellStyle name="Normal 18 3 4" xfId="4705" xr:uid="{65FF70FF-6F7B-4A01-8DB2-DF1F67595AB3}"/>
    <cellStyle name="Normal 19" xfId="54" xr:uid="{5BA427DA-D1CB-46AE-8A79-5EBAEFAA2AFF}"/>
    <cellStyle name="Normal 19 2" xfId="55" xr:uid="{F4C6D863-5D3E-4788-BC06-1147B4E00A92}"/>
    <cellStyle name="Normal 19 2 2" xfId="277" xr:uid="{B65A1E88-78EF-4C67-8F30-1D4A03281948}"/>
    <cellStyle name="Normal 19 2 2 2" xfId="4651" xr:uid="{0F0ECD0C-7C10-4066-9707-A0CDDBF62898}"/>
    <cellStyle name="Normal 19 2 3" xfId="4549" xr:uid="{9B88DA34-ED66-42FE-80E0-3B59ADF6EB34}"/>
    <cellStyle name="Normal 19 3" xfId="278" xr:uid="{C7531F9B-A2A5-4E58-9718-C617D2CE01FA}"/>
    <cellStyle name="Normal 19 3 2" xfId="4652" xr:uid="{5550E96C-B7F9-494E-9938-79048B438F16}"/>
    <cellStyle name="Normal 19 4" xfId="4548" xr:uid="{A06B0C51-4A2A-49D7-AE4F-A03F4BDFDA44}"/>
    <cellStyle name="Normal 2" xfId="3" xr:uid="{0035700C-F3A5-4A6F-B63A-5CE25669DEE2}"/>
    <cellStyle name="Normal 2 2" xfId="56" xr:uid="{7D1BA23B-B22B-4BF9-BF0E-F70CE1AFB919}"/>
    <cellStyle name="Normal 2 2 2" xfId="57" xr:uid="{1F9E3718-663E-40E0-97DE-7858A08F6F42}"/>
    <cellStyle name="Normal 2 2 2 2" xfId="279" xr:uid="{E4DEF461-8887-4F96-8C19-BF852A1DDC24}"/>
    <cellStyle name="Normal 2 2 2 2 2" xfId="4655" xr:uid="{5160D7AB-E8E4-4EA1-80C6-02A65C0E317B}"/>
    <cellStyle name="Normal 2 2 2 3" xfId="4551" xr:uid="{5D82DA3F-C21A-4D1D-B444-C87C16F47865}"/>
    <cellStyle name="Normal 2 2 3" xfId="280" xr:uid="{5B2542B1-331E-4207-B70D-14A5909E4B47}"/>
    <cellStyle name="Normal 2 2 3 2" xfId="4455" xr:uid="{BF0CA39C-336D-44F2-81E4-2403DF2BD99C}"/>
    <cellStyle name="Normal 2 2 3 2 2" xfId="4585" xr:uid="{AB482118-4DF1-41F2-B27B-C8581664280E}"/>
    <cellStyle name="Normal 2 2 3 2 2 2" xfId="4656" xr:uid="{DA5E4974-C6F4-4A97-9D9C-9C16E214378A}"/>
    <cellStyle name="Normal 2 2 3 2 2 3" xfId="5350" xr:uid="{B21EBC31-0335-4E22-80A0-8EC14BCBC818}"/>
    <cellStyle name="Normal 2 2 3 2 3" xfId="4750" xr:uid="{0FB7503F-7778-4AA7-A962-DEC73EA4249B}"/>
    <cellStyle name="Normal 2 2 3 2 4" xfId="5305" xr:uid="{365B0193-D7B9-4B61-BCCC-C390042B2EBF}"/>
    <cellStyle name="Normal 2 2 3 3" xfId="4435" xr:uid="{FF448106-25EE-4256-8ADF-F0774D7E904F}"/>
    <cellStyle name="Normal 2 2 3 4" xfId="4706" xr:uid="{F157EB51-122C-4E72-818E-5AD76D691FB2}"/>
    <cellStyle name="Normal 2 2 3 5" xfId="4695" xr:uid="{2E548314-FBD5-42A8-A440-FE6057673444}"/>
    <cellStyle name="Normal 2 2 4" xfId="4349" xr:uid="{703B1677-4C72-470D-881A-532B3EE53D99}"/>
    <cellStyle name="Normal 2 2 4 2" xfId="4550" xr:uid="{DF2F53FA-71F4-438C-846B-AC53E07ED9ED}"/>
    <cellStyle name="Normal 2 2 4 3" xfId="4733" xr:uid="{BC810B79-541C-41C8-B29B-4C40AE0B1748}"/>
    <cellStyle name="Normal 2 2 4 4" xfId="4707" xr:uid="{2103F828-1872-43C6-B1F4-6E41FA098DCD}"/>
    <cellStyle name="Normal 2 2 5" xfId="4654" xr:uid="{E39AD0F1-49A2-4E51-894F-DFE60B6DFCB1}"/>
    <cellStyle name="Normal 2 2 6" xfId="4753" xr:uid="{572B94E6-48EF-48E7-8F7F-0383540033D0}"/>
    <cellStyle name="Normal 2 3" xfId="58" xr:uid="{30FC1412-F205-4D46-9B6E-C24A69EBA0E1}"/>
    <cellStyle name="Normal 2 3 2" xfId="59" xr:uid="{15007742-89F5-4339-B119-4262F948F981}"/>
    <cellStyle name="Normal 2 3 2 2" xfId="281" xr:uid="{44872D67-FC7E-4E23-B161-F77AA0BF3DBB}"/>
    <cellStyle name="Normal 2 3 2 2 2" xfId="4657" xr:uid="{2C921008-3976-4710-A2F7-D435AED5B203}"/>
    <cellStyle name="Normal 2 3 2 3" xfId="4351" xr:uid="{1D407F02-15CA-436C-94C9-37F7A80A6E64}"/>
    <cellStyle name="Normal 2 3 2 3 2" xfId="4553" xr:uid="{17D97C49-CDEF-4628-88B1-1D263092BDB5}"/>
    <cellStyle name="Normal 2 3 2 3 3" xfId="4735" xr:uid="{A4E7D65A-AAD4-42E4-A184-9B92B5FEAA14}"/>
    <cellStyle name="Normal 2 3 2 3 4" xfId="4708" xr:uid="{1271C681-291E-4C1B-BC5C-FF4AF6AFF61D}"/>
    <cellStyle name="Normal 2 3 3" xfId="60" xr:uid="{DE4D4B7D-7348-44FF-861C-270F386148E4}"/>
    <cellStyle name="Normal 2 3 4" xfId="61" xr:uid="{DAD9CE69-D198-4DE2-96B9-F456E7E1D658}"/>
    <cellStyle name="Normal 2 3 5" xfId="185" xr:uid="{323C1546-A4CF-41CF-99F9-C09DF6B2B273}"/>
    <cellStyle name="Normal 2 3 5 2" xfId="4658" xr:uid="{0CDB279F-CC63-47D9-9C36-2285EC557E61}"/>
    <cellStyle name="Normal 2 3 6" xfId="4350" xr:uid="{BEDF83A0-4148-497A-B654-714BDFDCA192}"/>
    <cellStyle name="Normal 2 3 6 2" xfId="4552" xr:uid="{AB4D9C38-90BB-4A35-A101-07348ABA77D1}"/>
    <cellStyle name="Normal 2 3 6 3" xfId="4734" xr:uid="{F3448748-0B33-46D0-8AEE-131C38AEC9D6}"/>
    <cellStyle name="Normal 2 3 6 4" xfId="4709" xr:uid="{D752B9A9-C135-45D7-BA31-4784BC564A82}"/>
    <cellStyle name="Normal 2 3 7" xfId="5318" xr:uid="{0987715D-62C3-4D7F-B45D-2A9DB77F22DF}"/>
    <cellStyle name="Normal 2 4" xfId="62" xr:uid="{1731FA4F-056B-490B-AE30-670F241C6378}"/>
    <cellStyle name="Normal 2 4 2" xfId="63" xr:uid="{EB641D91-A325-4BB6-9A91-A523D251EF4D}"/>
    <cellStyle name="Normal 2 4 3" xfId="282" xr:uid="{8111E17E-D8A8-44F4-BF82-B64A7135ECDC}"/>
    <cellStyle name="Normal 2 4 3 2" xfId="4659" xr:uid="{177005CB-295D-45A8-B177-819475C2405B}"/>
    <cellStyle name="Normal 2 4 3 3" xfId="4673" xr:uid="{0D2E11BC-0F4B-4560-BCE8-B4C5A153D6DD}"/>
    <cellStyle name="Normal 2 4 4" xfId="4554" xr:uid="{B7728FD7-A008-462B-B87E-14EFA8A9E912}"/>
    <cellStyle name="Normal 2 4 5" xfId="4754" xr:uid="{A8B1D2E5-54E5-47A1-A2FB-45446330D8A9}"/>
    <cellStyle name="Normal 2 4 6" xfId="4752" xr:uid="{0CF56888-FEDD-4596-8370-C14B855410F0}"/>
    <cellStyle name="Normal 2 5" xfId="184" xr:uid="{21E1C5BB-DEC0-4B17-8B98-E8BFD43A2AE1}"/>
    <cellStyle name="Normal 2 5 2" xfId="284" xr:uid="{0F77F86E-E970-4F07-BF03-BB952D84CA26}"/>
    <cellStyle name="Normal 2 5 2 2" xfId="2505" xr:uid="{20BFDE28-5A90-4C81-8BBB-902C8D873DD1}"/>
    <cellStyle name="Normal 2 5 3" xfId="283" xr:uid="{2E69E593-9ABC-4AEB-84AF-15112BB27249}"/>
    <cellStyle name="Normal 2 5 3 2" xfId="4586" xr:uid="{D84D0ABB-E5EF-4389-80FC-6A473F439771}"/>
    <cellStyle name="Normal 2 5 3 3" xfId="4746" xr:uid="{A789C23C-C492-4700-8816-33960BE73A8C}"/>
    <cellStyle name="Normal 2 5 3 4" xfId="5302" xr:uid="{9D489462-E201-4729-8D97-53B249FB7757}"/>
    <cellStyle name="Normal 2 5 4" xfId="4660" xr:uid="{833D3AC1-E067-4FE2-B758-C531ECE52B53}"/>
    <cellStyle name="Normal 2 5 5" xfId="4615" xr:uid="{6DD91939-55BC-4AA1-B51D-40E4CBA6FD2E}"/>
    <cellStyle name="Normal 2 5 6" xfId="4614" xr:uid="{FAC09F3B-0600-4B26-BDD7-85A0C3DB65B6}"/>
    <cellStyle name="Normal 2 5 7" xfId="4749" xr:uid="{5B1F33C6-7AD9-420C-B517-BBD02511D94A}"/>
    <cellStyle name="Normal 2 5 8" xfId="4719" xr:uid="{6C6C8675-E0C4-4395-8B19-14618840F1D6}"/>
    <cellStyle name="Normal 2 6" xfId="285" xr:uid="{8F3B05DD-E31E-43AB-927A-8C6778C5BF3A}"/>
    <cellStyle name="Normal 2 6 2" xfId="286" xr:uid="{EC9EB32C-37A4-4949-9C29-F6AF8CE7C75C}"/>
    <cellStyle name="Normal 2 6 3" xfId="452" xr:uid="{F93C4414-147F-41A8-ACA2-DB0057DC2B41}"/>
    <cellStyle name="Normal 2 6 3 2" xfId="5335" xr:uid="{A439BC16-24D3-4B43-BCFC-22D2CFF70397}"/>
    <cellStyle name="Normal 2 6 4" xfId="4661" xr:uid="{194648E7-DE87-4317-B554-94786784590D}"/>
    <cellStyle name="Normal 2 6 5" xfId="4612" xr:uid="{151D1A68-E088-4552-936F-F1DC457D9B47}"/>
    <cellStyle name="Normal 2 6 5 2" xfId="4710" xr:uid="{2DC84AC9-5770-49B2-B3B7-399B0338A493}"/>
    <cellStyle name="Normal 2 6 6" xfId="4598" xr:uid="{D51FBBCA-A77C-4F9D-9C7E-0D93254AC7CD}"/>
    <cellStyle name="Normal 2 6 7" xfId="5322" xr:uid="{F4079AFB-8F0B-4EE9-B74F-11FCB39E3540}"/>
    <cellStyle name="Normal 2 6 8" xfId="5331" xr:uid="{3FAEF59A-166B-4739-BF3A-0618AF55B694}"/>
    <cellStyle name="Normal 2 7" xfId="287" xr:uid="{8203AC0B-1448-47F0-9B63-A1F99516A9E8}"/>
    <cellStyle name="Normal 2 7 2" xfId="4456" xr:uid="{2B33744A-41AF-49BF-BCCB-B1CA47D42ED0}"/>
    <cellStyle name="Normal 2 7 3" xfId="4662" xr:uid="{6CA09DC5-8C7A-4DCB-8885-B2046ED78ED4}"/>
    <cellStyle name="Normal 2 7 4" xfId="5303" xr:uid="{20ABBE21-AFB7-469F-BD75-3E2277D4A7C9}"/>
    <cellStyle name="Normal 2 8" xfId="4508" xr:uid="{A9B18DE4-D475-4B5F-8DFC-9F0E4E5BF379}"/>
    <cellStyle name="Normal 2 9" xfId="4653" xr:uid="{09D491C7-DCBD-4B42-A5B2-BC3D172EA033}"/>
    <cellStyle name="Normal 20" xfId="434" xr:uid="{E3CF1114-5E79-44B3-90A6-D5DBA72575BC}"/>
    <cellStyle name="Normal 20 2" xfId="435" xr:uid="{8C3DDAB6-D21D-4203-8648-E39118F0B702}"/>
    <cellStyle name="Normal 20 2 2" xfId="436" xr:uid="{CCBD990D-5048-419A-B401-08013E6829FF}"/>
    <cellStyle name="Normal 20 2 2 2" xfId="4425" xr:uid="{0FAF5A1A-0179-4067-A971-2D5087A95DE3}"/>
    <cellStyle name="Normal 20 2 2 3" xfId="4417" xr:uid="{58CA1681-428C-4256-BC4D-59D401B5EDBC}"/>
    <cellStyle name="Normal 20 2 2 4" xfId="4582" xr:uid="{13ED46FC-E0BC-491C-8F85-CF2DC80FE6E4}"/>
    <cellStyle name="Normal 20 2 2 5" xfId="4744" xr:uid="{A07E90DD-58BD-4536-92FD-3A75D71182C6}"/>
    <cellStyle name="Normal 20 2 3" xfId="4420" xr:uid="{2C6C991C-3D4A-4B1A-9E95-02F6EC5FEA20}"/>
    <cellStyle name="Normal 20 2 4" xfId="4416" xr:uid="{EF02B6FA-0098-4055-810E-91815715FBF3}"/>
    <cellStyle name="Normal 20 2 5" xfId="4581" xr:uid="{25AD7649-B868-4D8B-BB72-9BBE39B2B47C}"/>
    <cellStyle name="Normal 20 2 6" xfId="4743" xr:uid="{3B0BA8EE-0E8C-40D6-9247-98CE91D9820C}"/>
    <cellStyle name="Normal 20 3" xfId="1167" xr:uid="{7712D53B-E474-45D2-AC2F-408DFAEFBC63}"/>
    <cellStyle name="Normal 20 3 2" xfId="4457" xr:uid="{937055D6-31DC-407C-8F8C-47BA97FA35A8}"/>
    <cellStyle name="Normal 20 4" xfId="4352" xr:uid="{CD1C2884-31A3-4CDA-B8E9-E8620779C263}"/>
    <cellStyle name="Normal 20 4 2" xfId="4555" xr:uid="{A40E4453-D975-48E2-8CBF-6D02EE8935F8}"/>
    <cellStyle name="Normal 20 4 3" xfId="4736" xr:uid="{0D985104-C3C5-4033-AA06-CC1BA13136F0}"/>
    <cellStyle name="Normal 20 4 4" xfId="4711" xr:uid="{58BC5C09-8FDC-4BE1-BF85-7113DD895A17}"/>
    <cellStyle name="Normal 20 5" xfId="4433" xr:uid="{A6795B3A-7459-43FC-9F5B-7F791BB28C17}"/>
    <cellStyle name="Normal 20 5 2" xfId="5328" xr:uid="{22440CF4-DE0C-4F0F-871B-B662DF720219}"/>
    <cellStyle name="Normal 20 6" xfId="4587" xr:uid="{F7431239-933E-4403-ADAA-2BC01446123F}"/>
    <cellStyle name="Normal 20 7" xfId="4696" xr:uid="{E3547037-FB03-461F-8F4A-5CBDEE30CB58}"/>
    <cellStyle name="Normal 20 8" xfId="4717" xr:uid="{99FE7BC7-F8DA-4B67-8D71-4F3B3CBB2B98}"/>
    <cellStyle name="Normal 20 9" xfId="4716" xr:uid="{3A578CB0-F4F0-4AD9-BAA6-2FEDF57CFFB7}"/>
    <cellStyle name="Normal 21" xfId="437" xr:uid="{53A4E704-D2D3-441D-BE9E-D7EE8E1EBC82}"/>
    <cellStyle name="Normal 21 2" xfId="438" xr:uid="{27AC8F3A-4DC2-49A0-8728-5E19A9E38615}"/>
    <cellStyle name="Normal 21 2 2" xfId="439" xr:uid="{C4C27799-D0A9-4FC9-A15A-597F0303F961}"/>
    <cellStyle name="Normal 21 3" xfId="4353" xr:uid="{B80B55A6-18F1-43C7-A592-C2BC5D9BDB04}"/>
    <cellStyle name="Normal 21 3 2" xfId="4459" xr:uid="{FFC9B875-7539-4C78-80F1-930851E313F0}"/>
    <cellStyle name="Normal 21 3 3" xfId="4458" xr:uid="{56F3C87D-ACDA-4AB7-B407-F4B4CDB03775}"/>
    <cellStyle name="Normal 21 4" xfId="4570" xr:uid="{251665A4-C66B-40B4-AC86-93143DF63558}"/>
    <cellStyle name="Normal 21 5" xfId="4737" xr:uid="{E7F81C74-E4DA-4DE8-AA96-1F840CFC57A7}"/>
    <cellStyle name="Normal 22" xfId="440" xr:uid="{A7E1017D-8F9A-418A-A4CA-41C711DC943F}"/>
    <cellStyle name="Normal 22 2" xfId="441" xr:uid="{6D94E4A7-A3BB-41FC-B75A-B0905FA73A17}"/>
    <cellStyle name="Normal 22 3" xfId="4310" xr:uid="{88178FF9-20BE-48FF-A8D7-C181C8B03C12}"/>
    <cellStyle name="Normal 22 3 2" xfId="4354" xr:uid="{9C1A66B9-318A-40BD-91B7-4CA4F437F9D1}"/>
    <cellStyle name="Normal 22 3 2 2" xfId="4461" xr:uid="{389955BC-3AC7-47DC-94E7-55749BBE0CD7}"/>
    <cellStyle name="Normal 22 3 3" xfId="4460" xr:uid="{2ECF1A1E-C714-4AB9-B03C-994D1D48A996}"/>
    <cellStyle name="Normal 22 3 4" xfId="4691" xr:uid="{61980EE8-90F6-4F7C-B64F-0315BA593040}"/>
    <cellStyle name="Normal 22 4" xfId="4313" xr:uid="{48453FA4-D47C-45A2-8805-0FE0FA713E4A}"/>
    <cellStyle name="Normal 22 4 2" xfId="4431" xr:uid="{D3FBF29B-19DD-4E98-A373-2BAADD626F1D}"/>
    <cellStyle name="Normal 22 4 3" xfId="4571" xr:uid="{93CCECBD-60AD-4713-862A-6E22AD20300F}"/>
    <cellStyle name="Normal 22 4 3 2" xfId="4590" xr:uid="{91CA18CE-1570-406C-A89C-69309EA50630}"/>
    <cellStyle name="Normal 22 4 3 2 2" xfId="5352" xr:uid="{EC2671A4-3668-402E-9964-33EF45F48EE3}"/>
    <cellStyle name="Normal 22 4 3 3" xfId="4748" xr:uid="{F83367EB-8F6C-4E77-8DCF-47126AA0377C}"/>
    <cellStyle name="Normal 22 4 3 4" xfId="5338" xr:uid="{54B1B052-4457-44AB-A67E-D303420516C4}"/>
    <cellStyle name="Normal 22 4 3 5" xfId="5334" xr:uid="{75341E0D-F140-447D-82AB-D07CCAEB8804}"/>
    <cellStyle name="Normal 22 4 4" xfId="4692" xr:uid="{86AB3809-C3AA-483F-886C-18021CD510CF}"/>
    <cellStyle name="Normal 22 4 5" xfId="4604" xr:uid="{9556E702-6A50-41EF-ACB3-6A998119F9E8}"/>
    <cellStyle name="Normal 22 4 5 2" xfId="5351" xr:uid="{EFFCEE0A-5976-4AF1-BC34-12B8EDE50213}"/>
    <cellStyle name="Normal 22 4 6" xfId="4595" xr:uid="{FC82A567-1B2B-441C-9189-5ED7625A186B}"/>
    <cellStyle name="Normal 22 4 7" xfId="4594" xr:uid="{EBD4694F-951C-4537-B6FC-2B9070223D84}"/>
    <cellStyle name="Normal 22 4 8" xfId="4593" xr:uid="{8EA8F043-C745-4E33-9A41-5CCA7BE8F9E0}"/>
    <cellStyle name="Normal 22 4 9" xfId="4592" xr:uid="{3878BDD4-81A8-4DCF-A585-5340E449C06A}"/>
    <cellStyle name="Normal 22 5" xfId="4738" xr:uid="{65880D47-AA75-427E-B811-E1815998E7D0}"/>
    <cellStyle name="Normal 23" xfId="442" xr:uid="{EDC861CD-AF3E-48BE-8745-DA67E6E7F50F}"/>
    <cellStyle name="Normal 23 2" xfId="2500" xr:uid="{B07733F8-6400-4E13-9D7B-FF18F1E88A32}"/>
    <cellStyle name="Normal 23 2 2" xfId="4356" xr:uid="{C9A5513D-9E5A-493C-9CEE-79EF8117EED9}"/>
    <cellStyle name="Normal 23 2 2 2" xfId="4751" xr:uid="{B06C0FA6-4915-4A16-88EB-4A40BB41128B}"/>
    <cellStyle name="Normal 23 2 2 3" xfId="4693" xr:uid="{70D16AFF-77BD-4CA7-B819-257C8BC32F8A}"/>
    <cellStyle name="Normal 23 2 2 4" xfId="4663" xr:uid="{82749153-42C5-4FCC-97B3-C19227718309}"/>
    <cellStyle name="Normal 23 2 3" xfId="4605" xr:uid="{87475468-9192-496C-BE38-362B362D425A}"/>
    <cellStyle name="Normal 23 2 4" xfId="4712" xr:uid="{2DB36C12-AFF4-4556-BFF9-148C249F8912}"/>
    <cellStyle name="Normal 23 3" xfId="4426" xr:uid="{30DD0AC7-1AF5-419B-8D48-E691A1D85D83}"/>
    <cellStyle name="Normal 23 4" xfId="4355" xr:uid="{3F51CF92-8150-4D0D-BC2F-A24DF2FEB568}"/>
    <cellStyle name="Normal 23 5" xfId="4572" xr:uid="{9E802E77-92F6-42C4-8946-B0C84CDA4E22}"/>
    <cellStyle name="Normal 23 6" xfId="4739" xr:uid="{5315852A-80AC-4650-9AD1-805029AA6582}"/>
    <cellStyle name="Normal 24" xfId="443" xr:uid="{664CDE83-1BAC-401B-858F-289B2041451D}"/>
    <cellStyle name="Normal 24 2" xfId="444" xr:uid="{27206B6B-B528-4B88-A40D-51990DBF59E3}"/>
    <cellStyle name="Normal 24 2 2" xfId="4428" xr:uid="{80645A39-E0A9-4EFD-A9E5-2E7451C0AFB2}"/>
    <cellStyle name="Normal 24 2 3" xfId="4358" xr:uid="{5DA69E6B-FF86-4084-9492-C2EEF5CF09DE}"/>
    <cellStyle name="Normal 24 2 4" xfId="4574" xr:uid="{FB63E4BD-AF5F-4261-9F6D-B6D4581C2FD1}"/>
    <cellStyle name="Normal 24 2 5" xfId="4741" xr:uid="{A0E6F629-0CD4-46B3-B7CC-4EDECBE648EB}"/>
    <cellStyle name="Normal 24 3" xfId="4427" xr:uid="{2B964274-BD5E-4F41-B96E-A1EB638B677E}"/>
    <cellStyle name="Normal 24 4" xfId="4357" xr:uid="{AC325803-4A13-48CB-A525-3929390936B6}"/>
    <cellStyle name="Normal 24 5" xfId="4573" xr:uid="{4BD8750B-1554-4DC3-B516-7C149938C382}"/>
    <cellStyle name="Normal 24 6" xfId="4740" xr:uid="{5743CA0B-29F4-47E0-B3B7-C1CABDD17470}"/>
    <cellStyle name="Normal 25" xfId="451" xr:uid="{3CE39569-CBF0-4132-932A-BB63AF5927D4}"/>
    <cellStyle name="Normal 25 2" xfId="4360" xr:uid="{FE56457F-4C0C-4951-86CB-ABBF2241AB11}"/>
    <cellStyle name="Normal 25 2 2" xfId="5337" xr:uid="{E035E199-0CBF-4FE9-91F7-CDCE46EE6463}"/>
    <cellStyle name="Normal 25 3" xfId="4429" xr:uid="{F3821B74-F367-480B-BF17-A1C30453763C}"/>
    <cellStyle name="Normal 25 4" xfId="4359" xr:uid="{C2AB2B48-2E9E-4938-8AF5-7B2313B01EF8}"/>
    <cellStyle name="Normal 25 5" xfId="4575" xr:uid="{D58010F5-A405-4233-9379-607FEC2C0A9C}"/>
    <cellStyle name="Normal 26" xfId="2498" xr:uid="{45FDE20C-AA81-4B65-8B7E-7577C1B2A5F3}"/>
    <cellStyle name="Normal 26 2" xfId="2499" xr:uid="{7B85CBFF-CD10-41A0-9C64-7A9BC708FA13}"/>
    <cellStyle name="Normal 26 2 2" xfId="4362" xr:uid="{9FB71405-617E-476F-B5E4-26FC5BE57AB1}"/>
    <cellStyle name="Normal 26 3" xfId="4361" xr:uid="{168CBFF5-CEE8-4876-9402-E5DEC34D258A}"/>
    <cellStyle name="Normal 26 3 2" xfId="4436" xr:uid="{EE067559-D491-4AB3-96A4-E361C2ED0D9F}"/>
    <cellStyle name="Normal 27" xfId="2507" xr:uid="{D1D1F541-86CD-44F6-836A-74A17C4B9096}"/>
    <cellStyle name="Normal 27 2" xfId="4364" xr:uid="{6F7C6045-114A-4254-A76C-504520CB46BF}"/>
    <cellStyle name="Normal 27 3" xfId="4363" xr:uid="{818F14E6-AB36-4064-A7B9-700B5BDC2D03}"/>
    <cellStyle name="Normal 27 4" xfId="4599" xr:uid="{9C010138-3337-4570-890F-D46A7EE7EDF3}"/>
    <cellStyle name="Normal 27 5" xfId="5320" xr:uid="{EC5A9B2D-C036-4322-BFD1-9621C1F24C88}"/>
    <cellStyle name="Normal 27 6" xfId="4589" xr:uid="{0A1A77D0-67A1-40AA-AC9B-97AF293CCBCC}"/>
    <cellStyle name="Normal 27 7" xfId="5332" xr:uid="{72359B94-12D3-4B3B-9522-DB13ED9D89B7}"/>
    <cellStyle name="Normal 28" xfId="4365" xr:uid="{E2C6948F-883D-4716-B098-8841890001AE}"/>
    <cellStyle name="Normal 28 2" xfId="4366" xr:uid="{7C0E12A0-A43F-4426-A821-2BB755B97430}"/>
    <cellStyle name="Normal 28 3" xfId="4367" xr:uid="{744A3AAB-DAEA-4E7B-BA41-61CB5DC8B099}"/>
    <cellStyle name="Normal 29" xfId="4368" xr:uid="{15CCF88D-3F35-4CB1-A092-2ED0F6A47B97}"/>
    <cellStyle name="Normal 29 2" xfId="4369" xr:uid="{489D007C-2A13-47A8-93C4-3B38E43A2B21}"/>
    <cellStyle name="Normal 3" xfId="2" xr:uid="{665067A7-73F8-4B7E-BFD2-7BB3B9468366}"/>
    <cellStyle name="Normal 3 2" xfId="64" xr:uid="{3F4D14A0-DED7-4619-AD5E-0E436D6E24CA}"/>
    <cellStyle name="Normal 3 2 2" xfId="65" xr:uid="{232D8794-C985-4255-9CAD-2039E65929BD}"/>
    <cellStyle name="Normal 3 2 2 2" xfId="288" xr:uid="{24A39DFF-0570-4155-96DF-FD171070BEAB}"/>
    <cellStyle name="Normal 3 2 2 2 2" xfId="4665" xr:uid="{241EEF6F-847C-4939-93A2-F7EF7DC0A2C4}"/>
    <cellStyle name="Normal 3 2 2 3" xfId="4556" xr:uid="{20AF5BC5-B7BE-40B9-8B29-43F66A97A3E1}"/>
    <cellStyle name="Normal 3 2 3" xfId="66" xr:uid="{41321996-9069-42CD-BA0A-6B9309ABE00D}"/>
    <cellStyle name="Normal 3 2 4" xfId="289" xr:uid="{78461886-BB74-4E73-BB42-E878C5C74015}"/>
    <cellStyle name="Normal 3 2 4 2" xfId="4666" xr:uid="{A3C32E90-346A-43CB-9FA6-FC89631A4ADB}"/>
    <cellStyle name="Normal 3 2 5" xfId="2506" xr:uid="{089B16B4-A97B-4E15-BD87-436B88BFB5D6}"/>
    <cellStyle name="Normal 3 2 5 2" xfId="4509" xr:uid="{9B31519B-FEC9-4A27-A743-747EEDD47042}"/>
    <cellStyle name="Normal 3 2 5 3" xfId="5304" xr:uid="{C3D60D09-DA84-42B6-A3B7-968BB37D4E15}"/>
    <cellStyle name="Normal 3 3" xfId="67" xr:uid="{C9A97F0A-8F22-4132-95C8-651C5C20958D}"/>
    <cellStyle name="Normal 3 3 2" xfId="290" xr:uid="{7F33F608-1DE1-4286-9C28-A692255CCD85}"/>
    <cellStyle name="Normal 3 3 2 2" xfId="4667" xr:uid="{62625CA6-8379-4742-8E4E-8BA920126A1D}"/>
    <cellStyle name="Normal 3 3 3" xfId="4557" xr:uid="{F6850DCC-3E2E-4652-A435-751C716990C9}"/>
    <cellStyle name="Normal 3 4" xfId="97" xr:uid="{08A60E74-FFB6-4183-9FC9-35D5641888DB}"/>
    <cellStyle name="Normal 3 4 2" xfId="2502" xr:uid="{C3ABC327-FFC7-4D81-8192-7B607013B8B8}"/>
    <cellStyle name="Normal 3 4 2 2" xfId="4668" xr:uid="{A4875CB3-A30B-4206-869F-14ECD548E5A7}"/>
    <cellStyle name="Normal 3 4 3" xfId="5345" xr:uid="{D5B1668E-25D8-4E10-BD17-11F8D3AD0677}"/>
    <cellStyle name="Normal 3 5" xfId="2501" xr:uid="{6609ECA4-3965-42B1-8D10-39BEA7AA9557}"/>
    <cellStyle name="Normal 3 5 2" xfId="4669" xr:uid="{F66F50BB-DE59-4CDF-B6A0-DECCA7F3B8BA}"/>
    <cellStyle name="Normal 3 5 3" xfId="4745" xr:uid="{B138135B-2C45-41C5-8897-22FA36314FAC}"/>
    <cellStyle name="Normal 3 5 4" xfId="4713" xr:uid="{72BA7811-690D-4C25-9D1A-78E3E891241B}"/>
    <cellStyle name="Normal 3 6" xfId="4664" xr:uid="{6505D587-F97D-451C-86F3-33ECD19960C5}"/>
    <cellStyle name="Normal 3 6 2" xfId="5336" xr:uid="{042F7F77-C840-4F1E-BE11-62DF03350C96}"/>
    <cellStyle name="Normal 3 6 2 2" xfId="5333" xr:uid="{A055887F-83DD-44C2-802D-C357C8BF4897}"/>
    <cellStyle name="Normal 30" xfId="4370" xr:uid="{215CA1C7-2807-4F81-BA28-90A546DFECAC}"/>
    <cellStyle name="Normal 30 2" xfId="4371" xr:uid="{8490DE2D-A735-4D5A-945B-A3B8D52CC772}"/>
    <cellStyle name="Normal 31" xfId="4372" xr:uid="{7BDFA292-6717-4E17-9E93-1AA4ABBFE08B}"/>
    <cellStyle name="Normal 31 2" xfId="4373" xr:uid="{A30FD2F7-021D-4932-9675-3EDAFD5C40B3}"/>
    <cellStyle name="Normal 32" xfId="4374" xr:uid="{577EAA5E-F06B-4433-BB11-E40364015517}"/>
    <cellStyle name="Normal 33" xfId="4375" xr:uid="{706025CE-A0A8-4CDF-A822-5B2108F8CCFE}"/>
    <cellStyle name="Normal 33 2" xfId="4376" xr:uid="{384ED572-48C7-412F-8CA3-62CB22C636D0}"/>
    <cellStyle name="Normal 34" xfId="4377" xr:uid="{0AFF427E-BBD5-41A6-B4E1-0B842BE6B38F}"/>
    <cellStyle name="Normal 34 2" xfId="4378" xr:uid="{784BF449-C90A-4063-8336-E67DE9EFE0B1}"/>
    <cellStyle name="Normal 35" xfId="4379" xr:uid="{C946AA74-1A4C-4BEE-9B31-94F6BAE81016}"/>
    <cellStyle name="Normal 35 2" xfId="4380" xr:uid="{23E116E3-8A22-446F-B300-7A09E2D7622F}"/>
    <cellStyle name="Normal 36" xfId="4381" xr:uid="{36EC4E9D-4B8F-4364-A88F-8D3E5239CF09}"/>
    <cellStyle name="Normal 36 2" xfId="4382" xr:uid="{065DC430-AD99-42A0-8438-BF9298DC24B1}"/>
    <cellStyle name="Normal 37" xfId="4383" xr:uid="{28A81CDA-FBE3-4651-960D-58A36D5A3162}"/>
    <cellStyle name="Normal 37 2" xfId="4384" xr:uid="{17983ACE-3EA3-4B20-A635-BD8F8F7519B0}"/>
    <cellStyle name="Normal 38" xfId="4385" xr:uid="{CDD97CB4-E526-4D8D-8065-9CD3D05BE002}"/>
    <cellStyle name="Normal 38 2" xfId="4386" xr:uid="{E82677B8-0238-492B-96F3-7B2803069DAF}"/>
    <cellStyle name="Normal 39" xfId="4387" xr:uid="{B23BA9A6-460D-4978-AD07-9B8A27C74EEB}"/>
    <cellStyle name="Normal 39 2" xfId="4388" xr:uid="{B2E22892-F4F4-4A29-B7F1-F8920FB3A4A6}"/>
    <cellStyle name="Normal 39 2 2" xfId="4389" xr:uid="{EE7EB40B-E9CB-4970-9C20-178EE6CE136C}"/>
    <cellStyle name="Normal 39 3" xfId="4390" xr:uid="{C37DD7BC-9218-4C3F-AD57-CD691B8E5EFC}"/>
    <cellStyle name="Normal 4" xfId="68" xr:uid="{4CE7C7B9-DA93-4828-BBF3-9C32AF4D6093}"/>
    <cellStyle name="Normal 4 2" xfId="69" xr:uid="{1D83F9D5-1C48-4D7D-B46D-44B4BA4D39CF}"/>
    <cellStyle name="Normal 4 2 2" xfId="98" xr:uid="{EC664BD9-44E6-4361-8C9C-8DACF1D6CBC2}"/>
    <cellStyle name="Normal 4 2 2 2" xfId="445" xr:uid="{A3AA0794-B7C8-4450-A5A1-F7613018E322}"/>
    <cellStyle name="Normal 4 2 2 3" xfId="2807" xr:uid="{4CCDB4A0-A734-4BA0-BE46-C43B5727882A}"/>
    <cellStyle name="Normal 4 2 2 4" xfId="2808" xr:uid="{EAE7AA0B-28C6-4FF5-A6D7-12EF80C587E7}"/>
    <cellStyle name="Normal 4 2 2 4 2" xfId="2809" xr:uid="{ABEEE0A9-2EFC-4153-81EA-D01156E4DAF2}"/>
    <cellStyle name="Normal 4 2 2 4 3" xfId="2810" xr:uid="{E73766C5-4F8E-401C-9013-8538A9AC2A42}"/>
    <cellStyle name="Normal 4 2 2 4 3 2" xfId="2811" xr:uid="{2EF74246-C2E4-4756-BD2E-BB700A0614D2}"/>
    <cellStyle name="Normal 4 2 2 4 3 3" xfId="4312" xr:uid="{728784D8-4C4E-4FF0-A183-51CB8461699A}"/>
    <cellStyle name="Normal 4 2 3" xfId="2493" xr:uid="{29121FF0-DF00-4AA1-8CE4-FABEB47BB207}"/>
    <cellStyle name="Normal 4 2 3 2" xfId="2504" xr:uid="{63D0A3C2-A47F-4616-855A-C9025060DF12}"/>
    <cellStyle name="Normal 4 2 3 2 2" xfId="4462" xr:uid="{00043377-776B-4C40-9062-4F3C663333AA}"/>
    <cellStyle name="Normal 4 2 3 2 3" xfId="5340" xr:uid="{990CF3D6-462E-45F1-ABC1-02DFED643F24}"/>
    <cellStyle name="Normal 4 2 3 3" xfId="4463" xr:uid="{5E52E337-7652-485A-A7A8-74E43168DEC8}"/>
    <cellStyle name="Normal 4 2 3 3 2" xfId="4464" xr:uid="{C3E1AF90-0DB5-4750-82D8-2E71725D922F}"/>
    <cellStyle name="Normal 4 2 3 4" xfId="4465" xr:uid="{AAD39E25-4145-4847-AA26-1BDBF8116340}"/>
    <cellStyle name="Normal 4 2 3 5" xfId="4466" xr:uid="{BA074200-E539-41F3-A3C9-39452C4D24AA}"/>
    <cellStyle name="Normal 4 2 4" xfId="2494" xr:uid="{18E7FC91-AC51-4C6D-B43F-BB33304DBF38}"/>
    <cellStyle name="Normal 4 2 4 2" xfId="4392" xr:uid="{258F9930-8012-471E-BDBF-2E50AED80C99}"/>
    <cellStyle name="Normal 4 2 4 2 2" xfId="4467" xr:uid="{F4AFC15F-DEA0-4112-B6A4-B6194BE48B36}"/>
    <cellStyle name="Normal 4 2 4 2 3" xfId="4694" xr:uid="{99B2D8E9-1E20-49A8-B052-9CDB4BD2778C}"/>
    <cellStyle name="Normal 4 2 4 2 4" xfId="4613" xr:uid="{ACC7CC70-6E60-4830-8FF2-6FC0676E4C34}"/>
    <cellStyle name="Normal 4 2 4 3" xfId="4576" xr:uid="{7DBB3F37-4145-4EC9-A589-A41417FD4507}"/>
    <cellStyle name="Normal 4 2 4 4" xfId="4714" xr:uid="{D490C47F-7F9B-435C-85AF-196692CD99EA}"/>
    <cellStyle name="Normal 4 2 5" xfId="1168" xr:uid="{AF8C904C-E5EE-4B73-B427-984FA8F98B59}"/>
    <cellStyle name="Normal 4 2 6" xfId="4558" xr:uid="{D93E5917-79D7-42CA-A995-1172E61F3D36}"/>
    <cellStyle name="Normal 4 2 7" xfId="5342" xr:uid="{16D1F349-C05E-46A2-802E-B7492200B2EE}"/>
    <cellStyle name="Normal 4 3" xfId="528" xr:uid="{B756ACCC-5888-4870-924B-2581DD081BEE}"/>
    <cellStyle name="Normal 4 3 2" xfId="1170" xr:uid="{92759FBA-E7F2-4F04-9671-44407AA7DABB}"/>
    <cellStyle name="Normal 4 3 2 2" xfId="1171" xr:uid="{2E4B1054-B097-488E-BC26-5A5195BEDBF2}"/>
    <cellStyle name="Normal 4 3 2 3" xfId="1172" xr:uid="{DFA432CD-A5A6-49E4-8DC8-70C4EE6B3ECA}"/>
    <cellStyle name="Normal 4 3 3" xfId="1169" xr:uid="{DD7ECA95-F576-4498-833D-0AE3223E5A0D}"/>
    <cellStyle name="Normal 4 3 3 2" xfId="4434" xr:uid="{DFFDC183-FD49-4E79-B12A-8928EEED9089}"/>
    <cellStyle name="Normal 4 3 4" xfId="2812" xr:uid="{B2FAF88C-2EA8-47F9-A5A6-9AFEBAE9AEE5}"/>
    <cellStyle name="Normal 4 3 5" xfId="2813" xr:uid="{44E74320-93F0-42AD-AE85-1F75D2614050}"/>
    <cellStyle name="Normal 4 3 5 2" xfId="2814" xr:uid="{88C17840-AF00-482B-803D-B47BF76C7867}"/>
    <cellStyle name="Normal 4 3 5 3" xfId="2815" xr:uid="{EA269BB0-8859-4006-AFDA-C3F63F62012C}"/>
    <cellStyle name="Normal 4 3 5 3 2" xfId="2816" xr:uid="{FD77ADA3-2C8A-4E5D-89F6-94EB13A144B7}"/>
    <cellStyle name="Normal 4 3 5 3 3" xfId="4311" xr:uid="{7835867E-43D7-417D-8A4F-F658B1B2D9BB}"/>
    <cellStyle name="Normal 4 3 6" xfId="4314" xr:uid="{3AE4491C-3937-4CED-87BB-8EC17DEB1A82}"/>
    <cellStyle name="Normal 4 4" xfId="453" xr:uid="{6F03CAD7-9F28-4B67-8056-C6758ABAAD5E}"/>
    <cellStyle name="Normal 4 4 2" xfId="2495" xr:uid="{CA4522DC-134F-4CE3-99BD-89B428707598}"/>
    <cellStyle name="Normal 4 4 3" xfId="2503" xr:uid="{4462BA5E-3D7E-450A-945E-DC82825FA501}"/>
    <cellStyle name="Normal 4 4 3 2" xfId="4317" xr:uid="{212907EC-B7C5-4867-946A-F213EF430EBE}"/>
    <cellStyle name="Normal 4 4 3 3" xfId="4316" xr:uid="{C27C9A15-6AD4-4690-9B34-CF8EAA5C0ED7}"/>
    <cellStyle name="Normal 4 4 4" xfId="4747" xr:uid="{29C26F98-83DE-4025-BFE0-C00DC99119C3}"/>
    <cellStyle name="Normal 4 4 4 2" xfId="5339" xr:uid="{59105269-326E-42EA-B12E-39333CFBD23C}"/>
    <cellStyle name="Normal 4 5" xfId="2496" xr:uid="{63E82C52-8E4C-427E-9633-5179EDE35FD6}"/>
    <cellStyle name="Normal 4 5 2" xfId="4391" xr:uid="{19C79D07-228D-4CAA-ABFA-76188BA49A7D}"/>
    <cellStyle name="Normal 4 6" xfId="2497" xr:uid="{63BEEA9F-3569-43C6-B129-0EEA344B7BA4}"/>
    <cellStyle name="Normal 4 7" xfId="900" xr:uid="{80FC78F1-BE7D-45EC-A8F1-DD9121FF3710}"/>
    <cellStyle name="Normal 4 8" xfId="5341" xr:uid="{6FAA260C-8BDC-4B9C-B26D-70223A3E2180}"/>
    <cellStyle name="Normal 40" xfId="4393" xr:uid="{BA494CC7-626F-4F98-ACA5-8D6166B40827}"/>
    <cellStyle name="Normal 40 2" xfId="4394" xr:uid="{8F514C92-17E3-4718-A64D-18C7302E8691}"/>
    <cellStyle name="Normal 40 2 2" xfId="4395" xr:uid="{E768DF51-AF9A-4639-9B55-D606AFFB5C7B}"/>
    <cellStyle name="Normal 40 3" xfId="4396" xr:uid="{A1AAAA3A-6586-4288-BB97-0377EC4B7D4A}"/>
    <cellStyle name="Normal 41" xfId="4397" xr:uid="{1D73DF9B-51AD-437E-A5F1-37FA7E95EAEB}"/>
    <cellStyle name="Normal 41 2" xfId="4398" xr:uid="{C4C0995A-05D5-4776-B634-906BF3987579}"/>
    <cellStyle name="Normal 42" xfId="4399" xr:uid="{0AD3FDC1-A977-4C2B-9A35-16AE6A671BD6}"/>
    <cellStyle name="Normal 42 2" xfId="4400" xr:uid="{A30E09DD-0EC5-4397-9AF4-C0F478A5798F}"/>
    <cellStyle name="Normal 43" xfId="4401" xr:uid="{F129C5C0-B863-4899-87DE-E0ADC9E5326D}"/>
    <cellStyle name="Normal 43 2" xfId="4402" xr:uid="{9C481293-B52E-4EB2-84D6-C096F857D5DF}"/>
    <cellStyle name="Normal 44" xfId="4412" xr:uid="{A86CA887-2DA5-4B68-AF7E-78CE9AA68CC0}"/>
    <cellStyle name="Normal 44 2" xfId="4413" xr:uid="{F9DABA2E-6CDE-4E57-8A3E-300574477FD2}"/>
    <cellStyle name="Normal 45" xfId="4674" xr:uid="{923FA747-9910-4FA1-868D-AB94C6625349}"/>
    <cellStyle name="Normal 45 2" xfId="5324" xr:uid="{3FB13FB2-8060-4046-AC08-E1D334E5178C}"/>
    <cellStyle name="Normal 45 3" xfId="5323" xr:uid="{C6EE87E9-5512-4120-8949-F0693C6A6CA1}"/>
    <cellStyle name="Normal 5" xfId="70" xr:uid="{F1EB3F21-CBEE-4316-AAE1-210256C3BC0A}"/>
    <cellStyle name="Normal 5 10" xfId="291" xr:uid="{29A1582C-2232-439D-92B4-7748C624C86F}"/>
    <cellStyle name="Normal 5 10 2" xfId="529" xr:uid="{31A8B86D-FCD1-4A73-AF6C-9E608A4A9C39}"/>
    <cellStyle name="Normal 5 10 2 2" xfId="1173" xr:uid="{E0E38D46-8227-4C84-8827-1535ABD31ABB}"/>
    <cellStyle name="Normal 5 10 2 3" xfId="2817" xr:uid="{0E43EAFD-3C52-4AE0-88E5-08FC02F6D284}"/>
    <cellStyle name="Normal 5 10 2 4" xfId="2818" xr:uid="{880301A2-C427-47D2-9426-0E9E44058F9A}"/>
    <cellStyle name="Normal 5 10 3" xfId="1174" xr:uid="{16853327-B4E9-499D-97B7-6F00A7681D16}"/>
    <cellStyle name="Normal 5 10 3 2" xfId="2819" xr:uid="{D55AAE11-D4A6-4ADC-918E-38D5E69A9A52}"/>
    <cellStyle name="Normal 5 10 3 3" xfId="2820" xr:uid="{27363BE7-9DA9-4114-9352-C8350DBD35F9}"/>
    <cellStyle name="Normal 5 10 3 4" xfId="2821" xr:uid="{D45FBA8C-24CD-4402-83E2-A54805676D04}"/>
    <cellStyle name="Normal 5 10 4" xfId="2822" xr:uid="{DF256E7E-30F2-4D17-AC28-F5DCD0B26BE2}"/>
    <cellStyle name="Normal 5 10 5" xfId="2823" xr:uid="{7CAA4AB0-BBC5-4402-BB47-39F8C1D68B15}"/>
    <cellStyle name="Normal 5 10 6" xfId="2824" xr:uid="{2B75D936-E3AD-4C38-826B-33C106BB4D3E}"/>
    <cellStyle name="Normal 5 11" xfId="292" xr:uid="{E6D42E17-8926-4182-8DF5-E2825889A578}"/>
    <cellStyle name="Normal 5 11 2" xfId="1175" xr:uid="{D14DCDA7-683E-4D4F-8C8C-6E80E379B251}"/>
    <cellStyle name="Normal 5 11 2 2" xfId="2825" xr:uid="{D75D8C52-22F6-443E-93F4-AC84CF64001B}"/>
    <cellStyle name="Normal 5 11 2 2 2" xfId="4403" xr:uid="{0732EB84-45E5-4E96-9B21-4E60FB832790}"/>
    <cellStyle name="Normal 5 11 2 2 3" xfId="4681" xr:uid="{BB564EE2-06CC-4757-800F-75682889AFD7}"/>
    <cellStyle name="Normal 5 11 2 3" xfId="2826" xr:uid="{89015C79-5C15-4FBE-AB63-6F58AE0E5C24}"/>
    <cellStyle name="Normal 5 11 2 4" xfId="2827" xr:uid="{3B5DA201-16DB-404D-94E9-37CC5182530A}"/>
    <cellStyle name="Normal 5 11 3" xfId="2828" xr:uid="{89465DE9-AFCF-434C-87A5-C4B7995BDACF}"/>
    <cellStyle name="Normal 5 11 3 2" xfId="5344" xr:uid="{A2006C99-7660-4844-B019-655170A55881}"/>
    <cellStyle name="Normal 5 11 4" xfId="2829" xr:uid="{A57A274D-4616-439F-A691-BDAAD38EFF2F}"/>
    <cellStyle name="Normal 5 11 4 2" xfId="4577" xr:uid="{C4CA02C9-0CAD-4223-B7A8-6FB86C881955}"/>
    <cellStyle name="Normal 5 11 4 3" xfId="4682" xr:uid="{79A311D5-6084-4221-898A-2415E1E99163}"/>
    <cellStyle name="Normal 5 11 4 4" xfId="4606" xr:uid="{4208D473-A0A1-4C0C-A2A2-0F46DDF5FB7F}"/>
    <cellStyle name="Normal 5 11 5" xfId="2830" xr:uid="{1B3B63B3-02D6-4665-AF9D-A96F6C83DF22}"/>
    <cellStyle name="Normal 5 12" xfId="1176" xr:uid="{83DCD951-D9F8-45B1-9FD3-E7805C930181}"/>
    <cellStyle name="Normal 5 12 2" xfId="2831" xr:uid="{35902151-1FA7-4D0A-B49D-E16D5005B4C7}"/>
    <cellStyle name="Normal 5 12 3" xfId="2832" xr:uid="{07536A94-A420-43ED-906E-03855280BFC3}"/>
    <cellStyle name="Normal 5 12 4" xfId="2833" xr:uid="{7FFE5362-1B47-4D01-A835-0A50AD46B74B}"/>
    <cellStyle name="Normal 5 13" xfId="901" xr:uid="{A777ACA9-57D1-46CF-90A5-33146BFBFEEC}"/>
    <cellStyle name="Normal 5 13 2" xfId="2834" xr:uid="{A423A866-FD98-4C08-8761-9E2457A358B0}"/>
    <cellStyle name="Normal 5 13 3" xfId="2835" xr:uid="{0DF265CA-ED80-4657-B517-5896DD8794B3}"/>
    <cellStyle name="Normal 5 13 4" xfId="2836" xr:uid="{7313F617-2D4B-4AFD-BD05-ABC32EA8CA08}"/>
    <cellStyle name="Normal 5 14" xfId="2837" xr:uid="{944E2FF5-495D-4275-B8B6-2F95F62CDC28}"/>
    <cellStyle name="Normal 5 14 2" xfId="2838" xr:uid="{C39FDFD4-1AEB-4E1F-A4A9-C02F379F2D99}"/>
    <cellStyle name="Normal 5 15" xfId="2839" xr:uid="{A5F59433-DDBE-44CE-A050-0A6A9D0EF573}"/>
    <cellStyle name="Normal 5 16" xfId="2840" xr:uid="{3CF783A2-C2B0-4DD8-BD84-E746D275B627}"/>
    <cellStyle name="Normal 5 17" xfId="2841" xr:uid="{F98DF8F2-3565-43FF-90AB-3312EE3FB17B}"/>
    <cellStyle name="Normal 5 2" xfId="71" xr:uid="{16BE969D-5E21-45BF-B600-120935A0951D}"/>
    <cellStyle name="Normal 5 2 2" xfId="187" xr:uid="{FBA39502-26B6-409A-AF8E-377010726A20}"/>
    <cellStyle name="Normal 5 2 2 2" xfId="188" xr:uid="{591A910E-9059-46F0-9D41-B86C91ABB71E}"/>
    <cellStyle name="Normal 5 2 2 2 2" xfId="189" xr:uid="{0C017C4D-486C-47D5-A02E-31DAFD0E9539}"/>
    <cellStyle name="Normal 5 2 2 2 2 2" xfId="190" xr:uid="{02F748BB-96F8-4B99-AB6A-A5D336F973DF}"/>
    <cellStyle name="Normal 5 2 2 2 3" xfId="191" xr:uid="{FFFF40F4-5A73-4E2A-A7A7-15ADFBF98125}"/>
    <cellStyle name="Normal 5 2 2 2 4" xfId="4670" xr:uid="{59D1DF71-2862-4FC4-A319-9A8DFBDA5B3F}"/>
    <cellStyle name="Normal 5 2 2 2 5" xfId="5300" xr:uid="{9882743B-B206-47D8-B04A-0716EE13AA14}"/>
    <cellStyle name="Normal 5 2 2 3" xfId="192" xr:uid="{63D70D03-7C8B-4703-A6EF-55D6F67D6EA9}"/>
    <cellStyle name="Normal 5 2 2 3 2" xfId="193" xr:uid="{BE545557-E798-454A-A516-C8532F8F9610}"/>
    <cellStyle name="Normal 5 2 2 4" xfId="194" xr:uid="{B8C340C4-8934-42F5-BF49-9D00AD9B28AD}"/>
    <cellStyle name="Normal 5 2 2 5" xfId="293" xr:uid="{4DA77C5B-3366-4441-B9C1-B86A8E37B7CD}"/>
    <cellStyle name="Normal 5 2 2 6" xfId="4596" xr:uid="{67B0D6E8-829C-41EA-83DD-EA9D7876B9D2}"/>
    <cellStyle name="Normal 5 2 2 7" xfId="5329" xr:uid="{505E10BB-5463-40FD-989F-F52B6222B559}"/>
    <cellStyle name="Normal 5 2 3" xfId="195" xr:uid="{B1C5B295-C1BD-47D0-B477-D84A09BB49A0}"/>
    <cellStyle name="Normal 5 2 3 2" xfId="196" xr:uid="{C9DE544E-2B45-4296-AA9E-24F8D976DE17}"/>
    <cellStyle name="Normal 5 2 3 2 2" xfId="197" xr:uid="{D281F8E5-5957-450E-9C92-96E1870FD1C3}"/>
    <cellStyle name="Normal 5 2 3 2 3" xfId="4559" xr:uid="{320E4649-75A4-4958-B227-60E4FA8BA877}"/>
    <cellStyle name="Normal 5 2 3 2 4" xfId="5301" xr:uid="{9BA40495-75F3-47F9-9384-2AF4FDE34F51}"/>
    <cellStyle name="Normal 5 2 3 3" xfId="198" xr:uid="{74BBDB39-D122-40B4-BB80-ADDE2B7A59C9}"/>
    <cellStyle name="Normal 5 2 3 3 2" xfId="4742" xr:uid="{D0FEF91D-7519-4952-A0F4-D7E0ACC19C65}"/>
    <cellStyle name="Normal 5 2 3 4" xfId="4404" xr:uid="{CEF1A75A-7C31-494C-96C8-4E12901B1CAD}"/>
    <cellStyle name="Normal 5 2 3 4 2" xfId="4715" xr:uid="{F2D202FA-7BC3-4DB4-90B6-D2AF06911350}"/>
    <cellStyle name="Normal 5 2 3 5" xfId="4597" xr:uid="{56F26F80-2D58-43A3-B230-A2B4B3458F6D}"/>
    <cellStyle name="Normal 5 2 3 6" xfId="5321" xr:uid="{DA125042-8375-412B-B2C7-8A8888C8EC26}"/>
    <cellStyle name="Normal 5 2 3 7" xfId="5330" xr:uid="{F8E8823E-ABFA-41B8-AF97-2F2205125CE9}"/>
    <cellStyle name="Normal 5 2 4" xfId="199" xr:uid="{43F36BAD-4922-4E17-9356-928DD99D86EB}"/>
    <cellStyle name="Normal 5 2 4 2" xfId="200" xr:uid="{227C4978-D17B-40EC-A60B-1DC1B5DB03AE}"/>
    <cellStyle name="Normal 5 2 5" xfId="201" xr:uid="{EF48BD76-1C8E-460E-B600-2AC0A078CCD6}"/>
    <cellStyle name="Normal 5 2 6" xfId="186" xr:uid="{7287B9A9-E839-4072-9903-23E182E6033E}"/>
    <cellStyle name="Normal 5 3" xfId="72" xr:uid="{25C05ED4-EB7A-443A-986B-D8417C239765}"/>
    <cellStyle name="Normal 5 3 2" xfId="4406" xr:uid="{E01DB54E-3A1B-462A-B7CD-EFE4B1E6AFCD}"/>
    <cellStyle name="Normal 5 3 3" xfId="4405" xr:uid="{6B992697-0F64-4128-B64C-35E2DB39E254}"/>
    <cellStyle name="Normal 5 4" xfId="99" xr:uid="{E73CDC4F-BA14-4758-B11F-CE40EC258B5B}"/>
    <cellStyle name="Normal 5 4 10" xfId="2842" xr:uid="{4E9A5C1E-4992-437E-B6C9-C2145BA57DE3}"/>
    <cellStyle name="Normal 5 4 11" xfId="2843" xr:uid="{4F7FAF9F-2F1D-4357-B01E-61DDF065FE45}"/>
    <cellStyle name="Normal 5 4 2" xfId="100" xr:uid="{3B636B24-E5E1-4F7F-960A-DAA393675E47}"/>
    <cellStyle name="Normal 5 4 2 2" xfId="101" xr:uid="{B55BD45E-FA4C-4C14-8FA8-1A0C8FB4F1F0}"/>
    <cellStyle name="Normal 5 4 2 2 2" xfId="294" xr:uid="{EC0534DE-A4D5-4C01-B605-BAC01CA1ADE2}"/>
    <cellStyle name="Normal 5 4 2 2 2 2" xfId="530" xr:uid="{9DC19DE3-500F-4869-B2D8-83E1478F84F9}"/>
    <cellStyle name="Normal 5 4 2 2 2 2 2" xfId="531" xr:uid="{C954B3AB-33F5-4E95-90B0-2AC85028DB64}"/>
    <cellStyle name="Normal 5 4 2 2 2 2 2 2" xfId="1177" xr:uid="{11EF9CD0-D986-4CBC-94A1-BF6CA9A1A473}"/>
    <cellStyle name="Normal 5 4 2 2 2 2 2 2 2" xfId="1178" xr:uid="{BA21F7FE-70A6-432E-8B3F-7FC6A02C8312}"/>
    <cellStyle name="Normal 5 4 2 2 2 2 2 3" xfId="1179" xr:uid="{996D2D4D-FA0F-45F4-94C8-DAEAF892394C}"/>
    <cellStyle name="Normal 5 4 2 2 2 2 3" xfId="1180" xr:uid="{41DB1330-C5C0-4481-8D3C-D319D0A48977}"/>
    <cellStyle name="Normal 5 4 2 2 2 2 3 2" xfId="1181" xr:uid="{551CCFF5-B54E-4C3A-85F8-9565A1F39C5C}"/>
    <cellStyle name="Normal 5 4 2 2 2 2 4" xfId="1182" xr:uid="{53257704-C4ED-499E-AE06-0A062A81F9EC}"/>
    <cellStyle name="Normal 5 4 2 2 2 3" xfId="532" xr:uid="{1515B71D-0F17-48FA-A8D9-D726639EE3E8}"/>
    <cellStyle name="Normal 5 4 2 2 2 3 2" xfId="1183" xr:uid="{DF70E8B9-450F-4D14-B79F-B26F411E1A12}"/>
    <cellStyle name="Normal 5 4 2 2 2 3 2 2" xfId="1184" xr:uid="{5177E8F1-04E8-4B51-BB21-84DEDF1C2059}"/>
    <cellStyle name="Normal 5 4 2 2 2 3 3" xfId="1185" xr:uid="{94E99D58-F6CE-492B-9D04-D1DD028F892E}"/>
    <cellStyle name="Normal 5 4 2 2 2 3 4" xfId="2844" xr:uid="{C0733E9E-7507-4064-A2B2-BD02D91CE270}"/>
    <cellStyle name="Normal 5 4 2 2 2 4" xfId="1186" xr:uid="{58BA18A2-54B5-48C4-A35D-5884F6B7DEDA}"/>
    <cellStyle name="Normal 5 4 2 2 2 4 2" xfId="1187" xr:uid="{7742150F-EDCB-416C-843A-C50C18F7D991}"/>
    <cellStyle name="Normal 5 4 2 2 2 5" xfId="1188" xr:uid="{40930BBD-2D04-467F-9B46-775789B63553}"/>
    <cellStyle name="Normal 5 4 2 2 2 6" xfId="2845" xr:uid="{82A4FA00-85E2-41D5-95A3-B382CF3291A7}"/>
    <cellStyle name="Normal 5 4 2 2 3" xfId="295" xr:uid="{7FC56E39-FDEC-4D1F-800C-2F2A969D5999}"/>
    <cellStyle name="Normal 5 4 2 2 3 2" xfId="533" xr:uid="{CC28001B-45AF-4462-9978-A0804DB8095D}"/>
    <cellStyle name="Normal 5 4 2 2 3 2 2" xfId="534" xr:uid="{EB4A44AB-A0CF-454C-AB9C-FB05245E0278}"/>
    <cellStyle name="Normal 5 4 2 2 3 2 2 2" xfId="1189" xr:uid="{462513A5-32A2-4F9A-89CF-F97A551C137E}"/>
    <cellStyle name="Normal 5 4 2 2 3 2 2 2 2" xfId="1190" xr:uid="{F2CB8FA0-4211-472D-98DD-4329F1E98051}"/>
    <cellStyle name="Normal 5 4 2 2 3 2 2 3" xfId="1191" xr:uid="{83FAF6DA-43A3-402D-B2A5-718D94209CE7}"/>
    <cellStyle name="Normal 5 4 2 2 3 2 3" xfId="1192" xr:uid="{C1797B65-19C9-4E9E-94E7-B19588634C1E}"/>
    <cellStyle name="Normal 5 4 2 2 3 2 3 2" xfId="1193" xr:uid="{4E95FB23-0FD9-413D-AD71-4B05C2860172}"/>
    <cellStyle name="Normal 5 4 2 2 3 2 4" xfId="1194" xr:uid="{A21232B9-CE3B-43FE-AB53-0BC7783A4665}"/>
    <cellStyle name="Normal 5 4 2 2 3 3" xfId="535" xr:uid="{DB7388CE-F899-4361-AB17-7FA5E4198ABC}"/>
    <cellStyle name="Normal 5 4 2 2 3 3 2" xfId="1195" xr:uid="{30CE5333-EDA3-4BEB-9254-C0912C615252}"/>
    <cellStyle name="Normal 5 4 2 2 3 3 2 2" xfId="1196" xr:uid="{EA8E64C4-6462-4811-9076-82D720ECEB5A}"/>
    <cellStyle name="Normal 5 4 2 2 3 3 3" xfId="1197" xr:uid="{A217FDB4-340B-4540-8FAF-1DD3DE074421}"/>
    <cellStyle name="Normal 5 4 2 2 3 4" xfId="1198" xr:uid="{F3EF9B51-27DD-44F2-BCD2-6A2E7DF80519}"/>
    <cellStyle name="Normal 5 4 2 2 3 4 2" xfId="1199" xr:uid="{C2485816-70E0-4131-9061-7B09503CF13E}"/>
    <cellStyle name="Normal 5 4 2 2 3 5" xfId="1200" xr:uid="{8EA100F3-11A3-474E-8E51-12E698A6B07E}"/>
    <cellStyle name="Normal 5 4 2 2 4" xfId="536" xr:uid="{35C4F1E8-373B-49BE-8007-EA002EC7BB78}"/>
    <cellStyle name="Normal 5 4 2 2 4 2" xfId="537" xr:uid="{396F1E8C-97DD-4752-BDBD-C2BA54647F0A}"/>
    <cellStyle name="Normal 5 4 2 2 4 2 2" xfId="1201" xr:uid="{33039276-550D-4957-A3A2-3AACE2726873}"/>
    <cellStyle name="Normal 5 4 2 2 4 2 2 2" xfId="1202" xr:uid="{0A1D4202-6695-4590-8C6B-B3223F2A1C7B}"/>
    <cellStyle name="Normal 5 4 2 2 4 2 3" xfId="1203" xr:uid="{76314F52-018C-4EA5-BD2B-47B28FD76FB9}"/>
    <cellStyle name="Normal 5 4 2 2 4 3" xfId="1204" xr:uid="{30C34584-0A32-4573-9F55-0874C64384FA}"/>
    <cellStyle name="Normal 5 4 2 2 4 3 2" xfId="1205" xr:uid="{47D5685B-4FBA-4AEA-9CCD-CDB3F81EBC91}"/>
    <cellStyle name="Normal 5 4 2 2 4 4" xfId="1206" xr:uid="{492047D5-5232-4447-B537-F1E588D34633}"/>
    <cellStyle name="Normal 5 4 2 2 5" xfId="538" xr:uid="{1524ED4D-FF5F-4490-9FE0-64AF4E092A83}"/>
    <cellStyle name="Normal 5 4 2 2 5 2" xfId="1207" xr:uid="{59220343-1790-4E55-9A00-6D61F4766B5D}"/>
    <cellStyle name="Normal 5 4 2 2 5 2 2" xfId="1208" xr:uid="{2BEDC21B-A4E4-453E-B101-907DB92941BD}"/>
    <cellStyle name="Normal 5 4 2 2 5 3" xfId="1209" xr:uid="{92F31469-B1C9-44A0-AF2E-BE62AF4E1825}"/>
    <cellStyle name="Normal 5 4 2 2 5 4" xfId="2846" xr:uid="{7DCD9FA2-0DD1-4A85-92F7-E66BE0956A06}"/>
    <cellStyle name="Normal 5 4 2 2 6" xfId="1210" xr:uid="{90D7D392-A66A-4C9F-B7D1-658AB70A7ECB}"/>
    <cellStyle name="Normal 5 4 2 2 6 2" xfId="1211" xr:uid="{42B3D83B-5877-4AD1-A0CF-4F57DA3A12A0}"/>
    <cellStyle name="Normal 5 4 2 2 7" xfId="1212" xr:uid="{358C048A-D0C0-4853-82B5-2C3DFFA993B9}"/>
    <cellStyle name="Normal 5 4 2 2 8" xfId="2847" xr:uid="{C71F10A3-8D36-46B8-9BEE-509DC0A0237F}"/>
    <cellStyle name="Normal 5 4 2 3" xfId="296" xr:uid="{AB05D932-417E-4E85-B738-041939792AF4}"/>
    <cellStyle name="Normal 5 4 2 3 2" xfId="539" xr:uid="{2A26FB9B-CE63-4A9C-899E-374CDCE3B1D6}"/>
    <cellStyle name="Normal 5 4 2 3 2 2" xfId="540" xr:uid="{2696F6DD-C76C-4A48-B671-8D39B1DF6BD3}"/>
    <cellStyle name="Normal 5 4 2 3 2 2 2" xfId="1213" xr:uid="{2CC2E19D-6D94-46B0-A49B-91A8F91F7157}"/>
    <cellStyle name="Normal 5 4 2 3 2 2 2 2" xfId="1214" xr:uid="{6860FEB0-B497-4C95-B6E5-CF527CFB6B47}"/>
    <cellStyle name="Normal 5 4 2 3 2 2 3" xfId="1215" xr:uid="{8F9C04BD-D426-448E-84AE-800EC9B0ED3A}"/>
    <cellStyle name="Normal 5 4 2 3 2 3" xfId="1216" xr:uid="{79FD2935-8BCD-4D45-A52F-166CD22E93DC}"/>
    <cellStyle name="Normal 5 4 2 3 2 3 2" xfId="1217" xr:uid="{C9D14866-CB5B-40B6-9692-A46D56D4AFA1}"/>
    <cellStyle name="Normal 5 4 2 3 2 4" xfId="1218" xr:uid="{337E388E-D62A-49A0-8909-021F1BF3AA51}"/>
    <cellStyle name="Normal 5 4 2 3 3" xfId="541" xr:uid="{B50058A1-D913-41AB-AE5F-8C6915B1324F}"/>
    <cellStyle name="Normal 5 4 2 3 3 2" xfId="1219" xr:uid="{22FD8413-2970-4269-8D67-86DA812FF1FA}"/>
    <cellStyle name="Normal 5 4 2 3 3 2 2" xfId="1220" xr:uid="{4DFF4EF4-98FF-4319-8BDF-67C4D740D71E}"/>
    <cellStyle name="Normal 5 4 2 3 3 3" xfId="1221" xr:uid="{3BC87E9B-E101-4D4B-97F9-720626CE6747}"/>
    <cellStyle name="Normal 5 4 2 3 3 4" xfId="2848" xr:uid="{3DDF0ECE-8496-492F-8720-7249F1BAEFD2}"/>
    <cellStyle name="Normal 5 4 2 3 4" xfId="1222" xr:uid="{8AF01301-605B-446D-A5D4-4A8F2138575E}"/>
    <cellStyle name="Normal 5 4 2 3 4 2" xfId="1223" xr:uid="{3AA3F889-4827-49DC-AA35-FA11F69A8C55}"/>
    <cellStyle name="Normal 5 4 2 3 5" xfId="1224" xr:uid="{3001E656-F678-419F-ADDE-34A2AEC5BC3F}"/>
    <cellStyle name="Normal 5 4 2 3 6" xfId="2849" xr:uid="{1620EA67-3935-4116-88F3-2A6E46392A35}"/>
    <cellStyle name="Normal 5 4 2 4" xfId="297" xr:uid="{A452501F-F9CC-45B5-824C-004600B4C190}"/>
    <cellStyle name="Normal 5 4 2 4 2" xfId="542" xr:uid="{7C489CB6-4FB0-44B2-ACFD-8F92E08E5EAE}"/>
    <cellStyle name="Normal 5 4 2 4 2 2" xfId="543" xr:uid="{3F6EFDD3-AD09-4AAE-A822-78AA165FA7C4}"/>
    <cellStyle name="Normal 5 4 2 4 2 2 2" xfId="1225" xr:uid="{956CC045-68D5-4115-9E1F-5EDD173ED2A5}"/>
    <cellStyle name="Normal 5 4 2 4 2 2 2 2" xfId="1226" xr:uid="{82F08EA7-07AA-4039-8402-AC6A02F37614}"/>
    <cellStyle name="Normal 5 4 2 4 2 2 3" xfId="1227" xr:uid="{CF1E8F1C-5475-4BEB-AE82-F270F1C4E929}"/>
    <cellStyle name="Normal 5 4 2 4 2 3" xfId="1228" xr:uid="{8B49FC5A-C707-47B8-BFDF-A16C375B2477}"/>
    <cellStyle name="Normal 5 4 2 4 2 3 2" xfId="1229" xr:uid="{9FC59A11-B0A7-448F-8F61-8275904E8667}"/>
    <cellStyle name="Normal 5 4 2 4 2 4" xfId="1230" xr:uid="{D5751DC5-5012-4195-B65A-09BF820AAF21}"/>
    <cellStyle name="Normal 5 4 2 4 3" xfId="544" xr:uid="{52003BC9-9A94-4AEE-B1C0-DD5198905AC9}"/>
    <cellStyle name="Normal 5 4 2 4 3 2" xfId="1231" xr:uid="{FD6E7F94-955C-4D2D-8AEA-C201B9590C0E}"/>
    <cellStyle name="Normal 5 4 2 4 3 2 2" xfId="1232" xr:uid="{7A5AD7E7-871B-44A0-8D6D-9413AC3793C6}"/>
    <cellStyle name="Normal 5 4 2 4 3 3" xfId="1233" xr:uid="{1C9BF7C7-EAB5-42C5-B4B0-2EAC9A02A3CE}"/>
    <cellStyle name="Normal 5 4 2 4 4" xfId="1234" xr:uid="{FB3E6257-4170-44ED-B2BB-9B657DDDE1EF}"/>
    <cellStyle name="Normal 5 4 2 4 4 2" xfId="1235" xr:uid="{B4666FD6-0DD3-44FF-9909-D12046AC2470}"/>
    <cellStyle name="Normal 5 4 2 4 5" xfId="1236" xr:uid="{B79867E1-4F55-4565-AD1A-35E1EC3D8835}"/>
    <cellStyle name="Normal 5 4 2 5" xfId="298" xr:uid="{FB301135-9F01-4E99-8A15-80171B590F3E}"/>
    <cellStyle name="Normal 5 4 2 5 2" xfId="545" xr:uid="{CDDDBD4C-900F-406D-A2CE-CC17BCD6DA61}"/>
    <cellStyle name="Normal 5 4 2 5 2 2" xfId="1237" xr:uid="{4DE3696E-7575-4B70-8F20-047D8120690E}"/>
    <cellStyle name="Normal 5 4 2 5 2 2 2" xfId="1238" xr:uid="{92CBF319-B2F0-45CD-93AC-BEA49799C4CC}"/>
    <cellStyle name="Normal 5 4 2 5 2 3" xfId="1239" xr:uid="{8E012243-0487-4E58-9D88-83E8F931C8CF}"/>
    <cellStyle name="Normal 5 4 2 5 3" xfId="1240" xr:uid="{FAB94E8A-3C08-4A33-83DA-1A99A1CADEAA}"/>
    <cellStyle name="Normal 5 4 2 5 3 2" xfId="1241" xr:uid="{AAEC951B-3A4B-49F9-99AB-4A6F7518408D}"/>
    <cellStyle name="Normal 5 4 2 5 4" xfId="1242" xr:uid="{1F0B000C-8BFB-4193-B399-FC6B8DD741C3}"/>
    <cellStyle name="Normal 5 4 2 6" xfId="546" xr:uid="{9D74E018-72E9-4E96-AF8A-671328137B06}"/>
    <cellStyle name="Normal 5 4 2 6 2" xfId="1243" xr:uid="{C3EA8B3F-EFAD-483C-A490-D58EA44F509E}"/>
    <cellStyle name="Normal 5 4 2 6 2 2" xfId="1244" xr:uid="{57DC7917-1784-4459-8019-1451FC61D296}"/>
    <cellStyle name="Normal 5 4 2 6 2 3" xfId="4419" xr:uid="{9772E445-C4C4-4481-862B-E6DA118439A4}"/>
    <cellStyle name="Normal 5 4 2 6 3" xfId="1245" xr:uid="{2437EBEF-E7B0-4F01-884B-26C47763835B}"/>
    <cellStyle name="Normal 5 4 2 6 4" xfId="2850" xr:uid="{2B2EBCF8-B406-4248-87EE-A5C63C7DA193}"/>
    <cellStyle name="Normal 5 4 2 6 4 2" xfId="4584" xr:uid="{04B8DAFA-7B3D-4FA0-86EC-B81D10A59AE6}"/>
    <cellStyle name="Normal 5 4 2 6 4 3" xfId="4683" xr:uid="{709C7CE5-52A2-48B0-8DF3-ABE3BD574F8C}"/>
    <cellStyle name="Normal 5 4 2 6 4 4" xfId="4611" xr:uid="{B9ACCE43-B3C8-49A1-95DF-B258C062A42F}"/>
    <cellStyle name="Normal 5 4 2 7" xfId="1246" xr:uid="{694E6996-E228-47BE-9672-F1A24ACCC846}"/>
    <cellStyle name="Normal 5 4 2 7 2" xfId="1247" xr:uid="{18A1C653-28BE-4A0B-98C7-060EDF06AC64}"/>
    <cellStyle name="Normal 5 4 2 8" xfId="1248" xr:uid="{FBB55726-EA76-4471-8A50-B5251792CABE}"/>
    <cellStyle name="Normal 5 4 2 9" xfId="2851" xr:uid="{C721619D-0FCF-471B-ABF5-973DB0FB74C8}"/>
    <cellStyle name="Normal 5 4 3" xfId="102" xr:uid="{7F638227-325F-4C3C-88FD-DEB898A167F7}"/>
    <cellStyle name="Normal 5 4 3 2" xfId="103" xr:uid="{F1DE275F-5E7E-4AEF-B2A9-EA4C9A617D71}"/>
    <cellStyle name="Normal 5 4 3 2 2" xfId="547" xr:uid="{8FDAAC1A-7A68-4FF6-852E-9E1EA40A3F77}"/>
    <cellStyle name="Normal 5 4 3 2 2 2" xfId="548" xr:uid="{91032357-4F8F-4DD3-89DC-B0A641D40DF3}"/>
    <cellStyle name="Normal 5 4 3 2 2 2 2" xfId="1249" xr:uid="{03320722-80FF-426A-898F-24BBE13BCAE6}"/>
    <cellStyle name="Normal 5 4 3 2 2 2 2 2" xfId="1250" xr:uid="{16A1785C-62BF-49F3-82CC-A14657216CF9}"/>
    <cellStyle name="Normal 5 4 3 2 2 2 3" xfId="1251" xr:uid="{3AE67EF8-33FF-47C1-A19B-EC145F4276FB}"/>
    <cellStyle name="Normal 5 4 3 2 2 3" xfId="1252" xr:uid="{43B20A3C-9A41-4675-86B1-69F947E3DC4E}"/>
    <cellStyle name="Normal 5 4 3 2 2 3 2" xfId="1253" xr:uid="{610399AE-7FDE-4C9F-9808-480499488F07}"/>
    <cellStyle name="Normal 5 4 3 2 2 4" xfId="1254" xr:uid="{74C53D9E-F839-4523-9CDF-057354FDF51A}"/>
    <cellStyle name="Normal 5 4 3 2 3" xfId="549" xr:uid="{29C4D6DD-2EA5-4CAA-B3B0-D6880A4A2985}"/>
    <cellStyle name="Normal 5 4 3 2 3 2" xfId="1255" xr:uid="{8579C87B-8AAA-45FF-AC1F-23BB90C2813B}"/>
    <cellStyle name="Normal 5 4 3 2 3 2 2" xfId="1256" xr:uid="{0202105C-8168-4E78-8B68-DC85B47BA3DD}"/>
    <cellStyle name="Normal 5 4 3 2 3 3" xfId="1257" xr:uid="{044C0C32-9855-41E0-9876-12A3FA03D5AF}"/>
    <cellStyle name="Normal 5 4 3 2 3 4" xfId="2852" xr:uid="{76C53DA7-8370-4453-BDE7-96A658DAD5F5}"/>
    <cellStyle name="Normal 5 4 3 2 4" xfId="1258" xr:uid="{CB5D88BD-3E40-4B79-B616-0F5D742D5489}"/>
    <cellStyle name="Normal 5 4 3 2 4 2" xfId="1259" xr:uid="{02DB6E7C-0574-492F-89B1-23D1036C5AD3}"/>
    <cellStyle name="Normal 5 4 3 2 5" xfId="1260" xr:uid="{E97566F5-9289-4CED-8FDE-0020C3329E9F}"/>
    <cellStyle name="Normal 5 4 3 2 6" xfId="2853" xr:uid="{C8F785C5-C170-49BB-8F0F-2D234217387C}"/>
    <cellStyle name="Normal 5 4 3 3" xfId="299" xr:uid="{592982AE-9816-442F-AB46-5C8635391C54}"/>
    <cellStyle name="Normal 5 4 3 3 2" xfId="550" xr:uid="{F1381ACF-B03C-43D0-BBB3-39E9B4A826D0}"/>
    <cellStyle name="Normal 5 4 3 3 2 2" xfId="551" xr:uid="{374CCCDC-FBF2-41C6-AFB4-19C3D2246CF3}"/>
    <cellStyle name="Normal 5 4 3 3 2 2 2" xfId="1261" xr:uid="{12D46134-3B0A-4398-9ECB-26AA6D33E62B}"/>
    <cellStyle name="Normal 5 4 3 3 2 2 2 2" xfId="1262" xr:uid="{241EEEF6-464D-4EB2-9A56-45B84AA07CFD}"/>
    <cellStyle name="Normal 5 4 3 3 2 2 3" xfId="1263" xr:uid="{209E080C-1D37-4455-A0FC-1972AC327531}"/>
    <cellStyle name="Normal 5 4 3 3 2 3" xfId="1264" xr:uid="{620F4ED3-CB6F-4F5F-8266-7514683852C5}"/>
    <cellStyle name="Normal 5 4 3 3 2 3 2" xfId="1265" xr:uid="{C53174F9-95CF-457B-BEDE-C9F9B03F594D}"/>
    <cellStyle name="Normal 5 4 3 3 2 4" xfId="1266" xr:uid="{70A535D7-8469-4380-916E-40786F76CFFD}"/>
    <cellStyle name="Normal 5 4 3 3 3" xfId="552" xr:uid="{C3AD034A-1971-4561-BD9F-6DAE71D496EE}"/>
    <cellStyle name="Normal 5 4 3 3 3 2" xfId="1267" xr:uid="{CAC30BB1-17E0-41DA-9174-EF48048E341D}"/>
    <cellStyle name="Normal 5 4 3 3 3 2 2" xfId="1268" xr:uid="{75B8966D-A211-49CA-B3AF-87A5599B78F2}"/>
    <cellStyle name="Normal 5 4 3 3 3 3" xfId="1269" xr:uid="{341C8B17-071B-418B-BAF0-19A132A98B1F}"/>
    <cellStyle name="Normal 5 4 3 3 4" xfId="1270" xr:uid="{400C501F-18D6-4806-B944-7305CFBC02D2}"/>
    <cellStyle name="Normal 5 4 3 3 4 2" xfId="1271" xr:uid="{C04B0F19-DBFF-447C-9012-94658145A417}"/>
    <cellStyle name="Normal 5 4 3 3 5" xfId="1272" xr:uid="{76ABFC71-9EEC-42EB-A0B2-7C278B0BBFDE}"/>
    <cellStyle name="Normal 5 4 3 4" xfId="300" xr:uid="{A2519966-3A36-4B91-A228-F26A90C19E54}"/>
    <cellStyle name="Normal 5 4 3 4 2" xfId="553" xr:uid="{62834764-B7D4-46AA-9BE1-0F90A96C9FC4}"/>
    <cellStyle name="Normal 5 4 3 4 2 2" xfId="1273" xr:uid="{C62C24FC-F679-4145-A553-30FCEB2E7870}"/>
    <cellStyle name="Normal 5 4 3 4 2 2 2" xfId="1274" xr:uid="{3AA9DAAB-B301-4AB9-900B-B39A9985DE09}"/>
    <cellStyle name="Normal 5 4 3 4 2 3" xfId="1275" xr:uid="{A2BADF7C-0626-4E94-ACEE-68E4981D1EA5}"/>
    <cellStyle name="Normal 5 4 3 4 3" xfId="1276" xr:uid="{E9F1013F-A020-43DB-8D4F-B3D478044900}"/>
    <cellStyle name="Normal 5 4 3 4 3 2" xfId="1277" xr:uid="{C526C77D-1EC2-45D0-BB01-5AB5B20D19F6}"/>
    <cellStyle name="Normal 5 4 3 4 4" xfId="1278" xr:uid="{14751CA6-8D84-446B-8A18-223E1B9AC47D}"/>
    <cellStyle name="Normal 5 4 3 5" xfId="554" xr:uid="{D42E5288-3505-4B5E-B213-66A811FB17A7}"/>
    <cellStyle name="Normal 5 4 3 5 2" xfId="1279" xr:uid="{2B3AF5C6-47B0-423F-B211-5B74A9B24542}"/>
    <cellStyle name="Normal 5 4 3 5 2 2" xfId="1280" xr:uid="{13F30EDE-9926-479F-B033-0311A0C52854}"/>
    <cellStyle name="Normal 5 4 3 5 3" xfId="1281" xr:uid="{02268BF0-A1F6-4BE8-97FE-C803D073A495}"/>
    <cellStyle name="Normal 5 4 3 5 4" xfId="2854" xr:uid="{C03F521F-0379-449D-B785-D24FD4044E07}"/>
    <cellStyle name="Normal 5 4 3 6" xfId="1282" xr:uid="{0514769E-BD51-4A20-8356-9B77AF5AAC54}"/>
    <cellStyle name="Normal 5 4 3 6 2" xfId="1283" xr:uid="{263F8726-9DD3-4E95-BA9B-0F5E9C6DD30F}"/>
    <cellStyle name="Normal 5 4 3 7" xfId="1284" xr:uid="{45626397-3DAD-4D48-93BC-36C83BE624C8}"/>
    <cellStyle name="Normal 5 4 3 8" xfId="2855" xr:uid="{B51012BF-891B-478E-A0D6-C207E69A4566}"/>
    <cellStyle name="Normal 5 4 4" xfId="104" xr:uid="{1E31766E-0F0E-43A4-B4D8-C3AD16A1504B}"/>
    <cellStyle name="Normal 5 4 4 2" xfId="446" xr:uid="{96E1730F-7686-43C6-8E83-B44DBB980F54}"/>
    <cellStyle name="Normal 5 4 4 2 2" xfId="555" xr:uid="{34CDA7F7-8538-4F07-8625-D024B7564C3B}"/>
    <cellStyle name="Normal 5 4 4 2 2 2" xfId="1285" xr:uid="{9B22BE22-0E9C-49FE-A5B6-CE0DAB089590}"/>
    <cellStyle name="Normal 5 4 4 2 2 2 2" xfId="1286" xr:uid="{DB378A01-8A80-46B0-B017-E03719941CA9}"/>
    <cellStyle name="Normal 5 4 4 2 2 3" xfId="1287" xr:uid="{9B308280-6FE5-4C3E-90BC-DB538CC29658}"/>
    <cellStyle name="Normal 5 4 4 2 2 4" xfId="2856" xr:uid="{75085817-BE4C-49FC-9B25-9CA924A94E36}"/>
    <cellStyle name="Normal 5 4 4 2 3" xfId="1288" xr:uid="{D302AEB7-864C-4BC4-BCB7-C95DA072C711}"/>
    <cellStyle name="Normal 5 4 4 2 3 2" xfId="1289" xr:uid="{7DABA176-EE7C-49FB-9929-B04898A8EBA6}"/>
    <cellStyle name="Normal 5 4 4 2 4" xfId="1290" xr:uid="{47786123-0714-4D5E-936E-98086A436DFB}"/>
    <cellStyle name="Normal 5 4 4 2 5" xfId="2857" xr:uid="{02E91555-B72D-4B1D-90F7-44E5EF9328E6}"/>
    <cellStyle name="Normal 5 4 4 3" xfId="556" xr:uid="{9D86AFD7-2D45-4430-8A8E-645F5066B1A6}"/>
    <cellStyle name="Normal 5 4 4 3 2" xfId="1291" xr:uid="{2A206B70-F7B6-424B-A6F5-A26AE4865B18}"/>
    <cellStyle name="Normal 5 4 4 3 2 2" xfId="1292" xr:uid="{A8A1C360-DE40-4DF7-AE67-CB5E3A482464}"/>
    <cellStyle name="Normal 5 4 4 3 3" xfId="1293" xr:uid="{6DDB6E13-5426-478C-884A-E2D5B3FECBF2}"/>
    <cellStyle name="Normal 5 4 4 3 4" xfId="2858" xr:uid="{469FBE5C-E85B-40DE-B042-6FF797CAA0A4}"/>
    <cellStyle name="Normal 5 4 4 4" xfId="1294" xr:uid="{1AEB034D-E5AD-4B2F-834A-E415B6CC6043}"/>
    <cellStyle name="Normal 5 4 4 4 2" xfId="1295" xr:uid="{A057508C-05C1-41F8-ABE3-61297EC6E719}"/>
    <cellStyle name="Normal 5 4 4 4 3" xfId="2859" xr:uid="{6942C2C7-E975-4A78-8530-DF47C34A3AFB}"/>
    <cellStyle name="Normal 5 4 4 4 4" xfId="2860" xr:uid="{8AB056F3-BE2E-483F-9D3D-A16040061223}"/>
    <cellStyle name="Normal 5 4 4 5" xfId="1296" xr:uid="{4FF30928-1E90-49DF-8A46-FD8872BECF5C}"/>
    <cellStyle name="Normal 5 4 4 6" xfId="2861" xr:uid="{064D3017-FE52-45D5-8C8D-8813D3F5F64E}"/>
    <cellStyle name="Normal 5 4 4 7" xfId="2862" xr:uid="{70857589-A7EC-496D-B4BC-7785F4CC8645}"/>
    <cellStyle name="Normal 5 4 5" xfId="301" xr:uid="{B236A51D-CE50-4730-8F51-F9FACC6BD621}"/>
    <cellStyle name="Normal 5 4 5 2" xfId="557" xr:uid="{3CCCFD1A-0DCC-426F-B1E3-AE4370987047}"/>
    <cellStyle name="Normal 5 4 5 2 2" xfId="558" xr:uid="{D8483878-960D-4AAE-81E3-33CF3DFDB0C7}"/>
    <cellStyle name="Normal 5 4 5 2 2 2" xfId="1297" xr:uid="{4A3040CB-E85F-4E70-9798-DEC75AF97751}"/>
    <cellStyle name="Normal 5 4 5 2 2 2 2" xfId="1298" xr:uid="{0E1022D9-D5DE-4C29-950D-CAF953695628}"/>
    <cellStyle name="Normal 5 4 5 2 2 3" xfId="1299" xr:uid="{18F8984E-A93A-45A7-BDF4-94C5E5E561C3}"/>
    <cellStyle name="Normal 5 4 5 2 3" xfId="1300" xr:uid="{765FD286-9593-4F67-BDEF-970EBE747C86}"/>
    <cellStyle name="Normal 5 4 5 2 3 2" xfId="1301" xr:uid="{B0BD75F5-6451-4ADD-8358-ADE3721FB95A}"/>
    <cellStyle name="Normal 5 4 5 2 4" xfId="1302" xr:uid="{60374D75-3CF9-40A3-A61E-1FC8D331E2F0}"/>
    <cellStyle name="Normal 5 4 5 3" xfId="559" xr:uid="{886E3532-DC0E-4B84-ADF0-99094A847384}"/>
    <cellStyle name="Normal 5 4 5 3 2" xfId="1303" xr:uid="{25D0F14A-A2F3-4FFB-A45D-58DA9AE705F3}"/>
    <cellStyle name="Normal 5 4 5 3 2 2" xfId="1304" xr:uid="{B2270022-C675-4B83-8D03-013022A46E43}"/>
    <cellStyle name="Normal 5 4 5 3 3" xfId="1305" xr:uid="{96DF3EFB-E26A-422D-BA5C-0982D5923B70}"/>
    <cellStyle name="Normal 5 4 5 3 4" xfId="2863" xr:uid="{B5913F39-A34C-4436-8D9D-CB585F3FFBF8}"/>
    <cellStyle name="Normal 5 4 5 4" xfId="1306" xr:uid="{8D89EF4F-8304-415A-A4E5-F4ED94692ABC}"/>
    <cellStyle name="Normal 5 4 5 4 2" xfId="1307" xr:uid="{C5D0F77C-EC10-4F6F-A485-E039217A39A6}"/>
    <cellStyle name="Normal 5 4 5 5" xfId="1308" xr:uid="{3C316A33-64C9-49EB-972D-1F1141B82595}"/>
    <cellStyle name="Normal 5 4 5 6" xfId="2864" xr:uid="{E636696C-C146-4687-B320-BF5E63F32632}"/>
    <cellStyle name="Normal 5 4 6" xfId="302" xr:uid="{C11F7C14-D8CF-4F3D-85BF-82759550A2FA}"/>
    <cellStyle name="Normal 5 4 6 2" xfId="560" xr:uid="{2524B8F0-F868-4EED-B227-C5E14F9AD0E3}"/>
    <cellStyle name="Normal 5 4 6 2 2" xfId="1309" xr:uid="{3636B5E2-58B6-4E7B-8161-29CAD3056801}"/>
    <cellStyle name="Normal 5 4 6 2 2 2" xfId="1310" xr:uid="{0E62D34C-C1FF-4BAB-A915-55F063AE042C}"/>
    <cellStyle name="Normal 5 4 6 2 3" xfId="1311" xr:uid="{A3E1C462-360F-4F75-BA39-9DE5B8A83DB8}"/>
    <cellStyle name="Normal 5 4 6 2 4" xfId="2865" xr:uid="{5FC77D16-16F1-4759-BC36-5CE00C824402}"/>
    <cellStyle name="Normal 5 4 6 3" xfId="1312" xr:uid="{92EDC9E1-60E3-49D4-A77A-53B919289396}"/>
    <cellStyle name="Normal 5 4 6 3 2" xfId="1313" xr:uid="{14AA22DA-C152-43D7-A3EA-A0A875C82DAF}"/>
    <cellStyle name="Normal 5 4 6 4" xfId="1314" xr:uid="{21575284-7B19-4F35-BFC3-6BD469E57720}"/>
    <cellStyle name="Normal 5 4 6 5" xfId="2866" xr:uid="{19C6E8C0-A56E-4D71-827E-4B021C256CBF}"/>
    <cellStyle name="Normal 5 4 7" xfId="561" xr:uid="{AD238A15-5B39-40B8-8740-B12C9C2FCE20}"/>
    <cellStyle name="Normal 5 4 7 2" xfId="1315" xr:uid="{CC93570D-0C91-466C-9E48-5F5B76C0765E}"/>
    <cellStyle name="Normal 5 4 7 2 2" xfId="1316" xr:uid="{EB3A124C-15E6-4536-B781-1EB334AAA7B4}"/>
    <cellStyle name="Normal 5 4 7 2 3" xfId="4418" xr:uid="{A64A2D67-8E89-47BA-81C6-1F62A59D5AE3}"/>
    <cellStyle name="Normal 5 4 7 3" xfId="1317" xr:uid="{8E408076-227B-4B3B-AB60-FB7D6EFF3B3C}"/>
    <cellStyle name="Normal 5 4 7 4" xfId="2867" xr:uid="{9C9B93B6-D48B-4434-9A31-DADD3B4DA6AE}"/>
    <cellStyle name="Normal 5 4 7 4 2" xfId="4583" xr:uid="{4F7A2FC5-E885-4377-87F8-9C944F119B29}"/>
    <cellStyle name="Normal 5 4 7 4 3" xfId="4684" xr:uid="{6F9BAB97-9353-4CA3-972A-4AFD911A40C3}"/>
    <cellStyle name="Normal 5 4 7 4 4" xfId="4610" xr:uid="{6CBED62F-8424-47DF-BC88-DD90E6099C5B}"/>
    <cellStyle name="Normal 5 4 8" xfId="1318" xr:uid="{17AFD028-D1D7-4FA0-BEF2-9D7E4ACA8F05}"/>
    <cellStyle name="Normal 5 4 8 2" xfId="1319" xr:uid="{3A511C4B-12EA-47D6-AA7B-739A1578E180}"/>
    <cellStyle name="Normal 5 4 8 3" xfId="2868" xr:uid="{E39578C5-D818-4F43-A050-34A089498315}"/>
    <cellStyle name="Normal 5 4 8 4" xfId="2869" xr:uid="{581F5A11-7482-4BAC-BDB2-DE01F31F64B2}"/>
    <cellStyle name="Normal 5 4 9" xfId="1320" xr:uid="{21FB9F60-7E7C-45AA-9400-ADCEAB830880}"/>
    <cellStyle name="Normal 5 5" xfId="105" xr:uid="{1FE20FF0-76AE-4FAF-95B6-F0E37AB7C4CC}"/>
    <cellStyle name="Normal 5 5 10" xfId="2870" xr:uid="{2D8BA4A5-E742-468F-9353-D997F83E3A67}"/>
    <cellStyle name="Normal 5 5 11" xfId="2871" xr:uid="{E1F2DCBB-3647-4F03-8F71-D8BCEC117225}"/>
    <cellStyle name="Normal 5 5 2" xfId="106" xr:uid="{740A7C0E-22A5-4064-A25E-1EA2FEE0A7BD}"/>
    <cellStyle name="Normal 5 5 2 2" xfId="107" xr:uid="{224B246E-7FEC-4810-9502-C3E59FB998E0}"/>
    <cellStyle name="Normal 5 5 2 2 2" xfId="303" xr:uid="{AFEBB11A-C611-475B-9597-68D5A725F593}"/>
    <cellStyle name="Normal 5 5 2 2 2 2" xfId="562" xr:uid="{603EFF8A-03F0-48B1-A93C-6A92A15858DE}"/>
    <cellStyle name="Normal 5 5 2 2 2 2 2" xfId="1321" xr:uid="{5D725418-FEFF-40DB-B036-D795127CD7C2}"/>
    <cellStyle name="Normal 5 5 2 2 2 2 2 2" xfId="1322" xr:uid="{0A9B99F7-A1F1-42AF-BDD5-23AD394022BC}"/>
    <cellStyle name="Normal 5 5 2 2 2 2 3" xfId="1323" xr:uid="{99A09DD1-6BB2-43A7-AF2D-3F9783810AC0}"/>
    <cellStyle name="Normal 5 5 2 2 2 2 4" xfId="2872" xr:uid="{109EB813-4764-446F-BF9B-703FEDBE27A6}"/>
    <cellStyle name="Normal 5 5 2 2 2 3" xfId="1324" xr:uid="{1BF0C1B5-F533-49A1-B1EE-081D4EEB119C}"/>
    <cellStyle name="Normal 5 5 2 2 2 3 2" xfId="1325" xr:uid="{E2D67F04-CA11-40CD-B12D-B30121320DA6}"/>
    <cellStyle name="Normal 5 5 2 2 2 3 3" xfId="2873" xr:uid="{4FF3CA51-0C20-43ED-9805-CBC565030C40}"/>
    <cellStyle name="Normal 5 5 2 2 2 3 4" xfId="2874" xr:uid="{BAA386EA-DED9-4264-9707-FDA8922F654D}"/>
    <cellStyle name="Normal 5 5 2 2 2 4" xfId="1326" xr:uid="{4B9630E9-FC9A-4704-BB42-559D19F442A2}"/>
    <cellStyle name="Normal 5 5 2 2 2 5" xfId="2875" xr:uid="{3BE5A433-7B23-4DCB-8116-8CD96B750D4C}"/>
    <cellStyle name="Normal 5 5 2 2 2 6" xfId="2876" xr:uid="{4126E6F1-C1CC-4A55-8683-4449CC347145}"/>
    <cellStyle name="Normal 5 5 2 2 3" xfId="563" xr:uid="{8FE9BC09-3FBC-4AEB-AB22-EABD9D9FFCF4}"/>
    <cellStyle name="Normal 5 5 2 2 3 2" xfId="1327" xr:uid="{F9DBA2E1-F5B4-41C1-B721-F48E5809E849}"/>
    <cellStyle name="Normal 5 5 2 2 3 2 2" xfId="1328" xr:uid="{D836379D-A0D2-497D-9EFC-9010581312BB}"/>
    <cellStyle name="Normal 5 5 2 2 3 2 3" xfId="2877" xr:uid="{8E3EA54B-37A8-4D49-93C4-66277D441889}"/>
    <cellStyle name="Normal 5 5 2 2 3 2 4" xfId="2878" xr:uid="{CB08D97F-E39F-41D6-BC13-3AF4E5680E0E}"/>
    <cellStyle name="Normal 5 5 2 2 3 3" xfId="1329" xr:uid="{02BC90A6-1E93-437D-AF18-DCF6D5FF02AA}"/>
    <cellStyle name="Normal 5 5 2 2 3 4" xfId="2879" xr:uid="{532A2E81-A7C5-4D2E-A27C-3E6FEC914E0B}"/>
    <cellStyle name="Normal 5 5 2 2 3 5" xfId="2880" xr:uid="{394A62FB-4BD3-44AB-A23F-3C2B9F673794}"/>
    <cellStyle name="Normal 5 5 2 2 4" xfId="1330" xr:uid="{BC12802B-7421-4DEA-BEEF-C50051AD2E1B}"/>
    <cellStyle name="Normal 5 5 2 2 4 2" xfId="1331" xr:uid="{A8EC04A4-2D44-4A71-AB3F-2438885ADFA6}"/>
    <cellStyle name="Normal 5 5 2 2 4 3" xfId="2881" xr:uid="{A34F5206-1980-4417-9A37-99F8783F2041}"/>
    <cellStyle name="Normal 5 5 2 2 4 4" xfId="2882" xr:uid="{F847FC81-92FF-4F24-A7EB-4CC70F9D8384}"/>
    <cellStyle name="Normal 5 5 2 2 5" xfId="1332" xr:uid="{A47B912B-DFD3-445C-BCDB-0553E7C185A4}"/>
    <cellStyle name="Normal 5 5 2 2 5 2" xfId="2883" xr:uid="{567FB05D-16A5-4B51-B1AE-447AE430E1B9}"/>
    <cellStyle name="Normal 5 5 2 2 5 3" xfId="2884" xr:uid="{C5DA63BE-B004-4809-8D13-C413D3E4CE2F}"/>
    <cellStyle name="Normal 5 5 2 2 5 4" xfId="2885" xr:uid="{0FC9109A-FF7E-4FB3-8BB0-37ED44760E11}"/>
    <cellStyle name="Normal 5 5 2 2 6" xfId="2886" xr:uid="{89BF9A53-D315-4CBD-8CAF-C35B3FA65FD1}"/>
    <cellStyle name="Normal 5 5 2 2 7" xfId="2887" xr:uid="{0BEE2D1F-E707-4C82-890E-9858DFECDE0B}"/>
    <cellStyle name="Normal 5 5 2 2 8" xfId="2888" xr:uid="{AE4E387A-F78A-4029-932B-5D829232DAAE}"/>
    <cellStyle name="Normal 5 5 2 3" xfId="304" xr:uid="{C0FF2373-C274-4C02-BF78-3E5E16394069}"/>
    <cellStyle name="Normal 5 5 2 3 2" xfId="564" xr:uid="{3BDEA4B2-96DB-4473-ADFB-44AD9AA3A026}"/>
    <cellStyle name="Normal 5 5 2 3 2 2" xfId="565" xr:uid="{E4A208C9-E228-43FB-AE75-F06D48EF6720}"/>
    <cellStyle name="Normal 5 5 2 3 2 2 2" xfId="1333" xr:uid="{9897F60B-51F7-4F39-926E-BEAE30CEE612}"/>
    <cellStyle name="Normal 5 5 2 3 2 2 2 2" xfId="1334" xr:uid="{348CDDE5-64D3-4847-B11E-2982B41B6DB5}"/>
    <cellStyle name="Normal 5 5 2 3 2 2 3" xfId="1335" xr:uid="{1365D499-CCD0-482E-B57C-37D425D56B00}"/>
    <cellStyle name="Normal 5 5 2 3 2 3" xfId="1336" xr:uid="{5725EE13-C150-417F-A09D-4D69CC1D61D0}"/>
    <cellStyle name="Normal 5 5 2 3 2 3 2" xfId="1337" xr:uid="{115E227B-B268-4A36-9A67-DCC3FCF580CF}"/>
    <cellStyle name="Normal 5 5 2 3 2 4" xfId="1338" xr:uid="{5B62260F-3F58-4011-BB96-210B7C04E07E}"/>
    <cellStyle name="Normal 5 5 2 3 3" xfId="566" xr:uid="{78C2320E-1CEA-4AFF-8864-7F68A9AEB8B2}"/>
    <cellStyle name="Normal 5 5 2 3 3 2" xfId="1339" xr:uid="{CFA5C362-BB4E-4F97-86DB-038130040E71}"/>
    <cellStyle name="Normal 5 5 2 3 3 2 2" xfId="1340" xr:uid="{EC23582F-E763-4024-8B6D-026EDBBBF97A}"/>
    <cellStyle name="Normal 5 5 2 3 3 3" xfId="1341" xr:uid="{725C0307-5771-4CDC-9D08-2BBF82258C58}"/>
    <cellStyle name="Normal 5 5 2 3 3 4" xfId="2889" xr:uid="{7B2DA872-F8BC-4382-B8D8-E7FB52F76A7B}"/>
    <cellStyle name="Normal 5 5 2 3 4" xfId="1342" xr:uid="{D57063F1-710E-4647-9A91-0B55BEAC8209}"/>
    <cellStyle name="Normal 5 5 2 3 4 2" xfId="1343" xr:uid="{9923CFA3-6475-45C8-9754-3027D5411F71}"/>
    <cellStyle name="Normal 5 5 2 3 5" xfId="1344" xr:uid="{D7596950-17AF-49E7-9028-549C34D1E208}"/>
    <cellStyle name="Normal 5 5 2 3 6" xfId="2890" xr:uid="{BF5A5FA8-D6BD-4419-9B06-003FD0AE1332}"/>
    <cellStyle name="Normal 5 5 2 4" xfId="305" xr:uid="{299E5EEF-AE66-4571-89A3-047406345C64}"/>
    <cellStyle name="Normal 5 5 2 4 2" xfId="567" xr:uid="{03582151-3B32-4DE7-AD21-79637579C2D2}"/>
    <cellStyle name="Normal 5 5 2 4 2 2" xfId="1345" xr:uid="{389B181C-2650-4158-9290-A14D17254EF2}"/>
    <cellStyle name="Normal 5 5 2 4 2 2 2" xfId="1346" xr:uid="{627C2C82-76B3-4E14-B266-244589794055}"/>
    <cellStyle name="Normal 5 5 2 4 2 3" xfId="1347" xr:uid="{E2431750-AB10-45B9-A9BF-2BD35C7CA266}"/>
    <cellStyle name="Normal 5 5 2 4 2 4" xfId="2891" xr:uid="{37D4437C-4738-4369-A49C-B8DCDE9B5DD5}"/>
    <cellStyle name="Normal 5 5 2 4 3" xfId="1348" xr:uid="{638FC3E5-279C-4B0F-9794-23665FF85797}"/>
    <cellStyle name="Normal 5 5 2 4 3 2" xfId="1349" xr:uid="{74433CEF-EE53-44CB-8028-C594B3C591DD}"/>
    <cellStyle name="Normal 5 5 2 4 4" xfId="1350" xr:uid="{109922B5-FCB0-4BF0-BE14-F4D37949037C}"/>
    <cellStyle name="Normal 5 5 2 4 5" xfId="2892" xr:uid="{4D5068CB-F2E2-4152-B04D-2E0DD813D73E}"/>
    <cellStyle name="Normal 5 5 2 5" xfId="306" xr:uid="{B6942DC7-DD2D-4459-82CF-C36A2C9BAEE9}"/>
    <cellStyle name="Normal 5 5 2 5 2" xfId="1351" xr:uid="{D7F85151-C045-4343-8FD4-7127D5D7D934}"/>
    <cellStyle name="Normal 5 5 2 5 2 2" xfId="1352" xr:uid="{FE6835D3-EF95-4DE0-8CAC-E4C73FE35E4D}"/>
    <cellStyle name="Normal 5 5 2 5 3" xfId="1353" xr:uid="{B0632E14-4F4F-4F2D-86DE-A70FDB1BB554}"/>
    <cellStyle name="Normal 5 5 2 5 4" xfId="2893" xr:uid="{D3053681-0903-431B-94D9-2C249E212A25}"/>
    <cellStyle name="Normal 5 5 2 6" xfId="1354" xr:uid="{EE63D248-CE5D-4129-941D-587555979C0F}"/>
    <cellStyle name="Normal 5 5 2 6 2" xfId="1355" xr:uid="{F632A0C6-1FB8-4D5E-981F-57386E25C0D4}"/>
    <cellStyle name="Normal 5 5 2 6 3" xfId="2894" xr:uid="{1EA22142-5D22-4220-B8E2-909CF6AE4843}"/>
    <cellStyle name="Normal 5 5 2 6 4" xfId="2895" xr:uid="{AC6001AF-49BB-4AF3-AA3B-F0FB34380312}"/>
    <cellStyle name="Normal 5 5 2 7" xfId="1356" xr:uid="{81DA1A4C-68AA-4B2B-8941-FA22B59C89E7}"/>
    <cellStyle name="Normal 5 5 2 8" xfId="2896" xr:uid="{E3F81C69-272C-422D-A565-9FCD3713075B}"/>
    <cellStyle name="Normal 5 5 2 9" xfId="2897" xr:uid="{C4A83BFB-0583-427B-90AF-FA840F6D0931}"/>
    <cellStyle name="Normal 5 5 3" xfId="108" xr:uid="{F53CA2D5-FC52-4849-896A-56DED5F426D5}"/>
    <cellStyle name="Normal 5 5 3 2" xfId="109" xr:uid="{9C24B599-A0B5-48C0-BE2D-C125ED4CD486}"/>
    <cellStyle name="Normal 5 5 3 2 2" xfId="568" xr:uid="{FB5BF687-F2E6-49C0-B9AD-8D2A9465B835}"/>
    <cellStyle name="Normal 5 5 3 2 2 2" xfId="1357" xr:uid="{B1300C66-32CA-4D8C-89CF-8987C493B6C7}"/>
    <cellStyle name="Normal 5 5 3 2 2 2 2" xfId="1358" xr:uid="{F1E9A683-D839-4932-A5C4-5D2FB5C3ABA5}"/>
    <cellStyle name="Normal 5 5 3 2 2 2 2 2" xfId="4468" xr:uid="{A0AEB911-5A6E-481D-A3D3-94C60F5EC31A}"/>
    <cellStyle name="Normal 5 5 3 2 2 2 3" xfId="4469" xr:uid="{7D1AAFA3-2F65-435C-AD16-15768D68882B}"/>
    <cellStyle name="Normal 5 5 3 2 2 3" xfId="1359" xr:uid="{3BA70A83-9BF4-448D-9734-E5A4EAD26F9D}"/>
    <cellStyle name="Normal 5 5 3 2 2 3 2" xfId="4470" xr:uid="{B345241D-C3B5-402A-9967-118733F395F7}"/>
    <cellStyle name="Normal 5 5 3 2 2 4" xfId="2898" xr:uid="{E2914014-01F4-4CB3-A8C5-4C9CE241A192}"/>
    <cellStyle name="Normal 5 5 3 2 3" xfId="1360" xr:uid="{B6C52783-4CA5-4F36-BDD3-172C6C321AD5}"/>
    <cellStyle name="Normal 5 5 3 2 3 2" xfId="1361" xr:uid="{4452EB53-87D4-4A2F-AD1F-4F0C2DF34DEE}"/>
    <cellStyle name="Normal 5 5 3 2 3 2 2" xfId="4471" xr:uid="{376ADA9F-63C9-4EDD-8F6B-66DF6812000F}"/>
    <cellStyle name="Normal 5 5 3 2 3 3" xfId="2899" xr:uid="{79674ABE-BFD7-4F6C-BEEC-903A677E83B8}"/>
    <cellStyle name="Normal 5 5 3 2 3 4" xfId="2900" xr:uid="{120A2029-2639-4639-BF27-6F64393AE9C7}"/>
    <cellStyle name="Normal 5 5 3 2 4" xfId="1362" xr:uid="{5D66D66A-801B-4E02-90FB-9863A82AAD47}"/>
    <cellStyle name="Normal 5 5 3 2 4 2" xfId="4472" xr:uid="{92B1FCB7-65ED-47E0-AB2A-3FDECE7AFF5C}"/>
    <cellStyle name="Normal 5 5 3 2 5" xfId="2901" xr:uid="{B494C710-B58A-4371-9F20-2972383A1478}"/>
    <cellStyle name="Normal 5 5 3 2 6" xfId="2902" xr:uid="{E7DADF9E-3B2D-4F26-995A-4262B1E6BFB6}"/>
    <cellStyle name="Normal 5 5 3 3" xfId="307" xr:uid="{4F2A0BF1-22FB-4DE2-8A98-4CB722906806}"/>
    <cellStyle name="Normal 5 5 3 3 2" xfId="1363" xr:uid="{5FA08796-C6F5-4D22-8229-2223C942DAAA}"/>
    <cellStyle name="Normal 5 5 3 3 2 2" xfId="1364" xr:uid="{1AAF3E3C-A27C-4A1E-A343-95839EBCEE34}"/>
    <cellStyle name="Normal 5 5 3 3 2 2 2" xfId="4473" xr:uid="{59C5F30F-6697-4DEF-B140-38DA999D656C}"/>
    <cellStyle name="Normal 5 5 3 3 2 3" xfId="2903" xr:uid="{70E05F82-AE04-42FE-A898-98B62ABA499F}"/>
    <cellStyle name="Normal 5 5 3 3 2 4" xfId="2904" xr:uid="{8832F398-329B-4DB8-A241-C47154CFB91F}"/>
    <cellStyle name="Normal 5 5 3 3 3" xfId="1365" xr:uid="{ACD9078E-3F6E-466E-A5CF-945926EE199F}"/>
    <cellStyle name="Normal 5 5 3 3 3 2" xfId="4474" xr:uid="{CC452B85-B9C9-4282-B1B0-119885A2DAFE}"/>
    <cellStyle name="Normal 5 5 3 3 4" xfId="2905" xr:uid="{F40CAC09-BF42-4A24-854A-75242CAB332C}"/>
    <cellStyle name="Normal 5 5 3 3 5" xfId="2906" xr:uid="{2A1D03E9-5452-4449-9753-1A187CCF0265}"/>
    <cellStyle name="Normal 5 5 3 4" xfId="1366" xr:uid="{4B923958-6A2B-4983-9B16-99A5CC06A615}"/>
    <cellStyle name="Normal 5 5 3 4 2" xfId="1367" xr:uid="{D9FD4408-A541-42B6-B734-6780C51F56B3}"/>
    <cellStyle name="Normal 5 5 3 4 2 2" xfId="4475" xr:uid="{9845328D-3AE0-40E6-A44F-A0A097D0E8C5}"/>
    <cellStyle name="Normal 5 5 3 4 3" xfId="2907" xr:uid="{9FB07F71-58CD-488F-9F74-78F89B28525E}"/>
    <cellStyle name="Normal 5 5 3 4 4" xfId="2908" xr:uid="{1E8B3E8C-140E-4A57-8109-BA3015AEC8CC}"/>
    <cellStyle name="Normal 5 5 3 5" xfId="1368" xr:uid="{65F81DE3-3337-4874-A0B5-92857C23A912}"/>
    <cellStyle name="Normal 5 5 3 5 2" xfId="2909" xr:uid="{A6C523E7-7A41-44B2-992D-85DD5C7D4928}"/>
    <cellStyle name="Normal 5 5 3 5 3" xfId="2910" xr:uid="{C9ED475E-69CC-4A6A-9A0E-B3A6704C755B}"/>
    <cellStyle name="Normal 5 5 3 5 4" xfId="2911" xr:uid="{A6D5ACC3-3481-4457-B8B8-21EFEA18030B}"/>
    <cellStyle name="Normal 5 5 3 6" xfId="2912" xr:uid="{58D9ED87-FBD1-451E-A1F4-762328A15E8D}"/>
    <cellStyle name="Normal 5 5 3 7" xfId="2913" xr:uid="{6E4EB5F9-1709-439E-829A-678D76A4578C}"/>
    <cellStyle name="Normal 5 5 3 8" xfId="2914" xr:uid="{003983D4-98D1-44DD-A45A-448D0AA37DE5}"/>
    <cellStyle name="Normal 5 5 4" xfId="110" xr:uid="{9B59451C-097C-477A-BC0D-AF1A506789F1}"/>
    <cellStyle name="Normal 5 5 4 2" xfId="569" xr:uid="{60BA63B3-343C-4DBF-812D-8F30F824E77D}"/>
    <cellStyle name="Normal 5 5 4 2 2" xfId="570" xr:uid="{FDC68176-BD78-4367-8C07-9916CFA9E54C}"/>
    <cellStyle name="Normal 5 5 4 2 2 2" xfId="1369" xr:uid="{9D124610-4388-4890-9021-FA2E15DE1E03}"/>
    <cellStyle name="Normal 5 5 4 2 2 2 2" xfId="1370" xr:uid="{3E00CF59-6FBC-4C9A-B18D-75ECE5B52A96}"/>
    <cellStyle name="Normal 5 5 4 2 2 3" xfId="1371" xr:uid="{D75437C6-D5FA-4FB8-BEC9-3BA058AF3708}"/>
    <cellStyle name="Normal 5 5 4 2 2 4" xfId="2915" xr:uid="{77B5D05E-F336-4414-9A2A-F96D6147BD96}"/>
    <cellStyle name="Normal 5 5 4 2 3" xfId="1372" xr:uid="{472B3426-BE25-4FBB-8B9D-48AAEFBF5B0E}"/>
    <cellStyle name="Normal 5 5 4 2 3 2" xfId="1373" xr:uid="{E80E6456-F91A-4FA1-B9C4-9DB66EF6D77F}"/>
    <cellStyle name="Normal 5 5 4 2 4" xfId="1374" xr:uid="{7F341A66-502C-48F6-A5AB-4284C513573A}"/>
    <cellStyle name="Normal 5 5 4 2 5" xfId="2916" xr:uid="{83ACE0B1-0562-4285-BF13-E6D0E4AE163A}"/>
    <cellStyle name="Normal 5 5 4 3" xfId="571" xr:uid="{CD1EA9DE-3C3A-4D70-8ACE-CD12CC3C4691}"/>
    <cellStyle name="Normal 5 5 4 3 2" xfId="1375" xr:uid="{2672A788-92AE-45B3-9937-E97A76320375}"/>
    <cellStyle name="Normal 5 5 4 3 2 2" xfId="1376" xr:uid="{6349701A-943D-4EF9-9826-C4BF900E2FD7}"/>
    <cellStyle name="Normal 5 5 4 3 3" xfId="1377" xr:uid="{E18564AF-91D1-4C55-A6D3-57CEC3742146}"/>
    <cellStyle name="Normal 5 5 4 3 4" xfId="2917" xr:uid="{A71DECDE-31C8-4217-A999-A098FED2F7F3}"/>
    <cellStyle name="Normal 5 5 4 4" xfId="1378" xr:uid="{CC7D29A2-91DA-49C5-BCEB-15C7D5C30C1C}"/>
    <cellStyle name="Normal 5 5 4 4 2" xfId="1379" xr:uid="{6E58CB4F-AD5E-4D5E-9E46-34CFC6B6BED9}"/>
    <cellStyle name="Normal 5 5 4 4 3" xfId="2918" xr:uid="{93B62DCB-5122-4585-8235-C9205A3645CE}"/>
    <cellStyle name="Normal 5 5 4 4 4" xfId="2919" xr:uid="{22509316-1B43-4E8B-8B2F-8025D4CED461}"/>
    <cellStyle name="Normal 5 5 4 5" xfId="1380" xr:uid="{FAAD5B1E-464C-45DF-B21D-5697A65BB3E8}"/>
    <cellStyle name="Normal 5 5 4 6" xfId="2920" xr:uid="{21323B1E-5BC2-48E4-99B4-27A29BDA4B41}"/>
    <cellStyle name="Normal 5 5 4 7" xfId="2921" xr:uid="{9E1CE529-A13A-4C8E-8F0B-715BBB4A680E}"/>
    <cellStyle name="Normal 5 5 5" xfId="308" xr:uid="{66A2FF9A-EE8E-4830-BA65-12AE6AD1C90E}"/>
    <cellStyle name="Normal 5 5 5 2" xfId="572" xr:uid="{D0ECFE6C-E27E-4AFB-875A-671F8DC020EB}"/>
    <cellStyle name="Normal 5 5 5 2 2" xfId="1381" xr:uid="{E01A5F06-6BE6-49B1-8198-B80BB1A5AB83}"/>
    <cellStyle name="Normal 5 5 5 2 2 2" xfId="1382" xr:uid="{9105F62E-4694-45FF-BC4D-47EEC44E3984}"/>
    <cellStyle name="Normal 5 5 5 2 3" xfId="1383" xr:uid="{EE0AE6FA-3B39-4DC2-B786-90DB727AF5CD}"/>
    <cellStyle name="Normal 5 5 5 2 4" xfId="2922" xr:uid="{3D7072F1-A3CD-4BD5-A796-2DCBEAAAE8DD}"/>
    <cellStyle name="Normal 5 5 5 3" xfId="1384" xr:uid="{7B4C9797-91BB-4E6F-A10D-5883B3702A54}"/>
    <cellStyle name="Normal 5 5 5 3 2" xfId="1385" xr:uid="{35A817B0-20F6-4F3C-8743-67F9EB307A95}"/>
    <cellStyle name="Normal 5 5 5 3 3" xfId="2923" xr:uid="{EB7E2C32-FFB8-451D-90E3-5B375322D7D4}"/>
    <cellStyle name="Normal 5 5 5 3 4" xfId="2924" xr:uid="{FF095570-2C9C-49EC-AB9D-366ED6FBA0EA}"/>
    <cellStyle name="Normal 5 5 5 4" xfId="1386" xr:uid="{7EC675F5-6B13-405D-ADC8-1700786E6DD0}"/>
    <cellStyle name="Normal 5 5 5 5" xfId="2925" xr:uid="{1E614A66-4C26-4433-A3A4-D4E14E6FBFDC}"/>
    <cellStyle name="Normal 5 5 5 6" xfId="2926" xr:uid="{6E44C128-DDBA-46D2-9138-D0BD8CFDB089}"/>
    <cellStyle name="Normal 5 5 6" xfId="309" xr:uid="{0888CCFF-BF51-46D1-812A-B4B701450952}"/>
    <cellStyle name="Normal 5 5 6 2" xfId="1387" xr:uid="{A5CCA8FC-BC86-43E4-914D-5597E2FA1BDC}"/>
    <cellStyle name="Normal 5 5 6 2 2" xfId="1388" xr:uid="{AD698878-32A4-4D0E-9241-72128BBC741C}"/>
    <cellStyle name="Normal 5 5 6 2 3" xfId="2927" xr:uid="{3FCE2A46-CF80-4D58-B7B8-4D63DBA0EA95}"/>
    <cellStyle name="Normal 5 5 6 2 4" xfId="2928" xr:uid="{F8A4707B-681D-4F5E-AD59-AE2941B28CEA}"/>
    <cellStyle name="Normal 5 5 6 3" xfId="1389" xr:uid="{E47A5472-A1AD-44F4-BB8F-07E7CE19B021}"/>
    <cellStyle name="Normal 5 5 6 4" xfId="2929" xr:uid="{28731AF1-8CD4-482B-95D2-0FDD7ACF5824}"/>
    <cellStyle name="Normal 5 5 6 5" xfId="2930" xr:uid="{0E6EC9D9-6423-4F54-885B-24D5FE10A7CE}"/>
    <cellStyle name="Normal 5 5 7" xfId="1390" xr:uid="{B9A39702-BC39-4220-BB8C-A68D7D60D5F1}"/>
    <cellStyle name="Normal 5 5 7 2" xfId="1391" xr:uid="{A2508C02-AC68-4C23-8C70-091EB21F841B}"/>
    <cellStyle name="Normal 5 5 7 3" xfId="2931" xr:uid="{4AEAA1B5-D264-4000-ABF4-8FAC2647F870}"/>
    <cellStyle name="Normal 5 5 7 4" xfId="2932" xr:uid="{45C02EBC-4832-4C70-9476-87FAF3A3A543}"/>
    <cellStyle name="Normal 5 5 8" xfId="1392" xr:uid="{B13571E8-9844-42B1-9D62-BD6F980F6DF8}"/>
    <cellStyle name="Normal 5 5 8 2" xfId="2933" xr:uid="{E9E760A8-8314-4906-9C58-C7E68A21382A}"/>
    <cellStyle name="Normal 5 5 8 3" xfId="2934" xr:uid="{2B33399B-3FD1-467C-98F9-CB6633BEBF67}"/>
    <cellStyle name="Normal 5 5 8 4" xfId="2935" xr:uid="{A2D3CB93-CF4B-4F69-9C9D-CE29DCD7BC83}"/>
    <cellStyle name="Normal 5 5 9" xfId="2936" xr:uid="{C203C902-CA76-4290-96A2-14A8EA2745F4}"/>
    <cellStyle name="Normal 5 6" xfId="111" xr:uid="{B3ACC71C-AC84-4B14-AFBB-12F015BA7B6E}"/>
    <cellStyle name="Normal 5 6 10" xfId="2937" xr:uid="{89781AEA-8A2D-4812-BF51-46F90D8B5BB7}"/>
    <cellStyle name="Normal 5 6 11" xfId="2938" xr:uid="{4537438A-77A0-4FB6-805E-284CE3D4BB3D}"/>
    <cellStyle name="Normal 5 6 2" xfId="112" xr:uid="{2568284B-B021-46CA-A6F7-619F7C027D91}"/>
    <cellStyle name="Normal 5 6 2 2" xfId="310" xr:uid="{ADC33CAB-45A3-4045-AC74-8A3D71C5D29E}"/>
    <cellStyle name="Normal 5 6 2 2 2" xfId="573" xr:uid="{C93C4F80-1F6C-4071-924D-1AB4AA1C7465}"/>
    <cellStyle name="Normal 5 6 2 2 2 2" xfId="574" xr:uid="{E1FEB633-D178-4659-96AE-AD309F3FD818}"/>
    <cellStyle name="Normal 5 6 2 2 2 2 2" xfId="1393" xr:uid="{4C9A277F-3C7F-42D7-973E-FE2D5E1889A8}"/>
    <cellStyle name="Normal 5 6 2 2 2 2 3" xfId="2939" xr:uid="{C4B69C13-EFEB-4D4A-80C1-6A0A3235214A}"/>
    <cellStyle name="Normal 5 6 2 2 2 2 4" xfId="2940" xr:uid="{88A765A3-5A06-4823-BDB6-670E46A70345}"/>
    <cellStyle name="Normal 5 6 2 2 2 3" xfId="1394" xr:uid="{8FBC16E1-B90D-47B6-B956-16FFB666B4BF}"/>
    <cellStyle name="Normal 5 6 2 2 2 3 2" xfId="2941" xr:uid="{3738C389-497F-4FC6-9A93-14A35913A24E}"/>
    <cellStyle name="Normal 5 6 2 2 2 3 3" xfId="2942" xr:uid="{AAEA2415-2A8C-47B9-A4C9-87C3B74F85C5}"/>
    <cellStyle name="Normal 5 6 2 2 2 3 4" xfId="2943" xr:uid="{0FA68656-947A-4376-974B-C93529CABE8F}"/>
    <cellStyle name="Normal 5 6 2 2 2 4" xfId="2944" xr:uid="{B36AD254-B547-43CE-AB28-DDF947004DDE}"/>
    <cellStyle name="Normal 5 6 2 2 2 5" xfId="2945" xr:uid="{F492DCDC-44B0-4B86-AB7F-A98D46EB1741}"/>
    <cellStyle name="Normal 5 6 2 2 2 6" xfId="2946" xr:uid="{7B02D758-D0E8-4275-A4E0-0180FA42318E}"/>
    <cellStyle name="Normal 5 6 2 2 3" xfId="575" xr:uid="{42977875-C7C1-43C8-95D8-AD2135649080}"/>
    <cellStyle name="Normal 5 6 2 2 3 2" xfId="1395" xr:uid="{2439A83D-B937-47B9-9DF1-6A87BA2AF604}"/>
    <cellStyle name="Normal 5 6 2 2 3 2 2" xfId="2947" xr:uid="{DA78D29A-D707-4BEE-9AB2-645D3F4DC878}"/>
    <cellStyle name="Normal 5 6 2 2 3 2 3" xfId="2948" xr:uid="{026439E2-0ECC-49C4-BB64-BFEE07F4C935}"/>
    <cellStyle name="Normal 5 6 2 2 3 2 4" xfId="2949" xr:uid="{6DF7EA55-BBBD-41A7-9605-110FFF76271B}"/>
    <cellStyle name="Normal 5 6 2 2 3 3" xfId="2950" xr:uid="{09139C51-352C-43D7-ABD5-6E1A1AAFFA13}"/>
    <cellStyle name="Normal 5 6 2 2 3 4" xfId="2951" xr:uid="{95D7CC18-A6B5-49C6-9813-0D6F7721A45B}"/>
    <cellStyle name="Normal 5 6 2 2 3 5" xfId="2952" xr:uid="{7ECF4801-4D33-4E7C-91E9-86B5F150C672}"/>
    <cellStyle name="Normal 5 6 2 2 4" xfId="1396" xr:uid="{B1F91E51-4E7F-402F-9861-0237F56E7DFC}"/>
    <cellStyle name="Normal 5 6 2 2 4 2" xfId="2953" xr:uid="{FF835C9E-E730-435D-82ED-071D7824D25A}"/>
    <cellStyle name="Normal 5 6 2 2 4 3" xfId="2954" xr:uid="{92BCF1B1-5126-4E04-83EC-65C1A4C93C98}"/>
    <cellStyle name="Normal 5 6 2 2 4 4" xfId="2955" xr:uid="{A8C5F302-0F71-443F-BC9E-B4C03F526943}"/>
    <cellStyle name="Normal 5 6 2 2 5" xfId="2956" xr:uid="{130606B0-9A64-40A4-95B0-29CD8FB8A2A9}"/>
    <cellStyle name="Normal 5 6 2 2 5 2" xfId="2957" xr:uid="{D923C1AE-47C3-43FC-9BC6-6C0939A0A680}"/>
    <cellStyle name="Normal 5 6 2 2 5 3" xfId="2958" xr:uid="{3C607097-C7D8-43C2-B5AB-334B4148964E}"/>
    <cellStyle name="Normal 5 6 2 2 5 4" xfId="2959" xr:uid="{956FCE89-1C18-48C2-B4D9-D6B2F3A3EC1E}"/>
    <cellStyle name="Normal 5 6 2 2 6" xfId="2960" xr:uid="{2C5ED815-30C1-43A1-8DBB-0309FFA96624}"/>
    <cellStyle name="Normal 5 6 2 2 7" xfId="2961" xr:uid="{D768BE3F-9313-45C3-8721-908C331D9CB9}"/>
    <cellStyle name="Normal 5 6 2 2 8" xfId="2962" xr:uid="{C080CD48-BB16-404A-BB72-FD7F204A544E}"/>
    <cellStyle name="Normal 5 6 2 3" xfId="576" xr:uid="{B0BCABA3-ABA3-46ED-A6BE-4B8B0B65B73B}"/>
    <cellStyle name="Normal 5 6 2 3 2" xfId="577" xr:uid="{900315E0-DC41-469C-BEF4-BAE598D5D127}"/>
    <cellStyle name="Normal 5 6 2 3 2 2" xfId="578" xr:uid="{1EBDBE2B-F391-4FDA-9F9C-92F672268439}"/>
    <cellStyle name="Normal 5 6 2 3 2 3" xfId="2963" xr:uid="{7828F1F4-FB2A-45EC-BAF3-523CF15FEBB4}"/>
    <cellStyle name="Normal 5 6 2 3 2 4" xfId="2964" xr:uid="{7A1138DC-CB49-48B1-9065-1BCBF0D1A12E}"/>
    <cellStyle name="Normal 5 6 2 3 3" xfId="579" xr:uid="{5C2573C9-CA91-426B-9861-3EF26531DC8E}"/>
    <cellStyle name="Normal 5 6 2 3 3 2" xfId="2965" xr:uid="{94C213FE-F20A-4AB2-AD2B-0EF5E7FB9AF0}"/>
    <cellStyle name="Normal 5 6 2 3 3 3" xfId="2966" xr:uid="{47D6A83D-C4FD-4D8C-97C5-741B6DE9F47D}"/>
    <cellStyle name="Normal 5 6 2 3 3 4" xfId="2967" xr:uid="{4C27D1FA-DA1D-49C5-A1DE-7DD52B326C80}"/>
    <cellStyle name="Normal 5 6 2 3 4" xfId="2968" xr:uid="{5EAAEA1D-BED7-4AAC-8EF9-1C155C23BE3B}"/>
    <cellStyle name="Normal 5 6 2 3 5" xfId="2969" xr:uid="{81E65FF8-BB19-4C79-8788-7A249AB92C08}"/>
    <cellStyle name="Normal 5 6 2 3 6" xfId="2970" xr:uid="{8665B97C-80CE-4A5C-943F-3FEFBF5DA2AF}"/>
    <cellStyle name="Normal 5 6 2 4" xfId="580" xr:uid="{E893DE8C-BDAA-46E0-AC50-973F5B28B6CC}"/>
    <cellStyle name="Normal 5 6 2 4 2" xfId="581" xr:uid="{FDAB1ECE-DC42-4FDC-A0D9-BD7701DCE88D}"/>
    <cellStyle name="Normal 5 6 2 4 2 2" xfId="2971" xr:uid="{FADF7D34-3B70-43F4-92F3-FE72A23CD77A}"/>
    <cellStyle name="Normal 5 6 2 4 2 3" xfId="2972" xr:uid="{DCE1FBB9-16E4-4EDD-A0A1-44B2521FE899}"/>
    <cellStyle name="Normal 5 6 2 4 2 4" xfId="2973" xr:uid="{018016C9-3357-4F93-8984-8C15182FC2D9}"/>
    <cellStyle name="Normal 5 6 2 4 3" xfId="2974" xr:uid="{2925471E-3BFC-43AA-8B16-724A5E8921F6}"/>
    <cellStyle name="Normal 5 6 2 4 4" xfId="2975" xr:uid="{BDB97CE2-CA4A-41F0-967F-CD41DDCAE506}"/>
    <cellStyle name="Normal 5 6 2 4 5" xfId="2976" xr:uid="{6B54207A-1359-4771-93A0-021CC5E2137D}"/>
    <cellStyle name="Normal 5 6 2 5" xfId="582" xr:uid="{1CDF0AAC-232E-4A8E-B5AD-F469DC4670EA}"/>
    <cellStyle name="Normal 5 6 2 5 2" xfId="2977" xr:uid="{77B57700-AE78-43E9-AAEF-48D7D999CA20}"/>
    <cellStyle name="Normal 5 6 2 5 3" xfId="2978" xr:uid="{10BB4AB4-2BD9-4953-A089-F55AD0CBC63C}"/>
    <cellStyle name="Normal 5 6 2 5 4" xfId="2979" xr:uid="{E9F1727F-B908-444C-A9AE-E6CF182F138E}"/>
    <cellStyle name="Normal 5 6 2 6" xfId="2980" xr:uid="{4C8A56EC-2365-4850-86C4-7B4616FBB512}"/>
    <cellStyle name="Normal 5 6 2 6 2" xfId="2981" xr:uid="{79495411-AB5F-4382-B11E-EC5ACDCE4004}"/>
    <cellStyle name="Normal 5 6 2 6 3" xfId="2982" xr:uid="{3FDB8B1C-5E7F-48EB-9F05-46EDCF1D3CF9}"/>
    <cellStyle name="Normal 5 6 2 6 4" xfId="2983" xr:uid="{4C677793-52B2-4C69-A91A-761D40C7E61F}"/>
    <cellStyle name="Normal 5 6 2 7" xfId="2984" xr:uid="{97DB0757-5991-481F-8343-B32016E6E106}"/>
    <cellStyle name="Normal 5 6 2 8" xfId="2985" xr:uid="{C8ED4F25-F87E-4499-BC96-043C3D2A23F2}"/>
    <cellStyle name="Normal 5 6 2 9" xfId="2986" xr:uid="{C356C254-CFBC-4B94-A036-B70A8DF57FBC}"/>
    <cellStyle name="Normal 5 6 3" xfId="311" xr:uid="{FCAEB5F0-453B-4D01-A46B-BD9336259774}"/>
    <cellStyle name="Normal 5 6 3 2" xfId="583" xr:uid="{9B9DADE2-4EE8-42F2-A3BE-82202286B859}"/>
    <cellStyle name="Normal 5 6 3 2 2" xfId="584" xr:uid="{127DAD2C-EA9D-4B21-A239-029F7020BC63}"/>
    <cellStyle name="Normal 5 6 3 2 2 2" xfId="1397" xr:uid="{6B6304A5-3A4D-4787-A253-8F480AA7E2D8}"/>
    <cellStyle name="Normal 5 6 3 2 2 2 2" xfId="1398" xr:uid="{96C5FD4F-0B6C-48B7-B862-B8885323407E}"/>
    <cellStyle name="Normal 5 6 3 2 2 3" xfId="1399" xr:uid="{203A96CD-9ABB-49BC-A3D7-0BB1EBAC3C88}"/>
    <cellStyle name="Normal 5 6 3 2 2 4" xfId="2987" xr:uid="{A5DE7B69-6285-45B8-90CE-F3F65834B629}"/>
    <cellStyle name="Normal 5 6 3 2 3" xfId="1400" xr:uid="{EFA52CD7-2EA1-434D-BA1E-309086261139}"/>
    <cellStyle name="Normal 5 6 3 2 3 2" xfId="1401" xr:uid="{949CB315-B325-4FD7-B7C7-47083AFB1D06}"/>
    <cellStyle name="Normal 5 6 3 2 3 3" xfId="2988" xr:uid="{2926AE09-E77F-4AD1-A8D7-C32668CB778B}"/>
    <cellStyle name="Normal 5 6 3 2 3 4" xfId="2989" xr:uid="{34359549-CD2C-4219-9A43-D5DFC9F3BC5E}"/>
    <cellStyle name="Normal 5 6 3 2 4" xfId="1402" xr:uid="{6A5C9DC4-9765-44D6-AEE5-DCE77ED1E283}"/>
    <cellStyle name="Normal 5 6 3 2 5" xfId="2990" xr:uid="{BBDDDC28-937B-48F5-A4A3-6B9F6E56A005}"/>
    <cellStyle name="Normal 5 6 3 2 6" xfId="2991" xr:uid="{B4B256EC-CBBB-4544-9C86-80B0C93D58D4}"/>
    <cellStyle name="Normal 5 6 3 3" xfId="585" xr:uid="{2D9BA84E-55E1-4AF1-AAC3-397B6259C657}"/>
    <cellStyle name="Normal 5 6 3 3 2" xfId="1403" xr:uid="{16DA3116-B603-4DE4-8049-A63AF420C154}"/>
    <cellStyle name="Normal 5 6 3 3 2 2" xfId="1404" xr:uid="{A73E663A-A3F4-4654-B873-06C121807743}"/>
    <cellStyle name="Normal 5 6 3 3 2 3" xfId="2992" xr:uid="{3307B292-6447-45C8-B4B3-3D1BA2FAF445}"/>
    <cellStyle name="Normal 5 6 3 3 2 4" xfId="2993" xr:uid="{ECDA1919-4A82-4FA5-A5D5-0EF4D0386C8E}"/>
    <cellStyle name="Normal 5 6 3 3 3" xfId="1405" xr:uid="{58F371DD-187E-4A4D-ACCD-D84965C0C998}"/>
    <cellStyle name="Normal 5 6 3 3 4" xfId="2994" xr:uid="{A4738264-2EF3-49DB-A908-492623C767E1}"/>
    <cellStyle name="Normal 5 6 3 3 5" xfId="2995" xr:uid="{BE9C8422-AC16-4484-BF87-73CDE26F412F}"/>
    <cellStyle name="Normal 5 6 3 4" xfId="1406" xr:uid="{B2E4F9E3-07A5-4491-AC6C-331EC44B008B}"/>
    <cellStyle name="Normal 5 6 3 4 2" xfId="1407" xr:uid="{BEE6C242-CB8D-48BD-8546-E1EC2AA74489}"/>
    <cellStyle name="Normal 5 6 3 4 3" xfId="2996" xr:uid="{BB013005-B83A-451C-B0CC-B179B8578AD6}"/>
    <cellStyle name="Normal 5 6 3 4 4" xfId="2997" xr:uid="{9EAB77D9-A182-45C6-9807-BD8715960CC6}"/>
    <cellStyle name="Normal 5 6 3 5" xfId="1408" xr:uid="{2F0B6BC9-9FC4-4802-9C6E-42A707D09934}"/>
    <cellStyle name="Normal 5 6 3 5 2" xfId="2998" xr:uid="{6983B0B8-DE29-42D9-9810-993BEE567A52}"/>
    <cellStyle name="Normal 5 6 3 5 3" xfId="2999" xr:uid="{39C2A3B5-DEE7-4C5E-A7D9-0E639B108405}"/>
    <cellStyle name="Normal 5 6 3 5 4" xfId="3000" xr:uid="{185B85C8-B6B0-4E6E-A158-70B2F2583836}"/>
    <cellStyle name="Normal 5 6 3 6" xfId="3001" xr:uid="{2E9A39AC-3554-44F6-A65D-72309AEEAFF3}"/>
    <cellStyle name="Normal 5 6 3 7" xfId="3002" xr:uid="{DCDAD05D-25C4-4473-BA33-5BDAD0607CFD}"/>
    <cellStyle name="Normal 5 6 3 8" xfId="3003" xr:uid="{A8A5BA3B-96B1-4B0C-864F-7377BB5F1D77}"/>
    <cellStyle name="Normal 5 6 4" xfId="312" xr:uid="{9EEAC156-0148-4AE1-B767-13B1230D169C}"/>
    <cellStyle name="Normal 5 6 4 2" xfId="586" xr:uid="{552CEC7C-CCEF-4C15-87BA-FCD8F089A54B}"/>
    <cellStyle name="Normal 5 6 4 2 2" xfId="587" xr:uid="{8F82D88A-1F65-44DB-AFB5-82012F70462C}"/>
    <cellStyle name="Normal 5 6 4 2 2 2" xfId="1409" xr:uid="{337AFDBF-B725-4F5A-B6AA-0A99F73CA840}"/>
    <cellStyle name="Normal 5 6 4 2 2 3" xfId="3004" xr:uid="{8A89F8C6-EA09-40A1-BA5D-E3141D9812B2}"/>
    <cellStyle name="Normal 5 6 4 2 2 4" xfId="3005" xr:uid="{5A7E4E2B-11C2-47A2-B7CA-B13DCF1ADD3D}"/>
    <cellStyle name="Normal 5 6 4 2 3" xfId="1410" xr:uid="{7AF8CE37-FCF3-433E-8CD7-9A8A6E37A67B}"/>
    <cellStyle name="Normal 5 6 4 2 4" xfId="3006" xr:uid="{65A7C5FA-D424-49BD-964E-F5632E858303}"/>
    <cellStyle name="Normal 5 6 4 2 5" xfId="3007" xr:uid="{F02E62B4-6B90-4DFC-8BAC-4C1C89AA2B03}"/>
    <cellStyle name="Normal 5 6 4 3" xfId="588" xr:uid="{5ECA4872-3E9F-47D3-8AC5-4E4D1DA4BCE9}"/>
    <cellStyle name="Normal 5 6 4 3 2" xfId="1411" xr:uid="{6B79B999-9C3A-47F2-8751-50F760A84C39}"/>
    <cellStyle name="Normal 5 6 4 3 3" xfId="3008" xr:uid="{2B969CBC-7123-4F37-96F7-7F2F313A1398}"/>
    <cellStyle name="Normal 5 6 4 3 4" xfId="3009" xr:uid="{8F01FDF0-A099-4687-8C15-F973950A94ED}"/>
    <cellStyle name="Normal 5 6 4 4" xfId="1412" xr:uid="{79F70C52-E9B4-41AE-8ED3-158242E562E8}"/>
    <cellStyle name="Normal 5 6 4 4 2" xfId="3010" xr:uid="{D6ADFBD5-0343-4740-AA46-692798C8630E}"/>
    <cellStyle name="Normal 5 6 4 4 3" xfId="3011" xr:uid="{05B50E76-83E2-47E0-A14B-BB38280D270C}"/>
    <cellStyle name="Normal 5 6 4 4 4" xfId="3012" xr:uid="{8823E7F4-49ED-44CE-93B1-C3E06B27D6C2}"/>
    <cellStyle name="Normal 5 6 4 5" xfId="3013" xr:uid="{9B51760D-20F8-4900-AD96-3D7A6E734438}"/>
    <cellStyle name="Normal 5 6 4 6" xfId="3014" xr:uid="{2B657464-9E7B-4B60-B6BD-7DD64B95BFE8}"/>
    <cellStyle name="Normal 5 6 4 7" xfId="3015" xr:uid="{33FE77F2-AF6F-4878-91CB-9D33E65DD321}"/>
    <cellStyle name="Normal 5 6 5" xfId="313" xr:uid="{60192243-83ED-4A24-8435-711E43BC6542}"/>
    <cellStyle name="Normal 5 6 5 2" xfId="589" xr:uid="{5614456A-E734-472B-BA57-180B9CE5B649}"/>
    <cellStyle name="Normal 5 6 5 2 2" xfId="1413" xr:uid="{C915984D-5FB5-42E0-A26A-106CBCEBC20C}"/>
    <cellStyle name="Normal 5 6 5 2 3" xfId="3016" xr:uid="{144098BE-ED74-4234-8C41-24B5E92AEC97}"/>
    <cellStyle name="Normal 5 6 5 2 4" xfId="3017" xr:uid="{7FA85F23-A3EA-4144-8E74-568862F601AA}"/>
    <cellStyle name="Normal 5 6 5 3" xfId="1414" xr:uid="{C69A83EE-0AC3-4536-8E39-CBE3622218E4}"/>
    <cellStyle name="Normal 5 6 5 3 2" xfId="3018" xr:uid="{3195FE79-1FA2-4CBF-8658-D04A52702293}"/>
    <cellStyle name="Normal 5 6 5 3 3" xfId="3019" xr:uid="{2CDB8CF6-2DDD-47FF-8F3C-2FFA5850C2CA}"/>
    <cellStyle name="Normal 5 6 5 3 4" xfId="3020" xr:uid="{B5ACB297-6D46-406F-8279-7EF9CB271043}"/>
    <cellStyle name="Normal 5 6 5 4" xfId="3021" xr:uid="{6C61DA04-E277-4C39-AC82-841DC344B1A6}"/>
    <cellStyle name="Normal 5 6 5 5" xfId="3022" xr:uid="{77D3FB53-0693-4993-801E-D04A492AB51D}"/>
    <cellStyle name="Normal 5 6 5 6" xfId="3023" xr:uid="{0A80A8ED-C4CE-48FC-A660-9B56B99C50DE}"/>
    <cellStyle name="Normal 5 6 6" xfId="590" xr:uid="{99D5175B-B453-4FD9-A36A-DAD06CD1CCC4}"/>
    <cellStyle name="Normal 5 6 6 2" xfId="1415" xr:uid="{2D942D3B-19BC-483F-9D63-098D8AF2339E}"/>
    <cellStyle name="Normal 5 6 6 2 2" xfId="3024" xr:uid="{B384AB2B-1C9E-4501-B98A-100C6550E889}"/>
    <cellStyle name="Normal 5 6 6 2 3" xfId="3025" xr:uid="{525B22E8-8F71-4122-B6F9-AC559B0BE335}"/>
    <cellStyle name="Normal 5 6 6 2 4" xfId="3026" xr:uid="{17433904-63EC-450D-92FF-3E3AC979088B}"/>
    <cellStyle name="Normal 5 6 6 3" xfId="3027" xr:uid="{0061C8BD-D70B-45F0-A0EA-FA53B78548CC}"/>
    <cellStyle name="Normal 5 6 6 4" xfId="3028" xr:uid="{4662A30D-8EEB-41B3-B4B1-D7A00D195B22}"/>
    <cellStyle name="Normal 5 6 6 5" xfId="3029" xr:uid="{013C1AE8-31D0-489B-94D1-40DE1438BE78}"/>
    <cellStyle name="Normal 5 6 7" xfId="1416" xr:uid="{CD9DA57B-E072-4B46-91FE-43836979CCA2}"/>
    <cellStyle name="Normal 5 6 7 2" xfId="3030" xr:uid="{0C122276-5A10-4B17-9EA8-6B10CAE10E2F}"/>
    <cellStyle name="Normal 5 6 7 3" xfId="3031" xr:uid="{5CB03471-E3AD-4E2F-B262-35C69E37CC82}"/>
    <cellStyle name="Normal 5 6 7 4" xfId="3032" xr:uid="{00BD0B61-3A55-4AB4-ABFA-8DE483904754}"/>
    <cellStyle name="Normal 5 6 8" xfId="3033" xr:uid="{B7161FB6-4011-4805-AA07-67E2B0CA5B33}"/>
    <cellStyle name="Normal 5 6 8 2" xfId="3034" xr:uid="{7EE9C8FC-AA52-4A0A-BF33-8AF6FDA6625C}"/>
    <cellStyle name="Normal 5 6 8 3" xfId="3035" xr:uid="{14AFCCB7-F6C2-410A-8113-AF2746C60E1B}"/>
    <cellStyle name="Normal 5 6 8 4" xfId="3036" xr:uid="{F1AA5D4C-081E-4621-BB9E-BB3FA34452B4}"/>
    <cellStyle name="Normal 5 6 9" xfId="3037" xr:uid="{BE737EE9-9E08-459A-9884-D0A226707BA7}"/>
    <cellStyle name="Normal 5 7" xfId="113" xr:uid="{6A1301DD-25F2-4377-856C-952B3CB681D9}"/>
    <cellStyle name="Normal 5 7 2" xfId="114" xr:uid="{3D27F4C6-4E3D-4E04-B3BD-E57DF202701F}"/>
    <cellStyle name="Normal 5 7 2 2" xfId="314" xr:uid="{E6F370B5-EF74-4B83-AAD0-124D5CA43AC5}"/>
    <cellStyle name="Normal 5 7 2 2 2" xfId="591" xr:uid="{7A83ACC4-4639-4822-BC2C-7EF19A77A9D9}"/>
    <cellStyle name="Normal 5 7 2 2 2 2" xfId="1417" xr:uid="{6ED041E8-D01E-41FF-B541-2875A84C64F7}"/>
    <cellStyle name="Normal 5 7 2 2 2 3" xfId="3038" xr:uid="{C90B408D-73E8-4FCB-A77B-191A228C0E73}"/>
    <cellStyle name="Normal 5 7 2 2 2 4" xfId="3039" xr:uid="{9B94B56F-C980-4BC9-8C00-BA3AA99801D3}"/>
    <cellStyle name="Normal 5 7 2 2 3" xfId="1418" xr:uid="{990C4A3F-518C-49DF-98B4-C5771408876F}"/>
    <cellStyle name="Normal 5 7 2 2 3 2" xfId="3040" xr:uid="{9CE3EF7F-3051-49A3-B5FB-183D2B7DAD1A}"/>
    <cellStyle name="Normal 5 7 2 2 3 3" xfId="3041" xr:uid="{14FCC4E7-8011-49E7-8CD6-DACC0F0863B1}"/>
    <cellStyle name="Normal 5 7 2 2 3 4" xfId="3042" xr:uid="{10F4D0C3-0F6B-49AA-A830-7FEA9D520BB0}"/>
    <cellStyle name="Normal 5 7 2 2 4" xfId="3043" xr:uid="{23E98ABC-0F4D-4A16-89B4-8EEBC970BE18}"/>
    <cellStyle name="Normal 5 7 2 2 5" xfId="3044" xr:uid="{EC9FE75A-0D27-482B-8340-A2590A3B0343}"/>
    <cellStyle name="Normal 5 7 2 2 6" xfId="3045" xr:uid="{DDDFC0DF-F74A-4888-ABAD-26C287C5E1FA}"/>
    <cellStyle name="Normal 5 7 2 3" xfId="592" xr:uid="{7F860C21-89BE-483A-AA88-1FFD29F1B0EB}"/>
    <cellStyle name="Normal 5 7 2 3 2" xfId="1419" xr:uid="{B9EA18ED-0D29-4434-8D4A-442460CA490F}"/>
    <cellStyle name="Normal 5 7 2 3 2 2" xfId="3046" xr:uid="{1E0983ED-CCBE-4AEB-88C6-43F924686694}"/>
    <cellStyle name="Normal 5 7 2 3 2 3" xfId="3047" xr:uid="{1CDB6775-5814-4E1D-9996-8406CB7D8F5D}"/>
    <cellStyle name="Normal 5 7 2 3 2 4" xfId="3048" xr:uid="{473DDAEA-105B-481D-B41C-7BDC1CA74038}"/>
    <cellStyle name="Normal 5 7 2 3 3" xfId="3049" xr:uid="{C3E5FC83-96DB-445C-BC64-97A1CB87C198}"/>
    <cellStyle name="Normal 5 7 2 3 4" xfId="3050" xr:uid="{683796D6-7094-4D64-B844-873E3C2EB193}"/>
    <cellStyle name="Normal 5 7 2 3 5" xfId="3051" xr:uid="{B67A9037-7598-441B-B48F-4AE7F832D62F}"/>
    <cellStyle name="Normal 5 7 2 4" xfId="1420" xr:uid="{C3BD2932-138B-4516-B9FD-30EA1EB514FF}"/>
    <cellStyle name="Normal 5 7 2 4 2" xfId="3052" xr:uid="{F953DF44-1F39-4025-8A87-F43847A8D189}"/>
    <cellStyle name="Normal 5 7 2 4 3" xfId="3053" xr:uid="{427467E2-B22B-4FFE-983A-15CAFE487919}"/>
    <cellStyle name="Normal 5 7 2 4 4" xfId="3054" xr:uid="{15F8D0A7-9EAF-4652-B38F-9ECFC1772A40}"/>
    <cellStyle name="Normal 5 7 2 5" xfId="3055" xr:uid="{3DE065E7-982B-4DA2-A1CF-E2177833A327}"/>
    <cellStyle name="Normal 5 7 2 5 2" xfId="3056" xr:uid="{952AFD29-C47A-44B9-B4AE-A39FB67432F6}"/>
    <cellStyle name="Normal 5 7 2 5 3" xfId="3057" xr:uid="{7BF24CE4-9C11-410D-9FEF-02B8FB8B7C5A}"/>
    <cellStyle name="Normal 5 7 2 5 4" xfId="3058" xr:uid="{7A439053-E856-4E7B-BC87-9D0B1557A075}"/>
    <cellStyle name="Normal 5 7 2 6" xfId="3059" xr:uid="{3779732D-AC38-4B2A-92F1-3637E10D402A}"/>
    <cellStyle name="Normal 5 7 2 7" xfId="3060" xr:uid="{4AA41573-ADE2-4FA1-93A9-AB486D8151CE}"/>
    <cellStyle name="Normal 5 7 2 8" xfId="3061" xr:uid="{AD82D153-06A1-4061-9B9D-39409927E983}"/>
    <cellStyle name="Normal 5 7 3" xfId="315" xr:uid="{C419FAB6-613A-4CDC-86C5-3005A6D9F46F}"/>
    <cellStyle name="Normal 5 7 3 2" xfId="593" xr:uid="{491C5B52-5841-499C-987C-26C5F6554A06}"/>
    <cellStyle name="Normal 5 7 3 2 2" xfId="594" xr:uid="{F31EF75D-2AB1-473A-B24D-E75634AB19E9}"/>
    <cellStyle name="Normal 5 7 3 2 3" xfId="3062" xr:uid="{23CAFCC6-750E-48DC-9CE1-DEF56254852E}"/>
    <cellStyle name="Normal 5 7 3 2 4" xfId="3063" xr:uid="{6E088094-9506-4F56-AD8A-E765B2F80339}"/>
    <cellStyle name="Normal 5 7 3 3" xfId="595" xr:uid="{9441A1F0-B298-4259-BF6C-4C872B86D7D2}"/>
    <cellStyle name="Normal 5 7 3 3 2" xfId="3064" xr:uid="{B20C6A84-0D0D-420F-BD1E-5701C7CDC7EF}"/>
    <cellStyle name="Normal 5 7 3 3 3" xfId="3065" xr:uid="{CDA5A005-E313-40E0-B7A2-D97186E2A75D}"/>
    <cellStyle name="Normal 5 7 3 3 4" xfId="3066" xr:uid="{F1CA4BEE-0C7A-4662-BAE1-B9438B696B07}"/>
    <cellStyle name="Normal 5 7 3 4" xfId="3067" xr:uid="{C3255E00-F5A8-443B-9634-4450E0EFDEC9}"/>
    <cellStyle name="Normal 5 7 3 5" xfId="3068" xr:uid="{0E9AF96B-412B-4A9E-9AC5-89E30B690137}"/>
    <cellStyle name="Normal 5 7 3 6" xfId="3069" xr:uid="{9A90EAF5-1BAC-4D05-A97C-3499A1959ADF}"/>
    <cellStyle name="Normal 5 7 4" xfId="316" xr:uid="{1A7ED45A-13F0-47C0-82B8-8653F3430144}"/>
    <cellStyle name="Normal 5 7 4 2" xfId="596" xr:uid="{F590BFDD-7B02-426A-AEC4-A898AECCF26A}"/>
    <cellStyle name="Normal 5 7 4 2 2" xfId="3070" xr:uid="{99CAAE97-2293-474F-85ED-8CEBA067D3BB}"/>
    <cellStyle name="Normal 5 7 4 2 3" xfId="3071" xr:uid="{94911CE0-BA43-4B1B-904E-B1E5F5254291}"/>
    <cellStyle name="Normal 5 7 4 2 4" xfId="3072" xr:uid="{218A43C2-FB6F-44CF-B000-54323F50711E}"/>
    <cellStyle name="Normal 5 7 4 3" xfId="3073" xr:uid="{90989BBF-BB3E-46B3-BC12-05C04E4FB396}"/>
    <cellStyle name="Normal 5 7 4 4" xfId="3074" xr:uid="{04A83B73-C1A7-4B97-898F-D78A769C9795}"/>
    <cellStyle name="Normal 5 7 4 5" xfId="3075" xr:uid="{82EA1BDE-C84D-4683-8937-27E1A9332D37}"/>
    <cellStyle name="Normal 5 7 5" xfId="597" xr:uid="{ED988CB7-1AE0-4CA2-B6EB-10C80FFD4035}"/>
    <cellStyle name="Normal 5 7 5 2" xfId="3076" xr:uid="{3EB38773-0EA7-4C3B-BDF5-A085E20593DF}"/>
    <cellStyle name="Normal 5 7 5 3" xfId="3077" xr:uid="{54694CF8-F9BA-4C0E-8FBC-25BF00540CD2}"/>
    <cellStyle name="Normal 5 7 5 4" xfId="3078" xr:uid="{25ABC0B2-5A32-4E3E-B1C5-BBC8AF600D88}"/>
    <cellStyle name="Normal 5 7 6" xfId="3079" xr:uid="{EEC65532-C713-4116-B846-58E75AF77E5D}"/>
    <cellStyle name="Normal 5 7 6 2" xfId="3080" xr:uid="{CF6EF92B-BF1A-4C0E-8248-1F0093927444}"/>
    <cellStyle name="Normal 5 7 6 3" xfId="3081" xr:uid="{3F9F9294-0CDC-4BC8-BFFC-33859780CCE1}"/>
    <cellStyle name="Normal 5 7 6 4" xfId="3082" xr:uid="{1568AA4A-1FA1-4D47-8703-39E2928E1808}"/>
    <cellStyle name="Normal 5 7 7" xfId="3083" xr:uid="{91DCA8C7-FA32-42B7-BF16-5B399281EE71}"/>
    <cellStyle name="Normal 5 7 8" xfId="3084" xr:uid="{1C230180-3132-48B6-A5AB-10794145BBA2}"/>
    <cellStyle name="Normal 5 7 9" xfId="3085" xr:uid="{C8C28A74-C062-46E3-ABFB-CDC77179F8A1}"/>
    <cellStyle name="Normal 5 8" xfId="115" xr:uid="{4FE4DE9F-B930-4373-AEE8-F09CB5B80279}"/>
    <cellStyle name="Normal 5 8 2" xfId="317" xr:uid="{B1E52423-0214-410C-B28A-B2D4313953C5}"/>
    <cellStyle name="Normal 5 8 2 2" xfId="598" xr:uid="{E772F2C0-22C4-4096-955C-C955156F58BC}"/>
    <cellStyle name="Normal 5 8 2 2 2" xfId="1421" xr:uid="{F73174BE-ECBB-4C61-B394-48FF405B1B8E}"/>
    <cellStyle name="Normal 5 8 2 2 2 2" xfId="1422" xr:uid="{6F160F1C-A5DD-488B-8A55-C4344E11AEFA}"/>
    <cellStyle name="Normal 5 8 2 2 3" xfId="1423" xr:uid="{35B60CAC-E3BE-4575-B6F0-CAC27B0394D2}"/>
    <cellStyle name="Normal 5 8 2 2 4" xfId="3086" xr:uid="{73EEECBF-D9B5-4F69-9F9A-7605CF57E2F2}"/>
    <cellStyle name="Normal 5 8 2 3" xfId="1424" xr:uid="{78168C86-EE4C-4ACD-981B-5F12CE485FDF}"/>
    <cellStyle name="Normal 5 8 2 3 2" xfId="1425" xr:uid="{44B566FE-8E29-410D-B845-DA2764AC02FB}"/>
    <cellStyle name="Normal 5 8 2 3 3" xfId="3087" xr:uid="{E7277216-848F-4568-8A71-F45B27839AF4}"/>
    <cellStyle name="Normal 5 8 2 3 4" xfId="3088" xr:uid="{8E147F0F-F671-4962-9B52-4F4EC635DF48}"/>
    <cellStyle name="Normal 5 8 2 4" xfId="1426" xr:uid="{65A848D7-DCFA-4D05-B760-8BD3BFE49177}"/>
    <cellStyle name="Normal 5 8 2 5" xfId="3089" xr:uid="{6AE45FC7-02CD-46F9-BFD9-24567ECDD22A}"/>
    <cellStyle name="Normal 5 8 2 6" xfId="3090" xr:uid="{5C6441F8-939A-49FC-8F52-D9EB87A5F3B6}"/>
    <cellStyle name="Normal 5 8 3" xfId="599" xr:uid="{A161DA62-E92C-40EA-84A3-DC8F7703D117}"/>
    <cellStyle name="Normal 5 8 3 2" xfId="1427" xr:uid="{19BCC0A5-6A1E-4499-A470-7B6F5BB51BE2}"/>
    <cellStyle name="Normal 5 8 3 2 2" xfId="1428" xr:uid="{19C9E534-EBFE-4CE5-B9DF-9D91A559C752}"/>
    <cellStyle name="Normal 5 8 3 2 3" xfId="3091" xr:uid="{BDB3AD89-48BB-4A0A-A1A0-D32589743E83}"/>
    <cellStyle name="Normal 5 8 3 2 4" xfId="3092" xr:uid="{643F9B0E-5184-4656-96B5-D7C7FB898533}"/>
    <cellStyle name="Normal 5 8 3 3" xfId="1429" xr:uid="{FB3DCBF3-4179-4520-8368-574855462A7F}"/>
    <cellStyle name="Normal 5 8 3 4" xfId="3093" xr:uid="{79350722-2CDB-4424-B19A-51638307B6A3}"/>
    <cellStyle name="Normal 5 8 3 5" xfId="3094" xr:uid="{C12AF192-DB2C-442D-A087-C1F70F3C194B}"/>
    <cellStyle name="Normal 5 8 4" xfId="1430" xr:uid="{2876ED1F-8491-4557-9D52-5EB43843A66D}"/>
    <cellStyle name="Normal 5 8 4 2" xfId="1431" xr:uid="{31534A2F-E1AC-4F3B-9AE1-C1495B9103DB}"/>
    <cellStyle name="Normal 5 8 4 3" xfId="3095" xr:uid="{0D5E2BFA-2442-4F45-91A5-150D50F1E25E}"/>
    <cellStyle name="Normal 5 8 4 4" xfId="3096" xr:uid="{17F6B613-59E1-4463-9451-212373D4DD7C}"/>
    <cellStyle name="Normal 5 8 5" xfId="1432" xr:uid="{2F728D8B-C72E-4352-BD9E-C9E9141C1D96}"/>
    <cellStyle name="Normal 5 8 5 2" xfId="3097" xr:uid="{33C1ED1F-165D-45AF-A094-0FFEE21621AB}"/>
    <cellStyle name="Normal 5 8 5 3" xfId="3098" xr:uid="{285C3CBF-74A2-43B4-A9FD-12B41889F1C7}"/>
    <cellStyle name="Normal 5 8 5 4" xfId="3099" xr:uid="{15F4D4D8-FCBD-4658-9A69-36CED26754CF}"/>
    <cellStyle name="Normal 5 8 6" xfId="3100" xr:uid="{93A68328-C711-4A2E-ACC2-700D894EFF7A}"/>
    <cellStyle name="Normal 5 8 7" xfId="3101" xr:uid="{BBFA4371-DED6-42AD-906F-F4F9FA63DBE2}"/>
    <cellStyle name="Normal 5 8 8" xfId="3102" xr:uid="{5F9C1D08-DF67-43D7-9A81-AE4B0B53F466}"/>
    <cellStyle name="Normal 5 9" xfId="318" xr:uid="{CC2D00BF-2681-436D-8A9A-16A37777FD8A}"/>
    <cellStyle name="Normal 5 9 2" xfId="600" xr:uid="{34B9B008-17B8-410D-8B12-9FA95AC932C7}"/>
    <cellStyle name="Normal 5 9 2 2" xfId="601" xr:uid="{21D15921-71C1-4107-B7F9-0E68A6149C5F}"/>
    <cellStyle name="Normal 5 9 2 2 2" xfId="1433" xr:uid="{BC8B091C-A1B1-425B-A510-6B7BCFC1C518}"/>
    <cellStyle name="Normal 5 9 2 2 3" xfId="3103" xr:uid="{66CDC858-287A-4A35-AD8B-F2ECAAF8DE69}"/>
    <cellStyle name="Normal 5 9 2 2 4" xfId="3104" xr:uid="{38E11ABB-B456-46BA-9862-1F080BF99EFC}"/>
    <cellStyle name="Normal 5 9 2 3" xfId="1434" xr:uid="{B49D0C83-6191-4F5C-892B-76EE50D5C1D0}"/>
    <cellStyle name="Normal 5 9 2 4" xfId="3105" xr:uid="{B89C6FB9-4B26-4A3C-AE03-112FC161987D}"/>
    <cellStyle name="Normal 5 9 2 5" xfId="3106" xr:uid="{CEF4CE2C-2B8E-4AA9-B5EF-640A5D957BCC}"/>
    <cellStyle name="Normal 5 9 3" xfId="602" xr:uid="{58AEA0D8-B114-4B2B-BF58-5C3F42720EAE}"/>
    <cellStyle name="Normal 5 9 3 2" xfId="1435" xr:uid="{FB075845-346B-4597-8089-4E72B1448A5D}"/>
    <cellStyle name="Normal 5 9 3 3" xfId="3107" xr:uid="{44DC5EA2-688A-4A29-A4BC-AAB3D0BDC769}"/>
    <cellStyle name="Normal 5 9 3 4" xfId="3108" xr:uid="{4228A20A-3D3B-4E1F-85D3-8B7D9FE49FB5}"/>
    <cellStyle name="Normal 5 9 4" xfId="1436" xr:uid="{D052EE21-0589-4501-9463-EBAE09B2F497}"/>
    <cellStyle name="Normal 5 9 4 2" xfId="3109" xr:uid="{044643A8-FA3F-4AD5-BBC7-7A716DD41BCB}"/>
    <cellStyle name="Normal 5 9 4 3" xfId="3110" xr:uid="{13837A14-BDF0-4F8C-AD8C-760A845117B0}"/>
    <cellStyle name="Normal 5 9 4 4" xfId="3111" xr:uid="{0AC7842D-EC02-4DAE-82D3-2ADA931EF008}"/>
    <cellStyle name="Normal 5 9 5" xfId="3112" xr:uid="{E1D1EBA1-DF7F-4D91-90C9-C64BCACB1788}"/>
    <cellStyle name="Normal 5 9 6" xfId="3113" xr:uid="{39FCCAFB-A4A8-42AD-A19D-5BA58F67E316}"/>
    <cellStyle name="Normal 5 9 7" xfId="3114" xr:uid="{FABEAA90-0A10-40FB-BD9B-048419FB68C5}"/>
    <cellStyle name="Normal 6" xfId="73" xr:uid="{230AF352-0818-44B4-A002-421FE9DAFA1B}"/>
    <cellStyle name="Normal 6 10" xfId="319" xr:uid="{1A1DADBC-B77B-45A1-BD26-B482E084D85D}"/>
    <cellStyle name="Normal 6 10 2" xfId="1437" xr:uid="{8288CAF4-E58D-4B6D-A23A-9C734121EE6C}"/>
    <cellStyle name="Normal 6 10 2 2" xfId="3115" xr:uid="{F955F5F6-0EAB-4B38-961A-B33E58E21B07}"/>
    <cellStyle name="Normal 6 10 2 2 2" xfId="4588" xr:uid="{0183F633-26E9-4B05-ACC8-10AB1FF99172}"/>
    <cellStyle name="Normal 6 10 2 3" xfId="3116" xr:uid="{5EF34D8B-1293-4F24-B992-6267B758F09E}"/>
    <cellStyle name="Normal 6 10 2 4" xfId="3117" xr:uid="{7BF7EC2E-8C6B-4B44-9664-191471D9BBD8}"/>
    <cellStyle name="Normal 6 10 3" xfId="3118" xr:uid="{DAE1D33F-B47C-45F8-BE32-9EC07B46C69F}"/>
    <cellStyle name="Normal 6 10 4" xfId="3119" xr:uid="{9A0A0F84-2151-4A80-9916-F4D6AC7EF69F}"/>
    <cellStyle name="Normal 6 10 5" xfId="3120" xr:uid="{2562ECB5-4054-4751-A2D7-02AFCB71B65F}"/>
    <cellStyle name="Normal 6 11" xfId="1438" xr:uid="{30977955-00CC-4430-8019-84A3F93D91F6}"/>
    <cellStyle name="Normal 6 11 2" xfId="3121" xr:uid="{509185CB-5612-4424-9AA9-9DACC6819591}"/>
    <cellStyle name="Normal 6 11 3" xfId="3122" xr:uid="{92BA9884-5534-4642-9F45-664B82DB5484}"/>
    <cellStyle name="Normal 6 11 4" xfId="3123" xr:uid="{0D35821F-0867-4FD4-87E7-012F83DEC657}"/>
    <cellStyle name="Normal 6 12" xfId="902" xr:uid="{043940AF-B99F-4FDF-809D-3190E09243BE}"/>
    <cellStyle name="Normal 6 12 2" xfId="3124" xr:uid="{6F19A983-7DB6-4314-BE81-25CCB669A7FC}"/>
    <cellStyle name="Normal 6 12 3" xfId="3125" xr:uid="{FED53D90-5170-448F-815C-120B147EB40D}"/>
    <cellStyle name="Normal 6 12 4" xfId="3126" xr:uid="{32BD231E-988A-49A9-84FB-C81026FF8767}"/>
    <cellStyle name="Normal 6 13" xfId="899" xr:uid="{B3CEE1DB-0FA3-49BE-9663-49E016A3EE23}"/>
    <cellStyle name="Normal 6 13 2" xfId="3128" xr:uid="{B2B21A25-337E-428C-BF60-49F6663FD9CB}"/>
    <cellStyle name="Normal 6 13 3" xfId="4315" xr:uid="{5BD687CA-5815-490C-A8CF-D5BBA67B65C0}"/>
    <cellStyle name="Normal 6 13 4" xfId="3127" xr:uid="{DEB43DA7-8691-42BC-ACFC-CA53D20C75AB}"/>
    <cellStyle name="Normal 6 13 5" xfId="5319" xr:uid="{47193C8E-1486-4768-8B29-A333C5DC16D0}"/>
    <cellStyle name="Normal 6 14" xfId="3129" xr:uid="{A0238C56-F31B-42F6-8916-173B63F98312}"/>
    <cellStyle name="Normal 6 15" xfId="3130" xr:uid="{A96D778C-6EB5-4FB7-BEB2-DE11D0227B9B}"/>
    <cellStyle name="Normal 6 16" xfId="3131" xr:uid="{A730D595-B093-45C7-A5DF-6F5FF9E50807}"/>
    <cellStyle name="Normal 6 2" xfId="74" xr:uid="{204653A5-8B69-48F0-AC8E-A779C8E897FA}"/>
    <cellStyle name="Normal 6 2 2" xfId="320" xr:uid="{27EE2E98-1C02-4FB1-80CE-398B055518AC}"/>
    <cellStyle name="Normal 6 2 2 2" xfId="4671" xr:uid="{80791798-55CF-4B95-925E-FF7AD619D9F6}"/>
    <cellStyle name="Normal 6 2 3" xfId="4560" xr:uid="{EF380553-BBFF-460B-A77D-403B87DCA0FB}"/>
    <cellStyle name="Normal 6 3" xfId="116" xr:uid="{DD50CAB1-018F-42AE-B0BC-C41D396CD4B0}"/>
    <cellStyle name="Normal 6 3 10" xfId="3132" xr:uid="{C2539D38-F087-4DE8-A803-56B5D6457DB0}"/>
    <cellStyle name="Normal 6 3 11" xfId="3133" xr:uid="{BE0A7457-6257-47F7-9556-8D9F2CC9E85F}"/>
    <cellStyle name="Normal 6 3 2" xfId="117" xr:uid="{74929AD6-752E-44AD-A876-C1EF10CD00F0}"/>
    <cellStyle name="Normal 6 3 2 2" xfId="118" xr:uid="{D4C14DDF-85BA-4DCF-BAB4-2C8E7B070A2C}"/>
    <cellStyle name="Normal 6 3 2 2 2" xfId="321" xr:uid="{11C27BA8-4F66-4440-AC2E-E92598BD1DFB}"/>
    <cellStyle name="Normal 6 3 2 2 2 2" xfId="603" xr:uid="{A4ED6681-E39B-4349-822C-2D8E786CEBE1}"/>
    <cellStyle name="Normal 6 3 2 2 2 2 2" xfId="604" xr:uid="{0345AE11-2D83-4322-A09F-5D925D203B6A}"/>
    <cellStyle name="Normal 6 3 2 2 2 2 2 2" xfId="1439" xr:uid="{A8046C2F-B1FB-4393-AA52-88F9CD06A2C1}"/>
    <cellStyle name="Normal 6 3 2 2 2 2 2 2 2" xfId="1440" xr:uid="{32496E55-7D30-429F-AB7A-E27BB9D1ED01}"/>
    <cellStyle name="Normal 6 3 2 2 2 2 2 3" xfId="1441" xr:uid="{2BE54325-EE49-4258-AA7D-317C94D72C69}"/>
    <cellStyle name="Normal 6 3 2 2 2 2 3" xfId="1442" xr:uid="{B5B63369-7A00-4D22-9FC0-F2E33C6BC828}"/>
    <cellStyle name="Normal 6 3 2 2 2 2 3 2" xfId="1443" xr:uid="{554DDD2F-5926-47B6-89A8-A328DE9D2488}"/>
    <cellStyle name="Normal 6 3 2 2 2 2 4" xfId="1444" xr:uid="{AFB8E7B1-9A4B-4E45-905E-C476D543006A}"/>
    <cellStyle name="Normal 6 3 2 2 2 3" xfId="605" xr:uid="{D24F743A-AF13-4507-A076-DB359FF92AB3}"/>
    <cellStyle name="Normal 6 3 2 2 2 3 2" xfId="1445" xr:uid="{ED88F543-DE92-4E31-8F50-2FFD5118E1FA}"/>
    <cellStyle name="Normal 6 3 2 2 2 3 2 2" xfId="1446" xr:uid="{B038A182-1EF2-4EB2-9A7A-A114D172D875}"/>
    <cellStyle name="Normal 6 3 2 2 2 3 3" xfId="1447" xr:uid="{CCE44F0B-4A63-4108-B887-E7956E85089B}"/>
    <cellStyle name="Normal 6 3 2 2 2 3 4" xfId="3134" xr:uid="{26906820-6D10-47EF-85B4-F677D7E0750C}"/>
    <cellStyle name="Normal 6 3 2 2 2 4" xfId="1448" xr:uid="{5FD488C3-854F-45D3-B758-9AB4400D4D25}"/>
    <cellStyle name="Normal 6 3 2 2 2 4 2" xfId="1449" xr:uid="{5E70A5B3-1D65-4F58-84F1-6662D7DEC23A}"/>
    <cellStyle name="Normal 6 3 2 2 2 5" xfId="1450" xr:uid="{CAFA2FB2-8F89-47F7-8E65-5BD77BD4C6C3}"/>
    <cellStyle name="Normal 6 3 2 2 2 6" xfId="3135" xr:uid="{D459DB74-EEF1-4DDD-9EF6-030B6C9FAF2D}"/>
    <cellStyle name="Normal 6 3 2 2 3" xfId="322" xr:uid="{B0298C73-CAF1-4714-B2A8-1CF7F97B0AF6}"/>
    <cellStyle name="Normal 6 3 2 2 3 2" xfId="606" xr:uid="{8A15FF05-A7E6-4884-8FDE-3C4B6F24CF82}"/>
    <cellStyle name="Normal 6 3 2 2 3 2 2" xfId="607" xr:uid="{B9839D9C-80EA-4804-9A32-3D59F14B4A40}"/>
    <cellStyle name="Normal 6 3 2 2 3 2 2 2" xfId="1451" xr:uid="{F31E7D7B-40BC-4FD2-A762-DE3DB61A16D0}"/>
    <cellStyle name="Normal 6 3 2 2 3 2 2 2 2" xfId="1452" xr:uid="{F6AC5405-4299-426D-BB8D-629DCE37D538}"/>
    <cellStyle name="Normal 6 3 2 2 3 2 2 3" xfId="1453" xr:uid="{BA9CC021-E96B-4242-9468-040FF75BFB2E}"/>
    <cellStyle name="Normal 6 3 2 2 3 2 3" xfId="1454" xr:uid="{B3AB6BBE-677F-480A-8B13-3596B6FFB59F}"/>
    <cellStyle name="Normal 6 3 2 2 3 2 3 2" xfId="1455" xr:uid="{F62DFE88-081B-4CD3-966B-1820859F33A0}"/>
    <cellStyle name="Normal 6 3 2 2 3 2 4" xfId="1456" xr:uid="{EA6D3E84-4C58-42A5-A77C-99705BEBC74C}"/>
    <cellStyle name="Normal 6 3 2 2 3 3" xfId="608" xr:uid="{C00876C5-89E0-4374-9B1D-8D10D0DF6610}"/>
    <cellStyle name="Normal 6 3 2 2 3 3 2" xfId="1457" xr:uid="{85260C95-61A9-4EA4-9076-9C824E3A3998}"/>
    <cellStyle name="Normal 6 3 2 2 3 3 2 2" xfId="1458" xr:uid="{B39633B9-24D0-41D6-9702-2E03A41BCA0E}"/>
    <cellStyle name="Normal 6 3 2 2 3 3 3" xfId="1459" xr:uid="{D49B4CB7-8E9D-44A7-8D05-FD652FFCE254}"/>
    <cellStyle name="Normal 6 3 2 2 3 4" xfId="1460" xr:uid="{11902CD6-518B-4938-85F7-26ACDBD6F83F}"/>
    <cellStyle name="Normal 6 3 2 2 3 4 2" xfId="1461" xr:uid="{22347679-4996-447E-BA63-C874F558F495}"/>
    <cellStyle name="Normal 6 3 2 2 3 5" xfId="1462" xr:uid="{034FC468-06B2-4B10-BE94-54B92F53427C}"/>
    <cellStyle name="Normal 6 3 2 2 4" xfId="609" xr:uid="{D6D57CE0-93C4-44F6-BDC0-D44BF6066BBF}"/>
    <cellStyle name="Normal 6 3 2 2 4 2" xfId="610" xr:uid="{4EA5EF9E-70FA-4965-8ADD-01BA165ABA72}"/>
    <cellStyle name="Normal 6 3 2 2 4 2 2" xfId="1463" xr:uid="{D097A419-139A-4349-8931-B89638EE17BF}"/>
    <cellStyle name="Normal 6 3 2 2 4 2 2 2" xfId="1464" xr:uid="{79ABCB01-9E1B-4BDE-ABBF-1E3EB1B2F2D6}"/>
    <cellStyle name="Normal 6 3 2 2 4 2 3" xfId="1465" xr:uid="{E53ECF49-1D04-474F-896C-166CFF6F63BB}"/>
    <cellStyle name="Normal 6 3 2 2 4 3" xfId="1466" xr:uid="{4E0B30FC-0A81-44B2-8139-4075FE54A050}"/>
    <cellStyle name="Normal 6 3 2 2 4 3 2" xfId="1467" xr:uid="{663606DE-CD86-48B3-BCAA-00B01FBFCFBB}"/>
    <cellStyle name="Normal 6 3 2 2 4 4" xfId="1468" xr:uid="{EBED464A-41ED-4C58-96F3-60A104A25BB8}"/>
    <cellStyle name="Normal 6 3 2 2 5" xfId="611" xr:uid="{9BE0E791-D7E7-4D58-83BF-08B725216BCA}"/>
    <cellStyle name="Normal 6 3 2 2 5 2" xfId="1469" xr:uid="{0541052C-A702-4E1F-80A3-1E5B086B2E86}"/>
    <cellStyle name="Normal 6 3 2 2 5 2 2" xfId="1470" xr:uid="{61BBDE71-83B2-45B8-9796-A78BB9C43C94}"/>
    <cellStyle name="Normal 6 3 2 2 5 3" xfId="1471" xr:uid="{9B383A48-8B15-40E4-8B5F-0D8CAAABFCF6}"/>
    <cellStyle name="Normal 6 3 2 2 5 4" xfId="3136" xr:uid="{36A138DB-D497-4339-9807-AEDBE9AC2478}"/>
    <cellStyle name="Normal 6 3 2 2 6" xfId="1472" xr:uid="{FAE38EA1-9D46-4793-BA1F-6004CA888EEF}"/>
    <cellStyle name="Normal 6 3 2 2 6 2" xfId="1473" xr:uid="{46F0DDBA-F9F6-4C68-9BD8-067857BF5575}"/>
    <cellStyle name="Normal 6 3 2 2 7" xfId="1474" xr:uid="{4E2D038E-BC14-497C-BDE9-CB9359AEF9DE}"/>
    <cellStyle name="Normal 6 3 2 2 8" xfId="3137" xr:uid="{1D596797-0E9E-4995-90DA-E21191621021}"/>
    <cellStyle name="Normal 6 3 2 3" xfId="323" xr:uid="{42B81F10-4EA0-4957-B29E-EEC7A42F0B6A}"/>
    <cellStyle name="Normal 6 3 2 3 2" xfId="612" xr:uid="{AC6FB61B-F223-4442-AD85-FC4F14D1B7BD}"/>
    <cellStyle name="Normal 6 3 2 3 2 2" xfId="613" xr:uid="{346FF9AC-654F-4ED2-AA8F-134E4020BEAC}"/>
    <cellStyle name="Normal 6 3 2 3 2 2 2" xfId="1475" xr:uid="{7F81D45D-29CA-4E26-9413-B8A38B750CE0}"/>
    <cellStyle name="Normal 6 3 2 3 2 2 2 2" xfId="1476" xr:uid="{764D2CEC-556E-4FCF-9DA7-FA16F7422775}"/>
    <cellStyle name="Normal 6 3 2 3 2 2 3" xfId="1477" xr:uid="{82C9D66D-8778-4483-BDEA-5A4BD2A6E89D}"/>
    <cellStyle name="Normal 6 3 2 3 2 3" xfId="1478" xr:uid="{438723A6-92BD-431C-8130-539B4795AB6F}"/>
    <cellStyle name="Normal 6 3 2 3 2 3 2" xfId="1479" xr:uid="{6007155B-865A-43C2-8C2F-27AA31DB5B05}"/>
    <cellStyle name="Normal 6 3 2 3 2 4" xfId="1480" xr:uid="{C91D8F0B-E0D2-4F48-9CDD-C7FF57797D2F}"/>
    <cellStyle name="Normal 6 3 2 3 3" xfId="614" xr:uid="{ED907DDF-E094-4C52-B9BC-CDFB46394E81}"/>
    <cellStyle name="Normal 6 3 2 3 3 2" xfId="1481" xr:uid="{3BCDCC86-30E4-4A28-9D67-BB22CF3A7C1C}"/>
    <cellStyle name="Normal 6 3 2 3 3 2 2" xfId="1482" xr:uid="{71DB6C13-0B94-4C06-8DA4-3515AFF5E07D}"/>
    <cellStyle name="Normal 6 3 2 3 3 3" xfId="1483" xr:uid="{C6E47397-FFB5-4167-BEE4-B4E72F7F561B}"/>
    <cellStyle name="Normal 6 3 2 3 3 4" xfId="3138" xr:uid="{E0394118-AE80-4DEE-9E90-C11ED942B759}"/>
    <cellStyle name="Normal 6 3 2 3 4" xfId="1484" xr:uid="{4927AB09-02BB-4CF8-893F-461D722E916E}"/>
    <cellStyle name="Normal 6 3 2 3 4 2" xfId="1485" xr:uid="{C832D65F-74E7-4CBF-8F21-AFFFFFE70AB3}"/>
    <cellStyle name="Normal 6 3 2 3 5" xfId="1486" xr:uid="{380BF31B-877C-4345-A3B3-4FEBCA141553}"/>
    <cellStyle name="Normal 6 3 2 3 6" xfId="3139" xr:uid="{B815E3EA-457F-4B45-8919-E83133A202AE}"/>
    <cellStyle name="Normal 6 3 2 4" xfId="324" xr:uid="{2E5ED155-9789-4519-97D9-F754C2E7A4B3}"/>
    <cellStyle name="Normal 6 3 2 4 2" xfId="615" xr:uid="{4F971135-64DA-4A0F-8D2F-964BB4975D9A}"/>
    <cellStyle name="Normal 6 3 2 4 2 2" xfId="616" xr:uid="{3C748194-9BDA-4204-AEC9-631B171ACC9C}"/>
    <cellStyle name="Normal 6 3 2 4 2 2 2" xfId="1487" xr:uid="{AC3D2DDC-8F0B-4502-B20E-A10FC56F3C15}"/>
    <cellStyle name="Normal 6 3 2 4 2 2 2 2" xfId="1488" xr:uid="{83D6EA64-688F-43DF-92F5-97F729FFF116}"/>
    <cellStyle name="Normal 6 3 2 4 2 2 3" xfId="1489" xr:uid="{A7C9E874-A1A8-41F8-A0F2-6E5E51C0F3BF}"/>
    <cellStyle name="Normal 6 3 2 4 2 3" xfId="1490" xr:uid="{AD628E5B-D798-4AEA-B562-F2BBBE63F6DA}"/>
    <cellStyle name="Normal 6 3 2 4 2 3 2" xfId="1491" xr:uid="{CBF3FC1B-52E9-4B0E-9C6D-45C42C082576}"/>
    <cellStyle name="Normal 6 3 2 4 2 4" xfId="1492" xr:uid="{5B8BFB2A-69FD-448F-AE27-8C9CD030C3CD}"/>
    <cellStyle name="Normal 6 3 2 4 3" xfId="617" xr:uid="{8979030D-8701-4E33-BA5B-53F14ED2B6EA}"/>
    <cellStyle name="Normal 6 3 2 4 3 2" xfId="1493" xr:uid="{650B62EC-AEF2-4A26-AC84-8B750E501401}"/>
    <cellStyle name="Normal 6 3 2 4 3 2 2" xfId="1494" xr:uid="{EDD19EA1-ED5D-4A7E-99E3-7AC8EDAA7C86}"/>
    <cellStyle name="Normal 6 3 2 4 3 3" xfId="1495" xr:uid="{14AD391F-2400-462A-AAB3-F6AB4E92E66A}"/>
    <cellStyle name="Normal 6 3 2 4 4" xfId="1496" xr:uid="{197B5C57-C285-4E6D-99F7-8263B5C1850E}"/>
    <cellStyle name="Normal 6 3 2 4 4 2" xfId="1497" xr:uid="{F595E70E-83F9-42DE-B5A9-A75430D2FDAC}"/>
    <cellStyle name="Normal 6 3 2 4 5" xfId="1498" xr:uid="{D4DCAA11-B114-437F-8BC9-CCA200A92047}"/>
    <cellStyle name="Normal 6 3 2 5" xfId="325" xr:uid="{F2B34070-474E-43FD-9F10-7DCC5CF65435}"/>
    <cellStyle name="Normal 6 3 2 5 2" xfId="618" xr:uid="{46CBCE71-CDF2-4F7E-9C6A-ED387FC4EE7C}"/>
    <cellStyle name="Normal 6 3 2 5 2 2" xfId="1499" xr:uid="{E6B98635-3A3E-4D5B-8E7D-8C2DA8147705}"/>
    <cellStyle name="Normal 6 3 2 5 2 2 2" xfId="1500" xr:uid="{B37B6093-A997-487A-995C-4533864ADBF9}"/>
    <cellStyle name="Normal 6 3 2 5 2 3" xfId="1501" xr:uid="{B5531E03-F3A3-4677-9763-F1F775EC4FF1}"/>
    <cellStyle name="Normal 6 3 2 5 3" xfId="1502" xr:uid="{FB5E8CA0-08BC-4463-8FE1-40E59B5E6F13}"/>
    <cellStyle name="Normal 6 3 2 5 3 2" xfId="1503" xr:uid="{C37F1F02-97F5-40D1-8A34-5C55F554701A}"/>
    <cellStyle name="Normal 6 3 2 5 4" xfId="1504" xr:uid="{37BC30C8-6A1C-4CB2-9BD5-B796B836C994}"/>
    <cellStyle name="Normal 6 3 2 6" xfId="619" xr:uid="{CF877B14-9398-4AA9-986B-BF95C50AF9D9}"/>
    <cellStyle name="Normal 6 3 2 6 2" xfId="1505" xr:uid="{FB3CB097-F959-40F1-8E11-C0629DCAA995}"/>
    <cellStyle name="Normal 6 3 2 6 2 2" xfId="1506" xr:uid="{B26E8512-87FA-4F7A-BEA6-EEB19EA94555}"/>
    <cellStyle name="Normal 6 3 2 6 3" xfId="1507" xr:uid="{7F04CB5D-AEED-4618-8DF4-A4165996591F}"/>
    <cellStyle name="Normal 6 3 2 6 4" xfId="3140" xr:uid="{72FE62E9-55D3-4C2A-B1EB-1CBF10E10F8A}"/>
    <cellStyle name="Normal 6 3 2 7" xfId="1508" xr:uid="{C8972AC9-2C87-4C15-95DF-FEB86C9180BD}"/>
    <cellStyle name="Normal 6 3 2 7 2" xfId="1509" xr:uid="{73F0AAC6-ADDE-4345-A2D2-BE23BE90CA25}"/>
    <cellStyle name="Normal 6 3 2 8" xfId="1510" xr:uid="{22126AF8-20B4-47C3-8B4B-AF3580FBD22A}"/>
    <cellStyle name="Normal 6 3 2 9" xfId="3141" xr:uid="{B28BB029-62F0-4771-8C02-FF20554973C5}"/>
    <cellStyle name="Normal 6 3 3" xfId="119" xr:uid="{31A613EF-FF95-4167-9174-D985CD5EC58E}"/>
    <cellStyle name="Normal 6 3 3 2" xfId="120" xr:uid="{33D67467-8411-4168-B2D2-F957B93A5BBF}"/>
    <cellStyle name="Normal 6 3 3 2 2" xfId="620" xr:uid="{0FD169EB-5ABD-4CA0-B065-76E00E47BD7C}"/>
    <cellStyle name="Normal 6 3 3 2 2 2" xfId="621" xr:uid="{A2845D1F-3B83-425C-9B04-04698027E8E6}"/>
    <cellStyle name="Normal 6 3 3 2 2 2 2" xfId="1511" xr:uid="{DF034E9F-0000-43A8-806F-82A048F82D38}"/>
    <cellStyle name="Normal 6 3 3 2 2 2 2 2" xfId="1512" xr:uid="{CED6E337-425C-432E-B322-A120C96B11A4}"/>
    <cellStyle name="Normal 6 3 3 2 2 2 3" xfId="1513" xr:uid="{283B0E8B-A614-4EEF-AAA5-F72B209985BC}"/>
    <cellStyle name="Normal 6 3 3 2 2 3" xfId="1514" xr:uid="{86325193-BC36-4738-8561-80109A4A7AE3}"/>
    <cellStyle name="Normal 6 3 3 2 2 3 2" xfId="1515" xr:uid="{6586D69C-3E05-4B29-BB2A-E0388D2CD2A8}"/>
    <cellStyle name="Normal 6 3 3 2 2 4" xfId="1516" xr:uid="{3137AADC-4322-4167-80D9-7CCEA8DEE05E}"/>
    <cellStyle name="Normal 6 3 3 2 3" xfId="622" xr:uid="{249B4CAA-3FF8-4FE6-AA87-09C6898CD91A}"/>
    <cellStyle name="Normal 6 3 3 2 3 2" xfId="1517" xr:uid="{51B78DE5-77FA-4EA8-BD58-FA6E0FFC498A}"/>
    <cellStyle name="Normal 6 3 3 2 3 2 2" xfId="1518" xr:uid="{E61EB385-DB34-45B7-9B22-1D7CC75E2A7A}"/>
    <cellStyle name="Normal 6 3 3 2 3 3" xfId="1519" xr:uid="{36AE0206-C953-49A4-84D6-E9C0D4601CAF}"/>
    <cellStyle name="Normal 6 3 3 2 3 4" xfId="3142" xr:uid="{777F54E7-B7BB-4FA2-B1C7-A98A0CC57276}"/>
    <cellStyle name="Normal 6 3 3 2 4" xfId="1520" xr:uid="{4EE8A86D-E6E2-465F-A283-2F7E5412B0E3}"/>
    <cellStyle name="Normal 6 3 3 2 4 2" xfId="1521" xr:uid="{02504A5C-1FBA-4567-976F-4D7646B3AF05}"/>
    <cellStyle name="Normal 6 3 3 2 5" xfId="1522" xr:uid="{99601801-5BE5-4C1F-A681-F39EDE7933FE}"/>
    <cellStyle name="Normal 6 3 3 2 6" xfId="3143" xr:uid="{003A75C0-03D9-4979-B21B-150250D6DAD4}"/>
    <cellStyle name="Normal 6 3 3 3" xfId="326" xr:uid="{805FE5D8-51AF-451A-B34E-10C4DA953714}"/>
    <cellStyle name="Normal 6 3 3 3 2" xfId="623" xr:uid="{76822087-868D-4C1F-A601-A8B56D86DA04}"/>
    <cellStyle name="Normal 6 3 3 3 2 2" xfId="624" xr:uid="{03CBA7A2-0024-41C8-A840-A3B847756BBA}"/>
    <cellStyle name="Normal 6 3 3 3 2 2 2" xfId="1523" xr:uid="{92C561CB-452E-44DF-BF8C-1C1873DC46D3}"/>
    <cellStyle name="Normal 6 3 3 3 2 2 2 2" xfId="1524" xr:uid="{14517094-2E21-44DB-A302-F8E2412C7622}"/>
    <cellStyle name="Normal 6 3 3 3 2 2 3" xfId="1525" xr:uid="{28101871-6541-4C6C-804C-02E09E2E0680}"/>
    <cellStyle name="Normal 6 3 3 3 2 3" xfId="1526" xr:uid="{C4DE2084-5426-47C6-A575-8779262FA740}"/>
    <cellStyle name="Normal 6 3 3 3 2 3 2" xfId="1527" xr:uid="{3E0A123D-084B-4CE3-A601-A103A8314A95}"/>
    <cellStyle name="Normal 6 3 3 3 2 4" xfId="1528" xr:uid="{745F1DF2-1822-47AE-89E6-F2A7AB00F2FC}"/>
    <cellStyle name="Normal 6 3 3 3 3" xfId="625" xr:uid="{75C381E6-D6E4-402D-9A51-92AB0AF9A80B}"/>
    <cellStyle name="Normal 6 3 3 3 3 2" xfId="1529" xr:uid="{3AEF0926-FEA3-4E69-B1EF-E4780FD99DC0}"/>
    <cellStyle name="Normal 6 3 3 3 3 2 2" xfId="1530" xr:uid="{DB27C3EA-7195-4B96-852B-58D8FEABDD80}"/>
    <cellStyle name="Normal 6 3 3 3 3 3" xfId="1531" xr:uid="{8333BF93-8189-4280-B4E5-C62189BEC9E1}"/>
    <cellStyle name="Normal 6 3 3 3 4" xfId="1532" xr:uid="{FD08E7A9-0B9C-44D0-8A09-58D91235673A}"/>
    <cellStyle name="Normal 6 3 3 3 4 2" xfId="1533" xr:uid="{658689AF-8F2E-4DDA-BCF9-AADD58168696}"/>
    <cellStyle name="Normal 6 3 3 3 5" xfId="1534" xr:uid="{834B2C79-1551-4D99-8468-601B284167AD}"/>
    <cellStyle name="Normal 6 3 3 4" xfId="327" xr:uid="{4E96CAED-1313-446D-9EC0-C6E3B8CA8358}"/>
    <cellStyle name="Normal 6 3 3 4 2" xfId="626" xr:uid="{6C680516-8F04-421D-B3BA-A3954C9C76E4}"/>
    <cellStyle name="Normal 6 3 3 4 2 2" xfId="1535" xr:uid="{A9A0BBE2-9F69-47C4-A029-C798680C0DA4}"/>
    <cellStyle name="Normal 6 3 3 4 2 2 2" xfId="1536" xr:uid="{F6A7A0FD-DBB4-4691-9EE3-9AE764FDAAB9}"/>
    <cellStyle name="Normal 6 3 3 4 2 3" xfId="1537" xr:uid="{948700D3-CA88-46E1-8071-E757AC610501}"/>
    <cellStyle name="Normal 6 3 3 4 3" xfId="1538" xr:uid="{D51CE17E-3A52-4D29-84C5-275F38922ED1}"/>
    <cellStyle name="Normal 6 3 3 4 3 2" xfId="1539" xr:uid="{7BCEF5AA-31E3-4CCE-83A1-F43D596A57CA}"/>
    <cellStyle name="Normal 6 3 3 4 4" xfId="1540" xr:uid="{99B0C2AF-FDE4-4465-959B-520168F1A572}"/>
    <cellStyle name="Normal 6 3 3 5" xfId="627" xr:uid="{2EE8B52F-E1CD-4FBE-96DE-3CB9AAB589E9}"/>
    <cellStyle name="Normal 6 3 3 5 2" xfId="1541" xr:uid="{3BE02506-8F12-4DFC-9B11-F1EB06EB721F}"/>
    <cellStyle name="Normal 6 3 3 5 2 2" xfId="1542" xr:uid="{AF78A9EE-455D-43E6-A884-0EA901E06ABC}"/>
    <cellStyle name="Normal 6 3 3 5 3" xfId="1543" xr:uid="{583DEED6-18F0-4F30-BD02-ABE5DBB47FB3}"/>
    <cellStyle name="Normal 6 3 3 5 4" xfId="3144" xr:uid="{2E81A88D-1FBC-40D7-9250-21B089EC9337}"/>
    <cellStyle name="Normal 6 3 3 6" xfId="1544" xr:uid="{368D684F-E8AB-4125-B50D-98AAC1CAA061}"/>
    <cellStyle name="Normal 6 3 3 6 2" xfId="1545" xr:uid="{0D33ADE8-813A-41BC-B358-6F34460FE10A}"/>
    <cellStyle name="Normal 6 3 3 7" xfId="1546" xr:uid="{265871CD-43BA-4235-B2D5-631B4D494C71}"/>
    <cellStyle name="Normal 6 3 3 8" xfId="3145" xr:uid="{AED340F8-505E-4950-9327-8E4BC54209D1}"/>
    <cellStyle name="Normal 6 3 4" xfId="121" xr:uid="{9B4E6152-2405-442F-8234-356E906B6BE6}"/>
    <cellStyle name="Normal 6 3 4 2" xfId="447" xr:uid="{80BD19BE-78F6-4505-B363-B3D65D31A95E}"/>
    <cellStyle name="Normal 6 3 4 2 2" xfId="628" xr:uid="{CA753136-A4C6-468C-9167-32FB3E15C991}"/>
    <cellStyle name="Normal 6 3 4 2 2 2" xfId="1547" xr:uid="{F4284A3B-C11B-40C3-9BA3-50201AF985A2}"/>
    <cellStyle name="Normal 6 3 4 2 2 2 2" xfId="1548" xr:uid="{FDB2E801-4400-4F82-BB8D-5A4591882974}"/>
    <cellStyle name="Normal 6 3 4 2 2 3" xfId="1549" xr:uid="{A5FFDF62-5B56-48B4-817E-9C1B0D434EB7}"/>
    <cellStyle name="Normal 6 3 4 2 2 4" xfId="3146" xr:uid="{80A8AA75-518A-497A-89E3-096A97350C1F}"/>
    <cellStyle name="Normal 6 3 4 2 3" xfId="1550" xr:uid="{42896949-5CD2-4698-ADD2-4A96C2CCC555}"/>
    <cellStyle name="Normal 6 3 4 2 3 2" xfId="1551" xr:uid="{D3CAA416-FA7D-477E-BC27-B90132EA46D6}"/>
    <cellStyle name="Normal 6 3 4 2 4" xfId="1552" xr:uid="{3802FD45-73C5-4E81-BD21-C6449F60675A}"/>
    <cellStyle name="Normal 6 3 4 2 5" xfId="3147" xr:uid="{96C2933B-77FC-4C2C-BC0E-8F5653FB9D33}"/>
    <cellStyle name="Normal 6 3 4 3" xfId="629" xr:uid="{7BFC4CD3-22A6-4B2A-9543-07DFC1CB4E28}"/>
    <cellStyle name="Normal 6 3 4 3 2" xfId="1553" xr:uid="{011BA69B-8EA7-4A18-BA33-636DD18AD770}"/>
    <cellStyle name="Normal 6 3 4 3 2 2" xfId="1554" xr:uid="{BB8CA3CE-A468-4964-9D19-60B2CB7C6BEA}"/>
    <cellStyle name="Normal 6 3 4 3 3" xfId="1555" xr:uid="{2898449C-A6E5-4623-9295-78AE527A24A2}"/>
    <cellStyle name="Normal 6 3 4 3 4" xfId="3148" xr:uid="{694EB7EF-1F60-418F-BD47-F3DE1DF8C67D}"/>
    <cellStyle name="Normal 6 3 4 4" xfId="1556" xr:uid="{EB2366DA-6023-4C0E-B271-345CF02BCC59}"/>
    <cellStyle name="Normal 6 3 4 4 2" xfId="1557" xr:uid="{C57A79E2-D164-4FA1-B05A-E1F1722C7F43}"/>
    <cellStyle name="Normal 6 3 4 4 3" xfId="3149" xr:uid="{21B61A68-BAE9-45CC-A8A5-CF63225FB83B}"/>
    <cellStyle name="Normal 6 3 4 4 4" xfId="3150" xr:uid="{248B7479-2B61-4A47-B081-13B0328333C8}"/>
    <cellStyle name="Normal 6 3 4 5" xfId="1558" xr:uid="{763B7B19-3E30-4BDC-907A-986427F98739}"/>
    <cellStyle name="Normal 6 3 4 6" xfId="3151" xr:uid="{4B905128-4734-4E5B-826A-15A7750BB4B1}"/>
    <cellStyle name="Normal 6 3 4 7" xfId="3152" xr:uid="{5F9D9B27-89E3-4612-996C-96BB515FB691}"/>
    <cellStyle name="Normal 6 3 5" xfId="328" xr:uid="{42D4CAA9-3C92-44DA-BE5C-A1A8DD7B0FF2}"/>
    <cellStyle name="Normal 6 3 5 2" xfId="630" xr:uid="{22ED9192-D5A8-481A-8323-A7DF7E8B2132}"/>
    <cellStyle name="Normal 6 3 5 2 2" xfId="631" xr:uid="{BCD92F3A-8F9F-4BDF-B466-CA69483530E7}"/>
    <cellStyle name="Normal 6 3 5 2 2 2" xfId="1559" xr:uid="{05845BA3-553B-49DF-9766-6C7B70FECC91}"/>
    <cellStyle name="Normal 6 3 5 2 2 2 2" xfId="1560" xr:uid="{D0236ADC-D324-46CD-9EDC-8EDAE45696A3}"/>
    <cellStyle name="Normal 6 3 5 2 2 3" xfId="1561" xr:uid="{27A20529-B683-44DA-86BA-6B915C1F9CB5}"/>
    <cellStyle name="Normal 6 3 5 2 3" xfId="1562" xr:uid="{70BEBE25-8DFC-48D9-A3CC-F62F471461F5}"/>
    <cellStyle name="Normal 6 3 5 2 3 2" xfId="1563" xr:uid="{2E986E4E-CAAE-4708-AA36-812626BF0D6C}"/>
    <cellStyle name="Normal 6 3 5 2 4" xfId="1564" xr:uid="{1A08DC57-CE09-4E64-B2BB-F61270455411}"/>
    <cellStyle name="Normal 6 3 5 3" xfId="632" xr:uid="{3F33B803-5A3A-4FC2-96DE-850D50F20836}"/>
    <cellStyle name="Normal 6 3 5 3 2" xfId="1565" xr:uid="{FB53711E-8CBF-4199-99DD-AD6E7BB85F97}"/>
    <cellStyle name="Normal 6 3 5 3 2 2" xfId="1566" xr:uid="{822C895B-FAD2-47B2-98F5-D0CFB36ACBD6}"/>
    <cellStyle name="Normal 6 3 5 3 3" xfId="1567" xr:uid="{C9998CE3-EBA9-4A0D-BEA5-B97C7897661F}"/>
    <cellStyle name="Normal 6 3 5 3 4" xfId="3153" xr:uid="{D905C994-8CD2-443A-B503-94E3D3E0504D}"/>
    <cellStyle name="Normal 6 3 5 4" xfId="1568" xr:uid="{8C0F3676-0B78-4CD3-BAC5-6B0065CBBD1E}"/>
    <cellStyle name="Normal 6 3 5 4 2" xfId="1569" xr:uid="{4521AE70-AB51-4F0E-B1F9-22EBD4C71110}"/>
    <cellStyle name="Normal 6 3 5 5" xfId="1570" xr:uid="{2CACF7C5-0C63-458C-9DA8-5F4907276F53}"/>
    <cellStyle name="Normal 6 3 5 6" xfId="3154" xr:uid="{D9B592A5-7536-40D9-B655-21280296EA8D}"/>
    <cellStyle name="Normal 6 3 6" xfId="329" xr:uid="{25F2870E-4970-4A51-A86C-BD177BB0BBEC}"/>
    <cellStyle name="Normal 6 3 6 2" xfId="633" xr:uid="{706BF5D3-2E08-46AC-9D5E-AA6AFC5C4B49}"/>
    <cellStyle name="Normal 6 3 6 2 2" xfId="1571" xr:uid="{6390397C-2CA7-4870-A931-353650CDF1F2}"/>
    <cellStyle name="Normal 6 3 6 2 2 2" xfId="1572" xr:uid="{8DD5E68C-6095-40EC-9F17-9863556E297A}"/>
    <cellStyle name="Normal 6 3 6 2 3" xfId="1573" xr:uid="{614482EA-86E0-40BE-B4C4-92EB672C41FB}"/>
    <cellStyle name="Normal 6 3 6 2 4" xfId="3155" xr:uid="{625D939D-EB6E-490D-A0E9-7661D22AC0F6}"/>
    <cellStyle name="Normal 6 3 6 3" xfId="1574" xr:uid="{733E9CF2-E8B4-4378-B8A9-51DD51A94B77}"/>
    <cellStyle name="Normal 6 3 6 3 2" xfId="1575" xr:uid="{CE4FE4DF-04D4-4959-A849-C6423D1D0F59}"/>
    <cellStyle name="Normal 6 3 6 4" xfId="1576" xr:uid="{4D59147F-29D2-4028-AFA7-E4CD1FAE9FF7}"/>
    <cellStyle name="Normal 6 3 6 5" xfId="3156" xr:uid="{06E9D127-883E-475F-98D9-1A1D5611F7D7}"/>
    <cellStyle name="Normal 6 3 7" xfId="634" xr:uid="{021B3E62-A9E7-4360-92D3-48D68D07BE42}"/>
    <cellStyle name="Normal 6 3 7 2" xfId="1577" xr:uid="{279245B2-78A4-44B6-8EF0-186A17CB38C8}"/>
    <cellStyle name="Normal 6 3 7 2 2" xfId="1578" xr:uid="{C322B4A0-3DA0-472B-B219-164FBF607528}"/>
    <cellStyle name="Normal 6 3 7 3" xfId="1579" xr:uid="{4B573110-53C1-476D-8F70-1BA68E6EAEC6}"/>
    <cellStyle name="Normal 6 3 7 4" xfId="3157" xr:uid="{18674D91-AE2D-4D1B-9D27-3D77D73310EE}"/>
    <cellStyle name="Normal 6 3 8" xfId="1580" xr:uid="{ABC2090F-09DE-49A5-855C-18812087CD89}"/>
    <cellStyle name="Normal 6 3 8 2" xfId="1581" xr:uid="{47ED14BC-5495-448F-BDFD-633D50AC2C22}"/>
    <cellStyle name="Normal 6 3 8 3" xfId="3158" xr:uid="{B530436E-5823-4B7C-A4A7-D8554932677E}"/>
    <cellStyle name="Normal 6 3 8 4" xfId="3159" xr:uid="{4D484C80-24FF-4AB2-97CD-FCD0781F3EF7}"/>
    <cellStyle name="Normal 6 3 9" xfId="1582" xr:uid="{394D9D40-F2BA-40D4-997C-BD7EA0265904}"/>
    <cellStyle name="Normal 6 3 9 2" xfId="4718" xr:uid="{57044EEA-90B0-4D3F-9D9E-A021D61FB2BE}"/>
    <cellStyle name="Normal 6 4" xfId="122" xr:uid="{9BFA6BEB-9F64-49AC-ABC1-782610A8C723}"/>
    <cellStyle name="Normal 6 4 10" xfId="3160" xr:uid="{041B8844-9169-490F-A77C-D4E85E2F2F6F}"/>
    <cellStyle name="Normal 6 4 11" xfId="3161" xr:uid="{5262F9C1-C65D-4DDB-A561-0DD72CF9A0BF}"/>
    <cellStyle name="Normal 6 4 2" xfId="123" xr:uid="{84D33C4B-9B25-454A-92B2-E99BA7FBBC0B}"/>
    <cellStyle name="Normal 6 4 2 2" xfId="124" xr:uid="{DE712B45-C6DF-4495-A07B-FD806DEA83DE}"/>
    <cellStyle name="Normal 6 4 2 2 2" xfId="330" xr:uid="{5F1B778A-1CF0-4C00-A525-04BA320B81D7}"/>
    <cellStyle name="Normal 6 4 2 2 2 2" xfId="635" xr:uid="{68D534EE-7BB8-4A0C-BED4-72AC411C4EF1}"/>
    <cellStyle name="Normal 6 4 2 2 2 2 2" xfId="1583" xr:uid="{43D99A17-A6BC-4FCC-8296-F687C566E5D3}"/>
    <cellStyle name="Normal 6 4 2 2 2 2 2 2" xfId="1584" xr:uid="{E182BC3E-559B-429E-B3A5-D2C6A775C76F}"/>
    <cellStyle name="Normal 6 4 2 2 2 2 3" xfId="1585" xr:uid="{4D45CEAB-58E2-4E85-BFE8-1E44EDB00A52}"/>
    <cellStyle name="Normal 6 4 2 2 2 2 4" xfId="3162" xr:uid="{236DDCBF-2322-4723-AB50-E94903850FB2}"/>
    <cellStyle name="Normal 6 4 2 2 2 3" xfId="1586" xr:uid="{49E089BA-6AAF-49F5-A49F-99783E1254AD}"/>
    <cellStyle name="Normal 6 4 2 2 2 3 2" xfId="1587" xr:uid="{6A6F12FC-DCD4-460C-98BC-5B6D704EEC39}"/>
    <cellStyle name="Normal 6 4 2 2 2 3 3" xfId="3163" xr:uid="{E6FECE7A-598D-424E-9EB3-207843E664CC}"/>
    <cellStyle name="Normal 6 4 2 2 2 3 4" xfId="3164" xr:uid="{0082909F-BB65-41B8-90AE-5ECED3F931DE}"/>
    <cellStyle name="Normal 6 4 2 2 2 4" xfId="1588" xr:uid="{60BFD79F-12C2-46B9-BA1A-809FC5425455}"/>
    <cellStyle name="Normal 6 4 2 2 2 5" xfId="3165" xr:uid="{F4AA92AC-A8F3-40BB-A7EC-DD57180DBF97}"/>
    <cellStyle name="Normal 6 4 2 2 2 6" xfId="3166" xr:uid="{A156B49F-B21D-4C16-B43E-D6061B642278}"/>
    <cellStyle name="Normal 6 4 2 2 3" xfId="636" xr:uid="{3F156173-355D-4F9B-B3BD-E5782D5DBE4D}"/>
    <cellStyle name="Normal 6 4 2 2 3 2" xfId="1589" xr:uid="{591CC868-9D37-443C-80A1-8378A5A6CCA1}"/>
    <cellStyle name="Normal 6 4 2 2 3 2 2" xfId="1590" xr:uid="{E6266988-8F21-4064-9C05-801887E0AF54}"/>
    <cellStyle name="Normal 6 4 2 2 3 2 3" xfId="3167" xr:uid="{6981F56D-13D3-4D70-9F5F-4AC289380DB0}"/>
    <cellStyle name="Normal 6 4 2 2 3 2 4" xfId="3168" xr:uid="{3A24D391-1231-47F5-8785-DEBF454BC08C}"/>
    <cellStyle name="Normal 6 4 2 2 3 3" xfId="1591" xr:uid="{3A76E1D8-F45A-41F6-B383-7BCCB27F6BFD}"/>
    <cellStyle name="Normal 6 4 2 2 3 4" xfId="3169" xr:uid="{94A02565-31D0-4C22-9856-52A6A686E741}"/>
    <cellStyle name="Normal 6 4 2 2 3 5" xfId="3170" xr:uid="{FC566862-D5A9-4D19-B918-D98D0D41CBA9}"/>
    <cellStyle name="Normal 6 4 2 2 4" xfId="1592" xr:uid="{61AE3B12-F5A8-4878-953D-D6A11C5A5DA8}"/>
    <cellStyle name="Normal 6 4 2 2 4 2" xfId="1593" xr:uid="{F0C7CA85-9EE1-433C-8C74-B1DB985639F2}"/>
    <cellStyle name="Normal 6 4 2 2 4 3" xfId="3171" xr:uid="{7C6ACB9C-4350-46F9-9FEC-F667F388FEBD}"/>
    <cellStyle name="Normal 6 4 2 2 4 4" xfId="3172" xr:uid="{7DA77BF3-7B1F-4CA3-A17B-33938DB26306}"/>
    <cellStyle name="Normal 6 4 2 2 5" xfId="1594" xr:uid="{F0B12986-6C36-455D-93F7-48357D6D18EF}"/>
    <cellStyle name="Normal 6 4 2 2 5 2" xfId="3173" xr:uid="{7A2BC47D-505A-4871-8B7A-5DA398EA347B}"/>
    <cellStyle name="Normal 6 4 2 2 5 3" xfId="3174" xr:uid="{ACFE2D2C-BE9D-4F0F-872B-10ECBDC193FE}"/>
    <cellStyle name="Normal 6 4 2 2 5 4" xfId="3175" xr:uid="{014BA911-2FED-49C2-B6BB-0B4EFE35CC58}"/>
    <cellStyle name="Normal 6 4 2 2 6" xfId="3176" xr:uid="{FD4A79B6-4462-480D-854F-F7FA025BAE0C}"/>
    <cellStyle name="Normal 6 4 2 2 7" xfId="3177" xr:uid="{EE03E778-EB98-4C4C-939A-C96CE215FFE1}"/>
    <cellStyle name="Normal 6 4 2 2 8" xfId="3178" xr:uid="{761D565D-0111-4E69-A619-5C4DCBA14B88}"/>
    <cellStyle name="Normal 6 4 2 3" xfId="331" xr:uid="{3F98A078-E8E1-4CDE-952D-E06466487254}"/>
    <cellStyle name="Normal 6 4 2 3 2" xfId="637" xr:uid="{A953FA9C-4E85-47F5-B565-DBF5689E1707}"/>
    <cellStyle name="Normal 6 4 2 3 2 2" xfId="638" xr:uid="{970672F1-78C5-4440-BB20-1584F92F9EF2}"/>
    <cellStyle name="Normal 6 4 2 3 2 2 2" xfId="1595" xr:uid="{77BB7F2D-711E-4750-9A49-22D4B7CDDA7C}"/>
    <cellStyle name="Normal 6 4 2 3 2 2 2 2" xfId="1596" xr:uid="{3FC7860F-ECA1-46C6-9F5C-62B22A53601F}"/>
    <cellStyle name="Normal 6 4 2 3 2 2 3" xfId="1597" xr:uid="{FBF6CD73-D8B4-495A-B24F-99D36E5EC4A5}"/>
    <cellStyle name="Normal 6 4 2 3 2 3" xfId="1598" xr:uid="{A18804E1-D372-4600-ACA3-4786778DD1DF}"/>
    <cellStyle name="Normal 6 4 2 3 2 3 2" xfId="1599" xr:uid="{65FFB7B5-C3A2-4612-ADD2-83EB640AAC36}"/>
    <cellStyle name="Normal 6 4 2 3 2 4" xfId="1600" xr:uid="{7AFD9F30-3391-49E4-80A0-1699E76DACEC}"/>
    <cellStyle name="Normal 6 4 2 3 3" xfId="639" xr:uid="{CAE6DA2D-EA07-45F1-9338-D79871E9CEF6}"/>
    <cellStyle name="Normal 6 4 2 3 3 2" xfId="1601" xr:uid="{1E05C28F-6F2F-4350-B1F3-944D7252EA77}"/>
    <cellStyle name="Normal 6 4 2 3 3 2 2" xfId="1602" xr:uid="{E89A7CF1-45C0-4D6D-AE34-869455ED555E}"/>
    <cellStyle name="Normal 6 4 2 3 3 3" xfId="1603" xr:uid="{81DC9B8C-C2DD-4A24-8DDE-0F78540A16C0}"/>
    <cellStyle name="Normal 6 4 2 3 3 4" xfId="3179" xr:uid="{2F70F1CD-9048-4C2E-9E95-B3DC6C29C104}"/>
    <cellStyle name="Normal 6 4 2 3 4" xfId="1604" xr:uid="{A5F7A3AA-04AD-4B8C-B4D2-3C1F9986DBD5}"/>
    <cellStyle name="Normal 6 4 2 3 4 2" xfId="1605" xr:uid="{9E09F00B-0477-4578-80F8-AA9A20DDD0F9}"/>
    <cellStyle name="Normal 6 4 2 3 5" xfId="1606" xr:uid="{8A6FECFE-2435-4C1F-9D3B-7D180F9FBE3A}"/>
    <cellStyle name="Normal 6 4 2 3 6" xfId="3180" xr:uid="{38116BD4-DB66-462A-ACD1-874E026A01A1}"/>
    <cellStyle name="Normal 6 4 2 4" xfId="332" xr:uid="{86CAFCE5-2BD1-4BD2-98F5-9806A8275ABF}"/>
    <cellStyle name="Normal 6 4 2 4 2" xfId="640" xr:uid="{90FDB588-DF27-44E2-938A-F921B904192C}"/>
    <cellStyle name="Normal 6 4 2 4 2 2" xfId="1607" xr:uid="{6405AC78-1816-4FBC-A532-F794E035944F}"/>
    <cellStyle name="Normal 6 4 2 4 2 2 2" xfId="1608" xr:uid="{049D6E67-DB5D-46A4-B334-54A17367E5DA}"/>
    <cellStyle name="Normal 6 4 2 4 2 3" xfId="1609" xr:uid="{74146087-F880-47B4-B6BC-2AEB68AF8199}"/>
    <cellStyle name="Normal 6 4 2 4 2 4" xfId="3181" xr:uid="{FE5FDFC3-D812-4416-81B3-4CEAF78C8DEE}"/>
    <cellStyle name="Normal 6 4 2 4 3" xfId="1610" xr:uid="{E45E6EA4-5CF3-4CA7-BD1A-728185EC0B1D}"/>
    <cellStyle name="Normal 6 4 2 4 3 2" xfId="1611" xr:uid="{6AE004B0-7D3F-44DC-B556-5DA50B2D49B6}"/>
    <cellStyle name="Normal 6 4 2 4 4" xfId="1612" xr:uid="{7EDE8A1A-E001-4A41-9BE5-29BA16E63905}"/>
    <cellStyle name="Normal 6 4 2 4 5" xfId="3182" xr:uid="{AF238B50-A11B-4471-9252-6261A44F536D}"/>
    <cellStyle name="Normal 6 4 2 5" xfId="333" xr:uid="{81869CFA-31AF-420E-8AA4-EDC0C24324D4}"/>
    <cellStyle name="Normal 6 4 2 5 2" xfId="1613" xr:uid="{18BA46D2-270E-496C-9019-1986B4ECCD6E}"/>
    <cellStyle name="Normal 6 4 2 5 2 2" xfId="1614" xr:uid="{4D8294F1-7D62-4461-A13E-04CE13693C9F}"/>
    <cellStyle name="Normal 6 4 2 5 3" xfId="1615" xr:uid="{D69ABE4D-7678-44C7-B85E-84D8B1504140}"/>
    <cellStyle name="Normal 6 4 2 5 4" xfId="3183" xr:uid="{0289BAE0-F36E-4E19-9E8E-3DA4B30693BD}"/>
    <cellStyle name="Normal 6 4 2 6" xfId="1616" xr:uid="{08B5CD5F-A065-4A77-9C8A-93F8600803B5}"/>
    <cellStyle name="Normal 6 4 2 6 2" xfId="1617" xr:uid="{D674B61E-2590-45BF-BCE0-2E571C8E99CA}"/>
    <cellStyle name="Normal 6 4 2 6 3" xfId="3184" xr:uid="{E667A674-0EBE-4AD4-B2B4-163673E6D449}"/>
    <cellStyle name="Normal 6 4 2 6 4" xfId="3185" xr:uid="{9D0B7616-F510-425E-86C5-EAF6EFB88013}"/>
    <cellStyle name="Normal 6 4 2 7" xfId="1618" xr:uid="{E0631B8C-5455-4316-9F3F-4035D97FC8DB}"/>
    <cellStyle name="Normal 6 4 2 8" xfId="3186" xr:uid="{869FCB7F-2947-4C3F-8122-629D8E51A5D6}"/>
    <cellStyle name="Normal 6 4 2 9" xfId="3187" xr:uid="{DFEB8C78-70D9-49FF-9F0A-B23E2C66971B}"/>
    <cellStyle name="Normal 6 4 3" xfId="125" xr:uid="{A58E9513-78C7-43A9-9633-0D01D81B26D8}"/>
    <cellStyle name="Normal 6 4 3 2" xfId="126" xr:uid="{86CBCAD3-B02C-4554-B52A-3592D609FBF1}"/>
    <cellStyle name="Normal 6 4 3 2 2" xfId="641" xr:uid="{84A0105D-EEFD-4B02-BD6A-A3B04FA9F17F}"/>
    <cellStyle name="Normal 6 4 3 2 2 2" xfId="1619" xr:uid="{1EC15570-FDDE-4867-991E-841AA54F9061}"/>
    <cellStyle name="Normal 6 4 3 2 2 2 2" xfId="1620" xr:uid="{4072A0B3-B409-4354-8682-58EB492B2135}"/>
    <cellStyle name="Normal 6 4 3 2 2 2 2 2" xfId="4476" xr:uid="{24B2BD3C-5A8B-49C2-B1B2-6BCA85B695A4}"/>
    <cellStyle name="Normal 6 4 3 2 2 2 3" xfId="4477" xr:uid="{9E41E16C-4B7A-462F-A8D6-C007A4A82D67}"/>
    <cellStyle name="Normal 6 4 3 2 2 3" xfId="1621" xr:uid="{F0565D4C-5DD1-428D-AF7C-14C30814B7BE}"/>
    <cellStyle name="Normal 6 4 3 2 2 3 2" xfId="4478" xr:uid="{2EBC5093-FA5D-4523-ADEC-DDAD2716B893}"/>
    <cellStyle name="Normal 6 4 3 2 2 4" xfId="3188" xr:uid="{A725BDDB-0DA5-4574-908E-938688FF1FBA}"/>
    <cellStyle name="Normal 6 4 3 2 3" xfId="1622" xr:uid="{0B51D0A0-B3D9-496A-9570-44B296DFE2FA}"/>
    <cellStyle name="Normal 6 4 3 2 3 2" xfId="1623" xr:uid="{AEC4E420-A8D2-402D-92D2-F7472C04B94F}"/>
    <cellStyle name="Normal 6 4 3 2 3 2 2" xfId="4479" xr:uid="{503EF0A4-B438-48E5-9B7F-EC9892277A99}"/>
    <cellStyle name="Normal 6 4 3 2 3 3" xfId="3189" xr:uid="{DB37961A-C082-421E-ABE1-2C629449B1F3}"/>
    <cellStyle name="Normal 6 4 3 2 3 4" xfId="3190" xr:uid="{F9E91D4D-B0C4-4868-8381-F9CA3D405437}"/>
    <cellStyle name="Normal 6 4 3 2 4" xfId="1624" xr:uid="{A923F54B-FA2A-4BC6-AF3F-86824D427B83}"/>
    <cellStyle name="Normal 6 4 3 2 4 2" xfId="4480" xr:uid="{E0DAE2D0-1983-4BEC-841D-0F7A601A6AD5}"/>
    <cellStyle name="Normal 6 4 3 2 5" xfId="3191" xr:uid="{FC6B9708-D428-4686-B04A-0A57B7AAA0CF}"/>
    <cellStyle name="Normal 6 4 3 2 6" xfId="3192" xr:uid="{B050ACFE-6B9C-4D3F-B9B7-F0003FE8B81B}"/>
    <cellStyle name="Normal 6 4 3 3" xfId="334" xr:uid="{93829719-8820-41C6-9FDE-373E7395E700}"/>
    <cellStyle name="Normal 6 4 3 3 2" xfId="1625" xr:uid="{A3EEBAA0-0B2F-4850-A809-ACC6457CA3E8}"/>
    <cellStyle name="Normal 6 4 3 3 2 2" xfId="1626" xr:uid="{2BB85751-AAE7-4AE2-8F82-9FCA3B89C6B9}"/>
    <cellStyle name="Normal 6 4 3 3 2 2 2" xfId="4481" xr:uid="{CAD5CD56-0ADC-4BD5-828B-80123B1A7A3D}"/>
    <cellStyle name="Normal 6 4 3 3 2 3" xfId="3193" xr:uid="{E66B8951-73A7-472C-A394-568C02AD96B1}"/>
    <cellStyle name="Normal 6 4 3 3 2 4" xfId="3194" xr:uid="{C8ED4F82-FD81-4973-99A1-22041481E22B}"/>
    <cellStyle name="Normal 6 4 3 3 3" xfId="1627" xr:uid="{349E3390-BF2C-41CB-BB44-826D73401377}"/>
    <cellStyle name="Normal 6 4 3 3 3 2" xfId="4482" xr:uid="{DB6523D6-5A98-4898-8287-FA7F0C892C47}"/>
    <cellStyle name="Normal 6 4 3 3 4" xfId="3195" xr:uid="{79374A61-D33E-4965-A215-83B9D677B74C}"/>
    <cellStyle name="Normal 6 4 3 3 5" xfId="3196" xr:uid="{505F7694-2EF7-4AE5-BFED-41E898489763}"/>
    <cellStyle name="Normal 6 4 3 4" xfId="1628" xr:uid="{90042C30-850E-4335-B0F6-77FBF7DFFAF5}"/>
    <cellStyle name="Normal 6 4 3 4 2" xfId="1629" xr:uid="{27EAE700-1345-4708-A5ED-5B0B9F33CA82}"/>
    <cellStyle name="Normal 6 4 3 4 2 2" xfId="4483" xr:uid="{9D8A40CA-2FC5-4DFA-AFB8-B698AE7CEFAF}"/>
    <cellStyle name="Normal 6 4 3 4 3" xfId="3197" xr:uid="{700E8E92-7DF6-41EA-87E7-AB7F938A95D6}"/>
    <cellStyle name="Normal 6 4 3 4 4" xfId="3198" xr:uid="{F0D8903D-6CAA-4ED6-8BF7-F3660D42A1EC}"/>
    <cellStyle name="Normal 6 4 3 5" xfId="1630" xr:uid="{FE2D701E-2A60-4754-A744-892376C58F2F}"/>
    <cellStyle name="Normal 6 4 3 5 2" xfId="3199" xr:uid="{9EFE116D-6050-4BEB-B02D-062794141C93}"/>
    <cellStyle name="Normal 6 4 3 5 3" xfId="3200" xr:uid="{CAA988B1-04DD-4290-B459-BEBE1575FE64}"/>
    <cellStyle name="Normal 6 4 3 5 4" xfId="3201" xr:uid="{6728AAE1-7C1D-4528-A0A6-3AC0E26C5952}"/>
    <cellStyle name="Normal 6 4 3 6" xfId="3202" xr:uid="{F3BAC1AA-F850-42EA-BFD3-E427D049305B}"/>
    <cellStyle name="Normal 6 4 3 7" xfId="3203" xr:uid="{D5659E46-F1FB-441E-9E2F-3A742F7B8DF4}"/>
    <cellStyle name="Normal 6 4 3 8" xfId="3204" xr:uid="{9CFD638B-E099-482A-9FAC-DD2610876851}"/>
    <cellStyle name="Normal 6 4 4" xfId="127" xr:uid="{A136EA70-A8B0-40FF-BE25-9A5E5CA5B2BD}"/>
    <cellStyle name="Normal 6 4 4 2" xfId="642" xr:uid="{908F6A9D-E2BF-41AF-8B02-8F0E452446F1}"/>
    <cellStyle name="Normal 6 4 4 2 2" xfId="643" xr:uid="{F88F78D7-145F-466D-8DAB-AE9A1508E38E}"/>
    <cellStyle name="Normal 6 4 4 2 2 2" xfId="1631" xr:uid="{C6E3D237-BFBD-468D-940B-A489E2D85305}"/>
    <cellStyle name="Normal 6 4 4 2 2 2 2" xfId="1632" xr:uid="{C6F1B428-EE0D-48B4-9A93-6235855D4FB4}"/>
    <cellStyle name="Normal 6 4 4 2 2 3" xfId="1633" xr:uid="{E8D76EBD-5D39-4FAD-82BE-88FB812BCB77}"/>
    <cellStyle name="Normal 6 4 4 2 2 4" xfId="3205" xr:uid="{7FD6FA05-A74A-481C-AD46-C7461796B365}"/>
    <cellStyle name="Normal 6 4 4 2 3" xfId="1634" xr:uid="{F0285197-D31C-409E-8AC0-967E3BE9DD0F}"/>
    <cellStyle name="Normal 6 4 4 2 3 2" xfId="1635" xr:uid="{437B7407-0942-4FEB-BE19-E85BFD8E5C22}"/>
    <cellStyle name="Normal 6 4 4 2 4" xfId="1636" xr:uid="{8C6CFE1A-37F8-4E25-A2B6-E1C7366A95D1}"/>
    <cellStyle name="Normal 6 4 4 2 5" xfId="3206" xr:uid="{A19D1168-8BFD-4897-993E-164943493100}"/>
    <cellStyle name="Normal 6 4 4 3" xfId="644" xr:uid="{EBD22E05-0E50-45C2-AF51-D98EC007FFDD}"/>
    <cellStyle name="Normal 6 4 4 3 2" xfId="1637" xr:uid="{8ABB1D52-A670-4025-9139-1C952A93BE74}"/>
    <cellStyle name="Normal 6 4 4 3 2 2" xfId="1638" xr:uid="{DCF4851B-D3AD-4F2A-8424-544AFCFE3F03}"/>
    <cellStyle name="Normal 6 4 4 3 3" xfId="1639" xr:uid="{EFAC3FBD-EC41-40A1-BC53-98D593AD400D}"/>
    <cellStyle name="Normal 6 4 4 3 4" xfId="3207" xr:uid="{E1CC71E7-96E0-4D05-9F69-DCF85EAC2FB6}"/>
    <cellStyle name="Normal 6 4 4 4" xfId="1640" xr:uid="{F73C4ED2-82CA-4167-A537-E45BDAEE5579}"/>
    <cellStyle name="Normal 6 4 4 4 2" xfId="1641" xr:uid="{3FDB97FD-08CB-4FCF-81DE-89C45D962E70}"/>
    <cellStyle name="Normal 6 4 4 4 3" xfId="3208" xr:uid="{5ABB3024-605C-4ED0-A9ED-EAC8A8A119E2}"/>
    <cellStyle name="Normal 6 4 4 4 4" xfId="3209" xr:uid="{6ACD00BD-0C64-48E4-BC67-FFC965F6E08F}"/>
    <cellStyle name="Normal 6 4 4 5" xfId="1642" xr:uid="{DBB8F6DF-3501-435F-A82D-6B873B66FF16}"/>
    <cellStyle name="Normal 6 4 4 6" xfId="3210" xr:uid="{15F83329-D681-4907-8408-706EAC9A9083}"/>
    <cellStyle name="Normal 6 4 4 7" xfId="3211" xr:uid="{B763EB0C-36F1-4C68-A910-3E572D3254F5}"/>
    <cellStyle name="Normal 6 4 5" xfId="335" xr:uid="{20015814-E67B-49F2-9399-ACB871BD8B1F}"/>
    <cellStyle name="Normal 6 4 5 2" xfId="645" xr:uid="{57F796CF-CA46-4134-B1C5-4ABBA9A6378A}"/>
    <cellStyle name="Normal 6 4 5 2 2" xfId="1643" xr:uid="{A78F61D6-2413-4153-AB9E-4C6C3E2C83ED}"/>
    <cellStyle name="Normal 6 4 5 2 2 2" xfId="1644" xr:uid="{49C6F4F4-337F-43D7-8A45-2467E32835D5}"/>
    <cellStyle name="Normal 6 4 5 2 3" xfId="1645" xr:uid="{9E27F1D8-918E-498D-9703-3C0557300E4F}"/>
    <cellStyle name="Normal 6 4 5 2 4" xfId="3212" xr:uid="{D3B17AB8-86D2-4AB9-A7FE-1F508FAA49B4}"/>
    <cellStyle name="Normal 6 4 5 3" xfId="1646" xr:uid="{02E17B18-56A8-4585-85B1-E2CAB81691B2}"/>
    <cellStyle name="Normal 6 4 5 3 2" xfId="1647" xr:uid="{97452582-FD1E-4423-B210-9734045F7D97}"/>
    <cellStyle name="Normal 6 4 5 3 3" xfId="3213" xr:uid="{D1685401-A7F2-4C11-8ACD-F4F65F42F6D1}"/>
    <cellStyle name="Normal 6 4 5 3 4" xfId="3214" xr:uid="{A6F9586A-472B-4942-B4B6-8E16E3176CA5}"/>
    <cellStyle name="Normal 6 4 5 4" xfId="1648" xr:uid="{F4697946-5DA4-4ABF-9FE9-ED49C51165D8}"/>
    <cellStyle name="Normal 6 4 5 5" xfId="3215" xr:uid="{58D75084-9CD9-49F1-8CE4-85BBD9AD1865}"/>
    <cellStyle name="Normal 6 4 5 6" xfId="3216" xr:uid="{93F64AC5-9DF8-4D6B-9445-F3E41BB6328D}"/>
    <cellStyle name="Normal 6 4 6" xfId="336" xr:uid="{F2BA5605-5819-4027-AAE0-93A64E2990B8}"/>
    <cellStyle name="Normal 6 4 6 2" xfId="1649" xr:uid="{C7C9647F-19F3-404A-98BA-330BC6DB52B5}"/>
    <cellStyle name="Normal 6 4 6 2 2" xfId="1650" xr:uid="{0214EF36-9242-47FC-965E-92F7422CDF2D}"/>
    <cellStyle name="Normal 6 4 6 2 3" xfId="3217" xr:uid="{CCE70A9B-D7C3-4D5F-BD11-315A32932E54}"/>
    <cellStyle name="Normal 6 4 6 2 4" xfId="3218" xr:uid="{D9C7F983-6A02-40F8-94A2-4ECD81A0A4CF}"/>
    <cellStyle name="Normal 6 4 6 3" xfId="1651" xr:uid="{4686E111-16B5-4AB7-B9B8-BB3FB971DD70}"/>
    <cellStyle name="Normal 6 4 6 4" xfId="3219" xr:uid="{EAEE8403-5BB3-4BCB-84C6-6C3783E2D94A}"/>
    <cellStyle name="Normal 6 4 6 5" xfId="3220" xr:uid="{02188D08-A101-4353-8476-147A9EE7860E}"/>
    <cellStyle name="Normal 6 4 7" xfId="1652" xr:uid="{822FD098-E905-4816-9CB9-6451140A0965}"/>
    <cellStyle name="Normal 6 4 7 2" xfId="1653" xr:uid="{DB8B8056-C2B1-4DC1-8025-0157FCE9B43E}"/>
    <cellStyle name="Normal 6 4 7 3" xfId="3221" xr:uid="{F7B4F8B4-9585-4ADF-BDD2-BEAF49682F66}"/>
    <cellStyle name="Normal 6 4 7 3 2" xfId="4407" xr:uid="{BC7A5EB3-E828-490B-A18C-2978D1927E68}"/>
    <cellStyle name="Normal 6 4 7 3 3" xfId="4685" xr:uid="{C0CAFBEA-0B43-4E43-81C0-D3CFD510D2A8}"/>
    <cellStyle name="Normal 6 4 7 4" xfId="3222" xr:uid="{2B4F6EFA-1585-4177-A5F8-778323A13FAC}"/>
    <cellStyle name="Normal 6 4 8" xfId="1654" xr:uid="{2EB78599-0E37-485C-AAB2-48957654DC4F}"/>
    <cellStyle name="Normal 6 4 8 2" xfId="3223" xr:uid="{4658C2A1-22C4-4179-833F-14AB66EE04C1}"/>
    <cellStyle name="Normal 6 4 8 3" xfId="3224" xr:uid="{DC371F99-FF46-4991-8EB7-EB2FBE7B881C}"/>
    <cellStyle name="Normal 6 4 8 4" xfId="3225" xr:uid="{2E1A36C7-4C8D-490B-9815-6EE8617F6716}"/>
    <cellStyle name="Normal 6 4 9" xfId="3226" xr:uid="{BF5AA48F-AD24-4595-9F36-869CB329BB66}"/>
    <cellStyle name="Normal 6 5" xfId="128" xr:uid="{6A3E7293-BF53-46F4-9948-3D4D6C1771CB}"/>
    <cellStyle name="Normal 6 5 10" xfId="3227" xr:uid="{753FFE94-2E1D-4753-8296-C363D7F65936}"/>
    <cellStyle name="Normal 6 5 11" xfId="3228" xr:uid="{5B57AD0B-4A18-4F68-8EF6-D72F55B4F06B}"/>
    <cellStyle name="Normal 6 5 2" xfId="129" xr:uid="{DD43C01A-30D2-4E0C-8949-7C22642D181D}"/>
    <cellStyle name="Normal 6 5 2 2" xfId="337" xr:uid="{D7747B82-BC73-4DB3-B2C4-079987F54206}"/>
    <cellStyle name="Normal 6 5 2 2 2" xfId="646" xr:uid="{936A3427-855A-47F8-A6C5-D7CE82E15473}"/>
    <cellStyle name="Normal 6 5 2 2 2 2" xfId="647" xr:uid="{D701904E-EF02-4822-A304-55E71C5DE004}"/>
    <cellStyle name="Normal 6 5 2 2 2 2 2" xfId="1655" xr:uid="{07080C48-5EBC-4BD8-8C50-3880894D0AED}"/>
    <cellStyle name="Normal 6 5 2 2 2 2 3" xfId="3229" xr:uid="{A0E8C729-AFEC-42A6-9C80-4057D8E08FA0}"/>
    <cellStyle name="Normal 6 5 2 2 2 2 4" xfId="3230" xr:uid="{81B2DA7D-8CCE-4816-8365-C467D32D6119}"/>
    <cellStyle name="Normal 6 5 2 2 2 3" xfId="1656" xr:uid="{FF215FAF-0708-43BC-8827-A274F261329E}"/>
    <cellStyle name="Normal 6 5 2 2 2 3 2" xfId="3231" xr:uid="{9309FEB0-F682-4D47-ADF9-94662ABEE2DD}"/>
    <cellStyle name="Normal 6 5 2 2 2 3 3" xfId="3232" xr:uid="{19C21738-52E2-4E5B-913B-C4CEC21FAECB}"/>
    <cellStyle name="Normal 6 5 2 2 2 3 4" xfId="3233" xr:uid="{73636388-0EF8-452B-BF4A-A6CF576159FD}"/>
    <cellStyle name="Normal 6 5 2 2 2 4" xfId="3234" xr:uid="{3ACC2049-E6F4-44F8-8A35-90ACA4EC54D4}"/>
    <cellStyle name="Normal 6 5 2 2 2 5" xfId="3235" xr:uid="{70E2225D-AB2C-4880-A000-6E97155E34CF}"/>
    <cellStyle name="Normal 6 5 2 2 2 6" xfId="3236" xr:uid="{0A743CCF-2AFB-4481-A0CF-D6C09DED637E}"/>
    <cellStyle name="Normal 6 5 2 2 3" xfId="648" xr:uid="{1737B94B-0953-4547-882F-D43282CA5887}"/>
    <cellStyle name="Normal 6 5 2 2 3 2" xfId="1657" xr:uid="{EDF32D4A-D9B7-474F-937B-CB545FE6F408}"/>
    <cellStyle name="Normal 6 5 2 2 3 2 2" xfId="3237" xr:uid="{52B460E3-22D4-4D4A-BB02-93592B16C567}"/>
    <cellStyle name="Normal 6 5 2 2 3 2 3" xfId="3238" xr:uid="{266FC1A9-9E3E-4993-9BB8-8C698880FA12}"/>
    <cellStyle name="Normal 6 5 2 2 3 2 4" xfId="3239" xr:uid="{7DBDC170-BF2A-414A-BFF7-6936CD8F645B}"/>
    <cellStyle name="Normal 6 5 2 2 3 3" xfId="3240" xr:uid="{334AAB4F-5809-4CA2-9944-31D01A59EF1F}"/>
    <cellStyle name="Normal 6 5 2 2 3 4" xfId="3241" xr:uid="{5EE94B85-AEC0-4AB5-8B9D-9C29DAC6DB12}"/>
    <cellStyle name="Normal 6 5 2 2 3 5" xfId="3242" xr:uid="{77A0036E-C661-45E8-BB6F-6CDF88AAE125}"/>
    <cellStyle name="Normal 6 5 2 2 4" xfId="1658" xr:uid="{2D6AA386-C298-4E64-8CE3-3174D6FF7C3D}"/>
    <cellStyle name="Normal 6 5 2 2 4 2" xfId="3243" xr:uid="{EE5AB7A7-5F13-4B1C-97FD-4D69A6F9D1AF}"/>
    <cellStyle name="Normal 6 5 2 2 4 3" xfId="3244" xr:uid="{019E25C3-E39D-4CAC-8359-535109F89937}"/>
    <cellStyle name="Normal 6 5 2 2 4 4" xfId="3245" xr:uid="{EF79BCAB-F6B7-47CE-8A10-69D0F53EA312}"/>
    <cellStyle name="Normal 6 5 2 2 5" xfId="3246" xr:uid="{D97FCF92-6417-47F4-95BB-BC05DA2FE4FC}"/>
    <cellStyle name="Normal 6 5 2 2 5 2" xfId="3247" xr:uid="{861A79CF-9C7A-4C58-8195-615C45719ECF}"/>
    <cellStyle name="Normal 6 5 2 2 5 3" xfId="3248" xr:uid="{BAA48858-F35E-4C2C-8761-D5376A40CD54}"/>
    <cellStyle name="Normal 6 5 2 2 5 4" xfId="3249" xr:uid="{10AB88E3-3007-45AB-8CD1-6F3953E7EE17}"/>
    <cellStyle name="Normal 6 5 2 2 6" xfId="3250" xr:uid="{67C5059C-B5BA-47BB-9DFA-DF6E229BCE0A}"/>
    <cellStyle name="Normal 6 5 2 2 7" xfId="3251" xr:uid="{7131F356-8F9D-4AB1-8CB3-987E344E609B}"/>
    <cellStyle name="Normal 6 5 2 2 8" xfId="3252" xr:uid="{FC6EC3CC-F553-43F1-A737-4C5BE09BAB57}"/>
    <cellStyle name="Normal 6 5 2 3" xfId="649" xr:uid="{25EA6EF6-C2A5-4D61-AA6E-A2D27963BC65}"/>
    <cellStyle name="Normal 6 5 2 3 2" xfId="650" xr:uid="{6A242FC7-6624-4791-B11C-970D5188F393}"/>
    <cellStyle name="Normal 6 5 2 3 2 2" xfId="651" xr:uid="{E35C7AEE-CD4C-4A43-800E-9971F5FD6C76}"/>
    <cellStyle name="Normal 6 5 2 3 2 3" xfId="3253" xr:uid="{1CE8A4E5-5AA1-4623-A2B3-BE3DAF1668D7}"/>
    <cellStyle name="Normal 6 5 2 3 2 4" xfId="3254" xr:uid="{3EDA64A1-2CAE-4CCA-AD79-E1456E187A44}"/>
    <cellStyle name="Normal 6 5 2 3 3" xfId="652" xr:uid="{89BA379D-BE35-425E-96F1-1769F8A4EE03}"/>
    <cellStyle name="Normal 6 5 2 3 3 2" xfId="3255" xr:uid="{184A1BF9-78D6-4606-BD65-212CF6CE8CCB}"/>
    <cellStyle name="Normal 6 5 2 3 3 3" xfId="3256" xr:uid="{7BD06177-ED1B-4CF7-95CA-70C9BB8F4A17}"/>
    <cellStyle name="Normal 6 5 2 3 3 4" xfId="3257" xr:uid="{9B4DBC23-F649-4427-94B4-191224DC833A}"/>
    <cellStyle name="Normal 6 5 2 3 4" xfId="3258" xr:uid="{DC8E1B3E-D87C-4244-ABBB-18A27034E74D}"/>
    <cellStyle name="Normal 6 5 2 3 5" xfId="3259" xr:uid="{C33E0077-0324-461C-9F12-DC126E90BFEC}"/>
    <cellStyle name="Normal 6 5 2 3 6" xfId="3260" xr:uid="{CA5D0F4E-4DF8-4D34-9442-E63796B7BDC4}"/>
    <cellStyle name="Normal 6 5 2 4" xfId="653" xr:uid="{508386E3-2AA8-4CC0-85F4-817B5601C686}"/>
    <cellStyle name="Normal 6 5 2 4 2" xfId="654" xr:uid="{0C6D3B78-CC55-4A53-AF8E-79C92C3A09EF}"/>
    <cellStyle name="Normal 6 5 2 4 2 2" xfId="3261" xr:uid="{99FD90A9-C5EC-4748-8D52-810EED425524}"/>
    <cellStyle name="Normal 6 5 2 4 2 3" xfId="3262" xr:uid="{BE5BA51F-5377-4B75-BB8C-2F3DC680660D}"/>
    <cellStyle name="Normal 6 5 2 4 2 4" xfId="3263" xr:uid="{944B0A8A-41A7-4CCF-8334-6A5729F42EE1}"/>
    <cellStyle name="Normal 6 5 2 4 3" xfId="3264" xr:uid="{A509941B-D3EF-4CBE-B8A2-15CC4A9844F5}"/>
    <cellStyle name="Normal 6 5 2 4 4" xfId="3265" xr:uid="{D68956A3-A48A-4646-BC45-7EB77BDB3017}"/>
    <cellStyle name="Normal 6 5 2 4 5" xfId="3266" xr:uid="{4FECF1BB-D5B7-4DD7-B74C-E86910B72193}"/>
    <cellStyle name="Normal 6 5 2 5" xfId="655" xr:uid="{8047CA5C-4668-44BE-91FE-FB53757600C1}"/>
    <cellStyle name="Normal 6 5 2 5 2" xfId="3267" xr:uid="{15DADBA8-D8D8-4210-8C22-36CBD1260982}"/>
    <cellStyle name="Normal 6 5 2 5 3" xfId="3268" xr:uid="{BF58F110-08B6-4209-A249-C9BD870E6EB2}"/>
    <cellStyle name="Normal 6 5 2 5 4" xfId="3269" xr:uid="{86018CD3-D229-4CDB-8D2B-8C1782A4E49A}"/>
    <cellStyle name="Normal 6 5 2 6" xfId="3270" xr:uid="{B88A811F-1C07-4D9E-B37A-C4147A20BC35}"/>
    <cellStyle name="Normal 6 5 2 6 2" xfId="3271" xr:uid="{3B72137E-A1EB-40F0-BA19-1EF4EB355DAD}"/>
    <cellStyle name="Normal 6 5 2 6 3" xfId="3272" xr:uid="{F705D8AD-C25E-411D-9A30-C6C8A25DE2B2}"/>
    <cellStyle name="Normal 6 5 2 6 4" xfId="3273" xr:uid="{4286AA3E-F5AA-48AC-8DBC-165347BFFCD4}"/>
    <cellStyle name="Normal 6 5 2 7" xfId="3274" xr:uid="{76EA6A06-7415-477E-9ED1-A1FD310D31D6}"/>
    <cellStyle name="Normal 6 5 2 8" xfId="3275" xr:uid="{83697DE9-A4EE-499C-9055-6C7657BC01B4}"/>
    <cellStyle name="Normal 6 5 2 9" xfId="3276" xr:uid="{421555CB-D9A0-4160-97E7-4B0D4040BF9C}"/>
    <cellStyle name="Normal 6 5 3" xfId="338" xr:uid="{CCFF833D-D14C-4DCD-ACF4-AB5578588D47}"/>
    <cellStyle name="Normal 6 5 3 2" xfId="656" xr:uid="{D407EC6C-FA6F-4133-97AE-95E09DC39962}"/>
    <cellStyle name="Normal 6 5 3 2 2" xfId="657" xr:uid="{454A3067-6A54-4F1E-BA7E-A36DE30D8E7E}"/>
    <cellStyle name="Normal 6 5 3 2 2 2" xfId="1659" xr:uid="{03B887B6-B51B-4AD8-ABE1-032472C3EE92}"/>
    <cellStyle name="Normal 6 5 3 2 2 2 2" xfId="1660" xr:uid="{C5CA5870-3F18-400F-8BA1-DA32ACBE9547}"/>
    <cellStyle name="Normal 6 5 3 2 2 3" xfId="1661" xr:uid="{48B1EBBC-720B-44E1-9B4A-D41B5E042896}"/>
    <cellStyle name="Normal 6 5 3 2 2 4" xfId="3277" xr:uid="{B670FB2C-3E94-400B-8D3A-624830EB393F}"/>
    <cellStyle name="Normal 6 5 3 2 3" xfId="1662" xr:uid="{18F485F0-E99D-4624-8634-14867D6A8AC2}"/>
    <cellStyle name="Normal 6 5 3 2 3 2" xfId="1663" xr:uid="{164353AC-09BE-4C44-8132-CFFFDDF81B04}"/>
    <cellStyle name="Normal 6 5 3 2 3 3" xfId="3278" xr:uid="{1CFB6714-900E-412A-90B2-D16830A7F9B3}"/>
    <cellStyle name="Normal 6 5 3 2 3 4" xfId="3279" xr:uid="{FCF67B8C-1D94-4A06-80A2-EF513A6D10C3}"/>
    <cellStyle name="Normal 6 5 3 2 4" xfId="1664" xr:uid="{FB7313C1-8F84-4AE0-9BB9-C697250CEF79}"/>
    <cellStyle name="Normal 6 5 3 2 5" xfId="3280" xr:uid="{65D7DA4A-7FFF-4202-945C-1B11D9F59A05}"/>
    <cellStyle name="Normal 6 5 3 2 6" xfId="3281" xr:uid="{43AF686F-B83E-4129-9C2A-E869B47AB66A}"/>
    <cellStyle name="Normal 6 5 3 3" xfId="658" xr:uid="{67427096-9BA8-4A3F-AAF9-6D6EC5E0C8A9}"/>
    <cellStyle name="Normal 6 5 3 3 2" xfId="1665" xr:uid="{3D5F3D58-42A0-45DD-8FBC-5A2A7B21747C}"/>
    <cellStyle name="Normal 6 5 3 3 2 2" xfId="1666" xr:uid="{278602D6-5E63-4F10-8000-B8CA9AD5153D}"/>
    <cellStyle name="Normal 6 5 3 3 2 3" xfId="3282" xr:uid="{281CEA96-FD2E-40E0-9754-E94CA348318D}"/>
    <cellStyle name="Normal 6 5 3 3 2 4" xfId="3283" xr:uid="{F13B5FF0-0E47-4AD1-81A3-4FDCE12C861D}"/>
    <cellStyle name="Normal 6 5 3 3 3" xfId="1667" xr:uid="{45745148-44B6-40E3-83AB-4982CC3F018B}"/>
    <cellStyle name="Normal 6 5 3 3 4" xfId="3284" xr:uid="{4B309BEF-3EEB-4E47-9249-92EDC915DD8E}"/>
    <cellStyle name="Normal 6 5 3 3 5" xfId="3285" xr:uid="{BDF13050-C39C-4DCC-8E9E-579234D856BC}"/>
    <cellStyle name="Normal 6 5 3 4" xfId="1668" xr:uid="{DBD71D72-2D01-4494-BF67-3D80A071C591}"/>
    <cellStyle name="Normal 6 5 3 4 2" xfId="1669" xr:uid="{0467C888-EC99-4351-8A81-A1FC55DDF710}"/>
    <cellStyle name="Normal 6 5 3 4 3" xfId="3286" xr:uid="{FF205858-AB60-486B-BF89-82B643F0CA05}"/>
    <cellStyle name="Normal 6 5 3 4 4" xfId="3287" xr:uid="{BE279A88-C3E5-4123-A4F7-615AA2631DFC}"/>
    <cellStyle name="Normal 6 5 3 5" xfId="1670" xr:uid="{6DB32076-0431-4CB4-8E8F-CE1891FED1CD}"/>
    <cellStyle name="Normal 6 5 3 5 2" xfId="3288" xr:uid="{DC084AF7-7C3C-484D-880D-1E2B0CBD0A61}"/>
    <cellStyle name="Normal 6 5 3 5 3" xfId="3289" xr:uid="{75A16839-95A5-4CD6-927D-A3CDBE84D624}"/>
    <cellStyle name="Normal 6 5 3 5 4" xfId="3290" xr:uid="{8414E83A-ADFE-454C-859F-38681E69AC0A}"/>
    <cellStyle name="Normal 6 5 3 6" xfId="3291" xr:uid="{A559BFC2-BF17-4A7F-911F-4D9123E56667}"/>
    <cellStyle name="Normal 6 5 3 7" xfId="3292" xr:uid="{95732C05-8EF7-4A63-B15E-3941A0F69605}"/>
    <cellStyle name="Normal 6 5 3 8" xfId="3293" xr:uid="{353CDDFA-E38A-4125-A371-57325F72C9DE}"/>
    <cellStyle name="Normal 6 5 4" xfId="339" xr:uid="{BA8EF121-ACB9-4640-85EB-D26078835D5C}"/>
    <cellStyle name="Normal 6 5 4 2" xfId="659" xr:uid="{FB32ED2D-E1D3-481C-9D26-DBACBF055A0E}"/>
    <cellStyle name="Normal 6 5 4 2 2" xfId="660" xr:uid="{30311756-C1A1-45E4-A23D-D6F594675E63}"/>
    <cellStyle name="Normal 6 5 4 2 2 2" xfId="1671" xr:uid="{2E0676E8-623A-4B7D-A412-1B05FAF81010}"/>
    <cellStyle name="Normal 6 5 4 2 2 3" xfId="3294" xr:uid="{509ABB0D-FC5E-4C44-B3D3-E9436B057E2D}"/>
    <cellStyle name="Normal 6 5 4 2 2 4" xfId="3295" xr:uid="{B7507EF0-1750-4AF5-AAA0-C4388B1F73E4}"/>
    <cellStyle name="Normal 6 5 4 2 3" xfId="1672" xr:uid="{43E1B034-0B13-4857-AAF7-3C566B407B59}"/>
    <cellStyle name="Normal 6 5 4 2 4" xfId="3296" xr:uid="{FDE5C289-2496-473C-8FAD-EBD26340A060}"/>
    <cellStyle name="Normal 6 5 4 2 5" xfId="3297" xr:uid="{492DD1F0-FAAA-49EC-8CB0-2EDAEDC57B47}"/>
    <cellStyle name="Normal 6 5 4 3" xfId="661" xr:uid="{7E106FFA-D620-440C-A6A0-25D1900E64F2}"/>
    <cellStyle name="Normal 6 5 4 3 2" xfId="1673" xr:uid="{80038D66-0C23-4E31-96CB-595757A9E0E3}"/>
    <cellStyle name="Normal 6 5 4 3 3" xfId="3298" xr:uid="{E85F6DD2-B5B3-4232-8837-DE3096332D5A}"/>
    <cellStyle name="Normal 6 5 4 3 4" xfId="3299" xr:uid="{4FF63775-5091-4DAD-84E3-87CA3FCB50FC}"/>
    <cellStyle name="Normal 6 5 4 4" xfId="1674" xr:uid="{733FA49D-FEEB-4094-87C0-DB42ACBBEE39}"/>
    <cellStyle name="Normal 6 5 4 4 2" xfId="3300" xr:uid="{F8507E9B-C15C-44A8-945C-A282A8437F20}"/>
    <cellStyle name="Normal 6 5 4 4 3" xfId="3301" xr:uid="{6F81B588-9F22-4E5F-8FD3-B1262F82B5CA}"/>
    <cellStyle name="Normal 6 5 4 4 4" xfId="3302" xr:uid="{BD410DC9-65A7-44B2-B6C1-522E0233EE45}"/>
    <cellStyle name="Normal 6 5 4 5" xfId="3303" xr:uid="{18217AB9-2ED1-4FC1-A479-F8771AE43AD0}"/>
    <cellStyle name="Normal 6 5 4 6" xfId="3304" xr:uid="{65200477-9EAA-47F2-830D-FFF06A166156}"/>
    <cellStyle name="Normal 6 5 4 7" xfId="3305" xr:uid="{6A572B74-76BD-44F5-BE86-559FD21538BC}"/>
    <cellStyle name="Normal 6 5 5" xfId="340" xr:uid="{54C5C50D-903B-4718-831C-91D048EA8689}"/>
    <cellStyle name="Normal 6 5 5 2" xfId="662" xr:uid="{FCCC47AD-3A0C-4FD4-A547-D402F4E43593}"/>
    <cellStyle name="Normal 6 5 5 2 2" xfId="1675" xr:uid="{8BF85B0E-CBE1-446D-8D0F-105B356C661D}"/>
    <cellStyle name="Normal 6 5 5 2 3" xfId="3306" xr:uid="{81EF58AE-E0B6-4A4C-84FB-DF8B92B77976}"/>
    <cellStyle name="Normal 6 5 5 2 4" xfId="3307" xr:uid="{1F22D4AA-F154-43B2-8AC0-D033BFB8C610}"/>
    <cellStyle name="Normal 6 5 5 3" xfId="1676" xr:uid="{F3F60942-C83C-44BA-86A2-26BBE49419A0}"/>
    <cellStyle name="Normal 6 5 5 3 2" xfId="3308" xr:uid="{E34D0518-327A-42C1-B8C2-4A06E4217C0C}"/>
    <cellStyle name="Normal 6 5 5 3 3" xfId="3309" xr:uid="{EA498536-9980-4C49-80D3-31CA4AA7D655}"/>
    <cellStyle name="Normal 6 5 5 3 4" xfId="3310" xr:uid="{9D29D7D9-908C-4AB3-81C0-DE6B12F8DBDC}"/>
    <cellStyle name="Normal 6 5 5 4" xfId="3311" xr:uid="{0945AD29-A092-4240-BC42-B3A7061D4FEF}"/>
    <cellStyle name="Normal 6 5 5 5" xfId="3312" xr:uid="{5954C0B0-E199-4349-851C-024A756639CD}"/>
    <cellStyle name="Normal 6 5 5 6" xfId="3313" xr:uid="{9BB182C9-79FB-45C4-A80C-83177FFAEC73}"/>
    <cellStyle name="Normal 6 5 6" xfId="663" xr:uid="{59CCF373-F5B4-4E64-9C1A-27AC56B4AFD2}"/>
    <cellStyle name="Normal 6 5 6 2" xfId="1677" xr:uid="{29FCE1A6-91F2-411C-9F2B-67EA2B0ED7E9}"/>
    <cellStyle name="Normal 6 5 6 2 2" xfId="3314" xr:uid="{8135EF1D-6644-47AA-A4B4-CA5CD84F165B}"/>
    <cellStyle name="Normal 6 5 6 2 3" xfId="3315" xr:uid="{226CF657-878A-4E44-A21F-F5496D02334D}"/>
    <cellStyle name="Normal 6 5 6 2 4" xfId="3316" xr:uid="{9C4CCF07-DE02-431A-9281-7E93D20809B1}"/>
    <cellStyle name="Normal 6 5 6 3" xfId="3317" xr:uid="{2E6CB7A9-2AF2-4E2F-A714-56F0EE582C1B}"/>
    <cellStyle name="Normal 6 5 6 4" xfId="3318" xr:uid="{EB8A74DD-4A0E-4955-8B29-793470DE1777}"/>
    <cellStyle name="Normal 6 5 6 5" xfId="3319" xr:uid="{21174A6D-3EA0-40FF-8815-97441D64414B}"/>
    <cellStyle name="Normal 6 5 7" xfId="1678" xr:uid="{FAB73FB4-25DD-4BED-9E00-FBA6CDC47338}"/>
    <cellStyle name="Normal 6 5 7 2" xfId="3320" xr:uid="{EE12F45A-BB16-48D7-89B0-4F3394421223}"/>
    <cellStyle name="Normal 6 5 7 3" xfId="3321" xr:uid="{8419F9C3-EEB1-4157-8075-C33952A54506}"/>
    <cellStyle name="Normal 6 5 7 4" xfId="3322" xr:uid="{EB635CDB-7D5D-440B-834A-C164A5830FBA}"/>
    <cellStyle name="Normal 6 5 8" xfId="3323" xr:uid="{CB057382-A9BF-4429-ACAF-2A596932F0CC}"/>
    <cellStyle name="Normal 6 5 8 2" xfId="3324" xr:uid="{F5F5BB14-4E09-4E3E-AFB6-B1CEA8327C89}"/>
    <cellStyle name="Normal 6 5 8 3" xfId="3325" xr:uid="{D09ADBD9-1E77-426C-9B98-092A79B1185B}"/>
    <cellStyle name="Normal 6 5 8 4" xfId="3326" xr:uid="{8AC2CEA7-275E-4BD2-A4B3-D4D8B7185A73}"/>
    <cellStyle name="Normal 6 5 9" xfId="3327" xr:uid="{87B233B4-6771-4194-9238-F8F3DEC5E90C}"/>
    <cellStyle name="Normal 6 6" xfId="130" xr:uid="{CBE76AE9-B263-480B-822E-A0C929F8A97D}"/>
    <cellStyle name="Normal 6 6 2" xfId="131" xr:uid="{18271A85-CCF3-4CC9-B7C4-A61989BA286B}"/>
    <cellStyle name="Normal 6 6 2 2" xfId="341" xr:uid="{CE7063C5-401D-4D53-A392-0167E280F434}"/>
    <cellStyle name="Normal 6 6 2 2 2" xfId="664" xr:uid="{5027F1C7-D7C2-454B-A4AD-8AB37414010E}"/>
    <cellStyle name="Normal 6 6 2 2 2 2" xfId="1679" xr:uid="{B4219169-4F68-45D3-8144-FEAC226DC60D}"/>
    <cellStyle name="Normal 6 6 2 2 2 3" xfId="3328" xr:uid="{79B2AF17-9C4F-42B4-902A-64409DA3E74C}"/>
    <cellStyle name="Normal 6 6 2 2 2 4" xfId="3329" xr:uid="{64C13608-023C-44A3-A12F-C5905C0A3999}"/>
    <cellStyle name="Normal 6 6 2 2 3" xfId="1680" xr:uid="{1C46B693-3FC8-44F2-ABF8-FA0280A1839C}"/>
    <cellStyle name="Normal 6 6 2 2 3 2" xfId="3330" xr:uid="{C090A896-4F0F-45F4-9A1B-A93BFE319851}"/>
    <cellStyle name="Normal 6 6 2 2 3 3" xfId="3331" xr:uid="{4EC9417B-0A3F-43F4-8F6D-57B77DC7FF97}"/>
    <cellStyle name="Normal 6 6 2 2 3 4" xfId="3332" xr:uid="{2121DFBA-BA06-42C4-A951-9DCE3E2100E6}"/>
    <cellStyle name="Normal 6 6 2 2 4" xfId="3333" xr:uid="{B35ECFEF-5F0F-4E6D-A999-43E820DCAAD5}"/>
    <cellStyle name="Normal 6 6 2 2 5" xfId="3334" xr:uid="{145E2384-75FE-4B9D-BF83-898BC7437C72}"/>
    <cellStyle name="Normal 6 6 2 2 6" xfId="3335" xr:uid="{84D4B0BA-4009-445E-A65D-29E9B01CF039}"/>
    <cellStyle name="Normal 6 6 2 3" xfId="665" xr:uid="{9AE942CB-CDBF-4053-8E15-34CB6849459B}"/>
    <cellStyle name="Normal 6 6 2 3 2" xfId="1681" xr:uid="{04CAC231-67C9-4FAA-A689-DDF08349C25B}"/>
    <cellStyle name="Normal 6 6 2 3 2 2" xfId="3336" xr:uid="{A936CFCE-D645-4F44-BD4C-A5265CA2CBA3}"/>
    <cellStyle name="Normal 6 6 2 3 2 3" xfId="3337" xr:uid="{3F4B2F9A-0707-4DE3-80E1-3AFFE5805FA4}"/>
    <cellStyle name="Normal 6 6 2 3 2 4" xfId="3338" xr:uid="{F96C4DBA-D172-4BDF-9FE7-40ED14AAE9CB}"/>
    <cellStyle name="Normal 6 6 2 3 3" xfId="3339" xr:uid="{47634C24-E964-49BC-9A3B-53DC6B3F34DF}"/>
    <cellStyle name="Normal 6 6 2 3 4" xfId="3340" xr:uid="{694A271A-5F8E-4E5E-AD0A-A230A7972F9E}"/>
    <cellStyle name="Normal 6 6 2 3 5" xfId="3341" xr:uid="{68910F78-EED2-4BAF-8C52-67DF4D6FBF8B}"/>
    <cellStyle name="Normal 6 6 2 4" xfId="1682" xr:uid="{D0155BF9-4CA7-458B-8F72-FF32320A7EBA}"/>
    <cellStyle name="Normal 6 6 2 4 2" xfId="3342" xr:uid="{6B9E7D87-3BCE-4A05-B483-D67EA81EC46B}"/>
    <cellStyle name="Normal 6 6 2 4 3" xfId="3343" xr:uid="{C78EA005-F88B-4FB8-8C86-A672DC8513B6}"/>
    <cellStyle name="Normal 6 6 2 4 4" xfId="3344" xr:uid="{544699EE-40EB-457C-B1CA-B56386FDB5D7}"/>
    <cellStyle name="Normal 6 6 2 5" xfId="3345" xr:uid="{E74ACB6A-A674-41E6-BC19-C1E6069FA29B}"/>
    <cellStyle name="Normal 6 6 2 5 2" xfId="3346" xr:uid="{2DD0D842-82CF-4565-BF24-5F20ADE52093}"/>
    <cellStyle name="Normal 6 6 2 5 3" xfId="3347" xr:uid="{15FEC6E7-F93D-4609-812D-9744E4E6A6F5}"/>
    <cellStyle name="Normal 6 6 2 5 4" xfId="3348" xr:uid="{3FA9A902-6AD3-4565-B34F-22C5C9644519}"/>
    <cellStyle name="Normal 6 6 2 6" xfId="3349" xr:uid="{0488B11C-2416-4D6E-AEBA-F510E5163D9A}"/>
    <cellStyle name="Normal 6 6 2 7" xfId="3350" xr:uid="{FD4FC0BF-54E5-4E77-A02F-29A4ECA207D2}"/>
    <cellStyle name="Normal 6 6 2 8" xfId="3351" xr:uid="{4426D833-CB1F-41AC-8EA1-A887C6BB3D67}"/>
    <cellStyle name="Normal 6 6 3" xfId="342" xr:uid="{B4BE503E-60C6-4AA2-88C5-E0B756CE6FC2}"/>
    <cellStyle name="Normal 6 6 3 2" xfId="666" xr:uid="{8A2CA50A-07CF-436C-A70C-904A53F89901}"/>
    <cellStyle name="Normal 6 6 3 2 2" xfId="667" xr:uid="{07E2A260-000F-4E76-8CA3-805C0FE5BCA1}"/>
    <cellStyle name="Normal 6 6 3 2 3" xfId="3352" xr:uid="{80779E31-567F-4185-8FDC-45846F533D5A}"/>
    <cellStyle name="Normal 6 6 3 2 4" xfId="3353" xr:uid="{9E2D3921-71FE-42BA-A904-EAF05204FAF5}"/>
    <cellStyle name="Normal 6 6 3 3" xfId="668" xr:uid="{14FEFF06-4BBE-414F-B331-03E0D39C66A5}"/>
    <cellStyle name="Normal 6 6 3 3 2" xfId="3354" xr:uid="{7C34DAA1-B757-4007-B87E-1B2BB2E7226E}"/>
    <cellStyle name="Normal 6 6 3 3 3" xfId="3355" xr:uid="{74F2D285-96FA-4C3A-82A7-F3F3862F2F01}"/>
    <cellStyle name="Normal 6 6 3 3 4" xfId="3356" xr:uid="{9577882D-4462-4680-814E-6178EFB267F2}"/>
    <cellStyle name="Normal 6 6 3 4" xfId="3357" xr:uid="{A31C7DF1-6499-43D3-897B-2D82519B4A57}"/>
    <cellStyle name="Normal 6 6 3 5" xfId="3358" xr:uid="{328950E0-9D69-4682-B874-8EEA69CBA402}"/>
    <cellStyle name="Normal 6 6 3 6" xfId="3359" xr:uid="{497041BC-605D-4812-BEBE-2807DD9912E7}"/>
    <cellStyle name="Normal 6 6 4" xfId="343" xr:uid="{DCA562D0-CF16-460D-A3B1-A95F4B377B5F}"/>
    <cellStyle name="Normal 6 6 4 2" xfId="669" xr:uid="{10270A38-BC99-468E-BEA7-A5BA85100C93}"/>
    <cellStyle name="Normal 6 6 4 2 2" xfId="3360" xr:uid="{7E007137-5F1C-400F-B562-92BF244EC2D9}"/>
    <cellStyle name="Normal 6 6 4 2 3" xfId="3361" xr:uid="{3EBC4944-3BA4-4D70-8952-C5BF6D69A3DC}"/>
    <cellStyle name="Normal 6 6 4 2 4" xfId="3362" xr:uid="{76564527-8538-46E4-9ED9-5F5D365456F4}"/>
    <cellStyle name="Normal 6 6 4 3" xfId="3363" xr:uid="{DD8C448B-8AF3-4AC0-9C61-F431DC260DCF}"/>
    <cellStyle name="Normal 6 6 4 4" xfId="3364" xr:uid="{BAAF4592-604F-4441-8F99-20BDB3F7447A}"/>
    <cellStyle name="Normal 6 6 4 5" xfId="3365" xr:uid="{637BE838-817F-4036-8CBD-F22A088AE4AA}"/>
    <cellStyle name="Normal 6 6 5" xfId="670" xr:uid="{8CC0A758-C741-4156-A175-6282D9F32B91}"/>
    <cellStyle name="Normal 6 6 5 2" xfId="3366" xr:uid="{26A815CB-83BA-4CB5-95EF-3DBF6698F007}"/>
    <cellStyle name="Normal 6 6 5 3" xfId="3367" xr:uid="{9141F622-0F50-43B0-9014-A325D18E8BC0}"/>
    <cellStyle name="Normal 6 6 5 4" xfId="3368" xr:uid="{642E50BC-2269-4ECC-ACFA-BB75E0996A64}"/>
    <cellStyle name="Normal 6 6 6" xfId="3369" xr:uid="{E10181F8-9A61-4FE5-AD9F-B0D492FDAC5B}"/>
    <cellStyle name="Normal 6 6 6 2" xfId="3370" xr:uid="{4C98BC11-1984-4450-B716-39AAA4993203}"/>
    <cellStyle name="Normal 6 6 6 3" xfId="3371" xr:uid="{901E20E9-E817-47FE-8E85-A592EC7E3A4C}"/>
    <cellStyle name="Normal 6 6 6 4" xfId="3372" xr:uid="{B15F8DC2-E019-4C51-94F4-92419D3475D9}"/>
    <cellStyle name="Normal 6 6 7" xfId="3373" xr:uid="{EF34F650-2745-4C11-BB73-D4AC41743B73}"/>
    <cellStyle name="Normal 6 6 8" xfId="3374" xr:uid="{7CF974BF-A316-4FCC-A97D-B170D08186A0}"/>
    <cellStyle name="Normal 6 6 9" xfId="3375" xr:uid="{7C17DC95-31A0-4CE1-92A1-C3FC53B77924}"/>
    <cellStyle name="Normal 6 7" xfId="132" xr:uid="{5B8E0C38-E5CB-409E-B4E7-CEF3A0DCA35B}"/>
    <cellStyle name="Normal 6 7 2" xfId="344" xr:uid="{671F13B3-EEB0-4B74-8F5E-F4F018506C46}"/>
    <cellStyle name="Normal 6 7 2 2" xfId="671" xr:uid="{E3F86703-43C2-409D-973C-DB415912AB87}"/>
    <cellStyle name="Normal 6 7 2 2 2" xfId="1683" xr:uid="{754DA680-D5FF-4165-8034-1112CECC2102}"/>
    <cellStyle name="Normal 6 7 2 2 2 2" xfId="1684" xr:uid="{7717B0E1-C909-4AF2-8EA9-A46BACA26503}"/>
    <cellStyle name="Normal 6 7 2 2 3" xfId="1685" xr:uid="{616C0C73-9446-4EA6-999B-213014BD69BF}"/>
    <cellStyle name="Normal 6 7 2 2 4" xfId="3376" xr:uid="{5FAF9783-3030-4493-8B49-870D7679FA3D}"/>
    <cellStyle name="Normal 6 7 2 3" xfId="1686" xr:uid="{A790F266-762E-40B5-A770-34C4E5845376}"/>
    <cellStyle name="Normal 6 7 2 3 2" xfId="1687" xr:uid="{5A0E3CD1-0E4D-408C-89CE-93CF8AC3AA22}"/>
    <cellStyle name="Normal 6 7 2 3 3" xfId="3377" xr:uid="{08FD3CF3-B004-4DF8-9E69-7E3F5CA6825C}"/>
    <cellStyle name="Normal 6 7 2 3 4" xfId="3378" xr:uid="{B32FED66-BBB7-45E7-895E-6A63865D7FCF}"/>
    <cellStyle name="Normal 6 7 2 4" xfId="1688" xr:uid="{1CB2E7A1-2DF1-4650-9174-393F212A6DFB}"/>
    <cellStyle name="Normal 6 7 2 5" xfId="3379" xr:uid="{24807843-359F-40EA-B841-89B2AA4AD174}"/>
    <cellStyle name="Normal 6 7 2 6" xfId="3380" xr:uid="{655841B8-8942-4C65-ADD6-33C3D2F9CB0B}"/>
    <cellStyle name="Normal 6 7 3" xfId="672" xr:uid="{9C7C43D5-BAD4-42D4-8B55-EB294E9A70AE}"/>
    <cellStyle name="Normal 6 7 3 2" xfId="1689" xr:uid="{F8B57C5B-0473-4F8D-8FCF-881CAE9B19E9}"/>
    <cellStyle name="Normal 6 7 3 2 2" xfId="1690" xr:uid="{C8C140B0-9EA4-495A-BB2F-548C0663887E}"/>
    <cellStyle name="Normal 6 7 3 2 3" xfId="3381" xr:uid="{1D6568D7-045B-4758-81A3-2E55F0409A1F}"/>
    <cellStyle name="Normal 6 7 3 2 4" xfId="3382" xr:uid="{B5542A79-FB93-42CD-87B2-B082CED587D5}"/>
    <cellStyle name="Normal 6 7 3 3" xfId="1691" xr:uid="{705A504C-DE62-4E9A-B324-667479E22FAA}"/>
    <cellStyle name="Normal 6 7 3 4" xfId="3383" xr:uid="{47EEC93B-B3CB-4289-9B2E-925002C26766}"/>
    <cellStyle name="Normal 6 7 3 5" xfId="3384" xr:uid="{4EA669D6-2371-4DCF-BD84-8F89820B923E}"/>
    <cellStyle name="Normal 6 7 4" xfId="1692" xr:uid="{7F627FEE-B2CF-402B-93A2-C084A104B245}"/>
    <cellStyle name="Normal 6 7 4 2" xfId="1693" xr:uid="{A367A4FA-E71E-4ECF-9288-787B17AE386D}"/>
    <cellStyle name="Normal 6 7 4 3" xfId="3385" xr:uid="{E1622097-072F-42C4-A7D1-E6C360794930}"/>
    <cellStyle name="Normal 6 7 4 4" xfId="3386" xr:uid="{892F15EC-3443-4BF1-8D1C-D95F128CD4B1}"/>
    <cellStyle name="Normal 6 7 5" xfId="1694" xr:uid="{800B3F2C-16A6-4875-B6FE-489888ABCB00}"/>
    <cellStyle name="Normal 6 7 5 2" xfId="3387" xr:uid="{B49689FF-68EC-443F-A625-3BFA3B401983}"/>
    <cellStyle name="Normal 6 7 5 3" xfId="3388" xr:uid="{6B316E57-9051-4B63-B937-796A7ECAABFC}"/>
    <cellStyle name="Normal 6 7 5 4" xfId="3389" xr:uid="{167AE6E6-C069-4DDE-A913-4DDAAE4B496D}"/>
    <cellStyle name="Normal 6 7 6" xfId="3390" xr:uid="{86DDA9FF-6D55-41CD-89D1-80CF4B63195C}"/>
    <cellStyle name="Normal 6 7 7" xfId="3391" xr:uid="{97FC1659-813A-4CF3-976B-6F5EBC5D1E02}"/>
    <cellStyle name="Normal 6 7 8" xfId="3392" xr:uid="{4E5909F3-6C5A-4688-B043-391EDEE20C6F}"/>
    <cellStyle name="Normal 6 8" xfId="345" xr:uid="{48A406DD-05FD-45ED-B4F4-E1160D0D552C}"/>
    <cellStyle name="Normal 6 8 2" xfId="673" xr:uid="{13BA8D22-6631-4E6C-BB72-FA7E2A990EEF}"/>
    <cellStyle name="Normal 6 8 2 2" xfId="674" xr:uid="{E0C04BE1-6B26-4A58-AF8E-06A9E3C4A28E}"/>
    <cellStyle name="Normal 6 8 2 2 2" xfId="1695" xr:uid="{3BCE5828-FC74-4748-9C92-4587AEBE0C71}"/>
    <cellStyle name="Normal 6 8 2 2 3" xfId="3393" xr:uid="{1E6E85E2-8CA7-4D93-8B4A-0487EBAAE302}"/>
    <cellStyle name="Normal 6 8 2 2 4" xfId="3394" xr:uid="{3E1B1042-E7E4-4DE4-A1CF-B8367163803E}"/>
    <cellStyle name="Normal 6 8 2 3" xfId="1696" xr:uid="{DABF92C3-7631-403C-B688-75E89B0141E9}"/>
    <cellStyle name="Normal 6 8 2 4" xfId="3395" xr:uid="{3EAFF368-E7D3-407D-99F2-2439D2D37C0E}"/>
    <cellStyle name="Normal 6 8 2 5" xfId="3396" xr:uid="{2729D797-E89B-4EC0-8D78-5879913CB328}"/>
    <cellStyle name="Normal 6 8 3" xfId="675" xr:uid="{CB8C598D-BFAA-41B8-B541-A2E9AEAE99BE}"/>
    <cellStyle name="Normal 6 8 3 2" xfId="1697" xr:uid="{5AB080D8-3123-4F9D-851F-A8CF282D21D5}"/>
    <cellStyle name="Normal 6 8 3 3" xfId="3397" xr:uid="{EAA3D668-B2B8-4F3E-AB98-77C4D8F6F8BB}"/>
    <cellStyle name="Normal 6 8 3 4" xfId="3398" xr:uid="{8D3D2CF5-65B9-40E1-90A0-FC7BDC58C5D0}"/>
    <cellStyle name="Normal 6 8 4" xfId="1698" xr:uid="{46294D8B-65EC-457E-B098-B03929A36A27}"/>
    <cellStyle name="Normal 6 8 4 2" xfId="3399" xr:uid="{C3F49678-9221-4B0F-B01D-A61242B327BB}"/>
    <cellStyle name="Normal 6 8 4 3" xfId="3400" xr:uid="{DE488CDD-DD92-4252-A3E8-CABC0CFB3055}"/>
    <cellStyle name="Normal 6 8 4 4" xfId="3401" xr:uid="{CE98CFD2-60B4-4C84-9B39-DE9340A472FF}"/>
    <cellStyle name="Normal 6 8 5" xfId="3402" xr:uid="{8BB6C508-76A7-4AD4-B431-081081795DA1}"/>
    <cellStyle name="Normal 6 8 6" xfId="3403" xr:uid="{87EA3F8A-9E62-40BA-A48F-D1EBF18D8393}"/>
    <cellStyle name="Normal 6 8 7" xfId="3404" xr:uid="{FCA56229-C32D-4826-8F59-2A0B634629FE}"/>
    <cellStyle name="Normal 6 9" xfId="346" xr:uid="{A3535FFD-EA2B-4AEE-8A09-E98E7866360E}"/>
    <cellStyle name="Normal 6 9 2" xfId="676" xr:uid="{665569DE-F2D6-443F-8029-F3BE7360F449}"/>
    <cellStyle name="Normal 6 9 2 2" xfId="1699" xr:uid="{F6A3792D-1086-49FE-91C5-5AD8A1C7A863}"/>
    <cellStyle name="Normal 6 9 2 3" xfId="3405" xr:uid="{4A18A240-BE15-4DA9-AD2B-94F20FB14B4E}"/>
    <cellStyle name="Normal 6 9 2 4" xfId="3406" xr:uid="{1F67FEF8-92DD-4386-9B1C-CE1DCC43955E}"/>
    <cellStyle name="Normal 6 9 3" xfId="1700" xr:uid="{B6396BB9-AF18-4FE5-98C8-6922E4D85E6B}"/>
    <cellStyle name="Normal 6 9 3 2" xfId="3407" xr:uid="{ED2C8EAF-3882-458B-AAAB-F5231C31032B}"/>
    <cellStyle name="Normal 6 9 3 3" xfId="3408" xr:uid="{CB938D46-3103-4907-9A76-664CAB1AF119}"/>
    <cellStyle name="Normal 6 9 3 4" xfId="3409" xr:uid="{B241B0AA-815A-4001-B401-747FD96522CA}"/>
    <cellStyle name="Normal 6 9 4" xfId="3410" xr:uid="{005BD90F-8011-4B2C-9584-465AE0876E2A}"/>
    <cellStyle name="Normal 6 9 5" xfId="3411" xr:uid="{C9F438DF-727A-4D99-8B36-0CF2245FAD61}"/>
    <cellStyle name="Normal 6 9 6" xfId="3412" xr:uid="{721B9EC0-1A45-4CFE-9903-87755B99DB9F}"/>
    <cellStyle name="Normal 7" xfId="75" xr:uid="{24F7E767-C8D4-40AE-B5B6-59D22C865249}"/>
    <cellStyle name="Normal 7 10" xfId="1701" xr:uid="{8C068320-91AA-40FE-80F5-7E86605B187B}"/>
    <cellStyle name="Normal 7 10 2" xfId="3413" xr:uid="{1B0E6BE0-6EA3-4DEC-9BAE-FCDB420CADBA}"/>
    <cellStyle name="Normal 7 10 3" xfId="3414" xr:uid="{DD7277BA-3AA6-42B5-A288-031C483F82F2}"/>
    <cellStyle name="Normal 7 10 4" xfId="3415" xr:uid="{2024C9F4-359D-42AD-BC76-1AA2D02EF46E}"/>
    <cellStyle name="Normal 7 11" xfId="3416" xr:uid="{C231DA85-A0CB-44BC-8DE5-E1383E0C9BBD}"/>
    <cellStyle name="Normal 7 11 2" xfId="3417" xr:uid="{6F945FF5-CE0C-4838-A0A8-E3B2E39CA935}"/>
    <cellStyle name="Normal 7 11 3" xfId="3418" xr:uid="{E4598AC5-4DF7-473F-B329-E85703AB96F1}"/>
    <cellStyle name="Normal 7 11 4" xfId="3419" xr:uid="{B52D8625-5F54-447D-B614-C44A57F156DB}"/>
    <cellStyle name="Normal 7 12" xfId="3420" xr:uid="{03E3828C-605B-4B20-8839-3F953C852E4F}"/>
    <cellStyle name="Normal 7 12 2" xfId="3421" xr:uid="{25FDA2D4-CD4A-40B7-A065-C6AAB7791A83}"/>
    <cellStyle name="Normal 7 13" xfId="3422" xr:uid="{BE3F2725-E686-414B-B327-7CAB85F911F8}"/>
    <cellStyle name="Normal 7 14" xfId="3423" xr:uid="{0C127142-6095-4EF6-8CD2-AF36BB3890C5}"/>
    <cellStyle name="Normal 7 15" xfId="3424" xr:uid="{58CEF8F5-DA50-4E39-A69C-ADC95072DC72}"/>
    <cellStyle name="Normal 7 2" xfId="133" xr:uid="{73B0D476-7DCA-4AC9-B09D-7234D9FE2B93}"/>
    <cellStyle name="Normal 7 2 10" xfId="3425" xr:uid="{9B2DF43F-FB82-49E6-8E93-3A9049665AA4}"/>
    <cellStyle name="Normal 7 2 11" xfId="3426" xr:uid="{F91F935D-D422-4C9B-8D3F-842E8649E543}"/>
    <cellStyle name="Normal 7 2 2" xfId="134" xr:uid="{E35C950D-0E9D-4A26-A44B-5ECFB2F31C89}"/>
    <cellStyle name="Normal 7 2 2 2" xfId="135" xr:uid="{25B13DA8-E9BF-4C6E-8607-E8E8CBEB20BD}"/>
    <cellStyle name="Normal 7 2 2 2 2" xfId="347" xr:uid="{C9DC3282-F0B3-4F7A-B40D-A00386EB488B}"/>
    <cellStyle name="Normal 7 2 2 2 2 2" xfId="677" xr:uid="{BACD68A3-1113-44C5-BF3A-01912639A8DC}"/>
    <cellStyle name="Normal 7 2 2 2 2 2 2" xfId="678" xr:uid="{807FE48E-567F-42B9-99B0-10254B0440B9}"/>
    <cellStyle name="Normal 7 2 2 2 2 2 2 2" xfId="1702" xr:uid="{3CCD0D11-FC1B-41F9-A0B6-2F3B21770AB8}"/>
    <cellStyle name="Normal 7 2 2 2 2 2 2 2 2" xfId="1703" xr:uid="{47679B39-8449-49C8-B110-D41880C5EB3B}"/>
    <cellStyle name="Normal 7 2 2 2 2 2 2 3" xfId="1704" xr:uid="{82D1B8F4-2F6D-4C88-B880-54CE8CFB4004}"/>
    <cellStyle name="Normal 7 2 2 2 2 2 3" xfId="1705" xr:uid="{924A7A01-213C-4AA2-AA54-D82F077E853F}"/>
    <cellStyle name="Normal 7 2 2 2 2 2 3 2" xfId="1706" xr:uid="{E55A5A0C-57B3-4CC5-89F0-9B43CB17941F}"/>
    <cellStyle name="Normal 7 2 2 2 2 2 4" xfId="1707" xr:uid="{7A3A491F-FB3B-4587-9CDD-045BE0F00D3C}"/>
    <cellStyle name="Normal 7 2 2 2 2 3" xfId="679" xr:uid="{7D99401B-DE46-4248-B62F-EB4BD6E75DC5}"/>
    <cellStyle name="Normal 7 2 2 2 2 3 2" xfId="1708" xr:uid="{1595F69A-3CAB-4AF4-A609-77247EFE0993}"/>
    <cellStyle name="Normal 7 2 2 2 2 3 2 2" xfId="1709" xr:uid="{7B99217F-9E12-4BE3-8471-3257DC633E38}"/>
    <cellStyle name="Normal 7 2 2 2 2 3 3" xfId="1710" xr:uid="{215B2778-4736-48B3-8EB6-645ACDBBC5A7}"/>
    <cellStyle name="Normal 7 2 2 2 2 3 4" xfId="3427" xr:uid="{73CD60BC-A23F-434C-B3F1-CE2410344D7D}"/>
    <cellStyle name="Normal 7 2 2 2 2 4" xfId="1711" xr:uid="{CF3AFB6E-40DB-4B71-B5D5-3407F5691119}"/>
    <cellStyle name="Normal 7 2 2 2 2 4 2" xfId="1712" xr:uid="{3400958A-2811-491F-8842-2566EB67421C}"/>
    <cellStyle name="Normal 7 2 2 2 2 5" xfId="1713" xr:uid="{4F511069-A634-4092-8F67-4E87494C10C3}"/>
    <cellStyle name="Normal 7 2 2 2 2 6" xfId="3428" xr:uid="{2817F197-0EC1-4AE6-ACDA-8EC41975EFE7}"/>
    <cellStyle name="Normal 7 2 2 2 3" xfId="348" xr:uid="{4781F28C-8179-4204-B81E-A6B1B59AFA73}"/>
    <cellStyle name="Normal 7 2 2 2 3 2" xfId="680" xr:uid="{8F168582-2481-4B0D-BD9C-620535EA1A9D}"/>
    <cellStyle name="Normal 7 2 2 2 3 2 2" xfId="681" xr:uid="{D209B839-7E69-496B-B02E-3BEF5B9D2A49}"/>
    <cellStyle name="Normal 7 2 2 2 3 2 2 2" xfId="1714" xr:uid="{B61735D3-C794-4010-9BF3-47349592A5BF}"/>
    <cellStyle name="Normal 7 2 2 2 3 2 2 2 2" xfId="1715" xr:uid="{CFEE2DF6-D9B1-4675-9A76-6835CB817BF3}"/>
    <cellStyle name="Normal 7 2 2 2 3 2 2 3" xfId="1716" xr:uid="{8EDA3B67-6792-4E99-9E52-A8FDE69A307E}"/>
    <cellStyle name="Normal 7 2 2 2 3 2 3" xfId="1717" xr:uid="{09FEF266-0C3A-4015-ADF2-7F6C4C409419}"/>
    <cellStyle name="Normal 7 2 2 2 3 2 3 2" xfId="1718" xr:uid="{83E2B106-BAFC-4CDF-83E8-C2783C8E7695}"/>
    <cellStyle name="Normal 7 2 2 2 3 2 4" xfId="1719" xr:uid="{DA29961F-C131-4428-BBD5-99929890857F}"/>
    <cellStyle name="Normal 7 2 2 2 3 3" xfId="682" xr:uid="{011106CB-7E5F-45CD-9312-AA36D899690B}"/>
    <cellStyle name="Normal 7 2 2 2 3 3 2" xfId="1720" xr:uid="{175D6709-B04E-46FA-B99F-E586BEF21929}"/>
    <cellStyle name="Normal 7 2 2 2 3 3 2 2" xfId="1721" xr:uid="{64BC78DD-F2D0-45FD-81C4-3328DE1CA73D}"/>
    <cellStyle name="Normal 7 2 2 2 3 3 3" xfId="1722" xr:uid="{46024189-D258-4CC7-8F80-C4B0E6500C74}"/>
    <cellStyle name="Normal 7 2 2 2 3 4" xfId="1723" xr:uid="{8826CAE8-C831-4726-B659-0B4499BF8163}"/>
    <cellStyle name="Normal 7 2 2 2 3 4 2" xfId="1724" xr:uid="{F32A53B1-0913-4D27-A5C8-21BE46FF8E3F}"/>
    <cellStyle name="Normal 7 2 2 2 3 5" xfId="1725" xr:uid="{B22E49AD-1551-41B0-B29F-E5C8341BB231}"/>
    <cellStyle name="Normal 7 2 2 2 4" xfId="683" xr:uid="{34C0F6BA-548D-4AEE-B03F-9705A206974B}"/>
    <cellStyle name="Normal 7 2 2 2 4 2" xfId="684" xr:uid="{435F25C5-185F-4ECE-8CD3-F3694A7D695D}"/>
    <cellStyle name="Normal 7 2 2 2 4 2 2" xfId="1726" xr:uid="{FF3220FA-B396-4012-BC31-2867FD360CDA}"/>
    <cellStyle name="Normal 7 2 2 2 4 2 2 2" xfId="1727" xr:uid="{E9DD71DA-DDEA-42D9-96BB-9CCC9DB6635E}"/>
    <cellStyle name="Normal 7 2 2 2 4 2 3" xfId="1728" xr:uid="{8E3D1120-20C0-40DE-A51C-058CB28FF02A}"/>
    <cellStyle name="Normal 7 2 2 2 4 3" xfId="1729" xr:uid="{5A034543-DA51-41F3-9D22-33F4F6A2EC87}"/>
    <cellStyle name="Normal 7 2 2 2 4 3 2" xfId="1730" xr:uid="{53F0AAE4-9372-43F7-8CCB-E2FB3BAB4961}"/>
    <cellStyle name="Normal 7 2 2 2 4 4" xfId="1731" xr:uid="{50DE3911-25AA-4689-B1C9-1C2D97325536}"/>
    <cellStyle name="Normal 7 2 2 2 5" xfId="685" xr:uid="{56D8D581-59B5-4795-900B-E3240184E2F5}"/>
    <cellStyle name="Normal 7 2 2 2 5 2" xfId="1732" xr:uid="{FEEC4967-DE15-45DE-AF4F-FBDF773AE3CC}"/>
    <cellStyle name="Normal 7 2 2 2 5 2 2" xfId="1733" xr:uid="{6383D067-D52D-4632-B9F4-B4AC9934B3D0}"/>
    <cellStyle name="Normal 7 2 2 2 5 3" xfId="1734" xr:uid="{EE676A5C-0581-4367-96CE-25448258BF64}"/>
    <cellStyle name="Normal 7 2 2 2 5 4" xfId="3429" xr:uid="{0619E7C6-4452-41F1-B126-EBCCF69577F2}"/>
    <cellStyle name="Normal 7 2 2 2 6" xfId="1735" xr:uid="{C3A4D32D-944F-45D5-B009-5A7E427FF6A3}"/>
    <cellStyle name="Normal 7 2 2 2 6 2" xfId="1736" xr:uid="{397FD41A-90C0-4698-A5F5-F83034E961FD}"/>
    <cellStyle name="Normal 7 2 2 2 7" xfId="1737" xr:uid="{F66E3012-6F45-425C-8B68-A0CD7C0AE316}"/>
    <cellStyle name="Normal 7 2 2 2 8" xfId="3430" xr:uid="{1EEDD398-7DD7-4B6A-B9DE-508241484059}"/>
    <cellStyle name="Normal 7 2 2 3" xfId="349" xr:uid="{FD34BB71-66FD-4117-8FD3-F09AC6C1EF19}"/>
    <cellStyle name="Normal 7 2 2 3 2" xfId="686" xr:uid="{24E305BD-289B-4E80-B08C-59F8C8828F48}"/>
    <cellStyle name="Normal 7 2 2 3 2 2" xfId="687" xr:uid="{933B945D-7D35-41C5-8489-78EF46B7CA51}"/>
    <cellStyle name="Normal 7 2 2 3 2 2 2" xfId="1738" xr:uid="{AD096EF2-CC9F-48EF-8FD4-B058ABFD5AA1}"/>
    <cellStyle name="Normal 7 2 2 3 2 2 2 2" xfId="1739" xr:uid="{A60B0901-C5E1-44F1-AEFF-1A62AE977D2F}"/>
    <cellStyle name="Normal 7 2 2 3 2 2 3" xfId="1740" xr:uid="{E8273DE6-1AD9-4FD3-A6BD-8246FFAD1B12}"/>
    <cellStyle name="Normal 7 2 2 3 2 3" xfId="1741" xr:uid="{C1283F38-D209-42EC-9052-CB95591C66C9}"/>
    <cellStyle name="Normal 7 2 2 3 2 3 2" xfId="1742" xr:uid="{DA3744EA-0775-4BA8-A0E3-BC398945780B}"/>
    <cellStyle name="Normal 7 2 2 3 2 4" xfId="1743" xr:uid="{ECDF69AB-C919-4705-8A68-057E5CB1CAD0}"/>
    <cellStyle name="Normal 7 2 2 3 3" xfId="688" xr:uid="{C9D1BFBB-06ED-417B-870A-52F369E1C514}"/>
    <cellStyle name="Normal 7 2 2 3 3 2" xfId="1744" xr:uid="{B2AE57B0-7407-46FD-BF82-B35314D14542}"/>
    <cellStyle name="Normal 7 2 2 3 3 2 2" xfId="1745" xr:uid="{65D0CD53-AB04-4CE4-B205-EF9957BF2903}"/>
    <cellStyle name="Normal 7 2 2 3 3 3" xfId="1746" xr:uid="{94232609-7BAB-4E53-B1A2-ADA4B252169D}"/>
    <cellStyle name="Normal 7 2 2 3 3 4" xfId="3431" xr:uid="{CE2AAC8C-83EF-4DC8-B332-1DB0FD440F5E}"/>
    <cellStyle name="Normal 7 2 2 3 4" xfId="1747" xr:uid="{ADFE904E-3496-49B6-BEBE-7817B4B8F4D3}"/>
    <cellStyle name="Normal 7 2 2 3 4 2" xfId="1748" xr:uid="{98CD5127-6642-4128-B4D9-BB35D22BE9EB}"/>
    <cellStyle name="Normal 7 2 2 3 5" xfId="1749" xr:uid="{D0B5DF4B-8915-4DFF-8BFB-2152F6DFD523}"/>
    <cellStyle name="Normal 7 2 2 3 6" xfId="3432" xr:uid="{D6D74137-D86F-4C73-8E5A-9419E3E391E9}"/>
    <cellStyle name="Normal 7 2 2 4" xfId="350" xr:uid="{6C09C683-506B-4B8D-9984-BE0438B89726}"/>
    <cellStyle name="Normal 7 2 2 4 2" xfId="689" xr:uid="{598FA13F-6F3D-4E8B-944B-0A9E1E930DCE}"/>
    <cellStyle name="Normal 7 2 2 4 2 2" xfId="690" xr:uid="{1CFBAD5F-5F1D-4ED9-95DC-E32B88358EA3}"/>
    <cellStyle name="Normal 7 2 2 4 2 2 2" xfId="1750" xr:uid="{C3CFCC27-A4A1-40C5-A93A-DFB2D022FE14}"/>
    <cellStyle name="Normal 7 2 2 4 2 2 2 2" xfId="1751" xr:uid="{87375C5C-E594-49B7-9625-28B02AE3AA15}"/>
    <cellStyle name="Normal 7 2 2 4 2 2 3" xfId="1752" xr:uid="{A4755FC4-FF09-4BD1-9646-89FA0DE3256D}"/>
    <cellStyle name="Normal 7 2 2 4 2 3" xfId="1753" xr:uid="{149E56CB-7718-4793-ADA8-D08D0A375665}"/>
    <cellStyle name="Normal 7 2 2 4 2 3 2" xfId="1754" xr:uid="{2D4B5072-0841-4637-BA23-1003B5A0130E}"/>
    <cellStyle name="Normal 7 2 2 4 2 4" xfId="1755" xr:uid="{808C6165-FBA1-4384-9400-409AD89F49E6}"/>
    <cellStyle name="Normal 7 2 2 4 3" xfId="691" xr:uid="{B774788B-9C52-4820-96F1-C27DC8038E26}"/>
    <cellStyle name="Normal 7 2 2 4 3 2" xfId="1756" xr:uid="{9754D5F7-3355-4877-81AE-C4EAD842D824}"/>
    <cellStyle name="Normal 7 2 2 4 3 2 2" xfId="1757" xr:uid="{38211DE7-FDB8-4AB8-9F29-CD8BE778E007}"/>
    <cellStyle name="Normal 7 2 2 4 3 3" xfId="1758" xr:uid="{6FC1AC1D-03B2-4207-956C-8F812C3E7F72}"/>
    <cellStyle name="Normal 7 2 2 4 4" xfId="1759" xr:uid="{3B87E743-390D-4811-8BD6-73101152E504}"/>
    <cellStyle name="Normal 7 2 2 4 4 2" xfId="1760" xr:uid="{BD4262E0-E18D-4DDB-AD9B-1CE6A2346C2B}"/>
    <cellStyle name="Normal 7 2 2 4 5" xfId="1761" xr:uid="{926F13AD-0848-4121-A4E3-618E73EC99B1}"/>
    <cellStyle name="Normal 7 2 2 5" xfId="351" xr:uid="{550BEF48-0828-4433-AE93-9FAD3267146C}"/>
    <cellStyle name="Normal 7 2 2 5 2" xfId="692" xr:uid="{92CAD523-6B58-43E9-BD6C-78CFCC1B0BF9}"/>
    <cellStyle name="Normal 7 2 2 5 2 2" xfId="1762" xr:uid="{FC8CA04A-313B-4B6A-BF40-3CAD9AB88CC2}"/>
    <cellStyle name="Normal 7 2 2 5 2 2 2" xfId="1763" xr:uid="{5E7AED3F-487F-4E0A-AEF1-65109163224F}"/>
    <cellStyle name="Normal 7 2 2 5 2 3" xfId="1764" xr:uid="{963F8BAE-E910-463E-A27A-676C24B17B40}"/>
    <cellStyle name="Normal 7 2 2 5 3" xfId="1765" xr:uid="{FDD0A812-79D3-473F-BA70-D5E6AFE4004C}"/>
    <cellStyle name="Normal 7 2 2 5 3 2" xfId="1766" xr:uid="{D3450DB3-BC50-4B33-83DB-D457E04B106D}"/>
    <cellStyle name="Normal 7 2 2 5 4" xfId="1767" xr:uid="{E1912176-F292-42FE-9338-BA50D580DBFA}"/>
    <cellStyle name="Normal 7 2 2 6" xfId="693" xr:uid="{8D35FC7A-3CE5-4187-98A5-28A212EE09F4}"/>
    <cellStyle name="Normal 7 2 2 6 2" xfId="1768" xr:uid="{73CC917C-280A-4E28-95C2-0622EF44AB39}"/>
    <cellStyle name="Normal 7 2 2 6 2 2" xfId="1769" xr:uid="{78098126-3FF8-417B-85C9-4ACE2F46DAF1}"/>
    <cellStyle name="Normal 7 2 2 6 3" xfId="1770" xr:uid="{9CE14BE0-FE7D-4F17-8395-6948CD9906EE}"/>
    <cellStyle name="Normal 7 2 2 6 4" xfId="3433" xr:uid="{90983F10-F323-457E-A6D4-32FEAB656459}"/>
    <cellStyle name="Normal 7 2 2 7" xfId="1771" xr:uid="{143D2BF4-B362-4DC4-B5C5-96978F257491}"/>
    <cellStyle name="Normal 7 2 2 7 2" xfId="1772" xr:uid="{0D7B9972-A386-4F93-893A-FA7721A3F884}"/>
    <cellStyle name="Normal 7 2 2 8" xfId="1773" xr:uid="{FCD4C9FD-5CDC-4CF9-91D6-4E89C352AD09}"/>
    <cellStyle name="Normal 7 2 2 9" xfId="3434" xr:uid="{D8CA32B0-5BA8-4CB4-B531-8A17B1494B0A}"/>
    <cellStyle name="Normal 7 2 3" xfId="136" xr:uid="{E68DF6FA-52D0-40B1-8D19-8F80D35C268A}"/>
    <cellStyle name="Normal 7 2 3 2" xfId="137" xr:uid="{9818453C-2D2A-4C6F-844C-DE9E7EA27E82}"/>
    <cellStyle name="Normal 7 2 3 2 2" xfId="694" xr:uid="{C1D4D321-58C8-4CF3-A136-65F2489ECEFE}"/>
    <cellStyle name="Normal 7 2 3 2 2 2" xfId="695" xr:uid="{DDB8B407-E989-4669-89AB-B1DEBB365264}"/>
    <cellStyle name="Normal 7 2 3 2 2 2 2" xfId="1774" xr:uid="{29CDED15-5EA1-4C94-9CBE-2B6D2E9DA51C}"/>
    <cellStyle name="Normal 7 2 3 2 2 2 2 2" xfId="1775" xr:uid="{41121343-523E-4385-8601-F31E108575FF}"/>
    <cellStyle name="Normal 7 2 3 2 2 2 3" xfId="1776" xr:uid="{D6D53C7C-E1FD-405E-90A5-7C8CC6CB8538}"/>
    <cellStyle name="Normal 7 2 3 2 2 3" xfId="1777" xr:uid="{EB269401-FD3E-4D65-B841-73805F207FE3}"/>
    <cellStyle name="Normal 7 2 3 2 2 3 2" xfId="1778" xr:uid="{F68C7455-588C-47E2-8499-59B583617567}"/>
    <cellStyle name="Normal 7 2 3 2 2 4" xfId="1779" xr:uid="{62D6CA8D-9D43-4E06-909B-41CBD9D95C7B}"/>
    <cellStyle name="Normal 7 2 3 2 3" xfId="696" xr:uid="{D45E22BC-A28F-43C6-BA2F-DFC93FA65B22}"/>
    <cellStyle name="Normal 7 2 3 2 3 2" xfId="1780" xr:uid="{67DBE21D-E813-4EE7-800D-FAD5C1A7A54F}"/>
    <cellStyle name="Normal 7 2 3 2 3 2 2" xfId="1781" xr:uid="{81774736-B86F-4788-9530-71275735EDC0}"/>
    <cellStyle name="Normal 7 2 3 2 3 3" xfId="1782" xr:uid="{5460FEB6-5118-4CBF-B4E9-A16272DD31AE}"/>
    <cellStyle name="Normal 7 2 3 2 3 4" xfId="3435" xr:uid="{48D99E04-CF26-4E45-9596-376A02C3FAA4}"/>
    <cellStyle name="Normal 7 2 3 2 4" xfId="1783" xr:uid="{31851A37-251A-42C2-BF5E-88C06BE47AC2}"/>
    <cellStyle name="Normal 7 2 3 2 4 2" xfId="1784" xr:uid="{53087EB7-EF1F-41FA-88A5-725E3842CC15}"/>
    <cellStyle name="Normal 7 2 3 2 5" xfId="1785" xr:uid="{9107CD3E-85FB-477B-A032-787A99A95D15}"/>
    <cellStyle name="Normal 7 2 3 2 6" xfId="3436" xr:uid="{F8DAC468-E1AB-4B4A-95EA-5B5378B21D20}"/>
    <cellStyle name="Normal 7 2 3 3" xfId="352" xr:uid="{E2BF644E-1DF7-4382-BEC5-D5A36BBBBC0F}"/>
    <cellStyle name="Normal 7 2 3 3 2" xfId="697" xr:uid="{AC2A9270-7DF2-4B2C-805E-1FE7AAEC86F3}"/>
    <cellStyle name="Normal 7 2 3 3 2 2" xfId="698" xr:uid="{BC099067-67A6-4141-8759-949F9B8191AD}"/>
    <cellStyle name="Normal 7 2 3 3 2 2 2" xfId="1786" xr:uid="{3C582F46-D536-4CCD-AD46-4C2604A79F06}"/>
    <cellStyle name="Normal 7 2 3 3 2 2 2 2" xfId="1787" xr:uid="{3738C734-B2A6-492A-A6FE-119579E7152E}"/>
    <cellStyle name="Normal 7 2 3 3 2 2 3" xfId="1788" xr:uid="{FC2B2258-0D1F-4D8A-A6FE-3145C168D644}"/>
    <cellStyle name="Normal 7 2 3 3 2 3" xfId="1789" xr:uid="{BEE475D4-9274-41EB-816E-65B884E01B24}"/>
    <cellStyle name="Normal 7 2 3 3 2 3 2" xfId="1790" xr:uid="{B8B1A52A-EF92-46BD-893F-44EBF9C761D5}"/>
    <cellStyle name="Normal 7 2 3 3 2 4" xfId="1791" xr:uid="{4773CFA0-DCFE-4578-A1C0-8AB61A1610CC}"/>
    <cellStyle name="Normal 7 2 3 3 3" xfId="699" xr:uid="{897AED70-0058-426F-BB4D-2FB4A59976A6}"/>
    <cellStyle name="Normal 7 2 3 3 3 2" xfId="1792" xr:uid="{4AC4DECD-DA8C-4979-B4FE-9AF752D5FC31}"/>
    <cellStyle name="Normal 7 2 3 3 3 2 2" xfId="1793" xr:uid="{E52D9E1B-58B8-4722-90C7-FD625D5861CC}"/>
    <cellStyle name="Normal 7 2 3 3 3 3" xfId="1794" xr:uid="{BF4B1518-5825-40E1-948C-82F8E2E5AF69}"/>
    <cellStyle name="Normal 7 2 3 3 4" xfId="1795" xr:uid="{949AC7BA-5094-4618-92B0-B0E4009094A8}"/>
    <cellStyle name="Normal 7 2 3 3 4 2" xfId="1796" xr:uid="{FA5DC94B-29B7-4FE7-BDD8-8A1BF0BEB13C}"/>
    <cellStyle name="Normal 7 2 3 3 5" xfId="1797" xr:uid="{EBBFA5F7-9CE8-4C9C-B300-5A7AB1B92681}"/>
    <cellStyle name="Normal 7 2 3 4" xfId="353" xr:uid="{F16AF279-8051-44D2-9EC6-C7C8FDBA3229}"/>
    <cellStyle name="Normal 7 2 3 4 2" xfId="700" xr:uid="{E4A737E2-7A44-4745-A51F-FB404B14D2BD}"/>
    <cellStyle name="Normal 7 2 3 4 2 2" xfId="1798" xr:uid="{9F52D20C-5E7D-4976-A856-37DCF77DD917}"/>
    <cellStyle name="Normal 7 2 3 4 2 2 2" xfId="1799" xr:uid="{0998F26C-3A8D-4E33-BFDD-7B6274585030}"/>
    <cellStyle name="Normal 7 2 3 4 2 3" xfId="1800" xr:uid="{B1534D51-BB77-4CA9-9709-85900A49371E}"/>
    <cellStyle name="Normal 7 2 3 4 3" xfId="1801" xr:uid="{E17EB203-E863-443A-8F21-A93DC3EFDD8A}"/>
    <cellStyle name="Normal 7 2 3 4 3 2" xfId="1802" xr:uid="{BD145109-B5A1-4917-81A9-9D993D647CF8}"/>
    <cellStyle name="Normal 7 2 3 4 4" xfId="1803" xr:uid="{79533BCE-F4A8-4195-8669-1D4B41B5B913}"/>
    <cellStyle name="Normal 7 2 3 5" xfId="701" xr:uid="{07BE6CC7-0F79-47D0-B0E0-264B472456EC}"/>
    <cellStyle name="Normal 7 2 3 5 2" xfId="1804" xr:uid="{98BC0B0E-E8EE-47BD-9CEC-6F876E76AB17}"/>
    <cellStyle name="Normal 7 2 3 5 2 2" xfId="1805" xr:uid="{6E09BAD8-F5FD-48D3-AA1A-627C71229F63}"/>
    <cellStyle name="Normal 7 2 3 5 3" xfId="1806" xr:uid="{EE36CF93-EB0F-460F-B68A-0D8529FA6DA2}"/>
    <cellStyle name="Normal 7 2 3 5 4" xfId="3437" xr:uid="{774DE360-13B5-4CDD-A734-3877F112D3EF}"/>
    <cellStyle name="Normal 7 2 3 6" xfId="1807" xr:uid="{C463FE72-017E-49E4-9520-8041174AA68F}"/>
    <cellStyle name="Normal 7 2 3 6 2" xfId="1808" xr:uid="{1E592918-CC44-41C2-8B66-A1DB8EE14BD0}"/>
    <cellStyle name="Normal 7 2 3 7" xfId="1809" xr:uid="{C9AE53F0-75F6-4880-9096-E45C143811D2}"/>
    <cellStyle name="Normal 7 2 3 8" xfId="3438" xr:uid="{97C655B5-5E9C-48E9-9C48-D2B98A997023}"/>
    <cellStyle name="Normal 7 2 4" xfId="138" xr:uid="{0C315D56-377A-4511-B740-783FA73A84B4}"/>
    <cellStyle name="Normal 7 2 4 2" xfId="448" xr:uid="{2ADB1106-3FAE-4ECC-866A-F23277E825FC}"/>
    <cellStyle name="Normal 7 2 4 2 2" xfId="702" xr:uid="{DBD553B3-35C3-4B6D-B89C-C64175DB27A2}"/>
    <cellStyle name="Normal 7 2 4 2 2 2" xfId="1810" xr:uid="{95B9E964-098A-4105-A574-BF1124DEA826}"/>
    <cellStyle name="Normal 7 2 4 2 2 2 2" xfId="1811" xr:uid="{388EE420-2EF3-4C83-AC05-1E0329AC1515}"/>
    <cellStyle name="Normal 7 2 4 2 2 3" xfId="1812" xr:uid="{3A026512-1FAD-4F81-8539-3ADFDAF5BD00}"/>
    <cellStyle name="Normal 7 2 4 2 2 4" xfId="3439" xr:uid="{806369C0-E669-48D5-B162-9E7CDE5BFC13}"/>
    <cellStyle name="Normal 7 2 4 2 3" xfId="1813" xr:uid="{EF7F6252-26E1-4C6E-BFF7-1B309543D2D0}"/>
    <cellStyle name="Normal 7 2 4 2 3 2" xfId="1814" xr:uid="{954C12DD-02B0-4F04-90DF-F3C80134FFD0}"/>
    <cellStyle name="Normal 7 2 4 2 4" xfId="1815" xr:uid="{87856EB0-D927-4A5E-A550-62F86E8B5761}"/>
    <cellStyle name="Normal 7 2 4 2 5" xfId="3440" xr:uid="{F9316B3F-8BB8-4F78-B8C8-1832908BBF2B}"/>
    <cellStyle name="Normal 7 2 4 3" xfId="703" xr:uid="{2BA9E815-72CD-4E89-B811-1110677B3B04}"/>
    <cellStyle name="Normal 7 2 4 3 2" xfId="1816" xr:uid="{3AAE5A05-CB43-4402-99A8-1EEA4E9384F3}"/>
    <cellStyle name="Normal 7 2 4 3 2 2" xfId="1817" xr:uid="{F33C0D98-0637-44ED-AAE0-ABED77A98146}"/>
    <cellStyle name="Normal 7 2 4 3 3" xfId="1818" xr:uid="{00DFC0A2-BB63-4DA3-AF1B-49BBD8568C0E}"/>
    <cellStyle name="Normal 7 2 4 3 4" xfId="3441" xr:uid="{09CE73CC-F750-4DF1-B874-C76C854F4131}"/>
    <cellStyle name="Normal 7 2 4 4" xfId="1819" xr:uid="{0912AA29-EA2E-41C4-8869-D9E086EA01AA}"/>
    <cellStyle name="Normal 7 2 4 4 2" xfId="1820" xr:uid="{E7DB08E4-F1DD-4413-96E9-B039E6100D32}"/>
    <cellStyle name="Normal 7 2 4 4 3" xfId="3442" xr:uid="{8CBC86F2-33E3-45D7-9A3F-4181A8BD406E}"/>
    <cellStyle name="Normal 7 2 4 4 4" xfId="3443" xr:uid="{6A3518CA-BBBD-4935-96CA-0218FB08AE23}"/>
    <cellStyle name="Normal 7 2 4 5" xfId="1821" xr:uid="{0310FD83-9869-45D7-9771-F5DB89BB84D2}"/>
    <cellStyle name="Normal 7 2 4 6" xfId="3444" xr:uid="{D5E9C143-A7C5-490D-A5DA-561ACAC17F59}"/>
    <cellStyle name="Normal 7 2 4 7" xfId="3445" xr:uid="{831CA0E9-0F47-48BD-84C2-248416CCF96B}"/>
    <cellStyle name="Normal 7 2 5" xfId="354" xr:uid="{9F95A4DF-2618-4A76-A3CA-63E013348B02}"/>
    <cellStyle name="Normal 7 2 5 2" xfId="704" xr:uid="{5739007F-B74B-4D1A-8F43-5B6F05157339}"/>
    <cellStyle name="Normal 7 2 5 2 2" xfId="705" xr:uid="{E2D0B4CC-13F9-42DC-BD34-5F371BBCFF11}"/>
    <cellStyle name="Normal 7 2 5 2 2 2" xfId="1822" xr:uid="{93650759-2FA2-4C87-B2CD-34DD278EC072}"/>
    <cellStyle name="Normal 7 2 5 2 2 2 2" xfId="1823" xr:uid="{5D3B8E64-356A-4889-B4E2-09E11F7662C9}"/>
    <cellStyle name="Normal 7 2 5 2 2 3" xfId="1824" xr:uid="{220D59F9-5200-4AFB-B349-CECF2E6F026D}"/>
    <cellStyle name="Normal 7 2 5 2 3" xfId="1825" xr:uid="{8FAAC4CB-B833-42EA-8A8C-8D0FFC6A7629}"/>
    <cellStyle name="Normal 7 2 5 2 3 2" xfId="1826" xr:uid="{38F0FA81-7060-4077-AF47-339A62C36E3A}"/>
    <cellStyle name="Normal 7 2 5 2 4" xfId="1827" xr:uid="{7D0E7CFB-A5F1-4FE1-B358-1EF665292163}"/>
    <cellStyle name="Normal 7 2 5 3" xfId="706" xr:uid="{55CEDE11-2C54-4ADE-BD49-C3AD34C5A989}"/>
    <cellStyle name="Normal 7 2 5 3 2" xfId="1828" xr:uid="{764663EE-6D9D-435F-9013-1A17E61CAB21}"/>
    <cellStyle name="Normal 7 2 5 3 2 2" xfId="1829" xr:uid="{F27F85B2-2465-4E27-B47E-DBB3E9854D4A}"/>
    <cellStyle name="Normal 7 2 5 3 3" xfId="1830" xr:uid="{F5314AD5-282B-447E-A263-F82112C8FF90}"/>
    <cellStyle name="Normal 7 2 5 3 4" xfId="3446" xr:uid="{74D3485E-7485-4271-B73C-CC71E1F54982}"/>
    <cellStyle name="Normal 7 2 5 4" xfId="1831" xr:uid="{B83BE107-EB69-4C79-A84B-986B5B5C0D88}"/>
    <cellStyle name="Normal 7 2 5 4 2" xfId="1832" xr:uid="{33CE21B0-31B4-468F-956A-74C4D997CB98}"/>
    <cellStyle name="Normal 7 2 5 5" xfId="1833" xr:uid="{CF784D7F-3338-4266-AAC6-B5BFA5310145}"/>
    <cellStyle name="Normal 7 2 5 6" xfId="3447" xr:uid="{A1F6C80C-B314-4027-9BF9-52338387B32A}"/>
    <cellStyle name="Normal 7 2 6" xfId="355" xr:uid="{64DCDB5C-52FD-4851-859B-8F54479C8C71}"/>
    <cellStyle name="Normal 7 2 6 2" xfId="707" xr:uid="{14D387B6-DF34-43A9-9745-1FD88DFADC97}"/>
    <cellStyle name="Normal 7 2 6 2 2" xfId="1834" xr:uid="{D227D57E-F650-417C-9285-6697141EAA63}"/>
    <cellStyle name="Normal 7 2 6 2 2 2" xfId="1835" xr:uid="{A769289B-E3C9-4818-A1B4-9D457BAD4258}"/>
    <cellStyle name="Normal 7 2 6 2 3" xfId="1836" xr:uid="{7E813AA2-BEB8-4A4F-9FA1-50404ADDFFC2}"/>
    <cellStyle name="Normal 7 2 6 2 4" xfId="3448" xr:uid="{DD05523B-53ED-49AE-8792-8648330F59EC}"/>
    <cellStyle name="Normal 7 2 6 3" xfId="1837" xr:uid="{51B8F779-1559-4114-98E1-7B9C3AB4090E}"/>
    <cellStyle name="Normal 7 2 6 3 2" xfId="1838" xr:uid="{067445B6-7186-46FF-9E75-45450548C8D6}"/>
    <cellStyle name="Normal 7 2 6 4" xfId="1839" xr:uid="{F4A2C654-9D97-4835-A7F2-78E0A66ABFDE}"/>
    <cellStyle name="Normal 7 2 6 5" xfId="3449" xr:uid="{3C40847C-E707-4807-9F50-C2C9DA8DFDB0}"/>
    <cellStyle name="Normal 7 2 7" xfId="708" xr:uid="{BF68BF99-C034-402C-B9AC-EE8EE2B79C87}"/>
    <cellStyle name="Normal 7 2 7 2" xfId="1840" xr:uid="{D9DB95C9-43D7-47E4-A6DB-D1742552755A}"/>
    <cellStyle name="Normal 7 2 7 2 2" xfId="1841" xr:uid="{A83DBE51-9A82-4F9B-90ED-139409AAB172}"/>
    <cellStyle name="Normal 7 2 7 2 3" xfId="4409" xr:uid="{43178A97-5912-4407-A944-764E01F6F62F}"/>
    <cellStyle name="Normal 7 2 7 3" xfId="1842" xr:uid="{7D273291-E234-4010-9B5C-543D98510685}"/>
    <cellStyle name="Normal 7 2 7 4" xfId="3450" xr:uid="{609799CC-6353-41CC-B341-B9D2EDD13318}"/>
    <cellStyle name="Normal 7 2 7 4 2" xfId="4579" xr:uid="{7C8A7F5A-C7AA-4E1A-8BE8-9B3A14BB10C8}"/>
    <cellStyle name="Normal 7 2 7 4 3" xfId="4686" xr:uid="{A08258CE-33AA-49A2-9616-CA23C8209F00}"/>
    <cellStyle name="Normal 7 2 7 4 4" xfId="4608" xr:uid="{58A913BA-CEF5-40C8-B12E-1653DCA0C4A7}"/>
    <cellStyle name="Normal 7 2 8" xfId="1843" xr:uid="{AD042F4A-FE66-48A6-AF22-FA38A920AE85}"/>
    <cellStyle name="Normal 7 2 8 2" xfId="1844" xr:uid="{E0DB6925-7C87-494D-AB08-3A7D6CFCFF24}"/>
    <cellStyle name="Normal 7 2 8 3" xfId="3451" xr:uid="{74DB22E6-67A5-4B93-857C-C95A8D9F9415}"/>
    <cellStyle name="Normal 7 2 8 4" xfId="3452" xr:uid="{2A341BF4-67ED-4E8E-B6FB-953C06F5250D}"/>
    <cellStyle name="Normal 7 2 9" xfId="1845" xr:uid="{778FC5B8-A010-4331-95D2-6CBE21060E29}"/>
    <cellStyle name="Normal 7 3" xfId="139" xr:uid="{5156E91E-0C39-4369-9B9E-53CF491BA839}"/>
    <cellStyle name="Normal 7 3 10" xfId="3453" xr:uid="{49D32B18-59CD-40CF-B8F9-13700FB709F5}"/>
    <cellStyle name="Normal 7 3 11" xfId="3454" xr:uid="{202BF759-E4D5-428F-9CF2-10020DD08259}"/>
    <cellStyle name="Normal 7 3 2" xfId="140" xr:uid="{146EB2DC-6587-46E3-9C87-478F3E71C1F2}"/>
    <cellStyle name="Normal 7 3 2 2" xfId="141" xr:uid="{20CBA040-5C55-47F0-A840-BB27B8655EF6}"/>
    <cellStyle name="Normal 7 3 2 2 2" xfId="356" xr:uid="{BA89DBAE-6F87-4925-A16A-866AAD667385}"/>
    <cellStyle name="Normal 7 3 2 2 2 2" xfId="709" xr:uid="{624144D9-E7F9-483F-B16C-091B91996222}"/>
    <cellStyle name="Normal 7 3 2 2 2 2 2" xfId="1846" xr:uid="{69AF7106-220A-482B-A40C-48B592EA24C3}"/>
    <cellStyle name="Normal 7 3 2 2 2 2 2 2" xfId="1847" xr:uid="{34519FCA-B3B7-4513-8300-DEDFC3604716}"/>
    <cellStyle name="Normal 7 3 2 2 2 2 3" xfId="1848" xr:uid="{41B6CCD7-D41A-49ED-A700-26A8C4E446A2}"/>
    <cellStyle name="Normal 7 3 2 2 2 2 4" xfId="3455" xr:uid="{AFB2869E-4E01-4BB8-BE80-ADDCB99A3C78}"/>
    <cellStyle name="Normal 7 3 2 2 2 3" xfId="1849" xr:uid="{0D257CAB-0839-421C-85BB-746F223599D0}"/>
    <cellStyle name="Normal 7 3 2 2 2 3 2" xfId="1850" xr:uid="{3321CD4C-641F-495A-8539-CA568C7FAD81}"/>
    <cellStyle name="Normal 7 3 2 2 2 3 3" xfId="3456" xr:uid="{82476CFD-5EEC-4410-BBCF-A7A81AC9F024}"/>
    <cellStyle name="Normal 7 3 2 2 2 3 4" xfId="3457" xr:uid="{20893E9B-8329-4FDF-8FDE-4F05B059083C}"/>
    <cellStyle name="Normal 7 3 2 2 2 4" xfId="1851" xr:uid="{DAEABF7A-2B5B-4D62-B504-7196E8C33785}"/>
    <cellStyle name="Normal 7 3 2 2 2 5" xfId="3458" xr:uid="{1727A988-1C5C-4094-9529-6326060171A3}"/>
    <cellStyle name="Normal 7 3 2 2 2 6" xfId="3459" xr:uid="{51BDD106-CB64-4BFB-8F7E-F7F3F3295F12}"/>
    <cellStyle name="Normal 7 3 2 2 3" xfId="710" xr:uid="{2383D0C1-3864-477F-A7CE-A341141711DD}"/>
    <cellStyle name="Normal 7 3 2 2 3 2" xfId="1852" xr:uid="{6A036263-22B4-42CB-BAA7-BCBDFDBE46B6}"/>
    <cellStyle name="Normal 7 3 2 2 3 2 2" xfId="1853" xr:uid="{85A53807-47BE-48DC-88E5-AE72E012A16C}"/>
    <cellStyle name="Normal 7 3 2 2 3 2 3" xfId="3460" xr:uid="{C993B611-5C02-4763-9AD0-E4965603170D}"/>
    <cellStyle name="Normal 7 3 2 2 3 2 4" xfId="3461" xr:uid="{E019F05B-8722-42FB-A627-6ABEB4F951AA}"/>
    <cellStyle name="Normal 7 3 2 2 3 3" xfId="1854" xr:uid="{9AD8279F-B29D-45CD-89D0-4C01B902D73C}"/>
    <cellStyle name="Normal 7 3 2 2 3 4" xfId="3462" xr:uid="{4A749FC9-DEB6-4EDE-9FD8-6B5E03081D5B}"/>
    <cellStyle name="Normal 7 3 2 2 3 5" xfId="3463" xr:uid="{6E3C5A34-3BE0-4DE6-9C77-45C057184774}"/>
    <cellStyle name="Normal 7 3 2 2 4" xfId="1855" xr:uid="{F50CC48C-903F-4F28-A0FB-C4D2973230E5}"/>
    <cellStyle name="Normal 7 3 2 2 4 2" xfId="1856" xr:uid="{FB4B33A5-716A-4E3C-8738-84987F9E58A0}"/>
    <cellStyle name="Normal 7 3 2 2 4 3" xfId="3464" xr:uid="{F626ECBF-3783-45BF-A20F-04380F5A8E39}"/>
    <cellStyle name="Normal 7 3 2 2 4 4" xfId="3465" xr:uid="{0455B987-8628-4B55-884A-F45DBC0EF3FC}"/>
    <cellStyle name="Normal 7 3 2 2 5" xfId="1857" xr:uid="{553AB652-85E4-4664-AAF6-800B50F3CF4E}"/>
    <cellStyle name="Normal 7 3 2 2 5 2" xfId="3466" xr:uid="{5B8EE23D-589D-4FC0-AEBB-BFBA4BA3E921}"/>
    <cellStyle name="Normal 7 3 2 2 5 3" xfId="3467" xr:uid="{FAE4FF4F-156B-4E08-AC14-630D30130813}"/>
    <cellStyle name="Normal 7 3 2 2 5 4" xfId="3468" xr:uid="{C7BAB6E8-A541-461E-8BF8-E78C4AFABA9A}"/>
    <cellStyle name="Normal 7 3 2 2 6" xfId="3469" xr:uid="{D2B5B806-9200-4BD3-B312-FC35CAD55A42}"/>
    <cellStyle name="Normal 7 3 2 2 7" xfId="3470" xr:uid="{96B70E90-68D4-42C9-A979-F732FB2CFE29}"/>
    <cellStyle name="Normal 7 3 2 2 8" xfId="3471" xr:uid="{E0CA6F37-C56A-419D-AF3D-A9BD98A1763D}"/>
    <cellStyle name="Normal 7 3 2 3" xfId="357" xr:uid="{3DD935A3-B593-4DC7-BA3F-9A34F6B26DB7}"/>
    <cellStyle name="Normal 7 3 2 3 2" xfId="711" xr:uid="{13A99E37-2013-4BCD-B51A-837790B26975}"/>
    <cellStyle name="Normal 7 3 2 3 2 2" xfId="712" xr:uid="{A09DAFCE-5700-42C5-8620-4C723715E935}"/>
    <cellStyle name="Normal 7 3 2 3 2 2 2" xfId="1858" xr:uid="{C0A8ADA7-45EE-4A9A-89E8-589606C03436}"/>
    <cellStyle name="Normal 7 3 2 3 2 2 2 2" xfId="1859" xr:uid="{65DC550B-6ED3-44AE-B0E4-5A7EB47359B4}"/>
    <cellStyle name="Normal 7 3 2 3 2 2 3" xfId="1860" xr:uid="{FE9D846D-0399-4693-BE83-1FDFFF91A948}"/>
    <cellStyle name="Normal 7 3 2 3 2 3" xfId="1861" xr:uid="{9B510BFF-67B1-423B-94E5-989B87404A77}"/>
    <cellStyle name="Normal 7 3 2 3 2 3 2" xfId="1862" xr:uid="{39BBBF2A-422A-4E4F-BEB5-6B3CD3309328}"/>
    <cellStyle name="Normal 7 3 2 3 2 4" xfId="1863" xr:uid="{86CAD750-B17D-46EB-AD09-7F1A0ADDBC07}"/>
    <cellStyle name="Normal 7 3 2 3 3" xfId="713" xr:uid="{2754FD1B-1E40-42C3-BA18-F4D563491B88}"/>
    <cellStyle name="Normal 7 3 2 3 3 2" xfId="1864" xr:uid="{3797A30A-9F51-4AD0-BCFB-8A7D81FB96F1}"/>
    <cellStyle name="Normal 7 3 2 3 3 2 2" xfId="1865" xr:uid="{8A83F960-0EC8-4599-AE3A-698D0C69EC69}"/>
    <cellStyle name="Normal 7 3 2 3 3 3" xfId="1866" xr:uid="{6BCCCBD4-99CE-4002-ADFB-778B7565B30E}"/>
    <cellStyle name="Normal 7 3 2 3 3 4" xfId="3472" xr:uid="{F8620CEA-F2A2-4290-A69A-27BE6104C077}"/>
    <cellStyle name="Normal 7 3 2 3 4" xfId="1867" xr:uid="{61F7754D-8AC3-4A5A-B1B7-F72E666DD92C}"/>
    <cellStyle name="Normal 7 3 2 3 4 2" xfId="1868" xr:uid="{DA71919F-7CAB-4A9B-B095-326B80AD6490}"/>
    <cellStyle name="Normal 7 3 2 3 5" xfId="1869" xr:uid="{269877A5-B211-4095-9D23-E2F8F8B0ECB7}"/>
    <cellStyle name="Normal 7 3 2 3 6" xfId="3473" xr:uid="{0045E632-701F-423B-8698-E2750284B49D}"/>
    <cellStyle name="Normal 7 3 2 4" xfId="358" xr:uid="{0E711AEF-5217-4A58-83CB-9FDA15E55089}"/>
    <cellStyle name="Normal 7 3 2 4 2" xfId="714" xr:uid="{1B79A175-4818-41A1-B394-B5EE33766FA9}"/>
    <cellStyle name="Normal 7 3 2 4 2 2" xfId="1870" xr:uid="{A995A01E-E674-4164-B675-229E90C291B7}"/>
    <cellStyle name="Normal 7 3 2 4 2 2 2" xfId="1871" xr:uid="{EA78CEBC-7FBF-4D99-A234-17C4A7F9B1EC}"/>
    <cellStyle name="Normal 7 3 2 4 2 3" xfId="1872" xr:uid="{CC2EE1C2-0E2A-4568-8393-3386C123CB53}"/>
    <cellStyle name="Normal 7 3 2 4 2 4" xfId="3474" xr:uid="{3B619E5D-2C6C-41E4-B577-6F0C2213C779}"/>
    <cellStyle name="Normal 7 3 2 4 3" xfId="1873" xr:uid="{D2164B3A-8463-4092-A043-CEDBB6ECD982}"/>
    <cellStyle name="Normal 7 3 2 4 3 2" xfId="1874" xr:uid="{4E75F771-B9A4-4ED5-A1FE-2C8DF8C3055A}"/>
    <cellStyle name="Normal 7 3 2 4 4" xfId="1875" xr:uid="{649C3F8B-6217-4D11-ADBA-350FC3BE466D}"/>
    <cellStyle name="Normal 7 3 2 4 5" xfId="3475" xr:uid="{7227D0DA-199A-41E2-9D66-E738F22C4D7D}"/>
    <cellStyle name="Normal 7 3 2 5" xfId="359" xr:uid="{9E2197A9-63AC-4EC8-B8ED-1B2CF42543DB}"/>
    <cellStyle name="Normal 7 3 2 5 2" xfId="1876" xr:uid="{8DF63498-7FAB-47CC-8FCF-39F14FA95166}"/>
    <cellStyle name="Normal 7 3 2 5 2 2" xfId="1877" xr:uid="{3538ADD3-95F9-4F1D-889F-1656B1DDED2A}"/>
    <cellStyle name="Normal 7 3 2 5 3" xfId="1878" xr:uid="{DF8D23DF-7E3A-4F0D-995A-12F678DE7810}"/>
    <cellStyle name="Normal 7 3 2 5 4" xfId="3476" xr:uid="{7E1B5AE5-67FA-4EF4-9E97-0E1065B665B1}"/>
    <cellStyle name="Normal 7 3 2 6" xfId="1879" xr:uid="{209D2DF9-65D1-4A99-9B12-A4ED2B49363D}"/>
    <cellStyle name="Normal 7 3 2 6 2" xfId="1880" xr:uid="{B36FA982-3D2F-46B6-A831-6281520947B2}"/>
    <cellStyle name="Normal 7 3 2 6 3" xfId="3477" xr:uid="{5AF47596-AE35-45C0-9107-34FE4493F5E3}"/>
    <cellStyle name="Normal 7 3 2 6 4" xfId="3478" xr:uid="{A63EFC96-98A2-4FA1-B677-018148EB2FDF}"/>
    <cellStyle name="Normal 7 3 2 7" xfId="1881" xr:uid="{7356C47B-F2D9-4922-B5CD-BF75D58CB86D}"/>
    <cellStyle name="Normal 7 3 2 8" xfId="3479" xr:uid="{63A6166C-956F-466D-A985-BAE0634579AD}"/>
    <cellStyle name="Normal 7 3 2 9" xfId="3480" xr:uid="{58D4AD17-11F3-4779-82CF-458D5032DFFF}"/>
    <cellStyle name="Normal 7 3 3" xfId="142" xr:uid="{6CC4D7DA-8159-46EA-B470-3DD7C7BD07E0}"/>
    <cellStyle name="Normal 7 3 3 2" xfId="143" xr:uid="{1E8D6D43-2D6D-46C9-9628-27D6E09EB1B2}"/>
    <cellStyle name="Normal 7 3 3 2 2" xfId="715" xr:uid="{3CC0988F-9C34-46F0-8D39-744EDBEBDBA9}"/>
    <cellStyle name="Normal 7 3 3 2 2 2" xfId="1882" xr:uid="{B8F18233-2F1D-4121-8DDE-7211E1D3626F}"/>
    <cellStyle name="Normal 7 3 3 2 2 2 2" xfId="1883" xr:uid="{E78C160D-AAD4-4A25-8934-E14BA2EE0789}"/>
    <cellStyle name="Normal 7 3 3 2 2 2 2 2" xfId="4484" xr:uid="{9C175496-9BF8-4A56-AE21-6A41DD605615}"/>
    <cellStyle name="Normal 7 3 3 2 2 2 3" xfId="4485" xr:uid="{A8E0A765-AA7D-4082-AD8A-7BEE2FC4F4B9}"/>
    <cellStyle name="Normal 7 3 3 2 2 3" xfId="1884" xr:uid="{882B0132-934F-4CC5-9FDE-2B4AA7F50B31}"/>
    <cellStyle name="Normal 7 3 3 2 2 3 2" xfId="4486" xr:uid="{78C34CBF-FB06-4DC9-8E73-E3C1DC85BDA9}"/>
    <cellStyle name="Normal 7 3 3 2 2 4" xfId="3481" xr:uid="{D2CA876D-1767-4DE7-8889-52916B20D6DC}"/>
    <cellStyle name="Normal 7 3 3 2 3" xfId="1885" xr:uid="{B23590E7-D5FE-441E-9E00-A30DA8367A48}"/>
    <cellStyle name="Normal 7 3 3 2 3 2" xfId="1886" xr:uid="{4CD709AA-1853-45C4-B14C-10ED0FF646DF}"/>
    <cellStyle name="Normal 7 3 3 2 3 2 2" xfId="4487" xr:uid="{DB626A60-1D1B-407C-BE31-D470A49C0CD0}"/>
    <cellStyle name="Normal 7 3 3 2 3 3" xfId="3482" xr:uid="{740E2F9A-8958-42CF-B95D-33BECB83547A}"/>
    <cellStyle name="Normal 7 3 3 2 3 4" xfId="3483" xr:uid="{7901BD5A-5E01-4B06-959C-997B058E830D}"/>
    <cellStyle name="Normal 7 3 3 2 4" xfId="1887" xr:uid="{EF5D21CE-CC1C-4764-BCC9-0F7C2EB07F20}"/>
    <cellStyle name="Normal 7 3 3 2 4 2" xfId="4488" xr:uid="{3698BB97-9DEB-4BEA-A033-4E7A4FD6F348}"/>
    <cellStyle name="Normal 7 3 3 2 5" xfId="3484" xr:uid="{89A5DB7F-70C9-4C7A-A3F6-0D239C5B4F7B}"/>
    <cellStyle name="Normal 7 3 3 2 6" xfId="3485" xr:uid="{D10C33B5-3990-42B0-872D-C78F5D26A335}"/>
    <cellStyle name="Normal 7 3 3 3" xfId="360" xr:uid="{B0C3C978-BA08-42BF-944B-86FBCF477ED0}"/>
    <cellStyle name="Normal 7 3 3 3 2" xfId="1888" xr:uid="{4A6633EE-2FDA-4487-B5AD-8465B69A7136}"/>
    <cellStyle name="Normal 7 3 3 3 2 2" xfId="1889" xr:uid="{9862D206-446E-4C06-878B-92C38F0A5A8A}"/>
    <cellStyle name="Normal 7 3 3 3 2 2 2" xfId="4489" xr:uid="{9908F12D-8004-440C-A194-9CF008188553}"/>
    <cellStyle name="Normal 7 3 3 3 2 3" xfId="3486" xr:uid="{440C5A1B-DAE0-43BB-9EA2-03C1CC4A682B}"/>
    <cellStyle name="Normal 7 3 3 3 2 4" xfId="3487" xr:uid="{4707B157-F7A5-4AB5-93D9-55B605C9E83D}"/>
    <cellStyle name="Normal 7 3 3 3 3" xfId="1890" xr:uid="{5641C04F-E124-43D8-9A91-2DAA96CB2F68}"/>
    <cellStyle name="Normal 7 3 3 3 3 2" xfId="4490" xr:uid="{005E6AD9-B7D2-4A8B-B688-84D8E03E946F}"/>
    <cellStyle name="Normal 7 3 3 3 4" xfId="3488" xr:uid="{6D3BA0F6-BEB1-4040-AB4A-95555C2398D1}"/>
    <cellStyle name="Normal 7 3 3 3 5" xfId="3489" xr:uid="{2CA23DE5-0B92-47B0-B51C-B6AAE98A0554}"/>
    <cellStyle name="Normal 7 3 3 4" xfId="1891" xr:uid="{966D1998-3BA9-44F9-84B6-B2FDD28FA3CA}"/>
    <cellStyle name="Normal 7 3 3 4 2" xfId="1892" xr:uid="{3B4A4B1A-338A-40EE-8AED-FFE2DC79D790}"/>
    <cellStyle name="Normal 7 3 3 4 2 2" xfId="4491" xr:uid="{DF5E831F-FF4B-4270-8CD6-1A7E6B46B37B}"/>
    <cellStyle name="Normal 7 3 3 4 3" xfId="3490" xr:uid="{0C5C986C-FAD9-4BFE-891C-D991BE7AE140}"/>
    <cellStyle name="Normal 7 3 3 4 4" xfId="3491" xr:uid="{8176666B-0908-40C1-BA24-DFA69778C331}"/>
    <cellStyle name="Normal 7 3 3 5" xfId="1893" xr:uid="{53945391-3E94-4DE5-8FB7-C40792BFB244}"/>
    <cellStyle name="Normal 7 3 3 5 2" xfId="3492" xr:uid="{F1FE7042-BE26-4996-94CC-D7D670E13832}"/>
    <cellStyle name="Normal 7 3 3 5 3" xfId="3493" xr:uid="{E4D558B3-02F5-4574-8B6E-3862E406349C}"/>
    <cellStyle name="Normal 7 3 3 5 4" xfId="3494" xr:uid="{8AC9588A-AC97-4741-9712-D19A6B7AEEA3}"/>
    <cellStyle name="Normal 7 3 3 6" xfId="3495" xr:uid="{50E619B8-9B7B-4FB5-A15F-2E46DEE20C78}"/>
    <cellStyle name="Normal 7 3 3 7" xfId="3496" xr:uid="{CDDC3028-042F-4590-9CAD-09DBEB290C0D}"/>
    <cellStyle name="Normal 7 3 3 8" xfId="3497" xr:uid="{447923B2-78A3-4B3D-8E70-F10DB233A086}"/>
    <cellStyle name="Normal 7 3 4" xfId="144" xr:uid="{308FF3F6-89D5-4628-9D2A-6054D383C1B6}"/>
    <cellStyle name="Normal 7 3 4 2" xfId="716" xr:uid="{9A0ED0EB-40DA-4D3F-8884-8198536F1E23}"/>
    <cellStyle name="Normal 7 3 4 2 2" xfId="717" xr:uid="{E360065F-C9B0-4CC1-B67B-ADD6CA90AADD}"/>
    <cellStyle name="Normal 7 3 4 2 2 2" xfId="1894" xr:uid="{03AD499C-A1EE-4B3D-8E90-4775E9567CD3}"/>
    <cellStyle name="Normal 7 3 4 2 2 2 2" xfId="1895" xr:uid="{005F2C84-2AA1-4F66-A909-87CDFAEC734B}"/>
    <cellStyle name="Normal 7 3 4 2 2 3" xfId="1896" xr:uid="{BF6C141F-D015-469F-A9F3-40BA835E6A13}"/>
    <cellStyle name="Normal 7 3 4 2 2 4" xfId="3498" xr:uid="{977E1A7F-36B9-4291-9220-0F4F4813CA60}"/>
    <cellStyle name="Normal 7 3 4 2 3" xfId="1897" xr:uid="{62999305-D04D-42D3-8979-02874A7BB48E}"/>
    <cellStyle name="Normal 7 3 4 2 3 2" xfId="1898" xr:uid="{BF7D8651-EA1A-4893-801E-57EEFAC71768}"/>
    <cellStyle name="Normal 7 3 4 2 4" xfId="1899" xr:uid="{714B5652-4806-43B8-A510-AE226338709E}"/>
    <cellStyle name="Normal 7 3 4 2 5" xfId="3499" xr:uid="{FB34DF81-6564-4D45-A6F2-40B78BC4274F}"/>
    <cellStyle name="Normal 7 3 4 3" xfId="718" xr:uid="{4D8FDAA4-6D7E-4F13-953D-CE37595CDF78}"/>
    <cellStyle name="Normal 7 3 4 3 2" xfId="1900" xr:uid="{5123C3EF-1A91-45C5-A17C-C0C339E02A34}"/>
    <cellStyle name="Normal 7 3 4 3 2 2" xfId="1901" xr:uid="{4DA29EF8-682D-47BD-9454-4D29F6FAC369}"/>
    <cellStyle name="Normal 7 3 4 3 3" xfId="1902" xr:uid="{308AFD7F-D783-4A75-A991-658D481AA101}"/>
    <cellStyle name="Normal 7 3 4 3 4" xfId="3500" xr:uid="{2F522D62-D5D1-4990-8A11-31A82A16B1AA}"/>
    <cellStyle name="Normal 7 3 4 4" xfId="1903" xr:uid="{D733AA14-CAB9-4376-9E83-B4B1AE86F878}"/>
    <cellStyle name="Normal 7 3 4 4 2" xfId="1904" xr:uid="{9E2A9399-FBC3-4C34-95D0-291636F18944}"/>
    <cellStyle name="Normal 7 3 4 4 3" xfId="3501" xr:uid="{5725D80A-7A76-4BA4-9DFD-DD1F5E7ED192}"/>
    <cellStyle name="Normal 7 3 4 4 4" xfId="3502" xr:uid="{FAC3B482-A542-4CF4-A61B-588E8938C2AA}"/>
    <cellStyle name="Normal 7 3 4 5" xfId="1905" xr:uid="{527D1CD8-4C86-4D6F-B155-22750339E595}"/>
    <cellStyle name="Normal 7 3 4 6" xfId="3503" xr:uid="{460971DD-C613-4D3E-982C-10ADE1E228FD}"/>
    <cellStyle name="Normal 7 3 4 7" xfId="3504" xr:uid="{E857CC8E-BE27-4FA9-825C-885B90F46089}"/>
    <cellStyle name="Normal 7 3 5" xfId="361" xr:uid="{D153AE6C-A642-49D2-80CE-52E486E1CC7A}"/>
    <cellStyle name="Normal 7 3 5 2" xfId="719" xr:uid="{D8FEF587-F045-414C-907C-A38DF5AF2DAB}"/>
    <cellStyle name="Normal 7 3 5 2 2" xfId="1906" xr:uid="{1FFEA9F1-FC0A-49D9-9533-B276EF0FB20B}"/>
    <cellStyle name="Normal 7 3 5 2 2 2" xfId="1907" xr:uid="{A4D66904-F850-4E66-AB99-50006DBED14F}"/>
    <cellStyle name="Normal 7 3 5 2 3" xfId="1908" xr:uid="{EA981AF2-22DF-4D3D-ABC7-001B5BEE4F04}"/>
    <cellStyle name="Normal 7 3 5 2 4" xfId="3505" xr:uid="{D4E2E7A6-82A9-416C-8ACB-D3E966AE91C1}"/>
    <cellStyle name="Normal 7 3 5 3" xfId="1909" xr:uid="{0034CE58-1D24-48C9-8EC5-B8AA1833E94E}"/>
    <cellStyle name="Normal 7 3 5 3 2" xfId="1910" xr:uid="{E9A976F0-4471-4B79-A116-3E6D1EB65D7B}"/>
    <cellStyle name="Normal 7 3 5 3 3" xfId="3506" xr:uid="{8C3F7B0E-7BA8-44D1-A903-904EDF9820DB}"/>
    <cellStyle name="Normal 7 3 5 3 4" xfId="3507" xr:uid="{29807E6D-45B4-4C61-BEFB-B424FE759EB9}"/>
    <cellStyle name="Normal 7 3 5 4" xfId="1911" xr:uid="{BA696786-C5F2-4972-9719-586E2E851A36}"/>
    <cellStyle name="Normal 7 3 5 5" xfId="3508" xr:uid="{42F4370B-5FB1-47A7-A8C0-DB3EA46D2510}"/>
    <cellStyle name="Normal 7 3 5 6" xfId="3509" xr:uid="{2B39E760-7822-4598-A227-430559C91CFE}"/>
    <cellStyle name="Normal 7 3 6" xfId="362" xr:uid="{5D2597BF-D644-43E8-9A70-CCC2A281D4B4}"/>
    <cellStyle name="Normal 7 3 6 2" xfId="1912" xr:uid="{65349CBD-CE22-41DC-BF9E-FD31BBAD836C}"/>
    <cellStyle name="Normal 7 3 6 2 2" xfId="1913" xr:uid="{D81E4116-CD7E-4726-847B-6BBBBD27488B}"/>
    <cellStyle name="Normal 7 3 6 2 3" xfId="3510" xr:uid="{3084FF83-2A0A-4862-9985-CBABC20DC6FF}"/>
    <cellStyle name="Normal 7 3 6 2 4" xfId="3511" xr:uid="{53BF2AA5-751C-4281-9E3D-FBA315F0266E}"/>
    <cellStyle name="Normal 7 3 6 3" xfId="1914" xr:uid="{FB5749A5-8E69-4F01-8604-FB099B67E029}"/>
    <cellStyle name="Normal 7 3 6 4" xfId="3512" xr:uid="{3176189B-1755-4082-A7B2-2DA43B299687}"/>
    <cellStyle name="Normal 7 3 6 5" xfId="3513" xr:uid="{341DFA31-1E35-4105-BBE7-219F703B8317}"/>
    <cellStyle name="Normal 7 3 7" xfId="1915" xr:uid="{372910E4-D3BC-4674-97D9-BD27EA612DA3}"/>
    <cellStyle name="Normal 7 3 7 2" xfId="1916" xr:uid="{A69BCA9A-9560-4078-B385-DD9B41E28AD5}"/>
    <cellStyle name="Normal 7 3 7 3" xfId="3514" xr:uid="{1D24F17B-6CA4-4825-9765-7158F1FFBE40}"/>
    <cellStyle name="Normal 7 3 7 4" xfId="3515" xr:uid="{CF2C51B3-1519-4592-872E-DF363CC09D27}"/>
    <cellStyle name="Normal 7 3 8" xfId="1917" xr:uid="{E18B8107-C64F-458A-BEDF-F1C87690AB0C}"/>
    <cellStyle name="Normal 7 3 8 2" xfId="3516" xr:uid="{7F9455E1-784B-4997-95E3-FD747CE48B53}"/>
    <cellStyle name="Normal 7 3 8 3" xfId="3517" xr:uid="{8EAD85DA-0C48-4A5E-95EB-5D8E111F743E}"/>
    <cellStyle name="Normal 7 3 8 4" xfId="3518" xr:uid="{59987D20-11C3-47A4-A265-3C1D130C49B2}"/>
    <cellStyle name="Normal 7 3 9" xfId="3519" xr:uid="{FE44BBB5-3E70-4C92-A261-E4387B8096DA}"/>
    <cellStyle name="Normal 7 4" xfId="145" xr:uid="{FA221E08-0DD8-46EA-913D-DFAAC4AF3878}"/>
    <cellStyle name="Normal 7 4 10" xfId="3520" xr:uid="{05DF69E3-CB42-48AF-A249-5F1669E1ABF9}"/>
    <cellStyle name="Normal 7 4 11" xfId="3521" xr:uid="{7496CCD2-EF8D-44B8-B295-1845759308CD}"/>
    <cellStyle name="Normal 7 4 2" xfId="146" xr:uid="{DF1A07D8-C028-4A10-BE3E-20FE17CAC03D}"/>
    <cellStyle name="Normal 7 4 2 2" xfId="363" xr:uid="{C7490AC5-34E5-4D10-8C40-1CFE38BB9B10}"/>
    <cellStyle name="Normal 7 4 2 2 2" xfId="720" xr:uid="{AD2FC3CE-1250-4998-B85F-7A8FE8E37C25}"/>
    <cellStyle name="Normal 7 4 2 2 2 2" xfId="721" xr:uid="{AF0D3297-55C1-49C5-A601-125274C2FCAD}"/>
    <cellStyle name="Normal 7 4 2 2 2 2 2" xfId="1918" xr:uid="{1F137931-77FB-459A-9858-099F3CDD1124}"/>
    <cellStyle name="Normal 7 4 2 2 2 2 3" xfId="3522" xr:uid="{D1480EBF-8A79-4A76-A85C-3EB481358351}"/>
    <cellStyle name="Normal 7 4 2 2 2 2 4" xfId="3523" xr:uid="{D679F3D7-53C4-462B-8613-3D2AB8690305}"/>
    <cellStyle name="Normal 7 4 2 2 2 3" xfId="1919" xr:uid="{00C87375-E4A1-4E70-B051-9903A0745E81}"/>
    <cellStyle name="Normal 7 4 2 2 2 3 2" xfId="3524" xr:uid="{52ECD00E-289A-40CB-B688-693EC3E182AC}"/>
    <cellStyle name="Normal 7 4 2 2 2 3 3" xfId="3525" xr:uid="{C18571B4-D0FC-46CF-B825-8657F54F0FA3}"/>
    <cellStyle name="Normal 7 4 2 2 2 3 4" xfId="3526" xr:uid="{CA98467A-EA5F-4880-96AD-D4E9728CBBF9}"/>
    <cellStyle name="Normal 7 4 2 2 2 4" xfId="3527" xr:uid="{0C0174E4-5FE3-4F2A-8E2C-9FBBBF7F8173}"/>
    <cellStyle name="Normal 7 4 2 2 2 5" xfId="3528" xr:uid="{0B2E6192-E1F2-40DF-AC6E-25B6871A07DB}"/>
    <cellStyle name="Normal 7 4 2 2 2 6" xfId="3529" xr:uid="{D8FB0A2B-A39F-46C2-A3B0-ADD7709F272E}"/>
    <cellStyle name="Normal 7 4 2 2 3" xfId="722" xr:uid="{A433406C-F6CF-4423-8FA9-4B883A19A45F}"/>
    <cellStyle name="Normal 7 4 2 2 3 2" xfId="1920" xr:uid="{50CA2448-71CB-4AD9-94D4-1253DEBE8A4D}"/>
    <cellStyle name="Normal 7 4 2 2 3 2 2" xfId="3530" xr:uid="{435FA2A0-5DF3-400D-A34C-22AE4BAED520}"/>
    <cellStyle name="Normal 7 4 2 2 3 2 3" xfId="3531" xr:uid="{FA3E2370-9B1C-4D79-9ADC-C0E6AF95F72C}"/>
    <cellStyle name="Normal 7 4 2 2 3 2 4" xfId="3532" xr:uid="{EE2228BC-146B-4D5F-9A1C-4C34946FD627}"/>
    <cellStyle name="Normal 7 4 2 2 3 3" xfId="3533" xr:uid="{DF1D86B2-EAA9-4ADD-9ECA-701207A1D821}"/>
    <cellStyle name="Normal 7 4 2 2 3 4" xfId="3534" xr:uid="{57FE4DFF-171E-4A0D-8E87-664C0A1E959E}"/>
    <cellStyle name="Normal 7 4 2 2 3 5" xfId="3535" xr:uid="{B0DD1329-4CB4-4C04-958B-464BAE19B83A}"/>
    <cellStyle name="Normal 7 4 2 2 4" xfId="1921" xr:uid="{516C3BB8-DAB3-4C1C-B03A-4FD6741C04A7}"/>
    <cellStyle name="Normal 7 4 2 2 4 2" xfId="3536" xr:uid="{B4D1D437-0DA2-4C4F-8209-4385EAC53F31}"/>
    <cellStyle name="Normal 7 4 2 2 4 3" xfId="3537" xr:uid="{3465CAA8-A29B-4F5E-8E4C-A790AAC4A361}"/>
    <cellStyle name="Normal 7 4 2 2 4 4" xfId="3538" xr:uid="{1FFEC0EE-DF3B-438B-8706-BC64380874F8}"/>
    <cellStyle name="Normal 7 4 2 2 5" xfId="3539" xr:uid="{FFBD5F54-10C4-4E6B-9E7E-FFA494ECC4F4}"/>
    <cellStyle name="Normal 7 4 2 2 5 2" xfId="3540" xr:uid="{0A84114C-CFFC-4052-9768-0285D2F48898}"/>
    <cellStyle name="Normal 7 4 2 2 5 3" xfId="3541" xr:uid="{118F248A-DFB6-4B49-9F46-0732F0B1B34A}"/>
    <cellStyle name="Normal 7 4 2 2 5 4" xfId="3542" xr:uid="{92A29282-55A2-45D4-9B14-0A81F79090EE}"/>
    <cellStyle name="Normal 7 4 2 2 6" xfId="3543" xr:uid="{24FBB738-CA70-4BB3-977B-D450E224122E}"/>
    <cellStyle name="Normal 7 4 2 2 7" xfId="3544" xr:uid="{0B3BE3C6-0194-4C67-A5F4-324CC755FF24}"/>
    <cellStyle name="Normal 7 4 2 2 8" xfId="3545" xr:uid="{C72EAC61-5214-4995-9784-75B68F20D2B9}"/>
    <cellStyle name="Normal 7 4 2 3" xfId="723" xr:uid="{5EACC3F7-2688-45D9-80A7-DA7C6E1ED914}"/>
    <cellStyle name="Normal 7 4 2 3 2" xfId="724" xr:uid="{5D0A8A04-4CCE-4FDA-A905-494863F602E5}"/>
    <cellStyle name="Normal 7 4 2 3 2 2" xfId="725" xr:uid="{B8B5C889-5147-4D5B-BC84-3CA379B0A5F2}"/>
    <cellStyle name="Normal 7 4 2 3 2 3" xfId="3546" xr:uid="{589D1CC7-6186-4E6C-8B9F-A549B8907582}"/>
    <cellStyle name="Normal 7 4 2 3 2 4" xfId="3547" xr:uid="{436B976A-2DAC-4C85-BA3A-E9A2C23FD5AE}"/>
    <cellStyle name="Normal 7 4 2 3 3" xfId="726" xr:uid="{3EE848C2-59CB-45B5-9FE2-11E041381965}"/>
    <cellStyle name="Normal 7 4 2 3 3 2" xfId="3548" xr:uid="{94C6C31C-070C-4556-A72A-B38DC4CB61EC}"/>
    <cellStyle name="Normal 7 4 2 3 3 3" xfId="3549" xr:uid="{C3D59BCE-157A-4C16-B314-DB15B5C81283}"/>
    <cellStyle name="Normal 7 4 2 3 3 4" xfId="3550" xr:uid="{07C49DF1-12D3-4139-8562-E091645027D8}"/>
    <cellStyle name="Normal 7 4 2 3 4" xfId="3551" xr:uid="{7A8FFFB3-FE81-41DD-B1AB-5EC2BA0B0324}"/>
    <cellStyle name="Normal 7 4 2 3 5" xfId="3552" xr:uid="{39077FBF-7DC2-4F40-9E37-3AB7A3580258}"/>
    <cellStyle name="Normal 7 4 2 3 6" xfId="3553" xr:uid="{A7FD5615-5CEE-422B-9F7B-AB4A66B579B9}"/>
    <cellStyle name="Normal 7 4 2 4" xfId="727" xr:uid="{BA5BA83A-CE9E-4919-8A8D-44DF56A960FB}"/>
    <cellStyle name="Normal 7 4 2 4 2" xfId="728" xr:uid="{A8DA6ACE-106C-43F5-B481-D7A1995810B5}"/>
    <cellStyle name="Normal 7 4 2 4 2 2" xfId="3554" xr:uid="{80B1901D-5455-44D2-8FBB-1EFA002D1E60}"/>
    <cellStyle name="Normal 7 4 2 4 2 3" xfId="3555" xr:uid="{4C011139-5D27-43C7-8B3D-082E0CA39CB7}"/>
    <cellStyle name="Normal 7 4 2 4 2 4" xfId="3556" xr:uid="{33E3D607-FA44-4D23-8B23-B22F3FBEB0FE}"/>
    <cellStyle name="Normal 7 4 2 4 3" xfId="3557" xr:uid="{F96F1519-CCBB-4ED6-8757-147E6C5C599D}"/>
    <cellStyle name="Normal 7 4 2 4 4" xfId="3558" xr:uid="{98AA9A71-6C73-4332-9C96-7C1840EFA4D2}"/>
    <cellStyle name="Normal 7 4 2 4 5" xfId="3559" xr:uid="{0CD2B812-0866-4C5F-B0D8-9F023CDD741B}"/>
    <cellStyle name="Normal 7 4 2 5" xfId="729" xr:uid="{C2DFCAB3-E06E-413C-AC34-70B4F89E1B7E}"/>
    <cellStyle name="Normal 7 4 2 5 2" xfId="3560" xr:uid="{C72AFC06-8040-443F-8404-4E937E498829}"/>
    <cellStyle name="Normal 7 4 2 5 3" xfId="3561" xr:uid="{68E128B9-03F4-4FCD-87C1-F4087E160C71}"/>
    <cellStyle name="Normal 7 4 2 5 4" xfId="3562" xr:uid="{AFCA9B3E-A9BE-4DC3-B50E-9681A56F0C69}"/>
    <cellStyle name="Normal 7 4 2 6" xfId="3563" xr:uid="{D6454522-60C8-4A04-805D-694AA09E1E69}"/>
    <cellStyle name="Normal 7 4 2 6 2" xfId="3564" xr:uid="{3DD99262-A5F7-4C06-BA92-C6A65B3515B9}"/>
    <cellStyle name="Normal 7 4 2 6 3" xfId="3565" xr:uid="{D4D41720-DC35-424F-A3AE-14D938BD99CD}"/>
    <cellStyle name="Normal 7 4 2 6 4" xfId="3566" xr:uid="{2D715BA4-C4EB-4629-87F7-BFE23C4C5949}"/>
    <cellStyle name="Normal 7 4 2 7" xfId="3567" xr:uid="{C48AD1CD-B13F-4616-9A40-17EAF2763F7A}"/>
    <cellStyle name="Normal 7 4 2 8" xfId="3568" xr:uid="{AEC58950-0CEB-4653-B234-4D765802033A}"/>
    <cellStyle name="Normal 7 4 2 9" xfId="3569" xr:uid="{A995A1C4-5E40-4ABD-8BF8-BC24762B3459}"/>
    <cellStyle name="Normal 7 4 3" xfId="364" xr:uid="{373FAA14-45F2-4D84-A348-EB69AD763CB7}"/>
    <cellStyle name="Normal 7 4 3 2" xfId="730" xr:uid="{42368363-AAAA-46D0-AB03-642C6BE88EE8}"/>
    <cellStyle name="Normal 7 4 3 2 2" xfId="731" xr:uid="{A8030C40-8A31-4B77-A2B9-3868D108D032}"/>
    <cellStyle name="Normal 7 4 3 2 2 2" xfId="1922" xr:uid="{2A2D59B8-21C3-4802-92EF-F11458F414A5}"/>
    <cellStyle name="Normal 7 4 3 2 2 2 2" xfId="1923" xr:uid="{099FC999-C6DC-451C-AE05-97CDE9CEC7C5}"/>
    <cellStyle name="Normal 7 4 3 2 2 3" xfId="1924" xr:uid="{B2BDEBAF-378A-49D4-BA96-77B547FD0581}"/>
    <cellStyle name="Normal 7 4 3 2 2 4" xfId="3570" xr:uid="{6B028B26-8894-4382-A54B-5E1B1D21E34C}"/>
    <cellStyle name="Normal 7 4 3 2 3" xfId="1925" xr:uid="{C28B3065-4ED3-496A-A778-BED1821FAB87}"/>
    <cellStyle name="Normal 7 4 3 2 3 2" xfId="1926" xr:uid="{951BC47F-4A12-4D1D-AE81-C6E7FC89F953}"/>
    <cellStyle name="Normal 7 4 3 2 3 3" xfId="3571" xr:uid="{4FC1CA7D-743D-4DC6-ABE3-6CF5B36CE906}"/>
    <cellStyle name="Normal 7 4 3 2 3 4" xfId="3572" xr:uid="{D8440A19-DD09-4E97-AEDC-C76EC4F9808D}"/>
    <cellStyle name="Normal 7 4 3 2 4" xfId="1927" xr:uid="{4E2A966E-8D67-48CE-9674-F40AE57261C2}"/>
    <cellStyle name="Normal 7 4 3 2 5" xfId="3573" xr:uid="{691430BE-4C42-4414-BFCB-B5D49D8C6042}"/>
    <cellStyle name="Normal 7 4 3 2 6" xfId="3574" xr:uid="{27DA291E-E1E9-4D8D-8785-43963811461B}"/>
    <cellStyle name="Normal 7 4 3 3" xfId="732" xr:uid="{F9D9E72C-3DD1-4ED1-8F1D-1646CAD3B0F1}"/>
    <cellStyle name="Normal 7 4 3 3 2" xfId="1928" xr:uid="{AAD4AC71-036F-4766-B6B6-2BC32DDB4395}"/>
    <cellStyle name="Normal 7 4 3 3 2 2" xfId="1929" xr:uid="{8321A4C1-68FD-45DC-AF9A-3A0AA561A083}"/>
    <cellStyle name="Normal 7 4 3 3 2 3" xfId="3575" xr:uid="{078F4AA8-D0A9-42AE-A970-80D4056314B3}"/>
    <cellStyle name="Normal 7 4 3 3 2 4" xfId="3576" xr:uid="{D67E7A12-3BAB-47D8-BC23-EE0280F9CF3A}"/>
    <cellStyle name="Normal 7 4 3 3 3" xfId="1930" xr:uid="{16CDD9F9-A0B6-4576-A4EE-09C8E195DE7A}"/>
    <cellStyle name="Normal 7 4 3 3 4" xfId="3577" xr:uid="{ABD0754D-7E7F-443B-882F-3E652F5D537B}"/>
    <cellStyle name="Normal 7 4 3 3 5" xfId="3578" xr:uid="{2ED6CDD6-21CC-4D05-863E-827D08AA5387}"/>
    <cellStyle name="Normal 7 4 3 4" xfId="1931" xr:uid="{B412C7CD-7686-4B8F-BCE5-9A91D6066DBC}"/>
    <cellStyle name="Normal 7 4 3 4 2" xfId="1932" xr:uid="{5C57616E-8F8B-486F-897D-73131F5D379D}"/>
    <cellStyle name="Normal 7 4 3 4 3" xfId="3579" xr:uid="{5AED7D9A-9AA9-4618-82CC-F02F73B0A437}"/>
    <cellStyle name="Normal 7 4 3 4 4" xfId="3580" xr:uid="{7878DBC7-62FE-4987-88E1-4FFCBA6C898A}"/>
    <cellStyle name="Normal 7 4 3 5" xfId="1933" xr:uid="{1B3EDEBD-49EE-46C1-B598-2C3F5B520F6C}"/>
    <cellStyle name="Normal 7 4 3 5 2" xfId="3581" xr:uid="{754B7391-C84C-4702-A1F2-BA6BEC23E736}"/>
    <cellStyle name="Normal 7 4 3 5 3" xfId="3582" xr:uid="{B9DDA66C-E227-4B1F-98A7-D6BA0433178A}"/>
    <cellStyle name="Normal 7 4 3 5 4" xfId="3583" xr:uid="{92FF9A5A-7FD0-41BD-9326-EFA790D05E3B}"/>
    <cellStyle name="Normal 7 4 3 6" xfId="3584" xr:uid="{4240E7E3-0036-4310-BA37-C83C5E82EFCD}"/>
    <cellStyle name="Normal 7 4 3 7" xfId="3585" xr:uid="{47639E13-3EDC-4E0E-8792-9A716C77D3D6}"/>
    <cellStyle name="Normal 7 4 3 8" xfId="3586" xr:uid="{6E640933-55F7-4652-8CBA-AFB2BB3F0D5C}"/>
    <cellStyle name="Normal 7 4 4" xfId="365" xr:uid="{6842305C-B0AC-4D51-8CAD-92884F579CF8}"/>
    <cellStyle name="Normal 7 4 4 2" xfId="733" xr:uid="{57CD3D55-6F07-41D5-9C9B-5E5F116413C6}"/>
    <cellStyle name="Normal 7 4 4 2 2" xfId="734" xr:uid="{7782DD40-B62A-4C31-A404-060242499FE5}"/>
    <cellStyle name="Normal 7 4 4 2 2 2" xfId="1934" xr:uid="{28F86256-163E-4849-9CE4-80C63A39166E}"/>
    <cellStyle name="Normal 7 4 4 2 2 3" xfId="3587" xr:uid="{7E2650E9-1D51-4EAB-ABEC-8BBD307EDEEC}"/>
    <cellStyle name="Normal 7 4 4 2 2 4" xfId="3588" xr:uid="{761B58B5-CAB3-45CC-B164-23170526D982}"/>
    <cellStyle name="Normal 7 4 4 2 3" xfId="1935" xr:uid="{81224E86-BC97-4BA6-8994-AA075816B0A4}"/>
    <cellStyle name="Normal 7 4 4 2 4" xfId="3589" xr:uid="{F6F735E7-FCAB-4D61-9985-EF936BAB1710}"/>
    <cellStyle name="Normal 7 4 4 2 5" xfId="3590" xr:uid="{41974DEA-B7FB-43F4-9419-BBB2249DA653}"/>
    <cellStyle name="Normal 7 4 4 3" xfId="735" xr:uid="{C77CD4A4-AF66-4855-BBE6-BB38C901D330}"/>
    <cellStyle name="Normal 7 4 4 3 2" xfId="1936" xr:uid="{37903D2A-C3C8-48B5-9161-78B89FBEE8F1}"/>
    <cellStyle name="Normal 7 4 4 3 3" xfId="3591" xr:uid="{7A47222D-47D2-466C-8E0C-3C94BCD4E754}"/>
    <cellStyle name="Normal 7 4 4 3 4" xfId="3592" xr:uid="{AB0E1348-F02B-4089-A23A-50E2FD81608E}"/>
    <cellStyle name="Normal 7 4 4 4" xfId="1937" xr:uid="{3630676D-3699-42C7-B14C-0C82B1DAF155}"/>
    <cellStyle name="Normal 7 4 4 4 2" xfId="3593" xr:uid="{41AD6516-3806-471B-9825-658B12928D13}"/>
    <cellStyle name="Normal 7 4 4 4 3" xfId="3594" xr:uid="{9B128E99-BFAF-4E99-BDE8-A49F7CF5C554}"/>
    <cellStyle name="Normal 7 4 4 4 4" xfId="3595" xr:uid="{5623741D-DD39-469E-AEC1-5B36332C34A8}"/>
    <cellStyle name="Normal 7 4 4 5" xfId="3596" xr:uid="{03189382-949D-4BCB-BF5F-D725DDC3440B}"/>
    <cellStyle name="Normal 7 4 4 6" xfId="3597" xr:uid="{2AA2F575-B568-4CA0-9BE9-8DF8FF959E3E}"/>
    <cellStyle name="Normal 7 4 4 7" xfId="3598" xr:uid="{15E27BD5-1A93-441A-96F3-60F709BCC853}"/>
    <cellStyle name="Normal 7 4 5" xfId="366" xr:uid="{63FEE9E6-E5A3-48E7-8E03-29EC1C361BF6}"/>
    <cellStyle name="Normal 7 4 5 2" xfId="736" xr:uid="{0D952AD5-7E7E-4A56-8DA4-26D9F21D701E}"/>
    <cellStyle name="Normal 7 4 5 2 2" xfId="1938" xr:uid="{2322BF2E-B6CD-407C-8082-A1D61AC267D9}"/>
    <cellStyle name="Normal 7 4 5 2 3" xfId="3599" xr:uid="{C0AD2C6B-65DA-44AB-A477-4611A0F53480}"/>
    <cellStyle name="Normal 7 4 5 2 4" xfId="3600" xr:uid="{8DAFA1E9-2CA2-4FD3-9A36-E8A80DEFA1CE}"/>
    <cellStyle name="Normal 7 4 5 3" xfId="1939" xr:uid="{C886ADA5-0D55-4770-B97E-71B3EFF184A4}"/>
    <cellStyle name="Normal 7 4 5 3 2" xfId="3601" xr:uid="{46B21484-D8A7-48EE-A58D-2A228B490106}"/>
    <cellStyle name="Normal 7 4 5 3 3" xfId="3602" xr:uid="{F1ED764A-1DB8-429B-BA79-3D57B8BBF64D}"/>
    <cellStyle name="Normal 7 4 5 3 4" xfId="3603" xr:uid="{9A009B24-0617-49DD-B9A6-FBF394AB5285}"/>
    <cellStyle name="Normal 7 4 5 4" xfId="3604" xr:uid="{337532B0-21AF-4792-93A8-DEBD60E46EC5}"/>
    <cellStyle name="Normal 7 4 5 5" xfId="3605" xr:uid="{6F87CAC1-A6EA-4701-B829-7D0FF52783DB}"/>
    <cellStyle name="Normal 7 4 5 6" xfId="3606" xr:uid="{185E6386-DC6D-464B-BB3F-C28B36878C14}"/>
    <cellStyle name="Normal 7 4 6" xfId="737" xr:uid="{F02082A7-E6CA-48F2-84A6-7D30D7C4EACE}"/>
    <cellStyle name="Normal 7 4 6 2" xfId="1940" xr:uid="{68C76877-6887-406F-BFE4-B1D27E1D33EE}"/>
    <cellStyle name="Normal 7 4 6 2 2" xfId="3607" xr:uid="{78EFA447-E2BB-4F5E-A633-D5FB39CF9AB6}"/>
    <cellStyle name="Normal 7 4 6 2 3" xfId="3608" xr:uid="{DE96E482-E72A-42D1-A4AF-611FFB48C35F}"/>
    <cellStyle name="Normal 7 4 6 2 4" xfId="3609" xr:uid="{8F25E3FC-AC3E-403D-8EFE-65B1BFE11ED0}"/>
    <cellStyle name="Normal 7 4 6 3" xfId="3610" xr:uid="{E3A309D5-90EA-4084-81B7-65A6F0BDDB64}"/>
    <cellStyle name="Normal 7 4 6 4" xfId="3611" xr:uid="{3BFF60F5-8AA6-4BB0-8AF9-9C56721DC1CA}"/>
    <cellStyle name="Normal 7 4 6 5" xfId="3612" xr:uid="{42B25877-FC0F-4E9B-9C04-4FE54BFB2308}"/>
    <cellStyle name="Normal 7 4 7" xfId="1941" xr:uid="{ADC88F8D-6743-4C53-84B0-F3BABA48A6D4}"/>
    <cellStyle name="Normal 7 4 7 2" xfId="3613" xr:uid="{50850F2C-3FFD-4029-BEA8-84F20B891C24}"/>
    <cellStyle name="Normal 7 4 7 3" xfId="3614" xr:uid="{EA7DFB36-52E0-4957-BD91-F402A6EFC721}"/>
    <cellStyle name="Normal 7 4 7 4" xfId="3615" xr:uid="{27215ECE-D8D6-43AE-98F2-0420456086A9}"/>
    <cellStyle name="Normal 7 4 8" xfId="3616" xr:uid="{5B0AB0F9-A48B-4D87-8D6A-D14C267DC49B}"/>
    <cellStyle name="Normal 7 4 8 2" xfId="3617" xr:uid="{BB2A900D-08DA-4774-B86C-E6366FA06390}"/>
    <cellStyle name="Normal 7 4 8 3" xfId="3618" xr:uid="{187A1F59-5BB8-41E9-8080-33B3357EBBA4}"/>
    <cellStyle name="Normal 7 4 8 4" xfId="3619" xr:uid="{61930868-F424-4E86-828F-24FB72D41A7E}"/>
    <cellStyle name="Normal 7 4 9" xfId="3620" xr:uid="{8CB37152-BBCD-4B88-940A-28CBD67C6F62}"/>
    <cellStyle name="Normal 7 5" xfId="147" xr:uid="{60A9833E-A27A-4BAA-91B4-1C22E02EE421}"/>
    <cellStyle name="Normal 7 5 2" xfId="148" xr:uid="{002E2E42-34CE-493E-A100-42C816A90B4B}"/>
    <cellStyle name="Normal 7 5 2 2" xfId="367" xr:uid="{BFED39C1-2A0B-4505-BD71-8C30B5075CCA}"/>
    <cellStyle name="Normal 7 5 2 2 2" xfId="738" xr:uid="{6DFFF0B4-5546-4618-906B-8C670E47F2B6}"/>
    <cellStyle name="Normal 7 5 2 2 2 2" xfId="1942" xr:uid="{D87B36F5-4C48-4B4C-BE37-D8E35ADF288C}"/>
    <cellStyle name="Normal 7 5 2 2 2 3" xfId="3621" xr:uid="{82285AA1-D421-4911-B7F8-CB0AABF23A75}"/>
    <cellStyle name="Normal 7 5 2 2 2 4" xfId="3622" xr:uid="{EC164BC9-08C0-4D00-A5BA-E358BEBE4851}"/>
    <cellStyle name="Normal 7 5 2 2 3" xfId="1943" xr:uid="{B32931CE-96C3-4C67-99D4-AD673BD0F626}"/>
    <cellStyle name="Normal 7 5 2 2 3 2" xfId="3623" xr:uid="{0C04FC0E-40F0-4E0E-B547-8B368835230B}"/>
    <cellStyle name="Normal 7 5 2 2 3 3" xfId="3624" xr:uid="{69F018AD-422C-4779-AFE7-430D21E33A21}"/>
    <cellStyle name="Normal 7 5 2 2 3 4" xfId="3625" xr:uid="{1966A031-E4B0-487E-A74C-B8F970B98F8A}"/>
    <cellStyle name="Normal 7 5 2 2 4" xfId="3626" xr:uid="{009E7250-2D7A-495E-AFD0-887D60D97EA3}"/>
    <cellStyle name="Normal 7 5 2 2 5" xfId="3627" xr:uid="{7ECF75BF-3B70-450E-AD35-0BF9FDEA0281}"/>
    <cellStyle name="Normal 7 5 2 2 6" xfId="3628" xr:uid="{680C574B-E5D2-4630-9F46-C148F638BEAA}"/>
    <cellStyle name="Normal 7 5 2 3" xfId="739" xr:uid="{1653B5A7-A49F-42DD-BB67-9B9534F2E549}"/>
    <cellStyle name="Normal 7 5 2 3 2" xfId="1944" xr:uid="{DB43046A-CA7B-4DB5-A3F0-D2DEB16E62DC}"/>
    <cellStyle name="Normal 7 5 2 3 2 2" xfId="3629" xr:uid="{383922CA-3377-4B81-9ED9-D1FF5F598CA7}"/>
    <cellStyle name="Normal 7 5 2 3 2 3" xfId="3630" xr:uid="{D33EA686-ACC7-4A74-A87C-1A4E7A5C0706}"/>
    <cellStyle name="Normal 7 5 2 3 2 4" xfId="3631" xr:uid="{9A259458-951F-4179-A562-21188C38067F}"/>
    <cellStyle name="Normal 7 5 2 3 3" xfId="3632" xr:uid="{097EB08D-B52F-475D-B238-AEA5163FAC5E}"/>
    <cellStyle name="Normal 7 5 2 3 4" xfId="3633" xr:uid="{B5D5F9CA-DF3B-45B5-8368-F09EB33475A3}"/>
    <cellStyle name="Normal 7 5 2 3 5" xfId="3634" xr:uid="{3B402E74-46ED-4953-A050-956954E06D04}"/>
    <cellStyle name="Normal 7 5 2 4" xfId="1945" xr:uid="{DA7AB875-6488-4CBB-B1E3-0631B4425B11}"/>
    <cellStyle name="Normal 7 5 2 4 2" xfId="3635" xr:uid="{1EAF06E4-3B5B-4EAE-ACD4-45EDAA4163EE}"/>
    <cellStyle name="Normal 7 5 2 4 3" xfId="3636" xr:uid="{E3711E05-B6A2-4F00-9294-2675799B5AD8}"/>
    <cellStyle name="Normal 7 5 2 4 4" xfId="3637" xr:uid="{51633C0E-D1C6-436D-A7AA-6BC552058B1B}"/>
    <cellStyle name="Normal 7 5 2 5" xfId="3638" xr:uid="{2493AABF-7DFF-464B-AC96-DF12F1327B30}"/>
    <cellStyle name="Normal 7 5 2 5 2" xfId="3639" xr:uid="{A5EC3AC5-3D99-49B2-9150-5C85EA770D31}"/>
    <cellStyle name="Normal 7 5 2 5 3" xfId="3640" xr:uid="{2C593655-B989-482F-8F56-F6453242ED23}"/>
    <cellStyle name="Normal 7 5 2 5 4" xfId="3641" xr:uid="{5094784E-BA83-469E-87B1-3B929AA9FCBA}"/>
    <cellStyle name="Normal 7 5 2 6" xfId="3642" xr:uid="{0EE5ABAA-A3F2-4FF7-AA13-A090DD1E2ECD}"/>
    <cellStyle name="Normal 7 5 2 7" xfId="3643" xr:uid="{7A270ACF-D6C8-42DB-998F-23D791836B97}"/>
    <cellStyle name="Normal 7 5 2 8" xfId="3644" xr:uid="{597CB3FD-22DB-45C4-9651-4C2A8F47C2C4}"/>
    <cellStyle name="Normal 7 5 3" xfId="368" xr:uid="{C49C7301-17C7-4A31-8C7B-DED4E27FE6F4}"/>
    <cellStyle name="Normal 7 5 3 2" xfId="740" xr:uid="{93059790-A968-46D5-B2C1-DFA9D8EC4829}"/>
    <cellStyle name="Normal 7 5 3 2 2" xfId="741" xr:uid="{BD548FE2-B663-4D6A-BA75-0ECC5560B5AC}"/>
    <cellStyle name="Normal 7 5 3 2 3" xfId="3645" xr:uid="{2AA6E395-3335-4412-9B4D-558E3BF80342}"/>
    <cellStyle name="Normal 7 5 3 2 4" xfId="3646" xr:uid="{E2AC65A6-5E9F-482F-AC04-DB1F1AE2B9EF}"/>
    <cellStyle name="Normal 7 5 3 3" xfId="742" xr:uid="{52BD9B3B-F1AE-4BFE-8142-59E909E9DCC0}"/>
    <cellStyle name="Normal 7 5 3 3 2" xfId="3647" xr:uid="{70DDFC28-1D00-475F-A5F6-003F37BFB485}"/>
    <cellStyle name="Normal 7 5 3 3 3" xfId="3648" xr:uid="{F2553D81-7B52-49BF-815C-47C3F328893B}"/>
    <cellStyle name="Normal 7 5 3 3 4" xfId="3649" xr:uid="{80191F69-A13A-4C66-9E0A-B57BCCAFD79A}"/>
    <cellStyle name="Normal 7 5 3 4" xfId="3650" xr:uid="{461669CE-297B-49DB-8824-BA646960FE23}"/>
    <cellStyle name="Normal 7 5 3 5" xfId="3651" xr:uid="{A6E7E91C-514F-4BF7-A28C-B66BDE1E76CF}"/>
    <cellStyle name="Normal 7 5 3 6" xfId="3652" xr:uid="{4EF506F2-E111-4FB6-8FB5-569DBF576A8F}"/>
    <cellStyle name="Normal 7 5 4" xfId="369" xr:uid="{A2597E0D-F37E-4FB8-B2BF-F0884F33E99B}"/>
    <cellStyle name="Normal 7 5 4 2" xfId="743" xr:uid="{3A4DBAD5-F243-40ED-B362-0A81A4DD6542}"/>
    <cellStyle name="Normal 7 5 4 2 2" xfId="3653" xr:uid="{E3DD96FF-6ADD-438F-9622-A06408FB498B}"/>
    <cellStyle name="Normal 7 5 4 2 3" xfId="3654" xr:uid="{D9DAF447-6E26-4B32-96C8-09211FFE12B4}"/>
    <cellStyle name="Normal 7 5 4 2 4" xfId="3655" xr:uid="{9D374B06-1EE0-47AF-8670-FA3982738ACB}"/>
    <cellStyle name="Normal 7 5 4 3" xfId="3656" xr:uid="{4E0B6DAB-B30A-4A84-8EA3-778574EB9EA0}"/>
    <cellStyle name="Normal 7 5 4 4" xfId="3657" xr:uid="{01256978-33D6-46C1-8491-1BBEFB6047F5}"/>
    <cellStyle name="Normal 7 5 4 5" xfId="3658" xr:uid="{61F4ED0A-EB57-4DF4-81C2-59F402D176E4}"/>
    <cellStyle name="Normal 7 5 5" xfId="744" xr:uid="{D95E380B-B2C6-4F79-81E8-82C3CF2043A5}"/>
    <cellStyle name="Normal 7 5 5 2" xfId="3659" xr:uid="{F4A64018-F99E-4CC9-B1F6-3998DF27BCB4}"/>
    <cellStyle name="Normal 7 5 5 3" xfId="3660" xr:uid="{27B056F5-7C64-43A3-A25B-C42B8B64A153}"/>
    <cellStyle name="Normal 7 5 5 4" xfId="3661" xr:uid="{08C8FA32-C589-4F30-824A-C69A0E2824FE}"/>
    <cellStyle name="Normal 7 5 6" xfId="3662" xr:uid="{E50CFE11-1DF5-4E42-A072-F327455A7EDF}"/>
    <cellStyle name="Normal 7 5 6 2" xfId="3663" xr:uid="{55853849-2EB7-4EAE-A8A4-C44AD47891BB}"/>
    <cellStyle name="Normal 7 5 6 3" xfId="3664" xr:uid="{AD5B882A-7365-47EA-9D13-85974F7C13D3}"/>
    <cellStyle name="Normal 7 5 6 4" xfId="3665" xr:uid="{C81811FE-4508-4B98-84EA-47D28A94B25D}"/>
    <cellStyle name="Normal 7 5 7" xfId="3666" xr:uid="{AE603C07-B5E9-4B2A-9EF3-5878E90E063D}"/>
    <cellStyle name="Normal 7 5 8" xfId="3667" xr:uid="{1995A731-6CAE-4C1E-82CA-D004549C4EC1}"/>
    <cellStyle name="Normal 7 5 9" xfId="3668" xr:uid="{C23CC52C-33ED-4789-8890-B06B84BB4036}"/>
    <cellStyle name="Normal 7 6" xfId="149" xr:uid="{EFFC6F23-4BB2-4087-B78A-E4E487C07BFD}"/>
    <cellStyle name="Normal 7 6 2" xfId="370" xr:uid="{47C0A38D-E265-4D5F-9A2E-566DA5F17A2A}"/>
    <cellStyle name="Normal 7 6 2 2" xfId="745" xr:uid="{6A53B100-5FB0-4B39-B7AF-57FE103A408E}"/>
    <cellStyle name="Normal 7 6 2 2 2" xfId="1946" xr:uid="{D18CCEEE-2752-4DA0-A2A4-707BBF149243}"/>
    <cellStyle name="Normal 7 6 2 2 2 2" xfId="1947" xr:uid="{FF79EA7D-B655-4FEF-BFE8-D9577CC23E97}"/>
    <cellStyle name="Normal 7 6 2 2 3" xfId="1948" xr:uid="{1D925CF6-B741-4956-97A6-B8F900A7AF68}"/>
    <cellStyle name="Normal 7 6 2 2 4" xfId="3669" xr:uid="{5EAF2C2E-1D07-4E36-8F7A-4E5A870CC3AC}"/>
    <cellStyle name="Normal 7 6 2 3" xfId="1949" xr:uid="{EBB9039B-6603-42C3-B55B-D364B2B66FF6}"/>
    <cellStyle name="Normal 7 6 2 3 2" xfId="1950" xr:uid="{AADD64F9-BA7E-4BE6-9158-B4A09547DF15}"/>
    <cellStyle name="Normal 7 6 2 3 3" xfId="3670" xr:uid="{DE43B1AA-9F34-44AE-A386-3FF9EFD40C46}"/>
    <cellStyle name="Normal 7 6 2 3 4" xfId="3671" xr:uid="{C8A4809C-E1AF-4816-B9BA-01BDFCD15F05}"/>
    <cellStyle name="Normal 7 6 2 4" xfId="1951" xr:uid="{FF4BCB3B-34C6-4C4D-8263-E5E9CE92F398}"/>
    <cellStyle name="Normal 7 6 2 5" xfId="3672" xr:uid="{07D9B1B1-C86C-457A-9E35-5FE1D72786E7}"/>
    <cellStyle name="Normal 7 6 2 6" xfId="3673" xr:uid="{0965996A-94CE-46C3-AFDA-D1190C287B02}"/>
    <cellStyle name="Normal 7 6 3" xfId="746" xr:uid="{572DABD6-7106-48F9-84E3-02AD56593299}"/>
    <cellStyle name="Normal 7 6 3 2" xfId="1952" xr:uid="{5238ECEB-2494-4CF3-AA35-5B13BB9D0B5A}"/>
    <cellStyle name="Normal 7 6 3 2 2" xfId="1953" xr:uid="{DD0FBCFE-7334-4127-9252-365A0EC90E4C}"/>
    <cellStyle name="Normal 7 6 3 2 3" xfId="3674" xr:uid="{6B3B4140-7D1A-464A-90FE-44A9AF0C6F86}"/>
    <cellStyle name="Normal 7 6 3 2 4" xfId="3675" xr:uid="{A39F1263-61FA-4449-98B2-1601F93A0500}"/>
    <cellStyle name="Normal 7 6 3 3" xfId="1954" xr:uid="{517FCE67-4706-48D7-882E-77BC115FED95}"/>
    <cellStyle name="Normal 7 6 3 4" xfId="3676" xr:uid="{7C1CD1C1-93ED-44E7-8DD7-D3DB10C63363}"/>
    <cellStyle name="Normal 7 6 3 5" xfId="3677" xr:uid="{F9A3E203-92DE-476A-8291-7B6FD5AC6E2B}"/>
    <cellStyle name="Normal 7 6 4" xfId="1955" xr:uid="{2B7B97EF-CC81-4A19-B533-8031171A0F30}"/>
    <cellStyle name="Normal 7 6 4 2" xfId="1956" xr:uid="{9D526CB2-10A2-4415-A451-DCF2C02DD5DC}"/>
    <cellStyle name="Normal 7 6 4 3" xfId="3678" xr:uid="{C84AE21B-6810-411A-8325-5D16AEC97962}"/>
    <cellStyle name="Normal 7 6 4 4" xfId="3679" xr:uid="{03C618E3-29E2-43D2-A09A-3378ACBCD183}"/>
    <cellStyle name="Normal 7 6 5" xfId="1957" xr:uid="{6AD496B5-4AE5-41E1-A098-452AA7A6C580}"/>
    <cellStyle name="Normal 7 6 5 2" xfId="3680" xr:uid="{02057BDF-F94D-4F4B-8F4B-9C5A89AEB0DA}"/>
    <cellStyle name="Normal 7 6 5 3" xfId="3681" xr:uid="{589AD05E-753F-49FF-BDB9-55D53C82B455}"/>
    <cellStyle name="Normal 7 6 5 4" xfId="3682" xr:uid="{34A5CBB5-B19E-403E-9788-1124C4EF95E4}"/>
    <cellStyle name="Normal 7 6 6" xfId="3683" xr:uid="{2D86C7B4-3294-4770-826B-DF2227B121B5}"/>
    <cellStyle name="Normal 7 6 7" xfId="3684" xr:uid="{50775FAF-CAB0-4181-A85B-CC78695251C1}"/>
    <cellStyle name="Normal 7 6 8" xfId="3685" xr:uid="{31A6324E-D377-4F1B-9303-179474F2CFBC}"/>
    <cellStyle name="Normal 7 7" xfId="371" xr:uid="{BC7ADF3D-D47D-4A6E-A8E2-05BB1D24C2F8}"/>
    <cellStyle name="Normal 7 7 2" xfId="747" xr:uid="{CDC7C12F-A751-4034-9174-6433354665B9}"/>
    <cellStyle name="Normal 7 7 2 2" xfId="748" xr:uid="{CACAB18D-1D8C-4E65-8670-196AEDB862F0}"/>
    <cellStyle name="Normal 7 7 2 2 2" xfId="1958" xr:uid="{6972EB5C-F350-4EB0-BD22-B7F99E36F85A}"/>
    <cellStyle name="Normal 7 7 2 2 3" xfId="3686" xr:uid="{43220ACE-0A87-475C-8A16-BC19CC887A65}"/>
    <cellStyle name="Normal 7 7 2 2 4" xfId="3687" xr:uid="{5266D61E-DD0D-4D3A-AEF4-24BD9DC15689}"/>
    <cellStyle name="Normal 7 7 2 3" xfId="1959" xr:uid="{A1C1E13E-EDD9-4165-913A-F03B4D8BCC75}"/>
    <cellStyle name="Normal 7 7 2 4" xfId="3688" xr:uid="{410039B7-FC4A-45D5-960F-9759F5B42679}"/>
    <cellStyle name="Normal 7 7 2 5" xfId="3689" xr:uid="{BD2DC082-E4C7-4E76-917A-3B5FC9BBE063}"/>
    <cellStyle name="Normal 7 7 3" xfId="749" xr:uid="{0864F142-26FF-443F-9886-C64207A3D036}"/>
    <cellStyle name="Normal 7 7 3 2" xfId="1960" xr:uid="{9DDCF0F1-8B9C-4BA2-843E-B3E54C07DC3F}"/>
    <cellStyle name="Normal 7 7 3 3" xfId="3690" xr:uid="{23290AD9-EF45-45F4-8ADA-6B0788FF7F4B}"/>
    <cellStyle name="Normal 7 7 3 4" xfId="3691" xr:uid="{30605904-91FC-4571-A977-26B206DDB81D}"/>
    <cellStyle name="Normal 7 7 4" xfId="1961" xr:uid="{6A306AFD-7CBF-402F-A163-55381B504C68}"/>
    <cellStyle name="Normal 7 7 4 2" xfId="3692" xr:uid="{98ACA8B1-1F41-4A97-B425-0F25DB147EF1}"/>
    <cellStyle name="Normal 7 7 4 3" xfId="3693" xr:uid="{9F58F58A-80A1-4F49-8604-34AED5287728}"/>
    <cellStyle name="Normal 7 7 4 4" xfId="3694" xr:uid="{9070D7D7-D2EF-4A0C-9DC0-AFAEEB8F4DC3}"/>
    <cellStyle name="Normal 7 7 5" xfId="3695" xr:uid="{9A3367A1-1A24-421B-9351-D846CA0FB18C}"/>
    <cellStyle name="Normal 7 7 6" xfId="3696" xr:uid="{20F65BBC-AF22-4109-8DE0-6DC83B886671}"/>
    <cellStyle name="Normal 7 7 7" xfId="3697" xr:uid="{80F7ED57-5D7B-49B0-8DC8-21B5AA910603}"/>
    <cellStyle name="Normal 7 8" xfId="372" xr:uid="{5C12614C-D11A-4288-8762-069AD04AC518}"/>
    <cellStyle name="Normal 7 8 2" xfId="750" xr:uid="{BD0E56E3-5DC9-449C-8E44-D9C46FDDAABB}"/>
    <cellStyle name="Normal 7 8 2 2" xfId="1962" xr:uid="{184506DD-099F-4617-ABEA-0946B109DC93}"/>
    <cellStyle name="Normal 7 8 2 3" xfId="3698" xr:uid="{870D9E82-29A8-447B-8FA8-6E46A804C0D1}"/>
    <cellStyle name="Normal 7 8 2 4" xfId="3699" xr:uid="{280C8EA9-C101-471B-8290-21375541315F}"/>
    <cellStyle name="Normal 7 8 3" xfId="1963" xr:uid="{C97712CF-C704-4616-B212-E78420EEABE2}"/>
    <cellStyle name="Normal 7 8 3 2" xfId="3700" xr:uid="{51EBEFEC-05B9-41CD-97F6-763571399FB3}"/>
    <cellStyle name="Normal 7 8 3 3" xfId="3701" xr:uid="{1AB071CC-EF74-4F7B-A553-9A56DD435E60}"/>
    <cellStyle name="Normal 7 8 3 4" xfId="3702" xr:uid="{FBF2B432-6AAE-4897-926C-99F8836E6CF7}"/>
    <cellStyle name="Normal 7 8 4" xfId="3703" xr:uid="{83ACE1EA-3586-4DD1-9BCB-E6141B5B8041}"/>
    <cellStyle name="Normal 7 8 5" xfId="3704" xr:uid="{63B8FC63-3C8C-4DA4-86C4-145A4A879962}"/>
    <cellStyle name="Normal 7 8 6" xfId="3705" xr:uid="{F13317F4-0354-4C7E-9756-8B91B4894A55}"/>
    <cellStyle name="Normal 7 9" xfId="373" xr:uid="{F257E481-77F6-46A8-8C08-7A81BE89CE2E}"/>
    <cellStyle name="Normal 7 9 2" xfId="1964" xr:uid="{F105C9B6-9759-419D-9611-902A3BA0EDFE}"/>
    <cellStyle name="Normal 7 9 2 2" xfId="3706" xr:uid="{42BD35FE-3B3C-4F70-8186-544F6F258A7B}"/>
    <cellStyle name="Normal 7 9 2 2 2" xfId="4408" xr:uid="{5576F598-F0D7-4752-9676-E16267740517}"/>
    <cellStyle name="Normal 7 9 2 2 3" xfId="4687" xr:uid="{7C6E953B-B2CD-4661-8D2A-A6C194F88169}"/>
    <cellStyle name="Normal 7 9 2 3" xfId="3707" xr:uid="{3704515D-AB83-4D35-8271-9CFE1ADB27F2}"/>
    <cellStyle name="Normal 7 9 2 4" xfId="3708" xr:uid="{EB12499A-DAEF-4DA4-8DD5-149E0E5FD66D}"/>
    <cellStyle name="Normal 7 9 3" xfId="3709" xr:uid="{C5AEAF4D-AC6A-466B-9B09-7A78D2A2E23E}"/>
    <cellStyle name="Normal 7 9 3 2" xfId="5346" xr:uid="{22BDA83B-46D4-4F29-98D5-4B7D9C685B59}"/>
    <cellStyle name="Normal 7 9 4" xfId="3710" xr:uid="{1B2D0116-FE1D-4D75-89FD-7586D4A004AF}"/>
    <cellStyle name="Normal 7 9 4 2" xfId="4578" xr:uid="{8020C2E0-F362-471C-9E45-759932B81AEB}"/>
    <cellStyle name="Normal 7 9 4 3" xfId="4688" xr:uid="{D097ADEA-70FD-412D-B16B-57B3D80BBDDE}"/>
    <cellStyle name="Normal 7 9 4 4" xfId="4607" xr:uid="{9C312B4F-3710-418B-A6C5-0E2B938D2678}"/>
    <cellStyle name="Normal 7 9 5" xfId="3711" xr:uid="{2166C489-95EF-4260-89C8-D8861B59E053}"/>
    <cellStyle name="Normal 8" xfId="76" xr:uid="{6A8E27A7-231C-47F2-BF05-E30009FD3991}"/>
    <cellStyle name="Normal 8 10" xfId="1965" xr:uid="{CCBEF00D-012A-400F-BA80-F5094B2428B6}"/>
    <cellStyle name="Normal 8 10 2" xfId="3712" xr:uid="{9AF5AB4E-A880-4229-A421-334FFC0445C6}"/>
    <cellStyle name="Normal 8 10 3" xfId="3713" xr:uid="{AA161843-CE0D-4E8A-B888-1CF1EFD06F74}"/>
    <cellStyle name="Normal 8 10 4" xfId="3714" xr:uid="{15316F8C-1E43-4A56-956E-C825E3F80AC2}"/>
    <cellStyle name="Normal 8 11" xfId="3715" xr:uid="{4E1D9E95-6BB0-4549-9850-77B561B06F6D}"/>
    <cellStyle name="Normal 8 11 2" xfId="3716" xr:uid="{A04D0530-E83B-40F4-B5DC-96845EC1469D}"/>
    <cellStyle name="Normal 8 11 3" xfId="3717" xr:uid="{B805BDDA-E96F-401A-985F-EB340BDB8913}"/>
    <cellStyle name="Normal 8 11 4" xfId="3718" xr:uid="{E48C94DD-035F-43BC-A80D-B4ACBAC9137E}"/>
    <cellStyle name="Normal 8 12" xfId="3719" xr:uid="{2F7F38EB-2398-43BB-A6B9-D7200708B5BF}"/>
    <cellStyle name="Normal 8 12 2" xfId="3720" xr:uid="{B911D4BD-6F21-4BEE-84C6-0BC2CD03727D}"/>
    <cellStyle name="Normal 8 13" xfId="3721" xr:uid="{83D4E286-E700-441A-AD7C-627B3E0AF9F7}"/>
    <cellStyle name="Normal 8 14" xfId="3722" xr:uid="{3C0867FD-098F-4F15-81FD-2B8DE9B10D91}"/>
    <cellStyle name="Normal 8 15" xfId="3723" xr:uid="{D786E755-4D0D-46B7-8E12-0F245956395E}"/>
    <cellStyle name="Normal 8 2" xfId="150" xr:uid="{73C37F99-B59D-463C-BB2E-847BF614E660}"/>
    <cellStyle name="Normal 8 2 10" xfId="3724" xr:uid="{31B9B0EB-2999-4C2E-8683-B678809E4108}"/>
    <cellStyle name="Normal 8 2 11" xfId="3725" xr:uid="{3290F87F-0E75-4003-8EF5-0E0678E01812}"/>
    <cellStyle name="Normal 8 2 2" xfId="151" xr:uid="{375E8492-C25A-4155-934B-890DEF3BA0E4}"/>
    <cellStyle name="Normal 8 2 2 2" xfId="152" xr:uid="{23D1B9DC-740D-4288-BB4C-281C805554D0}"/>
    <cellStyle name="Normal 8 2 2 2 2" xfId="374" xr:uid="{9F90BD0A-6CA2-4A8A-BC10-8FDA8734B89D}"/>
    <cellStyle name="Normal 8 2 2 2 2 2" xfId="751" xr:uid="{9CF367E5-E642-4CD1-86D4-1414223F18F1}"/>
    <cellStyle name="Normal 8 2 2 2 2 2 2" xfId="752" xr:uid="{90321282-F450-4BB8-9AFE-EBCE3DA8439A}"/>
    <cellStyle name="Normal 8 2 2 2 2 2 2 2" xfId="1966" xr:uid="{8EAE862A-0FAF-44FB-807A-8D8BB290FCC9}"/>
    <cellStyle name="Normal 8 2 2 2 2 2 2 2 2" xfId="1967" xr:uid="{A5005F6A-9C63-49BD-8005-87D2C11BD4EC}"/>
    <cellStyle name="Normal 8 2 2 2 2 2 2 3" xfId="1968" xr:uid="{F44B7C73-0D17-43FB-B819-A1E1A09111E5}"/>
    <cellStyle name="Normal 8 2 2 2 2 2 3" xfId="1969" xr:uid="{12092FEE-5E9A-4BE3-9966-5C55722ACC33}"/>
    <cellStyle name="Normal 8 2 2 2 2 2 3 2" xfId="1970" xr:uid="{B9A8D766-887A-46D2-A071-E4009D55547D}"/>
    <cellStyle name="Normal 8 2 2 2 2 2 4" xfId="1971" xr:uid="{EEB704D4-4228-4DDE-BD15-9441905196B7}"/>
    <cellStyle name="Normal 8 2 2 2 2 3" xfId="753" xr:uid="{424E7ECF-44CB-430E-80DE-7A5AB8D429B7}"/>
    <cellStyle name="Normal 8 2 2 2 2 3 2" xfId="1972" xr:uid="{FD017F1A-1299-4443-8D52-8E55D1256BD0}"/>
    <cellStyle name="Normal 8 2 2 2 2 3 2 2" xfId="1973" xr:uid="{1C4D1094-3EEC-4301-B163-D5C0239CB2EE}"/>
    <cellStyle name="Normal 8 2 2 2 2 3 3" xfId="1974" xr:uid="{3F52649A-20D6-499C-B294-BC75D208E87B}"/>
    <cellStyle name="Normal 8 2 2 2 2 3 4" xfId="3726" xr:uid="{C397CDAC-DA1B-42DC-B529-D096F7A43577}"/>
    <cellStyle name="Normal 8 2 2 2 2 4" xfId="1975" xr:uid="{15B860FC-81C8-4EFC-9BD3-0FAD399E6680}"/>
    <cellStyle name="Normal 8 2 2 2 2 4 2" xfId="1976" xr:uid="{2503E984-3C6C-4231-A7AA-1632E747C5CD}"/>
    <cellStyle name="Normal 8 2 2 2 2 5" xfId="1977" xr:uid="{FE6B14E4-EE97-4F10-9822-0E4769BC6310}"/>
    <cellStyle name="Normal 8 2 2 2 2 6" xfId="3727" xr:uid="{B34A83CE-AE07-4BB0-8673-AFCF6476772F}"/>
    <cellStyle name="Normal 8 2 2 2 3" xfId="375" xr:uid="{00C4EEFA-B8C2-49F3-B4BA-B457568CCEBB}"/>
    <cellStyle name="Normal 8 2 2 2 3 2" xfId="754" xr:uid="{C1639446-F85D-4AAE-B68E-4DCC1D0CE745}"/>
    <cellStyle name="Normal 8 2 2 2 3 2 2" xfId="755" xr:uid="{D7F9ADBA-27D1-406A-8400-46CD6AA5FCEE}"/>
    <cellStyle name="Normal 8 2 2 2 3 2 2 2" xfId="1978" xr:uid="{C9B6C47E-8531-41B8-B1EB-1D03D60290D6}"/>
    <cellStyle name="Normal 8 2 2 2 3 2 2 2 2" xfId="1979" xr:uid="{3AFC2D14-60AD-49DF-B404-91D3C6C4CE89}"/>
    <cellStyle name="Normal 8 2 2 2 3 2 2 3" xfId="1980" xr:uid="{F8734DEA-AE4C-4E12-89EE-B5D51DD5BB56}"/>
    <cellStyle name="Normal 8 2 2 2 3 2 3" xfId="1981" xr:uid="{5CE792B0-8B67-499A-8FB1-F8DC75F3F760}"/>
    <cellStyle name="Normal 8 2 2 2 3 2 3 2" xfId="1982" xr:uid="{FE9C4C64-228D-4483-9B47-D36DFCD3C48C}"/>
    <cellStyle name="Normal 8 2 2 2 3 2 4" xfId="1983" xr:uid="{085E6381-A00B-4526-A882-640B704259A4}"/>
    <cellStyle name="Normal 8 2 2 2 3 3" xfId="756" xr:uid="{F3EF8DA9-370B-440E-B14C-27AED141CC2E}"/>
    <cellStyle name="Normal 8 2 2 2 3 3 2" xfId="1984" xr:uid="{38304157-B30C-442C-8656-9D691E4161E4}"/>
    <cellStyle name="Normal 8 2 2 2 3 3 2 2" xfId="1985" xr:uid="{B655A9D5-0DBB-4CCF-A05B-71C5AAC80A76}"/>
    <cellStyle name="Normal 8 2 2 2 3 3 3" xfId="1986" xr:uid="{5D424FC9-F245-43EC-8C64-2FEFD63EE36B}"/>
    <cellStyle name="Normal 8 2 2 2 3 4" xfId="1987" xr:uid="{8C088822-E8B7-4E22-B2EC-E29576208684}"/>
    <cellStyle name="Normal 8 2 2 2 3 4 2" xfId="1988" xr:uid="{A3E3DF2D-1FF5-467B-8C3C-77714CC96229}"/>
    <cellStyle name="Normal 8 2 2 2 3 5" xfId="1989" xr:uid="{62B0E086-B498-4D41-8E37-AA9421A02167}"/>
    <cellStyle name="Normal 8 2 2 2 4" xfId="757" xr:uid="{696C5E6C-5FEE-4958-A1A4-DA7A322EC768}"/>
    <cellStyle name="Normal 8 2 2 2 4 2" xfId="758" xr:uid="{A72BBA72-8B7F-4B23-83DC-D62A4924E8D2}"/>
    <cellStyle name="Normal 8 2 2 2 4 2 2" xfId="1990" xr:uid="{F0A4E979-1677-4DE2-B5A8-E3A8694937D0}"/>
    <cellStyle name="Normal 8 2 2 2 4 2 2 2" xfId="1991" xr:uid="{04ED82F1-153B-4EE4-81CC-F501AF57206F}"/>
    <cellStyle name="Normal 8 2 2 2 4 2 3" xfId="1992" xr:uid="{B141DC41-EDEF-4352-8942-FAB6955F7BB7}"/>
    <cellStyle name="Normal 8 2 2 2 4 3" xfId="1993" xr:uid="{FECA05AA-788F-43F5-B2F9-406567BD2B03}"/>
    <cellStyle name="Normal 8 2 2 2 4 3 2" xfId="1994" xr:uid="{549D3270-C595-4E56-8467-04D393F395E1}"/>
    <cellStyle name="Normal 8 2 2 2 4 4" xfId="1995" xr:uid="{99AEE0C9-4F9F-4ABF-9CD6-1369770956DE}"/>
    <cellStyle name="Normal 8 2 2 2 5" xfId="759" xr:uid="{9CBEB3EB-058D-4950-8379-F86D40947971}"/>
    <cellStyle name="Normal 8 2 2 2 5 2" xfId="1996" xr:uid="{F47BCA06-065D-4BA3-8C71-F1914D3DBFDB}"/>
    <cellStyle name="Normal 8 2 2 2 5 2 2" xfId="1997" xr:uid="{23448075-4B8E-4D8A-8ECB-E8E9A1041D7D}"/>
    <cellStyle name="Normal 8 2 2 2 5 3" xfId="1998" xr:uid="{F0B412C5-7D1E-4686-AE10-D62BA6C88C7D}"/>
    <cellStyle name="Normal 8 2 2 2 5 4" xfId="3728" xr:uid="{35EAF71D-814A-4F48-B2DB-EF8086DE35E2}"/>
    <cellStyle name="Normal 8 2 2 2 6" xfId="1999" xr:uid="{32F6E714-7628-40E8-9413-64294BF84559}"/>
    <cellStyle name="Normal 8 2 2 2 6 2" xfId="2000" xr:uid="{BC1BD0FE-C48F-4677-AE92-F1E41198485C}"/>
    <cellStyle name="Normal 8 2 2 2 7" xfId="2001" xr:uid="{6AD9882B-7E8D-44B3-8362-B60E57C3C1D6}"/>
    <cellStyle name="Normal 8 2 2 2 8" xfId="3729" xr:uid="{A396AE21-FA46-4606-9437-D2E66567E8C4}"/>
    <cellStyle name="Normal 8 2 2 3" xfId="376" xr:uid="{A455CD12-B2C2-4857-BE37-647714FCC4AA}"/>
    <cellStyle name="Normal 8 2 2 3 2" xfId="760" xr:uid="{9523F18A-4E00-4EDD-9B6D-145BFB7B61C0}"/>
    <cellStyle name="Normal 8 2 2 3 2 2" xfId="761" xr:uid="{CEB4119F-A521-40A5-8D4A-21E3984CC300}"/>
    <cellStyle name="Normal 8 2 2 3 2 2 2" xfId="2002" xr:uid="{A9391FF3-9799-4A76-9F0F-4E94CA8DA485}"/>
    <cellStyle name="Normal 8 2 2 3 2 2 2 2" xfId="2003" xr:uid="{986394AD-1FCD-4E86-BE5F-5A7E78D2CD15}"/>
    <cellStyle name="Normal 8 2 2 3 2 2 3" xfId="2004" xr:uid="{B58C0205-AD21-489E-9E12-FEA5DBBCC878}"/>
    <cellStyle name="Normal 8 2 2 3 2 3" xfId="2005" xr:uid="{49E7F4A7-C315-44C5-A588-B8D436AF4E73}"/>
    <cellStyle name="Normal 8 2 2 3 2 3 2" xfId="2006" xr:uid="{4DC2B93A-7B00-43BE-B9B3-C9FD8F5AFC16}"/>
    <cellStyle name="Normal 8 2 2 3 2 4" xfId="2007" xr:uid="{74FFF6F8-93BF-451F-8774-E3B9AAB9F8CF}"/>
    <cellStyle name="Normal 8 2 2 3 3" xfId="762" xr:uid="{D3FAA243-F9BA-4A9C-BA30-5EF7A59054BE}"/>
    <cellStyle name="Normal 8 2 2 3 3 2" xfId="2008" xr:uid="{65CEFD79-CBFE-4DB8-8434-6E5F15900CCB}"/>
    <cellStyle name="Normal 8 2 2 3 3 2 2" xfId="2009" xr:uid="{741A8742-7FEF-4F92-A213-D4B2434D4131}"/>
    <cellStyle name="Normal 8 2 2 3 3 3" xfId="2010" xr:uid="{7024674B-E929-4987-B5FC-1FD6A3982F8C}"/>
    <cellStyle name="Normal 8 2 2 3 3 4" xfId="3730" xr:uid="{F2AC4FCB-8BED-48BE-B153-61CF723BAA28}"/>
    <cellStyle name="Normal 8 2 2 3 4" xfId="2011" xr:uid="{77F673BF-DD85-447B-8697-25706CE716F2}"/>
    <cellStyle name="Normal 8 2 2 3 4 2" xfId="2012" xr:uid="{0981BA33-F833-4059-B879-77002A2235C9}"/>
    <cellStyle name="Normal 8 2 2 3 5" xfId="2013" xr:uid="{9EAFAE0B-C6B5-49A9-AAF5-02C5F4919853}"/>
    <cellStyle name="Normal 8 2 2 3 6" xfId="3731" xr:uid="{051C4881-CBFD-45D3-B2FD-88CD2876499A}"/>
    <cellStyle name="Normal 8 2 2 4" xfId="377" xr:uid="{E60D512D-7B50-4FCA-9321-D8FEF6F7986E}"/>
    <cellStyle name="Normal 8 2 2 4 2" xfId="763" xr:uid="{2E1372E3-8936-46D6-A0B3-F19928579254}"/>
    <cellStyle name="Normal 8 2 2 4 2 2" xfId="764" xr:uid="{2066C1E4-5DE2-4417-955F-2837B1487E74}"/>
    <cellStyle name="Normal 8 2 2 4 2 2 2" xfId="2014" xr:uid="{3AB29AEC-EF69-40FF-BA26-5335E853ECF3}"/>
    <cellStyle name="Normal 8 2 2 4 2 2 2 2" xfId="2015" xr:uid="{BEA38FBB-8747-4E4D-A0D6-0A6ABA9B9FE5}"/>
    <cellStyle name="Normal 8 2 2 4 2 2 3" xfId="2016" xr:uid="{22417AB8-CB96-4387-8BE9-77E167677825}"/>
    <cellStyle name="Normal 8 2 2 4 2 3" xfId="2017" xr:uid="{CCEAE726-8572-42BC-96BE-C13FFC739AA4}"/>
    <cellStyle name="Normal 8 2 2 4 2 3 2" xfId="2018" xr:uid="{BAF281DA-720E-44F0-9057-C2641E4B0A65}"/>
    <cellStyle name="Normal 8 2 2 4 2 4" xfId="2019" xr:uid="{B4CBA84B-2557-4B2A-AE74-25937E6C5293}"/>
    <cellStyle name="Normal 8 2 2 4 3" xfId="765" xr:uid="{5D6D95E4-18F5-46B0-BA5E-78BA8F642B4B}"/>
    <cellStyle name="Normal 8 2 2 4 3 2" xfId="2020" xr:uid="{57356A40-601A-4349-B5DF-A9EA240ECF6D}"/>
    <cellStyle name="Normal 8 2 2 4 3 2 2" xfId="2021" xr:uid="{ACB85AE2-AAE3-42EB-9855-802733B81BD9}"/>
    <cellStyle name="Normal 8 2 2 4 3 3" xfId="2022" xr:uid="{33B320CE-3B32-4D18-AFE8-5F42C8107D99}"/>
    <cellStyle name="Normal 8 2 2 4 4" xfId="2023" xr:uid="{F7D05C26-F9E1-4AD8-BEA7-8A61176976BB}"/>
    <cellStyle name="Normal 8 2 2 4 4 2" xfId="2024" xr:uid="{B924E11D-43D3-4371-9688-0EB7C2BDF56A}"/>
    <cellStyle name="Normal 8 2 2 4 5" xfId="2025" xr:uid="{57279F8D-0EA7-427B-8388-9048395B19B6}"/>
    <cellStyle name="Normal 8 2 2 5" xfId="378" xr:uid="{FC544387-0C74-4728-89FC-5AB8EA474CE5}"/>
    <cellStyle name="Normal 8 2 2 5 2" xfId="766" xr:uid="{A8E8FB1B-D43E-457A-A4D4-168F1EACBD6E}"/>
    <cellStyle name="Normal 8 2 2 5 2 2" xfId="2026" xr:uid="{495565BF-7D5C-4E64-AB5D-C2720AB6B33D}"/>
    <cellStyle name="Normal 8 2 2 5 2 2 2" xfId="2027" xr:uid="{15FE2833-86A7-474A-BCE4-4F5C3B186C86}"/>
    <cellStyle name="Normal 8 2 2 5 2 3" xfId="2028" xr:uid="{B23CFD42-4DC9-4237-8D7C-596961A1B54F}"/>
    <cellStyle name="Normal 8 2 2 5 3" xfId="2029" xr:uid="{C0ABBAA4-22D7-4BB0-9D98-4D1D1C62C467}"/>
    <cellStyle name="Normal 8 2 2 5 3 2" xfId="2030" xr:uid="{D0312169-099E-40C0-9D8F-7CD89700D2D5}"/>
    <cellStyle name="Normal 8 2 2 5 4" xfId="2031" xr:uid="{7C9C90F7-836E-4AB3-BA34-92A50D1535DD}"/>
    <cellStyle name="Normal 8 2 2 6" xfId="767" xr:uid="{B65F9A4C-AF3B-4067-8D9D-06787F431956}"/>
    <cellStyle name="Normal 8 2 2 6 2" xfId="2032" xr:uid="{BDCF27D4-FA61-4D6C-88D9-03083EA75314}"/>
    <cellStyle name="Normal 8 2 2 6 2 2" xfId="2033" xr:uid="{D6328E5A-EEE6-4BA5-9EDD-C774A1352165}"/>
    <cellStyle name="Normal 8 2 2 6 3" xfId="2034" xr:uid="{CBAA95B8-A9F8-45FF-B00D-E2D24A44EF5E}"/>
    <cellStyle name="Normal 8 2 2 6 4" xfId="3732" xr:uid="{C67B95D5-AB1D-4ED4-A75D-E89CFB7ACB55}"/>
    <cellStyle name="Normal 8 2 2 7" xfId="2035" xr:uid="{013095A6-E4FA-446C-854E-8EB1F18AEFD7}"/>
    <cellStyle name="Normal 8 2 2 7 2" xfId="2036" xr:uid="{D0A33EF3-2D0D-4C75-9CD3-D4E7A42B58A6}"/>
    <cellStyle name="Normal 8 2 2 8" xfId="2037" xr:uid="{356497A4-9C3B-4E61-86E5-3CFD45A6E475}"/>
    <cellStyle name="Normal 8 2 2 9" xfId="3733" xr:uid="{CBF6A075-65EA-4391-A015-B28EA0BA777C}"/>
    <cellStyle name="Normal 8 2 3" xfId="153" xr:uid="{529ADD19-5850-44CD-8E3F-63ADB2A434C9}"/>
    <cellStyle name="Normal 8 2 3 2" xfId="154" xr:uid="{84694986-5DCF-4D3B-ACD6-AB2C42E34A3B}"/>
    <cellStyle name="Normal 8 2 3 2 2" xfId="768" xr:uid="{565C9EE7-C8B3-4AAB-93D0-664096217290}"/>
    <cellStyle name="Normal 8 2 3 2 2 2" xfId="769" xr:uid="{71449A4D-B6C5-4E36-ACA5-AFE3B2F26D9B}"/>
    <cellStyle name="Normal 8 2 3 2 2 2 2" xfId="2038" xr:uid="{17B16230-CFFF-4FE6-BEC1-608AE14E2756}"/>
    <cellStyle name="Normal 8 2 3 2 2 2 2 2" xfId="2039" xr:uid="{9FC4E7D9-25EA-4E7D-BFE0-EC6C34CAD692}"/>
    <cellStyle name="Normal 8 2 3 2 2 2 3" xfId="2040" xr:uid="{8F803ED6-05B1-4955-8DD6-ED6E1BF3CD2F}"/>
    <cellStyle name="Normal 8 2 3 2 2 3" xfId="2041" xr:uid="{7E0DBFAE-E457-43A6-BF1C-BFBA36D32F3C}"/>
    <cellStyle name="Normal 8 2 3 2 2 3 2" xfId="2042" xr:uid="{CDD81B1D-62DD-4064-8AE9-9ACB30508FA5}"/>
    <cellStyle name="Normal 8 2 3 2 2 4" xfId="2043" xr:uid="{DAC0E5CA-9B65-4C98-BEB4-64C89978D910}"/>
    <cellStyle name="Normal 8 2 3 2 3" xfId="770" xr:uid="{6DE97AD3-C85E-48DA-975A-9BBDF71A0B5C}"/>
    <cellStyle name="Normal 8 2 3 2 3 2" xfId="2044" xr:uid="{4E5068B1-C72D-4917-BE68-B63B9BA51A1E}"/>
    <cellStyle name="Normal 8 2 3 2 3 2 2" xfId="2045" xr:uid="{062EF2CD-0738-4FB8-A7A1-916B60CC1DD2}"/>
    <cellStyle name="Normal 8 2 3 2 3 3" xfId="2046" xr:uid="{5A0FE51B-19C5-4BFD-ABB1-BE360A843EF9}"/>
    <cellStyle name="Normal 8 2 3 2 3 4" xfId="3734" xr:uid="{BFD4F9DC-718A-4194-AF7D-387F0A95546D}"/>
    <cellStyle name="Normal 8 2 3 2 4" xfId="2047" xr:uid="{0FC76E1C-4E72-46BD-9C4E-A892CB7B01D6}"/>
    <cellStyle name="Normal 8 2 3 2 4 2" xfId="2048" xr:uid="{EBB43664-B200-4277-8DC2-19AB79A53095}"/>
    <cellStyle name="Normal 8 2 3 2 5" xfId="2049" xr:uid="{F832B260-6DA7-42E4-B81E-186E8C2361B0}"/>
    <cellStyle name="Normal 8 2 3 2 6" xfId="3735" xr:uid="{CBDF197E-11BE-4EA1-B906-7CCE9000CF43}"/>
    <cellStyle name="Normal 8 2 3 3" xfId="379" xr:uid="{F08B85DA-C65E-47DA-A96A-8D6C3E5A1A62}"/>
    <cellStyle name="Normal 8 2 3 3 2" xfId="771" xr:uid="{8567BE64-6933-4370-A2C9-11A925B1B9DD}"/>
    <cellStyle name="Normal 8 2 3 3 2 2" xfId="772" xr:uid="{7D8D3847-8FAD-4438-954E-AB791C54845C}"/>
    <cellStyle name="Normal 8 2 3 3 2 2 2" xfId="2050" xr:uid="{CCFDA27C-777D-4B90-8997-EAD7ABE8E4DC}"/>
    <cellStyle name="Normal 8 2 3 3 2 2 2 2" xfId="2051" xr:uid="{E18969CC-B66B-4CFF-AF37-67A4D664781B}"/>
    <cellStyle name="Normal 8 2 3 3 2 2 3" xfId="2052" xr:uid="{AF5F15E7-FE6A-4159-812F-450D001B7F07}"/>
    <cellStyle name="Normal 8 2 3 3 2 3" xfId="2053" xr:uid="{583704FB-52E8-4C26-85FB-B26316803DBD}"/>
    <cellStyle name="Normal 8 2 3 3 2 3 2" xfId="2054" xr:uid="{5D65BA71-13B5-45E3-8071-7937C0D33279}"/>
    <cellStyle name="Normal 8 2 3 3 2 4" xfId="2055" xr:uid="{166F1597-F207-43CD-85B8-33A040670C3C}"/>
    <cellStyle name="Normal 8 2 3 3 3" xfId="773" xr:uid="{DF4474F4-8260-402A-A838-4EAC928A8F72}"/>
    <cellStyle name="Normal 8 2 3 3 3 2" xfId="2056" xr:uid="{980E76F0-9823-4867-B011-983862D39AA3}"/>
    <cellStyle name="Normal 8 2 3 3 3 2 2" xfId="2057" xr:uid="{EABEEA76-A04A-4511-948C-A5726CFC89B8}"/>
    <cellStyle name="Normal 8 2 3 3 3 3" xfId="2058" xr:uid="{CAA4845F-A041-4B59-8881-5F48B73F756B}"/>
    <cellStyle name="Normal 8 2 3 3 4" xfId="2059" xr:uid="{6575BA47-B691-4211-AA20-5A83F4F66A36}"/>
    <cellStyle name="Normal 8 2 3 3 4 2" xfId="2060" xr:uid="{9CB1EA3F-E6B1-4CFD-A936-1A29478B7A3E}"/>
    <cellStyle name="Normal 8 2 3 3 5" xfId="2061" xr:uid="{8DD14193-B2C7-46FC-9DFD-FC4E0CD78070}"/>
    <cellStyle name="Normal 8 2 3 4" xfId="380" xr:uid="{BDBEF1FF-FB83-4AD7-8E75-AF41DCB33F99}"/>
    <cellStyle name="Normal 8 2 3 4 2" xfId="774" xr:uid="{BD33CDB1-AE09-4EC5-8FB0-2A0D89F016ED}"/>
    <cellStyle name="Normal 8 2 3 4 2 2" xfId="2062" xr:uid="{5DBD3CC1-3878-40E9-98E6-ED0CCF0ACB8C}"/>
    <cellStyle name="Normal 8 2 3 4 2 2 2" xfId="2063" xr:uid="{D6CD5768-E89E-47CD-AC5D-BF256112AB15}"/>
    <cellStyle name="Normal 8 2 3 4 2 3" xfId="2064" xr:uid="{61AC190A-D210-48D9-9B52-43DB2F4C5FC3}"/>
    <cellStyle name="Normal 8 2 3 4 3" xfId="2065" xr:uid="{7B691ADD-54C3-460B-986A-FF0630AE5666}"/>
    <cellStyle name="Normal 8 2 3 4 3 2" xfId="2066" xr:uid="{7EF4F96F-20C4-48DA-ABE4-1CC1E5F1208B}"/>
    <cellStyle name="Normal 8 2 3 4 4" xfId="2067" xr:uid="{6246E000-9A1C-4E84-BE6B-98B448E6E583}"/>
    <cellStyle name="Normal 8 2 3 5" xfId="775" xr:uid="{54751BCA-A891-4DE5-9A79-DBFF3CDBAEC2}"/>
    <cellStyle name="Normal 8 2 3 5 2" xfId="2068" xr:uid="{2BA1D60B-CFFA-48BB-B05B-D52296B71453}"/>
    <cellStyle name="Normal 8 2 3 5 2 2" xfId="2069" xr:uid="{84C51AFC-D81F-4D26-90D9-BE500F171FBA}"/>
    <cellStyle name="Normal 8 2 3 5 3" xfId="2070" xr:uid="{990A3AB1-B261-4422-AF21-6A0B903978A0}"/>
    <cellStyle name="Normal 8 2 3 5 4" xfId="3736" xr:uid="{41F538CD-BFB2-448F-893C-409A718F646D}"/>
    <cellStyle name="Normal 8 2 3 6" xfId="2071" xr:uid="{B0392765-DBD6-4598-B4DB-B3D0E1E857F7}"/>
    <cellStyle name="Normal 8 2 3 6 2" xfId="2072" xr:uid="{5CEADE61-8A77-4CB7-8002-7A4E0AB4CE2B}"/>
    <cellStyle name="Normal 8 2 3 7" xfId="2073" xr:uid="{21D10DE9-F61D-4A4C-B7E9-AD3E213DD338}"/>
    <cellStyle name="Normal 8 2 3 8" xfId="3737" xr:uid="{E6DF5729-ADC0-4F12-B25F-039B1A0E9EF0}"/>
    <cellStyle name="Normal 8 2 4" xfId="155" xr:uid="{00B60EE6-1F00-4C08-92D6-7EFF22BF8081}"/>
    <cellStyle name="Normal 8 2 4 2" xfId="449" xr:uid="{486C0E63-B05E-4D7E-A300-BACCBB7E401D}"/>
    <cellStyle name="Normal 8 2 4 2 2" xfId="776" xr:uid="{F0391690-2B6F-4C7B-A2DF-925BD1241FB7}"/>
    <cellStyle name="Normal 8 2 4 2 2 2" xfId="2074" xr:uid="{8D2924DA-7815-445B-8C37-C28192D0CB65}"/>
    <cellStyle name="Normal 8 2 4 2 2 2 2" xfId="2075" xr:uid="{97D7D13F-CC3A-420D-A857-ABA2B1C2162C}"/>
    <cellStyle name="Normal 8 2 4 2 2 3" xfId="2076" xr:uid="{4DE0CFCF-A7AC-46AC-956B-6205B9931FBF}"/>
    <cellStyle name="Normal 8 2 4 2 2 4" xfId="3738" xr:uid="{D979D033-F0F4-43F2-8D78-7BCFA65B9ADB}"/>
    <cellStyle name="Normal 8 2 4 2 3" xfId="2077" xr:uid="{2318939B-BF34-478A-BBFF-73BE5F6D6CCC}"/>
    <cellStyle name="Normal 8 2 4 2 3 2" xfId="2078" xr:uid="{7118D35A-9E72-447A-87A2-C5BDCF8A3DE1}"/>
    <cellStyle name="Normal 8 2 4 2 4" xfId="2079" xr:uid="{04999747-FCEA-4696-B5AC-4D4C7F7B4B4D}"/>
    <cellStyle name="Normal 8 2 4 2 5" xfId="3739" xr:uid="{21486A35-777E-4F7E-9AEB-94EF5EF93652}"/>
    <cellStyle name="Normal 8 2 4 3" xfId="777" xr:uid="{3C3B25CD-5B75-4A29-8DEF-5BC8FF2CB2BD}"/>
    <cellStyle name="Normal 8 2 4 3 2" xfId="2080" xr:uid="{8EBB6CBE-F4D7-4CBB-8A43-7C6FE839A10C}"/>
    <cellStyle name="Normal 8 2 4 3 2 2" xfId="2081" xr:uid="{4CA97413-776A-4470-8409-C154EBDCF2B7}"/>
    <cellStyle name="Normal 8 2 4 3 3" xfId="2082" xr:uid="{1A3395F3-04D2-4BEE-816C-85F27E50F3A0}"/>
    <cellStyle name="Normal 8 2 4 3 4" xfId="3740" xr:uid="{BE16F017-293E-4982-ABF6-6F154F9E3C70}"/>
    <cellStyle name="Normal 8 2 4 4" xfId="2083" xr:uid="{38429D05-7B67-45F1-8686-C0A8B64C9B6B}"/>
    <cellStyle name="Normal 8 2 4 4 2" xfId="2084" xr:uid="{F63716CF-8113-4B20-9A05-5E492EFCA1EC}"/>
    <cellStyle name="Normal 8 2 4 4 3" xfId="3741" xr:uid="{56B8C9D4-42DB-46A1-9C54-1D2CC65EC19F}"/>
    <cellStyle name="Normal 8 2 4 4 4" xfId="3742" xr:uid="{E88F8C81-5BD3-4941-A0FB-78CA0CF7AA78}"/>
    <cellStyle name="Normal 8 2 4 5" xfId="2085" xr:uid="{E32E6A2F-51B6-4B2D-B3A2-E02B1678B304}"/>
    <cellStyle name="Normal 8 2 4 6" xfId="3743" xr:uid="{0E48E42A-F9A1-4CE4-A99A-C7EB181BE69D}"/>
    <cellStyle name="Normal 8 2 4 7" xfId="3744" xr:uid="{2539D0A7-C52C-4053-9250-751C3ED78C60}"/>
    <cellStyle name="Normal 8 2 5" xfId="381" xr:uid="{8B24FB2A-69B4-46E1-84A4-37D2B44A97AA}"/>
    <cellStyle name="Normal 8 2 5 2" xfId="778" xr:uid="{B16CDD44-2DEF-4251-A6B9-C69890709881}"/>
    <cellStyle name="Normal 8 2 5 2 2" xfId="779" xr:uid="{F3360EF5-8BF4-43E0-A083-0A4C68EDF0BA}"/>
    <cellStyle name="Normal 8 2 5 2 2 2" xfId="2086" xr:uid="{12E36C96-19A2-4A4E-A313-F3404CB881D1}"/>
    <cellStyle name="Normal 8 2 5 2 2 2 2" xfId="2087" xr:uid="{B1976CEB-EE63-4FE5-9FB6-109EAC2E02B9}"/>
    <cellStyle name="Normal 8 2 5 2 2 3" xfId="2088" xr:uid="{AEE42996-CA41-4E24-87E0-DCD218E79E59}"/>
    <cellStyle name="Normal 8 2 5 2 3" xfId="2089" xr:uid="{DD7C608F-CA0A-4B80-9279-CAA3859A332E}"/>
    <cellStyle name="Normal 8 2 5 2 3 2" xfId="2090" xr:uid="{46D6563F-107F-4C4D-90C5-1C26B83E7204}"/>
    <cellStyle name="Normal 8 2 5 2 4" xfId="2091" xr:uid="{7FC661F4-F1D2-4301-B8A8-B3AF0191CFE7}"/>
    <cellStyle name="Normal 8 2 5 3" xfId="780" xr:uid="{8A4F582D-DE40-4101-AF0B-1179203E1274}"/>
    <cellStyle name="Normal 8 2 5 3 2" xfId="2092" xr:uid="{1FDF1774-A6D7-40A8-9529-F305E45EA46D}"/>
    <cellStyle name="Normal 8 2 5 3 2 2" xfId="2093" xr:uid="{6C4053F6-1A0B-4B87-AA91-CBE8BBA073FB}"/>
    <cellStyle name="Normal 8 2 5 3 3" xfId="2094" xr:uid="{86791451-B9F1-4ED4-922E-8ECE21D64F14}"/>
    <cellStyle name="Normal 8 2 5 3 4" xfId="3745" xr:uid="{9C9EEE65-A221-407B-BD0B-541D49B67423}"/>
    <cellStyle name="Normal 8 2 5 4" xfId="2095" xr:uid="{5344D834-631C-4F7D-B2A4-95CDDB5FAD7B}"/>
    <cellStyle name="Normal 8 2 5 4 2" xfId="2096" xr:uid="{A3482BC6-A99D-4AE0-B686-B5298B5CBBF1}"/>
    <cellStyle name="Normal 8 2 5 5" xfId="2097" xr:uid="{BD0CB9F9-763D-4ADF-BCFF-CA5534AA7B11}"/>
    <cellStyle name="Normal 8 2 5 6" xfId="3746" xr:uid="{C810943B-19AD-4D0F-A161-81B783FB3666}"/>
    <cellStyle name="Normal 8 2 6" xfId="382" xr:uid="{66AF23A5-2884-4E27-92DB-5844DA3E8D1A}"/>
    <cellStyle name="Normal 8 2 6 2" xfId="781" xr:uid="{FF133B1F-6FE5-44F9-A6B6-C6DB4E49767F}"/>
    <cellStyle name="Normal 8 2 6 2 2" xfId="2098" xr:uid="{0CB2F69C-91D9-4CD0-9EB4-BDF1BFCC8D03}"/>
    <cellStyle name="Normal 8 2 6 2 2 2" xfId="2099" xr:uid="{2EA72005-F375-48AA-98CA-0420A911E238}"/>
    <cellStyle name="Normal 8 2 6 2 3" xfId="2100" xr:uid="{2354D5A5-5F5E-4129-8257-D0CE589AF7BA}"/>
    <cellStyle name="Normal 8 2 6 2 4" xfId="3747" xr:uid="{07D83037-DBAD-435D-9570-EAAFFE09EE31}"/>
    <cellStyle name="Normal 8 2 6 3" xfId="2101" xr:uid="{408B5752-3FA6-4D98-82EE-15D8857159CA}"/>
    <cellStyle name="Normal 8 2 6 3 2" xfId="2102" xr:uid="{8ADBEF7A-146C-42E1-B3B5-998000AD43FC}"/>
    <cellStyle name="Normal 8 2 6 4" xfId="2103" xr:uid="{9DC91131-C30B-4872-BC07-B10B9D0D4E7D}"/>
    <cellStyle name="Normal 8 2 6 5" xfId="3748" xr:uid="{98A7FDEE-C1C6-4A57-A1A1-0D3B6B3ED19F}"/>
    <cellStyle name="Normal 8 2 7" xfId="782" xr:uid="{4FC494EA-2071-4834-94C3-1CF3E5490177}"/>
    <cellStyle name="Normal 8 2 7 2" xfId="2104" xr:uid="{31D0A6C3-036A-46CA-9F55-40BA14B25691}"/>
    <cellStyle name="Normal 8 2 7 2 2" xfId="2105" xr:uid="{F040E048-5CC6-47CE-8839-5F9D437B95DF}"/>
    <cellStyle name="Normal 8 2 7 3" xfId="2106" xr:uid="{BF3CD8A6-4079-41E4-8678-49C57F96FC66}"/>
    <cellStyle name="Normal 8 2 7 4" xfId="3749" xr:uid="{0DFCAA3E-4D0F-4D7A-A259-8C51CAD95A09}"/>
    <cellStyle name="Normal 8 2 8" xfId="2107" xr:uid="{91814F88-1800-4A76-B9CA-ADC2EB0DCEC1}"/>
    <cellStyle name="Normal 8 2 8 2" xfId="2108" xr:uid="{25761BC9-6D26-443F-AB1D-FFC28E98EADB}"/>
    <cellStyle name="Normal 8 2 8 3" xfId="3750" xr:uid="{FA1315D5-A2C4-4FD2-A1C4-ACCF4E3D2C61}"/>
    <cellStyle name="Normal 8 2 8 4" xfId="3751" xr:uid="{957B1CF9-2975-4A42-BF3B-F910043F0FC4}"/>
    <cellStyle name="Normal 8 2 9" xfId="2109" xr:uid="{C25391AF-0715-4B63-A87D-5F84D762115C}"/>
    <cellStyle name="Normal 8 3" xfId="156" xr:uid="{C8C5459B-7679-42EA-B58B-0FDA02E4D869}"/>
    <cellStyle name="Normal 8 3 10" xfId="3752" xr:uid="{EF622E3D-3D0A-4EB1-B8F4-B30169780D48}"/>
    <cellStyle name="Normal 8 3 11" xfId="3753" xr:uid="{8130DD03-E35F-44C6-8574-8155A3A11825}"/>
    <cellStyle name="Normal 8 3 2" xfId="157" xr:uid="{90891BAD-BBF9-4F89-9C04-731D338FD16D}"/>
    <cellStyle name="Normal 8 3 2 2" xfId="158" xr:uid="{BD250302-5248-4DA1-81BF-A026A9F19087}"/>
    <cellStyle name="Normal 8 3 2 2 2" xfId="383" xr:uid="{781C35DF-3C0C-49AE-801E-629A1BEA4C57}"/>
    <cellStyle name="Normal 8 3 2 2 2 2" xfId="783" xr:uid="{480C5E3E-F843-4676-B11C-F96DAD9EA0DF}"/>
    <cellStyle name="Normal 8 3 2 2 2 2 2" xfId="2110" xr:uid="{F0B6EA70-11E6-482D-92F1-8301FAD93970}"/>
    <cellStyle name="Normal 8 3 2 2 2 2 2 2" xfId="2111" xr:uid="{030CA890-A7C3-41A9-9269-955E94DEF999}"/>
    <cellStyle name="Normal 8 3 2 2 2 2 3" xfId="2112" xr:uid="{ECEF2E6D-6BFC-4ED3-894C-0D529907DDBB}"/>
    <cellStyle name="Normal 8 3 2 2 2 2 4" xfId="3754" xr:uid="{3D3C130C-8608-43E3-8C42-8C53347CC3FE}"/>
    <cellStyle name="Normal 8 3 2 2 2 3" xfId="2113" xr:uid="{727C1EB7-847A-4C43-9932-581A5F6CBC81}"/>
    <cellStyle name="Normal 8 3 2 2 2 3 2" xfId="2114" xr:uid="{DA840C2E-5875-44A7-8B0E-688F7F9A4F26}"/>
    <cellStyle name="Normal 8 3 2 2 2 3 3" xfId="3755" xr:uid="{2ED23DB2-D884-4B41-AC8D-DD0200ECAC45}"/>
    <cellStyle name="Normal 8 3 2 2 2 3 4" xfId="3756" xr:uid="{3625F69C-D74F-48DC-8DAC-CCB06D66A31F}"/>
    <cellStyle name="Normal 8 3 2 2 2 4" xfId="2115" xr:uid="{7E51F8C4-6E4C-4771-8347-40799F7D7758}"/>
    <cellStyle name="Normal 8 3 2 2 2 5" xfId="3757" xr:uid="{5926140D-B45D-4C22-9CBF-6B89A250FDF2}"/>
    <cellStyle name="Normal 8 3 2 2 2 6" xfId="3758" xr:uid="{DEBA2E41-D278-4ED6-AC98-3BCA4C352D3E}"/>
    <cellStyle name="Normal 8 3 2 2 3" xfId="784" xr:uid="{6CD1CDE5-5C3E-498E-AAA4-F8F8C985C26F}"/>
    <cellStyle name="Normal 8 3 2 2 3 2" xfId="2116" xr:uid="{DD17FF26-615F-4AE4-AE10-857AB4897AF9}"/>
    <cellStyle name="Normal 8 3 2 2 3 2 2" xfId="2117" xr:uid="{DD81753A-184D-4990-9508-F306C1789267}"/>
    <cellStyle name="Normal 8 3 2 2 3 2 3" xfId="3759" xr:uid="{CAE0D03C-5899-4E6E-9015-4019C4552521}"/>
    <cellStyle name="Normal 8 3 2 2 3 2 4" xfId="3760" xr:uid="{B37CB796-2B9C-437C-9AC6-75EAEB090E1A}"/>
    <cellStyle name="Normal 8 3 2 2 3 3" xfId="2118" xr:uid="{2E136C87-9711-48DE-93EC-0CF51D933162}"/>
    <cellStyle name="Normal 8 3 2 2 3 4" xfId="3761" xr:uid="{441E9F39-C661-4736-B4E9-8908BB00E385}"/>
    <cellStyle name="Normal 8 3 2 2 3 5" xfId="3762" xr:uid="{CC11E724-C26E-486C-9B4D-02267B478ED5}"/>
    <cellStyle name="Normal 8 3 2 2 4" xfId="2119" xr:uid="{B0D9F3A9-CD03-41EC-A4AB-D4DE7C48CE56}"/>
    <cellStyle name="Normal 8 3 2 2 4 2" xfId="2120" xr:uid="{762E7CB1-A757-4077-AFE0-2EE285DD2E1A}"/>
    <cellStyle name="Normal 8 3 2 2 4 3" xfId="3763" xr:uid="{4FBBD1A7-F6F1-4813-B2F2-A0A2E0D3CDF1}"/>
    <cellStyle name="Normal 8 3 2 2 4 4" xfId="3764" xr:uid="{4A2484CF-3AE2-4F2B-B3DC-DDF3688810EE}"/>
    <cellStyle name="Normal 8 3 2 2 5" xfId="2121" xr:uid="{5A142961-1033-4138-A196-B2EBAC92395E}"/>
    <cellStyle name="Normal 8 3 2 2 5 2" xfId="3765" xr:uid="{FABDB4BF-403C-4C42-9055-2F0810505BF7}"/>
    <cellStyle name="Normal 8 3 2 2 5 3" xfId="3766" xr:uid="{478EE18E-A9BD-41D2-9D32-9C67365EA623}"/>
    <cellStyle name="Normal 8 3 2 2 5 4" xfId="3767" xr:uid="{9EF47688-03F3-4FD0-A17D-DEBD378BEE01}"/>
    <cellStyle name="Normal 8 3 2 2 6" xfId="3768" xr:uid="{B26173A1-FD31-46E8-B27E-94EB3F42DB44}"/>
    <cellStyle name="Normal 8 3 2 2 7" xfId="3769" xr:uid="{2C1B4380-0AAF-47AA-A15B-384E347308A6}"/>
    <cellStyle name="Normal 8 3 2 2 8" xfId="3770" xr:uid="{0090C168-3784-4452-A6C3-AA7ADA58CBA5}"/>
    <cellStyle name="Normal 8 3 2 3" xfId="384" xr:uid="{3AD7E879-8ADB-45D9-9CE2-25F606ADA4C7}"/>
    <cellStyle name="Normal 8 3 2 3 2" xfId="785" xr:uid="{3F4F841A-A570-462E-9052-8CE2D7D8D805}"/>
    <cellStyle name="Normal 8 3 2 3 2 2" xfId="786" xr:uid="{E77C8C45-BCF0-487B-A068-D7A744A214CB}"/>
    <cellStyle name="Normal 8 3 2 3 2 2 2" xfId="2122" xr:uid="{C4E3D40C-456C-4CA0-8AF8-342A09F196A4}"/>
    <cellStyle name="Normal 8 3 2 3 2 2 2 2" xfId="2123" xr:uid="{C8B18F1D-E3B5-4650-B67B-E745D070C72E}"/>
    <cellStyle name="Normal 8 3 2 3 2 2 3" xfId="2124" xr:uid="{2534CBF0-A434-467E-BAC8-51C237666E31}"/>
    <cellStyle name="Normal 8 3 2 3 2 3" xfId="2125" xr:uid="{3DBC28A7-CA67-4CF8-B391-9FD4B937C049}"/>
    <cellStyle name="Normal 8 3 2 3 2 3 2" xfId="2126" xr:uid="{732E2CDD-4049-403F-BF4A-F1F0B6AD11B9}"/>
    <cellStyle name="Normal 8 3 2 3 2 4" xfId="2127" xr:uid="{114933BE-D20D-4515-8854-F62D4FB5BA93}"/>
    <cellStyle name="Normal 8 3 2 3 3" xfId="787" xr:uid="{B9DBEBA6-BFC9-4823-BC80-86D3E5501F7C}"/>
    <cellStyle name="Normal 8 3 2 3 3 2" xfId="2128" xr:uid="{F0A5E7A2-117A-414B-BC72-86FF069D8E46}"/>
    <cellStyle name="Normal 8 3 2 3 3 2 2" xfId="2129" xr:uid="{04D2B3FA-32C7-4DA1-9555-5DD5192CCC50}"/>
    <cellStyle name="Normal 8 3 2 3 3 3" xfId="2130" xr:uid="{A9CD4E24-15D5-47F4-9619-5E398D11E3FF}"/>
    <cellStyle name="Normal 8 3 2 3 3 4" xfId="3771" xr:uid="{A30255AC-2B19-4189-B6C8-0CC9341657C8}"/>
    <cellStyle name="Normal 8 3 2 3 4" xfId="2131" xr:uid="{DCA36F96-4925-4A7C-A060-AD9A74BEB2A4}"/>
    <cellStyle name="Normal 8 3 2 3 4 2" xfId="2132" xr:uid="{F4D6BA83-7E1F-491D-9B12-B2BEA5D470C9}"/>
    <cellStyle name="Normal 8 3 2 3 5" xfId="2133" xr:uid="{335DA024-1086-4D7D-A9A9-5217A7900F7D}"/>
    <cellStyle name="Normal 8 3 2 3 6" xfId="3772" xr:uid="{BB922F28-07C1-45A2-8902-0EEB7E7C6D0A}"/>
    <cellStyle name="Normal 8 3 2 4" xfId="385" xr:uid="{307D1EE3-F775-4954-93BE-02005EE7CB15}"/>
    <cellStyle name="Normal 8 3 2 4 2" xfId="788" xr:uid="{F9CE1C79-9C4A-4816-A4C6-32B9F47CE23D}"/>
    <cellStyle name="Normal 8 3 2 4 2 2" xfId="2134" xr:uid="{22A33623-E1D6-4C73-B6CB-5A4EF312CA4B}"/>
    <cellStyle name="Normal 8 3 2 4 2 2 2" xfId="2135" xr:uid="{0E841286-1B25-41B7-B50A-ACA5A3584F89}"/>
    <cellStyle name="Normal 8 3 2 4 2 3" xfId="2136" xr:uid="{AC415096-7AE0-4E09-8052-B968433996AB}"/>
    <cellStyle name="Normal 8 3 2 4 2 4" xfId="3773" xr:uid="{4A0A62ED-D2A9-41B3-A9DA-E62F09BD3F63}"/>
    <cellStyle name="Normal 8 3 2 4 3" xfId="2137" xr:uid="{9CD66470-7B5C-4F7A-8BA8-1A04FF334440}"/>
    <cellStyle name="Normal 8 3 2 4 3 2" xfId="2138" xr:uid="{C2FB2729-B6E2-4262-99A0-0EF6A80229A2}"/>
    <cellStyle name="Normal 8 3 2 4 4" xfId="2139" xr:uid="{722752B0-F2D1-4204-84BD-DB7802028239}"/>
    <cellStyle name="Normal 8 3 2 4 5" xfId="3774" xr:uid="{125F93E6-BE9A-424A-8D17-9DFBB65C10F5}"/>
    <cellStyle name="Normal 8 3 2 5" xfId="386" xr:uid="{E021EAA4-822B-4E4B-B185-433B47727D7C}"/>
    <cellStyle name="Normal 8 3 2 5 2" xfId="2140" xr:uid="{34129727-4BFA-44DF-AAB7-EE96A29AB4FC}"/>
    <cellStyle name="Normal 8 3 2 5 2 2" xfId="2141" xr:uid="{6BB95A18-FD27-4842-BC0A-0330C7112D40}"/>
    <cellStyle name="Normal 8 3 2 5 3" xfId="2142" xr:uid="{92D4A5DC-58EE-4FB7-B01E-30DF7A34624D}"/>
    <cellStyle name="Normal 8 3 2 5 4" xfId="3775" xr:uid="{4598B38C-D613-4261-9225-964BACFE8EAF}"/>
    <cellStyle name="Normal 8 3 2 6" xfId="2143" xr:uid="{75CC0CDB-DC25-4545-BE26-C379A19D9951}"/>
    <cellStyle name="Normal 8 3 2 6 2" xfId="2144" xr:uid="{634B0E5B-FDDF-4197-B8FD-D8729734383C}"/>
    <cellStyle name="Normal 8 3 2 6 3" xfId="3776" xr:uid="{84251CA0-FB7B-4D5C-82B7-EE96B17845A1}"/>
    <cellStyle name="Normal 8 3 2 6 4" xfId="3777" xr:uid="{B610F151-F2B8-48C2-BD90-055B43FCF5D2}"/>
    <cellStyle name="Normal 8 3 2 7" xfId="2145" xr:uid="{CBD52C31-A8EB-44E8-BD68-912E7F26B1AA}"/>
    <cellStyle name="Normal 8 3 2 8" xfId="3778" xr:uid="{ED6A30FF-B77F-439F-A828-C1DC83BF45F9}"/>
    <cellStyle name="Normal 8 3 2 9" xfId="3779" xr:uid="{8656982E-19E8-4863-BE44-9B326FBFA3F7}"/>
    <cellStyle name="Normal 8 3 3" xfId="159" xr:uid="{2BB9CE78-8C93-48E2-AD05-666245101170}"/>
    <cellStyle name="Normal 8 3 3 2" xfId="160" xr:uid="{9715EDBE-EA61-45FF-9EA4-A1A3FA77386C}"/>
    <cellStyle name="Normal 8 3 3 2 2" xfId="789" xr:uid="{C86D40D1-48B6-410C-9BD2-0E57BCE4E652}"/>
    <cellStyle name="Normal 8 3 3 2 2 2" xfId="2146" xr:uid="{42727317-A2E0-4219-9687-29AB7E1AD8C1}"/>
    <cellStyle name="Normal 8 3 3 2 2 2 2" xfId="2147" xr:uid="{DB36AA97-B264-4A6D-943B-7AAA28424EC4}"/>
    <cellStyle name="Normal 8 3 3 2 2 2 2 2" xfId="4492" xr:uid="{4409BDB9-7E27-4CB5-A800-5DC21B747B64}"/>
    <cellStyle name="Normal 8 3 3 2 2 2 3" xfId="4493" xr:uid="{BA8B870E-1F82-4358-95E6-7042FD181CB8}"/>
    <cellStyle name="Normal 8 3 3 2 2 3" xfId="2148" xr:uid="{F1378AE5-F940-4A42-B06E-BBF49A411FDD}"/>
    <cellStyle name="Normal 8 3 3 2 2 3 2" xfId="4494" xr:uid="{F2431E2F-3FC0-4617-B89D-C433DF928D63}"/>
    <cellStyle name="Normal 8 3 3 2 2 4" xfId="3780" xr:uid="{CBFA3F7C-1804-4723-89FC-539E4273CC65}"/>
    <cellStyle name="Normal 8 3 3 2 3" xfId="2149" xr:uid="{53C6A87D-33CC-4BD6-A6C8-54ADACA5930E}"/>
    <cellStyle name="Normal 8 3 3 2 3 2" xfId="2150" xr:uid="{AAC8FB3E-29AD-47FB-B64E-4F2E29FE8B12}"/>
    <cellStyle name="Normal 8 3 3 2 3 2 2" xfId="4495" xr:uid="{7BDDF21D-5393-4287-A83B-FD0BE9F9C2F7}"/>
    <cellStyle name="Normal 8 3 3 2 3 3" xfId="3781" xr:uid="{C1CCD1D9-1473-43FC-88E3-AE6F33B10B14}"/>
    <cellStyle name="Normal 8 3 3 2 3 4" xfId="3782" xr:uid="{CAECB766-78DE-4F03-91C5-4D116B656B3C}"/>
    <cellStyle name="Normal 8 3 3 2 4" xfId="2151" xr:uid="{55C7965F-0838-48BD-9424-505FC1053756}"/>
    <cellStyle name="Normal 8 3 3 2 4 2" xfId="4496" xr:uid="{D02E0023-2E88-41EF-9FD2-2B89F784E064}"/>
    <cellStyle name="Normal 8 3 3 2 5" xfId="3783" xr:uid="{955E17E9-0B87-442D-8FB1-D81BC58032B3}"/>
    <cellStyle name="Normal 8 3 3 2 6" xfId="3784" xr:uid="{1D2761AC-126E-45B3-941D-6A96E26AEF3E}"/>
    <cellStyle name="Normal 8 3 3 3" xfId="387" xr:uid="{33041838-7973-4470-BF8D-42D78471F069}"/>
    <cellStyle name="Normal 8 3 3 3 2" xfId="2152" xr:uid="{6A53575C-A2F3-4A16-ABAD-FD0518596106}"/>
    <cellStyle name="Normal 8 3 3 3 2 2" xfId="2153" xr:uid="{46014F29-5BB0-4FAD-83A0-97AED1386C32}"/>
    <cellStyle name="Normal 8 3 3 3 2 2 2" xfId="4497" xr:uid="{27207773-2EA4-48AE-879E-A92AE973FD4B}"/>
    <cellStyle name="Normal 8 3 3 3 2 3" xfId="3785" xr:uid="{EAFDA437-C17C-4757-8012-DEA0F2F5DB5B}"/>
    <cellStyle name="Normal 8 3 3 3 2 4" xfId="3786" xr:uid="{1AD89527-C9CC-47FF-A45F-FD483C887A5F}"/>
    <cellStyle name="Normal 8 3 3 3 3" xfId="2154" xr:uid="{E53D3C57-7840-4ABF-BB0E-D4771189D377}"/>
    <cellStyle name="Normal 8 3 3 3 3 2" xfId="4498" xr:uid="{7FA7959A-36AF-4B07-92A1-E184D3757CA8}"/>
    <cellStyle name="Normal 8 3 3 3 4" xfId="3787" xr:uid="{FBA32C51-5D3D-4E48-8401-AD5DF3FB022A}"/>
    <cellStyle name="Normal 8 3 3 3 5" xfId="3788" xr:uid="{F98E4EEE-9FFD-4C14-9891-7588817198F6}"/>
    <cellStyle name="Normal 8 3 3 4" xfId="2155" xr:uid="{30719346-D354-4A5A-A4E9-B009670289E5}"/>
    <cellStyle name="Normal 8 3 3 4 2" xfId="2156" xr:uid="{29C44C86-C5BD-4EE0-AFD6-95121B4F71EC}"/>
    <cellStyle name="Normal 8 3 3 4 2 2" xfId="4499" xr:uid="{55F8C7CC-24D0-44B3-B050-B5FD79D2EADD}"/>
    <cellStyle name="Normal 8 3 3 4 3" xfId="3789" xr:uid="{0E525DC4-05FD-425B-9290-EA215D87488C}"/>
    <cellStyle name="Normal 8 3 3 4 4" xfId="3790" xr:uid="{857FE1A4-8F54-456A-A112-286D8767CE96}"/>
    <cellStyle name="Normal 8 3 3 5" xfId="2157" xr:uid="{9E53D2A5-BDD0-47D6-9E7E-D9C3135F4885}"/>
    <cellStyle name="Normal 8 3 3 5 2" xfId="3791" xr:uid="{3282BFBD-58E3-45F2-8599-AC0933DABF88}"/>
    <cellStyle name="Normal 8 3 3 5 3" xfId="3792" xr:uid="{8083EB64-63EA-4AC9-BA86-C0E70885BAF9}"/>
    <cellStyle name="Normal 8 3 3 5 4" xfId="3793" xr:uid="{2A49AEC9-7633-4467-9963-AAB25CE61B01}"/>
    <cellStyle name="Normal 8 3 3 6" xfId="3794" xr:uid="{8A453CF3-F071-4E8B-943F-10C7B2B455BD}"/>
    <cellStyle name="Normal 8 3 3 7" xfId="3795" xr:uid="{7CD45552-88C1-4021-8D62-D8D860E420E9}"/>
    <cellStyle name="Normal 8 3 3 8" xfId="3796" xr:uid="{9D0FA534-659A-450F-AE62-47005ABA321D}"/>
    <cellStyle name="Normal 8 3 4" xfId="161" xr:uid="{B83768E8-807B-4C2E-BD04-B606427E5DD4}"/>
    <cellStyle name="Normal 8 3 4 2" xfId="790" xr:uid="{967C5783-B769-413C-BB4D-F9365BE83E14}"/>
    <cellStyle name="Normal 8 3 4 2 2" xfId="791" xr:uid="{8A441F06-3C0C-4C28-B008-74E299586031}"/>
    <cellStyle name="Normal 8 3 4 2 2 2" xfId="2158" xr:uid="{9F5C0484-1BAB-4C80-8D01-D85C020DFC6A}"/>
    <cellStyle name="Normal 8 3 4 2 2 2 2" xfId="2159" xr:uid="{3FB975BA-D001-4DC2-8046-70EF6A326D36}"/>
    <cellStyle name="Normal 8 3 4 2 2 3" xfId="2160" xr:uid="{255BC3C9-5F60-4ABB-BA08-BAC7FB3363E3}"/>
    <cellStyle name="Normal 8 3 4 2 2 4" xfId="3797" xr:uid="{CBC9B769-0F43-4122-B084-43A6F74519F1}"/>
    <cellStyle name="Normal 8 3 4 2 3" xfId="2161" xr:uid="{7F264849-81E5-4C35-9F33-382495ECC77D}"/>
    <cellStyle name="Normal 8 3 4 2 3 2" xfId="2162" xr:uid="{FC44774E-4D24-46B8-8E1B-59D227FF96DC}"/>
    <cellStyle name="Normal 8 3 4 2 4" xfId="2163" xr:uid="{6D79B376-0C1E-4688-A3F7-B6EE783375B7}"/>
    <cellStyle name="Normal 8 3 4 2 5" xfId="3798" xr:uid="{3ADB2BC8-D34C-43E8-8EF4-39A769C4E257}"/>
    <cellStyle name="Normal 8 3 4 3" xfId="792" xr:uid="{E62BCBAE-61F1-4291-A558-025811F4E75C}"/>
    <cellStyle name="Normal 8 3 4 3 2" xfId="2164" xr:uid="{FCEFCE57-8837-4B2C-B5BA-1780A0D6D436}"/>
    <cellStyle name="Normal 8 3 4 3 2 2" xfId="2165" xr:uid="{FD6465AB-B667-4009-BB89-DA2580F4CE7B}"/>
    <cellStyle name="Normal 8 3 4 3 3" xfId="2166" xr:uid="{D4686C69-D416-452A-AB14-6F5B2998ECAE}"/>
    <cellStyle name="Normal 8 3 4 3 4" xfId="3799" xr:uid="{B9D2CA0A-C47F-4738-B145-47E705D5AF85}"/>
    <cellStyle name="Normal 8 3 4 4" xfId="2167" xr:uid="{6DEE9709-106C-408D-9850-5B3FD4313B3B}"/>
    <cellStyle name="Normal 8 3 4 4 2" xfId="2168" xr:uid="{7683D767-4A8A-4078-A037-FC80251C9897}"/>
    <cellStyle name="Normal 8 3 4 4 3" xfId="3800" xr:uid="{FA0453FC-DFAC-4CD6-AF83-6386BA8871A3}"/>
    <cellStyle name="Normal 8 3 4 4 4" xfId="3801" xr:uid="{11A023D9-2046-43AC-9A41-3DC22DC73B24}"/>
    <cellStyle name="Normal 8 3 4 5" xfId="2169" xr:uid="{746F8C31-61E6-4EAA-94FE-1EC09797A343}"/>
    <cellStyle name="Normal 8 3 4 6" xfId="3802" xr:uid="{3561C14C-B1E0-48B1-9F2B-F837601DBFCF}"/>
    <cellStyle name="Normal 8 3 4 7" xfId="3803" xr:uid="{D617AD10-130E-41FC-8602-51B0AF4EA521}"/>
    <cellStyle name="Normal 8 3 5" xfId="388" xr:uid="{AF14BEAE-6ED1-42F6-8A00-12369EBFA7E4}"/>
    <cellStyle name="Normal 8 3 5 2" xfId="793" xr:uid="{576A8EBA-87EA-49DD-8CF6-5496E27741C1}"/>
    <cellStyle name="Normal 8 3 5 2 2" xfId="2170" xr:uid="{BEC6C0C2-E913-492B-A1BF-FD9221814BDA}"/>
    <cellStyle name="Normal 8 3 5 2 2 2" xfId="2171" xr:uid="{7AB8998E-3F58-4E4F-AF67-4217F141F171}"/>
    <cellStyle name="Normal 8 3 5 2 3" xfId="2172" xr:uid="{9D86394C-BB02-40EC-B8AD-AF68D4006C90}"/>
    <cellStyle name="Normal 8 3 5 2 4" xfId="3804" xr:uid="{2D59EE11-A1E3-4139-BFFD-137B44986E29}"/>
    <cellStyle name="Normal 8 3 5 3" xfId="2173" xr:uid="{712FF2A5-7B3A-48A0-AC17-5E2217BE7A90}"/>
    <cellStyle name="Normal 8 3 5 3 2" xfId="2174" xr:uid="{E35C25AA-9B7D-4155-B866-A1694E0A9F65}"/>
    <cellStyle name="Normal 8 3 5 3 3" xfId="3805" xr:uid="{3C3F7B09-1A66-4F64-BFA1-558929DC9845}"/>
    <cellStyle name="Normal 8 3 5 3 4" xfId="3806" xr:uid="{97047E8C-16AE-4E1D-8139-14224C47D75E}"/>
    <cellStyle name="Normal 8 3 5 4" xfId="2175" xr:uid="{44676B80-B066-44AC-8996-2F885B6D6599}"/>
    <cellStyle name="Normal 8 3 5 5" xfId="3807" xr:uid="{8007A475-D615-4200-91C8-29F381A8A2E9}"/>
    <cellStyle name="Normal 8 3 5 6" xfId="3808" xr:uid="{8222FA08-01CA-477D-947A-4E5E5AED4ED7}"/>
    <cellStyle name="Normal 8 3 6" xfId="389" xr:uid="{A3C431D1-E03D-4ECB-9FF3-CE5B20C09A8C}"/>
    <cellStyle name="Normal 8 3 6 2" xfId="2176" xr:uid="{250BBEF7-76F0-4509-AC3F-1A5246B22E39}"/>
    <cellStyle name="Normal 8 3 6 2 2" xfId="2177" xr:uid="{638F79C4-881D-4859-ACD4-2E12D6342BFC}"/>
    <cellStyle name="Normal 8 3 6 2 3" xfId="3809" xr:uid="{1E845810-4AA6-4D67-9D2C-B0E3B7D0BBE7}"/>
    <cellStyle name="Normal 8 3 6 2 4" xfId="3810" xr:uid="{8395E629-E72E-46D0-8D15-809C024A1FB0}"/>
    <cellStyle name="Normal 8 3 6 3" xfId="2178" xr:uid="{0610BE9C-41CD-449D-8072-E0F2ACB4F188}"/>
    <cellStyle name="Normal 8 3 6 4" xfId="3811" xr:uid="{99BDC908-D89C-4F87-A0CA-A2D44E3A1E52}"/>
    <cellStyle name="Normal 8 3 6 5" xfId="3812" xr:uid="{ECA3CE82-3BB9-41C2-8EFA-ED5B65EE2E0A}"/>
    <cellStyle name="Normal 8 3 7" xfId="2179" xr:uid="{FF644E07-74C7-4F3B-8AF1-A148AAB30B92}"/>
    <cellStyle name="Normal 8 3 7 2" xfId="2180" xr:uid="{2136F65F-56E3-47BC-A32C-E9311F36910B}"/>
    <cellStyle name="Normal 8 3 7 3" xfId="3813" xr:uid="{580B51B4-B635-44A9-BCAF-5E0C6646114D}"/>
    <cellStyle name="Normal 8 3 7 4" xfId="3814" xr:uid="{FB0AD9E6-E862-4C90-8938-A6DA8984F57C}"/>
    <cellStyle name="Normal 8 3 8" xfId="2181" xr:uid="{E053BD07-8F92-40DE-B8F7-09EC47995223}"/>
    <cellStyle name="Normal 8 3 8 2" xfId="3815" xr:uid="{501CC866-F66D-4677-9394-9AB92C742B69}"/>
    <cellStyle name="Normal 8 3 8 3" xfId="3816" xr:uid="{1C47A51F-57C1-4D73-9CF8-BEDFDCCB284F}"/>
    <cellStyle name="Normal 8 3 8 4" xfId="3817" xr:uid="{6E17257D-41A6-4EC4-A798-CD92F9CBCEDF}"/>
    <cellStyle name="Normal 8 3 9" xfId="3818" xr:uid="{227A5966-DE09-46DF-A789-DAEA4A78DB24}"/>
    <cellStyle name="Normal 8 4" xfId="162" xr:uid="{D90BC064-CB2C-46D0-ADA9-42F9CD68D966}"/>
    <cellStyle name="Normal 8 4 10" xfId="3819" xr:uid="{4B8D3C5D-A6D0-48ED-AE69-F1E217C12537}"/>
    <cellStyle name="Normal 8 4 11" xfId="3820" xr:uid="{0A2CA91E-0065-42F6-8C1D-D268FA8D5C98}"/>
    <cellStyle name="Normal 8 4 2" xfId="163" xr:uid="{99FE3B85-5435-4733-A501-8D26640AF437}"/>
    <cellStyle name="Normal 8 4 2 2" xfId="390" xr:uid="{2DF61F51-76BB-4107-BFF3-6BFD6DAACE3F}"/>
    <cellStyle name="Normal 8 4 2 2 2" xfId="794" xr:uid="{CCE23DA0-54C9-4176-831A-AAA245A5C30C}"/>
    <cellStyle name="Normal 8 4 2 2 2 2" xfId="795" xr:uid="{1F2F5A25-F697-4D62-8B16-62FF046EB1EC}"/>
    <cellStyle name="Normal 8 4 2 2 2 2 2" xfId="2182" xr:uid="{0A23A2D2-53DA-43E4-8891-EC8FD2066EEC}"/>
    <cellStyle name="Normal 8 4 2 2 2 2 3" xfId="3821" xr:uid="{CA625BB5-B1F1-4C93-B93E-92590D3EDB06}"/>
    <cellStyle name="Normal 8 4 2 2 2 2 4" xfId="3822" xr:uid="{DC114EAB-5B13-4714-9A15-D9824CAE6EA1}"/>
    <cellStyle name="Normal 8 4 2 2 2 3" xfId="2183" xr:uid="{9F5918D1-7984-43D0-913F-19DED119C828}"/>
    <cellStyle name="Normal 8 4 2 2 2 3 2" xfId="3823" xr:uid="{0AAB19C4-8E03-4DF3-9852-17001BBAD28B}"/>
    <cellStyle name="Normal 8 4 2 2 2 3 3" xfId="3824" xr:uid="{14DE8731-8DBB-4DF9-B81F-5235752248FF}"/>
    <cellStyle name="Normal 8 4 2 2 2 3 4" xfId="3825" xr:uid="{EA4B045F-03BE-4E97-B07F-10E75EF7BA9F}"/>
    <cellStyle name="Normal 8 4 2 2 2 4" xfId="3826" xr:uid="{195FDB5A-F540-4CD5-BC5D-72C3E4A02A91}"/>
    <cellStyle name="Normal 8 4 2 2 2 5" xfId="3827" xr:uid="{FD429E6A-37EB-4D14-8D6F-CCAAF5B3D288}"/>
    <cellStyle name="Normal 8 4 2 2 2 6" xfId="3828" xr:uid="{321ED822-8007-4166-9C6B-E06E12D4DD36}"/>
    <cellStyle name="Normal 8 4 2 2 3" xfId="796" xr:uid="{64341C1D-948F-452C-A792-951CE6C14404}"/>
    <cellStyle name="Normal 8 4 2 2 3 2" xfId="2184" xr:uid="{8CD48F98-7919-4EA0-8128-619C0DF93A03}"/>
    <cellStyle name="Normal 8 4 2 2 3 2 2" xfId="3829" xr:uid="{FD1566D1-0050-4D03-A787-B56B26384986}"/>
    <cellStyle name="Normal 8 4 2 2 3 2 3" xfId="3830" xr:uid="{C06C236D-F2AD-48A9-9645-1DA1328CFFBB}"/>
    <cellStyle name="Normal 8 4 2 2 3 2 4" xfId="3831" xr:uid="{799488EF-8B55-4F53-BDE4-611316AFE588}"/>
    <cellStyle name="Normal 8 4 2 2 3 3" xfId="3832" xr:uid="{441F59ED-13E3-4855-8A1B-53BE98F32BF8}"/>
    <cellStyle name="Normal 8 4 2 2 3 4" xfId="3833" xr:uid="{98F943DD-A8BC-4559-8F05-4C87A26D2B3E}"/>
    <cellStyle name="Normal 8 4 2 2 3 5" xfId="3834" xr:uid="{DAF62F18-BE0F-41EC-8AFA-B7844AA21618}"/>
    <cellStyle name="Normal 8 4 2 2 4" xfId="2185" xr:uid="{3A8A5321-EB38-426D-978C-6FDDC32554C2}"/>
    <cellStyle name="Normal 8 4 2 2 4 2" xfId="3835" xr:uid="{B11ECC39-CF43-4A98-AA0E-E0A80AFDFCB3}"/>
    <cellStyle name="Normal 8 4 2 2 4 3" xfId="3836" xr:uid="{EC21BC2D-F015-4CA6-8489-802F4A6A9200}"/>
    <cellStyle name="Normal 8 4 2 2 4 4" xfId="3837" xr:uid="{FAEEC138-71D0-411A-849E-5662281FEB64}"/>
    <cellStyle name="Normal 8 4 2 2 5" xfId="3838" xr:uid="{39C9EA78-1EAF-41B9-994B-23C5E29229FE}"/>
    <cellStyle name="Normal 8 4 2 2 5 2" xfId="3839" xr:uid="{2DB8947A-948F-46F1-9FFF-ABFB857899F8}"/>
    <cellStyle name="Normal 8 4 2 2 5 3" xfId="3840" xr:uid="{5858374D-071A-4D6D-A18F-C79DB51C470B}"/>
    <cellStyle name="Normal 8 4 2 2 5 4" xfId="3841" xr:uid="{1B1CD711-ED58-4B79-9424-FA58C9B9525E}"/>
    <cellStyle name="Normal 8 4 2 2 6" xfId="3842" xr:uid="{608E68DF-9DE0-4997-931E-29CCDF5C8CD3}"/>
    <cellStyle name="Normal 8 4 2 2 7" xfId="3843" xr:uid="{12DC7C7D-7F6A-4725-AA85-64C2920D8B09}"/>
    <cellStyle name="Normal 8 4 2 2 8" xfId="3844" xr:uid="{5084EA77-D465-40A8-83EF-7F915ABD9D86}"/>
    <cellStyle name="Normal 8 4 2 3" xfId="797" xr:uid="{FC3C5E6F-16F7-46E0-8379-67BF1157BD7F}"/>
    <cellStyle name="Normal 8 4 2 3 2" xfId="798" xr:uid="{558ED2C9-CC42-4103-B0F3-5AD6256E91C4}"/>
    <cellStyle name="Normal 8 4 2 3 2 2" xfId="799" xr:uid="{6777B586-32AC-4698-BD9A-B7654E233971}"/>
    <cellStyle name="Normal 8 4 2 3 2 3" xfId="3845" xr:uid="{A27C5387-28BF-441A-B9CF-447A223BBD12}"/>
    <cellStyle name="Normal 8 4 2 3 2 4" xfId="3846" xr:uid="{395AA0F0-0F9C-44D9-A1D3-B3B8031C7839}"/>
    <cellStyle name="Normal 8 4 2 3 3" xfId="800" xr:uid="{DD63542B-598A-49B7-A462-26AD0B8D8838}"/>
    <cellStyle name="Normal 8 4 2 3 3 2" xfId="3847" xr:uid="{0E2EC05E-D2CA-4BDF-9386-FCE6430F00E6}"/>
    <cellStyle name="Normal 8 4 2 3 3 3" xfId="3848" xr:uid="{4E2676ED-86B6-4E14-96E8-C5DE18B304A6}"/>
    <cellStyle name="Normal 8 4 2 3 3 4" xfId="3849" xr:uid="{A244215B-F49E-47E6-80E5-277A1A5280EC}"/>
    <cellStyle name="Normal 8 4 2 3 4" xfId="3850" xr:uid="{DDBE7304-BAB9-4339-B1FC-49E8919D1714}"/>
    <cellStyle name="Normal 8 4 2 3 5" xfId="3851" xr:uid="{DC5049AB-FA3F-42C3-98B4-4DFF324060CA}"/>
    <cellStyle name="Normal 8 4 2 3 6" xfId="3852" xr:uid="{B85D47C8-1E77-47DC-8B72-3D84BEB983F6}"/>
    <cellStyle name="Normal 8 4 2 4" xfId="801" xr:uid="{9D62C751-E51E-48A6-B804-0E8AEAAE6F22}"/>
    <cellStyle name="Normal 8 4 2 4 2" xfId="802" xr:uid="{68AF24BF-F8A4-4E64-B94E-341D76A82915}"/>
    <cellStyle name="Normal 8 4 2 4 2 2" xfId="3853" xr:uid="{AD3A230A-B8DA-4A9D-B8D1-324B8503C8E2}"/>
    <cellStyle name="Normal 8 4 2 4 2 3" xfId="3854" xr:uid="{30E9EF2B-3132-4B2A-8247-16179824D2A2}"/>
    <cellStyle name="Normal 8 4 2 4 2 4" xfId="3855" xr:uid="{E6665B2C-977F-4718-9644-A18B11A0B165}"/>
    <cellStyle name="Normal 8 4 2 4 3" xfId="3856" xr:uid="{621F316F-9B12-4B36-9327-52EF2FE360E5}"/>
    <cellStyle name="Normal 8 4 2 4 4" xfId="3857" xr:uid="{7D807655-5CD0-4458-BA7D-F388ACFEEAAF}"/>
    <cellStyle name="Normal 8 4 2 4 5" xfId="3858" xr:uid="{4102E971-E60F-4988-96E6-1C1E363107F8}"/>
    <cellStyle name="Normal 8 4 2 5" xfId="803" xr:uid="{C8DED14F-3351-4588-A9DA-8F55FEE073A8}"/>
    <cellStyle name="Normal 8 4 2 5 2" xfId="3859" xr:uid="{991A4FF5-0D08-44BD-B2D3-0177B9F7E158}"/>
    <cellStyle name="Normal 8 4 2 5 3" xfId="3860" xr:uid="{7E4257DF-9E72-4C9E-9CD7-D7B2B8B168A5}"/>
    <cellStyle name="Normal 8 4 2 5 4" xfId="3861" xr:uid="{1E43F84D-03AB-4FF2-A4DB-1819577BEBEA}"/>
    <cellStyle name="Normal 8 4 2 6" xfId="3862" xr:uid="{A8202A8C-11FF-4547-85BD-F8BBD85EF8C7}"/>
    <cellStyle name="Normal 8 4 2 6 2" xfId="3863" xr:uid="{4F5AC8AE-4E74-4E47-91A6-AB7D6610419D}"/>
    <cellStyle name="Normal 8 4 2 6 3" xfId="3864" xr:uid="{464846FB-1F73-4170-82F1-22C273D2D01E}"/>
    <cellStyle name="Normal 8 4 2 6 4" xfId="3865" xr:uid="{E5F07050-252F-495F-B22D-0C9BF7CDF3C9}"/>
    <cellStyle name="Normal 8 4 2 7" xfId="3866" xr:uid="{7A583FFD-BCFA-4E96-B4EB-8E0950299F30}"/>
    <cellStyle name="Normal 8 4 2 8" xfId="3867" xr:uid="{D8177620-8164-462C-813C-96C70B535BE6}"/>
    <cellStyle name="Normal 8 4 2 9" xfId="3868" xr:uid="{8A38AD45-3468-4BDE-BADC-F104BEEC05D2}"/>
    <cellStyle name="Normal 8 4 3" xfId="391" xr:uid="{F6377072-2AAA-4CD9-B74E-1DD333B3C241}"/>
    <cellStyle name="Normal 8 4 3 2" xfId="804" xr:uid="{F1293667-2021-4234-B245-69E75E5F1C2A}"/>
    <cellStyle name="Normal 8 4 3 2 2" xfId="805" xr:uid="{E82BBDA9-50D4-4760-A585-D6755692B46F}"/>
    <cellStyle name="Normal 8 4 3 2 2 2" xfId="2186" xr:uid="{FA89EDEC-7324-4038-B760-170BAACD0362}"/>
    <cellStyle name="Normal 8 4 3 2 2 2 2" xfId="2187" xr:uid="{04235632-4F78-4FB1-AFB5-76812553E72E}"/>
    <cellStyle name="Normal 8 4 3 2 2 3" xfId="2188" xr:uid="{FE640B2C-A71B-46A9-8CFA-1722C93F227D}"/>
    <cellStyle name="Normal 8 4 3 2 2 4" xfId="3869" xr:uid="{D9FC16F3-C4A3-46DA-B797-77CFC7C8CFC6}"/>
    <cellStyle name="Normal 8 4 3 2 3" xfId="2189" xr:uid="{C7889CE4-98D2-4328-8096-6D0B1771252D}"/>
    <cellStyle name="Normal 8 4 3 2 3 2" xfId="2190" xr:uid="{614CAED8-7A37-427C-BFE1-5143D8D4C387}"/>
    <cellStyle name="Normal 8 4 3 2 3 3" xfId="3870" xr:uid="{CBCFB763-7577-4171-AFD4-95D2F6B3F609}"/>
    <cellStyle name="Normal 8 4 3 2 3 4" xfId="3871" xr:uid="{94785D93-624A-436C-9C92-DAAEE39285D8}"/>
    <cellStyle name="Normal 8 4 3 2 4" xfId="2191" xr:uid="{C306E891-62C0-4FDB-88FD-6AD8208133EE}"/>
    <cellStyle name="Normal 8 4 3 2 5" xfId="3872" xr:uid="{DF5E1F4C-9F0C-49EF-AE8D-992871313932}"/>
    <cellStyle name="Normal 8 4 3 2 6" xfId="3873" xr:uid="{FEB21D2D-0F0E-4155-B5FA-5E9EF47875A7}"/>
    <cellStyle name="Normal 8 4 3 3" xfId="806" xr:uid="{F985A363-31B0-4156-A374-FD3D8AFAAE37}"/>
    <cellStyle name="Normal 8 4 3 3 2" xfId="2192" xr:uid="{AD7D3A9A-4561-4560-885D-0BD19D83F561}"/>
    <cellStyle name="Normal 8 4 3 3 2 2" xfId="2193" xr:uid="{BC292D5C-0C45-4987-8681-BDF2C8C0DAB7}"/>
    <cellStyle name="Normal 8 4 3 3 2 3" xfId="3874" xr:uid="{3FB1EA8A-E138-4623-9EFE-539EE4F133FC}"/>
    <cellStyle name="Normal 8 4 3 3 2 4" xfId="3875" xr:uid="{6DFE6168-9582-4A64-BC96-7F6AB836E5BE}"/>
    <cellStyle name="Normal 8 4 3 3 3" xfId="2194" xr:uid="{F852DBC5-6865-49F0-9D1E-994E9856C1E5}"/>
    <cellStyle name="Normal 8 4 3 3 4" xfId="3876" xr:uid="{81BB42F6-0AD5-4487-B732-20E3A57A8D35}"/>
    <cellStyle name="Normal 8 4 3 3 5" xfId="3877" xr:uid="{910555BF-990A-4B86-81A6-33BC59E08C99}"/>
    <cellStyle name="Normal 8 4 3 4" xfId="2195" xr:uid="{F4D9C8A6-B2AD-4C7F-8CF1-7D1E1CBE0B34}"/>
    <cellStyle name="Normal 8 4 3 4 2" xfId="2196" xr:uid="{D444224A-98FC-4C4E-9FD1-4264AE03A735}"/>
    <cellStyle name="Normal 8 4 3 4 3" xfId="3878" xr:uid="{7488BD70-C2A7-4B19-AD7B-8FC775E41DBF}"/>
    <cellStyle name="Normal 8 4 3 4 4" xfId="3879" xr:uid="{C849DC17-CE57-41AB-9AEE-3540C9422B66}"/>
    <cellStyle name="Normal 8 4 3 5" xfId="2197" xr:uid="{7DBE2655-0B44-43FA-A20D-1743B644A48C}"/>
    <cellStyle name="Normal 8 4 3 5 2" xfId="3880" xr:uid="{291943BB-25CD-44C7-9638-4455075F097C}"/>
    <cellStyle name="Normal 8 4 3 5 3" xfId="3881" xr:uid="{BF8FA60F-7B15-4B39-9885-10D65606646E}"/>
    <cellStyle name="Normal 8 4 3 5 4" xfId="3882" xr:uid="{4FA37B61-F976-442C-8718-CEC1C72B46ED}"/>
    <cellStyle name="Normal 8 4 3 6" xfId="3883" xr:uid="{7C932622-E21D-440C-994B-FA320BFEDEA3}"/>
    <cellStyle name="Normal 8 4 3 7" xfId="3884" xr:uid="{45FA594F-591B-476F-993D-0599FECBEF53}"/>
    <cellStyle name="Normal 8 4 3 8" xfId="3885" xr:uid="{1F01372E-3A09-4217-ABD9-DC7F47A9E9FB}"/>
    <cellStyle name="Normal 8 4 4" xfId="392" xr:uid="{58470C4F-3E93-4BD8-B2EE-1C24E2D24CCC}"/>
    <cellStyle name="Normal 8 4 4 2" xfId="807" xr:uid="{703E91D1-BCEC-480A-8043-03D79E21C224}"/>
    <cellStyle name="Normal 8 4 4 2 2" xfId="808" xr:uid="{DA6D9C93-D6E8-4F06-A247-B415359D8EC9}"/>
    <cellStyle name="Normal 8 4 4 2 2 2" xfId="2198" xr:uid="{6C785E4E-7FE9-4810-BB5D-3F6BCF5456B8}"/>
    <cellStyle name="Normal 8 4 4 2 2 3" xfId="3886" xr:uid="{529D375D-16F3-4BFF-B1FD-268558B90F49}"/>
    <cellStyle name="Normal 8 4 4 2 2 4" xfId="3887" xr:uid="{88B07FB7-9CA4-46E8-B1EB-99D8B32C3BD7}"/>
    <cellStyle name="Normal 8 4 4 2 3" xfId="2199" xr:uid="{037F4889-DD37-4688-83E2-12EC4088B043}"/>
    <cellStyle name="Normal 8 4 4 2 4" xfId="3888" xr:uid="{93147D2E-ACA5-4B5F-9C0F-F053E397238F}"/>
    <cellStyle name="Normal 8 4 4 2 5" xfId="3889" xr:uid="{35BE88C3-616F-4BB4-9837-281FC95C5BB7}"/>
    <cellStyle name="Normal 8 4 4 3" xfId="809" xr:uid="{C95A321D-9EA9-4618-A452-5EC0A410BB15}"/>
    <cellStyle name="Normal 8 4 4 3 2" xfId="2200" xr:uid="{08B4CBF4-8803-49A2-8CA0-D75ABD08005E}"/>
    <cellStyle name="Normal 8 4 4 3 3" xfId="3890" xr:uid="{97D02DAC-14B9-4942-B6DF-15FAE8D8FE95}"/>
    <cellStyle name="Normal 8 4 4 3 4" xfId="3891" xr:uid="{B22F0FF8-395D-40A5-BD50-6AEF04CE6226}"/>
    <cellStyle name="Normal 8 4 4 4" xfId="2201" xr:uid="{7AE65BDA-48CD-4FC7-990A-FCFA188A9DBD}"/>
    <cellStyle name="Normal 8 4 4 4 2" xfId="3892" xr:uid="{95CE9559-2E97-42C6-9E4F-F0771F87C4FC}"/>
    <cellStyle name="Normal 8 4 4 4 3" xfId="3893" xr:uid="{68271CDE-6DCD-4C2F-AFA2-DE101D204C1E}"/>
    <cellStyle name="Normal 8 4 4 4 4" xfId="3894" xr:uid="{0A373AB4-E46E-4292-88B6-725881BCA01C}"/>
    <cellStyle name="Normal 8 4 4 5" xfId="3895" xr:uid="{1F3C0584-40E9-4C55-84E0-F6267D747D49}"/>
    <cellStyle name="Normal 8 4 4 6" xfId="3896" xr:uid="{27EFADC0-32B7-4538-8AE6-36BE991F6256}"/>
    <cellStyle name="Normal 8 4 4 7" xfId="3897" xr:uid="{9699288F-A015-4251-AB3D-B1855AA53F98}"/>
    <cellStyle name="Normal 8 4 5" xfId="393" xr:uid="{9CDE20BF-F9FA-4BC0-9EF9-F696C17B775A}"/>
    <cellStyle name="Normal 8 4 5 2" xfId="810" xr:uid="{347CA65B-B589-429D-B198-05B1AB97DC09}"/>
    <cellStyle name="Normal 8 4 5 2 2" xfId="2202" xr:uid="{EDD2EB3B-FB6B-466E-ACFD-E49321BE6112}"/>
    <cellStyle name="Normal 8 4 5 2 3" xfId="3898" xr:uid="{6872D3C5-ACD9-46B6-8DCB-CFEF6AB41BAE}"/>
    <cellStyle name="Normal 8 4 5 2 4" xfId="3899" xr:uid="{AF5A6F0B-9FE0-4576-A581-B4AC14034567}"/>
    <cellStyle name="Normal 8 4 5 3" xfId="2203" xr:uid="{BA6E60B8-EF62-4782-8C1F-9776BF728B5D}"/>
    <cellStyle name="Normal 8 4 5 3 2" xfId="3900" xr:uid="{3763932D-4BC9-4F75-9771-ADA10DA919E5}"/>
    <cellStyle name="Normal 8 4 5 3 3" xfId="3901" xr:uid="{9575DD57-EF6B-458B-B81B-D807EDB7FC37}"/>
    <cellStyle name="Normal 8 4 5 3 4" xfId="3902" xr:uid="{85539F8F-AC5E-41E8-B568-773E07B881A4}"/>
    <cellStyle name="Normal 8 4 5 4" xfId="3903" xr:uid="{96DB5166-DCB6-4838-B776-57B29CDB08F1}"/>
    <cellStyle name="Normal 8 4 5 5" xfId="3904" xr:uid="{1DAAD6E7-862C-4D26-A571-B4353F43B341}"/>
    <cellStyle name="Normal 8 4 5 6" xfId="3905" xr:uid="{7E0D0B3D-6077-4E23-A8FB-6BCDB8AFFB41}"/>
    <cellStyle name="Normal 8 4 6" xfId="811" xr:uid="{1DA10B1F-EBFF-41F9-9F92-291F6509FD37}"/>
    <cellStyle name="Normal 8 4 6 2" xfId="2204" xr:uid="{B7C4C908-0A47-4990-BDFA-01290F3C7B22}"/>
    <cellStyle name="Normal 8 4 6 2 2" xfId="3906" xr:uid="{3B68FA45-726C-473F-AF0E-00F52876BBE4}"/>
    <cellStyle name="Normal 8 4 6 2 3" xfId="3907" xr:uid="{559904CB-D861-457E-8490-463945F50155}"/>
    <cellStyle name="Normal 8 4 6 2 4" xfId="3908" xr:uid="{D6D74C80-8546-468D-B633-53BEA4E2A45D}"/>
    <cellStyle name="Normal 8 4 6 3" xfId="3909" xr:uid="{C145ADBF-55DF-4C05-BA2C-33EB113555CE}"/>
    <cellStyle name="Normal 8 4 6 4" xfId="3910" xr:uid="{00A47546-7C41-4EF2-9B6A-1CE7FB2965E7}"/>
    <cellStyle name="Normal 8 4 6 5" xfId="3911" xr:uid="{69853A03-B218-414F-BE13-D377F67878E9}"/>
    <cellStyle name="Normal 8 4 7" xfId="2205" xr:uid="{093F8511-2FA5-44E4-B876-E8B793B71855}"/>
    <cellStyle name="Normal 8 4 7 2" xfId="3912" xr:uid="{E78CB31F-9F47-4AD1-8D48-00FC9251BE23}"/>
    <cellStyle name="Normal 8 4 7 3" xfId="3913" xr:uid="{4F74717C-3FD2-4C7B-BA99-AACDA59152E2}"/>
    <cellStyle name="Normal 8 4 7 4" xfId="3914" xr:uid="{DB365892-9D3C-4696-BF79-A7FDCBA49953}"/>
    <cellStyle name="Normal 8 4 8" xfId="3915" xr:uid="{16A90638-5FB7-443F-BEBC-C293AB79656E}"/>
    <cellStyle name="Normal 8 4 8 2" xfId="3916" xr:uid="{F429DA9C-FC70-4345-94D1-EF3D26023F4D}"/>
    <cellStyle name="Normal 8 4 8 3" xfId="3917" xr:uid="{C057BF6B-FF1B-42DC-A366-D1315B0CC8C2}"/>
    <cellStyle name="Normal 8 4 8 4" xfId="3918" xr:uid="{97900DDA-9518-4042-AE2D-48B2F3352545}"/>
    <cellStyle name="Normal 8 4 9" xfId="3919" xr:uid="{3F4317DA-D230-4F5E-9802-981D2928D149}"/>
    <cellStyle name="Normal 8 5" xfId="164" xr:uid="{0E8FDE41-F6E9-4C6C-B67D-879A6F53B00A}"/>
    <cellStyle name="Normal 8 5 2" xfId="165" xr:uid="{3ABD1327-F244-4E86-9E86-26EDEF721D78}"/>
    <cellStyle name="Normal 8 5 2 2" xfId="394" xr:uid="{EA6B0D15-3912-414C-A614-645445E44086}"/>
    <cellStyle name="Normal 8 5 2 2 2" xfId="812" xr:uid="{7687B46B-06A8-4DCB-9C28-5D32003AE291}"/>
    <cellStyle name="Normal 8 5 2 2 2 2" xfId="2206" xr:uid="{52381B16-A57C-42C7-8352-1FD3DE24CA6F}"/>
    <cellStyle name="Normal 8 5 2 2 2 3" xfId="3920" xr:uid="{FE5E92FF-64D2-4C4C-9E93-11902432A370}"/>
    <cellStyle name="Normal 8 5 2 2 2 4" xfId="3921" xr:uid="{01FFF6A1-048D-428F-87BF-E30782CAA955}"/>
    <cellStyle name="Normal 8 5 2 2 3" xfId="2207" xr:uid="{86BD15FC-7AB7-41A6-98F2-2A56E7392431}"/>
    <cellStyle name="Normal 8 5 2 2 3 2" xfId="3922" xr:uid="{2E5F3DF8-1D7F-42A1-966A-0A56B4A16636}"/>
    <cellStyle name="Normal 8 5 2 2 3 3" xfId="3923" xr:uid="{A6A4B5FA-F60D-481A-B69C-977C62E32466}"/>
    <cellStyle name="Normal 8 5 2 2 3 4" xfId="3924" xr:uid="{9E6FB38A-8B1E-4425-9054-53D2F2BE0BC8}"/>
    <cellStyle name="Normal 8 5 2 2 4" xfId="3925" xr:uid="{AB5A5E36-A71C-4359-8936-DC3503C11550}"/>
    <cellStyle name="Normal 8 5 2 2 5" xfId="3926" xr:uid="{42AEFC30-3976-46D8-8AA8-755D56E0556B}"/>
    <cellStyle name="Normal 8 5 2 2 6" xfId="3927" xr:uid="{81C6DBD2-2C29-4C35-94E1-BEBB7F01240E}"/>
    <cellStyle name="Normal 8 5 2 3" xfId="813" xr:uid="{06F21210-B6FC-4821-8ED5-8FD4A49118D6}"/>
    <cellStyle name="Normal 8 5 2 3 2" xfId="2208" xr:uid="{0008389E-5EB3-46DB-9359-1471E3C48B50}"/>
    <cellStyle name="Normal 8 5 2 3 2 2" xfId="3928" xr:uid="{70D32F2A-7742-46E0-BE28-21A526560FF7}"/>
    <cellStyle name="Normal 8 5 2 3 2 3" xfId="3929" xr:uid="{A65C43E7-6C3B-4BCC-909A-071933608C5E}"/>
    <cellStyle name="Normal 8 5 2 3 2 4" xfId="3930" xr:uid="{3EE71163-3838-45E1-8DE1-ABC75A6B46B8}"/>
    <cellStyle name="Normal 8 5 2 3 3" xfId="3931" xr:uid="{4D7CC09F-D9CA-40C6-9FBF-2FD6A731165E}"/>
    <cellStyle name="Normal 8 5 2 3 4" xfId="3932" xr:uid="{3AE41BA8-82CA-4791-A8FF-BF26348E86D7}"/>
    <cellStyle name="Normal 8 5 2 3 5" xfId="3933" xr:uid="{401370A5-B01F-48A1-B550-1C174B56257B}"/>
    <cellStyle name="Normal 8 5 2 4" xfId="2209" xr:uid="{2A3ADCCA-D5FE-46A3-84F4-2F2943143E74}"/>
    <cellStyle name="Normal 8 5 2 4 2" xfId="3934" xr:uid="{F8AB3A8B-EE71-49A5-B1BA-43623D1DFA9C}"/>
    <cellStyle name="Normal 8 5 2 4 3" xfId="3935" xr:uid="{0820604C-760A-4AD4-9E1B-6D3870FD38D5}"/>
    <cellStyle name="Normal 8 5 2 4 4" xfId="3936" xr:uid="{918CE409-78E9-4067-9A39-C617600E13E9}"/>
    <cellStyle name="Normal 8 5 2 5" xfId="3937" xr:uid="{AFA46096-7A25-4410-BC24-7A3E2364F6B7}"/>
    <cellStyle name="Normal 8 5 2 5 2" xfId="3938" xr:uid="{12CE21E5-7DA7-4615-AE5B-11812E16B9F1}"/>
    <cellStyle name="Normal 8 5 2 5 3" xfId="3939" xr:uid="{D955A8C0-8725-4855-8D2E-F25A031C2E19}"/>
    <cellStyle name="Normal 8 5 2 5 4" xfId="3940" xr:uid="{CD01A280-E28B-45E4-904E-CA81A39BF4BE}"/>
    <cellStyle name="Normal 8 5 2 6" xfId="3941" xr:uid="{E1F75555-9DC8-412A-AFC4-4C7D18E04F0E}"/>
    <cellStyle name="Normal 8 5 2 7" xfId="3942" xr:uid="{D1095C44-050A-4A62-9044-8FCE9846493A}"/>
    <cellStyle name="Normal 8 5 2 8" xfId="3943" xr:uid="{E10D3E42-86A3-433D-8781-42928A0E5BD8}"/>
    <cellStyle name="Normal 8 5 3" xfId="395" xr:uid="{C982B9E4-BD63-41EF-8F5D-AEB2A414A105}"/>
    <cellStyle name="Normal 8 5 3 2" xfId="814" xr:uid="{DBF084B4-8C1B-4CCE-B89D-669095DC5376}"/>
    <cellStyle name="Normal 8 5 3 2 2" xfId="815" xr:uid="{CE8B0B52-6A54-4DE5-BEC4-02CCA0F0EC2E}"/>
    <cellStyle name="Normal 8 5 3 2 3" xfId="3944" xr:uid="{10236D89-EB51-4679-BD5F-9238C59ABF7E}"/>
    <cellStyle name="Normal 8 5 3 2 4" xfId="3945" xr:uid="{3961B74D-69FF-4AD4-99F9-D1765955B5D0}"/>
    <cellStyle name="Normal 8 5 3 3" xfId="816" xr:uid="{21A4386A-2589-4378-98D2-981E72B438E5}"/>
    <cellStyle name="Normal 8 5 3 3 2" xfId="3946" xr:uid="{86E79693-24F7-40C8-8EA7-0E4B318488F5}"/>
    <cellStyle name="Normal 8 5 3 3 3" xfId="3947" xr:uid="{87993B74-E0D4-4F2C-A143-1EA0C1D385AE}"/>
    <cellStyle name="Normal 8 5 3 3 4" xfId="3948" xr:uid="{7DC38242-4BF3-4080-85EE-D5425A6AB720}"/>
    <cellStyle name="Normal 8 5 3 4" xfId="3949" xr:uid="{D6BBE7CF-0728-427E-876C-5D0EBA6C80D7}"/>
    <cellStyle name="Normal 8 5 3 5" xfId="3950" xr:uid="{B8AC3CD0-84FF-487F-9913-A4449B7BFDDA}"/>
    <cellStyle name="Normal 8 5 3 6" xfId="3951" xr:uid="{870B024B-9140-4D86-AA52-DC8BCA59CA0F}"/>
    <cellStyle name="Normal 8 5 4" xfId="396" xr:uid="{859EC132-8935-45FD-A1C3-12865BAB1031}"/>
    <cellStyle name="Normal 8 5 4 2" xfId="817" xr:uid="{7A1AA257-59B5-4C51-9A59-988190C47295}"/>
    <cellStyle name="Normal 8 5 4 2 2" xfId="3952" xr:uid="{4A75D182-7F15-4FC8-B29C-C5B2E0C191D5}"/>
    <cellStyle name="Normal 8 5 4 2 3" xfId="3953" xr:uid="{440323EF-B4FE-4ED5-8A6E-98383738C1C2}"/>
    <cellStyle name="Normal 8 5 4 2 4" xfId="3954" xr:uid="{64B434BD-2154-412B-93F1-058C1E53791F}"/>
    <cellStyle name="Normal 8 5 4 3" xfId="3955" xr:uid="{DD476B61-C240-4CBF-A8EA-F30ADDCAC9E0}"/>
    <cellStyle name="Normal 8 5 4 4" xfId="3956" xr:uid="{AAEBBED1-8723-4202-9E54-AB875F3CFC4B}"/>
    <cellStyle name="Normal 8 5 4 5" xfId="3957" xr:uid="{CB6B1ECF-85E5-4563-B691-1F96C892492D}"/>
    <cellStyle name="Normal 8 5 5" xfId="818" xr:uid="{8501EC9A-1BB6-40ED-BB5F-F2B915710E86}"/>
    <cellStyle name="Normal 8 5 5 2" xfId="3958" xr:uid="{69DCCC5A-9A8E-4692-8DAF-C764F3E9D841}"/>
    <cellStyle name="Normal 8 5 5 3" xfId="3959" xr:uid="{5FE3C7F2-A993-4FBA-A4DB-612C339DADAE}"/>
    <cellStyle name="Normal 8 5 5 4" xfId="3960" xr:uid="{47507129-4957-4526-8ACF-38B4F91C5302}"/>
    <cellStyle name="Normal 8 5 6" xfId="3961" xr:uid="{BD920281-27B1-4C93-86BB-F22ACB2873E7}"/>
    <cellStyle name="Normal 8 5 6 2" xfId="3962" xr:uid="{A6C6BC29-739C-4DD2-89DA-B1F9B6DA4330}"/>
    <cellStyle name="Normal 8 5 6 3" xfId="3963" xr:uid="{630BB668-DFEE-4C62-8BF1-450F3DA55ABD}"/>
    <cellStyle name="Normal 8 5 6 4" xfId="3964" xr:uid="{91686C52-A80A-4A1D-9608-887259C95FBD}"/>
    <cellStyle name="Normal 8 5 7" xfId="3965" xr:uid="{BF919033-FD0B-4926-9A3B-B9A15DE4A764}"/>
    <cellStyle name="Normal 8 5 8" xfId="3966" xr:uid="{1B6BE3D3-9172-4028-8F92-D2249F7EE6B7}"/>
    <cellStyle name="Normal 8 5 9" xfId="3967" xr:uid="{2472FAFC-1922-42B6-85CD-C92714B52D64}"/>
    <cellStyle name="Normal 8 6" xfId="166" xr:uid="{911CF608-589A-4FFF-A830-AFF0924FB5CA}"/>
    <cellStyle name="Normal 8 6 2" xfId="397" xr:uid="{1E5544C1-FDE3-4D25-A4BA-D0B6595B2A61}"/>
    <cellStyle name="Normal 8 6 2 2" xfId="819" xr:uid="{847B0533-9495-46FF-BD0E-FF2D6286ECA4}"/>
    <cellStyle name="Normal 8 6 2 2 2" xfId="2210" xr:uid="{8B3BDBBC-8116-4DFE-AC1B-BB22869A97CE}"/>
    <cellStyle name="Normal 8 6 2 2 2 2" xfId="2211" xr:uid="{BD837A08-859A-417E-88B7-9D504AB927DE}"/>
    <cellStyle name="Normal 8 6 2 2 3" xfId="2212" xr:uid="{F16A6300-AF5A-41AA-9DFD-E13B109179B6}"/>
    <cellStyle name="Normal 8 6 2 2 4" xfId="3968" xr:uid="{3CCCCFAC-6E19-4ED8-AFCC-1A650276C724}"/>
    <cellStyle name="Normal 8 6 2 3" xfId="2213" xr:uid="{0827D92A-5CC9-432C-BC27-08FDC8073192}"/>
    <cellStyle name="Normal 8 6 2 3 2" xfId="2214" xr:uid="{55AD9CA8-4368-43B9-859D-AF9E177273F2}"/>
    <cellStyle name="Normal 8 6 2 3 3" xfId="3969" xr:uid="{5ABC6D82-7345-440D-9364-0CD0B399C854}"/>
    <cellStyle name="Normal 8 6 2 3 4" xfId="3970" xr:uid="{7CA58DC4-68A0-4267-995D-8BA80499BE00}"/>
    <cellStyle name="Normal 8 6 2 4" xfId="2215" xr:uid="{25E414A2-5B86-470D-B93D-60BF43B85F26}"/>
    <cellStyle name="Normal 8 6 2 5" xfId="3971" xr:uid="{E57853F1-A0FB-4C18-A874-38FE6D16CE87}"/>
    <cellStyle name="Normal 8 6 2 6" xfId="3972" xr:uid="{BD329D4F-5092-4D37-BCBE-873AE26810E4}"/>
    <cellStyle name="Normal 8 6 3" xfId="820" xr:uid="{E63AE0E9-4F98-46CB-B77E-F6EB36603B10}"/>
    <cellStyle name="Normal 8 6 3 2" xfId="2216" xr:uid="{5D319AFF-B92B-41F3-AA69-B0370DDB1964}"/>
    <cellStyle name="Normal 8 6 3 2 2" xfId="2217" xr:uid="{71EE0340-1F2E-4267-96AD-CA7212A8BE92}"/>
    <cellStyle name="Normal 8 6 3 2 3" xfId="3973" xr:uid="{906DC8E0-9237-420A-9996-66C182AC4815}"/>
    <cellStyle name="Normal 8 6 3 2 4" xfId="3974" xr:uid="{D49F9241-FC5E-43F0-856A-0DA4F67B99A0}"/>
    <cellStyle name="Normal 8 6 3 3" xfId="2218" xr:uid="{A55D012E-F4C3-4EFF-8FDA-418D4EAE072E}"/>
    <cellStyle name="Normal 8 6 3 4" xfId="3975" xr:uid="{48ADCACD-A914-4111-AC42-650C39A5C423}"/>
    <cellStyle name="Normal 8 6 3 5" xfId="3976" xr:uid="{B26CC318-C890-45BA-9E00-ED469F89D8F1}"/>
    <cellStyle name="Normal 8 6 4" xfId="2219" xr:uid="{1DAE6E55-DA5A-406C-BAE0-A6EBE4D3101D}"/>
    <cellStyle name="Normal 8 6 4 2" xfId="2220" xr:uid="{76953479-0E86-4086-A3F2-10DAC93578E0}"/>
    <cellStyle name="Normal 8 6 4 3" xfId="3977" xr:uid="{61203B67-FC9C-4815-BC36-AA5BD429229A}"/>
    <cellStyle name="Normal 8 6 4 4" xfId="3978" xr:uid="{33F29545-B2C2-4774-8E58-B2F008ABD945}"/>
    <cellStyle name="Normal 8 6 5" xfId="2221" xr:uid="{5DB1F9FE-486B-45B6-AB37-D59F8C68205F}"/>
    <cellStyle name="Normal 8 6 5 2" xfId="3979" xr:uid="{7087AC2C-12DC-4FD3-8720-2C6F3B0F9FEA}"/>
    <cellStyle name="Normal 8 6 5 3" xfId="3980" xr:uid="{593A5E19-D482-4DA7-97E2-C256EFD763D1}"/>
    <cellStyle name="Normal 8 6 5 4" xfId="3981" xr:uid="{CC4788F9-0DF6-45AF-90BB-EEBB70DB3F6B}"/>
    <cellStyle name="Normal 8 6 6" xfId="3982" xr:uid="{5E57D19C-6A2E-46D7-9A51-E6B239F5211B}"/>
    <cellStyle name="Normal 8 6 7" xfId="3983" xr:uid="{1EC5C373-086D-401F-BE41-D6E5E97590D5}"/>
    <cellStyle name="Normal 8 6 8" xfId="3984" xr:uid="{88E78E40-B9C4-43AE-8AF8-2597305E46D6}"/>
    <cellStyle name="Normal 8 7" xfId="398" xr:uid="{336D266F-57E7-4053-8B90-11CC123BD2CD}"/>
    <cellStyle name="Normal 8 7 2" xfId="821" xr:uid="{2A665ACA-C9D0-4647-ABBE-944D75969A03}"/>
    <cellStyle name="Normal 8 7 2 2" xfId="822" xr:uid="{DC8EC9E2-6B40-4C62-9564-07584DC8D86E}"/>
    <cellStyle name="Normal 8 7 2 2 2" xfId="2222" xr:uid="{52AB177C-5F18-4121-B239-B211B42E80AA}"/>
    <cellStyle name="Normal 8 7 2 2 3" xfId="3985" xr:uid="{FF280FAA-95D1-40B6-BC5D-FD78BF258CE4}"/>
    <cellStyle name="Normal 8 7 2 2 4" xfId="3986" xr:uid="{6CCEEAFF-19D5-4CD0-8DC1-4C2799059BC6}"/>
    <cellStyle name="Normal 8 7 2 3" xfId="2223" xr:uid="{FF6C1B33-951F-4C3B-ACA9-B96393FEB855}"/>
    <cellStyle name="Normal 8 7 2 4" xfId="3987" xr:uid="{06ADF8FF-586F-4FDD-8A0B-7CD5F100E8BD}"/>
    <cellStyle name="Normal 8 7 2 5" xfId="3988" xr:uid="{E989C96E-2804-4D52-811D-844C480EB8C7}"/>
    <cellStyle name="Normal 8 7 3" xfId="823" xr:uid="{E1C30416-C008-40D9-A712-957F7B0B6E96}"/>
    <cellStyle name="Normal 8 7 3 2" xfId="2224" xr:uid="{EDEE7A43-C2FE-42E0-8CAB-ABDDD88F1D11}"/>
    <cellStyle name="Normal 8 7 3 3" xfId="3989" xr:uid="{C61E6576-864E-49A8-8E44-0DB9D4C355E8}"/>
    <cellStyle name="Normal 8 7 3 4" xfId="3990" xr:uid="{C82628B3-111E-43A8-AD66-A0ED0FB5A41E}"/>
    <cellStyle name="Normal 8 7 4" xfId="2225" xr:uid="{07661E6D-9471-4FD6-93D3-CBFC7F7FEEDC}"/>
    <cellStyle name="Normal 8 7 4 2" xfId="3991" xr:uid="{DFD15960-51B1-49AD-941D-F9A3DA0E7ECC}"/>
    <cellStyle name="Normal 8 7 4 3" xfId="3992" xr:uid="{5832A763-0500-4629-AF40-F71EB2E0F0A5}"/>
    <cellStyle name="Normal 8 7 4 4" xfId="3993" xr:uid="{5B1A2BAF-ACEA-4D85-A1B6-7C19D5F657D7}"/>
    <cellStyle name="Normal 8 7 5" xfId="3994" xr:uid="{7411B8D1-5F39-40F6-A366-465F038A688F}"/>
    <cellStyle name="Normal 8 7 6" xfId="3995" xr:uid="{791DB8A7-C4A7-4403-BADF-7F1141F62855}"/>
    <cellStyle name="Normal 8 7 7" xfId="3996" xr:uid="{CD81D127-18E3-4ADB-9167-3FA05D5BF7DE}"/>
    <cellStyle name="Normal 8 8" xfId="399" xr:uid="{9E248DCB-34B8-4688-AB69-405B16781EBB}"/>
    <cellStyle name="Normal 8 8 2" xfId="824" xr:uid="{33673CF1-FEFB-49BF-B424-B0B058AF0E10}"/>
    <cellStyle name="Normal 8 8 2 2" xfId="2226" xr:uid="{9C5BE865-45F9-452E-B8C7-0B57F13F8C6E}"/>
    <cellStyle name="Normal 8 8 2 3" xfId="3997" xr:uid="{ACB18633-C1A7-4EDF-A1DF-F61E54FD87D0}"/>
    <cellStyle name="Normal 8 8 2 4" xfId="3998" xr:uid="{C4EFB53A-1002-423D-9A23-A86900863D16}"/>
    <cellStyle name="Normal 8 8 3" xfId="2227" xr:uid="{768CACC3-8313-4C07-96EC-0800339F68A8}"/>
    <cellStyle name="Normal 8 8 3 2" xfId="3999" xr:uid="{CC0DC4BB-4DB7-4948-B7CB-8739A05F22D3}"/>
    <cellStyle name="Normal 8 8 3 3" xfId="4000" xr:uid="{79EFD9AF-2D1D-470B-95A3-FD74FB0FADF0}"/>
    <cellStyle name="Normal 8 8 3 4" xfId="4001" xr:uid="{2CDB6BB6-6D97-4CBF-BB49-3AE032718191}"/>
    <cellStyle name="Normal 8 8 4" xfId="4002" xr:uid="{6F356938-7EBF-4DAC-8927-3B8C3384AF2C}"/>
    <cellStyle name="Normal 8 8 5" xfId="4003" xr:uid="{C784C8B4-5836-4EC6-A095-8D559D7D2179}"/>
    <cellStyle name="Normal 8 8 6" xfId="4004" xr:uid="{87FF3754-FD99-4E35-802C-EED922181378}"/>
    <cellStyle name="Normal 8 9" xfId="400" xr:uid="{6367A243-8749-4CFD-974E-CE632863F80D}"/>
    <cellStyle name="Normal 8 9 2" xfId="2228" xr:uid="{CA01B97B-41A4-4314-B720-4456ECA5DD82}"/>
    <cellStyle name="Normal 8 9 2 2" xfId="4005" xr:uid="{8D91193D-262B-40AF-923D-2EEFEE9ABB4F}"/>
    <cellStyle name="Normal 8 9 2 2 2" xfId="4410" xr:uid="{061842B7-8544-4F84-BE60-64080EE65E1B}"/>
    <cellStyle name="Normal 8 9 2 2 3" xfId="4689" xr:uid="{47B2D138-E348-417F-8356-DCD0DE6F4041}"/>
    <cellStyle name="Normal 8 9 2 3" xfId="4006" xr:uid="{DB202514-E9F9-46AC-BA3C-4E190A9ED6BA}"/>
    <cellStyle name="Normal 8 9 2 4" xfId="4007" xr:uid="{24814A59-5CE5-41B1-8F15-B2068257D049}"/>
    <cellStyle name="Normal 8 9 3" xfId="4008" xr:uid="{7A4FB7E6-45EC-4B84-A6B0-3064F6087B67}"/>
    <cellStyle name="Normal 8 9 3 2" xfId="5347" xr:uid="{41868C05-CF9C-4774-AFF6-69301BF3E840}"/>
    <cellStyle name="Normal 8 9 4" xfId="4009" xr:uid="{9AC39D5F-8F6A-4DB1-98B5-4CEA2767A46D}"/>
    <cellStyle name="Normal 8 9 4 2" xfId="4580" xr:uid="{46701342-575D-467A-816A-422341DC06F0}"/>
    <cellStyle name="Normal 8 9 4 3" xfId="4690" xr:uid="{0C7F9EE2-EA21-466C-B127-C29A8E5F10C4}"/>
    <cellStyle name="Normal 8 9 4 4" xfId="4609" xr:uid="{B7203C1D-6FFD-4038-AD81-D8A3C63B1FDD}"/>
    <cellStyle name="Normal 8 9 5" xfId="4010" xr:uid="{31D55326-DD8B-48BB-9260-35EE775024E1}"/>
    <cellStyle name="Normal 9" xfId="77" xr:uid="{8863FAB4-705C-4691-B64F-DEE4B98B150E}"/>
    <cellStyle name="Normal 9 10" xfId="401" xr:uid="{7EC48B00-2EEF-4F69-8FB1-4DCD9E1F4CDE}"/>
    <cellStyle name="Normal 9 10 2" xfId="2229" xr:uid="{79D20C0F-CF81-44F8-A9B6-2DEC1D7DF8D7}"/>
    <cellStyle name="Normal 9 10 2 2" xfId="4011" xr:uid="{F495B412-42D2-4B1E-8F13-D13589F0DB7E}"/>
    <cellStyle name="Normal 9 10 2 3" xfId="4012" xr:uid="{A99FB240-8EB5-4B4C-8971-62854EFC6587}"/>
    <cellStyle name="Normal 9 10 2 4" xfId="4013" xr:uid="{F2BCEE45-08D9-4E55-BF50-01BD86A37EBB}"/>
    <cellStyle name="Normal 9 10 3" xfId="4014" xr:uid="{824D6E2B-C7A8-4166-AEC8-271AF28824BB}"/>
    <cellStyle name="Normal 9 10 4" xfId="4015" xr:uid="{20B62CD1-346D-4B7B-A60B-83EAF1B48C65}"/>
    <cellStyle name="Normal 9 10 5" xfId="4016" xr:uid="{59C71FBD-ED07-47FA-B842-FD9E08B98C84}"/>
    <cellStyle name="Normal 9 11" xfId="2230" xr:uid="{A259C8B4-2AC2-4AE7-8E90-F0B98FCB879D}"/>
    <cellStyle name="Normal 9 11 2" xfId="4017" xr:uid="{4D94949B-0884-4896-AB2A-10EFCF6D1CE7}"/>
    <cellStyle name="Normal 9 11 3" xfId="4018" xr:uid="{C9460429-D4A0-48D9-8D40-B2D92BDD2DE4}"/>
    <cellStyle name="Normal 9 11 4" xfId="4019" xr:uid="{4456072C-6AE5-483D-BC36-44064D804811}"/>
    <cellStyle name="Normal 9 12" xfId="4020" xr:uid="{71B0DCCA-2AD5-4C87-A846-2FB4F56F21AC}"/>
    <cellStyle name="Normal 9 12 2" xfId="4021" xr:uid="{86D41075-F0C3-4590-96DF-9B7060AF1779}"/>
    <cellStyle name="Normal 9 12 3" xfId="4022" xr:uid="{B565E7F2-153F-4A66-9623-4DFA1CD127AF}"/>
    <cellStyle name="Normal 9 12 4" xfId="4023" xr:uid="{6516DFF5-9157-438F-A601-EE9306678451}"/>
    <cellStyle name="Normal 9 13" xfId="4024" xr:uid="{83750276-74BD-459D-96C8-69829A7A4695}"/>
    <cellStyle name="Normal 9 13 2" xfId="4025" xr:uid="{E209AF7C-4C00-4AF2-BA7A-8D0F12BEA50A}"/>
    <cellStyle name="Normal 9 14" xfId="4026" xr:uid="{5B68EBA3-2F50-4964-9E7A-6BD1B5731763}"/>
    <cellStyle name="Normal 9 15" xfId="4027" xr:uid="{CA249794-4F63-49F5-88BB-9594A5E76A3C}"/>
    <cellStyle name="Normal 9 16" xfId="4028" xr:uid="{F39C8511-EACC-4591-86A9-45B20DB1176A}"/>
    <cellStyle name="Normal 9 2" xfId="78" xr:uid="{3125FF60-E5EE-4762-A5AE-13CB468801FA}"/>
    <cellStyle name="Normal 9 2 2" xfId="402" xr:uid="{00977AEC-9F0A-487E-A592-462BE8E38E3D}"/>
    <cellStyle name="Normal 9 2 2 2" xfId="4672" xr:uid="{52DAAADF-17E7-4F71-9765-B770A4953D09}"/>
    <cellStyle name="Normal 9 2 3" xfId="4561" xr:uid="{ECB9B578-140A-436E-A769-69AD51B62477}"/>
    <cellStyle name="Normal 9 3" xfId="167" xr:uid="{AF046CB0-EE62-4865-B61D-EA52B7D48E2B}"/>
    <cellStyle name="Normal 9 3 10" xfId="4029" xr:uid="{EF205079-DC1A-4153-A561-579A8D3C5C30}"/>
    <cellStyle name="Normal 9 3 11" xfId="4030" xr:uid="{8261E9D7-8855-429D-90F1-7FB692A05A45}"/>
    <cellStyle name="Normal 9 3 2" xfId="168" xr:uid="{59881215-5B3C-4A4E-9867-13E0E31AE671}"/>
    <cellStyle name="Normal 9 3 2 2" xfId="169" xr:uid="{05BC5CD8-3795-4277-A188-8924B6F3ADE9}"/>
    <cellStyle name="Normal 9 3 2 2 2" xfId="403" xr:uid="{B545A5BC-99DB-4BA3-83E3-607A49E47B9F}"/>
    <cellStyle name="Normal 9 3 2 2 2 2" xfId="825" xr:uid="{C544A747-11B2-4E3F-90FA-E59E614A1986}"/>
    <cellStyle name="Normal 9 3 2 2 2 2 2" xfId="826" xr:uid="{D8C2168E-3E32-4B26-BB85-60C64F8BC066}"/>
    <cellStyle name="Normal 9 3 2 2 2 2 2 2" xfId="2231" xr:uid="{278FA7FA-350C-4A9F-AB44-4020F1EE206F}"/>
    <cellStyle name="Normal 9 3 2 2 2 2 2 2 2" xfId="2232" xr:uid="{4E667DB9-52C2-4D2C-9990-49703CC4A9E9}"/>
    <cellStyle name="Normal 9 3 2 2 2 2 2 3" xfId="2233" xr:uid="{834169F3-167B-4D13-989B-8D952CC2AEF2}"/>
    <cellStyle name="Normal 9 3 2 2 2 2 3" xfId="2234" xr:uid="{B8A00CB6-A402-4E29-9454-0135DAE26046}"/>
    <cellStyle name="Normal 9 3 2 2 2 2 3 2" xfId="2235" xr:uid="{01ADA736-0F35-42D0-9155-1F3B581DE491}"/>
    <cellStyle name="Normal 9 3 2 2 2 2 4" xfId="2236" xr:uid="{3CAD4CB7-4EBF-49A0-AE16-C4677F5E9489}"/>
    <cellStyle name="Normal 9 3 2 2 2 3" xfId="827" xr:uid="{10FDF1E0-338D-4FEE-880E-D57F1BC5B6B1}"/>
    <cellStyle name="Normal 9 3 2 2 2 3 2" xfId="2237" xr:uid="{B30F3641-AA9E-4510-B45F-626069131DEC}"/>
    <cellStyle name="Normal 9 3 2 2 2 3 2 2" xfId="2238" xr:uid="{2D343C25-86E1-4383-91E5-13959F567790}"/>
    <cellStyle name="Normal 9 3 2 2 2 3 3" xfId="2239" xr:uid="{FC1DACB4-A5E8-47CF-BF32-0531F631B0C1}"/>
    <cellStyle name="Normal 9 3 2 2 2 3 4" xfId="4031" xr:uid="{6AD2D004-E4E1-40B3-AF82-1BBED4D66BDE}"/>
    <cellStyle name="Normal 9 3 2 2 2 4" xfId="2240" xr:uid="{7592B148-4704-4226-83A4-C42D1103C75B}"/>
    <cellStyle name="Normal 9 3 2 2 2 4 2" xfId="2241" xr:uid="{5E99235C-8FF0-4F0C-9330-07C855178210}"/>
    <cellStyle name="Normal 9 3 2 2 2 5" xfId="2242" xr:uid="{43010938-9927-4FE1-B089-7514E7B9AC06}"/>
    <cellStyle name="Normal 9 3 2 2 2 6" xfId="4032" xr:uid="{7006A38B-6435-4562-8B1F-C4A188C33947}"/>
    <cellStyle name="Normal 9 3 2 2 3" xfId="404" xr:uid="{FF67535C-9EE5-4514-B9DE-7E34B8AC622E}"/>
    <cellStyle name="Normal 9 3 2 2 3 2" xfId="828" xr:uid="{B5A5B6D5-0C22-4042-9C9A-C0573CFB92B3}"/>
    <cellStyle name="Normal 9 3 2 2 3 2 2" xfId="829" xr:uid="{7FBA84C8-3AE2-43BC-99DE-BC1F2052A631}"/>
    <cellStyle name="Normal 9 3 2 2 3 2 2 2" xfId="2243" xr:uid="{D09F70F6-60B1-49B5-9BC6-9B7D6EB6143E}"/>
    <cellStyle name="Normal 9 3 2 2 3 2 2 2 2" xfId="2244" xr:uid="{DE395228-B0F2-42A6-A8A1-1258B3FEF229}"/>
    <cellStyle name="Normal 9 3 2 2 3 2 2 3" xfId="2245" xr:uid="{FDB07C9A-3E6A-4DA3-9516-25559E0D068C}"/>
    <cellStyle name="Normal 9 3 2 2 3 2 3" xfId="2246" xr:uid="{4A8C4177-353E-4974-812E-C981F477E8BE}"/>
    <cellStyle name="Normal 9 3 2 2 3 2 3 2" xfId="2247" xr:uid="{0668E7B4-FDC0-4BF7-80A7-74B1E9469C37}"/>
    <cellStyle name="Normal 9 3 2 2 3 2 4" xfId="2248" xr:uid="{0D8B29BF-9A79-4F77-BB3D-0F8BC460FA63}"/>
    <cellStyle name="Normal 9 3 2 2 3 3" xfId="830" xr:uid="{B4DF674E-84E2-4B24-B972-0E7FCC6F72E5}"/>
    <cellStyle name="Normal 9 3 2 2 3 3 2" xfId="2249" xr:uid="{4B1C8951-B4E8-4938-BD98-09C3E76205B8}"/>
    <cellStyle name="Normal 9 3 2 2 3 3 2 2" xfId="2250" xr:uid="{691D4164-8873-45CA-92C2-1AAE27ADE58E}"/>
    <cellStyle name="Normal 9 3 2 2 3 3 3" xfId="2251" xr:uid="{3DFDA408-C11C-40DD-843E-F900EFE77130}"/>
    <cellStyle name="Normal 9 3 2 2 3 4" xfId="2252" xr:uid="{50773AB9-6E9E-453E-83C9-62112909C193}"/>
    <cellStyle name="Normal 9 3 2 2 3 4 2" xfId="2253" xr:uid="{59D00D5E-08AC-4A20-B7EB-48C12AACA584}"/>
    <cellStyle name="Normal 9 3 2 2 3 5" xfId="2254" xr:uid="{F099409D-541D-4C46-B5CA-A64CB50AFF79}"/>
    <cellStyle name="Normal 9 3 2 2 4" xfId="831" xr:uid="{77664998-91D7-4AA8-B583-5DF956895A6C}"/>
    <cellStyle name="Normal 9 3 2 2 4 2" xfId="832" xr:uid="{950AB180-F845-4BA6-8B62-CFE39A79AD82}"/>
    <cellStyle name="Normal 9 3 2 2 4 2 2" xfId="2255" xr:uid="{ECDE5639-307F-4828-A2E5-3F51EE167CEA}"/>
    <cellStyle name="Normal 9 3 2 2 4 2 2 2" xfId="2256" xr:uid="{703A6F32-5E0D-423A-89CA-C999AA147599}"/>
    <cellStyle name="Normal 9 3 2 2 4 2 3" xfId="2257" xr:uid="{50E71788-C44B-4C9F-9AEB-D30C61BD5329}"/>
    <cellStyle name="Normal 9 3 2 2 4 3" xfId="2258" xr:uid="{F8D56863-0292-47A9-B926-8DEB3F71F5AB}"/>
    <cellStyle name="Normal 9 3 2 2 4 3 2" xfId="2259" xr:uid="{E4B788A6-74E9-497C-AE46-115B098D6DA4}"/>
    <cellStyle name="Normal 9 3 2 2 4 4" xfId="2260" xr:uid="{4127D9BC-C2B4-49C9-91FB-2E577A6A2A86}"/>
    <cellStyle name="Normal 9 3 2 2 5" xfId="833" xr:uid="{8E20F927-6F00-4C1C-B630-FEE1150683DE}"/>
    <cellStyle name="Normal 9 3 2 2 5 2" xfId="2261" xr:uid="{CB0B62E8-4E05-4D0D-A910-5BE720B17F34}"/>
    <cellStyle name="Normal 9 3 2 2 5 2 2" xfId="2262" xr:uid="{A8495782-5130-46AE-8176-37E10E2B3B0B}"/>
    <cellStyle name="Normal 9 3 2 2 5 3" xfId="2263" xr:uid="{21E712F6-03F7-4285-83DF-CAA4DA5F52ED}"/>
    <cellStyle name="Normal 9 3 2 2 5 4" xfId="4033" xr:uid="{0767C5F9-97E7-463B-8EA9-DFB3A3E09B94}"/>
    <cellStyle name="Normal 9 3 2 2 6" xfId="2264" xr:uid="{915FF47E-FF3F-4F1A-BDC4-C10DEF66B892}"/>
    <cellStyle name="Normal 9 3 2 2 6 2" xfId="2265" xr:uid="{39B6FDFD-41E9-4104-B048-2652A7B434CA}"/>
    <cellStyle name="Normal 9 3 2 2 7" xfId="2266" xr:uid="{0B35A899-0176-401E-A5D2-65AFE32890F8}"/>
    <cellStyle name="Normal 9 3 2 2 8" xfId="4034" xr:uid="{6EFAA132-C728-41A9-9A1A-5746DAB8426C}"/>
    <cellStyle name="Normal 9 3 2 3" xfId="405" xr:uid="{01F681F9-31F7-45E3-8297-A42D61ADA850}"/>
    <cellStyle name="Normal 9 3 2 3 2" xfId="834" xr:uid="{6ED28BC7-CBE9-4269-B711-6ADF3BD53D17}"/>
    <cellStyle name="Normal 9 3 2 3 2 2" xfId="835" xr:uid="{217095D3-7059-4F06-A8B6-A47BBF85C396}"/>
    <cellStyle name="Normal 9 3 2 3 2 2 2" xfId="2267" xr:uid="{5430632A-ACF1-487A-831F-02D4BFC56432}"/>
    <cellStyle name="Normal 9 3 2 3 2 2 2 2" xfId="2268" xr:uid="{DE3F9B91-BCAB-48D5-8F87-5481065690CD}"/>
    <cellStyle name="Normal 9 3 2 3 2 2 3" xfId="2269" xr:uid="{AEE74241-5083-400D-A604-044891FEC90B}"/>
    <cellStyle name="Normal 9 3 2 3 2 3" xfId="2270" xr:uid="{66BF51F3-D201-42F3-86B6-596095E3835F}"/>
    <cellStyle name="Normal 9 3 2 3 2 3 2" xfId="2271" xr:uid="{726A79ED-DC84-4E6E-97AA-FC121CF0101F}"/>
    <cellStyle name="Normal 9 3 2 3 2 4" xfId="2272" xr:uid="{7530E621-A8B8-427E-B54C-C84D112C86BB}"/>
    <cellStyle name="Normal 9 3 2 3 3" xfId="836" xr:uid="{EE92C83D-EE1D-4166-9E55-20FA46047657}"/>
    <cellStyle name="Normal 9 3 2 3 3 2" xfId="2273" xr:uid="{D05C0E68-D598-4F03-8790-B3072FC290A4}"/>
    <cellStyle name="Normal 9 3 2 3 3 2 2" xfId="2274" xr:uid="{494B45CD-9274-4A66-8AEB-C8D6BF025A65}"/>
    <cellStyle name="Normal 9 3 2 3 3 3" xfId="2275" xr:uid="{2DB5A16F-5C56-423A-BA57-8150D29A98F5}"/>
    <cellStyle name="Normal 9 3 2 3 3 4" xfId="4035" xr:uid="{F3223030-F785-407A-B8D6-21954F38E7E8}"/>
    <cellStyle name="Normal 9 3 2 3 4" xfId="2276" xr:uid="{ADF6BB46-6E88-4B44-83AE-6C03350C4DB1}"/>
    <cellStyle name="Normal 9 3 2 3 4 2" xfId="2277" xr:uid="{A32E5FCA-691E-4F22-A218-7F6F28C1C6B8}"/>
    <cellStyle name="Normal 9 3 2 3 5" xfId="2278" xr:uid="{C88E4B5D-F60A-4763-B40D-A777675332B0}"/>
    <cellStyle name="Normal 9 3 2 3 6" xfId="4036" xr:uid="{336CC73F-DAB4-42AC-B34A-20AB829E43AD}"/>
    <cellStyle name="Normal 9 3 2 4" xfId="406" xr:uid="{ED7AADD2-9810-411D-8198-AAE03D9606CD}"/>
    <cellStyle name="Normal 9 3 2 4 2" xfId="837" xr:uid="{736F32A9-D23B-4929-9AA2-766F17E9EB31}"/>
    <cellStyle name="Normal 9 3 2 4 2 2" xfId="838" xr:uid="{5FF5EDFE-9801-4AAE-B194-D986E617BBFA}"/>
    <cellStyle name="Normal 9 3 2 4 2 2 2" xfId="2279" xr:uid="{6CAF5666-686D-4ABB-9C6B-D6EE3C1A1E5F}"/>
    <cellStyle name="Normal 9 3 2 4 2 2 2 2" xfId="2280" xr:uid="{2C9AB567-44C0-496F-B21E-46F955ADA912}"/>
    <cellStyle name="Normal 9 3 2 4 2 2 3" xfId="2281" xr:uid="{36F4DB6E-84B2-4493-A0CF-8CC7329AEF01}"/>
    <cellStyle name="Normal 9 3 2 4 2 3" xfId="2282" xr:uid="{482CA573-1981-4645-A21C-A962C702120D}"/>
    <cellStyle name="Normal 9 3 2 4 2 3 2" xfId="2283" xr:uid="{EA4AF7CF-D30A-46A0-8DB9-7E4448B1288C}"/>
    <cellStyle name="Normal 9 3 2 4 2 4" xfId="2284" xr:uid="{24ABE2A0-4EDE-415D-AB57-B736DC152BD5}"/>
    <cellStyle name="Normal 9 3 2 4 3" xfId="839" xr:uid="{221F0F83-C58F-4D75-B42E-2E5E7E47D288}"/>
    <cellStyle name="Normal 9 3 2 4 3 2" xfId="2285" xr:uid="{8759F498-9017-4504-99CD-364F85E4C9F6}"/>
    <cellStyle name="Normal 9 3 2 4 3 2 2" xfId="2286" xr:uid="{013A4714-58BB-4A66-838F-9B4432FA4550}"/>
    <cellStyle name="Normal 9 3 2 4 3 3" xfId="2287" xr:uid="{914C043C-8743-435D-977E-ABC97D5FFF23}"/>
    <cellStyle name="Normal 9 3 2 4 4" xfId="2288" xr:uid="{962AE68E-6C74-4318-BA03-960B1457986D}"/>
    <cellStyle name="Normal 9 3 2 4 4 2" xfId="2289" xr:uid="{E623A7B1-2225-4C2E-BDB5-21124F6FEE45}"/>
    <cellStyle name="Normal 9 3 2 4 5" xfId="2290" xr:uid="{E7155EFE-1618-4105-83BE-C46BA80940BC}"/>
    <cellStyle name="Normal 9 3 2 5" xfId="407" xr:uid="{EFBA11A1-8618-4640-A3CF-9F841CF0B35B}"/>
    <cellStyle name="Normal 9 3 2 5 2" xfId="840" xr:uid="{3470B23D-E77F-46F6-8032-15663EFA9B54}"/>
    <cellStyle name="Normal 9 3 2 5 2 2" xfId="2291" xr:uid="{115C399A-4D80-4CC5-99A4-F53B0D4DD184}"/>
    <cellStyle name="Normal 9 3 2 5 2 2 2" xfId="2292" xr:uid="{048FF902-1495-4040-99BF-659B0A27908D}"/>
    <cellStyle name="Normal 9 3 2 5 2 3" xfId="2293" xr:uid="{EF3A47E0-545C-46FE-8115-5637A6C71D42}"/>
    <cellStyle name="Normal 9 3 2 5 3" xfId="2294" xr:uid="{837F1487-BE94-411D-946F-18A809E73A54}"/>
    <cellStyle name="Normal 9 3 2 5 3 2" xfId="2295" xr:uid="{8E1DA8F2-0B1E-4DFA-AFB0-2D105D621431}"/>
    <cellStyle name="Normal 9 3 2 5 4" xfId="2296" xr:uid="{EAF11385-CC39-47C2-A1B4-E87CF15FC395}"/>
    <cellStyle name="Normal 9 3 2 6" xfId="841" xr:uid="{45D40DF4-C6B6-4194-9782-3189992D7B1A}"/>
    <cellStyle name="Normal 9 3 2 6 2" xfId="2297" xr:uid="{12EFB362-D30D-4721-A344-A360142AA746}"/>
    <cellStyle name="Normal 9 3 2 6 2 2" xfId="2298" xr:uid="{1DBB24B0-999F-4C79-8E0E-76036388765B}"/>
    <cellStyle name="Normal 9 3 2 6 3" xfId="2299" xr:uid="{317B8F02-1604-49B2-AB0A-14331498DD28}"/>
    <cellStyle name="Normal 9 3 2 6 4" xfId="4037" xr:uid="{BA5A52FE-E042-42C7-B28F-963DD155F488}"/>
    <cellStyle name="Normal 9 3 2 7" xfId="2300" xr:uid="{4C06710A-7F5F-4264-8155-FF7D228FD521}"/>
    <cellStyle name="Normal 9 3 2 7 2" xfId="2301" xr:uid="{BDA85E8A-E0C2-4999-B39F-17EA48057F74}"/>
    <cellStyle name="Normal 9 3 2 8" xfId="2302" xr:uid="{3F62FC80-73EB-4BFB-B8A8-F4C60794D3F8}"/>
    <cellStyle name="Normal 9 3 2 9" xfId="4038" xr:uid="{7D8A8CA8-281E-4D62-81B5-5F7F023E5677}"/>
    <cellStyle name="Normal 9 3 3" xfId="170" xr:uid="{56BAE56A-E434-4367-9F7F-9ED6D6BA96D9}"/>
    <cellStyle name="Normal 9 3 3 2" xfId="171" xr:uid="{7BBE3A7E-F8EA-42F6-90B8-24206F41B841}"/>
    <cellStyle name="Normal 9 3 3 2 2" xfId="842" xr:uid="{1D48C2A6-2A87-4E15-9E6A-966E6565DBA6}"/>
    <cellStyle name="Normal 9 3 3 2 2 2" xfId="843" xr:uid="{E2E5D563-EE58-45FD-A675-2EC5A8A6616B}"/>
    <cellStyle name="Normal 9 3 3 2 2 2 2" xfId="2303" xr:uid="{3D41B5E9-367C-4136-AD22-601EF2E93F02}"/>
    <cellStyle name="Normal 9 3 3 2 2 2 2 2" xfId="2304" xr:uid="{39220A98-7AD5-41EF-96CE-C52BD0552758}"/>
    <cellStyle name="Normal 9 3 3 2 2 2 3" xfId="2305" xr:uid="{B0AEFBD3-E1F4-4ECD-96BE-D7779839C945}"/>
    <cellStyle name="Normal 9 3 3 2 2 3" xfId="2306" xr:uid="{93B7E7C2-2331-4511-882F-34C1BDFA562C}"/>
    <cellStyle name="Normal 9 3 3 2 2 3 2" xfId="2307" xr:uid="{54DDC2BB-EDDC-4B90-BD04-906E4D4074A3}"/>
    <cellStyle name="Normal 9 3 3 2 2 4" xfId="2308" xr:uid="{6F0FF691-A99C-4C30-9125-B5733F2C34F1}"/>
    <cellStyle name="Normal 9 3 3 2 3" xfId="844" xr:uid="{128C9685-52F9-4D37-BB1E-0781E3A17711}"/>
    <cellStyle name="Normal 9 3 3 2 3 2" xfId="2309" xr:uid="{D111F229-1299-415A-83F0-88281102A1E9}"/>
    <cellStyle name="Normal 9 3 3 2 3 2 2" xfId="2310" xr:uid="{52557CEC-5BC3-4877-A2F2-8C77C313A0E3}"/>
    <cellStyle name="Normal 9 3 3 2 3 3" xfId="2311" xr:uid="{3C01A7E7-292E-4A13-A2E0-8F19C4411384}"/>
    <cellStyle name="Normal 9 3 3 2 3 4" xfId="4039" xr:uid="{15CE6F80-2B25-4A7D-B097-3131E6346093}"/>
    <cellStyle name="Normal 9 3 3 2 4" xfId="2312" xr:uid="{EF4F3035-861D-4A83-B256-E5F6C4566878}"/>
    <cellStyle name="Normal 9 3 3 2 4 2" xfId="2313" xr:uid="{B69B9A1D-E054-446C-9CDC-A188EC52E15C}"/>
    <cellStyle name="Normal 9 3 3 2 5" xfId="2314" xr:uid="{642A4593-AB93-4864-A674-6CD7FA49A3EF}"/>
    <cellStyle name="Normal 9 3 3 2 6" xfId="4040" xr:uid="{333037B2-C47B-47EE-82AE-74306FDFCA3A}"/>
    <cellStyle name="Normal 9 3 3 3" xfId="408" xr:uid="{F4CB8715-A9AC-4543-97DF-DA6DB6814F81}"/>
    <cellStyle name="Normal 9 3 3 3 2" xfId="845" xr:uid="{8683F123-5068-42B3-BD28-0B24E5811ABA}"/>
    <cellStyle name="Normal 9 3 3 3 2 2" xfId="846" xr:uid="{D379BF35-72B7-4303-BE2D-E798CFAB5258}"/>
    <cellStyle name="Normal 9 3 3 3 2 2 2" xfId="2315" xr:uid="{1FB90305-9288-4FDD-BDC0-706FB67B40E0}"/>
    <cellStyle name="Normal 9 3 3 3 2 2 2 2" xfId="2316" xr:uid="{7D5EACDC-6883-4AD6-B831-A5D8245CB243}"/>
    <cellStyle name="Normal 9 3 3 3 2 2 2 2 2" xfId="4765" xr:uid="{E7C9D5DD-E207-4D58-A042-BC34D0791301}"/>
    <cellStyle name="Normal 9 3 3 3 2 2 3" xfId="2317" xr:uid="{F438C747-8684-49D7-B99F-D062F51D161A}"/>
    <cellStyle name="Normal 9 3 3 3 2 2 3 2" xfId="4766" xr:uid="{16720884-A5C3-434F-8B94-044ABBFE55BB}"/>
    <cellStyle name="Normal 9 3 3 3 2 3" xfId="2318" xr:uid="{13261E20-FD59-4558-BEF9-4C077FA28AB2}"/>
    <cellStyle name="Normal 9 3 3 3 2 3 2" xfId="2319" xr:uid="{3F8D6861-4496-413C-AF50-AF3DD8D7384E}"/>
    <cellStyle name="Normal 9 3 3 3 2 3 2 2" xfId="4768" xr:uid="{08FEFE5C-C5FF-4833-B831-2D806012134B}"/>
    <cellStyle name="Normal 9 3 3 3 2 3 3" xfId="4767" xr:uid="{91C4D55E-7A7F-4107-84C5-455B216A58CD}"/>
    <cellStyle name="Normal 9 3 3 3 2 4" xfId="2320" xr:uid="{D6E36FA6-FEF7-4B83-9266-96CA55784FBD}"/>
    <cellStyle name="Normal 9 3 3 3 2 4 2" xfId="4769" xr:uid="{9ED79C2E-1D1D-49AF-A8F4-0FB65392AF9D}"/>
    <cellStyle name="Normal 9 3 3 3 3" xfId="847" xr:uid="{262F82D2-22A3-45AE-8153-5171772A697D}"/>
    <cellStyle name="Normal 9 3 3 3 3 2" xfId="2321" xr:uid="{7C14241C-698D-4D18-BC91-5B06329D581E}"/>
    <cellStyle name="Normal 9 3 3 3 3 2 2" xfId="2322" xr:uid="{836B0531-7FCB-4466-9FA4-BB5659C03E81}"/>
    <cellStyle name="Normal 9 3 3 3 3 2 2 2" xfId="4772" xr:uid="{43FA8178-88B4-430E-A17F-2528DEE1E839}"/>
    <cellStyle name="Normal 9 3 3 3 3 2 3" xfId="4771" xr:uid="{A8A415C4-4F5A-4DD1-B8C7-0554023A9C8F}"/>
    <cellStyle name="Normal 9 3 3 3 3 3" xfId="2323" xr:uid="{799D78CB-4FC5-46C2-8DD4-CDC1A57E74E2}"/>
    <cellStyle name="Normal 9 3 3 3 3 3 2" xfId="4773" xr:uid="{85575EC7-E029-479F-A62B-6DC9BB145562}"/>
    <cellStyle name="Normal 9 3 3 3 3 4" xfId="4770" xr:uid="{FE2694D5-72B8-44AB-A6CA-78DF9A6A19AB}"/>
    <cellStyle name="Normal 9 3 3 3 4" xfId="2324" xr:uid="{B4E1F7E2-29E0-4DD2-9282-B1C34410D463}"/>
    <cellStyle name="Normal 9 3 3 3 4 2" xfId="2325" xr:uid="{114291B5-31B0-4530-83AB-8FC3B2496A82}"/>
    <cellStyle name="Normal 9 3 3 3 4 2 2" xfId="4775" xr:uid="{10740CB1-90C1-4714-9DBA-38BB4D4453C3}"/>
    <cellStyle name="Normal 9 3 3 3 4 3" xfId="4774" xr:uid="{8705D31B-D9EB-4775-B529-26022754C4FA}"/>
    <cellStyle name="Normal 9 3 3 3 5" xfId="2326" xr:uid="{A0BEC349-1796-46B8-B91C-E8A4C1FCC526}"/>
    <cellStyle name="Normal 9 3 3 3 5 2" xfId="4776" xr:uid="{17CFE782-9A06-480B-A3DA-6AE3F03909E9}"/>
    <cellStyle name="Normal 9 3 3 4" xfId="409" xr:uid="{12E8BE63-F899-46BD-8B6A-6B60953960EF}"/>
    <cellStyle name="Normal 9 3 3 4 2" xfId="848" xr:uid="{887075F1-20B2-443E-A892-A2B68E3A8100}"/>
    <cellStyle name="Normal 9 3 3 4 2 2" xfId="2327" xr:uid="{26A5611C-007B-4CC7-BA44-EC5CADD5B374}"/>
    <cellStyle name="Normal 9 3 3 4 2 2 2" xfId="2328" xr:uid="{C8010384-FEB5-4E14-BBF3-C7E9E3D4F0C5}"/>
    <cellStyle name="Normal 9 3 3 4 2 2 2 2" xfId="4780" xr:uid="{1CDD3214-3CB6-41D4-B46E-A1E79D1D5C9A}"/>
    <cellStyle name="Normal 9 3 3 4 2 2 3" xfId="4779" xr:uid="{D8BBE097-7A9F-4018-9889-8EE671942342}"/>
    <cellStyle name="Normal 9 3 3 4 2 3" xfId="2329" xr:uid="{12C6EC67-68FA-442A-A5B9-E5778A9F5D8D}"/>
    <cellStyle name="Normal 9 3 3 4 2 3 2" xfId="4781" xr:uid="{65743510-FD68-4FF4-BC6A-A4851E318A68}"/>
    <cellStyle name="Normal 9 3 3 4 2 4" xfId="4778" xr:uid="{8BA7E8CA-F646-4B22-994C-8C0E32806870}"/>
    <cellStyle name="Normal 9 3 3 4 3" xfId="2330" xr:uid="{E9C6DA2F-D542-46C2-951F-089BD3DFAF83}"/>
    <cellStyle name="Normal 9 3 3 4 3 2" xfId="2331" xr:uid="{1D01E5F0-B3AB-47DF-B609-05917BFD0B15}"/>
    <cellStyle name="Normal 9 3 3 4 3 2 2" xfId="4783" xr:uid="{5AE50203-9CBE-4438-9C01-744BCEBF1348}"/>
    <cellStyle name="Normal 9 3 3 4 3 3" xfId="4782" xr:uid="{9DFFD854-8D0A-46E8-B3D0-B90A99E94447}"/>
    <cellStyle name="Normal 9 3 3 4 4" xfId="2332" xr:uid="{BA42D5AE-E796-473A-885C-B4461231EECD}"/>
    <cellStyle name="Normal 9 3 3 4 4 2" xfId="4784" xr:uid="{7D6412C0-0CDD-4E6E-9482-AA01BEF5FB6A}"/>
    <cellStyle name="Normal 9 3 3 4 5" xfId="4777" xr:uid="{0B972429-D415-455E-8209-2EA8FF9629A2}"/>
    <cellStyle name="Normal 9 3 3 5" xfId="849" xr:uid="{A189BEC6-D239-4422-871A-7F6DA2E8F486}"/>
    <cellStyle name="Normal 9 3 3 5 2" xfId="2333" xr:uid="{28130DC2-9079-482A-AC13-6A8BDD3DFE10}"/>
    <cellStyle name="Normal 9 3 3 5 2 2" xfId="2334" xr:uid="{A56591C1-F635-4927-8CF9-A86E024D7A61}"/>
    <cellStyle name="Normal 9 3 3 5 2 2 2" xfId="4787" xr:uid="{A80E40E2-1DB3-48F3-8BC0-1FD8B7507AB0}"/>
    <cellStyle name="Normal 9 3 3 5 2 3" xfId="4786" xr:uid="{154E067B-6F78-4758-8BF1-0DB317895473}"/>
    <cellStyle name="Normal 9 3 3 5 3" xfId="2335" xr:uid="{0513B425-736F-4D2A-BEEE-FEAAD9B136F7}"/>
    <cellStyle name="Normal 9 3 3 5 3 2" xfId="4788" xr:uid="{3A6AFFCA-2578-4DF3-844C-D11853C0C3E7}"/>
    <cellStyle name="Normal 9 3 3 5 4" xfId="4041" xr:uid="{8EB5F80C-90A4-46C7-9DDB-6C710D3FD359}"/>
    <cellStyle name="Normal 9 3 3 5 4 2" xfId="4789" xr:uid="{C1FBAB17-7834-4E18-8937-E0E14058F679}"/>
    <cellStyle name="Normal 9 3 3 5 5" xfId="4785" xr:uid="{0C5D09CC-9307-42AB-8F03-00F489193BD8}"/>
    <cellStyle name="Normal 9 3 3 6" xfId="2336" xr:uid="{A56EFB7F-3CA2-4497-BDCF-1389F9EFF9C5}"/>
    <cellStyle name="Normal 9 3 3 6 2" xfId="2337" xr:uid="{1D797465-2EBD-46CD-9F8F-B854DDFBA85B}"/>
    <cellStyle name="Normal 9 3 3 6 2 2" xfId="4791" xr:uid="{45C89F22-DA10-469B-94B3-1429BFE3A41F}"/>
    <cellStyle name="Normal 9 3 3 6 3" xfId="4790" xr:uid="{159442CD-EE20-4C47-B6DD-3950C45D0883}"/>
    <cellStyle name="Normal 9 3 3 7" xfId="2338" xr:uid="{7769FEF3-FB54-43E1-8E5C-90B3D5A44AEE}"/>
    <cellStyle name="Normal 9 3 3 7 2" xfId="4792" xr:uid="{BD6E0553-E3B1-47B9-8EC3-63C413F28310}"/>
    <cellStyle name="Normal 9 3 3 8" xfId="4042" xr:uid="{739637F6-FEC2-44FD-8A41-A4B5FB316BF9}"/>
    <cellStyle name="Normal 9 3 3 8 2" xfId="4793" xr:uid="{931709CC-20E5-47E9-80D7-A94E809FE835}"/>
    <cellStyle name="Normal 9 3 4" xfId="172" xr:uid="{3FBA2DB7-C673-43CA-B128-C602C08D0356}"/>
    <cellStyle name="Normal 9 3 4 2" xfId="450" xr:uid="{CCA16B4A-4A2A-4EA3-AC70-9EC964871655}"/>
    <cellStyle name="Normal 9 3 4 2 2" xfId="850" xr:uid="{05C7974E-9CF1-46F6-A668-6020072514D1}"/>
    <cellStyle name="Normal 9 3 4 2 2 2" xfId="2339" xr:uid="{F3FA5E85-1F7D-45A4-A213-0F65A1196EC0}"/>
    <cellStyle name="Normal 9 3 4 2 2 2 2" xfId="2340" xr:uid="{E2AAB05A-3BBE-45D8-8D9A-3AC9D2E17253}"/>
    <cellStyle name="Normal 9 3 4 2 2 2 2 2" xfId="4798" xr:uid="{C1D48568-930F-4346-B56E-1EC0CED66D75}"/>
    <cellStyle name="Normal 9 3 4 2 2 2 3" xfId="4797" xr:uid="{268047E3-D9A3-4591-AA6C-54A607B1E5A4}"/>
    <cellStyle name="Normal 9 3 4 2 2 3" xfId="2341" xr:uid="{9FF13427-C171-46D8-A2ED-5454A5E609B2}"/>
    <cellStyle name="Normal 9 3 4 2 2 3 2" xfId="4799" xr:uid="{3EC16BAC-1A0B-419B-A841-35E142F9C8DE}"/>
    <cellStyle name="Normal 9 3 4 2 2 4" xfId="4043" xr:uid="{D2874DF9-29F9-42B6-896C-0DB23FD40610}"/>
    <cellStyle name="Normal 9 3 4 2 2 4 2" xfId="4800" xr:uid="{0ADDD8D3-F495-4EF5-A0B1-DC69938B59B6}"/>
    <cellStyle name="Normal 9 3 4 2 2 5" xfId="4796" xr:uid="{0BEAAC91-8722-44E2-B51E-327F061CF547}"/>
    <cellStyle name="Normal 9 3 4 2 3" xfId="2342" xr:uid="{ACC2BECE-0609-4244-8621-BB2A64F254E4}"/>
    <cellStyle name="Normal 9 3 4 2 3 2" xfId="2343" xr:uid="{4EE9B3B1-43DB-4B0F-AE07-1BC07B5E2A93}"/>
    <cellStyle name="Normal 9 3 4 2 3 2 2" xfId="4802" xr:uid="{E1BE4004-92B8-41B2-8887-E1F10A2F5D47}"/>
    <cellStyle name="Normal 9 3 4 2 3 3" xfId="4801" xr:uid="{B5E209FC-3DB3-4811-A866-263A186294C1}"/>
    <cellStyle name="Normal 9 3 4 2 4" xfId="2344" xr:uid="{CD546AC6-D9B6-4E39-8AE1-87770FDDA9AB}"/>
    <cellStyle name="Normal 9 3 4 2 4 2" xfId="4803" xr:uid="{3B10E666-936E-4C81-AA62-F694E1EBFFC4}"/>
    <cellStyle name="Normal 9 3 4 2 5" xfId="4044" xr:uid="{564430F4-2D9D-4DB0-A9C4-0AF88115C650}"/>
    <cellStyle name="Normal 9 3 4 2 5 2" xfId="4804" xr:uid="{5E1EA588-50E0-44FC-A130-A776F0491429}"/>
    <cellStyle name="Normal 9 3 4 2 6" xfId="4795" xr:uid="{D162D209-A29C-42EF-AFA8-72305BD46197}"/>
    <cellStyle name="Normal 9 3 4 3" xfId="851" xr:uid="{141BCF81-F45B-4F9D-AE37-617BF5AF5C13}"/>
    <cellStyle name="Normal 9 3 4 3 2" xfId="2345" xr:uid="{8683481C-8240-45A4-8190-0F415A925C33}"/>
    <cellStyle name="Normal 9 3 4 3 2 2" xfId="2346" xr:uid="{3C3A6043-5A5C-4929-BBF3-0C07AF05D673}"/>
    <cellStyle name="Normal 9 3 4 3 2 2 2" xfId="4807" xr:uid="{A6BEDD92-5C21-496C-B338-D550FA24B9FE}"/>
    <cellStyle name="Normal 9 3 4 3 2 3" xfId="4806" xr:uid="{9C9EA702-3404-4F2C-91AE-7019E0B9C4A4}"/>
    <cellStyle name="Normal 9 3 4 3 3" xfId="2347" xr:uid="{BF6A800E-7EF1-4E1E-A8EF-4D22DA42466C}"/>
    <cellStyle name="Normal 9 3 4 3 3 2" xfId="4808" xr:uid="{928AA412-44FF-4CC9-B2D8-AE5F5CFC0901}"/>
    <cellStyle name="Normal 9 3 4 3 4" xfId="4045" xr:uid="{C5D3BA26-4352-4140-B028-CCA10F1A7CB0}"/>
    <cellStyle name="Normal 9 3 4 3 4 2" xfId="4809" xr:uid="{FC83C8B0-2702-4DA2-92C0-65C53ABB7054}"/>
    <cellStyle name="Normal 9 3 4 3 5" xfId="4805" xr:uid="{F026634E-DD3F-4692-9F67-CB4EEC733935}"/>
    <cellStyle name="Normal 9 3 4 4" xfId="2348" xr:uid="{10C3F79A-1889-40DF-82A5-64D8E1BA12C4}"/>
    <cellStyle name="Normal 9 3 4 4 2" xfId="2349" xr:uid="{0FE1DA2F-757F-4460-A696-FAECECBD52B6}"/>
    <cellStyle name="Normal 9 3 4 4 2 2" xfId="4811" xr:uid="{1BB648A3-7A2D-4DDC-A9AD-FE445DF92D9A}"/>
    <cellStyle name="Normal 9 3 4 4 3" xfId="4046" xr:uid="{69E4071A-ABC3-476B-87B2-2702479265B0}"/>
    <cellStyle name="Normal 9 3 4 4 3 2" xfId="4812" xr:uid="{31380953-DACA-4A22-ABF8-20134CE176E6}"/>
    <cellStyle name="Normal 9 3 4 4 4" xfId="4047" xr:uid="{50A228E2-15A3-4470-94CA-76601F7E7FA9}"/>
    <cellStyle name="Normal 9 3 4 4 4 2" xfId="4813" xr:uid="{7A6BB541-33EA-4905-9B3E-C1E848E4C514}"/>
    <cellStyle name="Normal 9 3 4 4 5" xfId="4810" xr:uid="{DB40EA89-E7AE-44B2-8DC7-A37CA65241C8}"/>
    <cellStyle name="Normal 9 3 4 5" xfId="2350" xr:uid="{266B2214-1490-4929-96EF-792B35DB129B}"/>
    <cellStyle name="Normal 9 3 4 5 2" xfId="4814" xr:uid="{0E975098-1203-48ED-B6A1-85BCF9F5ACF9}"/>
    <cellStyle name="Normal 9 3 4 6" xfId="4048" xr:uid="{0C33D143-3EFE-438F-BC3A-106EDBE4A637}"/>
    <cellStyle name="Normal 9 3 4 6 2" xfId="4815" xr:uid="{0640A30F-7205-4A2F-901F-6E60F53488E3}"/>
    <cellStyle name="Normal 9 3 4 7" xfId="4049" xr:uid="{425708D5-B4FA-477C-A7C4-F27650998E16}"/>
    <cellStyle name="Normal 9 3 4 7 2" xfId="4816" xr:uid="{A3F0FDE5-14C8-4529-891A-A0F65E651443}"/>
    <cellStyle name="Normal 9 3 4 8" xfId="4794" xr:uid="{B351DA00-A5D0-4590-A94E-A646DE47CB0B}"/>
    <cellStyle name="Normal 9 3 5" xfId="410" xr:uid="{B977976B-C1A5-4D88-9E16-450ECE322D38}"/>
    <cellStyle name="Normal 9 3 5 2" xfId="852" xr:uid="{AF434295-7852-456C-922F-18820715314F}"/>
    <cellStyle name="Normal 9 3 5 2 2" xfId="853" xr:uid="{55824495-C389-48FF-A368-886527A2FF0E}"/>
    <cellStyle name="Normal 9 3 5 2 2 2" xfId="2351" xr:uid="{ED963170-401A-44D7-BDDD-D95428A3C156}"/>
    <cellStyle name="Normal 9 3 5 2 2 2 2" xfId="2352" xr:uid="{088A407C-3DF8-4EF2-934B-C7809F7CBC88}"/>
    <cellStyle name="Normal 9 3 5 2 2 2 2 2" xfId="4821" xr:uid="{3C02EECA-0901-4F47-8B08-0BA0D35F20B6}"/>
    <cellStyle name="Normal 9 3 5 2 2 2 3" xfId="4820" xr:uid="{ED077FC0-F817-475E-9ACF-8668038BC0C5}"/>
    <cellStyle name="Normal 9 3 5 2 2 3" xfId="2353" xr:uid="{E98AE794-3496-4EFB-BE95-59B2C7F53309}"/>
    <cellStyle name="Normal 9 3 5 2 2 3 2" xfId="4822" xr:uid="{A541E593-3407-4488-8696-2C1625506784}"/>
    <cellStyle name="Normal 9 3 5 2 2 4" xfId="4819" xr:uid="{F1EF8D00-5165-4E57-AB59-EDB6C1704721}"/>
    <cellStyle name="Normal 9 3 5 2 3" xfId="2354" xr:uid="{468C3BD7-4F6B-49AD-8750-1143BA87D577}"/>
    <cellStyle name="Normal 9 3 5 2 3 2" xfId="2355" xr:uid="{733A1346-98E8-4703-B48F-DF6A22B41648}"/>
    <cellStyle name="Normal 9 3 5 2 3 2 2" xfId="4824" xr:uid="{17030092-5CC3-4094-90AD-EAD962B8A707}"/>
    <cellStyle name="Normal 9 3 5 2 3 3" xfId="4823" xr:uid="{C998634C-98CB-4839-BE20-446EB90942A2}"/>
    <cellStyle name="Normal 9 3 5 2 4" xfId="2356" xr:uid="{6196F9D1-E75D-4AD1-88ED-B2F0D2CB7D20}"/>
    <cellStyle name="Normal 9 3 5 2 4 2" xfId="4825" xr:uid="{C075482D-87E7-4A37-809F-3EE41C57E903}"/>
    <cellStyle name="Normal 9 3 5 2 5" xfId="4818" xr:uid="{602351B1-8E62-4E99-BAA9-63D3D8B74A94}"/>
    <cellStyle name="Normal 9 3 5 3" xfId="854" xr:uid="{AFEF5439-F465-46B0-9BC4-C17A36756F79}"/>
    <cellStyle name="Normal 9 3 5 3 2" xfId="2357" xr:uid="{3BBEA1CA-9EA0-48E6-B815-CBDBB6CDB390}"/>
    <cellStyle name="Normal 9 3 5 3 2 2" xfId="2358" xr:uid="{730F5B56-94EB-4C4B-B8B6-D7498C06A966}"/>
    <cellStyle name="Normal 9 3 5 3 2 2 2" xfId="4828" xr:uid="{0DD3D0BC-A20A-4C08-B869-2809541322E6}"/>
    <cellStyle name="Normal 9 3 5 3 2 3" xfId="4827" xr:uid="{53AE9142-5E2A-4C85-8101-DCF13F5DBE5E}"/>
    <cellStyle name="Normal 9 3 5 3 3" xfId="2359" xr:uid="{8EDC9A51-8847-48CF-9933-885D5FBA3CED}"/>
    <cellStyle name="Normal 9 3 5 3 3 2" xfId="4829" xr:uid="{52829B2C-16EF-45AB-8992-2C6E55967AF2}"/>
    <cellStyle name="Normal 9 3 5 3 4" xfId="4050" xr:uid="{B1BC8043-62ED-4FF4-ACC6-9D91929F1B1A}"/>
    <cellStyle name="Normal 9 3 5 3 4 2" xfId="4830" xr:uid="{47C52470-BDFA-47B8-BF96-085B15730A90}"/>
    <cellStyle name="Normal 9 3 5 3 5" xfId="4826" xr:uid="{FEE606D4-17B3-43CE-8AEA-CDA5F57DACF4}"/>
    <cellStyle name="Normal 9 3 5 4" xfId="2360" xr:uid="{592FD6FC-3E4A-4E01-98EF-9E3624853D12}"/>
    <cellStyle name="Normal 9 3 5 4 2" xfId="2361" xr:uid="{3502ACB8-B64D-4090-8DEB-51598FEBE68C}"/>
    <cellStyle name="Normal 9 3 5 4 2 2" xfId="4832" xr:uid="{53E0DCBC-BD4D-4C74-8041-B5B04C2B6664}"/>
    <cellStyle name="Normal 9 3 5 4 3" xfId="4831" xr:uid="{A1BE55C3-7660-4419-A89C-6DBA76909929}"/>
    <cellStyle name="Normal 9 3 5 5" xfId="2362" xr:uid="{E0D3E585-23DB-405F-BADF-18EA1FEC6C3F}"/>
    <cellStyle name="Normal 9 3 5 5 2" xfId="4833" xr:uid="{534ACEF4-B713-4BDE-A6A2-A906713B55CB}"/>
    <cellStyle name="Normal 9 3 5 6" xfId="4051" xr:uid="{8BD957C1-8E4F-43D8-AC3F-5DABF774EAD3}"/>
    <cellStyle name="Normal 9 3 5 6 2" xfId="4834" xr:uid="{7F867899-F8E2-49BE-80C0-1A1AC0583C5C}"/>
    <cellStyle name="Normal 9 3 5 7" xfId="4817" xr:uid="{42E403D3-2D7C-45E7-82EF-FDA70F6E06D3}"/>
    <cellStyle name="Normal 9 3 6" xfId="411" xr:uid="{7042C6CC-65B9-46D7-B7C7-4AA4A7771CBE}"/>
    <cellStyle name="Normal 9 3 6 2" xfId="855" xr:uid="{F91E6BFF-DA6C-465A-A6DD-CB9551259E12}"/>
    <cellStyle name="Normal 9 3 6 2 2" xfId="2363" xr:uid="{85D0C9C3-3496-4034-BA4D-E7FBDDD0D5E1}"/>
    <cellStyle name="Normal 9 3 6 2 2 2" xfId="2364" xr:uid="{0C55D2A1-F4D5-4A82-878C-875D81C9BD44}"/>
    <cellStyle name="Normal 9 3 6 2 2 2 2" xfId="4838" xr:uid="{CE101079-7941-485D-9FBD-FE278F7EC53B}"/>
    <cellStyle name="Normal 9 3 6 2 2 3" xfId="4837" xr:uid="{53D4231E-BA5B-44AB-BFC4-380F6AD6AADF}"/>
    <cellStyle name="Normal 9 3 6 2 3" xfId="2365" xr:uid="{8BDB5EC2-2CA1-488C-AEA9-A2166A7D1261}"/>
    <cellStyle name="Normal 9 3 6 2 3 2" xfId="4839" xr:uid="{E43FC84D-3C8E-41BB-9965-AF2C3330451A}"/>
    <cellStyle name="Normal 9 3 6 2 4" xfId="4052" xr:uid="{FB5A4B20-6702-48D2-A219-FDA2E39C9814}"/>
    <cellStyle name="Normal 9 3 6 2 4 2" xfId="4840" xr:uid="{25605542-2F5A-47E7-8F05-C10119AC6247}"/>
    <cellStyle name="Normal 9 3 6 2 5" xfId="4836" xr:uid="{8803CFE7-B207-48B0-A376-4C7915142FD8}"/>
    <cellStyle name="Normal 9 3 6 3" xfId="2366" xr:uid="{45A3D57B-1715-4A67-B006-399CAF48CCEF}"/>
    <cellStyle name="Normal 9 3 6 3 2" xfId="2367" xr:uid="{71BB6CE1-BFB8-454C-8CAE-675726D31C79}"/>
    <cellStyle name="Normal 9 3 6 3 2 2" xfId="4842" xr:uid="{51D4AF07-C554-4AB2-800E-7CCE3BBA58E7}"/>
    <cellStyle name="Normal 9 3 6 3 3" xfId="4841" xr:uid="{5F7509CE-19EE-44A3-9ED9-732F66C661A8}"/>
    <cellStyle name="Normal 9 3 6 4" xfId="2368" xr:uid="{C91B4C45-D497-4F28-B6B4-B48EA093D1F4}"/>
    <cellStyle name="Normal 9 3 6 4 2" xfId="4843" xr:uid="{D24F3BBB-2FB4-422C-9CA7-3D13988A793B}"/>
    <cellStyle name="Normal 9 3 6 5" xfId="4053" xr:uid="{855F7E0A-5607-428C-8008-0F1B2C884A3D}"/>
    <cellStyle name="Normal 9 3 6 5 2" xfId="4844" xr:uid="{F689E612-1060-477A-AD52-568D64C799F2}"/>
    <cellStyle name="Normal 9 3 6 6" xfId="4835" xr:uid="{0E5183E3-4C93-4F24-8192-EC2092976C80}"/>
    <cellStyle name="Normal 9 3 7" xfId="856" xr:uid="{CBB8BC1C-8F68-47FD-9464-F90F99F5B636}"/>
    <cellStyle name="Normal 9 3 7 2" xfId="2369" xr:uid="{CBBF8964-9423-4D93-B0EF-4099B2FC71B1}"/>
    <cellStyle name="Normal 9 3 7 2 2" xfId="2370" xr:uid="{3D4E90C0-955B-4F18-9681-9EF795DE89E6}"/>
    <cellStyle name="Normal 9 3 7 2 2 2" xfId="4847" xr:uid="{62A04772-51CE-4EA6-8B51-F7E2A6EAFAF3}"/>
    <cellStyle name="Normal 9 3 7 2 3" xfId="4846" xr:uid="{76BBD80D-C79E-40B2-B349-7773F810E71D}"/>
    <cellStyle name="Normal 9 3 7 3" xfId="2371" xr:uid="{6000FB41-0100-4AF3-8081-0F8A609AD17C}"/>
    <cellStyle name="Normal 9 3 7 3 2" xfId="4848" xr:uid="{5486A423-F2F3-469C-86A5-22EA822F40FC}"/>
    <cellStyle name="Normal 9 3 7 4" xfId="4054" xr:uid="{90F6C454-FBCE-444B-AD78-EA0F1B23DCBA}"/>
    <cellStyle name="Normal 9 3 7 4 2" xfId="4849" xr:uid="{E05FB67B-BE5B-444E-9E71-2A268220DDBB}"/>
    <cellStyle name="Normal 9 3 7 5" xfId="4845" xr:uid="{E7527416-B7D6-48FD-B9D0-C240D7365AC8}"/>
    <cellStyle name="Normal 9 3 8" xfId="2372" xr:uid="{1B0CF26F-C9F4-4C07-BB1B-BC7AAEC91159}"/>
    <cellStyle name="Normal 9 3 8 2" xfId="2373" xr:uid="{935367B1-9426-44E3-96EC-E700FFC46B38}"/>
    <cellStyle name="Normal 9 3 8 2 2" xfId="4851" xr:uid="{7BC39729-FD07-4598-8DAF-F8976EE93E32}"/>
    <cellStyle name="Normal 9 3 8 3" xfId="4055" xr:uid="{398AF386-0D11-4585-A7C7-5510096DEFA9}"/>
    <cellStyle name="Normal 9 3 8 3 2" xfId="4852" xr:uid="{9D13CEE3-6937-495C-94DE-A38818217CF3}"/>
    <cellStyle name="Normal 9 3 8 4" xfId="4056" xr:uid="{FBDFF390-0D0D-45F9-85BA-2499928D0C7A}"/>
    <cellStyle name="Normal 9 3 8 4 2" xfId="4853" xr:uid="{CC820E8C-AAEC-415C-9BC0-CDA99034BF63}"/>
    <cellStyle name="Normal 9 3 8 5" xfId="4850" xr:uid="{01EEB9DF-9A08-492D-BCA2-FD2138BD0BC6}"/>
    <cellStyle name="Normal 9 3 9" xfId="2374" xr:uid="{E140A544-2313-4B0F-91A0-7F396F74B9B1}"/>
    <cellStyle name="Normal 9 3 9 2" xfId="4854" xr:uid="{B6AAFE2D-2C48-48E1-B24D-49C327BC28CA}"/>
    <cellStyle name="Normal 9 4" xfId="173" xr:uid="{C9080985-485E-4C76-BE7B-1D47B3FB7AFA}"/>
    <cellStyle name="Normal 9 4 10" xfId="4057" xr:uid="{6F48907B-F0E9-41A3-A4CE-C14B5D4F2595}"/>
    <cellStyle name="Normal 9 4 10 2" xfId="4856" xr:uid="{BA844C85-A47B-48F1-A6DC-4DBB209238BE}"/>
    <cellStyle name="Normal 9 4 11" xfId="4058" xr:uid="{32281CB4-983B-469D-B097-4AB788B964F1}"/>
    <cellStyle name="Normal 9 4 11 2" xfId="4857" xr:uid="{609920C8-BD65-4AC6-B228-413F0275582B}"/>
    <cellStyle name="Normal 9 4 12" xfId="4855" xr:uid="{E416A5B2-6588-4F35-8A1A-562D04FA0381}"/>
    <cellStyle name="Normal 9 4 2" xfId="174" xr:uid="{225AFD4E-9AE3-4A0E-9242-3DDB4D148F59}"/>
    <cellStyle name="Normal 9 4 2 10" xfId="4858" xr:uid="{BAF52BD5-C07E-4F9C-80BB-1DB0ED1297FC}"/>
    <cellStyle name="Normal 9 4 2 2" xfId="175" xr:uid="{341DD763-4DF2-42B3-9680-D3CF4EF9AEC9}"/>
    <cellStyle name="Normal 9 4 2 2 2" xfId="412" xr:uid="{ED039BA5-5C6A-4014-AC23-7AFC52FCD414}"/>
    <cellStyle name="Normal 9 4 2 2 2 2" xfId="857" xr:uid="{5AE38896-F0AF-485E-9AC3-888041C4D555}"/>
    <cellStyle name="Normal 9 4 2 2 2 2 2" xfId="2375" xr:uid="{9940A6E1-A58E-4BD3-8D20-F0C975C8E74B}"/>
    <cellStyle name="Normal 9 4 2 2 2 2 2 2" xfId="2376" xr:uid="{430747C3-D51C-4CF3-93C7-A49504C5C58D}"/>
    <cellStyle name="Normal 9 4 2 2 2 2 2 2 2" xfId="4863" xr:uid="{13D57369-1735-4D35-BB10-CAE0A01217C1}"/>
    <cellStyle name="Normal 9 4 2 2 2 2 2 3" xfId="4862" xr:uid="{F7DE8EB8-6BC8-48A5-A584-D811502D689F}"/>
    <cellStyle name="Normal 9 4 2 2 2 2 3" xfId="2377" xr:uid="{65388D42-E2B2-4698-A3A1-ABBB5C69038B}"/>
    <cellStyle name="Normal 9 4 2 2 2 2 3 2" xfId="4864" xr:uid="{2F5C6D26-7CA4-44BF-953D-7D068128BD2D}"/>
    <cellStyle name="Normal 9 4 2 2 2 2 4" xfId="4059" xr:uid="{4FD5FE68-6610-4C81-9667-F15A46EB0765}"/>
    <cellStyle name="Normal 9 4 2 2 2 2 4 2" xfId="4865" xr:uid="{FA47841B-5B83-4C9E-A7BE-25FDC1802CB2}"/>
    <cellStyle name="Normal 9 4 2 2 2 2 5" xfId="4861" xr:uid="{78895120-ED2F-4D30-A09F-6704DF98E7EA}"/>
    <cellStyle name="Normal 9 4 2 2 2 3" xfId="2378" xr:uid="{3968669D-BF81-448A-B5D3-43790CCDD298}"/>
    <cellStyle name="Normal 9 4 2 2 2 3 2" xfId="2379" xr:uid="{56DC781D-7382-46F5-BF21-3A29A33BD550}"/>
    <cellStyle name="Normal 9 4 2 2 2 3 2 2" xfId="4867" xr:uid="{C54C3E35-9768-4888-A2EA-0098FA3B56FF}"/>
    <cellStyle name="Normal 9 4 2 2 2 3 3" xfId="4060" xr:uid="{0208CE83-7A3C-48E0-9499-A5B315FAE502}"/>
    <cellStyle name="Normal 9 4 2 2 2 3 3 2" xfId="4868" xr:uid="{0B3F66A5-C35A-4619-8EB6-661CCBD7D256}"/>
    <cellStyle name="Normal 9 4 2 2 2 3 4" xfId="4061" xr:uid="{95BCBBE9-7CDE-4E71-8A32-ADE40DA6F91A}"/>
    <cellStyle name="Normal 9 4 2 2 2 3 4 2" xfId="4869" xr:uid="{E686960F-B5AB-465C-A54C-165EBEE3F1A2}"/>
    <cellStyle name="Normal 9 4 2 2 2 3 5" xfId="4866" xr:uid="{C3E05935-839F-48E8-8C62-4F971274E7E8}"/>
    <cellStyle name="Normal 9 4 2 2 2 4" xfId="2380" xr:uid="{1D08B1D9-5A00-463F-9569-FBE02DFEA029}"/>
    <cellStyle name="Normal 9 4 2 2 2 4 2" xfId="4870" xr:uid="{4C7B0E9B-3C61-497B-BD3F-148969248292}"/>
    <cellStyle name="Normal 9 4 2 2 2 5" xfId="4062" xr:uid="{5C833E95-6F06-4C23-8AE4-FA21BE01B06A}"/>
    <cellStyle name="Normal 9 4 2 2 2 5 2" xfId="4871" xr:uid="{2F9E6B21-FC83-491A-B708-CFE6634F3A82}"/>
    <cellStyle name="Normal 9 4 2 2 2 6" xfId="4063" xr:uid="{2D880EE3-1B54-4D47-A6D6-65D9EA16B0E0}"/>
    <cellStyle name="Normal 9 4 2 2 2 6 2" xfId="4872" xr:uid="{0F65959F-A3D5-482B-B4E9-1A6F18DFCEFE}"/>
    <cellStyle name="Normal 9 4 2 2 2 7" xfId="4860" xr:uid="{F4AB845E-ED6F-4B95-A5EF-2469EA967EAC}"/>
    <cellStyle name="Normal 9 4 2 2 3" xfId="858" xr:uid="{2B5B05A2-D2F3-4B7B-BAE2-C0156D744754}"/>
    <cellStyle name="Normal 9 4 2 2 3 2" xfId="2381" xr:uid="{1685B67E-21C8-4487-B489-AEED43F9AB67}"/>
    <cellStyle name="Normal 9 4 2 2 3 2 2" xfId="2382" xr:uid="{9057455B-0F6C-45B4-BA41-9CAE7BF8C05B}"/>
    <cellStyle name="Normal 9 4 2 2 3 2 2 2" xfId="4875" xr:uid="{65411438-52B0-47D2-8B63-C53E5CCBC926}"/>
    <cellStyle name="Normal 9 4 2 2 3 2 3" xfId="4064" xr:uid="{F65CE6A8-500D-49DD-AEC0-9FB06DACF081}"/>
    <cellStyle name="Normal 9 4 2 2 3 2 3 2" xfId="4876" xr:uid="{8F9D55D0-D4F2-43B5-8BD2-02EFBD5EE656}"/>
    <cellStyle name="Normal 9 4 2 2 3 2 4" xfId="4065" xr:uid="{FEAAAF5B-5349-4C19-B0F6-3A055AFF7399}"/>
    <cellStyle name="Normal 9 4 2 2 3 2 4 2" xfId="4877" xr:uid="{F92CFEA1-70D6-4BA3-818C-9888730C1F01}"/>
    <cellStyle name="Normal 9 4 2 2 3 2 5" xfId="4874" xr:uid="{8A0AE27F-BD82-4B2C-B384-EAE1072BF050}"/>
    <cellStyle name="Normal 9 4 2 2 3 3" xfId="2383" xr:uid="{BF885D98-4887-48CD-BB79-FED10BBF4995}"/>
    <cellStyle name="Normal 9 4 2 2 3 3 2" xfId="4878" xr:uid="{F8DB0F8C-4098-4B04-BB1B-526316734DC0}"/>
    <cellStyle name="Normal 9 4 2 2 3 4" xfId="4066" xr:uid="{03C154F2-1D45-4C99-8B0F-1A5711542F98}"/>
    <cellStyle name="Normal 9 4 2 2 3 4 2" xfId="4879" xr:uid="{2B804125-D6AE-4569-B04E-C26C4992874D}"/>
    <cellStyle name="Normal 9 4 2 2 3 5" xfId="4067" xr:uid="{7FFCBDCE-AEC2-4AA4-A0FB-FF8411791C34}"/>
    <cellStyle name="Normal 9 4 2 2 3 5 2" xfId="4880" xr:uid="{B94C66D0-5759-42AA-B5BF-F68ADE906DBF}"/>
    <cellStyle name="Normal 9 4 2 2 3 6" xfId="4873" xr:uid="{16D5F316-F54E-4363-A8A0-0E73F061AC84}"/>
    <cellStyle name="Normal 9 4 2 2 4" xfId="2384" xr:uid="{9C0C74A3-B00F-4056-AD1F-3D96DE560978}"/>
    <cellStyle name="Normal 9 4 2 2 4 2" xfId="2385" xr:uid="{80D913D8-AC42-4F01-9BAC-74AACD8AAC32}"/>
    <cellStyle name="Normal 9 4 2 2 4 2 2" xfId="4882" xr:uid="{6DD5CD3B-E4D3-42A2-ABAD-3E301E75DABE}"/>
    <cellStyle name="Normal 9 4 2 2 4 3" xfId="4068" xr:uid="{36E8DD1F-11EE-45C4-8C0D-33EC1A5A488E}"/>
    <cellStyle name="Normal 9 4 2 2 4 3 2" xfId="4883" xr:uid="{950B56BF-40F5-428B-AAF4-F77BF6944B0E}"/>
    <cellStyle name="Normal 9 4 2 2 4 4" xfId="4069" xr:uid="{63F09576-9AE9-45E2-9A03-C5B9A99A6BB3}"/>
    <cellStyle name="Normal 9 4 2 2 4 4 2" xfId="4884" xr:uid="{C3FD2499-8372-4750-BE1F-A90A5A8819FC}"/>
    <cellStyle name="Normal 9 4 2 2 4 5" xfId="4881" xr:uid="{1C3DC494-2218-4434-AD00-DB8F069E5E32}"/>
    <cellStyle name="Normal 9 4 2 2 5" xfId="2386" xr:uid="{B437AE48-7EC9-4853-B2DF-8CA9C5052DB1}"/>
    <cellStyle name="Normal 9 4 2 2 5 2" xfId="4070" xr:uid="{AF8FDDE7-7026-4961-8967-C516DFF04269}"/>
    <cellStyle name="Normal 9 4 2 2 5 2 2" xfId="4886" xr:uid="{DA5C668C-ABAC-4F2D-8C9E-81D4CD63CB4F}"/>
    <cellStyle name="Normal 9 4 2 2 5 3" xfId="4071" xr:uid="{63348847-6253-41E0-86C1-2F7591B8D00D}"/>
    <cellStyle name="Normal 9 4 2 2 5 3 2" xfId="4887" xr:uid="{12BD45AB-AA28-453E-B1AE-0B29F8BD511D}"/>
    <cellStyle name="Normal 9 4 2 2 5 4" xfId="4072" xr:uid="{BA28F006-7F73-46AA-A40D-79CF751FDDFF}"/>
    <cellStyle name="Normal 9 4 2 2 5 4 2" xfId="4888" xr:uid="{95D861C4-8721-4230-8B2D-A232CCD527A8}"/>
    <cellStyle name="Normal 9 4 2 2 5 5" xfId="4885" xr:uid="{0DFAB631-3A2C-4A72-B4A4-CE5A0489830F}"/>
    <cellStyle name="Normal 9 4 2 2 6" xfId="4073" xr:uid="{7BA72F18-C1A3-46EF-B786-2422BE30F452}"/>
    <cellStyle name="Normal 9 4 2 2 6 2" xfId="4889" xr:uid="{025F59B0-68E0-4C4F-A276-A3250AFA6CC1}"/>
    <cellStyle name="Normal 9 4 2 2 7" xfId="4074" xr:uid="{24255B07-4E52-4C50-B621-8570880FA517}"/>
    <cellStyle name="Normal 9 4 2 2 7 2" xfId="4890" xr:uid="{354CC923-DA1B-46E4-B24D-9FC2DEB723AC}"/>
    <cellStyle name="Normal 9 4 2 2 8" xfId="4075" xr:uid="{43B85C2D-D251-41A5-B88C-F99B6083A557}"/>
    <cellStyle name="Normal 9 4 2 2 8 2" xfId="4891" xr:uid="{8A0ED5DE-A7CA-4680-A4CC-7C80A900CBE5}"/>
    <cellStyle name="Normal 9 4 2 2 9" xfId="4859" xr:uid="{AD00C8CD-D51B-4A56-B97C-727A0C08261D}"/>
    <cellStyle name="Normal 9 4 2 3" xfId="413" xr:uid="{9FB52CA1-868F-42EB-B90B-8BBEBDED946E}"/>
    <cellStyle name="Normal 9 4 2 3 2" xfId="859" xr:uid="{F441E552-B644-4E0C-BB3E-ED14645853DA}"/>
    <cellStyle name="Normal 9 4 2 3 2 2" xfId="860" xr:uid="{F093BD43-F5C9-4487-A649-54D9DA88D8B5}"/>
    <cellStyle name="Normal 9 4 2 3 2 2 2" xfId="2387" xr:uid="{A15880DF-1643-4F8E-874C-EE5D504DEBBE}"/>
    <cellStyle name="Normal 9 4 2 3 2 2 2 2" xfId="2388" xr:uid="{C0AD10EC-E503-487E-824D-28B6AA6F4CF9}"/>
    <cellStyle name="Normal 9 4 2 3 2 2 2 2 2" xfId="4896" xr:uid="{2E481D5D-79CD-4E1A-8867-0933B892C236}"/>
    <cellStyle name="Normal 9 4 2 3 2 2 2 3" xfId="4895" xr:uid="{DE76FEED-8605-4664-822E-217CE3CFA37E}"/>
    <cellStyle name="Normal 9 4 2 3 2 2 3" xfId="2389" xr:uid="{FE35CDFC-011B-4E6B-8F82-48A5D1716B44}"/>
    <cellStyle name="Normal 9 4 2 3 2 2 3 2" xfId="4897" xr:uid="{56CDCAC9-A516-4DC5-8E86-7F0A10BC5CB3}"/>
    <cellStyle name="Normal 9 4 2 3 2 2 4" xfId="4894" xr:uid="{AEA50B70-C8E7-4246-9660-38AE58FE5C14}"/>
    <cellStyle name="Normal 9 4 2 3 2 3" xfId="2390" xr:uid="{8DC0A756-EB31-4191-A2A2-1DABC65A1474}"/>
    <cellStyle name="Normal 9 4 2 3 2 3 2" xfId="2391" xr:uid="{E8357C68-72F3-4BCA-A449-62042BCD5405}"/>
    <cellStyle name="Normal 9 4 2 3 2 3 2 2" xfId="4899" xr:uid="{E7B75C8F-1DD7-4EBF-958D-C4E3188EAF3B}"/>
    <cellStyle name="Normal 9 4 2 3 2 3 3" xfId="4898" xr:uid="{4C0D8461-DB59-4DD4-9ABA-70332F1F70D7}"/>
    <cellStyle name="Normal 9 4 2 3 2 4" xfId="2392" xr:uid="{793F228A-9A7A-4798-A105-3A2590159C3D}"/>
    <cellStyle name="Normal 9 4 2 3 2 4 2" xfId="4900" xr:uid="{E8346471-1246-4925-A2BD-E379CCDC0788}"/>
    <cellStyle name="Normal 9 4 2 3 2 5" xfId="4893" xr:uid="{DF7B3CCA-344C-4F9A-A54C-4120516E825B}"/>
    <cellStyle name="Normal 9 4 2 3 3" xfId="861" xr:uid="{142EDB6F-EE18-4F97-BB07-BEB0AC7DACD6}"/>
    <cellStyle name="Normal 9 4 2 3 3 2" xfId="2393" xr:uid="{D03B40AC-9433-4797-9455-03B7DE9372E5}"/>
    <cellStyle name="Normal 9 4 2 3 3 2 2" xfId="2394" xr:uid="{632C6D1A-F37F-4102-A9FA-F928D950CC8F}"/>
    <cellStyle name="Normal 9 4 2 3 3 2 2 2" xfId="4903" xr:uid="{C5A6CEB4-9818-41BB-B27A-80F32EAFE0BA}"/>
    <cellStyle name="Normal 9 4 2 3 3 2 3" xfId="4902" xr:uid="{1A2A38C6-1205-4022-A1FF-83C75CEED6BA}"/>
    <cellStyle name="Normal 9 4 2 3 3 3" xfId="2395" xr:uid="{6C80AA4F-2781-4391-B9B1-BAF7E2690EC5}"/>
    <cellStyle name="Normal 9 4 2 3 3 3 2" xfId="4904" xr:uid="{4DEA9E43-F683-405C-8F0E-82990BC572E8}"/>
    <cellStyle name="Normal 9 4 2 3 3 4" xfId="4076" xr:uid="{2019F940-4CA2-4E3F-93DC-2AB0061FA7F9}"/>
    <cellStyle name="Normal 9 4 2 3 3 4 2" xfId="4905" xr:uid="{E2E89E5A-215E-4939-9DCC-56CB4DEBF2F4}"/>
    <cellStyle name="Normal 9 4 2 3 3 5" xfId="4901" xr:uid="{C14F490C-C42C-4547-A278-C310EF955B9D}"/>
    <cellStyle name="Normal 9 4 2 3 4" xfId="2396" xr:uid="{7B0C34F8-B281-49D3-AD84-CFFD812FBD33}"/>
    <cellStyle name="Normal 9 4 2 3 4 2" xfId="2397" xr:uid="{FC928BCB-81E2-4354-B875-4D5BAA9D7B3A}"/>
    <cellStyle name="Normal 9 4 2 3 4 2 2" xfId="4907" xr:uid="{59ACA27A-81E5-49C1-B250-51B054855F1C}"/>
    <cellStyle name="Normal 9 4 2 3 4 3" xfId="4906" xr:uid="{558A7DA9-E510-4B3C-83A0-3ACA251637B1}"/>
    <cellStyle name="Normal 9 4 2 3 5" xfId="2398" xr:uid="{7B20467E-DFF6-43D3-BE7D-F51B3D31C824}"/>
    <cellStyle name="Normal 9 4 2 3 5 2" xfId="4908" xr:uid="{3F98AA6C-F2F8-40D4-93AC-42C3555CEB9D}"/>
    <cellStyle name="Normal 9 4 2 3 6" xfId="4077" xr:uid="{C53B776B-A434-4AE6-ADCF-E391C1C2FB8D}"/>
    <cellStyle name="Normal 9 4 2 3 6 2" xfId="4909" xr:uid="{5BCA1360-0BF0-4BE9-AD50-34864C2F0EA9}"/>
    <cellStyle name="Normal 9 4 2 3 7" xfId="4892" xr:uid="{10FAAFEB-6037-41DB-AC73-2BD332ED4CFE}"/>
    <cellStyle name="Normal 9 4 2 4" xfId="414" xr:uid="{30FD0CA6-89CE-45E0-899D-BFDE574C3361}"/>
    <cellStyle name="Normal 9 4 2 4 2" xfId="862" xr:uid="{B3713969-E5B2-4C46-80D2-4F3402CDA84F}"/>
    <cellStyle name="Normal 9 4 2 4 2 2" xfId="2399" xr:uid="{A077A51C-5296-4872-9A0F-D148D2334CC0}"/>
    <cellStyle name="Normal 9 4 2 4 2 2 2" xfId="2400" xr:uid="{4FBA8356-04C5-4196-A58B-9383C6D3A7A1}"/>
    <cellStyle name="Normal 9 4 2 4 2 2 2 2" xfId="4913" xr:uid="{25F503E7-AD53-4E47-ACA0-446BCF04421C}"/>
    <cellStyle name="Normal 9 4 2 4 2 2 3" xfId="4912" xr:uid="{F4696D74-B5EF-43EE-8B23-1ADA48BC8D97}"/>
    <cellStyle name="Normal 9 4 2 4 2 3" xfId="2401" xr:uid="{5F6BEAFB-011D-4D9B-A22C-63E2D0716518}"/>
    <cellStyle name="Normal 9 4 2 4 2 3 2" xfId="4914" xr:uid="{3AE1B0FB-9C96-4FD5-A725-9DE5357A2E0E}"/>
    <cellStyle name="Normal 9 4 2 4 2 4" xfId="4078" xr:uid="{73422C02-1991-4838-94C4-3B89EC0223FC}"/>
    <cellStyle name="Normal 9 4 2 4 2 4 2" xfId="4915" xr:uid="{D8029B53-5503-4EB8-A176-EFBC0B1B4257}"/>
    <cellStyle name="Normal 9 4 2 4 2 5" xfId="4911" xr:uid="{591BF7C3-B0A6-41E9-9966-935012F8D44B}"/>
    <cellStyle name="Normal 9 4 2 4 3" xfId="2402" xr:uid="{140C916D-C852-4B2F-8B65-2173FCC49EB6}"/>
    <cellStyle name="Normal 9 4 2 4 3 2" xfId="2403" xr:uid="{2AF625DE-DCCC-4C32-854F-0D70C38A4986}"/>
    <cellStyle name="Normal 9 4 2 4 3 2 2" xfId="4917" xr:uid="{B45331FD-8FC1-403F-BD3A-5882BE169C4B}"/>
    <cellStyle name="Normal 9 4 2 4 3 3" xfId="4916" xr:uid="{8AB3D3C3-62EE-4CEC-93E4-1BBA97D1DB49}"/>
    <cellStyle name="Normal 9 4 2 4 4" xfId="2404" xr:uid="{32A3D1D5-897F-4F80-A89D-81D9B47B7DD6}"/>
    <cellStyle name="Normal 9 4 2 4 4 2" xfId="4918" xr:uid="{32F5D08C-02C3-4986-9A66-5C7CC80D6686}"/>
    <cellStyle name="Normal 9 4 2 4 5" xfId="4079" xr:uid="{7294EFA9-8319-473B-9982-45805C2D1B90}"/>
    <cellStyle name="Normal 9 4 2 4 5 2" xfId="4919" xr:uid="{10AD0627-C28B-4149-8361-0EC0C5B95C18}"/>
    <cellStyle name="Normal 9 4 2 4 6" xfId="4910" xr:uid="{69E44A27-1F3A-41AE-A6B7-76D8589F13C2}"/>
    <cellStyle name="Normal 9 4 2 5" xfId="415" xr:uid="{228C4929-8369-4A5A-815F-EDB014C4B041}"/>
    <cellStyle name="Normal 9 4 2 5 2" xfId="2405" xr:uid="{E70C1C56-CB48-40EF-8650-8D7F8448DEFD}"/>
    <cellStyle name="Normal 9 4 2 5 2 2" xfId="2406" xr:uid="{6880C8C1-1BF1-4E0C-981D-72A171BCEB0F}"/>
    <cellStyle name="Normal 9 4 2 5 2 2 2" xfId="4922" xr:uid="{6156DEF5-FB50-423C-A207-C24C11A54FB4}"/>
    <cellStyle name="Normal 9 4 2 5 2 3" xfId="4921" xr:uid="{71A2CB9F-F26E-434A-816D-24A9DEA1B6D1}"/>
    <cellStyle name="Normal 9 4 2 5 3" xfId="2407" xr:uid="{8C93BEFE-BDB5-44F2-9843-999235C35AEE}"/>
    <cellStyle name="Normal 9 4 2 5 3 2" xfId="4923" xr:uid="{2FF4A4DC-9109-4255-8772-4B4B6B8205EF}"/>
    <cellStyle name="Normal 9 4 2 5 4" xfId="4080" xr:uid="{12A4846D-D9B4-492B-9D51-B11190A5D8A2}"/>
    <cellStyle name="Normal 9 4 2 5 4 2" xfId="4924" xr:uid="{5055A366-17FD-4B6E-9E52-4448BFB3648A}"/>
    <cellStyle name="Normal 9 4 2 5 5" xfId="4920" xr:uid="{313F5F48-9A23-4E29-B611-642D43315419}"/>
    <cellStyle name="Normal 9 4 2 6" xfId="2408" xr:uid="{C8089CEB-DA6B-45BB-ACD5-74122FFA894D}"/>
    <cellStyle name="Normal 9 4 2 6 2" xfId="2409" xr:uid="{58811670-3C42-461D-8F47-665B760C9B4D}"/>
    <cellStyle name="Normal 9 4 2 6 2 2" xfId="4926" xr:uid="{A7980DC9-E018-41FE-8ACF-5220F09C2024}"/>
    <cellStyle name="Normal 9 4 2 6 3" xfId="4081" xr:uid="{F11546B4-E078-4A33-9218-CF0173822E12}"/>
    <cellStyle name="Normal 9 4 2 6 3 2" xfId="4927" xr:uid="{358FB74F-701A-4C1F-AEDB-7A3A09140F74}"/>
    <cellStyle name="Normal 9 4 2 6 4" xfId="4082" xr:uid="{568C51BE-0556-4659-AB8E-23DFC7FFCB1D}"/>
    <cellStyle name="Normal 9 4 2 6 4 2" xfId="4928" xr:uid="{9BCD52C2-8A42-455D-941B-A06B814BFE92}"/>
    <cellStyle name="Normal 9 4 2 6 5" xfId="4925" xr:uid="{38E455A4-1925-47D6-85D7-310FD7CFA457}"/>
    <cellStyle name="Normal 9 4 2 7" xfId="2410" xr:uid="{2B8236BF-1B1F-445A-BD97-049CAFB2C584}"/>
    <cellStyle name="Normal 9 4 2 7 2" xfId="4929" xr:uid="{80F33CA3-B3A2-47C4-B0CD-F50D1188F85F}"/>
    <cellStyle name="Normal 9 4 2 8" xfId="4083" xr:uid="{96068B07-501F-48CB-BB81-1D778C57FF44}"/>
    <cellStyle name="Normal 9 4 2 8 2" xfId="4930" xr:uid="{26B43A41-B5F8-4674-8781-7E74EC990573}"/>
    <cellStyle name="Normal 9 4 2 9" xfId="4084" xr:uid="{DDAAFC76-7D8A-4CD7-B871-6D6F86300EF5}"/>
    <cellStyle name="Normal 9 4 2 9 2" xfId="4931" xr:uid="{1BE43F8F-5622-4CF7-B15B-703B246BE78C}"/>
    <cellStyle name="Normal 9 4 3" xfId="176" xr:uid="{E8E9A526-13F1-4ED2-9193-919FBF89CDE7}"/>
    <cellStyle name="Normal 9 4 3 2" xfId="177" xr:uid="{37E9C406-7EB5-4A7D-8FF4-CB1AED785616}"/>
    <cellStyle name="Normal 9 4 3 2 2" xfId="863" xr:uid="{AEB696C7-9D0E-407F-A602-A0ADAF631C11}"/>
    <cellStyle name="Normal 9 4 3 2 2 2" xfId="2411" xr:uid="{9699A8B7-8BD5-495E-B454-05747FDA7CFD}"/>
    <cellStyle name="Normal 9 4 3 2 2 2 2" xfId="2412" xr:uid="{92552E1E-A55F-4536-A2D3-4DE032102702}"/>
    <cellStyle name="Normal 9 4 3 2 2 2 2 2" xfId="4500" xr:uid="{4B152D04-B589-4BFA-8CF7-5764E84E32BA}"/>
    <cellStyle name="Normal 9 4 3 2 2 2 2 2 2" xfId="5307" xr:uid="{7DEDA94A-A53C-41A7-9241-5B60EFA8F58E}"/>
    <cellStyle name="Normal 9 4 3 2 2 2 2 2 3" xfId="4936" xr:uid="{F6F7AD04-1DB9-4F0C-9955-1B1E605445C7}"/>
    <cellStyle name="Normal 9 4 3 2 2 2 3" xfId="4501" xr:uid="{A000F3E4-5240-476C-B32F-7C7DE1DDCE18}"/>
    <cellStyle name="Normal 9 4 3 2 2 2 3 2" xfId="5308" xr:uid="{49FAD3C8-9693-48DC-8107-86703A6AA8E7}"/>
    <cellStyle name="Normal 9 4 3 2 2 2 3 3" xfId="4935" xr:uid="{4A572839-10EA-4AAE-97E9-5CDD7F34C056}"/>
    <cellStyle name="Normal 9 4 3 2 2 3" xfId="2413" xr:uid="{ACE91D1E-371A-4B55-B540-4CEE0D8141C6}"/>
    <cellStyle name="Normal 9 4 3 2 2 3 2" xfId="4502" xr:uid="{A87D7250-D3F6-4E90-80DA-4003F25ACCEC}"/>
    <cellStyle name="Normal 9 4 3 2 2 3 2 2" xfId="5309" xr:uid="{4E6F4E98-7701-42FC-8359-2D52F36EE370}"/>
    <cellStyle name="Normal 9 4 3 2 2 3 2 3" xfId="4937" xr:uid="{5161BF85-05E4-4A51-8564-3B0ACF88ABE5}"/>
    <cellStyle name="Normal 9 4 3 2 2 4" xfId="4085" xr:uid="{8060CDCB-2DFD-49AA-A835-1C09FD48A32C}"/>
    <cellStyle name="Normal 9 4 3 2 2 4 2" xfId="4938" xr:uid="{465CA038-8323-442E-A815-B7328539E561}"/>
    <cellStyle name="Normal 9 4 3 2 2 5" xfId="4934" xr:uid="{B3F9E363-2BE9-429C-B00C-198A389BC8C6}"/>
    <cellStyle name="Normal 9 4 3 2 3" xfId="2414" xr:uid="{53DA25F7-189A-47E6-A77D-C688632794EE}"/>
    <cellStyle name="Normal 9 4 3 2 3 2" xfId="2415" xr:uid="{F46A42C5-69E1-45CA-A95F-3A7004745955}"/>
    <cellStyle name="Normal 9 4 3 2 3 2 2" xfId="4503" xr:uid="{429D145B-082F-4870-B599-F3B367DA63A9}"/>
    <cellStyle name="Normal 9 4 3 2 3 2 2 2" xfId="5310" xr:uid="{CFDC0A67-3471-4B4F-8C7E-9688638EBB49}"/>
    <cellStyle name="Normal 9 4 3 2 3 2 2 3" xfId="4940" xr:uid="{CB82F995-AF39-467A-BB7C-4CEA5AC72B0E}"/>
    <cellStyle name="Normal 9 4 3 2 3 3" xfId="4086" xr:uid="{04B298C8-632C-4F4B-8124-99B880B2EA50}"/>
    <cellStyle name="Normal 9 4 3 2 3 3 2" xfId="4941" xr:uid="{1F45BB37-F52F-4862-A73E-2FAFE51A69EA}"/>
    <cellStyle name="Normal 9 4 3 2 3 4" xfId="4087" xr:uid="{06749864-87E0-4713-89BC-7D1A857407FC}"/>
    <cellStyle name="Normal 9 4 3 2 3 4 2" xfId="4942" xr:uid="{60694265-81F0-4AF7-B02D-8FDF69B860ED}"/>
    <cellStyle name="Normal 9 4 3 2 3 5" xfId="4939" xr:uid="{80E49322-4EFC-4813-BB06-7804C163F878}"/>
    <cellStyle name="Normal 9 4 3 2 4" xfId="2416" xr:uid="{36E3617D-2F5C-46C7-9DC4-955B4910CFD6}"/>
    <cellStyle name="Normal 9 4 3 2 4 2" xfId="4504" xr:uid="{C7B0013C-7F18-4E39-9D7C-6F1DBDE0C78E}"/>
    <cellStyle name="Normal 9 4 3 2 4 2 2" xfId="5311" xr:uid="{6B575F89-2300-4BEB-B38A-CC27919396E3}"/>
    <cellStyle name="Normal 9 4 3 2 4 2 3" xfId="4943" xr:uid="{226D706E-1FBC-4F9E-8A17-2299D9C925A5}"/>
    <cellStyle name="Normal 9 4 3 2 5" xfId="4088" xr:uid="{FC181CDE-F3F9-4AE2-8F57-FF01FD068360}"/>
    <cellStyle name="Normal 9 4 3 2 5 2" xfId="4944" xr:uid="{0101ECC3-5279-4791-B94B-0D0ADD980AA0}"/>
    <cellStyle name="Normal 9 4 3 2 6" xfId="4089" xr:uid="{35F93AD3-5377-49F5-8592-03500AB249E0}"/>
    <cellStyle name="Normal 9 4 3 2 6 2" xfId="4945" xr:uid="{A52F858B-679D-45A4-A24A-906EDB832FA6}"/>
    <cellStyle name="Normal 9 4 3 2 7" xfId="4933" xr:uid="{B83036AC-E016-4DE5-80B0-161AE97B6B8A}"/>
    <cellStyle name="Normal 9 4 3 3" xfId="416" xr:uid="{D8E4C162-DFA3-4D2B-A715-FE8A3E870986}"/>
    <cellStyle name="Normal 9 4 3 3 2" xfId="2417" xr:uid="{950D40EE-125C-427F-A525-87B917F5D667}"/>
    <cellStyle name="Normal 9 4 3 3 2 2" xfId="2418" xr:uid="{68CA0CD2-DDAA-4673-A50B-859CF945BB2B}"/>
    <cellStyle name="Normal 9 4 3 3 2 2 2" xfId="4505" xr:uid="{383BA35F-93D7-4B5B-B9FA-E820831B45BC}"/>
    <cellStyle name="Normal 9 4 3 3 2 2 2 2" xfId="5312" xr:uid="{D57238B1-0065-434E-BE78-5E4C416E619D}"/>
    <cellStyle name="Normal 9 4 3 3 2 2 2 3" xfId="4948" xr:uid="{05891608-4569-41D9-9499-44E2059F9000}"/>
    <cellStyle name="Normal 9 4 3 3 2 3" xfId="4090" xr:uid="{11830C41-ACD0-405D-86B8-64B95F4A1E01}"/>
    <cellStyle name="Normal 9 4 3 3 2 3 2" xfId="4949" xr:uid="{56EF6B9A-66FF-4609-903F-EC27EFBE47BF}"/>
    <cellStyle name="Normal 9 4 3 3 2 4" xfId="4091" xr:uid="{2B484A27-73F8-473F-9997-78CD81C022B0}"/>
    <cellStyle name="Normal 9 4 3 3 2 4 2" xfId="4950" xr:uid="{8F526D1B-8C12-40FF-BE0A-F496A9A6E0BD}"/>
    <cellStyle name="Normal 9 4 3 3 2 5" xfId="4947" xr:uid="{D4EDF2EA-4363-4931-9DE7-ADCEC66B3550}"/>
    <cellStyle name="Normal 9 4 3 3 3" xfId="2419" xr:uid="{777CCD53-5891-4C34-A394-0CF2AB228E45}"/>
    <cellStyle name="Normal 9 4 3 3 3 2" xfId="4506" xr:uid="{9FFC2E71-ACC3-46CF-9CD5-64401365B454}"/>
    <cellStyle name="Normal 9 4 3 3 3 2 2" xfId="5313" xr:uid="{64299EB9-5614-4AC8-94AB-5A79C275FBF3}"/>
    <cellStyle name="Normal 9 4 3 3 3 2 3" xfId="4951" xr:uid="{3AD1E99C-F722-4973-9249-B3CA9940BCF8}"/>
    <cellStyle name="Normal 9 4 3 3 4" xfId="4092" xr:uid="{2A5B6BBA-2EB1-4050-B0C5-545279967331}"/>
    <cellStyle name="Normal 9 4 3 3 4 2" xfId="4952" xr:uid="{C4D88314-1384-46D9-B150-1C996E568147}"/>
    <cellStyle name="Normal 9 4 3 3 5" xfId="4093" xr:uid="{3018F759-F672-42CC-A301-27E8B746C9ED}"/>
    <cellStyle name="Normal 9 4 3 3 5 2" xfId="4953" xr:uid="{248DD29C-4E68-48CC-8C6C-81D478BDA573}"/>
    <cellStyle name="Normal 9 4 3 3 6" xfId="4946" xr:uid="{CC6AEFB9-7501-45C0-82BF-24E5F6D60968}"/>
    <cellStyle name="Normal 9 4 3 4" xfId="2420" xr:uid="{923FD3FD-38D6-4EEA-8AA0-090459B95A3B}"/>
    <cellStyle name="Normal 9 4 3 4 2" xfId="2421" xr:uid="{2BCBD76D-FDB9-444E-96B6-D456F053E87D}"/>
    <cellStyle name="Normal 9 4 3 4 2 2" xfId="4507" xr:uid="{E4C6FAA8-2730-4725-B332-CAF1981A5876}"/>
    <cellStyle name="Normal 9 4 3 4 2 2 2" xfId="5314" xr:uid="{6C391F6B-898E-4FEE-BA3F-7030B7FA1A56}"/>
    <cellStyle name="Normal 9 4 3 4 2 2 3" xfId="4955" xr:uid="{304EEE28-C911-42C6-B972-A5FF56A050B8}"/>
    <cellStyle name="Normal 9 4 3 4 3" xfId="4094" xr:uid="{A22D249E-473A-4470-BD78-6DFABE171260}"/>
    <cellStyle name="Normal 9 4 3 4 3 2" xfId="4956" xr:uid="{EE121406-402A-4AFE-BD1F-FADB9ECC9AFA}"/>
    <cellStyle name="Normal 9 4 3 4 4" xfId="4095" xr:uid="{7CE71881-C73E-48E2-BE34-433FD091C1CC}"/>
    <cellStyle name="Normal 9 4 3 4 4 2" xfId="4957" xr:uid="{52B86ECB-C7A7-4409-AE64-05BA4933A8B0}"/>
    <cellStyle name="Normal 9 4 3 4 5" xfId="4954" xr:uid="{97C6EF15-FF6D-445F-86CC-677509F6FA0C}"/>
    <cellStyle name="Normal 9 4 3 5" xfId="2422" xr:uid="{582F4AA9-AC8B-4DE2-8A0B-9E56F716F50B}"/>
    <cellStyle name="Normal 9 4 3 5 2" xfId="4096" xr:uid="{F87BD022-27E4-45D7-9EE4-88E07600619A}"/>
    <cellStyle name="Normal 9 4 3 5 2 2" xfId="4959" xr:uid="{510B0BC8-56F2-4377-9DB5-5313916C1BF9}"/>
    <cellStyle name="Normal 9 4 3 5 3" xfId="4097" xr:uid="{54D1E1AB-4C62-49EE-90B3-EC3894E92BA5}"/>
    <cellStyle name="Normal 9 4 3 5 3 2" xfId="4960" xr:uid="{6A45C7D7-1BF1-4986-ADC3-836196690200}"/>
    <cellStyle name="Normal 9 4 3 5 4" xfId="4098" xr:uid="{8CE24FB2-CF2D-4219-9517-37C286AFB413}"/>
    <cellStyle name="Normal 9 4 3 5 4 2" xfId="4961" xr:uid="{11AB0C2E-5BF1-496B-B1D1-8DE23807A3C0}"/>
    <cellStyle name="Normal 9 4 3 5 5" xfId="4958" xr:uid="{2DF4CF3C-9B68-40D0-AFB7-E62E3034AFDA}"/>
    <cellStyle name="Normal 9 4 3 6" xfId="4099" xr:uid="{BD11A751-C77A-4F91-9FD2-6C43065293A6}"/>
    <cellStyle name="Normal 9 4 3 6 2" xfId="4962" xr:uid="{2E5612F7-7594-4514-8FEC-D2E80BA3E124}"/>
    <cellStyle name="Normal 9 4 3 7" xfId="4100" xr:uid="{4515D30D-7CBB-4EFF-9674-AA23CD573BBF}"/>
    <cellStyle name="Normal 9 4 3 7 2" xfId="4963" xr:uid="{A9DF3958-C27F-4B0D-A51F-C16983A13A6A}"/>
    <cellStyle name="Normal 9 4 3 8" xfId="4101" xr:uid="{9D3319F0-A317-4CD9-B2B9-7F3346A3FB51}"/>
    <cellStyle name="Normal 9 4 3 8 2" xfId="4964" xr:uid="{B29E5A08-1336-46AB-B112-CCB26976AEB0}"/>
    <cellStyle name="Normal 9 4 3 9" xfId="4932" xr:uid="{F2EE3BCF-2D1E-4C6F-8179-48F65AB64542}"/>
    <cellStyle name="Normal 9 4 4" xfId="178" xr:uid="{4EFE71D3-E786-4EEE-AF41-E0DE0A4717B7}"/>
    <cellStyle name="Normal 9 4 4 2" xfId="864" xr:uid="{FE229578-43FF-4516-8E6E-F7901F9CECA7}"/>
    <cellStyle name="Normal 9 4 4 2 2" xfId="865" xr:uid="{48E8A209-7659-42D6-994B-AE32203C89FA}"/>
    <cellStyle name="Normal 9 4 4 2 2 2" xfId="2423" xr:uid="{01B27CE9-9E3E-4440-BE33-A1A73D6730D2}"/>
    <cellStyle name="Normal 9 4 4 2 2 2 2" xfId="2424" xr:uid="{40045DB8-7417-40EF-AD7E-6080CC03BFA6}"/>
    <cellStyle name="Normal 9 4 4 2 2 2 2 2" xfId="4969" xr:uid="{44C63E81-93A7-4F45-B84C-46E2ECCBB530}"/>
    <cellStyle name="Normal 9 4 4 2 2 2 3" xfId="4968" xr:uid="{7515A962-F2BC-4D8E-900F-7A73AC73AE56}"/>
    <cellStyle name="Normal 9 4 4 2 2 3" xfId="2425" xr:uid="{9A11EE13-C558-4CBD-B3EB-F47535181699}"/>
    <cellStyle name="Normal 9 4 4 2 2 3 2" xfId="4970" xr:uid="{8EAC030A-3CEC-46A0-8647-9787A9906BD6}"/>
    <cellStyle name="Normal 9 4 4 2 2 4" xfId="4102" xr:uid="{0B14D5DB-06A4-4C9C-8E0F-D36DBD9740C0}"/>
    <cellStyle name="Normal 9 4 4 2 2 4 2" xfId="4971" xr:uid="{A2DD25E2-4032-405E-BCCE-18BA7A5040BA}"/>
    <cellStyle name="Normal 9 4 4 2 2 5" xfId="4967" xr:uid="{ECD6BABD-6BA6-40A9-8AD9-F45CFCB5A3D8}"/>
    <cellStyle name="Normal 9 4 4 2 3" xfId="2426" xr:uid="{035BCA15-3A1F-4775-BC49-95AD22327951}"/>
    <cellStyle name="Normal 9 4 4 2 3 2" xfId="2427" xr:uid="{3771BA83-C96F-4110-8577-959A95C527F6}"/>
    <cellStyle name="Normal 9 4 4 2 3 2 2" xfId="4973" xr:uid="{B6F77E0A-4FF1-4146-8A01-7DEBA2BA9807}"/>
    <cellStyle name="Normal 9 4 4 2 3 3" xfId="4972" xr:uid="{91D4FFBF-1572-47ED-8667-2CB4DD47B67A}"/>
    <cellStyle name="Normal 9 4 4 2 4" xfId="2428" xr:uid="{B9D3F154-DD42-4619-A880-D7F88EE49ADD}"/>
    <cellStyle name="Normal 9 4 4 2 4 2" xfId="4974" xr:uid="{B45C5DCC-D129-4E35-81EC-D2A7159291FF}"/>
    <cellStyle name="Normal 9 4 4 2 5" xfId="4103" xr:uid="{4BE1094B-79F1-48AA-8ACD-58425DC7ECCF}"/>
    <cellStyle name="Normal 9 4 4 2 5 2" xfId="4975" xr:uid="{DA8D08C0-570A-4DB8-A6EC-B37C3C4CC1A6}"/>
    <cellStyle name="Normal 9 4 4 2 6" xfId="4966" xr:uid="{EDD37BE6-7F1A-45C5-9728-E10662279ADE}"/>
    <cellStyle name="Normal 9 4 4 3" xfId="866" xr:uid="{6F3889EA-824A-4AA8-AD31-7F724B3A18AC}"/>
    <cellStyle name="Normal 9 4 4 3 2" xfId="2429" xr:uid="{9FC698BC-B397-4007-A188-E6C220AB837B}"/>
    <cellStyle name="Normal 9 4 4 3 2 2" xfId="2430" xr:uid="{A0FDF910-2C2B-4ED5-BD14-647E157DC87E}"/>
    <cellStyle name="Normal 9 4 4 3 2 2 2" xfId="4978" xr:uid="{02CFFD0E-A6D4-4BFD-B976-D394B1F1A9B9}"/>
    <cellStyle name="Normal 9 4 4 3 2 3" xfId="4977" xr:uid="{DE8C9517-48E4-47A0-9954-BEF424DD5D6F}"/>
    <cellStyle name="Normal 9 4 4 3 3" xfId="2431" xr:uid="{F52FB0A0-887A-41DF-85D9-F6F468BC46CD}"/>
    <cellStyle name="Normal 9 4 4 3 3 2" xfId="4979" xr:uid="{AD3B41DC-3E9E-4F25-9A50-EBB826047EE2}"/>
    <cellStyle name="Normal 9 4 4 3 4" xfId="4104" xr:uid="{79986B83-DDF6-4634-8F6F-D5B3C2BAC5CE}"/>
    <cellStyle name="Normal 9 4 4 3 4 2" xfId="4980" xr:uid="{A6C8A902-04B6-47A0-B7C2-919ADC538A71}"/>
    <cellStyle name="Normal 9 4 4 3 5" xfId="4976" xr:uid="{C1E2B3BD-0944-4CDC-A8A8-B1CC8C9E83B9}"/>
    <cellStyle name="Normal 9 4 4 4" xfId="2432" xr:uid="{E8D242A9-3E04-414D-845A-AC8C9E9C8A58}"/>
    <cellStyle name="Normal 9 4 4 4 2" xfId="2433" xr:uid="{CECB38D2-5F0A-4708-BF90-CEE9F9722D8A}"/>
    <cellStyle name="Normal 9 4 4 4 2 2" xfId="4982" xr:uid="{8D0AE775-394C-472A-A436-B1E524472B15}"/>
    <cellStyle name="Normal 9 4 4 4 3" xfId="4105" xr:uid="{DFB2A90F-AAAA-4935-A764-89F19CBF2265}"/>
    <cellStyle name="Normal 9 4 4 4 3 2" xfId="4983" xr:uid="{6C762302-3BDB-4DAA-BCD9-56A356540B45}"/>
    <cellStyle name="Normal 9 4 4 4 4" xfId="4106" xr:uid="{8DFD7687-B05B-49C2-80CF-73CD0C38C62B}"/>
    <cellStyle name="Normal 9 4 4 4 4 2" xfId="4984" xr:uid="{8D558639-9B65-4890-A575-BFF4388C1EE8}"/>
    <cellStyle name="Normal 9 4 4 4 5" xfId="4981" xr:uid="{1913953F-236F-4BD3-8610-247CD5C96CFE}"/>
    <cellStyle name="Normal 9 4 4 5" xfId="2434" xr:uid="{D36DFBDA-7781-4CF4-AFD9-28BB195A7AC1}"/>
    <cellStyle name="Normal 9 4 4 5 2" xfId="4985" xr:uid="{CC72727D-86E2-4956-B846-873577FEA7C9}"/>
    <cellStyle name="Normal 9 4 4 6" xfId="4107" xr:uid="{416B1A25-F363-4319-A6B1-ED76B4C038C7}"/>
    <cellStyle name="Normal 9 4 4 6 2" xfId="4986" xr:uid="{FA36D21E-ADF1-4A79-9E94-2376882616EB}"/>
    <cellStyle name="Normal 9 4 4 7" xfId="4108" xr:uid="{2152E005-5C55-456A-B948-F3DF27457435}"/>
    <cellStyle name="Normal 9 4 4 7 2" xfId="4987" xr:uid="{CEEC8BA4-EA36-41A0-B0D9-5295DCAAE7F2}"/>
    <cellStyle name="Normal 9 4 4 8" xfId="4965" xr:uid="{2DEC1A79-AD08-4657-AFA4-02627C8CC355}"/>
    <cellStyle name="Normal 9 4 5" xfId="417" xr:uid="{45B50002-5CFE-40BD-A2B2-A9F0EDB278F8}"/>
    <cellStyle name="Normal 9 4 5 2" xfId="867" xr:uid="{24F4D3E2-0B09-4B75-866D-B1EC65746924}"/>
    <cellStyle name="Normal 9 4 5 2 2" xfId="2435" xr:uid="{5E527C57-10D5-478A-8B9B-038A48B78F85}"/>
    <cellStyle name="Normal 9 4 5 2 2 2" xfId="2436" xr:uid="{55D67FF3-D18A-4868-8E40-38AF215CC0E3}"/>
    <cellStyle name="Normal 9 4 5 2 2 2 2" xfId="4991" xr:uid="{EE7879F7-6A5A-4C96-9C06-461E427ECAD7}"/>
    <cellStyle name="Normal 9 4 5 2 2 3" xfId="4990" xr:uid="{DABF6A93-8B3E-42F3-B763-B3942B905D48}"/>
    <cellStyle name="Normal 9 4 5 2 3" xfId="2437" xr:uid="{827166A4-D67F-4B20-8508-485EF48FC27D}"/>
    <cellStyle name="Normal 9 4 5 2 3 2" xfId="4992" xr:uid="{1C9B4B00-5D8A-4BAB-9FAD-0838CC68481A}"/>
    <cellStyle name="Normal 9 4 5 2 4" xfId="4109" xr:uid="{F6FDAD5B-476C-40DF-9765-99DE9A01BA6A}"/>
    <cellStyle name="Normal 9 4 5 2 4 2" xfId="4993" xr:uid="{6A58515B-081F-4F68-B965-85574A028A91}"/>
    <cellStyle name="Normal 9 4 5 2 5" xfId="4989" xr:uid="{3F4123A7-3797-40BA-B737-8F0F8053684D}"/>
    <cellStyle name="Normal 9 4 5 3" xfId="2438" xr:uid="{31B50FA1-D962-4BA1-8FED-754EE9573EF4}"/>
    <cellStyle name="Normal 9 4 5 3 2" xfId="2439" xr:uid="{A108A35E-BC9B-4018-9DBF-565AA93E79E5}"/>
    <cellStyle name="Normal 9 4 5 3 2 2" xfId="4995" xr:uid="{A5AB0C1C-E55F-4D6A-9B4A-4886AD346F04}"/>
    <cellStyle name="Normal 9 4 5 3 3" xfId="4110" xr:uid="{E85A250C-DED4-496B-905A-751A2D41CF09}"/>
    <cellStyle name="Normal 9 4 5 3 3 2" xfId="4996" xr:uid="{8907D645-9EA0-439D-8EC4-4404238DFDE9}"/>
    <cellStyle name="Normal 9 4 5 3 4" xfId="4111" xr:uid="{72D3556B-0AF8-4BA0-8E4F-7DA64533C62C}"/>
    <cellStyle name="Normal 9 4 5 3 4 2" xfId="4997" xr:uid="{EF9A780F-A077-48C8-8039-4F0AC059B04E}"/>
    <cellStyle name="Normal 9 4 5 3 5" xfId="4994" xr:uid="{934A512C-8759-4EFF-B507-87DAA1AD786C}"/>
    <cellStyle name="Normal 9 4 5 4" xfId="2440" xr:uid="{BF56C13A-A32E-4783-B587-7A498E90B068}"/>
    <cellStyle name="Normal 9 4 5 4 2" xfId="4998" xr:uid="{37F9D4DA-571D-40C5-B367-B9312DCFB86F}"/>
    <cellStyle name="Normal 9 4 5 5" xfId="4112" xr:uid="{BF96DF9E-AFF6-4E10-8053-FE4CA413CC40}"/>
    <cellStyle name="Normal 9 4 5 5 2" xfId="4999" xr:uid="{F7CD7454-30BD-44BD-B3C0-8D9C4C4F9B8D}"/>
    <cellStyle name="Normal 9 4 5 6" xfId="4113" xr:uid="{E70DF93D-5BE4-4479-BEC7-0C259F55241A}"/>
    <cellStyle name="Normal 9 4 5 6 2" xfId="5000" xr:uid="{59CFA316-E933-4D91-A1F8-1198CAA515DC}"/>
    <cellStyle name="Normal 9 4 5 7" xfId="4988" xr:uid="{8F163C86-C831-4B5E-A45D-209763DCB710}"/>
    <cellStyle name="Normal 9 4 6" xfId="418" xr:uid="{625A0CF3-813F-4CC4-84DB-BB7AAD6A6E7A}"/>
    <cellStyle name="Normal 9 4 6 2" xfId="2441" xr:uid="{E6443B6C-21E2-4F18-9955-9C0716E1FE88}"/>
    <cellStyle name="Normal 9 4 6 2 2" xfId="2442" xr:uid="{1C744A04-C8BE-418C-94D3-1A067CF67839}"/>
    <cellStyle name="Normal 9 4 6 2 2 2" xfId="5003" xr:uid="{EC515CC7-9504-4E4D-A943-3356EBB19A8E}"/>
    <cellStyle name="Normal 9 4 6 2 3" xfId="4114" xr:uid="{551377DF-38D6-43EB-A8F6-CBA0E3957898}"/>
    <cellStyle name="Normal 9 4 6 2 3 2" xfId="5004" xr:uid="{34D864F4-C570-4782-BE9F-870CF94C3DDE}"/>
    <cellStyle name="Normal 9 4 6 2 4" xfId="4115" xr:uid="{CA5A05A6-EA14-499D-B704-75E2502AB077}"/>
    <cellStyle name="Normal 9 4 6 2 4 2" xfId="5005" xr:uid="{F4B0927D-33AB-4DD8-BE12-7F70454BCDD4}"/>
    <cellStyle name="Normal 9 4 6 2 5" xfId="5002" xr:uid="{3D3C97E4-3044-4F1A-BE19-89310E855CEA}"/>
    <cellStyle name="Normal 9 4 6 3" xfId="2443" xr:uid="{6959F9CA-B29E-4761-94E2-23A8F5B8819D}"/>
    <cellStyle name="Normal 9 4 6 3 2" xfId="5006" xr:uid="{8F23F7F5-89E2-40A1-922C-9162218D719E}"/>
    <cellStyle name="Normal 9 4 6 4" xfId="4116" xr:uid="{1398D0A6-34D0-45D7-AACE-8FE4E1EC37F4}"/>
    <cellStyle name="Normal 9 4 6 4 2" xfId="5007" xr:uid="{30219DFB-4234-462D-AF9A-E065BE63581B}"/>
    <cellStyle name="Normal 9 4 6 5" xfId="4117" xr:uid="{4FD6285B-8B09-4F71-86D3-87E9DB763358}"/>
    <cellStyle name="Normal 9 4 6 5 2" xfId="5008" xr:uid="{91B7B981-C3CE-4F89-AB20-51099E82BD6F}"/>
    <cellStyle name="Normal 9 4 6 6" xfId="5001" xr:uid="{6BD3E708-0B44-497C-912C-0E0B75AFC6F1}"/>
    <cellStyle name="Normal 9 4 7" xfId="2444" xr:uid="{314F20DB-780F-428D-9DF7-037BC8ABD65D}"/>
    <cellStyle name="Normal 9 4 7 2" xfId="2445" xr:uid="{49FE4AD4-54DD-4A36-92A6-B55199577411}"/>
    <cellStyle name="Normal 9 4 7 2 2" xfId="5010" xr:uid="{B9EF8E2B-4BEC-4915-82A0-0BA2F2B9465A}"/>
    <cellStyle name="Normal 9 4 7 3" xfId="4118" xr:uid="{D6F9153E-4934-4ADF-9353-CD781CF59C9A}"/>
    <cellStyle name="Normal 9 4 7 3 2" xfId="5011" xr:uid="{0E719E46-37BE-4B34-BC19-9DB0AB671319}"/>
    <cellStyle name="Normal 9 4 7 4" xfId="4119" xr:uid="{FC9A5D3C-3DFB-47F4-938C-A76EFBDA85A6}"/>
    <cellStyle name="Normal 9 4 7 4 2" xfId="5012" xr:uid="{14045613-BEAB-4B04-8316-8FE8300D7FF9}"/>
    <cellStyle name="Normal 9 4 7 5" xfId="5009" xr:uid="{BDE778E0-F770-4AD0-905E-814479B89633}"/>
    <cellStyle name="Normal 9 4 8" xfId="2446" xr:uid="{C5629D7B-9FD0-4E19-B846-F007346A0501}"/>
    <cellStyle name="Normal 9 4 8 2" xfId="4120" xr:uid="{395C4376-F7B8-47C7-8BE5-F14456A3CE91}"/>
    <cellStyle name="Normal 9 4 8 2 2" xfId="5014" xr:uid="{F444A0A8-B549-43D1-8EA2-1D62AC123169}"/>
    <cellStyle name="Normal 9 4 8 3" xfId="4121" xr:uid="{4A2BD12A-C073-41CE-9ADB-3FF4F709656B}"/>
    <cellStyle name="Normal 9 4 8 3 2" xfId="5015" xr:uid="{C0FA3F7A-A3FC-48FE-B543-E879B16831B0}"/>
    <cellStyle name="Normal 9 4 8 4" xfId="4122" xr:uid="{FD13C1D2-0658-4695-A8B9-C0CBBCB5DF80}"/>
    <cellStyle name="Normal 9 4 8 4 2" xfId="5016" xr:uid="{D32F9122-9BCF-42A1-BCBE-D70702FC93B0}"/>
    <cellStyle name="Normal 9 4 8 5" xfId="5013" xr:uid="{3EAEB8EF-E46C-4596-94CD-159DC6F00FC5}"/>
    <cellStyle name="Normal 9 4 9" xfId="4123" xr:uid="{E5609693-E247-402F-A392-B3EDBC37E049}"/>
    <cellStyle name="Normal 9 4 9 2" xfId="5017" xr:uid="{C9CDD997-36AF-4CA7-ABD2-D5A1CD7C15F2}"/>
    <cellStyle name="Normal 9 5" xfId="179" xr:uid="{C27A55A5-6132-4247-B175-4807D001BFA7}"/>
    <cellStyle name="Normal 9 5 10" xfId="4124" xr:uid="{96C1DBF0-FFAB-4126-8D6C-F1712BE0682D}"/>
    <cellStyle name="Normal 9 5 10 2" xfId="5019" xr:uid="{39E9D614-019E-40D0-BD09-586B2A268BBA}"/>
    <cellStyle name="Normal 9 5 11" xfId="4125" xr:uid="{DA851EBA-5F20-41B7-AFD9-737A137DB194}"/>
    <cellStyle name="Normal 9 5 11 2" xfId="5020" xr:uid="{C8703324-C25A-415A-973B-F7F6076217D0}"/>
    <cellStyle name="Normal 9 5 12" xfId="5018" xr:uid="{7FCF1640-BF65-40D2-BFC2-F1EEFE48481B}"/>
    <cellStyle name="Normal 9 5 2" xfId="180" xr:uid="{61F4F704-DF63-4BC9-8A1D-196F389DDDCA}"/>
    <cellStyle name="Normal 9 5 2 10" xfId="5021" xr:uid="{C646D7EB-4A6C-43DF-8547-0B3514294FF1}"/>
    <cellStyle name="Normal 9 5 2 2" xfId="419" xr:uid="{A034F56E-4679-4975-A937-AE146DA4CC98}"/>
    <cellStyle name="Normal 9 5 2 2 2" xfId="868" xr:uid="{6E7D0298-B659-46F3-B268-6C8A45A4BB8C}"/>
    <cellStyle name="Normal 9 5 2 2 2 2" xfId="869" xr:uid="{0854625B-B699-4B53-A41A-5E463FC2DF46}"/>
    <cellStyle name="Normal 9 5 2 2 2 2 2" xfId="2447" xr:uid="{7A93757D-C2C7-4996-9412-1E83BB26D084}"/>
    <cellStyle name="Normal 9 5 2 2 2 2 2 2" xfId="5025" xr:uid="{C15D3574-B0B0-43B5-8FEB-F470121FFB83}"/>
    <cellStyle name="Normal 9 5 2 2 2 2 3" xfId="4126" xr:uid="{C6423754-E2B6-4B1A-9F7C-90FE15C8EE25}"/>
    <cellStyle name="Normal 9 5 2 2 2 2 3 2" xfId="5026" xr:uid="{4749C33F-6388-465B-BE40-6B8D6FA2D189}"/>
    <cellStyle name="Normal 9 5 2 2 2 2 4" xfId="4127" xr:uid="{0689A291-67C1-40B4-ADAA-73EDA723521D}"/>
    <cellStyle name="Normal 9 5 2 2 2 2 4 2" xfId="5027" xr:uid="{98EFB430-8A67-4BFE-AB5F-1220648964CE}"/>
    <cellStyle name="Normal 9 5 2 2 2 2 5" xfId="5024" xr:uid="{0D355DDF-B084-48F7-9429-D8D77B144ACC}"/>
    <cellStyle name="Normal 9 5 2 2 2 3" xfId="2448" xr:uid="{6914E333-7982-4DD1-B8D1-4C5240732364}"/>
    <cellStyle name="Normal 9 5 2 2 2 3 2" xfId="4128" xr:uid="{397E3A81-1D8D-40B0-9F6F-4909AB8946D2}"/>
    <cellStyle name="Normal 9 5 2 2 2 3 2 2" xfId="5029" xr:uid="{35787E03-E5F7-4DD4-BD45-5D9CA1D4F3B4}"/>
    <cellStyle name="Normal 9 5 2 2 2 3 3" xfId="4129" xr:uid="{00F73E71-2D85-4A2E-AA78-DABD56877B12}"/>
    <cellStyle name="Normal 9 5 2 2 2 3 3 2" xfId="5030" xr:uid="{28CF4902-FC8C-479F-A8EC-73B74D01CFDC}"/>
    <cellStyle name="Normal 9 5 2 2 2 3 4" xfId="4130" xr:uid="{1AD22071-0290-4240-A5D6-6486A964CEFE}"/>
    <cellStyle name="Normal 9 5 2 2 2 3 4 2" xfId="5031" xr:uid="{0B082EB8-FDFD-4661-AB28-82C82189F263}"/>
    <cellStyle name="Normal 9 5 2 2 2 3 5" xfId="5028" xr:uid="{A52CD08E-96CB-4B46-A5DF-A75B3A5D3623}"/>
    <cellStyle name="Normal 9 5 2 2 2 4" xfId="4131" xr:uid="{F6BAB308-4268-4CA2-8F94-F6BAFCC628C1}"/>
    <cellStyle name="Normal 9 5 2 2 2 4 2" xfId="5032" xr:uid="{35692E5C-C4E9-4FB4-9D27-24A4086E66C0}"/>
    <cellStyle name="Normal 9 5 2 2 2 5" xfId="4132" xr:uid="{3C0C9582-7023-4C29-B64F-774256EE4D0E}"/>
    <cellStyle name="Normal 9 5 2 2 2 5 2" xfId="5033" xr:uid="{061960F8-9F71-4FB5-BEEF-4574B6C5EB5A}"/>
    <cellStyle name="Normal 9 5 2 2 2 6" xfId="4133" xr:uid="{A72CF899-AEF7-464A-87E3-2CA5D4325816}"/>
    <cellStyle name="Normal 9 5 2 2 2 6 2" xfId="5034" xr:uid="{2FB368DB-B9E6-4069-97E5-0EAE546E1F6A}"/>
    <cellStyle name="Normal 9 5 2 2 2 7" xfId="5023" xr:uid="{7A6513A2-462A-423C-84E5-080709D1742C}"/>
    <cellStyle name="Normal 9 5 2 2 3" xfId="870" xr:uid="{77A407CB-8801-41EA-AAE0-B559FB12907F}"/>
    <cellStyle name="Normal 9 5 2 2 3 2" xfId="2449" xr:uid="{DBDCAE59-6FF1-496C-8F4D-764C9F3ED49D}"/>
    <cellStyle name="Normal 9 5 2 2 3 2 2" xfId="4134" xr:uid="{1D9BF974-52C1-434D-8E41-963E9DC38977}"/>
    <cellStyle name="Normal 9 5 2 2 3 2 2 2" xfId="5037" xr:uid="{94E944FD-6DE4-4626-9261-54FE58689B21}"/>
    <cellStyle name="Normal 9 5 2 2 3 2 3" xfId="4135" xr:uid="{FBB251BF-7CAD-4461-AA54-CEFB11C08FD7}"/>
    <cellStyle name="Normal 9 5 2 2 3 2 3 2" xfId="5038" xr:uid="{D1F8F4D2-7C8F-473D-AEBF-04E6ABB9843B}"/>
    <cellStyle name="Normal 9 5 2 2 3 2 4" xfId="4136" xr:uid="{4DB3C1DF-B775-43C6-9679-99489F48C696}"/>
    <cellStyle name="Normal 9 5 2 2 3 2 4 2" xfId="5039" xr:uid="{40EE43D8-4516-4538-AE2C-4325E1F69DC9}"/>
    <cellStyle name="Normal 9 5 2 2 3 2 5" xfId="5036" xr:uid="{98C556E7-6ACB-4BB6-86E9-CA074E723F9D}"/>
    <cellStyle name="Normal 9 5 2 2 3 3" xfId="4137" xr:uid="{FD5C44AA-8CE3-45F1-B056-D5D0896443BD}"/>
    <cellStyle name="Normal 9 5 2 2 3 3 2" xfId="5040" xr:uid="{0109C0A9-E290-4723-8FFD-AF42AC6E873C}"/>
    <cellStyle name="Normal 9 5 2 2 3 4" xfId="4138" xr:uid="{7648BFDE-9C2F-4B9F-BAED-EA113BA6FFA6}"/>
    <cellStyle name="Normal 9 5 2 2 3 4 2" xfId="5041" xr:uid="{7365FA9E-AC79-4DE7-91A5-5AFF00E0B594}"/>
    <cellStyle name="Normal 9 5 2 2 3 5" xfId="4139" xr:uid="{74D77545-914E-4707-80CC-DFB054411079}"/>
    <cellStyle name="Normal 9 5 2 2 3 5 2" xfId="5042" xr:uid="{340B0787-FC2A-4788-8798-600DAA009204}"/>
    <cellStyle name="Normal 9 5 2 2 3 6" xfId="5035" xr:uid="{D1FFBF64-33E9-4EF8-8040-C8A1CE016316}"/>
    <cellStyle name="Normal 9 5 2 2 4" xfId="2450" xr:uid="{3C763B07-5F0A-4DC4-B295-8A19C2AC716C}"/>
    <cellStyle name="Normal 9 5 2 2 4 2" xfId="4140" xr:uid="{11000A05-2352-46C1-B0D7-81DB4D46BCB2}"/>
    <cellStyle name="Normal 9 5 2 2 4 2 2" xfId="5044" xr:uid="{09BF0E62-C93F-4361-980D-24783EDC76EC}"/>
    <cellStyle name="Normal 9 5 2 2 4 3" xfId="4141" xr:uid="{D24806B1-6FB9-4BE9-ADA7-E5C6D05C3712}"/>
    <cellStyle name="Normal 9 5 2 2 4 3 2" xfId="5045" xr:uid="{03BA3096-2F86-4FB3-A37B-C79E317B0C20}"/>
    <cellStyle name="Normal 9 5 2 2 4 4" xfId="4142" xr:uid="{512F3D2A-7B83-4DF2-817D-F4B5620B2989}"/>
    <cellStyle name="Normal 9 5 2 2 4 4 2" xfId="5046" xr:uid="{7864C7A7-E6B7-4CC2-BE67-7FEFE083C6F7}"/>
    <cellStyle name="Normal 9 5 2 2 4 5" xfId="5043" xr:uid="{DC7A5032-29C7-423F-BF39-03825180A769}"/>
    <cellStyle name="Normal 9 5 2 2 5" xfId="4143" xr:uid="{2A8F7F20-70A9-496A-A758-CD490377E748}"/>
    <cellStyle name="Normal 9 5 2 2 5 2" xfId="4144" xr:uid="{CCBEA4CE-E4FA-45FE-BAA1-8016056E8CF7}"/>
    <cellStyle name="Normal 9 5 2 2 5 2 2" xfId="5048" xr:uid="{1FEA85B1-1958-433E-8D53-79CA35783F62}"/>
    <cellStyle name="Normal 9 5 2 2 5 3" xfId="4145" xr:uid="{70FFF59A-94A6-47E0-947F-22C409B91B8E}"/>
    <cellStyle name="Normal 9 5 2 2 5 3 2" xfId="5049" xr:uid="{1F5221A0-403F-4A3B-80BD-20E399EFF4E6}"/>
    <cellStyle name="Normal 9 5 2 2 5 4" xfId="4146" xr:uid="{D26EC79C-7241-4D79-9755-F78339C8F1B7}"/>
    <cellStyle name="Normal 9 5 2 2 5 4 2" xfId="5050" xr:uid="{30C98F1B-3C03-477D-9230-3EA1800CDF46}"/>
    <cellStyle name="Normal 9 5 2 2 5 5" xfId="5047" xr:uid="{0F7E0C14-8D56-4A69-B840-89040685E5AB}"/>
    <cellStyle name="Normal 9 5 2 2 6" xfId="4147" xr:uid="{D4857925-CDCD-408B-892C-FC081DE2D01D}"/>
    <cellStyle name="Normal 9 5 2 2 6 2" xfId="5051" xr:uid="{9B55DA94-1C09-404E-9B42-662E7B07296E}"/>
    <cellStyle name="Normal 9 5 2 2 7" xfId="4148" xr:uid="{3BAB4F36-B332-4FB0-8CCB-FFC407014CD5}"/>
    <cellStyle name="Normal 9 5 2 2 7 2" xfId="5052" xr:uid="{375D04E4-9EF4-43F0-A1C7-5E2A5023A999}"/>
    <cellStyle name="Normal 9 5 2 2 8" xfId="4149" xr:uid="{781A7AD7-BA71-4299-AE8F-72F3E7D864B9}"/>
    <cellStyle name="Normal 9 5 2 2 8 2" xfId="5053" xr:uid="{3F2F42E5-B785-41F5-BEDD-B1F2FDAC31CF}"/>
    <cellStyle name="Normal 9 5 2 2 9" xfId="5022" xr:uid="{FC78B565-6DCD-4CBA-A487-58A00C8F87E8}"/>
    <cellStyle name="Normal 9 5 2 3" xfId="871" xr:uid="{19EDDD58-4DCF-4330-BF08-89012324BE61}"/>
    <cellStyle name="Normal 9 5 2 3 2" xfId="872" xr:uid="{E829A36A-1D49-4730-A979-A0C00B8BA79D}"/>
    <cellStyle name="Normal 9 5 2 3 2 2" xfId="873" xr:uid="{E9A51736-4DEB-4FDD-BCE6-7EFE609072AA}"/>
    <cellStyle name="Normal 9 5 2 3 2 2 2" xfId="5056" xr:uid="{57009657-6177-4B7E-803A-127C2729AA4C}"/>
    <cellStyle name="Normal 9 5 2 3 2 3" xfId="4150" xr:uid="{1E2C86EC-479D-482A-9665-C11DC681E51F}"/>
    <cellStyle name="Normal 9 5 2 3 2 3 2" xfId="5057" xr:uid="{80BFD1F8-814E-4AD7-B86A-D361B21BF57B}"/>
    <cellStyle name="Normal 9 5 2 3 2 4" xfId="4151" xr:uid="{738DFCAD-22D0-46C9-B7DA-8D5181F614A0}"/>
    <cellStyle name="Normal 9 5 2 3 2 4 2" xfId="5058" xr:uid="{C187AD61-C35E-4390-A16D-67047198E61B}"/>
    <cellStyle name="Normal 9 5 2 3 2 5" xfId="5055" xr:uid="{3A5C595D-5EED-4BBE-BB8C-5614C79A0A19}"/>
    <cellStyle name="Normal 9 5 2 3 3" xfId="874" xr:uid="{623FD13D-3230-4579-BC8B-046C3511AEC2}"/>
    <cellStyle name="Normal 9 5 2 3 3 2" xfId="4152" xr:uid="{E4B4A2EC-216C-4AEA-AFA5-DA096ECFC3FE}"/>
    <cellStyle name="Normal 9 5 2 3 3 2 2" xfId="5060" xr:uid="{877609E6-01E6-4615-ACF3-3E5C73314837}"/>
    <cellStyle name="Normal 9 5 2 3 3 3" xfId="4153" xr:uid="{61176347-C231-4228-9FD0-F2B504B98C43}"/>
    <cellStyle name="Normal 9 5 2 3 3 3 2" xfId="5061" xr:uid="{79BF0C31-94E4-4190-AC17-8C743653F27E}"/>
    <cellStyle name="Normal 9 5 2 3 3 4" xfId="4154" xr:uid="{E079AA77-B902-463A-8326-35D63549EA32}"/>
    <cellStyle name="Normal 9 5 2 3 3 4 2" xfId="5062" xr:uid="{6CDCF998-BCF0-4C5F-844D-3667E2DA29AD}"/>
    <cellStyle name="Normal 9 5 2 3 3 5" xfId="5059" xr:uid="{E426D14E-47B6-4349-A0A8-3EA019D3BE85}"/>
    <cellStyle name="Normal 9 5 2 3 4" xfId="4155" xr:uid="{43419985-E00F-422C-944D-8CB2EFF32126}"/>
    <cellStyle name="Normal 9 5 2 3 4 2" xfId="5063" xr:uid="{FDACCE07-F0C0-4BF7-87D3-A1B3D949441A}"/>
    <cellStyle name="Normal 9 5 2 3 5" xfId="4156" xr:uid="{371BA11B-1B90-458D-9394-0A3D6DCD3AC0}"/>
    <cellStyle name="Normal 9 5 2 3 5 2" xfId="5064" xr:uid="{50317163-ED5E-4EF8-A9FF-B0A389FE14B7}"/>
    <cellStyle name="Normal 9 5 2 3 6" xfId="4157" xr:uid="{91259ECC-E338-4AF8-B35E-BBE6C54D6ECD}"/>
    <cellStyle name="Normal 9 5 2 3 6 2" xfId="5065" xr:uid="{01901457-9851-47AE-A3DB-7F7B2FE07B6F}"/>
    <cellStyle name="Normal 9 5 2 3 7" xfId="5054" xr:uid="{D1880404-0940-46DB-9184-283AD0A01A59}"/>
    <cellStyle name="Normal 9 5 2 4" xfId="875" xr:uid="{DAF57D91-189A-4B54-9154-04A62BD7FE17}"/>
    <cellStyle name="Normal 9 5 2 4 2" xfId="876" xr:uid="{D7CBB8CD-47BC-4753-9424-EE906A59B50D}"/>
    <cellStyle name="Normal 9 5 2 4 2 2" xfId="4158" xr:uid="{A72DB03F-5A2E-4577-B594-7FE5695B792D}"/>
    <cellStyle name="Normal 9 5 2 4 2 2 2" xfId="5068" xr:uid="{348FC611-14FB-4DB7-B32D-F55D7F8BF4DC}"/>
    <cellStyle name="Normal 9 5 2 4 2 3" xfId="4159" xr:uid="{4DC9A116-E54C-4803-BE3E-873065DA8352}"/>
    <cellStyle name="Normal 9 5 2 4 2 3 2" xfId="5069" xr:uid="{F894031A-1F31-47FF-AADB-6956C034C1CB}"/>
    <cellStyle name="Normal 9 5 2 4 2 4" xfId="4160" xr:uid="{F9ECAA34-9508-4FF1-90BA-00609EB4AB32}"/>
    <cellStyle name="Normal 9 5 2 4 2 4 2" xfId="5070" xr:uid="{8A88796F-A083-4C6A-A358-84E98852FD85}"/>
    <cellStyle name="Normal 9 5 2 4 2 5" xfId="5067" xr:uid="{B6747248-1245-4E63-A63C-C9CBD524BBC5}"/>
    <cellStyle name="Normal 9 5 2 4 3" xfId="4161" xr:uid="{BFAF969D-1E9E-4990-B10F-A4400127B2D3}"/>
    <cellStyle name="Normal 9 5 2 4 3 2" xfId="5071" xr:uid="{F95EFE8E-B619-4764-99FD-EAD29086B4D2}"/>
    <cellStyle name="Normal 9 5 2 4 4" xfId="4162" xr:uid="{15B88EF2-9C85-422B-BD1C-48BA70A8EF06}"/>
    <cellStyle name="Normal 9 5 2 4 4 2" xfId="5072" xr:uid="{369EFAD4-ADDC-4743-AD02-9B448921B24F}"/>
    <cellStyle name="Normal 9 5 2 4 5" xfId="4163" xr:uid="{AF4E587E-9CD8-4BE8-8B87-47359BF53282}"/>
    <cellStyle name="Normal 9 5 2 4 5 2" xfId="5073" xr:uid="{8D1AE009-BA31-4522-B197-BA79EA7253CA}"/>
    <cellStyle name="Normal 9 5 2 4 6" xfId="5066" xr:uid="{4308F451-F1F7-4BB2-8050-8312A9F095A6}"/>
    <cellStyle name="Normal 9 5 2 5" xfId="877" xr:uid="{A97D9772-5411-438C-A3AC-A03D346F6B89}"/>
    <cellStyle name="Normal 9 5 2 5 2" xfId="4164" xr:uid="{F91C0C6E-E1D1-4B43-BAA3-142E5B137B03}"/>
    <cellStyle name="Normal 9 5 2 5 2 2" xfId="5075" xr:uid="{14692156-9115-41A1-A66C-C475B53F7374}"/>
    <cellStyle name="Normal 9 5 2 5 3" xfId="4165" xr:uid="{55FB2F84-1B21-4021-B1A5-CCAE1E5DC06C}"/>
    <cellStyle name="Normal 9 5 2 5 3 2" xfId="5076" xr:uid="{B37CF473-8DC3-499F-A99B-642F5A712BCB}"/>
    <cellStyle name="Normal 9 5 2 5 4" xfId="4166" xr:uid="{443FC586-2D6D-438F-B239-E3DB9FFD9C0F}"/>
    <cellStyle name="Normal 9 5 2 5 4 2" xfId="5077" xr:uid="{D9981EA9-948C-468A-99DC-758B1375C0D9}"/>
    <cellStyle name="Normal 9 5 2 5 5" xfId="5074" xr:uid="{AD2028BC-529D-413E-965F-2F0F37044C76}"/>
    <cellStyle name="Normal 9 5 2 6" xfId="4167" xr:uid="{CF300EA1-E9FE-43A5-BABF-381601F77E9E}"/>
    <cellStyle name="Normal 9 5 2 6 2" xfId="4168" xr:uid="{F1038092-357F-461F-8D3B-41968F505FC5}"/>
    <cellStyle name="Normal 9 5 2 6 2 2" xfId="5079" xr:uid="{80EB969D-FC89-4DDE-8D08-D37DDEE38E6D}"/>
    <cellStyle name="Normal 9 5 2 6 3" xfId="4169" xr:uid="{82F3055F-D8B1-4083-844A-92884DE88068}"/>
    <cellStyle name="Normal 9 5 2 6 3 2" xfId="5080" xr:uid="{E8095410-6B79-405E-96E9-4F06EC4078CD}"/>
    <cellStyle name="Normal 9 5 2 6 4" xfId="4170" xr:uid="{781C50DA-254F-46F0-9E7E-E5628924B97E}"/>
    <cellStyle name="Normal 9 5 2 6 4 2" xfId="5081" xr:uid="{3EE8F84E-F015-43B6-B5F0-132FA9D96213}"/>
    <cellStyle name="Normal 9 5 2 6 5" xfId="5078" xr:uid="{BD3E0628-7CF8-42A7-AC6F-A58EB90F7421}"/>
    <cellStyle name="Normal 9 5 2 7" xfId="4171" xr:uid="{57AD4F5D-0673-4822-84A5-FC55DFEA7C6C}"/>
    <cellStyle name="Normal 9 5 2 7 2" xfId="5082" xr:uid="{A72326ED-89AE-4C36-87F6-15553E026F51}"/>
    <cellStyle name="Normal 9 5 2 8" xfId="4172" xr:uid="{0C4921AD-9F9C-49B1-81C1-BD30C5F6545A}"/>
    <cellStyle name="Normal 9 5 2 8 2" xfId="5083" xr:uid="{FD957102-1584-4AB7-B86F-A4A49546E7E5}"/>
    <cellStyle name="Normal 9 5 2 9" xfId="4173" xr:uid="{07AD1FAA-7350-4149-BEFA-D99F4B04D441}"/>
    <cellStyle name="Normal 9 5 2 9 2" xfId="5084" xr:uid="{16650705-331D-4595-A3F9-106D7E64782F}"/>
    <cellStyle name="Normal 9 5 3" xfId="420" xr:uid="{8B86F478-1018-40CE-AD2F-02F30368B5A0}"/>
    <cellStyle name="Normal 9 5 3 2" xfId="878" xr:uid="{37BCDB41-0329-43AA-ABC0-DF70822441DD}"/>
    <cellStyle name="Normal 9 5 3 2 2" xfId="879" xr:uid="{14A8FA9A-A08B-4933-A32F-B13CF126E73B}"/>
    <cellStyle name="Normal 9 5 3 2 2 2" xfId="2451" xr:uid="{36B6B6E5-3B53-4BCF-B080-549C09EA197B}"/>
    <cellStyle name="Normal 9 5 3 2 2 2 2" xfId="2452" xr:uid="{8AC06422-057F-4FB7-9EBD-DB98C381E8EF}"/>
    <cellStyle name="Normal 9 5 3 2 2 2 2 2" xfId="5089" xr:uid="{1657591B-95FB-4221-B028-46F7B1F41EEF}"/>
    <cellStyle name="Normal 9 5 3 2 2 2 3" xfId="5088" xr:uid="{FD54914D-D9CB-4538-A29F-D0CC8D9B0BEA}"/>
    <cellStyle name="Normal 9 5 3 2 2 3" xfId="2453" xr:uid="{00ADC70B-2CFB-455C-9F6A-B382F5AF9C8F}"/>
    <cellStyle name="Normal 9 5 3 2 2 3 2" xfId="5090" xr:uid="{D7BF4305-EF59-40B9-9E84-C32306E93A63}"/>
    <cellStyle name="Normal 9 5 3 2 2 4" xfId="4174" xr:uid="{87CCFF70-F6DA-4283-9311-6CA548FEB0F2}"/>
    <cellStyle name="Normal 9 5 3 2 2 4 2" xfId="5091" xr:uid="{26716757-E046-46F5-B0AA-27ADFDD1B141}"/>
    <cellStyle name="Normal 9 5 3 2 2 5" xfId="5087" xr:uid="{B7E85BA8-151E-4AA9-8282-C21A8979F4D5}"/>
    <cellStyle name="Normal 9 5 3 2 3" xfId="2454" xr:uid="{8F3803D8-09D9-4C6B-B584-2A001F74A49D}"/>
    <cellStyle name="Normal 9 5 3 2 3 2" xfId="2455" xr:uid="{CF332C5C-5E21-44B4-AC94-A5DA223D6827}"/>
    <cellStyle name="Normal 9 5 3 2 3 2 2" xfId="5093" xr:uid="{A57342D9-C8FA-4494-898C-162B6C96883A}"/>
    <cellStyle name="Normal 9 5 3 2 3 3" xfId="4175" xr:uid="{45B7A495-E462-42F4-AF2D-A18583BE17F4}"/>
    <cellStyle name="Normal 9 5 3 2 3 3 2" xfId="5094" xr:uid="{1805FF82-357F-4BDB-A26F-F018C855843F}"/>
    <cellStyle name="Normal 9 5 3 2 3 4" xfId="4176" xr:uid="{900CAFD3-E582-47D9-915E-B5A0D0BE1534}"/>
    <cellStyle name="Normal 9 5 3 2 3 4 2" xfId="5095" xr:uid="{0AB48666-CD99-40D1-B94C-B434966718E2}"/>
    <cellStyle name="Normal 9 5 3 2 3 5" xfId="5092" xr:uid="{25B51E66-FC6D-44FD-A23B-B7D08333DB1E}"/>
    <cellStyle name="Normal 9 5 3 2 4" xfId="2456" xr:uid="{E659C276-2491-443A-BA52-2EDF1A6B4694}"/>
    <cellStyle name="Normal 9 5 3 2 4 2" xfId="5096" xr:uid="{98FF542C-C1B1-43D2-979B-42949DB89B0C}"/>
    <cellStyle name="Normal 9 5 3 2 5" xfId="4177" xr:uid="{BAAB5726-D391-455C-8D19-94A6618B635E}"/>
    <cellStyle name="Normal 9 5 3 2 5 2" xfId="5097" xr:uid="{C7252D1D-AD1A-4051-A4BC-1A3DD88947DF}"/>
    <cellStyle name="Normal 9 5 3 2 6" xfId="4178" xr:uid="{8CAC3341-009B-48DE-BD56-38718664F826}"/>
    <cellStyle name="Normal 9 5 3 2 6 2" xfId="5098" xr:uid="{7C980281-9098-4DE1-BDAB-164EB99E0216}"/>
    <cellStyle name="Normal 9 5 3 2 7" xfId="5086" xr:uid="{0FE43D9D-2AE9-492E-92F0-8228C1B81246}"/>
    <cellStyle name="Normal 9 5 3 3" xfId="880" xr:uid="{9F8E2490-0020-4577-B4C6-E10260FF0694}"/>
    <cellStyle name="Normal 9 5 3 3 2" xfId="2457" xr:uid="{201EFEC0-498F-49FD-B7C8-914E2F055297}"/>
    <cellStyle name="Normal 9 5 3 3 2 2" xfId="2458" xr:uid="{06AB7AE5-8352-4D49-827C-DC6EC6B32399}"/>
    <cellStyle name="Normal 9 5 3 3 2 2 2" xfId="5101" xr:uid="{848CA12A-263E-4232-941B-2DBFC25F8A4C}"/>
    <cellStyle name="Normal 9 5 3 3 2 3" xfId="4179" xr:uid="{85A6A368-1031-47EA-9D97-849A1BDD3C7E}"/>
    <cellStyle name="Normal 9 5 3 3 2 3 2" xfId="5102" xr:uid="{E9DDCE1D-9A66-4A3C-AB0E-1E3912AA1591}"/>
    <cellStyle name="Normal 9 5 3 3 2 4" xfId="4180" xr:uid="{3B398BF8-1426-4DFB-88BA-2BE24EB75F23}"/>
    <cellStyle name="Normal 9 5 3 3 2 4 2" xfId="5103" xr:uid="{ACEFF7FF-2075-4657-AE0E-350F88AD177E}"/>
    <cellStyle name="Normal 9 5 3 3 2 5" xfId="5100" xr:uid="{4E18AF93-5AF7-4FC9-99CB-3527B388182B}"/>
    <cellStyle name="Normal 9 5 3 3 3" xfId="2459" xr:uid="{481FBD0D-A29F-4125-86E8-9AF8B7EBC19C}"/>
    <cellStyle name="Normal 9 5 3 3 3 2" xfId="5104" xr:uid="{5C5140BD-871D-48BA-9774-7DDF792E76A9}"/>
    <cellStyle name="Normal 9 5 3 3 4" xfId="4181" xr:uid="{5FFE3AD3-97F3-418B-8A3D-002BC51E529E}"/>
    <cellStyle name="Normal 9 5 3 3 4 2" xfId="5105" xr:uid="{91707D90-8011-4708-891E-F79F05B7E1FE}"/>
    <cellStyle name="Normal 9 5 3 3 5" xfId="4182" xr:uid="{FEE2DA6A-7E75-4EA7-90D9-EB4D83EC4043}"/>
    <cellStyle name="Normal 9 5 3 3 5 2" xfId="5106" xr:uid="{5887F4A8-3244-4A46-87B9-56C8FF636148}"/>
    <cellStyle name="Normal 9 5 3 3 6" xfId="5099" xr:uid="{705C69AA-955C-4E8C-8F52-32E69609119D}"/>
    <cellStyle name="Normal 9 5 3 4" xfId="2460" xr:uid="{7B15A5C0-D741-447C-8ADD-8861E8AD7975}"/>
    <cellStyle name="Normal 9 5 3 4 2" xfId="2461" xr:uid="{28CC0E41-7F1D-4937-84AF-651F1F64B92C}"/>
    <cellStyle name="Normal 9 5 3 4 2 2" xfId="5108" xr:uid="{7B4A92DA-0297-4CF9-BC7F-311789A48007}"/>
    <cellStyle name="Normal 9 5 3 4 3" xfId="4183" xr:uid="{9A78E44E-6B65-41D5-9CE3-C987C453D04C}"/>
    <cellStyle name="Normal 9 5 3 4 3 2" xfId="5109" xr:uid="{90C933CF-A68D-4CCB-9725-2846326EB98C}"/>
    <cellStyle name="Normal 9 5 3 4 4" xfId="4184" xr:uid="{1E1F5F71-EE6B-410B-A5C7-A9EFC41D1514}"/>
    <cellStyle name="Normal 9 5 3 4 4 2" xfId="5110" xr:uid="{C1F2E570-3345-4188-BDD4-D74A8D9A9D26}"/>
    <cellStyle name="Normal 9 5 3 4 5" xfId="5107" xr:uid="{A52E5561-6847-4DC3-B816-C720F048FF32}"/>
    <cellStyle name="Normal 9 5 3 5" xfId="2462" xr:uid="{55ED71D4-7AD9-4E51-A128-3E466AE24348}"/>
    <cellStyle name="Normal 9 5 3 5 2" xfId="4185" xr:uid="{FAD09B60-809C-4815-9256-092437EC78D8}"/>
    <cellStyle name="Normal 9 5 3 5 2 2" xfId="5112" xr:uid="{BAF12A0E-A725-4123-B22E-0B00CE4141B5}"/>
    <cellStyle name="Normal 9 5 3 5 3" xfId="4186" xr:uid="{6F48FCA7-F22E-4055-BEAA-E94F56CDC793}"/>
    <cellStyle name="Normal 9 5 3 5 3 2" xfId="5113" xr:uid="{15DAA183-5420-48AF-977A-EAA3159BBF60}"/>
    <cellStyle name="Normal 9 5 3 5 4" xfId="4187" xr:uid="{222B1DAD-9FCE-4337-8440-84A51C8E784F}"/>
    <cellStyle name="Normal 9 5 3 5 4 2" xfId="5114" xr:uid="{803A1EC6-2CDD-461D-AC01-4C5446D19FEB}"/>
    <cellStyle name="Normal 9 5 3 5 5" xfId="5111" xr:uid="{34FF7029-90DF-47C6-BE9E-54DCB4E5951D}"/>
    <cellStyle name="Normal 9 5 3 6" xfId="4188" xr:uid="{BB490542-452D-45BB-99EE-7B897E4703DE}"/>
    <cellStyle name="Normal 9 5 3 6 2" xfId="5115" xr:uid="{5925CF00-F7C4-418F-BD92-CFDF91E8BF5E}"/>
    <cellStyle name="Normal 9 5 3 7" xfId="4189" xr:uid="{91634470-FFA2-43AB-964A-8504DFF8BCF8}"/>
    <cellStyle name="Normal 9 5 3 7 2" xfId="5116" xr:uid="{435264CB-9088-4ED0-A9D3-E0B049E03241}"/>
    <cellStyle name="Normal 9 5 3 8" xfId="4190" xr:uid="{1CDEF900-2490-4CCF-94A6-694CD8056E9B}"/>
    <cellStyle name="Normal 9 5 3 8 2" xfId="5117" xr:uid="{AB1D719F-0E19-4B87-BF8B-FDC0467CA9DB}"/>
    <cellStyle name="Normal 9 5 3 9" xfId="5085" xr:uid="{75BE3C69-97C4-46C1-BAF0-A5F360CA386F}"/>
    <cellStyle name="Normal 9 5 4" xfId="421" xr:uid="{F1EFD869-A90C-4060-92DB-12A7AF9D6173}"/>
    <cellStyle name="Normal 9 5 4 2" xfId="881" xr:uid="{6C188763-315F-4ADF-8DC1-05076C15B4D6}"/>
    <cellStyle name="Normal 9 5 4 2 2" xfId="882" xr:uid="{AACBC770-9693-4070-A3DC-92D8B48FAB3B}"/>
    <cellStyle name="Normal 9 5 4 2 2 2" xfId="2463" xr:uid="{DA8DF51F-A3C9-4C6A-AA81-2E895CA61060}"/>
    <cellStyle name="Normal 9 5 4 2 2 2 2" xfId="5121" xr:uid="{7707E759-769A-4CEC-8C7D-C60EB8D4D763}"/>
    <cellStyle name="Normal 9 5 4 2 2 3" xfId="4191" xr:uid="{AD7FF430-C594-4A04-9758-C6D279541D42}"/>
    <cellStyle name="Normal 9 5 4 2 2 3 2" xfId="5122" xr:uid="{FC8AC7CB-3E7D-4789-B83C-33F90AB6FB4C}"/>
    <cellStyle name="Normal 9 5 4 2 2 4" xfId="4192" xr:uid="{89C3CCC0-0434-48CC-B5BA-A794C5CD44F5}"/>
    <cellStyle name="Normal 9 5 4 2 2 4 2" xfId="5123" xr:uid="{D98EFF2F-6B19-4F32-996A-F8B75E494E1E}"/>
    <cellStyle name="Normal 9 5 4 2 2 5" xfId="5120" xr:uid="{66AD2CEC-F40E-48B8-A70A-3501B672ACF8}"/>
    <cellStyle name="Normal 9 5 4 2 3" xfId="2464" xr:uid="{4DC1E11B-374A-42FD-A915-3EC24E7CA35E}"/>
    <cellStyle name="Normal 9 5 4 2 3 2" xfId="5124" xr:uid="{45381017-93A2-4B4C-B4CF-5484F2D0325F}"/>
    <cellStyle name="Normal 9 5 4 2 4" xfId="4193" xr:uid="{E0296763-FF04-42C5-9735-542620FCCC4B}"/>
    <cellStyle name="Normal 9 5 4 2 4 2" xfId="5125" xr:uid="{F6B2FE11-42BB-494A-B79A-23ABD04AAD46}"/>
    <cellStyle name="Normal 9 5 4 2 5" xfId="4194" xr:uid="{28C7A086-CC54-494E-8440-670A6230E3B4}"/>
    <cellStyle name="Normal 9 5 4 2 5 2" xfId="5126" xr:uid="{22D3AB00-3A40-433A-8EE1-1D0503559CCF}"/>
    <cellStyle name="Normal 9 5 4 2 6" xfId="5119" xr:uid="{F7ED5F4D-C487-4747-97D8-199DD06F5035}"/>
    <cellStyle name="Normal 9 5 4 3" xfId="883" xr:uid="{A3F6CB79-A3EA-4223-B59F-3169B997C946}"/>
    <cellStyle name="Normal 9 5 4 3 2" xfId="2465" xr:uid="{0A0DDB18-A33E-4772-9A2F-D43904A71D0E}"/>
    <cellStyle name="Normal 9 5 4 3 2 2" xfId="5128" xr:uid="{61E48B10-B105-4505-AB9D-0A2C4E13F4DB}"/>
    <cellStyle name="Normal 9 5 4 3 3" xfId="4195" xr:uid="{7A5887B6-1D5D-4A68-B107-750B8E138C3A}"/>
    <cellStyle name="Normal 9 5 4 3 3 2" xfId="5129" xr:uid="{3A70AD30-EA93-4412-980C-2154D7A8049A}"/>
    <cellStyle name="Normal 9 5 4 3 4" xfId="4196" xr:uid="{79570A91-BEC7-4684-80F3-85018DA4A7C6}"/>
    <cellStyle name="Normal 9 5 4 3 4 2" xfId="5130" xr:uid="{C4DE60D6-B324-4AD1-8234-A18C5CF54B35}"/>
    <cellStyle name="Normal 9 5 4 3 5" xfId="5127" xr:uid="{D6CB88F3-4C9A-4EE8-8684-C130AF40A621}"/>
    <cellStyle name="Normal 9 5 4 4" xfId="2466" xr:uid="{A44D9E6B-6DFC-40CF-99A4-ABE49CB12FDC}"/>
    <cellStyle name="Normal 9 5 4 4 2" xfId="4197" xr:uid="{E8EC7952-F1DB-4C30-A5F7-3064DA822C6C}"/>
    <cellStyle name="Normal 9 5 4 4 2 2" xfId="5132" xr:uid="{152EC974-19BA-494B-B5C8-21DE59225A10}"/>
    <cellStyle name="Normal 9 5 4 4 3" xfId="4198" xr:uid="{5354E709-E2EB-4EA0-8828-8444072BC740}"/>
    <cellStyle name="Normal 9 5 4 4 3 2" xfId="5133" xr:uid="{5F3ED301-C834-41B2-AC7A-DC130A173B92}"/>
    <cellStyle name="Normal 9 5 4 4 4" xfId="4199" xr:uid="{6A609044-6AF7-493B-B3B8-DCAC38B3AAFB}"/>
    <cellStyle name="Normal 9 5 4 4 4 2" xfId="5134" xr:uid="{5EA91AD5-531D-4794-BA5F-937679AE7816}"/>
    <cellStyle name="Normal 9 5 4 4 5" xfId="5131" xr:uid="{5BE815CF-6A28-45D3-92F1-F4EC4A2EA1EE}"/>
    <cellStyle name="Normal 9 5 4 5" xfId="4200" xr:uid="{CE671A8C-4B35-4484-9CD2-45D2827B1F20}"/>
    <cellStyle name="Normal 9 5 4 5 2" xfId="5135" xr:uid="{73BD01D2-B4F3-430A-9C64-B5BDC14B78A0}"/>
    <cellStyle name="Normal 9 5 4 6" xfId="4201" xr:uid="{E595A624-A486-40CB-B693-E6EB562863AF}"/>
    <cellStyle name="Normal 9 5 4 6 2" xfId="5136" xr:uid="{64E2A5E0-FD1C-434F-AFD1-4D3D278F8F9C}"/>
    <cellStyle name="Normal 9 5 4 7" xfId="4202" xr:uid="{6970E1B9-6ABD-419F-BB05-263868EC1040}"/>
    <cellStyle name="Normal 9 5 4 7 2" xfId="5137" xr:uid="{355C0837-418D-4326-B504-54C466E2B231}"/>
    <cellStyle name="Normal 9 5 4 8" xfId="5118" xr:uid="{8A400EBE-D88A-4AC1-96CA-5F034C72ABA2}"/>
    <cellStyle name="Normal 9 5 5" xfId="422" xr:uid="{BE76306D-ADF4-42DD-B172-F3BC1012C5EF}"/>
    <cellStyle name="Normal 9 5 5 2" xfId="884" xr:uid="{92A3CF9E-3811-47E7-92FE-A51CB99C03E8}"/>
    <cellStyle name="Normal 9 5 5 2 2" xfId="2467" xr:uid="{97597189-E6D0-458E-B91D-26A8F5B659FE}"/>
    <cellStyle name="Normal 9 5 5 2 2 2" xfId="5140" xr:uid="{3F6853EA-27C9-4379-9D24-852858A6F68E}"/>
    <cellStyle name="Normal 9 5 5 2 3" xfId="4203" xr:uid="{05A86D43-D413-4750-8477-C0B9995542E7}"/>
    <cellStyle name="Normal 9 5 5 2 3 2" xfId="5141" xr:uid="{C3EC7D33-3D90-4639-BFA9-E62ABB5BF675}"/>
    <cellStyle name="Normal 9 5 5 2 4" xfId="4204" xr:uid="{3F9B07DF-E2EF-4B01-B0FE-ABBF472AAE95}"/>
    <cellStyle name="Normal 9 5 5 2 4 2" xfId="5142" xr:uid="{1C0B2534-67F1-4E43-8A4A-DBC69527DB64}"/>
    <cellStyle name="Normal 9 5 5 2 5" xfId="5139" xr:uid="{43324033-7160-436F-97DC-13C41AC19438}"/>
    <cellStyle name="Normal 9 5 5 3" xfId="2468" xr:uid="{D3A57147-5755-40F5-947F-E6604E29D2C0}"/>
    <cellStyle name="Normal 9 5 5 3 2" xfId="4205" xr:uid="{3C4697B5-0AA4-47D2-BE6C-114601B3C98C}"/>
    <cellStyle name="Normal 9 5 5 3 2 2" xfId="5144" xr:uid="{E6144A63-CFDC-471A-A641-78049564935A}"/>
    <cellStyle name="Normal 9 5 5 3 3" xfId="4206" xr:uid="{FE9C1621-F7B5-4201-AACC-50054CA02414}"/>
    <cellStyle name="Normal 9 5 5 3 3 2" xfId="5145" xr:uid="{467B97F9-E78E-4812-8325-3FE57CF52DF8}"/>
    <cellStyle name="Normal 9 5 5 3 4" xfId="4207" xr:uid="{D5F80062-B680-4308-A797-05D5810E107C}"/>
    <cellStyle name="Normal 9 5 5 3 4 2" xfId="5146" xr:uid="{53CECEA5-D0D9-4063-BF48-49F02C5A329E}"/>
    <cellStyle name="Normal 9 5 5 3 5" xfId="5143" xr:uid="{CA679D1D-5A4B-4288-B1C1-1DBAA206510B}"/>
    <cellStyle name="Normal 9 5 5 4" xfId="4208" xr:uid="{FAC283F9-806F-4967-846A-E8AF291668A5}"/>
    <cellStyle name="Normal 9 5 5 4 2" xfId="5147" xr:uid="{99E428D6-2772-49AD-A13B-17C23321EE6F}"/>
    <cellStyle name="Normal 9 5 5 5" xfId="4209" xr:uid="{13C86ED4-AB4A-4B75-98F1-22D69AE11858}"/>
    <cellStyle name="Normal 9 5 5 5 2" xfId="5148" xr:uid="{75F8454F-C1D3-495A-B209-C4A8845DBFD0}"/>
    <cellStyle name="Normal 9 5 5 6" xfId="4210" xr:uid="{C321EA08-501E-48F8-A053-6EE5003598A4}"/>
    <cellStyle name="Normal 9 5 5 6 2" xfId="5149" xr:uid="{F494263C-2C52-41E4-BFBB-3E3DEE6ECD94}"/>
    <cellStyle name="Normal 9 5 5 7" xfId="5138" xr:uid="{5D87A4ED-D93E-4241-8923-CFC2F2941F29}"/>
    <cellStyle name="Normal 9 5 6" xfId="885" xr:uid="{9F1FF61F-0E29-4F76-8D3E-75F4F63A3327}"/>
    <cellStyle name="Normal 9 5 6 2" xfId="2469" xr:uid="{9E09DC57-20E8-436B-82CF-01CF7DCAC148}"/>
    <cellStyle name="Normal 9 5 6 2 2" xfId="4211" xr:uid="{31155D3D-9993-4433-B70C-26D8A9CEF83D}"/>
    <cellStyle name="Normal 9 5 6 2 2 2" xfId="5152" xr:uid="{194E29B1-6318-433E-B107-EBB7A74CB742}"/>
    <cellStyle name="Normal 9 5 6 2 3" xfId="4212" xr:uid="{8BE59CFD-39B2-4070-B400-4167F2D4A450}"/>
    <cellStyle name="Normal 9 5 6 2 3 2" xfId="5153" xr:uid="{0AE3824C-7E3D-40A7-A9BF-14E1E9DE18D5}"/>
    <cellStyle name="Normal 9 5 6 2 4" xfId="4213" xr:uid="{C3E379DA-F72C-4D51-AFD4-200C23A13656}"/>
    <cellStyle name="Normal 9 5 6 2 4 2" xfId="5154" xr:uid="{9CEB861A-1CF1-4361-90FE-72265E373256}"/>
    <cellStyle name="Normal 9 5 6 2 5" xfId="5151" xr:uid="{FE3E1A6C-ED19-4529-8D38-D30598215C61}"/>
    <cellStyle name="Normal 9 5 6 3" xfId="4214" xr:uid="{8FC3D374-3AAB-4A4E-8EFE-FFDA637A0B8E}"/>
    <cellStyle name="Normal 9 5 6 3 2" xfId="5155" xr:uid="{D256069F-94B7-40D8-B92D-2923A246052B}"/>
    <cellStyle name="Normal 9 5 6 4" xfId="4215" xr:uid="{5BE1F7BF-8A24-4958-AC83-657C31473182}"/>
    <cellStyle name="Normal 9 5 6 4 2" xfId="5156" xr:uid="{164F7084-6F78-457F-8DE0-E27D548A8072}"/>
    <cellStyle name="Normal 9 5 6 5" xfId="4216" xr:uid="{0B116DC1-DD37-42E3-B49E-8AD8DB953FDB}"/>
    <cellStyle name="Normal 9 5 6 5 2" xfId="5157" xr:uid="{F5ECCBD7-607F-44CE-9A5B-61648DA53FF4}"/>
    <cellStyle name="Normal 9 5 6 6" xfId="5150" xr:uid="{C2C51132-6FB0-4FB2-83C3-C38D2645776F}"/>
    <cellStyle name="Normal 9 5 7" xfId="2470" xr:uid="{AE6C87FB-A37C-420D-9FC7-0E661DB8958A}"/>
    <cellStyle name="Normal 9 5 7 2" xfId="4217" xr:uid="{7A96151E-64CC-4382-9F17-D96E060522EE}"/>
    <cellStyle name="Normal 9 5 7 2 2" xfId="5159" xr:uid="{22EE8125-0D6F-46DA-8B64-B0CB6CC6D330}"/>
    <cellStyle name="Normal 9 5 7 3" xfId="4218" xr:uid="{457ED4B0-BDE0-4C43-AD99-022108552FFE}"/>
    <cellStyle name="Normal 9 5 7 3 2" xfId="5160" xr:uid="{15170830-CA06-4175-893A-AA63292B5B1C}"/>
    <cellStyle name="Normal 9 5 7 4" xfId="4219" xr:uid="{7D23901F-F2D6-4EBD-B39D-18E692AD63EC}"/>
    <cellStyle name="Normal 9 5 7 4 2" xfId="5161" xr:uid="{70B08C9D-B36C-496C-B922-E466E456C6C4}"/>
    <cellStyle name="Normal 9 5 7 5" xfId="5158" xr:uid="{73E3C79B-E45A-498D-B595-647985EE90EA}"/>
    <cellStyle name="Normal 9 5 8" xfId="4220" xr:uid="{C858236B-AD0F-4006-B3BD-0E3FD8BD6496}"/>
    <cellStyle name="Normal 9 5 8 2" xfId="4221" xr:uid="{1E30EBC7-E607-4FDA-8DD4-2AF78A4A8D52}"/>
    <cellStyle name="Normal 9 5 8 2 2" xfId="5163" xr:uid="{E6412F42-0265-463A-A232-B4102334817E}"/>
    <cellStyle name="Normal 9 5 8 3" xfId="4222" xr:uid="{21E8AAA7-03D9-4843-8BC7-777166AB69EC}"/>
    <cellStyle name="Normal 9 5 8 3 2" xfId="5164" xr:uid="{78313164-0A52-4EB9-AC80-0586AD2B2322}"/>
    <cellStyle name="Normal 9 5 8 4" xfId="4223" xr:uid="{4F0C3D26-35F2-4AFF-91FF-BCD7A51543BC}"/>
    <cellStyle name="Normal 9 5 8 4 2" xfId="5165" xr:uid="{62128090-DB21-4754-8192-03E6594D3BEF}"/>
    <cellStyle name="Normal 9 5 8 5" xfId="5162" xr:uid="{1AADD713-4923-49F4-824C-F2A04BDC6639}"/>
    <cellStyle name="Normal 9 5 9" xfId="4224" xr:uid="{D86E24CA-5AF4-462D-8289-0052799A41B4}"/>
    <cellStyle name="Normal 9 5 9 2" xfId="5166" xr:uid="{725423F9-8431-42A2-8B0B-4B81B1F56652}"/>
    <cellStyle name="Normal 9 6" xfId="181" xr:uid="{4F3D0B4C-58C3-4980-A5C4-745BF6D9EE3B}"/>
    <cellStyle name="Normal 9 6 10" xfId="5167" xr:uid="{ABA88120-60D5-40F8-85F8-412333A7B49F}"/>
    <cellStyle name="Normal 9 6 2" xfId="182" xr:uid="{EEA1EC06-2B65-48AE-9540-1A298F6DB58D}"/>
    <cellStyle name="Normal 9 6 2 2" xfId="423" xr:uid="{2139DD7A-18D8-469E-AF12-7017D48D7E13}"/>
    <cellStyle name="Normal 9 6 2 2 2" xfId="886" xr:uid="{34E7CBB0-FD4C-4458-B14E-A2E48EECF134}"/>
    <cellStyle name="Normal 9 6 2 2 2 2" xfId="2471" xr:uid="{D8A589D6-6ED8-4309-B5D2-9CBCA08D3028}"/>
    <cellStyle name="Normal 9 6 2 2 2 2 2" xfId="5171" xr:uid="{85FCEB9A-0E30-48AA-8C2A-C87C877AD1DB}"/>
    <cellStyle name="Normal 9 6 2 2 2 3" xfId="4225" xr:uid="{7EB949CD-B951-4F37-AB9D-CB62C7B8B7C6}"/>
    <cellStyle name="Normal 9 6 2 2 2 3 2" xfId="5172" xr:uid="{9D46AC8E-F577-4B69-9B4C-48A70231B213}"/>
    <cellStyle name="Normal 9 6 2 2 2 4" xfId="4226" xr:uid="{CA452A83-F585-4B42-911D-C4088C0714AD}"/>
    <cellStyle name="Normal 9 6 2 2 2 4 2" xfId="5173" xr:uid="{0A5FEE8F-423D-47D4-9604-9D3D636AE133}"/>
    <cellStyle name="Normal 9 6 2 2 2 5" xfId="5170" xr:uid="{F5D22FCD-B11A-4723-9CF0-3D9FAFB14578}"/>
    <cellStyle name="Normal 9 6 2 2 3" xfId="2472" xr:uid="{48FF9E8C-7A80-4E49-AF38-2AEA24887405}"/>
    <cellStyle name="Normal 9 6 2 2 3 2" xfId="4227" xr:uid="{2176701D-2080-4651-8618-1E9E1D0B56C6}"/>
    <cellStyle name="Normal 9 6 2 2 3 2 2" xfId="5175" xr:uid="{AC1796E8-A5C4-462F-B0CB-7072C493A0EA}"/>
    <cellStyle name="Normal 9 6 2 2 3 3" xfId="4228" xr:uid="{2913C902-21C4-4C50-95F9-14A0AE5714F0}"/>
    <cellStyle name="Normal 9 6 2 2 3 3 2" xfId="5176" xr:uid="{2EA7725F-07DB-4A30-9D36-280195AB18D0}"/>
    <cellStyle name="Normal 9 6 2 2 3 4" xfId="4229" xr:uid="{C0A86913-3319-4156-9CD7-9D77A38F7D21}"/>
    <cellStyle name="Normal 9 6 2 2 3 4 2" xfId="5177" xr:uid="{05AD02CC-A8C7-4CA8-BBB4-99F531D1C1E7}"/>
    <cellStyle name="Normal 9 6 2 2 3 5" xfId="5174" xr:uid="{D3624D3D-EE74-46C6-BDD0-DC6E989CE6B0}"/>
    <cellStyle name="Normal 9 6 2 2 4" xfId="4230" xr:uid="{B2163B70-2181-48E4-B250-A43BEA767E34}"/>
    <cellStyle name="Normal 9 6 2 2 4 2" xfId="5178" xr:uid="{281A6410-02BB-48BB-9E0C-8D9F03FA19CA}"/>
    <cellStyle name="Normal 9 6 2 2 5" xfId="4231" xr:uid="{26A8A2B3-2FE3-4DF9-A684-AA565B67F5F8}"/>
    <cellStyle name="Normal 9 6 2 2 5 2" xfId="5179" xr:uid="{7781BA41-AD08-4562-BF8E-10E9C59C7587}"/>
    <cellStyle name="Normal 9 6 2 2 6" xfId="4232" xr:uid="{25D6A516-1176-4D8A-A1D4-FA0165746815}"/>
    <cellStyle name="Normal 9 6 2 2 6 2" xfId="5180" xr:uid="{D42884AA-0AA8-4BE2-9807-7C130FDDB395}"/>
    <cellStyle name="Normal 9 6 2 2 7" xfId="5169" xr:uid="{5D7BD04F-8C15-4B28-8D19-7E5ADF3A66A4}"/>
    <cellStyle name="Normal 9 6 2 3" xfId="887" xr:uid="{E368ABF5-FE14-4E6B-ABCF-DDDD52420136}"/>
    <cellStyle name="Normal 9 6 2 3 2" xfId="2473" xr:uid="{6DC61E81-0BB7-40F4-9AEF-A9DE1B51F346}"/>
    <cellStyle name="Normal 9 6 2 3 2 2" xfId="4233" xr:uid="{A1640492-E02E-491E-9862-8C9814D37F60}"/>
    <cellStyle name="Normal 9 6 2 3 2 2 2" xfId="5183" xr:uid="{4037CE23-55AF-4687-B7E8-5DC85CFB670B}"/>
    <cellStyle name="Normal 9 6 2 3 2 3" xfId="4234" xr:uid="{8CA0E573-4B43-4F81-B7F2-1FFFA28848CC}"/>
    <cellStyle name="Normal 9 6 2 3 2 3 2" xfId="5184" xr:uid="{66EDFDA9-FB38-4319-9473-BC0AB5BAE207}"/>
    <cellStyle name="Normal 9 6 2 3 2 4" xfId="4235" xr:uid="{D816F4D4-1598-4DF5-A62F-9FF986C75F0D}"/>
    <cellStyle name="Normal 9 6 2 3 2 4 2" xfId="5185" xr:uid="{3FA89942-86E8-42B6-BB8C-383CFF4AB311}"/>
    <cellStyle name="Normal 9 6 2 3 2 5" xfId="5182" xr:uid="{3F6F9E91-66A1-4380-9B44-B9AFDD9AE3D7}"/>
    <cellStyle name="Normal 9 6 2 3 3" xfId="4236" xr:uid="{77080DE4-F5FE-4AA8-AA53-7A8E8E5C563B}"/>
    <cellStyle name="Normal 9 6 2 3 3 2" xfId="5186" xr:uid="{CB614324-8D1F-4A42-916B-A0C6D0DC3EC9}"/>
    <cellStyle name="Normal 9 6 2 3 4" xfId="4237" xr:uid="{23FDB034-C811-4BC9-9950-368947B6FAFE}"/>
    <cellStyle name="Normal 9 6 2 3 4 2" xfId="5187" xr:uid="{88756B38-7192-466E-A1AD-81C75CE6DC1A}"/>
    <cellStyle name="Normal 9 6 2 3 5" xfId="4238" xr:uid="{E2994ED2-5311-4FCE-A034-293A140D5098}"/>
    <cellStyle name="Normal 9 6 2 3 5 2" xfId="5188" xr:uid="{66FE2563-4CBC-4F0D-A0A1-D0673C948B45}"/>
    <cellStyle name="Normal 9 6 2 3 6" xfId="5181" xr:uid="{20D43789-39FC-4627-BAE1-86D454F655FE}"/>
    <cellStyle name="Normal 9 6 2 4" xfId="2474" xr:uid="{90C1D8AE-47D3-462C-B19D-EA317A81A957}"/>
    <cellStyle name="Normal 9 6 2 4 2" xfId="4239" xr:uid="{E12D073B-61E0-40C0-B228-58B934AE80F1}"/>
    <cellStyle name="Normal 9 6 2 4 2 2" xfId="5190" xr:uid="{470D81F6-D89C-4DB2-8BD4-AC2C5517D8E6}"/>
    <cellStyle name="Normal 9 6 2 4 3" xfId="4240" xr:uid="{CB89331E-EF4A-4A8E-96B2-227A6A87D65C}"/>
    <cellStyle name="Normal 9 6 2 4 3 2" xfId="5191" xr:uid="{98A14760-DFE5-4A09-B1EC-C375386947D3}"/>
    <cellStyle name="Normal 9 6 2 4 4" xfId="4241" xr:uid="{FE58CA88-A366-42C7-872C-16078D8B9677}"/>
    <cellStyle name="Normal 9 6 2 4 4 2" xfId="5192" xr:uid="{66D82F71-B315-4979-9FED-3143612CEFA8}"/>
    <cellStyle name="Normal 9 6 2 4 5" xfId="5189" xr:uid="{8FA860AF-1128-4583-AB43-5067CBD94225}"/>
    <cellStyle name="Normal 9 6 2 5" xfId="4242" xr:uid="{16D6D849-9F68-4E2D-9B1A-B6BA5A1079F7}"/>
    <cellStyle name="Normal 9 6 2 5 2" xfId="4243" xr:uid="{3377927F-B653-4312-915C-E36502C9470E}"/>
    <cellStyle name="Normal 9 6 2 5 2 2" xfId="5194" xr:uid="{85BC9D11-CCD5-497D-AB73-4020DEC0F8AB}"/>
    <cellStyle name="Normal 9 6 2 5 3" xfId="4244" xr:uid="{34861CEC-6B44-469A-86F9-ECB3F72B06DD}"/>
    <cellStyle name="Normal 9 6 2 5 3 2" xfId="5195" xr:uid="{912630D2-62D8-4553-92C6-E126111294B2}"/>
    <cellStyle name="Normal 9 6 2 5 4" xfId="4245" xr:uid="{E979BCC5-CA9E-4F4C-8B7D-15B261FFEB36}"/>
    <cellStyle name="Normal 9 6 2 5 4 2" xfId="5196" xr:uid="{5F79C74D-0784-4E94-A8B0-55EC190F4489}"/>
    <cellStyle name="Normal 9 6 2 5 5" xfId="5193" xr:uid="{4EBD82D4-3A87-4A54-A22D-B73DFD9F695C}"/>
    <cellStyle name="Normal 9 6 2 6" xfId="4246" xr:uid="{C5E6895C-A85C-41CE-A4CF-6955E3591CCF}"/>
    <cellStyle name="Normal 9 6 2 6 2" xfId="5197" xr:uid="{4D6767EB-6537-4727-929A-6762FF192EC9}"/>
    <cellStyle name="Normal 9 6 2 7" xfId="4247" xr:uid="{DE3C81A1-95FB-4F2B-A615-1912856BFC85}"/>
    <cellStyle name="Normal 9 6 2 7 2" xfId="5198" xr:uid="{97BEBB71-F12F-48CF-8785-0E8E11A09F0F}"/>
    <cellStyle name="Normal 9 6 2 8" xfId="4248" xr:uid="{5EBFDB56-04E0-4D29-B662-368319B2AA7C}"/>
    <cellStyle name="Normal 9 6 2 8 2" xfId="5199" xr:uid="{E92B53AB-F857-4B36-B2A2-C85249097191}"/>
    <cellStyle name="Normal 9 6 2 9" xfId="5168" xr:uid="{384BF7C3-46BD-47B7-915C-21D13593BEC1}"/>
    <cellStyle name="Normal 9 6 3" xfId="424" xr:uid="{60C6B335-33E4-4559-A1FA-35156DB882C0}"/>
    <cellStyle name="Normal 9 6 3 2" xfId="888" xr:uid="{8A871AEF-8E89-4457-B0C4-63C6A6E70D22}"/>
    <cellStyle name="Normal 9 6 3 2 2" xfId="889" xr:uid="{E012A034-F102-45DC-B3A7-CA436524A84B}"/>
    <cellStyle name="Normal 9 6 3 2 2 2" xfId="5202" xr:uid="{1A64D5DB-F316-4BF9-A81A-A740418B2D79}"/>
    <cellStyle name="Normal 9 6 3 2 3" xfId="4249" xr:uid="{2D026038-9A11-45F6-92C0-552468FE7445}"/>
    <cellStyle name="Normal 9 6 3 2 3 2" xfId="5203" xr:uid="{11D91B7F-4CCF-4DB0-9BAF-DD4FFA2E601E}"/>
    <cellStyle name="Normal 9 6 3 2 4" xfId="4250" xr:uid="{1C14FD2E-AA2A-4E55-BDD3-06AAE3E17DE2}"/>
    <cellStyle name="Normal 9 6 3 2 4 2" xfId="5204" xr:uid="{6683FC81-CA27-4402-9D4E-D37ADF550AA1}"/>
    <cellStyle name="Normal 9 6 3 2 5" xfId="5201" xr:uid="{E8D3E3EB-59C0-4FF2-BAC6-542121278635}"/>
    <cellStyle name="Normal 9 6 3 3" xfId="890" xr:uid="{856FFB68-7EFC-436F-950C-694841A57824}"/>
    <cellStyle name="Normal 9 6 3 3 2" xfId="4251" xr:uid="{41C201BE-C64C-4F88-8728-B90D84C69DCE}"/>
    <cellStyle name="Normal 9 6 3 3 2 2" xfId="5206" xr:uid="{43FBAB59-C610-4A3E-BF97-DA2D61D8DC8E}"/>
    <cellStyle name="Normal 9 6 3 3 3" xfId="4252" xr:uid="{298A2B8E-6DA6-464F-A034-74524D3B7C3B}"/>
    <cellStyle name="Normal 9 6 3 3 3 2" xfId="5207" xr:uid="{C8717645-ADC5-4C1A-8D37-CEBD5DF6AE7B}"/>
    <cellStyle name="Normal 9 6 3 3 4" xfId="4253" xr:uid="{A03B6280-BA42-439C-9EC0-D0D4BBE827F5}"/>
    <cellStyle name="Normal 9 6 3 3 4 2" xfId="5208" xr:uid="{2C110CBC-B00B-4430-B11E-C57328588576}"/>
    <cellStyle name="Normal 9 6 3 3 5" xfId="5205" xr:uid="{B0D09460-DF7D-4AC5-A61C-B082B335D034}"/>
    <cellStyle name="Normal 9 6 3 4" xfId="4254" xr:uid="{491C2C2F-D928-4575-AFAF-B5E7BBF42DB6}"/>
    <cellStyle name="Normal 9 6 3 4 2" xfId="5209" xr:uid="{8F9FF32B-22B4-48C9-A352-733D636A554E}"/>
    <cellStyle name="Normal 9 6 3 5" xfId="4255" xr:uid="{411DB089-0CF0-4045-9E17-40070AD8FB4F}"/>
    <cellStyle name="Normal 9 6 3 5 2" xfId="5210" xr:uid="{439A4519-BE10-4988-BA18-04FB33226304}"/>
    <cellStyle name="Normal 9 6 3 6" xfId="4256" xr:uid="{45A79A9B-F91C-4FD7-B37A-C2360CB27E2F}"/>
    <cellStyle name="Normal 9 6 3 6 2" xfId="5211" xr:uid="{1B76E013-6EC7-49F9-8AB7-4BCD3BF9297F}"/>
    <cellStyle name="Normal 9 6 3 7" xfId="5200" xr:uid="{A7A3C22D-5D40-4B00-9FF2-93E922DF0E4B}"/>
    <cellStyle name="Normal 9 6 4" xfId="425" xr:uid="{60F5133B-ED13-4A2F-B75D-CFDCAEE770FE}"/>
    <cellStyle name="Normal 9 6 4 2" xfId="891" xr:uid="{EC93F9DF-7231-4DC5-95D7-4756317C1E52}"/>
    <cellStyle name="Normal 9 6 4 2 2" xfId="4257" xr:uid="{CA59A7C8-5A53-4BD1-AC3E-B07F52408458}"/>
    <cellStyle name="Normal 9 6 4 2 2 2" xfId="5214" xr:uid="{C5D9B0A0-BDBE-465B-86DC-01C99CB74363}"/>
    <cellStyle name="Normal 9 6 4 2 3" xfId="4258" xr:uid="{609849CA-A85F-47E4-817B-A20398E597E0}"/>
    <cellStyle name="Normal 9 6 4 2 3 2" xfId="5215" xr:uid="{2F01F89F-8510-405F-A907-07DDDC03AD60}"/>
    <cellStyle name="Normal 9 6 4 2 4" xfId="4259" xr:uid="{2AE0B8E0-DCEC-4552-B7AE-84626D46EA03}"/>
    <cellStyle name="Normal 9 6 4 2 4 2" xfId="5216" xr:uid="{FC7E3933-0E9A-400A-9D24-44EB57F4350F}"/>
    <cellStyle name="Normal 9 6 4 2 5" xfId="5213" xr:uid="{F4BBC7A0-9604-459A-A320-6A5F463FB938}"/>
    <cellStyle name="Normal 9 6 4 3" xfId="4260" xr:uid="{1413F8AC-C4DE-43E5-8860-3A477350494F}"/>
    <cellStyle name="Normal 9 6 4 3 2" xfId="5217" xr:uid="{79C0B3F6-DB21-4C23-AFF1-4236CD900ADD}"/>
    <cellStyle name="Normal 9 6 4 4" xfId="4261" xr:uid="{4B743E87-7176-4807-9DB2-28C7E634B7AF}"/>
    <cellStyle name="Normal 9 6 4 4 2" xfId="5218" xr:uid="{59DFBF62-B9A0-40EA-A421-1B9CEE112B2D}"/>
    <cellStyle name="Normal 9 6 4 5" xfId="4262" xr:uid="{A8D221FC-9CE2-4330-91F0-274ABE19E773}"/>
    <cellStyle name="Normal 9 6 4 5 2" xfId="5219" xr:uid="{2185C822-D382-4001-934D-34420827C4CD}"/>
    <cellStyle name="Normal 9 6 4 6" xfId="5212" xr:uid="{9C6E5CC8-C950-442F-BBDD-02434EE391A2}"/>
    <cellStyle name="Normal 9 6 5" xfId="892" xr:uid="{3CEB4A8D-2716-4E4B-AB39-41FA9AF97C6E}"/>
    <cellStyle name="Normal 9 6 5 2" xfId="4263" xr:uid="{A7E6990F-3262-4860-BB4B-5859DE525B61}"/>
    <cellStyle name="Normal 9 6 5 2 2" xfId="5221" xr:uid="{D1FAA8B8-67AF-4167-93E1-0D41D7FA7471}"/>
    <cellStyle name="Normal 9 6 5 3" xfId="4264" xr:uid="{3FCF906D-895E-4E55-BC9D-387D15FCE257}"/>
    <cellStyle name="Normal 9 6 5 3 2" xfId="5222" xr:uid="{FDB355F0-A788-49E2-A210-2BAF64345803}"/>
    <cellStyle name="Normal 9 6 5 4" xfId="4265" xr:uid="{CCD9D113-F22B-40AE-A84A-A74E1849C923}"/>
    <cellStyle name="Normal 9 6 5 4 2" xfId="5223" xr:uid="{9DFC656D-85F2-4382-A261-E0A5ABBB056D}"/>
    <cellStyle name="Normal 9 6 5 5" xfId="5220" xr:uid="{50BB1036-1EB5-41C4-9F1A-00F3F99C2642}"/>
    <cellStyle name="Normal 9 6 6" xfId="4266" xr:uid="{FEA6E10F-368C-47C3-9265-493086A4EE46}"/>
    <cellStyle name="Normal 9 6 6 2" xfId="4267" xr:uid="{4AB40588-F27E-4EE9-8678-CF0D34CF33CB}"/>
    <cellStyle name="Normal 9 6 6 2 2" xfId="5225" xr:uid="{DD30DEBB-936E-4E9E-8B3C-C502BE232011}"/>
    <cellStyle name="Normal 9 6 6 3" xfId="4268" xr:uid="{8EF5668B-C875-48CB-A43C-974158837E90}"/>
    <cellStyle name="Normal 9 6 6 3 2" xfId="5226" xr:uid="{584A3FC5-0FD0-4471-BAA1-D44589735893}"/>
    <cellStyle name="Normal 9 6 6 4" xfId="4269" xr:uid="{BC4D0915-2C47-47F6-BC05-5CC8E72CFBA4}"/>
    <cellStyle name="Normal 9 6 6 4 2" xfId="5227" xr:uid="{D65CA6C6-1802-42A1-9EBB-E1B9BF7FDE89}"/>
    <cellStyle name="Normal 9 6 6 5" xfId="5224" xr:uid="{DE8E0D29-064C-41D9-A6CB-D9887CD98360}"/>
    <cellStyle name="Normal 9 6 7" xfId="4270" xr:uid="{7B9B2F8B-A2DD-4E20-8CC6-7F8045C05994}"/>
    <cellStyle name="Normal 9 6 7 2" xfId="5228" xr:uid="{A94FD3D6-07A7-4585-A026-5E327E19F54C}"/>
    <cellStyle name="Normal 9 6 8" xfId="4271" xr:uid="{3EA75D02-037B-4908-AB75-88BB69C28771}"/>
    <cellStyle name="Normal 9 6 8 2" xfId="5229" xr:uid="{6EC48B7C-6795-4B4E-BDBA-89CFB7D24983}"/>
    <cellStyle name="Normal 9 6 9" xfId="4272" xr:uid="{CFFC9E74-794E-416E-9543-E9B86512931D}"/>
    <cellStyle name="Normal 9 6 9 2" xfId="5230" xr:uid="{CA86CCFB-C17E-40DB-BF72-2310B22619CB}"/>
    <cellStyle name="Normal 9 7" xfId="183" xr:uid="{E82C823B-F6DD-46A3-AAA6-EFBC576E0E2A}"/>
    <cellStyle name="Normal 9 7 2" xfId="426" xr:uid="{CBCF34F8-C271-49EE-91E0-B27F87186E83}"/>
    <cellStyle name="Normal 9 7 2 2" xfId="893" xr:uid="{5C67350C-1FA6-420B-86E4-71FFDECF7BEF}"/>
    <cellStyle name="Normal 9 7 2 2 2" xfId="2475" xr:uid="{025268DD-0E33-4E37-91E0-8163A453491A}"/>
    <cellStyle name="Normal 9 7 2 2 2 2" xfId="2476" xr:uid="{DC7D31B9-7DE5-45CA-AA5D-6298FA10D887}"/>
    <cellStyle name="Normal 9 7 2 2 2 2 2" xfId="5235" xr:uid="{35A137E6-5125-4FE1-9C5E-743F3319DD5D}"/>
    <cellStyle name="Normal 9 7 2 2 2 3" xfId="5234" xr:uid="{9492608C-F3EB-4812-8393-E5766D852EE3}"/>
    <cellStyle name="Normal 9 7 2 2 3" xfId="2477" xr:uid="{0C53E689-D7CC-4C1B-80A9-E538FBDC5922}"/>
    <cellStyle name="Normal 9 7 2 2 3 2" xfId="5236" xr:uid="{E50D946A-4A70-4476-A7CF-EDE9604C690E}"/>
    <cellStyle name="Normal 9 7 2 2 4" xfId="4273" xr:uid="{DE7B6795-4FA5-4ED5-848F-86E56D2E6141}"/>
    <cellStyle name="Normal 9 7 2 2 4 2" xfId="5237" xr:uid="{527E1AFD-D255-4010-9FFB-EA379BF74216}"/>
    <cellStyle name="Normal 9 7 2 2 5" xfId="5233" xr:uid="{44B6906E-E14E-4549-925B-62C055567EE7}"/>
    <cellStyle name="Normal 9 7 2 3" xfId="2478" xr:uid="{99AB6F92-E79E-4DAA-A84B-7EC8B09FFC94}"/>
    <cellStyle name="Normal 9 7 2 3 2" xfId="2479" xr:uid="{50A3EBF4-A360-4351-8980-F72EDAC1C6DC}"/>
    <cellStyle name="Normal 9 7 2 3 2 2" xfId="5239" xr:uid="{D29AB978-1148-42E9-A378-15A8C562C822}"/>
    <cellStyle name="Normal 9 7 2 3 3" xfId="4274" xr:uid="{64DCDDCF-B0C8-4FE8-9C5D-D54426D03E61}"/>
    <cellStyle name="Normal 9 7 2 3 3 2" xfId="5240" xr:uid="{37648A5E-2B52-48C5-92F7-2CD5D932DFB3}"/>
    <cellStyle name="Normal 9 7 2 3 4" xfId="4275" xr:uid="{A29898E0-9CC9-4D30-B925-D0CAAD115B52}"/>
    <cellStyle name="Normal 9 7 2 3 4 2" xfId="5241" xr:uid="{EEA0119A-FF40-44FA-9E51-EA6B7000C7CF}"/>
    <cellStyle name="Normal 9 7 2 3 5" xfId="5238" xr:uid="{4BD7617C-0F81-4EE6-8337-3894F84CA7CD}"/>
    <cellStyle name="Normal 9 7 2 4" xfId="2480" xr:uid="{08AE8E94-E6BD-4D4A-9B76-D94D679490E5}"/>
    <cellStyle name="Normal 9 7 2 4 2" xfId="5242" xr:uid="{8A8B6431-6D0E-4DF7-89B0-A98D57CC6152}"/>
    <cellStyle name="Normal 9 7 2 5" xfId="4276" xr:uid="{5B35D30A-9A30-471B-8580-78C09FF9F0F2}"/>
    <cellStyle name="Normal 9 7 2 5 2" xfId="5243" xr:uid="{B7694710-9D1F-4BE9-9A17-BF9F99FFD659}"/>
    <cellStyle name="Normal 9 7 2 6" xfId="4277" xr:uid="{CCF54AA8-8E22-4CD2-B880-8E4DF0141585}"/>
    <cellStyle name="Normal 9 7 2 6 2" xfId="5244" xr:uid="{24376672-79E8-4332-B75B-8CF652A13C23}"/>
    <cellStyle name="Normal 9 7 2 7" xfId="5232" xr:uid="{7F6647FB-0087-4047-9B8C-857C6B3D4118}"/>
    <cellStyle name="Normal 9 7 3" xfId="894" xr:uid="{8C4F0A7A-0C04-499C-9416-A95DEFEDA7AB}"/>
    <cellStyle name="Normal 9 7 3 2" xfId="2481" xr:uid="{4B2DFE5F-5800-4824-9D91-194B7266DCEE}"/>
    <cellStyle name="Normal 9 7 3 2 2" xfId="2482" xr:uid="{7858089D-A011-4841-A6C7-67C4965B2197}"/>
    <cellStyle name="Normal 9 7 3 2 2 2" xfId="5247" xr:uid="{953BFAA4-515C-4BD9-9ACE-67AD5C0B8B65}"/>
    <cellStyle name="Normal 9 7 3 2 3" xfId="4278" xr:uid="{DA00E444-7680-4CF4-8CEB-DA31E6220FA1}"/>
    <cellStyle name="Normal 9 7 3 2 3 2" xfId="5248" xr:uid="{8EE690A2-0E6F-4CFC-8551-8E69208511C5}"/>
    <cellStyle name="Normal 9 7 3 2 4" xfId="4279" xr:uid="{31E0FB15-A2B8-4B74-BC07-DE90940727E8}"/>
    <cellStyle name="Normal 9 7 3 2 4 2" xfId="5249" xr:uid="{F7018D51-E7F6-4FC0-B226-ECFAA9B306D2}"/>
    <cellStyle name="Normal 9 7 3 2 5" xfId="5246" xr:uid="{125151E4-BE82-4267-A694-13BA39195DBD}"/>
    <cellStyle name="Normal 9 7 3 3" xfId="2483" xr:uid="{DEF50F89-8068-40C4-91D4-728AC48D520A}"/>
    <cellStyle name="Normal 9 7 3 3 2" xfId="5250" xr:uid="{05B1D161-3E13-4E6B-B7E7-537D2AD39DD2}"/>
    <cellStyle name="Normal 9 7 3 4" xfId="4280" xr:uid="{63708679-9557-42A8-AEB9-BCFEA64416E8}"/>
    <cellStyle name="Normal 9 7 3 4 2" xfId="5251" xr:uid="{E608903B-AA3A-4765-9BE7-BC6CD64CD351}"/>
    <cellStyle name="Normal 9 7 3 5" xfId="4281" xr:uid="{186C1A5E-ACF2-4C62-AF01-F6A930C3F83D}"/>
    <cellStyle name="Normal 9 7 3 5 2" xfId="5252" xr:uid="{035DEDBE-166B-4B8B-A445-9BA6E7BBB631}"/>
    <cellStyle name="Normal 9 7 3 6" xfId="5245" xr:uid="{834CED65-191B-440A-84F2-5D1E287F7E1F}"/>
    <cellStyle name="Normal 9 7 4" xfId="2484" xr:uid="{9A38208D-8C3B-40E5-BAD2-31A6F24284AF}"/>
    <cellStyle name="Normal 9 7 4 2" xfId="2485" xr:uid="{0EE22B2E-B331-420A-9BD7-CF8054B79D11}"/>
    <cellStyle name="Normal 9 7 4 2 2" xfId="5254" xr:uid="{E75307AF-518D-468D-8E52-58361004713A}"/>
    <cellStyle name="Normal 9 7 4 3" xfId="4282" xr:uid="{B77F07B7-E43C-4CBD-B56F-0358E767F315}"/>
    <cellStyle name="Normal 9 7 4 3 2" xfId="5255" xr:uid="{16006A9D-443D-41AF-99C7-F7743D8C61CC}"/>
    <cellStyle name="Normal 9 7 4 4" xfId="4283" xr:uid="{7D5E9193-7451-48E7-A591-71599B5280CE}"/>
    <cellStyle name="Normal 9 7 4 4 2" xfId="5256" xr:uid="{A9999732-C79D-4B6A-B9AF-B035276E0FC8}"/>
    <cellStyle name="Normal 9 7 4 5" xfId="5253" xr:uid="{6E806825-56B9-4CD1-8700-7A05B8754465}"/>
    <cellStyle name="Normal 9 7 5" xfId="2486" xr:uid="{F8C4C6FC-477A-4511-9A38-F58781B38DEA}"/>
    <cellStyle name="Normal 9 7 5 2" xfId="4284" xr:uid="{217B60E6-1A88-4001-A7DA-4EC807658859}"/>
    <cellStyle name="Normal 9 7 5 2 2" xfId="5258" xr:uid="{F16311A4-64B4-4A10-9316-0A19B7BDD35E}"/>
    <cellStyle name="Normal 9 7 5 3" xfId="4285" xr:uid="{8EBB22F8-191B-4688-8939-0BBBA693E92F}"/>
    <cellStyle name="Normal 9 7 5 3 2" xfId="5259" xr:uid="{532C13A5-C3CE-4398-B5FA-BEF69D607934}"/>
    <cellStyle name="Normal 9 7 5 4" xfId="4286" xr:uid="{472AC59F-ABEA-444A-B401-735EFE7F10FA}"/>
    <cellStyle name="Normal 9 7 5 4 2" xfId="5260" xr:uid="{57CF6BD8-6E52-48AA-B348-BBC5CDE2A914}"/>
    <cellStyle name="Normal 9 7 5 5" xfId="5257" xr:uid="{7F8C051C-C8D7-4547-919A-6DC119E3F22F}"/>
    <cellStyle name="Normal 9 7 6" xfId="4287" xr:uid="{797F9878-8B36-4852-98AF-D0450C9DC5F9}"/>
    <cellStyle name="Normal 9 7 6 2" xfId="5261" xr:uid="{48F25712-24DF-4CA9-8742-CDAA0CEA62C5}"/>
    <cellStyle name="Normal 9 7 7" xfId="4288" xr:uid="{1B3CD8AC-ED6B-4166-AD1C-E5A46B9F202F}"/>
    <cellStyle name="Normal 9 7 7 2" xfId="5262" xr:uid="{5A023113-FE7C-41D4-8E78-0B2116132142}"/>
    <cellStyle name="Normal 9 7 8" xfId="4289" xr:uid="{D7C1FF30-1B92-402A-920B-4853BCC03229}"/>
    <cellStyle name="Normal 9 7 8 2" xfId="5263" xr:uid="{DB9E35F9-4081-4B95-B335-0DF9BDF9D416}"/>
    <cellStyle name="Normal 9 7 9" xfId="5231" xr:uid="{E38CF13F-C1C8-4FB6-B5CD-AC861295CF5B}"/>
    <cellStyle name="Normal 9 8" xfId="427" xr:uid="{BBAB7410-4726-49A8-9D90-965FC0A0D5D6}"/>
    <cellStyle name="Normal 9 8 2" xfId="895" xr:uid="{CF87ED2B-78C7-4D35-ADA4-38BE66B609E6}"/>
    <cellStyle name="Normal 9 8 2 2" xfId="896" xr:uid="{D540DFF9-8ACF-4B5F-8869-123883E2C101}"/>
    <cellStyle name="Normal 9 8 2 2 2" xfId="2487" xr:uid="{83531DFA-7811-483E-9700-01D7499270BB}"/>
    <cellStyle name="Normal 9 8 2 2 2 2" xfId="5267" xr:uid="{9180E113-7B7C-475A-BDFE-94F70F8B0CEA}"/>
    <cellStyle name="Normal 9 8 2 2 3" xfId="4290" xr:uid="{C26C2BE1-88B4-4EB6-9C3B-CC4DE2DF1278}"/>
    <cellStyle name="Normal 9 8 2 2 3 2" xfId="5268" xr:uid="{4FEB17A1-20C6-4F1D-9D3D-892348DAE9C8}"/>
    <cellStyle name="Normal 9 8 2 2 4" xfId="4291" xr:uid="{D853C2B5-42C2-41D6-AD0E-6D1A2F8851E6}"/>
    <cellStyle name="Normal 9 8 2 2 4 2" xfId="5269" xr:uid="{90181395-9F2F-4796-A1A3-F52B23D83488}"/>
    <cellStyle name="Normal 9 8 2 2 5" xfId="5266" xr:uid="{B0B3F61A-9968-4F35-93CA-F4C1BDC1E0A3}"/>
    <cellStyle name="Normal 9 8 2 3" xfId="2488" xr:uid="{8699D003-A97A-4D93-9C62-A3C6DA7CCB2C}"/>
    <cellStyle name="Normal 9 8 2 3 2" xfId="5270" xr:uid="{412C55B0-ADDB-47B1-8CBC-B854DB167616}"/>
    <cellStyle name="Normal 9 8 2 4" xfId="4292" xr:uid="{902EE7DF-515F-4B80-9496-D09EE87F98E1}"/>
    <cellStyle name="Normal 9 8 2 4 2" xfId="5271" xr:uid="{D5DA56EB-D3CE-4027-B56D-87D2789ABEF5}"/>
    <cellStyle name="Normal 9 8 2 5" xfId="4293" xr:uid="{240AD352-E853-40CF-9399-D09CDF8612D5}"/>
    <cellStyle name="Normal 9 8 2 5 2" xfId="5272" xr:uid="{296A258E-8304-478D-BFC5-D3361C398E8D}"/>
    <cellStyle name="Normal 9 8 2 6" xfId="5265" xr:uid="{462EB34E-461A-435E-9475-D81460A13D8E}"/>
    <cellStyle name="Normal 9 8 3" xfId="897" xr:uid="{D26D0CE7-A3E1-47EF-853A-D22F4EE139BE}"/>
    <cellStyle name="Normal 9 8 3 2" xfId="2489" xr:uid="{9CBFC9B9-7147-4317-B41B-09D73380016E}"/>
    <cellStyle name="Normal 9 8 3 2 2" xfId="5274" xr:uid="{13CA6CBB-42A9-4707-920B-B1893115BF7F}"/>
    <cellStyle name="Normal 9 8 3 3" xfId="4294" xr:uid="{47F710FD-61CA-4D10-9793-7CC4A5225B14}"/>
    <cellStyle name="Normal 9 8 3 3 2" xfId="5275" xr:uid="{743B9688-2F5C-4565-A96A-CB7CB2E6EB2D}"/>
    <cellStyle name="Normal 9 8 3 4" xfId="4295" xr:uid="{06B260DC-18EF-4E0D-9CD6-44C065ACE8B7}"/>
    <cellStyle name="Normal 9 8 3 4 2" xfId="5276" xr:uid="{D44FAE7D-B033-4F90-9DEF-94D45DC88AE7}"/>
    <cellStyle name="Normal 9 8 3 5" xfId="5273" xr:uid="{5167F8AB-151C-48B3-AB33-D45DDBAB9437}"/>
    <cellStyle name="Normal 9 8 4" xfId="2490" xr:uid="{9101FA9E-9255-4274-A092-8365DA81F78C}"/>
    <cellStyle name="Normal 9 8 4 2" xfId="4296" xr:uid="{60891DFC-2491-444B-967C-B98EE3198E45}"/>
    <cellStyle name="Normal 9 8 4 2 2" xfId="5278" xr:uid="{755207D2-93B9-4EBD-B637-C2E396B44EF6}"/>
    <cellStyle name="Normal 9 8 4 3" xfId="4297" xr:uid="{FC58FA37-E3A1-4618-A0B8-006B954EEFD1}"/>
    <cellStyle name="Normal 9 8 4 3 2" xfId="5279" xr:uid="{CC4C68D3-7AC0-4370-8CD5-650F2019CEEB}"/>
    <cellStyle name="Normal 9 8 4 4" xfId="4298" xr:uid="{8ABB5F65-9388-4019-8E1A-7845B990A34F}"/>
    <cellStyle name="Normal 9 8 4 4 2" xfId="5280" xr:uid="{CA81F75C-4EF4-4CA5-B40F-EE3FB4438A25}"/>
    <cellStyle name="Normal 9 8 4 5" xfId="5277" xr:uid="{7EF5C331-BAA7-4E42-8230-CD2CEB3FD714}"/>
    <cellStyle name="Normal 9 8 5" xfId="4299" xr:uid="{8F64471B-F5D6-4638-9472-0D7FB7CB4591}"/>
    <cellStyle name="Normal 9 8 5 2" xfId="5281" xr:uid="{33841D04-1ED8-40FE-89BD-C2B28BB4E363}"/>
    <cellStyle name="Normal 9 8 6" xfId="4300" xr:uid="{CB34C4BA-1162-41CE-B6CE-E81D1D537A25}"/>
    <cellStyle name="Normal 9 8 6 2" xfId="5282" xr:uid="{9E6EAE15-35C7-4ADF-8AE7-C40C533038C2}"/>
    <cellStyle name="Normal 9 8 7" xfId="4301" xr:uid="{EC41E334-5ECD-4F8D-89ED-7119E9CA2FBF}"/>
    <cellStyle name="Normal 9 8 7 2" xfId="5283" xr:uid="{4F226CD6-41E0-483F-B229-51C0835852E1}"/>
    <cellStyle name="Normal 9 8 8" xfId="5264" xr:uid="{1AA5CC0E-1778-410A-BCF4-2211970913E6}"/>
    <cellStyle name="Normal 9 9" xfId="428" xr:uid="{F1A340A6-2FB1-47EA-BACD-C45F39E8C9EE}"/>
    <cellStyle name="Normal 9 9 2" xfId="898" xr:uid="{EF829B79-0A06-4821-BF2D-9B36CD8551DC}"/>
    <cellStyle name="Normal 9 9 2 2" xfId="2491" xr:uid="{7A1A48BB-1EBC-47A8-9737-A8990E0A0A7D}"/>
    <cellStyle name="Normal 9 9 2 2 2" xfId="5286" xr:uid="{4BC95C99-9653-49AB-97AC-980B3F727206}"/>
    <cellStyle name="Normal 9 9 2 3" xfId="4302" xr:uid="{FCFF1A7D-8279-4C67-9066-1094D22869B6}"/>
    <cellStyle name="Normal 9 9 2 3 2" xfId="5287" xr:uid="{CA2A1020-6E15-4C1B-8ED5-1833C1D1FBEB}"/>
    <cellStyle name="Normal 9 9 2 4" xfId="4303" xr:uid="{8D21FFB7-FBF7-437B-8311-46B8FECD78CE}"/>
    <cellStyle name="Normal 9 9 2 4 2" xfId="5288" xr:uid="{D9DF0F79-A706-4DFC-BBE0-98B5B05D79F9}"/>
    <cellStyle name="Normal 9 9 2 5" xfId="5285" xr:uid="{07E54A5C-4706-4716-B4A2-7055099EF21D}"/>
    <cellStyle name="Normal 9 9 3" xfId="2492" xr:uid="{7CA2B400-6562-405F-A8DC-2B8F24309293}"/>
    <cellStyle name="Normal 9 9 3 2" xfId="4304" xr:uid="{DA95516B-68EB-4612-B55D-1BCCB777725B}"/>
    <cellStyle name="Normal 9 9 3 2 2" xfId="5290" xr:uid="{BEA8404F-1CF3-4BDB-9EE8-769BD0A2BF5E}"/>
    <cellStyle name="Normal 9 9 3 3" xfId="4305" xr:uid="{AC9F5A2E-5E81-4529-932F-DB6B05238081}"/>
    <cellStyle name="Normal 9 9 3 3 2" xfId="5291" xr:uid="{309096D3-B02C-43FC-BB29-76EA8D05AE89}"/>
    <cellStyle name="Normal 9 9 3 4" xfId="4306" xr:uid="{1138FA4C-0DB9-446F-9048-1F0AC0F7847E}"/>
    <cellStyle name="Normal 9 9 3 4 2" xfId="5292" xr:uid="{522723B3-2504-4E49-BFAA-7B832F6E1766}"/>
    <cellStyle name="Normal 9 9 3 5" xfId="5289" xr:uid="{423838BB-0619-49D0-B98B-1EC16617BB59}"/>
    <cellStyle name="Normal 9 9 4" xfId="4307" xr:uid="{3DBCEB05-528F-4AF0-9587-374D440F0C55}"/>
    <cellStyle name="Normal 9 9 4 2" xfId="5293" xr:uid="{EB249C27-6773-4FAA-94A5-7AF8DB0A4B82}"/>
    <cellStyle name="Normal 9 9 5" xfId="4308" xr:uid="{E3B174E2-539B-4D2A-B097-A8893135AF7E}"/>
    <cellStyle name="Normal 9 9 5 2" xfId="5294" xr:uid="{61C85E45-00FA-40F7-8B62-81A938F3E88E}"/>
    <cellStyle name="Normal 9 9 6" xfId="4309" xr:uid="{4082F2C3-E13C-4E3F-9735-3C64306BDE21}"/>
    <cellStyle name="Normal 9 9 6 2" xfId="5295" xr:uid="{F9979CE1-AC65-49BE-8F8D-9D1F7354F6B2}"/>
    <cellStyle name="Normal 9 9 7" xfId="5284" xr:uid="{9A740F32-96EC-44B8-BBC8-C6857C61597A}"/>
    <cellStyle name="Percent 2" xfId="79" xr:uid="{3340D38F-983C-46DA-B649-96DB472E4006}"/>
    <cellStyle name="Percent 2 2" xfId="5296" xr:uid="{AA9EEF17-326C-4560-9E67-0B364A81E561}"/>
    <cellStyle name="Гиперссылка 2" xfId="4" xr:uid="{49BAA0F8-B3D3-41B5-87DD-435502328B29}"/>
    <cellStyle name="Гиперссылка 2 2" xfId="5297" xr:uid="{4B4D44A8-FAA2-4909-97C8-C750DE1181DC}"/>
    <cellStyle name="Обычный 2" xfId="1" xr:uid="{A3CD5D5E-4502-4158-8112-08CDD679ACF5}"/>
    <cellStyle name="Обычный 2 2" xfId="5" xr:uid="{D19F253E-EE9B-4476-9D91-2EE3A6D7A3DC}"/>
    <cellStyle name="Обычный 2 2 2" xfId="5299" xr:uid="{2DE4B0E4-E3B1-439D-B661-992050ADAE10}"/>
    <cellStyle name="Обычный 2 3" xfId="5298" xr:uid="{3160303B-9868-432C-90E5-A34FE073871B}"/>
    <cellStyle name="常规_Sheet1_1" xfId="4411" xr:uid="{B3A1F40C-58B0-4C35-8768-1E0CA441A3C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32"/>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194</v>
      </c>
      <c r="K9" s="115"/>
    </row>
    <row r="10" spans="1:11" ht="15" customHeight="1">
      <c r="A10" s="114"/>
      <c r="B10" s="114" t="s">
        <v>707</v>
      </c>
      <c r="C10" s="120"/>
      <c r="D10" s="120"/>
      <c r="E10" s="120"/>
      <c r="F10" s="115"/>
      <c r="G10" s="116"/>
      <c r="H10" s="116" t="s">
        <v>707</v>
      </c>
      <c r="I10" s="120"/>
      <c r="J10" s="147">
        <v>53524</v>
      </c>
      <c r="K10" s="115"/>
    </row>
    <row r="11" spans="1:11">
      <c r="A11" s="114"/>
      <c r="B11" s="114" t="s">
        <v>708</v>
      </c>
      <c r="C11" s="120"/>
      <c r="D11" s="120"/>
      <c r="E11" s="120"/>
      <c r="F11" s="115"/>
      <c r="G11" s="116"/>
      <c r="H11" s="116" t="s">
        <v>708</v>
      </c>
      <c r="I11" s="120"/>
      <c r="J11" s="148"/>
      <c r="K11" s="115"/>
    </row>
    <row r="12" spans="1:11">
      <c r="A12" s="114"/>
      <c r="B12" s="114" t="s">
        <v>709</v>
      </c>
      <c r="C12" s="120"/>
      <c r="D12" s="120"/>
      <c r="E12" s="120"/>
      <c r="F12" s="115"/>
      <c r="G12" s="116"/>
      <c r="H12" s="116" t="s">
        <v>709</v>
      </c>
      <c r="I12" s="120"/>
      <c r="J12" s="120"/>
      <c r="K12" s="115"/>
    </row>
    <row r="13" spans="1:11">
      <c r="A13" s="114"/>
      <c r="B13" s="114" t="s">
        <v>1164</v>
      </c>
      <c r="C13" s="120"/>
      <c r="D13" s="120"/>
      <c r="E13" s="120"/>
      <c r="F13" s="115"/>
      <c r="G13" s="116"/>
      <c r="H13" s="116" t="s">
        <v>1164</v>
      </c>
      <c r="I13" s="120"/>
      <c r="J13" s="99" t="s">
        <v>11</v>
      </c>
      <c r="K13" s="115"/>
    </row>
    <row r="14" spans="1:11" ht="15" customHeight="1">
      <c r="A14" s="114"/>
      <c r="B14" s="114" t="s">
        <v>711</v>
      </c>
      <c r="C14" s="120"/>
      <c r="D14" s="120"/>
      <c r="E14" s="120"/>
      <c r="F14" s="115"/>
      <c r="G14" s="116"/>
      <c r="H14" s="116" t="s">
        <v>711</v>
      </c>
      <c r="I14" s="120"/>
      <c r="J14" s="149">
        <v>45358</v>
      </c>
      <c r="K14" s="115"/>
    </row>
    <row r="15" spans="1:11" ht="15" customHeight="1">
      <c r="A15" s="114"/>
      <c r="B15" s="6" t="s">
        <v>6</v>
      </c>
      <c r="C15" s="7"/>
      <c r="D15" s="7"/>
      <c r="E15" s="7"/>
      <c r="F15" s="8"/>
      <c r="G15" s="116"/>
      <c r="H15" s="9" t="s">
        <v>6</v>
      </c>
      <c r="I15" s="120"/>
      <c r="J15" s="150"/>
      <c r="K15" s="115"/>
    </row>
    <row r="16" spans="1:11" ht="15" customHeight="1">
      <c r="A16" s="114"/>
      <c r="B16" s="120"/>
      <c r="C16" s="120"/>
      <c r="D16" s="120"/>
      <c r="E16" s="120"/>
      <c r="F16" s="120"/>
      <c r="G16" s="120"/>
      <c r="H16" s="120"/>
      <c r="I16" s="123" t="s">
        <v>142</v>
      </c>
      <c r="J16" s="129">
        <v>41953</v>
      </c>
      <c r="K16" s="115"/>
    </row>
    <row r="17" spans="1:11">
      <c r="A17" s="114"/>
      <c r="B17" s="120" t="s">
        <v>712</v>
      </c>
      <c r="C17" s="120"/>
      <c r="D17" s="120"/>
      <c r="E17" s="120"/>
      <c r="F17" s="120"/>
      <c r="G17" s="120"/>
      <c r="H17" s="120"/>
      <c r="I17" s="123" t="s">
        <v>143</v>
      </c>
      <c r="J17" s="129" t="s">
        <v>1163</v>
      </c>
      <c r="K17" s="115"/>
    </row>
    <row r="18" spans="1:11" ht="18">
      <c r="A18" s="114"/>
      <c r="B18" s="120" t="s">
        <v>713</v>
      </c>
      <c r="C18" s="120"/>
      <c r="D18" s="120"/>
      <c r="E18" s="120"/>
      <c r="F18" s="120"/>
      <c r="G18" s="120"/>
      <c r="H18" s="120"/>
      <c r="I18" s="122" t="s">
        <v>257</v>
      </c>
      <c r="J18" s="104" t="s">
        <v>167</v>
      </c>
      <c r="K18" s="115"/>
    </row>
    <row r="19" spans="1:11">
      <c r="A19" s="114"/>
      <c r="B19" s="120"/>
      <c r="C19" s="120"/>
      <c r="D19" s="120"/>
      <c r="E19" s="120"/>
      <c r="F19" s="120"/>
      <c r="G19" s="120"/>
      <c r="H19" s="120"/>
      <c r="I19" s="120"/>
      <c r="J19" s="120"/>
      <c r="K19" s="115"/>
    </row>
    <row r="20" spans="1:11">
      <c r="A20" s="114"/>
      <c r="B20" s="100" t="s">
        <v>197</v>
      </c>
      <c r="C20" s="100" t="s">
        <v>198</v>
      </c>
      <c r="D20" s="117" t="s">
        <v>1173</v>
      </c>
      <c r="E20" s="117" t="s">
        <v>199</v>
      </c>
      <c r="F20" s="151" t="s">
        <v>200</v>
      </c>
      <c r="G20" s="152"/>
      <c r="H20" s="100" t="s">
        <v>168</v>
      </c>
      <c r="I20" s="100" t="s">
        <v>201</v>
      </c>
      <c r="J20" s="100" t="s">
        <v>21</v>
      </c>
      <c r="K20" s="115"/>
    </row>
    <row r="21" spans="1:11">
      <c r="A21" s="114"/>
      <c r="B21" s="105"/>
      <c r="C21" s="105"/>
      <c r="D21" s="106"/>
      <c r="E21" s="106"/>
      <c r="F21" s="153"/>
      <c r="G21" s="154"/>
      <c r="H21" s="105" t="s">
        <v>141</v>
      </c>
      <c r="I21" s="105"/>
      <c r="J21" s="105"/>
      <c r="K21" s="115"/>
    </row>
    <row r="22" spans="1:11" ht="48">
      <c r="A22" s="114"/>
      <c r="B22" s="107">
        <v>1</v>
      </c>
      <c r="C22" s="10" t="s">
        <v>714</v>
      </c>
      <c r="D22" s="118" t="s">
        <v>1174</v>
      </c>
      <c r="E22" s="118" t="s">
        <v>698</v>
      </c>
      <c r="F22" s="141"/>
      <c r="G22" s="142"/>
      <c r="H22" s="11" t="s">
        <v>1144</v>
      </c>
      <c r="I22" s="14">
        <v>44.41</v>
      </c>
      <c r="J22" s="109">
        <f t="shared" ref="J22:J85" si="0">I22*B22</f>
        <v>44.41</v>
      </c>
      <c r="K22" s="115"/>
    </row>
    <row r="23" spans="1:11" ht="36">
      <c r="A23" s="114"/>
      <c r="B23" s="107">
        <v>1</v>
      </c>
      <c r="C23" s="10" t="s">
        <v>715</v>
      </c>
      <c r="D23" s="118" t="s">
        <v>1175</v>
      </c>
      <c r="E23" s="118"/>
      <c r="F23" s="141"/>
      <c r="G23" s="142"/>
      <c r="H23" s="11" t="s">
        <v>716</v>
      </c>
      <c r="I23" s="14">
        <v>39.549999999999997</v>
      </c>
      <c r="J23" s="109">
        <f t="shared" si="0"/>
        <v>39.549999999999997</v>
      </c>
      <c r="K23" s="115"/>
    </row>
    <row r="24" spans="1:11">
      <c r="A24" s="114"/>
      <c r="B24" s="107">
        <v>2</v>
      </c>
      <c r="C24" s="10" t="s">
        <v>717</v>
      </c>
      <c r="D24" s="118" t="s">
        <v>1176</v>
      </c>
      <c r="E24" s="118" t="s">
        <v>718</v>
      </c>
      <c r="F24" s="141" t="s">
        <v>582</v>
      </c>
      <c r="G24" s="142"/>
      <c r="H24" s="11" t="s">
        <v>719</v>
      </c>
      <c r="I24" s="14">
        <v>1.1200000000000001</v>
      </c>
      <c r="J24" s="109">
        <f t="shared" si="0"/>
        <v>2.2400000000000002</v>
      </c>
      <c r="K24" s="115"/>
    </row>
    <row r="25" spans="1:11">
      <c r="A25" s="114"/>
      <c r="B25" s="107">
        <v>4</v>
      </c>
      <c r="C25" s="10" t="s">
        <v>717</v>
      </c>
      <c r="D25" s="118" t="s">
        <v>1177</v>
      </c>
      <c r="E25" s="118" t="s">
        <v>720</v>
      </c>
      <c r="F25" s="141" t="s">
        <v>272</v>
      </c>
      <c r="G25" s="142"/>
      <c r="H25" s="11" t="s">
        <v>719</v>
      </c>
      <c r="I25" s="14">
        <v>1.19</v>
      </c>
      <c r="J25" s="109">
        <f t="shared" si="0"/>
        <v>4.76</v>
      </c>
      <c r="K25" s="115"/>
    </row>
    <row r="26" spans="1:11">
      <c r="A26" s="114"/>
      <c r="B26" s="107">
        <v>2</v>
      </c>
      <c r="C26" s="10" t="s">
        <v>717</v>
      </c>
      <c r="D26" s="118" t="s">
        <v>1178</v>
      </c>
      <c r="E26" s="118" t="s">
        <v>720</v>
      </c>
      <c r="F26" s="141" t="s">
        <v>582</v>
      </c>
      <c r="G26" s="142"/>
      <c r="H26" s="11" t="s">
        <v>719</v>
      </c>
      <c r="I26" s="14">
        <v>1.19</v>
      </c>
      <c r="J26" s="109">
        <f t="shared" si="0"/>
        <v>2.38</v>
      </c>
      <c r="K26" s="115"/>
    </row>
    <row r="27" spans="1:11">
      <c r="A27" s="114"/>
      <c r="B27" s="107">
        <v>2</v>
      </c>
      <c r="C27" s="10" t="s">
        <v>717</v>
      </c>
      <c r="D27" s="118" t="s">
        <v>1179</v>
      </c>
      <c r="E27" s="118" t="s">
        <v>721</v>
      </c>
      <c r="F27" s="141" t="s">
        <v>582</v>
      </c>
      <c r="G27" s="142"/>
      <c r="H27" s="11" t="s">
        <v>719</v>
      </c>
      <c r="I27" s="14">
        <v>1.28</v>
      </c>
      <c r="J27" s="109">
        <f t="shared" si="0"/>
        <v>2.56</v>
      </c>
      <c r="K27" s="115"/>
    </row>
    <row r="28" spans="1:11">
      <c r="A28" s="114"/>
      <c r="B28" s="107">
        <v>2</v>
      </c>
      <c r="C28" s="10" t="s">
        <v>717</v>
      </c>
      <c r="D28" s="118" t="s">
        <v>1180</v>
      </c>
      <c r="E28" s="118" t="s">
        <v>722</v>
      </c>
      <c r="F28" s="141" t="s">
        <v>272</v>
      </c>
      <c r="G28" s="142"/>
      <c r="H28" s="11" t="s">
        <v>719</v>
      </c>
      <c r="I28" s="14">
        <v>1.45</v>
      </c>
      <c r="J28" s="109">
        <f t="shared" si="0"/>
        <v>2.9</v>
      </c>
      <c r="K28" s="115"/>
    </row>
    <row r="29" spans="1:11">
      <c r="A29" s="114"/>
      <c r="B29" s="107">
        <v>1</v>
      </c>
      <c r="C29" s="10" t="s">
        <v>717</v>
      </c>
      <c r="D29" s="118" t="s">
        <v>1181</v>
      </c>
      <c r="E29" s="118" t="s">
        <v>722</v>
      </c>
      <c r="F29" s="141" t="s">
        <v>582</v>
      </c>
      <c r="G29" s="142"/>
      <c r="H29" s="11" t="s">
        <v>719</v>
      </c>
      <c r="I29" s="14">
        <v>1.45</v>
      </c>
      <c r="J29" s="109">
        <f t="shared" si="0"/>
        <v>1.45</v>
      </c>
      <c r="K29" s="115"/>
    </row>
    <row r="30" spans="1:11" ht="24">
      <c r="A30" s="114"/>
      <c r="B30" s="107">
        <v>4</v>
      </c>
      <c r="C30" s="10" t="s">
        <v>723</v>
      </c>
      <c r="D30" s="118" t="s">
        <v>1182</v>
      </c>
      <c r="E30" s="118" t="s">
        <v>636</v>
      </c>
      <c r="F30" s="141"/>
      <c r="G30" s="142"/>
      <c r="H30" s="11" t="s">
        <v>1145</v>
      </c>
      <c r="I30" s="14">
        <v>0.31</v>
      </c>
      <c r="J30" s="109">
        <f t="shared" si="0"/>
        <v>1.24</v>
      </c>
      <c r="K30" s="115"/>
    </row>
    <row r="31" spans="1:11" ht="24">
      <c r="A31" s="114"/>
      <c r="B31" s="107">
        <v>4</v>
      </c>
      <c r="C31" s="10" t="s">
        <v>723</v>
      </c>
      <c r="D31" s="118" t="s">
        <v>1183</v>
      </c>
      <c r="E31" s="118" t="s">
        <v>640</v>
      </c>
      <c r="F31" s="141"/>
      <c r="G31" s="142"/>
      <c r="H31" s="11" t="s">
        <v>1145</v>
      </c>
      <c r="I31" s="14">
        <v>0.31</v>
      </c>
      <c r="J31" s="109">
        <f t="shared" si="0"/>
        <v>1.24</v>
      </c>
      <c r="K31" s="115"/>
    </row>
    <row r="32" spans="1:11">
      <c r="A32" s="114"/>
      <c r="B32" s="107">
        <v>30</v>
      </c>
      <c r="C32" s="10" t="s">
        <v>104</v>
      </c>
      <c r="D32" s="118" t="s">
        <v>1184</v>
      </c>
      <c r="E32" s="118" t="s">
        <v>23</v>
      </c>
      <c r="F32" s="141"/>
      <c r="G32" s="142"/>
      <c r="H32" s="11" t="s">
        <v>724</v>
      </c>
      <c r="I32" s="14">
        <v>0.28000000000000003</v>
      </c>
      <c r="J32" s="109">
        <f t="shared" si="0"/>
        <v>8.4</v>
      </c>
      <c r="K32" s="115"/>
    </row>
    <row r="33" spans="1:11" ht="24">
      <c r="A33" s="114"/>
      <c r="B33" s="107">
        <v>1</v>
      </c>
      <c r="C33" s="10" t="s">
        <v>725</v>
      </c>
      <c r="D33" s="118" t="s">
        <v>1185</v>
      </c>
      <c r="E33" s="118" t="s">
        <v>26</v>
      </c>
      <c r="F33" s="141" t="s">
        <v>271</v>
      </c>
      <c r="G33" s="142"/>
      <c r="H33" s="11" t="s">
        <v>726</v>
      </c>
      <c r="I33" s="14">
        <v>1.02</v>
      </c>
      <c r="J33" s="109">
        <f t="shared" si="0"/>
        <v>1.02</v>
      </c>
      <c r="K33" s="115"/>
    </row>
    <row r="34" spans="1:11" ht="24">
      <c r="A34" s="114"/>
      <c r="B34" s="107">
        <v>1</v>
      </c>
      <c r="C34" s="10" t="s">
        <v>725</v>
      </c>
      <c r="D34" s="118" t="s">
        <v>1186</v>
      </c>
      <c r="E34" s="118" t="s">
        <v>27</v>
      </c>
      <c r="F34" s="141" t="s">
        <v>271</v>
      </c>
      <c r="G34" s="142"/>
      <c r="H34" s="11" t="s">
        <v>726</v>
      </c>
      <c r="I34" s="14">
        <v>1.02</v>
      </c>
      <c r="J34" s="109">
        <f t="shared" si="0"/>
        <v>1.02</v>
      </c>
      <c r="K34" s="115"/>
    </row>
    <row r="35" spans="1:11" ht="36">
      <c r="A35" s="114"/>
      <c r="B35" s="107">
        <v>2</v>
      </c>
      <c r="C35" s="10" t="s">
        <v>727</v>
      </c>
      <c r="D35" s="118" t="s">
        <v>1187</v>
      </c>
      <c r="E35" s="118" t="s">
        <v>29</v>
      </c>
      <c r="F35" s="141" t="s">
        <v>211</v>
      </c>
      <c r="G35" s="142"/>
      <c r="H35" s="11" t="s">
        <v>728</v>
      </c>
      <c r="I35" s="14">
        <v>2.86</v>
      </c>
      <c r="J35" s="109">
        <f t="shared" si="0"/>
        <v>5.72</v>
      </c>
      <c r="K35" s="115"/>
    </row>
    <row r="36" spans="1:11" ht="36">
      <c r="A36" s="114"/>
      <c r="B36" s="107">
        <v>2</v>
      </c>
      <c r="C36" s="10" t="s">
        <v>727</v>
      </c>
      <c r="D36" s="118" t="s">
        <v>1188</v>
      </c>
      <c r="E36" s="118" t="s">
        <v>29</v>
      </c>
      <c r="F36" s="141" t="s">
        <v>268</v>
      </c>
      <c r="G36" s="142"/>
      <c r="H36" s="11" t="s">
        <v>728</v>
      </c>
      <c r="I36" s="14">
        <v>2.86</v>
      </c>
      <c r="J36" s="109">
        <f t="shared" si="0"/>
        <v>5.72</v>
      </c>
      <c r="K36" s="115"/>
    </row>
    <row r="37" spans="1:11" ht="24">
      <c r="A37" s="114"/>
      <c r="B37" s="107">
        <v>2</v>
      </c>
      <c r="C37" s="10" t="s">
        <v>729</v>
      </c>
      <c r="D37" s="118" t="s">
        <v>1189</v>
      </c>
      <c r="E37" s="118" t="s">
        <v>34</v>
      </c>
      <c r="F37" s="141" t="s">
        <v>272</v>
      </c>
      <c r="G37" s="142"/>
      <c r="H37" s="11" t="s">
        <v>730</v>
      </c>
      <c r="I37" s="14">
        <v>1.28</v>
      </c>
      <c r="J37" s="109">
        <f t="shared" si="0"/>
        <v>2.56</v>
      </c>
      <c r="K37" s="115"/>
    </row>
    <row r="38" spans="1:11" ht="24">
      <c r="A38" s="114"/>
      <c r="B38" s="107">
        <v>2</v>
      </c>
      <c r="C38" s="10" t="s">
        <v>729</v>
      </c>
      <c r="D38" s="118" t="s">
        <v>1190</v>
      </c>
      <c r="E38" s="118" t="s">
        <v>34</v>
      </c>
      <c r="F38" s="141" t="s">
        <v>271</v>
      </c>
      <c r="G38" s="142"/>
      <c r="H38" s="11" t="s">
        <v>730</v>
      </c>
      <c r="I38" s="14">
        <v>1.28</v>
      </c>
      <c r="J38" s="109">
        <f t="shared" si="0"/>
        <v>2.56</v>
      </c>
      <c r="K38" s="115"/>
    </row>
    <row r="39" spans="1:11" ht="24">
      <c r="A39" s="114"/>
      <c r="B39" s="107">
        <v>2</v>
      </c>
      <c r="C39" s="10" t="s">
        <v>729</v>
      </c>
      <c r="D39" s="118" t="s">
        <v>1191</v>
      </c>
      <c r="E39" s="118" t="s">
        <v>35</v>
      </c>
      <c r="F39" s="141" t="s">
        <v>272</v>
      </c>
      <c r="G39" s="142"/>
      <c r="H39" s="11" t="s">
        <v>730</v>
      </c>
      <c r="I39" s="14">
        <v>1.28</v>
      </c>
      <c r="J39" s="109">
        <f t="shared" si="0"/>
        <v>2.56</v>
      </c>
      <c r="K39" s="115"/>
    </row>
    <row r="40" spans="1:11" ht="24">
      <c r="A40" s="114"/>
      <c r="B40" s="107">
        <v>2</v>
      </c>
      <c r="C40" s="10" t="s">
        <v>729</v>
      </c>
      <c r="D40" s="118" t="s">
        <v>1192</v>
      </c>
      <c r="E40" s="118" t="s">
        <v>35</v>
      </c>
      <c r="F40" s="141" t="s">
        <v>731</v>
      </c>
      <c r="G40" s="142"/>
      <c r="H40" s="11" t="s">
        <v>730</v>
      </c>
      <c r="I40" s="14">
        <v>1.28</v>
      </c>
      <c r="J40" s="109">
        <f t="shared" si="0"/>
        <v>2.56</v>
      </c>
      <c r="K40" s="115"/>
    </row>
    <row r="41" spans="1:11" ht="24">
      <c r="A41" s="114"/>
      <c r="B41" s="107">
        <v>2</v>
      </c>
      <c r="C41" s="10" t="s">
        <v>100</v>
      </c>
      <c r="D41" s="118" t="s">
        <v>1193</v>
      </c>
      <c r="E41" s="118" t="s">
        <v>732</v>
      </c>
      <c r="F41" s="141" t="s">
        <v>212</v>
      </c>
      <c r="G41" s="142"/>
      <c r="H41" s="11" t="s">
        <v>733</v>
      </c>
      <c r="I41" s="14">
        <v>1.71</v>
      </c>
      <c r="J41" s="109">
        <f t="shared" si="0"/>
        <v>3.42</v>
      </c>
      <c r="K41" s="115"/>
    </row>
    <row r="42" spans="1:11" ht="24">
      <c r="A42" s="114"/>
      <c r="B42" s="107">
        <v>2</v>
      </c>
      <c r="C42" s="10" t="s">
        <v>100</v>
      </c>
      <c r="D42" s="118" t="s">
        <v>1194</v>
      </c>
      <c r="E42" s="118" t="s">
        <v>734</v>
      </c>
      <c r="F42" s="141" t="s">
        <v>267</v>
      </c>
      <c r="G42" s="142"/>
      <c r="H42" s="11" t="s">
        <v>733</v>
      </c>
      <c r="I42" s="14">
        <v>1.71</v>
      </c>
      <c r="J42" s="109">
        <f t="shared" si="0"/>
        <v>3.42</v>
      </c>
      <c r="K42" s="115"/>
    </row>
    <row r="43" spans="1:11">
      <c r="A43" s="114"/>
      <c r="B43" s="107">
        <v>2</v>
      </c>
      <c r="C43" s="10" t="s">
        <v>735</v>
      </c>
      <c r="D43" s="118" t="s">
        <v>1195</v>
      </c>
      <c r="E43" s="118" t="s">
        <v>27</v>
      </c>
      <c r="F43" s="141"/>
      <c r="G43" s="142"/>
      <c r="H43" s="11" t="s">
        <v>736</v>
      </c>
      <c r="I43" s="14">
        <v>1.02</v>
      </c>
      <c r="J43" s="109">
        <f t="shared" si="0"/>
        <v>2.04</v>
      </c>
      <c r="K43" s="115"/>
    </row>
    <row r="44" spans="1:11">
      <c r="A44" s="114"/>
      <c r="B44" s="107">
        <v>1</v>
      </c>
      <c r="C44" s="10" t="s">
        <v>735</v>
      </c>
      <c r="D44" s="118" t="s">
        <v>1196</v>
      </c>
      <c r="E44" s="118" t="s">
        <v>28</v>
      </c>
      <c r="F44" s="141"/>
      <c r="G44" s="142"/>
      <c r="H44" s="11" t="s">
        <v>736</v>
      </c>
      <c r="I44" s="14">
        <v>1.02</v>
      </c>
      <c r="J44" s="109">
        <f t="shared" si="0"/>
        <v>1.02</v>
      </c>
      <c r="K44" s="115"/>
    </row>
    <row r="45" spans="1:11" ht="24">
      <c r="A45" s="114"/>
      <c r="B45" s="107">
        <v>2</v>
      </c>
      <c r="C45" s="10" t="s">
        <v>737</v>
      </c>
      <c r="D45" s="118" t="s">
        <v>1197</v>
      </c>
      <c r="E45" s="118" t="s">
        <v>27</v>
      </c>
      <c r="F45" s="141" t="s">
        <v>272</v>
      </c>
      <c r="G45" s="142"/>
      <c r="H45" s="11" t="s">
        <v>738</v>
      </c>
      <c r="I45" s="14">
        <v>2.57</v>
      </c>
      <c r="J45" s="109">
        <f t="shared" si="0"/>
        <v>5.14</v>
      </c>
      <c r="K45" s="115"/>
    </row>
    <row r="46" spans="1:11" ht="24">
      <c r="A46" s="114"/>
      <c r="B46" s="133">
        <v>0</v>
      </c>
      <c r="C46" s="134" t="s">
        <v>739</v>
      </c>
      <c r="D46" s="135" t="s">
        <v>1198</v>
      </c>
      <c r="E46" s="135"/>
      <c r="F46" s="145"/>
      <c r="G46" s="146"/>
      <c r="H46" s="136" t="s">
        <v>1146</v>
      </c>
      <c r="I46" s="137">
        <v>1</v>
      </c>
      <c r="J46" s="138">
        <f t="shared" si="0"/>
        <v>0</v>
      </c>
      <c r="K46" s="115"/>
    </row>
    <row r="47" spans="1:11" ht="24">
      <c r="A47" s="114"/>
      <c r="B47" s="107">
        <v>2</v>
      </c>
      <c r="C47" s="10" t="s">
        <v>740</v>
      </c>
      <c r="D47" s="118" t="s">
        <v>1199</v>
      </c>
      <c r="E47" s="118" t="s">
        <v>29</v>
      </c>
      <c r="F47" s="141" t="s">
        <v>262</v>
      </c>
      <c r="G47" s="142"/>
      <c r="H47" s="11" t="s">
        <v>741</v>
      </c>
      <c r="I47" s="14">
        <v>3.21</v>
      </c>
      <c r="J47" s="109">
        <f t="shared" si="0"/>
        <v>6.42</v>
      </c>
      <c r="K47" s="115"/>
    </row>
    <row r="48" spans="1:11" ht="24">
      <c r="A48" s="114"/>
      <c r="B48" s="107">
        <v>2</v>
      </c>
      <c r="C48" s="10" t="s">
        <v>740</v>
      </c>
      <c r="D48" s="118" t="s">
        <v>1200</v>
      </c>
      <c r="E48" s="118" t="s">
        <v>29</v>
      </c>
      <c r="F48" s="141" t="s">
        <v>268</v>
      </c>
      <c r="G48" s="142"/>
      <c r="H48" s="11" t="s">
        <v>741</v>
      </c>
      <c r="I48" s="14">
        <v>3.21</v>
      </c>
      <c r="J48" s="109">
        <f t="shared" si="0"/>
        <v>6.42</v>
      </c>
      <c r="K48" s="115"/>
    </row>
    <row r="49" spans="1:11" ht="36">
      <c r="A49" s="114"/>
      <c r="B49" s="133">
        <v>0</v>
      </c>
      <c r="C49" s="134" t="s">
        <v>742</v>
      </c>
      <c r="D49" s="135" t="s">
        <v>1201</v>
      </c>
      <c r="E49" s="135" t="s">
        <v>107</v>
      </c>
      <c r="F49" s="145"/>
      <c r="G49" s="146"/>
      <c r="H49" s="136" t="s">
        <v>1147</v>
      </c>
      <c r="I49" s="137">
        <v>2</v>
      </c>
      <c r="J49" s="138">
        <f t="shared" si="0"/>
        <v>0</v>
      </c>
      <c r="K49" s="115"/>
    </row>
    <row r="50" spans="1:11" ht="36">
      <c r="A50" s="114"/>
      <c r="B50" s="133">
        <v>0</v>
      </c>
      <c r="C50" s="134" t="s">
        <v>742</v>
      </c>
      <c r="D50" s="135" t="s">
        <v>1202</v>
      </c>
      <c r="E50" s="135" t="s">
        <v>213</v>
      </c>
      <c r="F50" s="145"/>
      <c r="G50" s="146"/>
      <c r="H50" s="136" t="s">
        <v>1147</v>
      </c>
      <c r="I50" s="137">
        <v>2</v>
      </c>
      <c r="J50" s="138">
        <f t="shared" si="0"/>
        <v>0</v>
      </c>
      <c r="K50" s="115"/>
    </row>
    <row r="51" spans="1:11" ht="36">
      <c r="A51" s="114"/>
      <c r="B51" s="133">
        <v>0</v>
      </c>
      <c r="C51" s="134" t="s">
        <v>742</v>
      </c>
      <c r="D51" s="135" t="s">
        <v>1203</v>
      </c>
      <c r="E51" s="135" t="s">
        <v>268</v>
      </c>
      <c r="F51" s="145"/>
      <c r="G51" s="146"/>
      <c r="H51" s="136" t="s">
        <v>1147</v>
      </c>
      <c r="I51" s="137">
        <v>2</v>
      </c>
      <c r="J51" s="138">
        <f t="shared" si="0"/>
        <v>0</v>
      </c>
      <c r="K51" s="115"/>
    </row>
    <row r="52" spans="1:11" ht="24">
      <c r="A52" s="114"/>
      <c r="B52" s="107">
        <v>2</v>
      </c>
      <c r="C52" s="10" t="s">
        <v>743</v>
      </c>
      <c r="D52" s="118" t="s">
        <v>1204</v>
      </c>
      <c r="E52" s="118" t="s">
        <v>27</v>
      </c>
      <c r="F52" s="141" t="s">
        <v>272</v>
      </c>
      <c r="G52" s="142"/>
      <c r="H52" s="11" t="s">
        <v>744</v>
      </c>
      <c r="I52" s="14">
        <v>1.2</v>
      </c>
      <c r="J52" s="109">
        <f t="shared" si="0"/>
        <v>2.4</v>
      </c>
      <c r="K52" s="115"/>
    </row>
    <row r="53" spans="1:11" ht="24">
      <c r="A53" s="114"/>
      <c r="B53" s="107">
        <v>2</v>
      </c>
      <c r="C53" s="10" t="s">
        <v>743</v>
      </c>
      <c r="D53" s="118" t="s">
        <v>1205</v>
      </c>
      <c r="E53" s="118" t="s">
        <v>27</v>
      </c>
      <c r="F53" s="141" t="s">
        <v>271</v>
      </c>
      <c r="G53" s="142"/>
      <c r="H53" s="11" t="s">
        <v>744</v>
      </c>
      <c r="I53" s="14">
        <v>1.2</v>
      </c>
      <c r="J53" s="109">
        <f t="shared" si="0"/>
        <v>2.4</v>
      </c>
      <c r="K53" s="115"/>
    </row>
    <row r="54" spans="1:11" ht="24">
      <c r="A54" s="114"/>
      <c r="B54" s="107">
        <v>2</v>
      </c>
      <c r="C54" s="10" t="s">
        <v>743</v>
      </c>
      <c r="D54" s="118" t="s">
        <v>1206</v>
      </c>
      <c r="E54" s="118" t="s">
        <v>27</v>
      </c>
      <c r="F54" s="141" t="s">
        <v>731</v>
      </c>
      <c r="G54" s="142"/>
      <c r="H54" s="11" t="s">
        <v>744</v>
      </c>
      <c r="I54" s="14">
        <v>1.2</v>
      </c>
      <c r="J54" s="109">
        <f t="shared" si="0"/>
        <v>2.4</v>
      </c>
      <c r="K54" s="115"/>
    </row>
    <row r="55" spans="1:11" ht="24">
      <c r="A55" s="114"/>
      <c r="B55" s="107">
        <v>2</v>
      </c>
      <c r="C55" s="10" t="s">
        <v>743</v>
      </c>
      <c r="D55" s="118" t="s">
        <v>1207</v>
      </c>
      <c r="E55" s="118" t="s">
        <v>28</v>
      </c>
      <c r="F55" s="141" t="s">
        <v>271</v>
      </c>
      <c r="G55" s="142"/>
      <c r="H55" s="11" t="s">
        <v>744</v>
      </c>
      <c r="I55" s="14">
        <v>1.19</v>
      </c>
      <c r="J55" s="109">
        <f t="shared" si="0"/>
        <v>2.38</v>
      </c>
      <c r="K55" s="115"/>
    </row>
    <row r="56" spans="1:11" ht="24">
      <c r="A56" s="114"/>
      <c r="B56" s="107">
        <v>2</v>
      </c>
      <c r="C56" s="10" t="s">
        <v>743</v>
      </c>
      <c r="D56" s="118" t="s">
        <v>1208</v>
      </c>
      <c r="E56" s="118" t="s">
        <v>29</v>
      </c>
      <c r="F56" s="141" t="s">
        <v>271</v>
      </c>
      <c r="G56" s="142"/>
      <c r="H56" s="11" t="s">
        <v>744</v>
      </c>
      <c r="I56" s="14">
        <v>1.19</v>
      </c>
      <c r="J56" s="109">
        <f t="shared" si="0"/>
        <v>2.38</v>
      </c>
      <c r="K56" s="115"/>
    </row>
    <row r="57" spans="1:11" ht="36">
      <c r="A57" s="114"/>
      <c r="B57" s="107">
        <v>2</v>
      </c>
      <c r="C57" s="10" t="s">
        <v>745</v>
      </c>
      <c r="D57" s="118" t="s">
        <v>1209</v>
      </c>
      <c r="E57" s="118" t="s">
        <v>272</v>
      </c>
      <c r="F57" s="141"/>
      <c r="G57" s="142"/>
      <c r="H57" s="11" t="s">
        <v>1148</v>
      </c>
      <c r="I57" s="14">
        <v>2.57</v>
      </c>
      <c r="J57" s="109">
        <f t="shared" si="0"/>
        <v>5.14</v>
      </c>
      <c r="K57" s="115"/>
    </row>
    <row r="58" spans="1:11" ht="36">
      <c r="A58" s="114"/>
      <c r="B58" s="107">
        <v>2</v>
      </c>
      <c r="C58" s="10" t="s">
        <v>745</v>
      </c>
      <c r="D58" s="118" t="s">
        <v>1210</v>
      </c>
      <c r="E58" s="118" t="s">
        <v>271</v>
      </c>
      <c r="F58" s="141"/>
      <c r="G58" s="142"/>
      <c r="H58" s="11" t="s">
        <v>1148</v>
      </c>
      <c r="I58" s="14">
        <v>2.57</v>
      </c>
      <c r="J58" s="109">
        <f t="shared" si="0"/>
        <v>5.14</v>
      </c>
      <c r="K58" s="115"/>
    </row>
    <row r="59" spans="1:11" ht="48">
      <c r="A59" s="114"/>
      <c r="B59" s="107">
        <v>2</v>
      </c>
      <c r="C59" s="10" t="s">
        <v>746</v>
      </c>
      <c r="D59" s="118" t="s">
        <v>1211</v>
      </c>
      <c r="E59" s="118" t="s">
        <v>672</v>
      </c>
      <c r="F59" s="141"/>
      <c r="G59" s="142"/>
      <c r="H59" s="11" t="s">
        <v>1149</v>
      </c>
      <c r="I59" s="14">
        <v>2.42</v>
      </c>
      <c r="J59" s="109">
        <f t="shared" si="0"/>
        <v>4.84</v>
      </c>
      <c r="K59" s="115"/>
    </row>
    <row r="60" spans="1:11" ht="48">
      <c r="A60" s="114"/>
      <c r="B60" s="107">
        <v>2</v>
      </c>
      <c r="C60" s="10" t="s">
        <v>746</v>
      </c>
      <c r="D60" s="118" t="s">
        <v>1212</v>
      </c>
      <c r="E60" s="118" t="s">
        <v>271</v>
      </c>
      <c r="F60" s="141"/>
      <c r="G60" s="142"/>
      <c r="H60" s="11" t="s">
        <v>1149</v>
      </c>
      <c r="I60" s="14">
        <v>2.42</v>
      </c>
      <c r="J60" s="109">
        <f t="shared" si="0"/>
        <v>4.84</v>
      </c>
      <c r="K60" s="115"/>
    </row>
    <row r="61" spans="1:11" ht="24">
      <c r="A61" s="114"/>
      <c r="B61" s="107">
        <v>4</v>
      </c>
      <c r="C61" s="10" t="s">
        <v>747</v>
      </c>
      <c r="D61" s="118" t="s">
        <v>1213</v>
      </c>
      <c r="E61" s="118" t="s">
        <v>272</v>
      </c>
      <c r="F61" s="141"/>
      <c r="G61" s="142"/>
      <c r="H61" s="11" t="s">
        <v>1150</v>
      </c>
      <c r="I61" s="14">
        <v>0.5</v>
      </c>
      <c r="J61" s="109">
        <f t="shared" si="0"/>
        <v>2</v>
      </c>
      <c r="K61" s="115"/>
    </row>
    <row r="62" spans="1:11" ht="24">
      <c r="A62" s="114"/>
      <c r="B62" s="107">
        <v>4</v>
      </c>
      <c r="C62" s="10" t="s">
        <v>747</v>
      </c>
      <c r="D62" s="118" t="s">
        <v>1214</v>
      </c>
      <c r="E62" s="118" t="s">
        <v>748</v>
      </c>
      <c r="F62" s="141"/>
      <c r="G62" s="142"/>
      <c r="H62" s="11" t="s">
        <v>1150</v>
      </c>
      <c r="I62" s="14">
        <v>0.5</v>
      </c>
      <c r="J62" s="109">
        <f t="shared" si="0"/>
        <v>2</v>
      </c>
      <c r="K62" s="115"/>
    </row>
    <row r="63" spans="1:11" ht="24">
      <c r="A63" s="114"/>
      <c r="B63" s="107">
        <v>100</v>
      </c>
      <c r="C63" s="10" t="s">
        <v>749</v>
      </c>
      <c r="D63" s="118" t="s">
        <v>1215</v>
      </c>
      <c r="E63" s="118" t="s">
        <v>650</v>
      </c>
      <c r="F63" s="141"/>
      <c r="G63" s="142"/>
      <c r="H63" s="11" t="s">
        <v>750</v>
      </c>
      <c r="I63" s="14">
        <v>0.33</v>
      </c>
      <c r="J63" s="109">
        <f t="shared" si="0"/>
        <v>33</v>
      </c>
      <c r="K63" s="115"/>
    </row>
    <row r="64" spans="1:11" ht="24">
      <c r="A64" s="114"/>
      <c r="B64" s="107">
        <v>2</v>
      </c>
      <c r="C64" s="10" t="s">
        <v>751</v>
      </c>
      <c r="D64" s="118" t="s">
        <v>1216</v>
      </c>
      <c r="E64" s="118" t="s">
        <v>650</v>
      </c>
      <c r="F64" s="141"/>
      <c r="G64" s="142"/>
      <c r="H64" s="11" t="s">
        <v>752</v>
      </c>
      <c r="I64" s="14">
        <v>27.6</v>
      </c>
      <c r="J64" s="109">
        <f t="shared" si="0"/>
        <v>55.2</v>
      </c>
      <c r="K64" s="115"/>
    </row>
    <row r="65" spans="1:11" ht="24">
      <c r="A65" s="114"/>
      <c r="B65" s="107">
        <v>2</v>
      </c>
      <c r="C65" s="10" t="s">
        <v>751</v>
      </c>
      <c r="D65" s="118" t="s">
        <v>1217</v>
      </c>
      <c r="E65" s="118" t="s">
        <v>67</v>
      </c>
      <c r="F65" s="141"/>
      <c r="G65" s="142"/>
      <c r="H65" s="11" t="s">
        <v>752</v>
      </c>
      <c r="I65" s="14">
        <v>27.6</v>
      </c>
      <c r="J65" s="109">
        <f t="shared" si="0"/>
        <v>55.2</v>
      </c>
      <c r="K65" s="115"/>
    </row>
    <row r="66" spans="1:11" ht="24">
      <c r="A66" s="114"/>
      <c r="B66" s="107">
        <v>1</v>
      </c>
      <c r="C66" s="10" t="s">
        <v>751</v>
      </c>
      <c r="D66" s="118" t="s">
        <v>1218</v>
      </c>
      <c r="E66" s="118" t="s">
        <v>26</v>
      </c>
      <c r="F66" s="141"/>
      <c r="G66" s="142"/>
      <c r="H66" s="11" t="s">
        <v>752</v>
      </c>
      <c r="I66" s="14">
        <v>27.6</v>
      </c>
      <c r="J66" s="109">
        <f t="shared" si="0"/>
        <v>27.6</v>
      </c>
      <c r="K66" s="115"/>
    </row>
    <row r="67" spans="1:11" ht="24">
      <c r="A67" s="114"/>
      <c r="B67" s="107">
        <v>1</v>
      </c>
      <c r="C67" s="10" t="s">
        <v>753</v>
      </c>
      <c r="D67" s="118" t="s">
        <v>1219</v>
      </c>
      <c r="E67" s="118" t="s">
        <v>28</v>
      </c>
      <c r="F67" s="141"/>
      <c r="G67" s="142"/>
      <c r="H67" s="11" t="s">
        <v>754</v>
      </c>
      <c r="I67" s="14">
        <v>32.78</v>
      </c>
      <c r="J67" s="109">
        <f t="shared" si="0"/>
        <v>32.78</v>
      </c>
      <c r="K67" s="115"/>
    </row>
    <row r="68" spans="1:11" ht="24">
      <c r="A68" s="114"/>
      <c r="B68" s="107">
        <v>1</v>
      </c>
      <c r="C68" s="10" t="s">
        <v>753</v>
      </c>
      <c r="D68" s="118" t="s">
        <v>1220</v>
      </c>
      <c r="E68" s="118" t="s">
        <v>50</v>
      </c>
      <c r="F68" s="141"/>
      <c r="G68" s="142"/>
      <c r="H68" s="11" t="s">
        <v>754</v>
      </c>
      <c r="I68" s="14">
        <v>32.78</v>
      </c>
      <c r="J68" s="109">
        <f t="shared" si="0"/>
        <v>32.78</v>
      </c>
      <c r="K68" s="115"/>
    </row>
    <row r="69" spans="1:11" ht="24">
      <c r="A69" s="114"/>
      <c r="B69" s="107">
        <v>1</v>
      </c>
      <c r="C69" s="10" t="s">
        <v>753</v>
      </c>
      <c r="D69" s="118" t="s">
        <v>1221</v>
      </c>
      <c r="E69" s="118" t="s">
        <v>49</v>
      </c>
      <c r="F69" s="141"/>
      <c r="G69" s="142"/>
      <c r="H69" s="11" t="s">
        <v>754</v>
      </c>
      <c r="I69" s="14">
        <v>32.78</v>
      </c>
      <c r="J69" s="109">
        <f t="shared" si="0"/>
        <v>32.78</v>
      </c>
      <c r="K69" s="115"/>
    </row>
    <row r="70" spans="1:11" ht="24">
      <c r="A70" s="114"/>
      <c r="B70" s="107">
        <v>1</v>
      </c>
      <c r="C70" s="10" t="s">
        <v>755</v>
      </c>
      <c r="D70" s="118" t="s">
        <v>1222</v>
      </c>
      <c r="E70" s="118" t="s">
        <v>23</v>
      </c>
      <c r="F70" s="141"/>
      <c r="G70" s="142"/>
      <c r="H70" s="11" t="s">
        <v>756</v>
      </c>
      <c r="I70" s="14">
        <v>25.88</v>
      </c>
      <c r="J70" s="109">
        <f t="shared" si="0"/>
        <v>25.88</v>
      </c>
      <c r="K70" s="115"/>
    </row>
    <row r="71" spans="1:11" ht="24">
      <c r="A71" s="114"/>
      <c r="B71" s="107">
        <v>1</v>
      </c>
      <c r="C71" s="10" t="s">
        <v>757</v>
      </c>
      <c r="D71" s="118" t="s">
        <v>1223</v>
      </c>
      <c r="E71" s="118" t="s">
        <v>28</v>
      </c>
      <c r="F71" s="141"/>
      <c r="G71" s="142"/>
      <c r="H71" s="11" t="s">
        <v>758</v>
      </c>
      <c r="I71" s="14">
        <v>17.920000000000002</v>
      </c>
      <c r="J71" s="109">
        <f t="shared" si="0"/>
        <v>17.920000000000002</v>
      </c>
      <c r="K71" s="115"/>
    </row>
    <row r="72" spans="1:11" ht="36">
      <c r="A72" s="114"/>
      <c r="B72" s="107">
        <v>1</v>
      </c>
      <c r="C72" s="10" t="s">
        <v>759</v>
      </c>
      <c r="D72" s="118" t="s">
        <v>1224</v>
      </c>
      <c r="E72" s="118" t="s">
        <v>203</v>
      </c>
      <c r="F72" s="141" t="s">
        <v>310</v>
      </c>
      <c r="G72" s="142"/>
      <c r="H72" s="11" t="s">
        <v>1151</v>
      </c>
      <c r="I72" s="14">
        <v>40.75</v>
      </c>
      <c r="J72" s="109">
        <f t="shared" si="0"/>
        <v>40.75</v>
      </c>
      <c r="K72" s="115"/>
    </row>
    <row r="73" spans="1:11" ht="36">
      <c r="A73" s="114"/>
      <c r="B73" s="107">
        <v>1</v>
      </c>
      <c r="C73" s="10" t="s">
        <v>760</v>
      </c>
      <c r="D73" s="118" t="s">
        <v>1225</v>
      </c>
      <c r="E73" s="118" t="s">
        <v>203</v>
      </c>
      <c r="F73" s="141"/>
      <c r="G73" s="142"/>
      <c r="H73" s="11" t="s">
        <v>761</v>
      </c>
      <c r="I73" s="14">
        <v>21.72</v>
      </c>
      <c r="J73" s="109">
        <f t="shared" si="0"/>
        <v>21.72</v>
      </c>
      <c r="K73" s="115"/>
    </row>
    <row r="74" spans="1:11" ht="24">
      <c r="A74" s="114"/>
      <c r="B74" s="107">
        <v>1</v>
      </c>
      <c r="C74" s="10" t="s">
        <v>762</v>
      </c>
      <c r="D74" s="118" t="s">
        <v>1226</v>
      </c>
      <c r="E74" s="118" t="s">
        <v>34</v>
      </c>
      <c r="F74" s="141"/>
      <c r="G74" s="142"/>
      <c r="H74" s="11" t="s">
        <v>763</v>
      </c>
      <c r="I74" s="14">
        <v>20.7</v>
      </c>
      <c r="J74" s="109">
        <f t="shared" si="0"/>
        <v>20.7</v>
      </c>
      <c r="K74" s="115"/>
    </row>
    <row r="75" spans="1:11" ht="24">
      <c r="A75" s="114"/>
      <c r="B75" s="107">
        <v>1</v>
      </c>
      <c r="C75" s="10" t="s">
        <v>661</v>
      </c>
      <c r="D75" s="118" t="s">
        <v>1227</v>
      </c>
      <c r="E75" s="118" t="s">
        <v>23</v>
      </c>
      <c r="F75" s="141" t="s">
        <v>211</v>
      </c>
      <c r="G75" s="142"/>
      <c r="H75" s="11" t="s">
        <v>764</v>
      </c>
      <c r="I75" s="14">
        <v>1.48</v>
      </c>
      <c r="J75" s="109">
        <f t="shared" si="0"/>
        <v>1.48</v>
      </c>
      <c r="K75" s="115"/>
    </row>
    <row r="76" spans="1:11" ht="24">
      <c r="A76" s="114"/>
      <c r="B76" s="107">
        <v>1</v>
      </c>
      <c r="C76" s="10" t="s">
        <v>661</v>
      </c>
      <c r="D76" s="118" t="s">
        <v>1228</v>
      </c>
      <c r="E76" s="118" t="s">
        <v>23</v>
      </c>
      <c r="F76" s="141" t="s">
        <v>309</v>
      </c>
      <c r="G76" s="142"/>
      <c r="H76" s="11" t="s">
        <v>764</v>
      </c>
      <c r="I76" s="14">
        <v>1.48</v>
      </c>
      <c r="J76" s="109">
        <f t="shared" si="0"/>
        <v>1.48</v>
      </c>
      <c r="K76" s="115"/>
    </row>
    <row r="77" spans="1:11" ht="24">
      <c r="A77" s="114"/>
      <c r="B77" s="107">
        <v>1</v>
      </c>
      <c r="C77" s="10" t="s">
        <v>661</v>
      </c>
      <c r="D77" s="118" t="s">
        <v>1229</v>
      </c>
      <c r="E77" s="118" t="s">
        <v>23</v>
      </c>
      <c r="F77" s="141" t="s">
        <v>269</v>
      </c>
      <c r="G77" s="142"/>
      <c r="H77" s="11" t="s">
        <v>764</v>
      </c>
      <c r="I77" s="14">
        <v>1.48</v>
      </c>
      <c r="J77" s="109">
        <f t="shared" si="0"/>
        <v>1.48</v>
      </c>
      <c r="K77" s="115"/>
    </row>
    <row r="78" spans="1:11" ht="24">
      <c r="A78" s="114"/>
      <c r="B78" s="107">
        <v>1</v>
      </c>
      <c r="C78" s="10" t="s">
        <v>661</v>
      </c>
      <c r="D78" s="118" t="s">
        <v>1230</v>
      </c>
      <c r="E78" s="118" t="s">
        <v>23</v>
      </c>
      <c r="F78" s="141" t="s">
        <v>310</v>
      </c>
      <c r="G78" s="142"/>
      <c r="H78" s="11" t="s">
        <v>764</v>
      </c>
      <c r="I78" s="14">
        <v>1.48</v>
      </c>
      <c r="J78" s="109">
        <f t="shared" si="0"/>
        <v>1.48</v>
      </c>
      <c r="K78" s="115"/>
    </row>
    <row r="79" spans="1:11" ht="24">
      <c r="A79" s="114"/>
      <c r="B79" s="107">
        <v>1</v>
      </c>
      <c r="C79" s="10" t="s">
        <v>661</v>
      </c>
      <c r="D79" s="118" t="s">
        <v>1231</v>
      </c>
      <c r="E79" s="118" t="s">
        <v>25</v>
      </c>
      <c r="F79" s="141" t="s">
        <v>107</v>
      </c>
      <c r="G79" s="142"/>
      <c r="H79" s="11" t="s">
        <v>764</v>
      </c>
      <c r="I79" s="14">
        <v>1.48</v>
      </c>
      <c r="J79" s="109">
        <f t="shared" si="0"/>
        <v>1.48</v>
      </c>
      <c r="K79" s="115"/>
    </row>
    <row r="80" spans="1:11" ht="24">
      <c r="A80" s="114"/>
      <c r="B80" s="107">
        <v>1</v>
      </c>
      <c r="C80" s="10" t="s">
        <v>661</v>
      </c>
      <c r="D80" s="118" t="s">
        <v>1232</v>
      </c>
      <c r="E80" s="118" t="s">
        <v>25</v>
      </c>
      <c r="F80" s="141" t="s">
        <v>209</v>
      </c>
      <c r="G80" s="142"/>
      <c r="H80" s="11" t="s">
        <v>764</v>
      </c>
      <c r="I80" s="14">
        <v>1.48</v>
      </c>
      <c r="J80" s="109">
        <f t="shared" si="0"/>
        <v>1.48</v>
      </c>
      <c r="K80" s="115"/>
    </row>
    <row r="81" spans="1:11" ht="24">
      <c r="A81" s="114"/>
      <c r="B81" s="107">
        <v>1</v>
      </c>
      <c r="C81" s="10" t="s">
        <v>661</v>
      </c>
      <c r="D81" s="118" t="s">
        <v>1233</v>
      </c>
      <c r="E81" s="118" t="s">
        <v>25</v>
      </c>
      <c r="F81" s="141" t="s">
        <v>309</v>
      </c>
      <c r="G81" s="142"/>
      <c r="H81" s="11" t="s">
        <v>764</v>
      </c>
      <c r="I81" s="14">
        <v>1.48</v>
      </c>
      <c r="J81" s="109">
        <f t="shared" si="0"/>
        <v>1.48</v>
      </c>
      <c r="K81" s="115"/>
    </row>
    <row r="82" spans="1:11" ht="24">
      <c r="A82" s="114"/>
      <c r="B82" s="107">
        <v>1</v>
      </c>
      <c r="C82" s="10" t="s">
        <v>661</v>
      </c>
      <c r="D82" s="118" t="s">
        <v>1234</v>
      </c>
      <c r="E82" s="118" t="s">
        <v>25</v>
      </c>
      <c r="F82" s="141" t="s">
        <v>310</v>
      </c>
      <c r="G82" s="142"/>
      <c r="H82" s="11" t="s">
        <v>764</v>
      </c>
      <c r="I82" s="14">
        <v>1.48</v>
      </c>
      <c r="J82" s="109">
        <f t="shared" si="0"/>
        <v>1.48</v>
      </c>
      <c r="K82" s="115"/>
    </row>
    <row r="83" spans="1:11" ht="24">
      <c r="A83" s="114"/>
      <c r="B83" s="107">
        <v>10</v>
      </c>
      <c r="C83" s="10" t="s">
        <v>661</v>
      </c>
      <c r="D83" s="118" t="s">
        <v>1235</v>
      </c>
      <c r="E83" s="118" t="s">
        <v>26</v>
      </c>
      <c r="F83" s="141" t="s">
        <v>107</v>
      </c>
      <c r="G83" s="142"/>
      <c r="H83" s="11" t="s">
        <v>764</v>
      </c>
      <c r="I83" s="14">
        <v>1.48</v>
      </c>
      <c r="J83" s="109">
        <f t="shared" si="0"/>
        <v>14.8</v>
      </c>
      <c r="K83" s="115"/>
    </row>
    <row r="84" spans="1:11" ht="24">
      <c r="A84" s="114"/>
      <c r="B84" s="107">
        <v>5</v>
      </c>
      <c r="C84" s="10" t="s">
        <v>661</v>
      </c>
      <c r="D84" s="118" t="s">
        <v>1236</v>
      </c>
      <c r="E84" s="118" t="s">
        <v>26</v>
      </c>
      <c r="F84" s="141" t="s">
        <v>209</v>
      </c>
      <c r="G84" s="142"/>
      <c r="H84" s="11" t="s">
        <v>764</v>
      </c>
      <c r="I84" s="14">
        <v>1.48</v>
      </c>
      <c r="J84" s="109">
        <f t="shared" si="0"/>
        <v>7.4</v>
      </c>
      <c r="K84" s="115"/>
    </row>
    <row r="85" spans="1:11" ht="24">
      <c r="A85" s="114"/>
      <c r="B85" s="107">
        <v>5</v>
      </c>
      <c r="C85" s="10" t="s">
        <v>661</v>
      </c>
      <c r="D85" s="118" t="s">
        <v>1237</v>
      </c>
      <c r="E85" s="118" t="s">
        <v>26</v>
      </c>
      <c r="F85" s="141" t="s">
        <v>211</v>
      </c>
      <c r="G85" s="142"/>
      <c r="H85" s="11" t="s">
        <v>764</v>
      </c>
      <c r="I85" s="14">
        <v>1.48</v>
      </c>
      <c r="J85" s="109">
        <f t="shared" si="0"/>
        <v>7.4</v>
      </c>
      <c r="K85" s="115"/>
    </row>
    <row r="86" spans="1:11" ht="24">
      <c r="A86" s="114"/>
      <c r="B86" s="107">
        <v>5</v>
      </c>
      <c r="C86" s="10" t="s">
        <v>661</v>
      </c>
      <c r="D86" s="118" t="s">
        <v>1238</v>
      </c>
      <c r="E86" s="118" t="s">
        <v>26</v>
      </c>
      <c r="F86" s="141" t="s">
        <v>212</v>
      </c>
      <c r="G86" s="142"/>
      <c r="H86" s="11" t="s">
        <v>764</v>
      </c>
      <c r="I86" s="14">
        <v>1.48</v>
      </c>
      <c r="J86" s="109">
        <f t="shared" ref="J86:J149" si="1">I86*B86</f>
        <v>7.4</v>
      </c>
      <c r="K86" s="115"/>
    </row>
    <row r="87" spans="1:11" ht="24">
      <c r="A87" s="114"/>
      <c r="B87" s="107">
        <v>5</v>
      </c>
      <c r="C87" s="10" t="s">
        <v>661</v>
      </c>
      <c r="D87" s="118" t="s">
        <v>1239</v>
      </c>
      <c r="E87" s="118" t="s">
        <v>26</v>
      </c>
      <c r="F87" s="141" t="s">
        <v>269</v>
      </c>
      <c r="G87" s="142"/>
      <c r="H87" s="11" t="s">
        <v>764</v>
      </c>
      <c r="I87" s="14">
        <v>1.48</v>
      </c>
      <c r="J87" s="109">
        <f t="shared" si="1"/>
        <v>7.4</v>
      </c>
      <c r="K87" s="115"/>
    </row>
    <row r="88" spans="1:11" ht="24">
      <c r="A88" s="114"/>
      <c r="B88" s="107">
        <v>10</v>
      </c>
      <c r="C88" s="10" t="s">
        <v>618</v>
      </c>
      <c r="D88" s="118" t="s">
        <v>1240</v>
      </c>
      <c r="E88" s="118" t="s">
        <v>26</v>
      </c>
      <c r="F88" s="141" t="s">
        <v>107</v>
      </c>
      <c r="G88" s="142"/>
      <c r="H88" s="11" t="s">
        <v>620</v>
      </c>
      <c r="I88" s="14">
        <v>1.36</v>
      </c>
      <c r="J88" s="109">
        <f t="shared" si="1"/>
        <v>13.600000000000001</v>
      </c>
      <c r="K88" s="115"/>
    </row>
    <row r="89" spans="1:11" ht="24">
      <c r="A89" s="114"/>
      <c r="B89" s="107">
        <v>5</v>
      </c>
      <c r="C89" s="10" t="s">
        <v>618</v>
      </c>
      <c r="D89" s="118" t="s">
        <v>1241</v>
      </c>
      <c r="E89" s="118" t="s">
        <v>26</v>
      </c>
      <c r="F89" s="141" t="s">
        <v>211</v>
      </c>
      <c r="G89" s="142"/>
      <c r="H89" s="11" t="s">
        <v>620</v>
      </c>
      <c r="I89" s="14">
        <v>1.36</v>
      </c>
      <c r="J89" s="109">
        <f t="shared" si="1"/>
        <v>6.8000000000000007</v>
      </c>
      <c r="K89" s="115"/>
    </row>
    <row r="90" spans="1:11" ht="24">
      <c r="A90" s="114"/>
      <c r="B90" s="107">
        <v>5</v>
      </c>
      <c r="C90" s="10" t="s">
        <v>618</v>
      </c>
      <c r="D90" s="118" t="s">
        <v>1242</v>
      </c>
      <c r="E90" s="118" t="s">
        <v>26</v>
      </c>
      <c r="F90" s="141" t="s">
        <v>264</v>
      </c>
      <c r="G90" s="142"/>
      <c r="H90" s="11" t="s">
        <v>620</v>
      </c>
      <c r="I90" s="14">
        <v>1.36</v>
      </c>
      <c r="J90" s="109">
        <f t="shared" si="1"/>
        <v>6.8000000000000007</v>
      </c>
      <c r="K90" s="115"/>
    </row>
    <row r="91" spans="1:11" ht="24">
      <c r="A91" s="114"/>
      <c r="B91" s="107">
        <v>5</v>
      </c>
      <c r="C91" s="10" t="s">
        <v>618</v>
      </c>
      <c r="D91" s="118" t="s">
        <v>1243</v>
      </c>
      <c r="E91" s="118" t="s">
        <v>26</v>
      </c>
      <c r="F91" s="141" t="s">
        <v>266</v>
      </c>
      <c r="G91" s="142"/>
      <c r="H91" s="11" t="s">
        <v>620</v>
      </c>
      <c r="I91" s="14">
        <v>1.36</v>
      </c>
      <c r="J91" s="109">
        <f t="shared" si="1"/>
        <v>6.8000000000000007</v>
      </c>
      <c r="K91" s="115"/>
    </row>
    <row r="92" spans="1:11" ht="24">
      <c r="A92" s="114"/>
      <c r="B92" s="107">
        <v>2</v>
      </c>
      <c r="C92" s="10" t="s">
        <v>765</v>
      </c>
      <c r="D92" s="118" t="s">
        <v>1244</v>
      </c>
      <c r="E92" s="118" t="s">
        <v>26</v>
      </c>
      <c r="F92" s="141" t="s">
        <v>483</v>
      </c>
      <c r="G92" s="142"/>
      <c r="H92" s="11" t="s">
        <v>766</v>
      </c>
      <c r="I92" s="14">
        <v>19.739999999999998</v>
      </c>
      <c r="J92" s="109">
        <f t="shared" si="1"/>
        <v>39.479999999999997</v>
      </c>
      <c r="K92" s="115"/>
    </row>
    <row r="93" spans="1:11">
      <c r="A93" s="114"/>
      <c r="B93" s="107">
        <v>25</v>
      </c>
      <c r="C93" s="10" t="s">
        <v>767</v>
      </c>
      <c r="D93" s="118" t="s">
        <v>1245</v>
      </c>
      <c r="E93" s="118" t="s">
        <v>29</v>
      </c>
      <c r="F93" s="141"/>
      <c r="G93" s="142"/>
      <c r="H93" s="11" t="s">
        <v>768</v>
      </c>
      <c r="I93" s="14">
        <v>0.38</v>
      </c>
      <c r="J93" s="109">
        <f t="shared" si="1"/>
        <v>9.5</v>
      </c>
      <c r="K93" s="115"/>
    </row>
    <row r="94" spans="1:11" ht="24">
      <c r="A94" s="114"/>
      <c r="B94" s="107">
        <v>2</v>
      </c>
      <c r="C94" s="10" t="s">
        <v>769</v>
      </c>
      <c r="D94" s="118" t="s">
        <v>1246</v>
      </c>
      <c r="E94" s="118" t="s">
        <v>23</v>
      </c>
      <c r="F94" s="141" t="s">
        <v>272</v>
      </c>
      <c r="G94" s="142"/>
      <c r="H94" s="11" t="s">
        <v>770</v>
      </c>
      <c r="I94" s="14">
        <v>1.02</v>
      </c>
      <c r="J94" s="109">
        <f t="shared" si="1"/>
        <v>2.04</v>
      </c>
      <c r="K94" s="115"/>
    </row>
    <row r="95" spans="1:11" ht="24">
      <c r="A95" s="114"/>
      <c r="B95" s="107">
        <v>5</v>
      </c>
      <c r="C95" s="10" t="s">
        <v>769</v>
      </c>
      <c r="D95" s="118" t="s">
        <v>1247</v>
      </c>
      <c r="E95" s="118" t="s">
        <v>23</v>
      </c>
      <c r="F95" s="141" t="s">
        <v>271</v>
      </c>
      <c r="G95" s="142"/>
      <c r="H95" s="11" t="s">
        <v>770</v>
      </c>
      <c r="I95" s="14">
        <v>1.02</v>
      </c>
      <c r="J95" s="109">
        <f t="shared" si="1"/>
        <v>5.0999999999999996</v>
      </c>
      <c r="K95" s="115"/>
    </row>
    <row r="96" spans="1:11" ht="24">
      <c r="A96" s="114"/>
      <c r="B96" s="107">
        <v>5</v>
      </c>
      <c r="C96" s="10" t="s">
        <v>769</v>
      </c>
      <c r="D96" s="118" t="s">
        <v>1248</v>
      </c>
      <c r="E96" s="118" t="s">
        <v>25</v>
      </c>
      <c r="F96" s="141" t="s">
        <v>272</v>
      </c>
      <c r="G96" s="142"/>
      <c r="H96" s="11" t="s">
        <v>770</v>
      </c>
      <c r="I96" s="14">
        <v>1.02</v>
      </c>
      <c r="J96" s="109">
        <f t="shared" si="1"/>
        <v>5.0999999999999996</v>
      </c>
      <c r="K96" s="115"/>
    </row>
    <row r="97" spans="1:11" ht="24">
      <c r="A97" s="114"/>
      <c r="B97" s="107">
        <v>5</v>
      </c>
      <c r="C97" s="10" t="s">
        <v>769</v>
      </c>
      <c r="D97" s="118" t="s">
        <v>1249</v>
      </c>
      <c r="E97" s="118" t="s">
        <v>25</v>
      </c>
      <c r="F97" s="141" t="s">
        <v>271</v>
      </c>
      <c r="G97" s="142"/>
      <c r="H97" s="11" t="s">
        <v>770</v>
      </c>
      <c r="I97" s="14">
        <v>1.02</v>
      </c>
      <c r="J97" s="109">
        <f t="shared" si="1"/>
        <v>5.0999999999999996</v>
      </c>
      <c r="K97" s="115"/>
    </row>
    <row r="98" spans="1:11" ht="24">
      <c r="A98" s="114"/>
      <c r="B98" s="107">
        <v>4</v>
      </c>
      <c r="C98" s="10" t="s">
        <v>769</v>
      </c>
      <c r="D98" s="118" t="s">
        <v>1250</v>
      </c>
      <c r="E98" s="118" t="s">
        <v>26</v>
      </c>
      <c r="F98" s="141" t="s">
        <v>271</v>
      </c>
      <c r="G98" s="142"/>
      <c r="H98" s="11" t="s">
        <v>770</v>
      </c>
      <c r="I98" s="14">
        <v>1.02</v>
      </c>
      <c r="J98" s="109">
        <f t="shared" si="1"/>
        <v>4.08</v>
      </c>
      <c r="K98" s="115"/>
    </row>
    <row r="99" spans="1:11" ht="24">
      <c r="A99" s="114"/>
      <c r="B99" s="107">
        <v>5</v>
      </c>
      <c r="C99" s="10" t="s">
        <v>769</v>
      </c>
      <c r="D99" s="118" t="s">
        <v>1251</v>
      </c>
      <c r="E99" s="118" t="s">
        <v>26</v>
      </c>
      <c r="F99" s="141" t="s">
        <v>731</v>
      </c>
      <c r="G99" s="142"/>
      <c r="H99" s="11" t="s">
        <v>770</v>
      </c>
      <c r="I99" s="14">
        <v>1.02</v>
      </c>
      <c r="J99" s="109">
        <f t="shared" si="1"/>
        <v>5.0999999999999996</v>
      </c>
      <c r="K99" s="115"/>
    </row>
    <row r="100" spans="1:11" ht="24">
      <c r="A100" s="114"/>
      <c r="B100" s="107">
        <v>1</v>
      </c>
      <c r="C100" s="10" t="s">
        <v>771</v>
      </c>
      <c r="D100" s="118" t="s">
        <v>1252</v>
      </c>
      <c r="E100" s="118" t="s">
        <v>26</v>
      </c>
      <c r="F100" s="141" t="s">
        <v>483</v>
      </c>
      <c r="G100" s="142"/>
      <c r="H100" s="11" t="s">
        <v>772</v>
      </c>
      <c r="I100" s="14">
        <v>5.5</v>
      </c>
      <c r="J100" s="109">
        <f t="shared" si="1"/>
        <v>5.5</v>
      </c>
      <c r="K100" s="115"/>
    </row>
    <row r="101" spans="1:11" ht="36">
      <c r="A101" s="114"/>
      <c r="B101" s="107">
        <v>2</v>
      </c>
      <c r="C101" s="10" t="s">
        <v>773</v>
      </c>
      <c r="D101" s="118" t="s">
        <v>1253</v>
      </c>
      <c r="E101" s="118" t="s">
        <v>774</v>
      </c>
      <c r="F101" s="141"/>
      <c r="G101" s="142"/>
      <c r="H101" s="11" t="s">
        <v>1152</v>
      </c>
      <c r="I101" s="14">
        <v>2.23</v>
      </c>
      <c r="J101" s="109">
        <f t="shared" si="1"/>
        <v>4.46</v>
      </c>
      <c r="K101" s="115"/>
    </row>
    <row r="102" spans="1:11" ht="24">
      <c r="A102" s="114"/>
      <c r="B102" s="107">
        <v>40</v>
      </c>
      <c r="C102" s="10" t="s">
        <v>775</v>
      </c>
      <c r="D102" s="118" t="s">
        <v>1254</v>
      </c>
      <c r="E102" s="118" t="s">
        <v>23</v>
      </c>
      <c r="F102" s="141"/>
      <c r="G102" s="142"/>
      <c r="H102" s="11" t="s">
        <v>776</v>
      </c>
      <c r="I102" s="14">
        <v>0.41</v>
      </c>
      <c r="J102" s="109">
        <f t="shared" si="1"/>
        <v>16.399999999999999</v>
      </c>
      <c r="K102" s="115"/>
    </row>
    <row r="103" spans="1:11" ht="24">
      <c r="A103" s="114"/>
      <c r="B103" s="107">
        <v>10</v>
      </c>
      <c r="C103" s="10" t="s">
        <v>777</v>
      </c>
      <c r="D103" s="118" t="s">
        <v>1255</v>
      </c>
      <c r="E103" s="118" t="s">
        <v>25</v>
      </c>
      <c r="F103" s="141"/>
      <c r="G103" s="142"/>
      <c r="H103" s="11" t="s">
        <v>778</v>
      </c>
      <c r="I103" s="14">
        <v>0.5</v>
      </c>
      <c r="J103" s="109">
        <f t="shared" si="1"/>
        <v>5</v>
      </c>
      <c r="K103" s="115"/>
    </row>
    <row r="104" spans="1:11">
      <c r="A104" s="114"/>
      <c r="B104" s="107">
        <v>2</v>
      </c>
      <c r="C104" s="10" t="s">
        <v>779</v>
      </c>
      <c r="D104" s="118" t="s">
        <v>1256</v>
      </c>
      <c r="E104" s="118" t="s">
        <v>780</v>
      </c>
      <c r="F104" s="141"/>
      <c r="G104" s="142"/>
      <c r="H104" s="11" t="s">
        <v>781</v>
      </c>
      <c r="I104" s="14">
        <v>3.93</v>
      </c>
      <c r="J104" s="109">
        <f t="shared" si="1"/>
        <v>7.86</v>
      </c>
      <c r="K104" s="115"/>
    </row>
    <row r="105" spans="1:11">
      <c r="A105" s="114"/>
      <c r="B105" s="107">
        <v>2</v>
      </c>
      <c r="C105" s="10" t="s">
        <v>782</v>
      </c>
      <c r="D105" s="118" t="s">
        <v>1257</v>
      </c>
      <c r="E105" s="118" t="s">
        <v>721</v>
      </c>
      <c r="F105" s="141"/>
      <c r="G105" s="142"/>
      <c r="H105" s="11" t="s">
        <v>783</v>
      </c>
      <c r="I105" s="14">
        <v>1.88</v>
      </c>
      <c r="J105" s="109">
        <f t="shared" si="1"/>
        <v>3.76</v>
      </c>
      <c r="K105" s="115"/>
    </row>
    <row r="106" spans="1:11">
      <c r="A106" s="114"/>
      <c r="B106" s="107">
        <v>2</v>
      </c>
      <c r="C106" s="10" t="s">
        <v>784</v>
      </c>
      <c r="D106" s="118" t="s">
        <v>1258</v>
      </c>
      <c r="E106" s="118" t="s">
        <v>785</v>
      </c>
      <c r="F106" s="141"/>
      <c r="G106" s="142"/>
      <c r="H106" s="11" t="s">
        <v>786</v>
      </c>
      <c r="I106" s="14">
        <v>2.23</v>
      </c>
      <c r="J106" s="109">
        <f t="shared" si="1"/>
        <v>4.46</v>
      </c>
      <c r="K106" s="115"/>
    </row>
    <row r="107" spans="1:11">
      <c r="A107" s="114"/>
      <c r="B107" s="107">
        <v>2</v>
      </c>
      <c r="C107" s="10" t="s">
        <v>784</v>
      </c>
      <c r="D107" s="118" t="s">
        <v>1259</v>
      </c>
      <c r="E107" s="118" t="s">
        <v>787</v>
      </c>
      <c r="F107" s="141"/>
      <c r="G107" s="142"/>
      <c r="H107" s="11" t="s">
        <v>786</v>
      </c>
      <c r="I107" s="14">
        <v>2.4</v>
      </c>
      <c r="J107" s="109">
        <f t="shared" si="1"/>
        <v>4.8</v>
      </c>
      <c r="K107" s="115"/>
    </row>
    <row r="108" spans="1:11">
      <c r="A108" s="114"/>
      <c r="B108" s="107">
        <v>1</v>
      </c>
      <c r="C108" s="10" t="s">
        <v>784</v>
      </c>
      <c r="D108" s="118" t="s">
        <v>1260</v>
      </c>
      <c r="E108" s="118" t="s">
        <v>788</v>
      </c>
      <c r="F108" s="141"/>
      <c r="G108" s="142"/>
      <c r="H108" s="11" t="s">
        <v>786</v>
      </c>
      <c r="I108" s="14">
        <v>2.83</v>
      </c>
      <c r="J108" s="109">
        <f t="shared" si="1"/>
        <v>2.83</v>
      </c>
      <c r="K108" s="115"/>
    </row>
    <row r="109" spans="1:11">
      <c r="A109" s="114"/>
      <c r="B109" s="107">
        <v>5</v>
      </c>
      <c r="C109" s="10" t="s">
        <v>789</v>
      </c>
      <c r="D109" s="118" t="s">
        <v>1261</v>
      </c>
      <c r="E109" s="118" t="s">
        <v>790</v>
      </c>
      <c r="F109" s="141"/>
      <c r="G109" s="142"/>
      <c r="H109" s="11" t="s">
        <v>791</v>
      </c>
      <c r="I109" s="14">
        <v>0.81</v>
      </c>
      <c r="J109" s="109">
        <f t="shared" si="1"/>
        <v>4.0500000000000007</v>
      </c>
      <c r="K109" s="115"/>
    </row>
    <row r="110" spans="1:11">
      <c r="A110" s="114"/>
      <c r="B110" s="107">
        <v>2</v>
      </c>
      <c r="C110" s="10" t="s">
        <v>789</v>
      </c>
      <c r="D110" s="118" t="s">
        <v>1262</v>
      </c>
      <c r="E110" s="118" t="s">
        <v>792</v>
      </c>
      <c r="F110" s="141"/>
      <c r="G110" s="142"/>
      <c r="H110" s="11" t="s">
        <v>791</v>
      </c>
      <c r="I110" s="14">
        <v>0.83</v>
      </c>
      <c r="J110" s="109">
        <f t="shared" si="1"/>
        <v>1.66</v>
      </c>
      <c r="K110" s="115"/>
    </row>
    <row r="111" spans="1:11">
      <c r="A111" s="114"/>
      <c r="B111" s="107">
        <v>2</v>
      </c>
      <c r="C111" s="10" t="s">
        <v>789</v>
      </c>
      <c r="D111" s="118" t="s">
        <v>1263</v>
      </c>
      <c r="E111" s="118" t="s">
        <v>297</v>
      </c>
      <c r="F111" s="141"/>
      <c r="G111" s="142"/>
      <c r="H111" s="11" t="s">
        <v>791</v>
      </c>
      <c r="I111" s="14">
        <v>0.95</v>
      </c>
      <c r="J111" s="109">
        <f t="shared" si="1"/>
        <v>1.9</v>
      </c>
      <c r="K111" s="115"/>
    </row>
    <row r="112" spans="1:11">
      <c r="A112" s="114"/>
      <c r="B112" s="107">
        <v>4</v>
      </c>
      <c r="C112" s="10" t="s">
        <v>793</v>
      </c>
      <c r="D112" s="118" t="s">
        <v>1264</v>
      </c>
      <c r="E112" s="118" t="s">
        <v>571</v>
      </c>
      <c r="F112" s="141" t="s">
        <v>271</v>
      </c>
      <c r="G112" s="142"/>
      <c r="H112" s="11" t="s">
        <v>794</v>
      </c>
      <c r="I112" s="14">
        <v>1.24</v>
      </c>
      <c r="J112" s="109">
        <f t="shared" si="1"/>
        <v>4.96</v>
      </c>
      <c r="K112" s="115"/>
    </row>
    <row r="113" spans="1:11">
      <c r="A113" s="114"/>
      <c r="B113" s="107">
        <v>3</v>
      </c>
      <c r="C113" s="10" t="s">
        <v>793</v>
      </c>
      <c r="D113" s="118" t="s">
        <v>1265</v>
      </c>
      <c r="E113" s="118" t="s">
        <v>790</v>
      </c>
      <c r="F113" s="141" t="s">
        <v>271</v>
      </c>
      <c r="G113" s="142"/>
      <c r="H113" s="11" t="s">
        <v>794</v>
      </c>
      <c r="I113" s="14">
        <v>1.26</v>
      </c>
      <c r="J113" s="109">
        <f t="shared" si="1"/>
        <v>3.7800000000000002</v>
      </c>
      <c r="K113" s="115"/>
    </row>
    <row r="114" spans="1:11">
      <c r="A114" s="114"/>
      <c r="B114" s="107">
        <v>3</v>
      </c>
      <c r="C114" s="10" t="s">
        <v>793</v>
      </c>
      <c r="D114" s="118" t="s">
        <v>1266</v>
      </c>
      <c r="E114" s="118" t="s">
        <v>792</v>
      </c>
      <c r="F114" s="141" t="s">
        <v>271</v>
      </c>
      <c r="G114" s="142"/>
      <c r="H114" s="11" t="s">
        <v>794</v>
      </c>
      <c r="I114" s="14">
        <v>1.38</v>
      </c>
      <c r="J114" s="109">
        <f t="shared" si="1"/>
        <v>4.1399999999999997</v>
      </c>
      <c r="K114" s="115"/>
    </row>
    <row r="115" spans="1:11">
      <c r="A115" s="114"/>
      <c r="B115" s="107">
        <v>2</v>
      </c>
      <c r="C115" s="10" t="s">
        <v>793</v>
      </c>
      <c r="D115" s="118" t="s">
        <v>1267</v>
      </c>
      <c r="E115" s="118" t="s">
        <v>297</v>
      </c>
      <c r="F115" s="141" t="s">
        <v>271</v>
      </c>
      <c r="G115" s="142"/>
      <c r="H115" s="11" t="s">
        <v>794</v>
      </c>
      <c r="I115" s="14">
        <v>1.41</v>
      </c>
      <c r="J115" s="109">
        <f t="shared" si="1"/>
        <v>2.82</v>
      </c>
      <c r="K115" s="115"/>
    </row>
    <row r="116" spans="1:11" ht="24">
      <c r="A116" s="114"/>
      <c r="B116" s="107">
        <v>6</v>
      </c>
      <c r="C116" s="10" t="s">
        <v>795</v>
      </c>
      <c r="D116" s="118" t="s">
        <v>1268</v>
      </c>
      <c r="E116" s="118" t="s">
        <v>589</v>
      </c>
      <c r="F116" s="141"/>
      <c r="G116" s="142"/>
      <c r="H116" s="11" t="s">
        <v>796</v>
      </c>
      <c r="I116" s="14">
        <v>1.98</v>
      </c>
      <c r="J116" s="109">
        <f t="shared" si="1"/>
        <v>11.879999999999999</v>
      </c>
      <c r="K116" s="115"/>
    </row>
    <row r="117" spans="1:11" ht="24">
      <c r="A117" s="114"/>
      <c r="B117" s="107">
        <v>4</v>
      </c>
      <c r="C117" s="10" t="s">
        <v>795</v>
      </c>
      <c r="D117" s="118" t="s">
        <v>1269</v>
      </c>
      <c r="E117" s="118" t="s">
        <v>571</v>
      </c>
      <c r="F117" s="141"/>
      <c r="G117" s="142"/>
      <c r="H117" s="11" t="s">
        <v>796</v>
      </c>
      <c r="I117" s="14">
        <v>1.71</v>
      </c>
      <c r="J117" s="109">
        <f t="shared" si="1"/>
        <v>6.84</v>
      </c>
      <c r="K117" s="115"/>
    </row>
    <row r="118" spans="1:11" ht="24">
      <c r="A118" s="114"/>
      <c r="B118" s="107">
        <v>6</v>
      </c>
      <c r="C118" s="10" t="s">
        <v>795</v>
      </c>
      <c r="D118" s="118" t="s">
        <v>1270</v>
      </c>
      <c r="E118" s="118" t="s">
        <v>790</v>
      </c>
      <c r="F118" s="141"/>
      <c r="G118" s="142"/>
      <c r="H118" s="11" t="s">
        <v>796</v>
      </c>
      <c r="I118" s="14">
        <v>1.98</v>
      </c>
      <c r="J118" s="109">
        <f t="shared" si="1"/>
        <v>11.879999999999999</v>
      </c>
      <c r="K118" s="115"/>
    </row>
    <row r="119" spans="1:11" ht="24">
      <c r="A119" s="114"/>
      <c r="B119" s="107">
        <v>4</v>
      </c>
      <c r="C119" s="10" t="s">
        <v>795</v>
      </c>
      <c r="D119" s="118" t="s">
        <v>1271</v>
      </c>
      <c r="E119" s="118" t="s">
        <v>792</v>
      </c>
      <c r="F119" s="141"/>
      <c r="G119" s="142"/>
      <c r="H119" s="11" t="s">
        <v>796</v>
      </c>
      <c r="I119" s="14">
        <v>2.5</v>
      </c>
      <c r="J119" s="109">
        <f t="shared" si="1"/>
        <v>10</v>
      </c>
      <c r="K119" s="115"/>
    </row>
    <row r="120" spans="1:11" ht="24">
      <c r="A120" s="114"/>
      <c r="B120" s="107">
        <v>4</v>
      </c>
      <c r="C120" s="10" t="s">
        <v>795</v>
      </c>
      <c r="D120" s="118" t="s">
        <v>1272</v>
      </c>
      <c r="E120" s="118" t="s">
        <v>297</v>
      </c>
      <c r="F120" s="141"/>
      <c r="G120" s="142"/>
      <c r="H120" s="11" t="s">
        <v>796</v>
      </c>
      <c r="I120" s="14">
        <v>3.02</v>
      </c>
      <c r="J120" s="109">
        <f t="shared" si="1"/>
        <v>12.08</v>
      </c>
      <c r="K120" s="115"/>
    </row>
    <row r="121" spans="1:11" ht="24">
      <c r="A121" s="114"/>
      <c r="B121" s="107">
        <v>2</v>
      </c>
      <c r="C121" s="10" t="s">
        <v>795</v>
      </c>
      <c r="D121" s="118" t="s">
        <v>1273</v>
      </c>
      <c r="E121" s="118" t="s">
        <v>293</v>
      </c>
      <c r="F121" s="141"/>
      <c r="G121" s="142"/>
      <c r="H121" s="11" t="s">
        <v>796</v>
      </c>
      <c r="I121" s="14">
        <v>4.05</v>
      </c>
      <c r="J121" s="109">
        <f t="shared" si="1"/>
        <v>8.1</v>
      </c>
      <c r="K121" s="115"/>
    </row>
    <row r="122" spans="1:11" ht="36">
      <c r="A122" s="114"/>
      <c r="B122" s="107">
        <v>2</v>
      </c>
      <c r="C122" s="10" t="s">
        <v>797</v>
      </c>
      <c r="D122" s="118" t="s">
        <v>1274</v>
      </c>
      <c r="E122" s="118" t="s">
        <v>720</v>
      </c>
      <c r="F122" s="141"/>
      <c r="G122" s="142"/>
      <c r="H122" s="11" t="s">
        <v>798</v>
      </c>
      <c r="I122" s="14">
        <v>5.31</v>
      </c>
      <c r="J122" s="109">
        <f t="shared" si="1"/>
        <v>10.62</v>
      </c>
      <c r="K122" s="115"/>
    </row>
    <row r="123" spans="1:11" ht="36">
      <c r="A123" s="114"/>
      <c r="B123" s="107">
        <v>1</v>
      </c>
      <c r="C123" s="10" t="s">
        <v>797</v>
      </c>
      <c r="D123" s="118" t="s">
        <v>1275</v>
      </c>
      <c r="E123" s="118" t="s">
        <v>799</v>
      </c>
      <c r="F123" s="141"/>
      <c r="G123" s="142"/>
      <c r="H123" s="11" t="s">
        <v>798</v>
      </c>
      <c r="I123" s="14">
        <v>12.39</v>
      </c>
      <c r="J123" s="109">
        <f t="shared" si="1"/>
        <v>12.39</v>
      </c>
      <c r="K123" s="115"/>
    </row>
    <row r="124" spans="1:11">
      <c r="A124" s="114"/>
      <c r="B124" s="107">
        <v>2</v>
      </c>
      <c r="C124" s="10" t="s">
        <v>800</v>
      </c>
      <c r="D124" s="118" t="s">
        <v>1276</v>
      </c>
      <c r="E124" s="118" t="s">
        <v>785</v>
      </c>
      <c r="F124" s="141"/>
      <c r="G124" s="142"/>
      <c r="H124" s="11" t="s">
        <v>801</v>
      </c>
      <c r="I124" s="14">
        <v>3.86</v>
      </c>
      <c r="J124" s="109">
        <f t="shared" si="1"/>
        <v>7.72</v>
      </c>
      <c r="K124" s="115"/>
    </row>
    <row r="125" spans="1:11">
      <c r="A125" s="114"/>
      <c r="B125" s="107">
        <v>3</v>
      </c>
      <c r="C125" s="10" t="s">
        <v>802</v>
      </c>
      <c r="D125" s="118" t="s">
        <v>1277</v>
      </c>
      <c r="E125" s="118" t="s">
        <v>721</v>
      </c>
      <c r="F125" s="141" t="s">
        <v>582</v>
      </c>
      <c r="G125" s="142"/>
      <c r="H125" s="11" t="s">
        <v>803</v>
      </c>
      <c r="I125" s="14">
        <v>0.66</v>
      </c>
      <c r="J125" s="109">
        <f t="shared" si="1"/>
        <v>1.98</v>
      </c>
      <c r="K125" s="115"/>
    </row>
    <row r="126" spans="1:11">
      <c r="A126" s="114"/>
      <c r="B126" s="107">
        <v>2</v>
      </c>
      <c r="C126" s="10" t="s">
        <v>802</v>
      </c>
      <c r="D126" s="118" t="s">
        <v>1278</v>
      </c>
      <c r="E126" s="118" t="s">
        <v>722</v>
      </c>
      <c r="F126" s="141" t="s">
        <v>272</v>
      </c>
      <c r="G126" s="142"/>
      <c r="H126" s="11" t="s">
        <v>803</v>
      </c>
      <c r="I126" s="14">
        <v>0.83</v>
      </c>
      <c r="J126" s="109">
        <f t="shared" si="1"/>
        <v>1.66</v>
      </c>
      <c r="K126" s="115"/>
    </row>
    <row r="127" spans="1:11">
      <c r="A127" s="114"/>
      <c r="B127" s="107">
        <v>1</v>
      </c>
      <c r="C127" s="10" t="s">
        <v>802</v>
      </c>
      <c r="D127" s="118" t="s">
        <v>1279</v>
      </c>
      <c r="E127" s="118" t="s">
        <v>722</v>
      </c>
      <c r="F127" s="141" t="s">
        <v>582</v>
      </c>
      <c r="G127" s="142"/>
      <c r="H127" s="11" t="s">
        <v>803</v>
      </c>
      <c r="I127" s="14">
        <v>0.83</v>
      </c>
      <c r="J127" s="109">
        <f t="shared" si="1"/>
        <v>0.83</v>
      </c>
      <c r="K127" s="115"/>
    </row>
    <row r="128" spans="1:11">
      <c r="A128" s="114"/>
      <c r="B128" s="107">
        <v>2</v>
      </c>
      <c r="C128" s="10" t="s">
        <v>802</v>
      </c>
      <c r="D128" s="118" t="s">
        <v>1280</v>
      </c>
      <c r="E128" s="118" t="s">
        <v>804</v>
      </c>
      <c r="F128" s="141" t="s">
        <v>582</v>
      </c>
      <c r="G128" s="142"/>
      <c r="H128" s="11" t="s">
        <v>803</v>
      </c>
      <c r="I128" s="14">
        <v>1.1399999999999999</v>
      </c>
      <c r="J128" s="109">
        <f t="shared" si="1"/>
        <v>2.2799999999999998</v>
      </c>
      <c r="K128" s="115"/>
    </row>
    <row r="129" spans="1:11">
      <c r="A129" s="114"/>
      <c r="B129" s="107">
        <v>1</v>
      </c>
      <c r="C129" s="10" t="s">
        <v>805</v>
      </c>
      <c r="D129" s="118" t="s">
        <v>1281</v>
      </c>
      <c r="E129" s="118" t="s">
        <v>720</v>
      </c>
      <c r="F129" s="141" t="s">
        <v>272</v>
      </c>
      <c r="G129" s="142"/>
      <c r="H129" s="11" t="s">
        <v>806</v>
      </c>
      <c r="I129" s="14">
        <v>4.47</v>
      </c>
      <c r="J129" s="109">
        <f t="shared" si="1"/>
        <v>4.47</v>
      </c>
      <c r="K129" s="115"/>
    </row>
    <row r="130" spans="1:11">
      <c r="A130" s="114"/>
      <c r="B130" s="107">
        <v>1</v>
      </c>
      <c r="C130" s="10" t="s">
        <v>805</v>
      </c>
      <c r="D130" s="118" t="s">
        <v>1282</v>
      </c>
      <c r="E130" s="118" t="s">
        <v>721</v>
      </c>
      <c r="F130" s="141" t="s">
        <v>272</v>
      </c>
      <c r="G130" s="142"/>
      <c r="H130" s="11" t="s">
        <v>806</v>
      </c>
      <c r="I130" s="14">
        <v>4.7300000000000004</v>
      </c>
      <c r="J130" s="109">
        <f t="shared" si="1"/>
        <v>4.7300000000000004</v>
      </c>
      <c r="K130" s="115"/>
    </row>
    <row r="131" spans="1:11">
      <c r="A131" s="114"/>
      <c r="B131" s="107">
        <v>2</v>
      </c>
      <c r="C131" s="10" t="s">
        <v>805</v>
      </c>
      <c r="D131" s="118" t="s">
        <v>1283</v>
      </c>
      <c r="E131" s="118" t="s">
        <v>807</v>
      </c>
      <c r="F131" s="141" t="s">
        <v>272</v>
      </c>
      <c r="G131" s="142"/>
      <c r="H131" s="11" t="s">
        <v>806</v>
      </c>
      <c r="I131" s="14">
        <v>4.99</v>
      </c>
      <c r="J131" s="109">
        <f t="shared" si="1"/>
        <v>9.98</v>
      </c>
      <c r="K131" s="115"/>
    </row>
    <row r="132" spans="1:11">
      <c r="A132" s="114"/>
      <c r="B132" s="107">
        <v>2</v>
      </c>
      <c r="C132" s="10" t="s">
        <v>805</v>
      </c>
      <c r="D132" s="118" t="s">
        <v>1284</v>
      </c>
      <c r="E132" s="118" t="s">
        <v>807</v>
      </c>
      <c r="F132" s="141" t="s">
        <v>271</v>
      </c>
      <c r="G132" s="142"/>
      <c r="H132" s="11" t="s">
        <v>806</v>
      </c>
      <c r="I132" s="14">
        <v>4.99</v>
      </c>
      <c r="J132" s="109">
        <f t="shared" si="1"/>
        <v>9.98</v>
      </c>
      <c r="K132" s="115"/>
    </row>
    <row r="133" spans="1:11">
      <c r="A133" s="114"/>
      <c r="B133" s="107">
        <v>2</v>
      </c>
      <c r="C133" s="10" t="s">
        <v>805</v>
      </c>
      <c r="D133" s="118" t="s">
        <v>1285</v>
      </c>
      <c r="E133" s="118" t="s">
        <v>722</v>
      </c>
      <c r="F133" s="141" t="s">
        <v>272</v>
      </c>
      <c r="G133" s="142"/>
      <c r="H133" s="11" t="s">
        <v>806</v>
      </c>
      <c r="I133" s="14">
        <v>5.33</v>
      </c>
      <c r="J133" s="109">
        <f t="shared" si="1"/>
        <v>10.66</v>
      </c>
      <c r="K133" s="115"/>
    </row>
    <row r="134" spans="1:11">
      <c r="A134" s="114"/>
      <c r="B134" s="107">
        <v>2</v>
      </c>
      <c r="C134" s="10" t="s">
        <v>805</v>
      </c>
      <c r="D134" s="118" t="s">
        <v>1286</v>
      </c>
      <c r="E134" s="118" t="s">
        <v>722</v>
      </c>
      <c r="F134" s="141" t="s">
        <v>270</v>
      </c>
      <c r="G134" s="142"/>
      <c r="H134" s="11" t="s">
        <v>806</v>
      </c>
      <c r="I134" s="14">
        <v>5.33</v>
      </c>
      <c r="J134" s="109">
        <f t="shared" si="1"/>
        <v>10.66</v>
      </c>
      <c r="K134" s="115"/>
    </row>
    <row r="135" spans="1:11">
      <c r="A135" s="114"/>
      <c r="B135" s="107">
        <v>1</v>
      </c>
      <c r="C135" s="10" t="s">
        <v>805</v>
      </c>
      <c r="D135" s="118" t="s">
        <v>1287</v>
      </c>
      <c r="E135" s="118" t="s">
        <v>722</v>
      </c>
      <c r="F135" s="141" t="s">
        <v>271</v>
      </c>
      <c r="G135" s="142"/>
      <c r="H135" s="11" t="s">
        <v>806</v>
      </c>
      <c r="I135" s="14">
        <v>5.33</v>
      </c>
      <c r="J135" s="109">
        <f t="shared" si="1"/>
        <v>5.33</v>
      </c>
      <c r="K135" s="115"/>
    </row>
    <row r="136" spans="1:11">
      <c r="A136" s="114"/>
      <c r="B136" s="107">
        <v>1</v>
      </c>
      <c r="C136" s="10" t="s">
        <v>805</v>
      </c>
      <c r="D136" s="118" t="s">
        <v>1288</v>
      </c>
      <c r="E136" s="118" t="s">
        <v>785</v>
      </c>
      <c r="F136" s="141" t="s">
        <v>272</v>
      </c>
      <c r="G136" s="142"/>
      <c r="H136" s="11" t="s">
        <v>806</v>
      </c>
      <c r="I136" s="14">
        <v>6.28</v>
      </c>
      <c r="J136" s="109">
        <f t="shared" si="1"/>
        <v>6.28</v>
      </c>
      <c r="K136" s="115"/>
    </row>
    <row r="137" spans="1:11">
      <c r="A137" s="114"/>
      <c r="B137" s="107">
        <v>1</v>
      </c>
      <c r="C137" s="10" t="s">
        <v>805</v>
      </c>
      <c r="D137" s="118" t="s">
        <v>1289</v>
      </c>
      <c r="E137" s="118" t="s">
        <v>787</v>
      </c>
      <c r="F137" s="141" t="s">
        <v>270</v>
      </c>
      <c r="G137" s="142"/>
      <c r="H137" s="11" t="s">
        <v>806</v>
      </c>
      <c r="I137" s="14">
        <v>6.62</v>
      </c>
      <c r="J137" s="109">
        <f t="shared" si="1"/>
        <v>6.62</v>
      </c>
      <c r="K137" s="115"/>
    </row>
    <row r="138" spans="1:11">
      <c r="A138" s="114"/>
      <c r="B138" s="107">
        <v>1</v>
      </c>
      <c r="C138" s="10" t="s">
        <v>805</v>
      </c>
      <c r="D138" s="118" t="s">
        <v>1290</v>
      </c>
      <c r="E138" s="118" t="s">
        <v>804</v>
      </c>
      <c r="F138" s="141" t="s">
        <v>272</v>
      </c>
      <c r="G138" s="142"/>
      <c r="H138" s="11" t="s">
        <v>806</v>
      </c>
      <c r="I138" s="14">
        <v>7.06</v>
      </c>
      <c r="J138" s="109">
        <f t="shared" si="1"/>
        <v>7.06</v>
      </c>
      <c r="K138" s="115"/>
    </row>
    <row r="139" spans="1:11">
      <c r="A139" s="114"/>
      <c r="B139" s="107">
        <v>2</v>
      </c>
      <c r="C139" s="10" t="s">
        <v>805</v>
      </c>
      <c r="D139" s="118" t="s">
        <v>1291</v>
      </c>
      <c r="E139" s="118" t="s">
        <v>808</v>
      </c>
      <c r="F139" s="141" t="s">
        <v>731</v>
      </c>
      <c r="G139" s="142"/>
      <c r="H139" s="11" t="s">
        <v>806</v>
      </c>
      <c r="I139" s="14">
        <v>8.09</v>
      </c>
      <c r="J139" s="109">
        <f t="shared" si="1"/>
        <v>16.18</v>
      </c>
      <c r="K139" s="115"/>
    </row>
    <row r="140" spans="1:11" ht="36">
      <c r="A140" s="114"/>
      <c r="B140" s="107">
        <v>2</v>
      </c>
      <c r="C140" s="10" t="s">
        <v>809</v>
      </c>
      <c r="D140" s="118" t="s">
        <v>1292</v>
      </c>
      <c r="E140" s="118" t="s">
        <v>720</v>
      </c>
      <c r="F140" s="141" t="s">
        <v>272</v>
      </c>
      <c r="G140" s="142"/>
      <c r="H140" s="11" t="s">
        <v>810</v>
      </c>
      <c r="I140" s="14">
        <v>4.8099999999999996</v>
      </c>
      <c r="J140" s="109">
        <f t="shared" si="1"/>
        <v>9.6199999999999992</v>
      </c>
      <c r="K140" s="115"/>
    </row>
    <row r="141" spans="1:11" ht="36">
      <c r="A141" s="114"/>
      <c r="B141" s="107">
        <v>2</v>
      </c>
      <c r="C141" s="10" t="s">
        <v>809</v>
      </c>
      <c r="D141" s="118" t="s">
        <v>1293</v>
      </c>
      <c r="E141" s="118" t="s">
        <v>721</v>
      </c>
      <c r="F141" s="141" t="s">
        <v>272</v>
      </c>
      <c r="G141" s="142"/>
      <c r="H141" s="11" t="s">
        <v>810</v>
      </c>
      <c r="I141" s="14">
        <v>5.16</v>
      </c>
      <c r="J141" s="109">
        <f t="shared" si="1"/>
        <v>10.32</v>
      </c>
      <c r="K141" s="115"/>
    </row>
    <row r="142" spans="1:11" ht="36">
      <c r="A142" s="114"/>
      <c r="B142" s="107">
        <v>1</v>
      </c>
      <c r="C142" s="10" t="s">
        <v>809</v>
      </c>
      <c r="D142" s="118" t="s">
        <v>1294</v>
      </c>
      <c r="E142" s="118" t="s">
        <v>785</v>
      </c>
      <c r="F142" s="141" t="s">
        <v>272</v>
      </c>
      <c r="G142" s="142"/>
      <c r="H142" s="11" t="s">
        <v>810</v>
      </c>
      <c r="I142" s="14">
        <v>7.75</v>
      </c>
      <c r="J142" s="109">
        <f t="shared" si="1"/>
        <v>7.75</v>
      </c>
      <c r="K142" s="115"/>
    </row>
    <row r="143" spans="1:11" ht="36">
      <c r="A143" s="114"/>
      <c r="B143" s="107">
        <v>2</v>
      </c>
      <c r="C143" s="10" t="s">
        <v>809</v>
      </c>
      <c r="D143" s="118" t="s">
        <v>1295</v>
      </c>
      <c r="E143" s="118" t="s">
        <v>788</v>
      </c>
      <c r="F143" s="141" t="s">
        <v>272</v>
      </c>
      <c r="G143" s="142"/>
      <c r="H143" s="11" t="s">
        <v>810</v>
      </c>
      <c r="I143" s="14">
        <v>10.59</v>
      </c>
      <c r="J143" s="109">
        <f t="shared" si="1"/>
        <v>21.18</v>
      </c>
      <c r="K143" s="115"/>
    </row>
    <row r="144" spans="1:11">
      <c r="A144" s="114"/>
      <c r="B144" s="107">
        <v>2</v>
      </c>
      <c r="C144" s="10" t="s">
        <v>811</v>
      </c>
      <c r="D144" s="118" t="s">
        <v>1296</v>
      </c>
      <c r="E144" s="118" t="s">
        <v>25</v>
      </c>
      <c r="F144" s="141" t="s">
        <v>271</v>
      </c>
      <c r="G144" s="142"/>
      <c r="H144" s="11" t="s">
        <v>812</v>
      </c>
      <c r="I144" s="14">
        <v>4.12</v>
      </c>
      <c r="J144" s="109">
        <f t="shared" si="1"/>
        <v>8.24</v>
      </c>
      <c r="K144" s="115"/>
    </row>
    <row r="145" spans="1:11">
      <c r="A145" s="114"/>
      <c r="B145" s="107">
        <v>2</v>
      </c>
      <c r="C145" s="10" t="s">
        <v>811</v>
      </c>
      <c r="D145" s="118" t="s">
        <v>1297</v>
      </c>
      <c r="E145" s="118" t="s">
        <v>26</v>
      </c>
      <c r="F145" s="141" t="s">
        <v>272</v>
      </c>
      <c r="G145" s="142"/>
      <c r="H145" s="11" t="s">
        <v>812</v>
      </c>
      <c r="I145" s="14">
        <v>4.12</v>
      </c>
      <c r="J145" s="109">
        <f t="shared" si="1"/>
        <v>8.24</v>
      </c>
      <c r="K145" s="115"/>
    </row>
    <row r="146" spans="1:11">
      <c r="A146" s="114"/>
      <c r="B146" s="107">
        <v>2</v>
      </c>
      <c r="C146" s="10" t="s">
        <v>811</v>
      </c>
      <c r="D146" s="118" t="s">
        <v>1298</v>
      </c>
      <c r="E146" s="118" t="s">
        <v>26</v>
      </c>
      <c r="F146" s="141" t="s">
        <v>271</v>
      </c>
      <c r="G146" s="142"/>
      <c r="H146" s="11" t="s">
        <v>812</v>
      </c>
      <c r="I146" s="14">
        <v>4.12</v>
      </c>
      <c r="J146" s="109">
        <f t="shared" si="1"/>
        <v>8.24</v>
      </c>
      <c r="K146" s="115"/>
    </row>
    <row r="147" spans="1:11" ht="24">
      <c r="A147" s="114"/>
      <c r="B147" s="107">
        <v>3</v>
      </c>
      <c r="C147" s="10" t="s">
        <v>813</v>
      </c>
      <c r="D147" s="118" t="s">
        <v>1299</v>
      </c>
      <c r="E147" s="118" t="s">
        <v>25</v>
      </c>
      <c r="F147" s="141" t="s">
        <v>107</v>
      </c>
      <c r="G147" s="142"/>
      <c r="H147" s="11" t="s">
        <v>814</v>
      </c>
      <c r="I147" s="14">
        <v>4.12</v>
      </c>
      <c r="J147" s="109">
        <f t="shared" si="1"/>
        <v>12.36</v>
      </c>
      <c r="K147" s="115"/>
    </row>
    <row r="148" spans="1:11" ht="24">
      <c r="A148" s="114"/>
      <c r="B148" s="107">
        <v>2</v>
      </c>
      <c r="C148" s="10" t="s">
        <v>815</v>
      </c>
      <c r="D148" s="118" t="s">
        <v>1300</v>
      </c>
      <c r="E148" s="118" t="s">
        <v>23</v>
      </c>
      <c r="F148" s="141" t="s">
        <v>816</v>
      </c>
      <c r="G148" s="142"/>
      <c r="H148" s="11" t="s">
        <v>817</v>
      </c>
      <c r="I148" s="14">
        <v>4.9000000000000004</v>
      </c>
      <c r="J148" s="109">
        <f t="shared" si="1"/>
        <v>9.8000000000000007</v>
      </c>
      <c r="K148" s="115"/>
    </row>
    <row r="149" spans="1:11" ht="24">
      <c r="A149" s="114"/>
      <c r="B149" s="107">
        <v>2</v>
      </c>
      <c r="C149" s="10" t="s">
        <v>815</v>
      </c>
      <c r="D149" s="118" t="s">
        <v>1301</v>
      </c>
      <c r="E149" s="118" t="s">
        <v>25</v>
      </c>
      <c r="F149" s="141" t="s">
        <v>818</v>
      </c>
      <c r="G149" s="142"/>
      <c r="H149" s="11" t="s">
        <v>817</v>
      </c>
      <c r="I149" s="14">
        <v>4.9000000000000004</v>
      </c>
      <c r="J149" s="109">
        <f t="shared" si="1"/>
        <v>9.8000000000000007</v>
      </c>
      <c r="K149" s="115"/>
    </row>
    <row r="150" spans="1:11" ht="24">
      <c r="A150" s="114"/>
      <c r="B150" s="107">
        <v>4</v>
      </c>
      <c r="C150" s="10" t="s">
        <v>815</v>
      </c>
      <c r="D150" s="118" t="s">
        <v>1302</v>
      </c>
      <c r="E150" s="118" t="s">
        <v>25</v>
      </c>
      <c r="F150" s="141" t="s">
        <v>816</v>
      </c>
      <c r="G150" s="142"/>
      <c r="H150" s="11" t="s">
        <v>817</v>
      </c>
      <c r="I150" s="14">
        <v>4.9000000000000004</v>
      </c>
      <c r="J150" s="109">
        <f t="shared" ref="J150:J213" si="2">I150*B150</f>
        <v>19.600000000000001</v>
      </c>
      <c r="K150" s="115"/>
    </row>
    <row r="151" spans="1:11" ht="24">
      <c r="A151" s="114"/>
      <c r="B151" s="107">
        <v>4</v>
      </c>
      <c r="C151" s="10" t="s">
        <v>815</v>
      </c>
      <c r="D151" s="118" t="s">
        <v>1303</v>
      </c>
      <c r="E151" s="118" t="s">
        <v>26</v>
      </c>
      <c r="F151" s="141" t="s">
        <v>816</v>
      </c>
      <c r="G151" s="142"/>
      <c r="H151" s="11" t="s">
        <v>817</v>
      </c>
      <c r="I151" s="14">
        <v>4.9000000000000004</v>
      </c>
      <c r="J151" s="109">
        <f t="shared" si="2"/>
        <v>19.600000000000001</v>
      </c>
      <c r="K151" s="115"/>
    </row>
    <row r="152" spans="1:11" ht="24">
      <c r="A152" s="114"/>
      <c r="B152" s="107">
        <v>2</v>
      </c>
      <c r="C152" s="10" t="s">
        <v>815</v>
      </c>
      <c r="D152" s="118" t="s">
        <v>1304</v>
      </c>
      <c r="E152" s="118" t="s">
        <v>26</v>
      </c>
      <c r="F152" s="141" t="s">
        <v>819</v>
      </c>
      <c r="G152" s="142"/>
      <c r="H152" s="11" t="s">
        <v>817</v>
      </c>
      <c r="I152" s="14">
        <v>4.9000000000000004</v>
      </c>
      <c r="J152" s="109">
        <f t="shared" si="2"/>
        <v>9.8000000000000007</v>
      </c>
      <c r="K152" s="115"/>
    </row>
    <row r="153" spans="1:11" ht="60">
      <c r="A153" s="114"/>
      <c r="B153" s="107">
        <v>1</v>
      </c>
      <c r="C153" s="10" t="s">
        <v>820</v>
      </c>
      <c r="D153" s="118" t="s">
        <v>1305</v>
      </c>
      <c r="E153" s="118" t="s">
        <v>792</v>
      </c>
      <c r="F153" s="141" t="s">
        <v>262</v>
      </c>
      <c r="G153" s="142"/>
      <c r="H153" s="11" t="s">
        <v>821</v>
      </c>
      <c r="I153" s="14">
        <v>1.71</v>
      </c>
      <c r="J153" s="109">
        <f t="shared" si="2"/>
        <v>1.71</v>
      </c>
      <c r="K153" s="115"/>
    </row>
    <row r="154" spans="1:11" ht="60">
      <c r="A154" s="114"/>
      <c r="B154" s="107">
        <v>1</v>
      </c>
      <c r="C154" s="10" t="s">
        <v>820</v>
      </c>
      <c r="D154" s="118" t="s">
        <v>1306</v>
      </c>
      <c r="E154" s="118" t="s">
        <v>792</v>
      </c>
      <c r="F154" s="141" t="s">
        <v>268</v>
      </c>
      <c r="G154" s="142"/>
      <c r="H154" s="11" t="s">
        <v>821</v>
      </c>
      <c r="I154" s="14">
        <v>1.71</v>
      </c>
      <c r="J154" s="109">
        <f t="shared" si="2"/>
        <v>1.71</v>
      </c>
      <c r="K154" s="115"/>
    </row>
    <row r="155" spans="1:11" ht="36">
      <c r="A155" s="114"/>
      <c r="B155" s="107">
        <v>2</v>
      </c>
      <c r="C155" s="10" t="s">
        <v>822</v>
      </c>
      <c r="D155" s="118" t="s">
        <v>1307</v>
      </c>
      <c r="E155" s="118" t="s">
        <v>571</v>
      </c>
      <c r="F155" s="141"/>
      <c r="G155" s="142"/>
      <c r="H155" s="11" t="s">
        <v>823</v>
      </c>
      <c r="I155" s="14">
        <v>0.59</v>
      </c>
      <c r="J155" s="109">
        <f t="shared" si="2"/>
        <v>1.18</v>
      </c>
      <c r="K155" s="115"/>
    </row>
    <row r="156" spans="1:11" ht="36">
      <c r="A156" s="114"/>
      <c r="B156" s="107">
        <v>1</v>
      </c>
      <c r="C156" s="10" t="s">
        <v>822</v>
      </c>
      <c r="D156" s="118" t="s">
        <v>1308</v>
      </c>
      <c r="E156" s="118" t="s">
        <v>792</v>
      </c>
      <c r="F156" s="141"/>
      <c r="G156" s="142"/>
      <c r="H156" s="11" t="s">
        <v>823</v>
      </c>
      <c r="I156" s="14">
        <v>0.59</v>
      </c>
      <c r="J156" s="109">
        <f t="shared" si="2"/>
        <v>0.59</v>
      </c>
      <c r="K156" s="115"/>
    </row>
    <row r="157" spans="1:11" ht="24">
      <c r="A157" s="114"/>
      <c r="B157" s="107">
        <v>6</v>
      </c>
      <c r="C157" s="10" t="s">
        <v>824</v>
      </c>
      <c r="D157" s="118" t="s">
        <v>1309</v>
      </c>
      <c r="E157" s="118" t="s">
        <v>107</v>
      </c>
      <c r="F157" s="141"/>
      <c r="G157" s="142"/>
      <c r="H157" s="11" t="s">
        <v>825</v>
      </c>
      <c r="I157" s="14">
        <v>0.93</v>
      </c>
      <c r="J157" s="109">
        <f t="shared" si="2"/>
        <v>5.58</v>
      </c>
      <c r="K157" s="115"/>
    </row>
    <row r="158" spans="1:11" ht="24">
      <c r="A158" s="114"/>
      <c r="B158" s="107">
        <v>4</v>
      </c>
      <c r="C158" s="10" t="s">
        <v>824</v>
      </c>
      <c r="D158" s="118" t="s">
        <v>1310</v>
      </c>
      <c r="E158" s="118" t="s">
        <v>264</v>
      </c>
      <c r="F158" s="141"/>
      <c r="G158" s="142"/>
      <c r="H158" s="11" t="s">
        <v>825</v>
      </c>
      <c r="I158" s="14">
        <v>0.93</v>
      </c>
      <c r="J158" s="109">
        <f t="shared" si="2"/>
        <v>3.72</v>
      </c>
      <c r="K158" s="115"/>
    </row>
    <row r="159" spans="1:11" ht="24">
      <c r="A159" s="114"/>
      <c r="B159" s="107">
        <v>4</v>
      </c>
      <c r="C159" s="10" t="s">
        <v>566</v>
      </c>
      <c r="D159" s="118" t="s">
        <v>1311</v>
      </c>
      <c r="E159" s="118" t="s">
        <v>211</v>
      </c>
      <c r="F159" s="141"/>
      <c r="G159" s="142"/>
      <c r="H159" s="11" t="s">
        <v>826</v>
      </c>
      <c r="I159" s="14">
        <v>1.02</v>
      </c>
      <c r="J159" s="109">
        <f t="shared" si="2"/>
        <v>4.08</v>
      </c>
      <c r="K159" s="115"/>
    </row>
    <row r="160" spans="1:11" ht="24">
      <c r="A160" s="114"/>
      <c r="B160" s="107">
        <v>1</v>
      </c>
      <c r="C160" s="10" t="s">
        <v>827</v>
      </c>
      <c r="D160" s="118" t="s">
        <v>1312</v>
      </c>
      <c r="E160" s="118" t="s">
        <v>35</v>
      </c>
      <c r="F160" s="141" t="s">
        <v>272</v>
      </c>
      <c r="G160" s="142"/>
      <c r="H160" s="11" t="s">
        <v>828</v>
      </c>
      <c r="I160" s="14">
        <v>2.95</v>
      </c>
      <c r="J160" s="109">
        <f t="shared" si="2"/>
        <v>2.95</v>
      </c>
      <c r="K160" s="115"/>
    </row>
    <row r="161" spans="1:11" ht="24">
      <c r="A161" s="114"/>
      <c r="B161" s="107">
        <v>1</v>
      </c>
      <c r="C161" s="10" t="s">
        <v>827</v>
      </c>
      <c r="D161" s="118" t="s">
        <v>1313</v>
      </c>
      <c r="E161" s="118" t="s">
        <v>35</v>
      </c>
      <c r="F161" s="141" t="s">
        <v>271</v>
      </c>
      <c r="G161" s="142"/>
      <c r="H161" s="11" t="s">
        <v>828</v>
      </c>
      <c r="I161" s="14">
        <v>2.95</v>
      </c>
      <c r="J161" s="109">
        <f t="shared" si="2"/>
        <v>2.95</v>
      </c>
      <c r="K161" s="115"/>
    </row>
    <row r="162" spans="1:11" ht="24">
      <c r="A162" s="114"/>
      <c r="B162" s="107">
        <v>1</v>
      </c>
      <c r="C162" s="10" t="s">
        <v>827</v>
      </c>
      <c r="D162" s="118" t="s">
        <v>1314</v>
      </c>
      <c r="E162" s="118" t="s">
        <v>37</v>
      </c>
      <c r="F162" s="141" t="s">
        <v>272</v>
      </c>
      <c r="G162" s="142"/>
      <c r="H162" s="11" t="s">
        <v>828</v>
      </c>
      <c r="I162" s="14">
        <v>2.95</v>
      </c>
      <c r="J162" s="109">
        <f t="shared" si="2"/>
        <v>2.95</v>
      </c>
      <c r="K162" s="115"/>
    </row>
    <row r="163" spans="1:11" ht="24">
      <c r="A163" s="114"/>
      <c r="B163" s="107">
        <v>1</v>
      </c>
      <c r="C163" s="10" t="s">
        <v>827</v>
      </c>
      <c r="D163" s="118" t="s">
        <v>1315</v>
      </c>
      <c r="E163" s="118" t="s">
        <v>37</v>
      </c>
      <c r="F163" s="141" t="s">
        <v>271</v>
      </c>
      <c r="G163" s="142"/>
      <c r="H163" s="11" t="s">
        <v>828</v>
      </c>
      <c r="I163" s="14">
        <v>2.95</v>
      </c>
      <c r="J163" s="109">
        <f t="shared" si="2"/>
        <v>2.95</v>
      </c>
      <c r="K163" s="115"/>
    </row>
    <row r="164" spans="1:11" ht="24">
      <c r="A164" s="114"/>
      <c r="B164" s="107">
        <v>2</v>
      </c>
      <c r="C164" s="10" t="s">
        <v>829</v>
      </c>
      <c r="D164" s="118" t="s">
        <v>1316</v>
      </c>
      <c r="E164" s="118" t="s">
        <v>35</v>
      </c>
      <c r="F164" s="141" t="s">
        <v>272</v>
      </c>
      <c r="G164" s="142"/>
      <c r="H164" s="11" t="s">
        <v>830</v>
      </c>
      <c r="I164" s="14">
        <v>3.9</v>
      </c>
      <c r="J164" s="109">
        <f t="shared" si="2"/>
        <v>7.8</v>
      </c>
      <c r="K164" s="115"/>
    </row>
    <row r="165" spans="1:11" ht="36">
      <c r="A165" s="114"/>
      <c r="B165" s="107">
        <v>1</v>
      </c>
      <c r="C165" s="10" t="s">
        <v>831</v>
      </c>
      <c r="D165" s="118" t="s">
        <v>1317</v>
      </c>
      <c r="E165" s="118" t="s">
        <v>792</v>
      </c>
      <c r="F165" s="141" t="s">
        <v>272</v>
      </c>
      <c r="G165" s="142"/>
      <c r="H165" s="11" t="s">
        <v>832</v>
      </c>
      <c r="I165" s="14">
        <v>0.93</v>
      </c>
      <c r="J165" s="109">
        <f t="shared" si="2"/>
        <v>0.93</v>
      </c>
      <c r="K165" s="115"/>
    </row>
    <row r="166" spans="1:11" ht="60">
      <c r="A166" s="114"/>
      <c r="B166" s="107">
        <v>2</v>
      </c>
      <c r="C166" s="10" t="s">
        <v>833</v>
      </c>
      <c r="D166" s="118" t="s">
        <v>1318</v>
      </c>
      <c r="E166" s="118" t="s">
        <v>272</v>
      </c>
      <c r="F166" s="141"/>
      <c r="G166" s="142"/>
      <c r="H166" s="11" t="s">
        <v>834</v>
      </c>
      <c r="I166" s="14">
        <v>1.36</v>
      </c>
      <c r="J166" s="109">
        <f t="shared" si="2"/>
        <v>2.72</v>
      </c>
      <c r="K166" s="115"/>
    </row>
    <row r="167" spans="1:11" ht="60">
      <c r="A167" s="114"/>
      <c r="B167" s="107">
        <v>2</v>
      </c>
      <c r="C167" s="10" t="s">
        <v>835</v>
      </c>
      <c r="D167" s="118" t="s">
        <v>1319</v>
      </c>
      <c r="E167" s="118" t="s">
        <v>272</v>
      </c>
      <c r="F167" s="141"/>
      <c r="G167" s="142"/>
      <c r="H167" s="11" t="s">
        <v>836</v>
      </c>
      <c r="I167" s="14">
        <v>1.36</v>
      </c>
      <c r="J167" s="109">
        <f t="shared" si="2"/>
        <v>2.72</v>
      </c>
      <c r="K167" s="115"/>
    </row>
    <row r="168" spans="1:11">
      <c r="A168" s="114"/>
      <c r="B168" s="107">
        <v>10</v>
      </c>
      <c r="C168" s="10" t="s">
        <v>655</v>
      </c>
      <c r="D168" s="118" t="s">
        <v>1320</v>
      </c>
      <c r="E168" s="118" t="s">
        <v>837</v>
      </c>
      <c r="F168" s="141"/>
      <c r="G168" s="142"/>
      <c r="H168" s="11" t="s">
        <v>657</v>
      </c>
      <c r="I168" s="14">
        <v>0.28999999999999998</v>
      </c>
      <c r="J168" s="109">
        <f t="shared" si="2"/>
        <v>2.9</v>
      </c>
      <c r="K168" s="115"/>
    </row>
    <row r="169" spans="1:11">
      <c r="A169" s="114"/>
      <c r="B169" s="107">
        <v>40</v>
      </c>
      <c r="C169" s="10" t="s">
        <v>655</v>
      </c>
      <c r="D169" s="118" t="s">
        <v>1321</v>
      </c>
      <c r="E169" s="118" t="s">
        <v>23</v>
      </c>
      <c r="F169" s="141"/>
      <c r="G169" s="142"/>
      <c r="H169" s="11" t="s">
        <v>657</v>
      </c>
      <c r="I169" s="14">
        <v>0.28999999999999998</v>
      </c>
      <c r="J169" s="109">
        <f t="shared" si="2"/>
        <v>11.6</v>
      </c>
      <c r="K169" s="115"/>
    </row>
    <row r="170" spans="1:11">
      <c r="A170" s="114"/>
      <c r="B170" s="107">
        <v>10</v>
      </c>
      <c r="C170" s="10" t="s">
        <v>655</v>
      </c>
      <c r="D170" s="118" t="s">
        <v>1322</v>
      </c>
      <c r="E170" s="118" t="s">
        <v>838</v>
      </c>
      <c r="F170" s="141"/>
      <c r="G170" s="142"/>
      <c r="H170" s="11" t="s">
        <v>657</v>
      </c>
      <c r="I170" s="14">
        <v>0.28999999999999998</v>
      </c>
      <c r="J170" s="109">
        <f t="shared" si="2"/>
        <v>2.9</v>
      </c>
      <c r="K170" s="115"/>
    </row>
    <row r="171" spans="1:11" ht="24">
      <c r="A171" s="114"/>
      <c r="B171" s="107">
        <v>5</v>
      </c>
      <c r="C171" s="10" t="s">
        <v>839</v>
      </c>
      <c r="D171" s="118" t="s">
        <v>1323</v>
      </c>
      <c r="E171" s="118" t="s">
        <v>23</v>
      </c>
      <c r="F171" s="141" t="s">
        <v>272</v>
      </c>
      <c r="G171" s="142"/>
      <c r="H171" s="11" t="s">
        <v>840</v>
      </c>
      <c r="I171" s="14">
        <v>1.02</v>
      </c>
      <c r="J171" s="109">
        <f t="shared" si="2"/>
        <v>5.0999999999999996</v>
      </c>
      <c r="K171" s="115"/>
    </row>
    <row r="172" spans="1:11" ht="24">
      <c r="A172" s="114"/>
      <c r="B172" s="107">
        <v>4</v>
      </c>
      <c r="C172" s="10" t="s">
        <v>839</v>
      </c>
      <c r="D172" s="118" t="s">
        <v>1324</v>
      </c>
      <c r="E172" s="118" t="s">
        <v>25</v>
      </c>
      <c r="F172" s="141" t="s">
        <v>272</v>
      </c>
      <c r="G172" s="142"/>
      <c r="H172" s="11" t="s">
        <v>840</v>
      </c>
      <c r="I172" s="14">
        <v>1.02</v>
      </c>
      <c r="J172" s="109">
        <f t="shared" si="2"/>
        <v>4.08</v>
      </c>
      <c r="K172" s="115"/>
    </row>
    <row r="173" spans="1:11" ht="24">
      <c r="A173" s="114"/>
      <c r="B173" s="107">
        <v>5</v>
      </c>
      <c r="C173" s="10" t="s">
        <v>839</v>
      </c>
      <c r="D173" s="118" t="s">
        <v>1325</v>
      </c>
      <c r="E173" s="118" t="s">
        <v>25</v>
      </c>
      <c r="F173" s="141" t="s">
        <v>271</v>
      </c>
      <c r="G173" s="142"/>
      <c r="H173" s="11" t="s">
        <v>840</v>
      </c>
      <c r="I173" s="14">
        <v>1.02</v>
      </c>
      <c r="J173" s="109">
        <f t="shared" si="2"/>
        <v>5.0999999999999996</v>
      </c>
      <c r="K173" s="115"/>
    </row>
    <row r="174" spans="1:11" ht="24">
      <c r="A174" s="114"/>
      <c r="B174" s="107">
        <v>5</v>
      </c>
      <c r="C174" s="10" t="s">
        <v>839</v>
      </c>
      <c r="D174" s="118" t="s">
        <v>1326</v>
      </c>
      <c r="E174" s="118" t="s">
        <v>26</v>
      </c>
      <c r="F174" s="141" t="s">
        <v>272</v>
      </c>
      <c r="G174" s="142"/>
      <c r="H174" s="11" t="s">
        <v>840</v>
      </c>
      <c r="I174" s="14">
        <v>1.02</v>
      </c>
      <c r="J174" s="109">
        <f t="shared" si="2"/>
        <v>5.0999999999999996</v>
      </c>
      <c r="K174" s="115"/>
    </row>
    <row r="175" spans="1:11" ht="24">
      <c r="A175" s="114"/>
      <c r="B175" s="107">
        <v>2</v>
      </c>
      <c r="C175" s="10" t="s">
        <v>839</v>
      </c>
      <c r="D175" s="118" t="s">
        <v>1327</v>
      </c>
      <c r="E175" s="118" t="s">
        <v>26</v>
      </c>
      <c r="F175" s="141" t="s">
        <v>672</v>
      </c>
      <c r="G175" s="142"/>
      <c r="H175" s="11" t="s">
        <v>840</v>
      </c>
      <c r="I175" s="14">
        <v>1.02</v>
      </c>
      <c r="J175" s="109">
        <f t="shared" si="2"/>
        <v>2.04</v>
      </c>
      <c r="K175" s="115"/>
    </row>
    <row r="176" spans="1:11" ht="24">
      <c r="A176" s="114"/>
      <c r="B176" s="107">
        <v>3</v>
      </c>
      <c r="C176" s="10" t="s">
        <v>839</v>
      </c>
      <c r="D176" s="118" t="s">
        <v>1328</v>
      </c>
      <c r="E176" s="118" t="s">
        <v>26</v>
      </c>
      <c r="F176" s="141" t="s">
        <v>271</v>
      </c>
      <c r="G176" s="142"/>
      <c r="H176" s="11" t="s">
        <v>840</v>
      </c>
      <c r="I176" s="14">
        <v>1.02</v>
      </c>
      <c r="J176" s="109">
        <f t="shared" si="2"/>
        <v>3.06</v>
      </c>
      <c r="K176" s="115"/>
    </row>
    <row r="177" spans="1:11" ht="36">
      <c r="A177" s="114"/>
      <c r="B177" s="107">
        <v>1</v>
      </c>
      <c r="C177" s="10" t="s">
        <v>841</v>
      </c>
      <c r="D177" s="118" t="s">
        <v>1329</v>
      </c>
      <c r="E177" s="118" t="s">
        <v>26</v>
      </c>
      <c r="F177" s="141" t="s">
        <v>107</v>
      </c>
      <c r="G177" s="142"/>
      <c r="H177" s="11" t="s">
        <v>1153</v>
      </c>
      <c r="I177" s="14">
        <v>3.48</v>
      </c>
      <c r="J177" s="109">
        <f t="shared" si="2"/>
        <v>3.48</v>
      </c>
      <c r="K177" s="115"/>
    </row>
    <row r="178" spans="1:11" ht="36">
      <c r="A178" s="114"/>
      <c r="B178" s="107">
        <v>1</v>
      </c>
      <c r="C178" s="10" t="s">
        <v>841</v>
      </c>
      <c r="D178" s="118" t="s">
        <v>1330</v>
      </c>
      <c r="E178" s="118" t="s">
        <v>26</v>
      </c>
      <c r="F178" s="141" t="s">
        <v>265</v>
      </c>
      <c r="G178" s="142"/>
      <c r="H178" s="11" t="s">
        <v>1153</v>
      </c>
      <c r="I178" s="14">
        <v>3.48</v>
      </c>
      <c r="J178" s="109">
        <f t="shared" si="2"/>
        <v>3.48</v>
      </c>
      <c r="K178" s="115"/>
    </row>
    <row r="179" spans="1:11" ht="24">
      <c r="A179" s="114"/>
      <c r="B179" s="107">
        <v>1</v>
      </c>
      <c r="C179" s="10" t="s">
        <v>842</v>
      </c>
      <c r="D179" s="118" t="s">
        <v>1331</v>
      </c>
      <c r="E179" s="118" t="s">
        <v>26</v>
      </c>
      <c r="F179" s="141" t="s">
        <v>635</v>
      </c>
      <c r="G179" s="142"/>
      <c r="H179" s="11" t="s">
        <v>843</v>
      </c>
      <c r="I179" s="14">
        <v>2.36</v>
      </c>
      <c r="J179" s="109">
        <f t="shared" si="2"/>
        <v>2.36</v>
      </c>
      <c r="K179" s="115"/>
    </row>
    <row r="180" spans="1:11" ht="36">
      <c r="A180" s="114"/>
      <c r="B180" s="107">
        <v>2</v>
      </c>
      <c r="C180" s="10" t="s">
        <v>844</v>
      </c>
      <c r="D180" s="118" t="s">
        <v>1332</v>
      </c>
      <c r="E180" s="118" t="s">
        <v>26</v>
      </c>
      <c r="F180" s="141"/>
      <c r="G180" s="142"/>
      <c r="H180" s="11" t="s">
        <v>845</v>
      </c>
      <c r="I180" s="14">
        <v>5.3</v>
      </c>
      <c r="J180" s="109">
        <f t="shared" si="2"/>
        <v>10.6</v>
      </c>
      <c r="K180" s="115"/>
    </row>
    <row r="181" spans="1:11" ht="24">
      <c r="A181" s="114"/>
      <c r="B181" s="107">
        <v>2</v>
      </c>
      <c r="C181" s="10" t="s">
        <v>846</v>
      </c>
      <c r="D181" s="118" t="s">
        <v>1333</v>
      </c>
      <c r="E181" s="118" t="s">
        <v>26</v>
      </c>
      <c r="F181" s="141" t="s">
        <v>209</v>
      </c>
      <c r="G181" s="142"/>
      <c r="H181" s="11" t="s">
        <v>847</v>
      </c>
      <c r="I181" s="14">
        <v>3.92</v>
      </c>
      <c r="J181" s="109">
        <f t="shared" si="2"/>
        <v>7.84</v>
      </c>
      <c r="K181" s="115"/>
    </row>
    <row r="182" spans="1:11" ht="24">
      <c r="A182" s="114"/>
      <c r="B182" s="107">
        <v>3</v>
      </c>
      <c r="C182" s="10" t="s">
        <v>846</v>
      </c>
      <c r="D182" s="118" t="s">
        <v>1334</v>
      </c>
      <c r="E182" s="118" t="s">
        <v>26</v>
      </c>
      <c r="F182" s="141" t="s">
        <v>212</v>
      </c>
      <c r="G182" s="142"/>
      <c r="H182" s="11" t="s">
        <v>847</v>
      </c>
      <c r="I182" s="14">
        <v>3.92</v>
      </c>
      <c r="J182" s="109">
        <f t="shared" si="2"/>
        <v>11.76</v>
      </c>
      <c r="K182" s="115"/>
    </row>
    <row r="183" spans="1:11" ht="24">
      <c r="A183" s="114"/>
      <c r="B183" s="107">
        <v>2</v>
      </c>
      <c r="C183" s="10" t="s">
        <v>846</v>
      </c>
      <c r="D183" s="118" t="s">
        <v>1335</v>
      </c>
      <c r="E183" s="118" t="s">
        <v>26</v>
      </c>
      <c r="F183" s="141" t="s">
        <v>264</v>
      </c>
      <c r="G183" s="142"/>
      <c r="H183" s="11" t="s">
        <v>847</v>
      </c>
      <c r="I183" s="14">
        <v>3.92</v>
      </c>
      <c r="J183" s="109">
        <f t="shared" si="2"/>
        <v>7.84</v>
      </c>
      <c r="K183" s="115"/>
    </row>
    <row r="184" spans="1:11" ht="24">
      <c r="A184" s="114"/>
      <c r="B184" s="107">
        <v>2</v>
      </c>
      <c r="C184" s="10" t="s">
        <v>846</v>
      </c>
      <c r="D184" s="118" t="s">
        <v>1336</v>
      </c>
      <c r="E184" s="118" t="s">
        <v>26</v>
      </c>
      <c r="F184" s="141" t="s">
        <v>269</v>
      </c>
      <c r="G184" s="142"/>
      <c r="H184" s="11" t="s">
        <v>847</v>
      </c>
      <c r="I184" s="14">
        <v>3.92</v>
      </c>
      <c r="J184" s="109">
        <f t="shared" si="2"/>
        <v>7.84</v>
      </c>
      <c r="K184" s="115"/>
    </row>
    <row r="185" spans="1:11" ht="24">
      <c r="A185" s="114"/>
      <c r="B185" s="107">
        <v>2</v>
      </c>
      <c r="C185" s="10" t="s">
        <v>848</v>
      </c>
      <c r="D185" s="118" t="s">
        <v>1337</v>
      </c>
      <c r="E185" s="118" t="s">
        <v>26</v>
      </c>
      <c r="F185" s="141"/>
      <c r="G185" s="142"/>
      <c r="H185" s="11" t="s">
        <v>849</v>
      </c>
      <c r="I185" s="14">
        <v>3.33</v>
      </c>
      <c r="J185" s="109">
        <f t="shared" si="2"/>
        <v>6.66</v>
      </c>
      <c r="K185" s="115"/>
    </row>
    <row r="186" spans="1:11" ht="24">
      <c r="A186" s="114"/>
      <c r="B186" s="107">
        <v>2</v>
      </c>
      <c r="C186" s="10" t="s">
        <v>850</v>
      </c>
      <c r="D186" s="118" t="s">
        <v>1338</v>
      </c>
      <c r="E186" s="118" t="s">
        <v>27</v>
      </c>
      <c r="F186" s="141" t="s">
        <v>107</v>
      </c>
      <c r="G186" s="142"/>
      <c r="H186" s="11" t="s">
        <v>851</v>
      </c>
      <c r="I186" s="14">
        <v>3</v>
      </c>
      <c r="J186" s="109">
        <f t="shared" si="2"/>
        <v>6</v>
      </c>
      <c r="K186" s="115"/>
    </row>
    <row r="187" spans="1:11" ht="24">
      <c r="A187" s="114"/>
      <c r="B187" s="107">
        <v>2</v>
      </c>
      <c r="C187" s="10" t="s">
        <v>850</v>
      </c>
      <c r="D187" s="118" t="s">
        <v>1339</v>
      </c>
      <c r="E187" s="118" t="s">
        <v>28</v>
      </c>
      <c r="F187" s="141" t="s">
        <v>107</v>
      </c>
      <c r="G187" s="142"/>
      <c r="H187" s="11" t="s">
        <v>851</v>
      </c>
      <c r="I187" s="14">
        <v>3.26</v>
      </c>
      <c r="J187" s="109">
        <f t="shared" si="2"/>
        <v>6.52</v>
      </c>
      <c r="K187" s="115"/>
    </row>
    <row r="188" spans="1:11" ht="24">
      <c r="A188" s="114"/>
      <c r="B188" s="107">
        <v>2</v>
      </c>
      <c r="C188" s="10" t="s">
        <v>850</v>
      </c>
      <c r="D188" s="118" t="s">
        <v>1340</v>
      </c>
      <c r="E188" s="118" t="s">
        <v>28</v>
      </c>
      <c r="F188" s="141" t="s">
        <v>212</v>
      </c>
      <c r="G188" s="142"/>
      <c r="H188" s="11" t="s">
        <v>851</v>
      </c>
      <c r="I188" s="14">
        <v>3.26</v>
      </c>
      <c r="J188" s="109">
        <f t="shared" si="2"/>
        <v>6.52</v>
      </c>
      <c r="K188" s="115"/>
    </row>
    <row r="189" spans="1:11" ht="24">
      <c r="A189" s="114"/>
      <c r="B189" s="107">
        <v>2</v>
      </c>
      <c r="C189" s="10" t="s">
        <v>850</v>
      </c>
      <c r="D189" s="118" t="s">
        <v>1341</v>
      </c>
      <c r="E189" s="118" t="s">
        <v>28</v>
      </c>
      <c r="F189" s="141" t="s">
        <v>852</v>
      </c>
      <c r="G189" s="142"/>
      <c r="H189" s="11" t="s">
        <v>851</v>
      </c>
      <c r="I189" s="14">
        <v>3.26</v>
      </c>
      <c r="J189" s="109">
        <f t="shared" si="2"/>
        <v>6.52</v>
      </c>
      <c r="K189" s="115"/>
    </row>
    <row r="190" spans="1:11" ht="24">
      <c r="A190" s="114"/>
      <c r="B190" s="107">
        <v>6</v>
      </c>
      <c r="C190" s="10" t="s">
        <v>853</v>
      </c>
      <c r="D190" s="118" t="s">
        <v>1342</v>
      </c>
      <c r="E190" s="118" t="s">
        <v>107</v>
      </c>
      <c r="F190" s="141"/>
      <c r="G190" s="142"/>
      <c r="H190" s="11" t="s">
        <v>854</v>
      </c>
      <c r="I190" s="14">
        <v>2.92</v>
      </c>
      <c r="J190" s="109">
        <f t="shared" si="2"/>
        <v>17.52</v>
      </c>
      <c r="K190" s="115"/>
    </row>
    <row r="191" spans="1:11" ht="24">
      <c r="A191" s="114"/>
      <c r="B191" s="107">
        <v>4</v>
      </c>
      <c r="C191" s="10" t="s">
        <v>853</v>
      </c>
      <c r="D191" s="118" t="s">
        <v>1343</v>
      </c>
      <c r="E191" s="118" t="s">
        <v>262</v>
      </c>
      <c r="F191" s="141"/>
      <c r="G191" s="142"/>
      <c r="H191" s="11" t="s">
        <v>854</v>
      </c>
      <c r="I191" s="14">
        <v>2.92</v>
      </c>
      <c r="J191" s="109">
        <f t="shared" si="2"/>
        <v>11.68</v>
      </c>
      <c r="K191" s="115"/>
    </row>
    <row r="192" spans="1:11" ht="36">
      <c r="A192" s="114"/>
      <c r="B192" s="107">
        <v>2</v>
      </c>
      <c r="C192" s="10" t="s">
        <v>855</v>
      </c>
      <c r="D192" s="118" t="s">
        <v>1344</v>
      </c>
      <c r="E192" s="118" t="s">
        <v>27</v>
      </c>
      <c r="F192" s="141" t="s">
        <v>209</v>
      </c>
      <c r="G192" s="142"/>
      <c r="H192" s="11" t="s">
        <v>1154</v>
      </c>
      <c r="I192" s="14">
        <v>5.24</v>
      </c>
      <c r="J192" s="109">
        <f t="shared" si="2"/>
        <v>10.48</v>
      </c>
      <c r="K192" s="115"/>
    </row>
    <row r="193" spans="1:11" ht="36">
      <c r="A193" s="114"/>
      <c r="B193" s="107">
        <v>2</v>
      </c>
      <c r="C193" s="10" t="s">
        <v>855</v>
      </c>
      <c r="D193" s="118" t="s">
        <v>1345</v>
      </c>
      <c r="E193" s="118" t="s">
        <v>27</v>
      </c>
      <c r="F193" s="141" t="s">
        <v>211</v>
      </c>
      <c r="G193" s="142"/>
      <c r="H193" s="11" t="s">
        <v>1154</v>
      </c>
      <c r="I193" s="14">
        <v>5.24</v>
      </c>
      <c r="J193" s="109">
        <f t="shared" si="2"/>
        <v>10.48</v>
      </c>
      <c r="K193" s="115"/>
    </row>
    <row r="194" spans="1:11" ht="36">
      <c r="A194" s="114"/>
      <c r="B194" s="107">
        <v>2</v>
      </c>
      <c r="C194" s="10" t="s">
        <v>855</v>
      </c>
      <c r="D194" s="118" t="s">
        <v>1346</v>
      </c>
      <c r="E194" s="118" t="s">
        <v>28</v>
      </c>
      <c r="F194" s="141" t="s">
        <v>107</v>
      </c>
      <c r="G194" s="142"/>
      <c r="H194" s="11" t="s">
        <v>1154</v>
      </c>
      <c r="I194" s="14">
        <v>5.24</v>
      </c>
      <c r="J194" s="109">
        <f t="shared" si="2"/>
        <v>10.48</v>
      </c>
      <c r="K194" s="115"/>
    </row>
    <row r="195" spans="1:11" ht="36">
      <c r="A195" s="114"/>
      <c r="B195" s="107">
        <v>2</v>
      </c>
      <c r="C195" s="10" t="s">
        <v>855</v>
      </c>
      <c r="D195" s="118" t="s">
        <v>1347</v>
      </c>
      <c r="E195" s="118" t="s">
        <v>28</v>
      </c>
      <c r="F195" s="141" t="s">
        <v>269</v>
      </c>
      <c r="G195" s="142"/>
      <c r="H195" s="11" t="s">
        <v>1154</v>
      </c>
      <c r="I195" s="14">
        <v>5.24</v>
      </c>
      <c r="J195" s="109">
        <f t="shared" si="2"/>
        <v>10.48</v>
      </c>
      <c r="K195" s="115"/>
    </row>
    <row r="196" spans="1:11" ht="36">
      <c r="A196" s="114"/>
      <c r="B196" s="107">
        <v>2</v>
      </c>
      <c r="C196" s="10" t="s">
        <v>855</v>
      </c>
      <c r="D196" s="118" t="s">
        <v>1348</v>
      </c>
      <c r="E196" s="118" t="s">
        <v>29</v>
      </c>
      <c r="F196" s="141" t="s">
        <v>268</v>
      </c>
      <c r="G196" s="142"/>
      <c r="H196" s="11" t="s">
        <v>1154</v>
      </c>
      <c r="I196" s="14">
        <v>5.24</v>
      </c>
      <c r="J196" s="109">
        <f t="shared" si="2"/>
        <v>10.48</v>
      </c>
      <c r="K196" s="115"/>
    </row>
    <row r="197" spans="1:11" ht="24">
      <c r="A197" s="114"/>
      <c r="B197" s="107">
        <v>2</v>
      </c>
      <c r="C197" s="10" t="s">
        <v>856</v>
      </c>
      <c r="D197" s="118" t="s">
        <v>1349</v>
      </c>
      <c r="E197" s="118" t="s">
        <v>28</v>
      </c>
      <c r="F197" s="141" t="s">
        <v>483</v>
      </c>
      <c r="G197" s="142"/>
      <c r="H197" s="11" t="s">
        <v>857</v>
      </c>
      <c r="I197" s="14">
        <v>11.8</v>
      </c>
      <c r="J197" s="109">
        <f t="shared" si="2"/>
        <v>23.6</v>
      </c>
      <c r="K197" s="115"/>
    </row>
    <row r="198" spans="1:11" ht="24">
      <c r="A198" s="114"/>
      <c r="B198" s="107">
        <v>1</v>
      </c>
      <c r="C198" s="10" t="s">
        <v>858</v>
      </c>
      <c r="D198" s="118" t="s">
        <v>1350</v>
      </c>
      <c r="E198" s="118" t="s">
        <v>27</v>
      </c>
      <c r="F198" s="141"/>
      <c r="G198" s="142"/>
      <c r="H198" s="11" t="s">
        <v>859</v>
      </c>
      <c r="I198" s="14">
        <v>4.07</v>
      </c>
      <c r="J198" s="109">
        <f t="shared" si="2"/>
        <v>4.07</v>
      </c>
      <c r="K198" s="115"/>
    </row>
    <row r="199" spans="1:11" ht="36">
      <c r="A199" s="114"/>
      <c r="B199" s="107">
        <v>2</v>
      </c>
      <c r="C199" s="10" t="s">
        <v>860</v>
      </c>
      <c r="D199" s="118" t="s">
        <v>1351</v>
      </c>
      <c r="E199" s="118" t="s">
        <v>27</v>
      </c>
      <c r="F199" s="141"/>
      <c r="G199" s="142"/>
      <c r="H199" s="11" t="s">
        <v>861</v>
      </c>
      <c r="I199" s="14">
        <v>2.78</v>
      </c>
      <c r="J199" s="109">
        <f t="shared" si="2"/>
        <v>5.56</v>
      </c>
      <c r="K199" s="115"/>
    </row>
    <row r="200" spans="1:11" ht="36">
      <c r="A200" s="114"/>
      <c r="B200" s="107">
        <v>1</v>
      </c>
      <c r="C200" s="10" t="s">
        <v>860</v>
      </c>
      <c r="D200" s="118" t="s">
        <v>1352</v>
      </c>
      <c r="E200" s="118" t="s">
        <v>28</v>
      </c>
      <c r="F200" s="141"/>
      <c r="G200" s="142"/>
      <c r="H200" s="11" t="s">
        <v>861</v>
      </c>
      <c r="I200" s="14">
        <v>2.78</v>
      </c>
      <c r="J200" s="109">
        <f t="shared" si="2"/>
        <v>2.78</v>
      </c>
      <c r="K200" s="115"/>
    </row>
    <row r="201" spans="1:11" ht="36">
      <c r="A201" s="114"/>
      <c r="B201" s="107">
        <v>1</v>
      </c>
      <c r="C201" s="10" t="s">
        <v>860</v>
      </c>
      <c r="D201" s="118" t="s">
        <v>1353</v>
      </c>
      <c r="E201" s="118" t="s">
        <v>29</v>
      </c>
      <c r="F201" s="141"/>
      <c r="G201" s="142"/>
      <c r="H201" s="11" t="s">
        <v>861</v>
      </c>
      <c r="I201" s="14">
        <v>2.78</v>
      </c>
      <c r="J201" s="109">
        <f t="shared" si="2"/>
        <v>2.78</v>
      </c>
      <c r="K201" s="115"/>
    </row>
    <row r="202" spans="1:11" ht="24">
      <c r="A202" s="114"/>
      <c r="B202" s="107">
        <v>2</v>
      </c>
      <c r="C202" s="10" t="s">
        <v>862</v>
      </c>
      <c r="D202" s="118" t="s">
        <v>1354</v>
      </c>
      <c r="E202" s="118" t="s">
        <v>27</v>
      </c>
      <c r="F202" s="141" t="s">
        <v>271</v>
      </c>
      <c r="G202" s="142"/>
      <c r="H202" s="11" t="s">
        <v>863</v>
      </c>
      <c r="I202" s="14">
        <v>3.8</v>
      </c>
      <c r="J202" s="109">
        <f t="shared" si="2"/>
        <v>7.6</v>
      </c>
      <c r="K202" s="115"/>
    </row>
    <row r="203" spans="1:11" ht="24">
      <c r="A203" s="114"/>
      <c r="B203" s="107">
        <v>25</v>
      </c>
      <c r="C203" s="10" t="s">
        <v>864</v>
      </c>
      <c r="D203" s="118" t="s">
        <v>1355</v>
      </c>
      <c r="E203" s="118"/>
      <c r="F203" s="141"/>
      <c r="G203" s="142"/>
      <c r="H203" s="11" t="s">
        <v>1155</v>
      </c>
      <c r="I203" s="14">
        <v>1.1399999999999999</v>
      </c>
      <c r="J203" s="109">
        <f t="shared" si="2"/>
        <v>28.499999999999996</v>
      </c>
      <c r="K203" s="115"/>
    </row>
    <row r="204" spans="1:11" ht="24">
      <c r="A204" s="114"/>
      <c r="B204" s="107">
        <v>5</v>
      </c>
      <c r="C204" s="10" t="s">
        <v>125</v>
      </c>
      <c r="D204" s="118" t="s">
        <v>1356</v>
      </c>
      <c r="E204" s="118" t="s">
        <v>209</v>
      </c>
      <c r="F204" s="141"/>
      <c r="G204" s="142"/>
      <c r="H204" s="11" t="s">
        <v>865</v>
      </c>
      <c r="I204" s="14">
        <v>0.41</v>
      </c>
      <c r="J204" s="109">
        <f t="shared" si="2"/>
        <v>2.0499999999999998</v>
      </c>
      <c r="K204" s="115"/>
    </row>
    <row r="205" spans="1:11" ht="24">
      <c r="A205" s="114"/>
      <c r="B205" s="107">
        <v>5</v>
      </c>
      <c r="C205" s="10" t="s">
        <v>125</v>
      </c>
      <c r="D205" s="118" t="s">
        <v>1357</v>
      </c>
      <c r="E205" s="118" t="s">
        <v>212</v>
      </c>
      <c r="F205" s="141"/>
      <c r="G205" s="142"/>
      <c r="H205" s="11" t="s">
        <v>865</v>
      </c>
      <c r="I205" s="14">
        <v>0.41</v>
      </c>
      <c r="J205" s="109">
        <f t="shared" si="2"/>
        <v>2.0499999999999998</v>
      </c>
      <c r="K205" s="115"/>
    </row>
    <row r="206" spans="1:11" ht="24">
      <c r="A206" s="114"/>
      <c r="B206" s="107">
        <v>5</v>
      </c>
      <c r="C206" s="10" t="s">
        <v>125</v>
      </c>
      <c r="D206" s="118" t="s">
        <v>1358</v>
      </c>
      <c r="E206" s="118" t="s">
        <v>262</v>
      </c>
      <c r="F206" s="141"/>
      <c r="G206" s="142"/>
      <c r="H206" s="11" t="s">
        <v>865</v>
      </c>
      <c r="I206" s="14">
        <v>0.41</v>
      </c>
      <c r="J206" s="109">
        <f t="shared" si="2"/>
        <v>2.0499999999999998</v>
      </c>
      <c r="K206" s="115"/>
    </row>
    <row r="207" spans="1:11" ht="24">
      <c r="A207" s="114"/>
      <c r="B207" s="107">
        <v>5</v>
      </c>
      <c r="C207" s="10" t="s">
        <v>125</v>
      </c>
      <c r="D207" s="118" t="s">
        <v>1359</v>
      </c>
      <c r="E207" s="118" t="s">
        <v>268</v>
      </c>
      <c r="F207" s="141"/>
      <c r="G207" s="142"/>
      <c r="H207" s="11" t="s">
        <v>865</v>
      </c>
      <c r="I207" s="14">
        <v>0.41</v>
      </c>
      <c r="J207" s="109">
        <f t="shared" si="2"/>
        <v>2.0499999999999998</v>
      </c>
      <c r="K207" s="115"/>
    </row>
    <row r="208" spans="1:11" ht="24">
      <c r="A208" s="114"/>
      <c r="B208" s="107">
        <v>5</v>
      </c>
      <c r="C208" s="10" t="s">
        <v>125</v>
      </c>
      <c r="D208" s="118" t="s">
        <v>1360</v>
      </c>
      <c r="E208" s="118" t="s">
        <v>310</v>
      </c>
      <c r="F208" s="141"/>
      <c r="G208" s="142"/>
      <c r="H208" s="11" t="s">
        <v>865</v>
      </c>
      <c r="I208" s="14">
        <v>0.41</v>
      </c>
      <c r="J208" s="109">
        <f t="shared" si="2"/>
        <v>2.0499999999999998</v>
      </c>
      <c r="K208" s="115"/>
    </row>
    <row r="209" spans="1:11" ht="24">
      <c r="A209" s="114"/>
      <c r="B209" s="107">
        <v>20</v>
      </c>
      <c r="C209" s="10" t="s">
        <v>866</v>
      </c>
      <c r="D209" s="118" t="s">
        <v>1361</v>
      </c>
      <c r="E209" s="118" t="s">
        <v>238</v>
      </c>
      <c r="F209" s="141"/>
      <c r="G209" s="142"/>
      <c r="H209" s="11" t="s">
        <v>867</v>
      </c>
      <c r="I209" s="14">
        <v>1.02</v>
      </c>
      <c r="J209" s="109">
        <f t="shared" si="2"/>
        <v>20.399999999999999</v>
      </c>
      <c r="K209" s="115"/>
    </row>
    <row r="210" spans="1:11" ht="24">
      <c r="A210" s="114"/>
      <c r="B210" s="107">
        <v>5</v>
      </c>
      <c r="C210" s="10" t="s">
        <v>866</v>
      </c>
      <c r="D210" s="118" t="s">
        <v>1362</v>
      </c>
      <c r="E210" s="118" t="s">
        <v>347</v>
      </c>
      <c r="F210" s="141"/>
      <c r="G210" s="142"/>
      <c r="H210" s="11" t="s">
        <v>867</v>
      </c>
      <c r="I210" s="14">
        <v>1.02</v>
      </c>
      <c r="J210" s="109">
        <f t="shared" si="2"/>
        <v>5.0999999999999996</v>
      </c>
      <c r="K210" s="115"/>
    </row>
    <row r="211" spans="1:11" ht="24">
      <c r="A211" s="114"/>
      <c r="B211" s="107">
        <v>5</v>
      </c>
      <c r="C211" s="10" t="s">
        <v>866</v>
      </c>
      <c r="D211" s="118" t="s">
        <v>1363</v>
      </c>
      <c r="E211" s="118" t="s">
        <v>527</v>
      </c>
      <c r="F211" s="141"/>
      <c r="G211" s="142"/>
      <c r="H211" s="11" t="s">
        <v>867</v>
      </c>
      <c r="I211" s="14">
        <v>1.02</v>
      </c>
      <c r="J211" s="109">
        <f t="shared" si="2"/>
        <v>5.0999999999999996</v>
      </c>
      <c r="K211" s="115"/>
    </row>
    <row r="212" spans="1:11" ht="24">
      <c r="A212" s="114"/>
      <c r="B212" s="107">
        <v>5</v>
      </c>
      <c r="C212" s="10" t="s">
        <v>866</v>
      </c>
      <c r="D212" s="118" t="s">
        <v>1364</v>
      </c>
      <c r="E212" s="118" t="s">
        <v>868</v>
      </c>
      <c r="F212" s="141"/>
      <c r="G212" s="142"/>
      <c r="H212" s="11" t="s">
        <v>867</v>
      </c>
      <c r="I212" s="14">
        <v>1.02</v>
      </c>
      <c r="J212" s="109">
        <f t="shared" si="2"/>
        <v>5.0999999999999996</v>
      </c>
      <c r="K212" s="115"/>
    </row>
    <row r="213" spans="1:11" ht="24">
      <c r="A213" s="114"/>
      <c r="B213" s="107">
        <v>10</v>
      </c>
      <c r="C213" s="10" t="s">
        <v>866</v>
      </c>
      <c r="D213" s="118" t="s">
        <v>1365</v>
      </c>
      <c r="E213" s="118" t="s">
        <v>869</v>
      </c>
      <c r="F213" s="141"/>
      <c r="G213" s="142"/>
      <c r="H213" s="11" t="s">
        <v>867</v>
      </c>
      <c r="I213" s="14">
        <v>1.02</v>
      </c>
      <c r="J213" s="109">
        <f t="shared" si="2"/>
        <v>10.199999999999999</v>
      </c>
      <c r="K213" s="115"/>
    </row>
    <row r="214" spans="1:11" ht="24">
      <c r="A214" s="114"/>
      <c r="B214" s="107">
        <v>5</v>
      </c>
      <c r="C214" s="10" t="s">
        <v>866</v>
      </c>
      <c r="D214" s="118" t="s">
        <v>1366</v>
      </c>
      <c r="E214" s="118" t="s">
        <v>870</v>
      </c>
      <c r="F214" s="141"/>
      <c r="G214" s="142"/>
      <c r="H214" s="11" t="s">
        <v>867</v>
      </c>
      <c r="I214" s="14">
        <v>1.02</v>
      </c>
      <c r="J214" s="109">
        <f t="shared" ref="J214:J277" si="3">I214*B214</f>
        <v>5.0999999999999996</v>
      </c>
      <c r="K214" s="115"/>
    </row>
    <row r="215" spans="1:11" ht="24">
      <c r="A215" s="114"/>
      <c r="B215" s="107">
        <v>5</v>
      </c>
      <c r="C215" s="10" t="s">
        <v>866</v>
      </c>
      <c r="D215" s="118" t="s">
        <v>1367</v>
      </c>
      <c r="E215" s="118" t="s">
        <v>871</v>
      </c>
      <c r="F215" s="141"/>
      <c r="G215" s="142"/>
      <c r="H215" s="11" t="s">
        <v>867</v>
      </c>
      <c r="I215" s="14">
        <v>1.02</v>
      </c>
      <c r="J215" s="109">
        <f t="shared" si="3"/>
        <v>5.0999999999999996</v>
      </c>
      <c r="K215" s="115"/>
    </row>
    <row r="216" spans="1:11" ht="24">
      <c r="A216" s="114"/>
      <c r="B216" s="107">
        <v>5</v>
      </c>
      <c r="C216" s="10" t="s">
        <v>866</v>
      </c>
      <c r="D216" s="118" t="s">
        <v>1368</v>
      </c>
      <c r="E216" s="118" t="s">
        <v>872</v>
      </c>
      <c r="F216" s="141"/>
      <c r="G216" s="142"/>
      <c r="H216" s="11" t="s">
        <v>867</v>
      </c>
      <c r="I216" s="14">
        <v>1.02</v>
      </c>
      <c r="J216" s="109">
        <f t="shared" si="3"/>
        <v>5.0999999999999996</v>
      </c>
      <c r="K216" s="115"/>
    </row>
    <row r="217" spans="1:11" ht="24">
      <c r="A217" s="114"/>
      <c r="B217" s="107">
        <v>1</v>
      </c>
      <c r="C217" s="10" t="s">
        <v>873</v>
      </c>
      <c r="D217" s="118" t="s">
        <v>1369</v>
      </c>
      <c r="E217" s="118"/>
      <c r="F217" s="141"/>
      <c r="G217" s="142"/>
      <c r="H217" s="11" t="s">
        <v>874</v>
      </c>
      <c r="I217" s="14">
        <v>39.58</v>
      </c>
      <c r="J217" s="109">
        <f t="shared" si="3"/>
        <v>39.58</v>
      </c>
      <c r="K217" s="115"/>
    </row>
    <row r="218" spans="1:11" ht="48">
      <c r="A218" s="114"/>
      <c r="B218" s="107">
        <v>1</v>
      </c>
      <c r="C218" s="10" t="s">
        <v>875</v>
      </c>
      <c r="D218" s="118" t="s">
        <v>1370</v>
      </c>
      <c r="E218" s="118" t="s">
        <v>698</v>
      </c>
      <c r="F218" s="141"/>
      <c r="G218" s="142"/>
      <c r="H218" s="11" t="s">
        <v>1156</v>
      </c>
      <c r="I218" s="14">
        <v>26.83</v>
      </c>
      <c r="J218" s="109">
        <f t="shared" si="3"/>
        <v>26.83</v>
      </c>
      <c r="K218" s="115"/>
    </row>
    <row r="219" spans="1:11" ht="48">
      <c r="A219" s="114"/>
      <c r="B219" s="107">
        <v>1</v>
      </c>
      <c r="C219" s="10" t="s">
        <v>876</v>
      </c>
      <c r="D219" s="118" t="s">
        <v>1371</v>
      </c>
      <c r="E219" s="118" t="s">
        <v>698</v>
      </c>
      <c r="F219" s="141"/>
      <c r="G219" s="142"/>
      <c r="H219" s="11" t="s">
        <v>1157</v>
      </c>
      <c r="I219" s="14">
        <v>31.43</v>
      </c>
      <c r="J219" s="109">
        <f t="shared" si="3"/>
        <v>31.43</v>
      </c>
      <c r="K219" s="115"/>
    </row>
    <row r="220" spans="1:11" ht="48">
      <c r="A220" s="114"/>
      <c r="B220" s="107">
        <v>1</v>
      </c>
      <c r="C220" s="10" t="s">
        <v>877</v>
      </c>
      <c r="D220" s="118" t="s">
        <v>1372</v>
      </c>
      <c r="E220" s="118" t="s">
        <v>698</v>
      </c>
      <c r="F220" s="141"/>
      <c r="G220" s="142"/>
      <c r="H220" s="11" t="s">
        <v>1158</v>
      </c>
      <c r="I220" s="14">
        <v>51.77</v>
      </c>
      <c r="J220" s="109">
        <f t="shared" si="3"/>
        <v>51.77</v>
      </c>
      <c r="K220" s="115"/>
    </row>
    <row r="221" spans="1:11">
      <c r="A221" s="114"/>
      <c r="B221" s="107">
        <v>5</v>
      </c>
      <c r="C221" s="10" t="s">
        <v>878</v>
      </c>
      <c r="D221" s="118" t="s">
        <v>1373</v>
      </c>
      <c r="E221" s="118" t="s">
        <v>110</v>
      </c>
      <c r="F221" s="141"/>
      <c r="G221" s="142"/>
      <c r="H221" s="11" t="s">
        <v>879</v>
      </c>
      <c r="I221" s="14">
        <v>2.74</v>
      </c>
      <c r="J221" s="109">
        <f t="shared" si="3"/>
        <v>13.700000000000001</v>
      </c>
      <c r="K221" s="115"/>
    </row>
    <row r="222" spans="1:11">
      <c r="A222" s="114"/>
      <c r="B222" s="107">
        <v>5</v>
      </c>
      <c r="C222" s="10" t="s">
        <v>878</v>
      </c>
      <c r="D222" s="118" t="s">
        <v>1374</v>
      </c>
      <c r="E222" s="118" t="s">
        <v>483</v>
      </c>
      <c r="F222" s="141"/>
      <c r="G222" s="142"/>
      <c r="H222" s="11" t="s">
        <v>879</v>
      </c>
      <c r="I222" s="14">
        <v>2.74</v>
      </c>
      <c r="J222" s="109">
        <f t="shared" si="3"/>
        <v>13.700000000000001</v>
      </c>
      <c r="K222" s="115"/>
    </row>
    <row r="223" spans="1:11">
      <c r="A223" s="114"/>
      <c r="B223" s="107">
        <v>6</v>
      </c>
      <c r="C223" s="10" t="s">
        <v>878</v>
      </c>
      <c r="D223" s="118" t="s">
        <v>1375</v>
      </c>
      <c r="E223" s="118" t="s">
        <v>880</v>
      </c>
      <c r="F223" s="141"/>
      <c r="G223" s="142"/>
      <c r="H223" s="11" t="s">
        <v>879</v>
      </c>
      <c r="I223" s="14">
        <v>2.74</v>
      </c>
      <c r="J223" s="109">
        <f t="shared" si="3"/>
        <v>16.440000000000001</v>
      </c>
      <c r="K223" s="115"/>
    </row>
    <row r="224" spans="1:11">
      <c r="A224" s="114"/>
      <c r="B224" s="107">
        <v>2</v>
      </c>
      <c r="C224" s="10" t="s">
        <v>881</v>
      </c>
      <c r="D224" s="118" t="s">
        <v>1376</v>
      </c>
      <c r="E224" s="118" t="s">
        <v>722</v>
      </c>
      <c r="F224" s="141"/>
      <c r="G224" s="142"/>
      <c r="H224" s="11" t="s">
        <v>882</v>
      </c>
      <c r="I224" s="14">
        <v>1.45</v>
      </c>
      <c r="J224" s="109">
        <f t="shared" si="3"/>
        <v>2.9</v>
      </c>
      <c r="K224" s="115"/>
    </row>
    <row r="225" spans="1:11">
      <c r="A225" s="114"/>
      <c r="B225" s="107">
        <v>2</v>
      </c>
      <c r="C225" s="10" t="s">
        <v>881</v>
      </c>
      <c r="D225" s="118" t="s">
        <v>1377</v>
      </c>
      <c r="E225" s="118" t="s">
        <v>785</v>
      </c>
      <c r="F225" s="141"/>
      <c r="G225" s="142"/>
      <c r="H225" s="11" t="s">
        <v>882</v>
      </c>
      <c r="I225" s="14">
        <v>1.88</v>
      </c>
      <c r="J225" s="109">
        <f t="shared" si="3"/>
        <v>3.76</v>
      </c>
      <c r="K225" s="115"/>
    </row>
    <row r="226" spans="1:11">
      <c r="A226" s="114"/>
      <c r="B226" s="107">
        <v>2</v>
      </c>
      <c r="C226" s="10" t="s">
        <v>881</v>
      </c>
      <c r="D226" s="118" t="s">
        <v>1378</v>
      </c>
      <c r="E226" s="118" t="s">
        <v>808</v>
      </c>
      <c r="F226" s="141"/>
      <c r="G226" s="142"/>
      <c r="H226" s="11" t="s">
        <v>882</v>
      </c>
      <c r="I226" s="14">
        <v>3.52</v>
      </c>
      <c r="J226" s="109">
        <f t="shared" si="3"/>
        <v>7.04</v>
      </c>
      <c r="K226" s="115"/>
    </row>
    <row r="227" spans="1:11">
      <c r="A227" s="114"/>
      <c r="B227" s="107">
        <v>2</v>
      </c>
      <c r="C227" s="10" t="s">
        <v>883</v>
      </c>
      <c r="D227" s="118" t="s">
        <v>1379</v>
      </c>
      <c r="E227" s="118" t="s">
        <v>722</v>
      </c>
      <c r="F227" s="141"/>
      <c r="G227" s="142"/>
      <c r="H227" s="11" t="s">
        <v>884</v>
      </c>
      <c r="I227" s="14">
        <v>1.79</v>
      </c>
      <c r="J227" s="109">
        <f t="shared" si="3"/>
        <v>3.58</v>
      </c>
      <c r="K227" s="115"/>
    </row>
    <row r="228" spans="1:11">
      <c r="A228" s="114"/>
      <c r="B228" s="107">
        <v>2</v>
      </c>
      <c r="C228" s="10" t="s">
        <v>883</v>
      </c>
      <c r="D228" s="118" t="s">
        <v>1380</v>
      </c>
      <c r="E228" s="118" t="s">
        <v>787</v>
      </c>
      <c r="F228" s="141"/>
      <c r="G228" s="142"/>
      <c r="H228" s="11" t="s">
        <v>884</v>
      </c>
      <c r="I228" s="14">
        <v>2.83</v>
      </c>
      <c r="J228" s="109">
        <f t="shared" si="3"/>
        <v>5.66</v>
      </c>
      <c r="K228" s="115"/>
    </row>
    <row r="229" spans="1:11">
      <c r="A229" s="114"/>
      <c r="B229" s="107">
        <v>2</v>
      </c>
      <c r="C229" s="10" t="s">
        <v>885</v>
      </c>
      <c r="D229" s="118" t="s">
        <v>1381</v>
      </c>
      <c r="E229" s="118" t="s">
        <v>722</v>
      </c>
      <c r="F229" s="141"/>
      <c r="G229" s="142"/>
      <c r="H229" s="11" t="s">
        <v>886</v>
      </c>
      <c r="I229" s="14">
        <v>3.26</v>
      </c>
      <c r="J229" s="109">
        <f t="shared" si="3"/>
        <v>6.52</v>
      </c>
      <c r="K229" s="115"/>
    </row>
    <row r="230" spans="1:11">
      <c r="A230" s="114"/>
      <c r="B230" s="107">
        <v>2</v>
      </c>
      <c r="C230" s="10" t="s">
        <v>885</v>
      </c>
      <c r="D230" s="118" t="s">
        <v>1382</v>
      </c>
      <c r="E230" s="118" t="s">
        <v>785</v>
      </c>
      <c r="F230" s="141"/>
      <c r="G230" s="142"/>
      <c r="H230" s="11" t="s">
        <v>886</v>
      </c>
      <c r="I230" s="14">
        <v>4.9000000000000004</v>
      </c>
      <c r="J230" s="109">
        <f t="shared" si="3"/>
        <v>9.8000000000000007</v>
      </c>
      <c r="K230" s="115"/>
    </row>
    <row r="231" spans="1:11">
      <c r="A231" s="114"/>
      <c r="B231" s="107">
        <v>2</v>
      </c>
      <c r="C231" s="10" t="s">
        <v>885</v>
      </c>
      <c r="D231" s="118" t="s">
        <v>1383</v>
      </c>
      <c r="E231" s="118" t="s">
        <v>787</v>
      </c>
      <c r="F231" s="141"/>
      <c r="G231" s="142"/>
      <c r="H231" s="11" t="s">
        <v>886</v>
      </c>
      <c r="I231" s="14">
        <v>5.76</v>
      </c>
      <c r="J231" s="109">
        <f t="shared" si="3"/>
        <v>11.52</v>
      </c>
      <c r="K231" s="115"/>
    </row>
    <row r="232" spans="1:11">
      <c r="A232" s="114"/>
      <c r="B232" s="107">
        <v>2</v>
      </c>
      <c r="C232" s="10" t="s">
        <v>885</v>
      </c>
      <c r="D232" s="118" t="s">
        <v>1384</v>
      </c>
      <c r="E232" s="118" t="s">
        <v>804</v>
      </c>
      <c r="F232" s="141"/>
      <c r="G232" s="142"/>
      <c r="H232" s="11" t="s">
        <v>886</v>
      </c>
      <c r="I232" s="14">
        <v>7.06</v>
      </c>
      <c r="J232" s="109">
        <f t="shared" si="3"/>
        <v>14.12</v>
      </c>
      <c r="K232" s="115"/>
    </row>
    <row r="233" spans="1:11">
      <c r="A233" s="114"/>
      <c r="B233" s="107">
        <v>2</v>
      </c>
      <c r="C233" s="10" t="s">
        <v>887</v>
      </c>
      <c r="D233" s="118" t="s">
        <v>1385</v>
      </c>
      <c r="E233" s="118" t="s">
        <v>720</v>
      </c>
      <c r="F233" s="141"/>
      <c r="G233" s="142"/>
      <c r="H233" s="11" t="s">
        <v>888</v>
      </c>
      <c r="I233" s="14">
        <v>1.19</v>
      </c>
      <c r="J233" s="109">
        <f t="shared" si="3"/>
        <v>2.38</v>
      </c>
      <c r="K233" s="115"/>
    </row>
    <row r="234" spans="1:11">
      <c r="A234" s="114"/>
      <c r="B234" s="107">
        <v>2</v>
      </c>
      <c r="C234" s="10" t="s">
        <v>887</v>
      </c>
      <c r="D234" s="118" t="s">
        <v>1386</v>
      </c>
      <c r="E234" s="118" t="s">
        <v>721</v>
      </c>
      <c r="F234" s="141"/>
      <c r="G234" s="142"/>
      <c r="H234" s="11" t="s">
        <v>888</v>
      </c>
      <c r="I234" s="14">
        <v>1.4</v>
      </c>
      <c r="J234" s="109">
        <f t="shared" si="3"/>
        <v>2.8</v>
      </c>
      <c r="K234" s="115"/>
    </row>
    <row r="235" spans="1:11">
      <c r="A235" s="114"/>
      <c r="B235" s="107">
        <v>2</v>
      </c>
      <c r="C235" s="10" t="s">
        <v>887</v>
      </c>
      <c r="D235" s="118" t="s">
        <v>1387</v>
      </c>
      <c r="E235" s="118" t="s">
        <v>807</v>
      </c>
      <c r="F235" s="141"/>
      <c r="G235" s="142"/>
      <c r="H235" s="11" t="s">
        <v>888</v>
      </c>
      <c r="I235" s="14">
        <v>1.54</v>
      </c>
      <c r="J235" s="109">
        <f t="shared" si="3"/>
        <v>3.08</v>
      </c>
      <c r="K235" s="115"/>
    </row>
    <row r="236" spans="1:11">
      <c r="A236" s="114"/>
      <c r="B236" s="107">
        <v>2</v>
      </c>
      <c r="C236" s="10" t="s">
        <v>887</v>
      </c>
      <c r="D236" s="118" t="s">
        <v>1388</v>
      </c>
      <c r="E236" s="118" t="s">
        <v>889</v>
      </c>
      <c r="F236" s="141"/>
      <c r="G236" s="142"/>
      <c r="H236" s="11" t="s">
        <v>888</v>
      </c>
      <c r="I236" s="14">
        <v>2.31</v>
      </c>
      <c r="J236" s="109">
        <f t="shared" si="3"/>
        <v>4.62</v>
      </c>
      <c r="K236" s="115"/>
    </row>
    <row r="237" spans="1:11">
      <c r="A237" s="114"/>
      <c r="B237" s="107">
        <v>2</v>
      </c>
      <c r="C237" s="10" t="s">
        <v>887</v>
      </c>
      <c r="D237" s="118" t="s">
        <v>1389</v>
      </c>
      <c r="E237" s="118" t="s">
        <v>808</v>
      </c>
      <c r="F237" s="141"/>
      <c r="G237" s="142"/>
      <c r="H237" s="11" t="s">
        <v>888</v>
      </c>
      <c r="I237" s="14">
        <v>4.55</v>
      </c>
      <c r="J237" s="109">
        <f t="shared" si="3"/>
        <v>9.1</v>
      </c>
      <c r="K237" s="115"/>
    </row>
    <row r="238" spans="1:11">
      <c r="A238" s="114"/>
      <c r="B238" s="107">
        <v>1</v>
      </c>
      <c r="C238" s="10" t="s">
        <v>890</v>
      </c>
      <c r="D238" s="118" t="s">
        <v>1390</v>
      </c>
      <c r="E238" s="118" t="s">
        <v>807</v>
      </c>
      <c r="F238" s="141"/>
      <c r="G238" s="142"/>
      <c r="H238" s="11" t="s">
        <v>891</v>
      </c>
      <c r="I238" s="14">
        <v>1.71</v>
      </c>
      <c r="J238" s="109">
        <f t="shared" si="3"/>
        <v>1.71</v>
      </c>
      <c r="K238" s="115"/>
    </row>
    <row r="239" spans="1:11">
      <c r="A239" s="114"/>
      <c r="B239" s="107">
        <v>1</v>
      </c>
      <c r="C239" s="10" t="s">
        <v>890</v>
      </c>
      <c r="D239" s="118" t="s">
        <v>1391</v>
      </c>
      <c r="E239" s="118" t="s">
        <v>804</v>
      </c>
      <c r="F239" s="141"/>
      <c r="G239" s="142"/>
      <c r="H239" s="11" t="s">
        <v>891</v>
      </c>
      <c r="I239" s="14">
        <v>4.38</v>
      </c>
      <c r="J239" s="109">
        <f t="shared" si="3"/>
        <v>4.38</v>
      </c>
      <c r="K239" s="115"/>
    </row>
    <row r="240" spans="1:11">
      <c r="A240" s="114"/>
      <c r="B240" s="107">
        <v>2</v>
      </c>
      <c r="C240" s="10" t="s">
        <v>892</v>
      </c>
      <c r="D240" s="118" t="s">
        <v>1392</v>
      </c>
      <c r="E240" s="118" t="s">
        <v>722</v>
      </c>
      <c r="F240" s="141"/>
      <c r="G240" s="142"/>
      <c r="H240" s="11" t="s">
        <v>893</v>
      </c>
      <c r="I240" s="14">
        <v>1.97</v>
      </c>
      <c r="J240" s="109">
        <f t="shared" si="3"/>
        <v>3.94</v>
      </c>
      <c r="K240" s="115"/>
    </row>
    <row r="241" spans="1:11">
      <c r="A241" s="114"/>
      <c r="B241" s="107">
        <v>1</v>
      </c>
      <c r="C241" s="10" t="s">
        <v>894</v>
      </c>
      <c r="D241" s="118" t="s">
        <v>1393</v>
      </c>
      <c r="E241" s="118" t="s">
        <v>722</v>
      </c>
      <c r="F241" s="141"/>
      <c r="G241" s="142"/>
      <c r="H241" s="11" t="s">
        <v>895</v>
      </c>
      <c r="I241" s="14">
        <v>3.35</v>
      </c>
      <c r="J241" s="109">
        <f t="shared" si="3"/>
        <v>3.35</v>
      </c>
      <c r="K241" s="115"/>
    </row>
    <row r="242" spans="1:11">
      <c r="A242" s="114"/>
      <c r="B242" s="107">
        <v>1</v>
      </c>
      <c r="C242" s="10" t="s">
        <v>894</v>
      </c>
      <c r="D242" s="118" t="s">
        <v>1394</v>
      </c>
      <c r="E242" s="118" t="s">
        <v>889</v>
      </c>
      <c r="F242" s="141"/>
      <c r="G242" s="142"/>
      <c r="H242" s="11" t="s">
        <v>895</v>
      </c>
      <c r="I242" s="14">
        <v>3.86</v>
      </c>
      <c r="J242" s="109">
        <f t="shared" si="3"/>
        <v>3.86</v>
      </c>
      <c r="K242" s="115"/>
    </row>
    <row r="243" spans="1:11">
      <c r="A243" s="114"/>
      <c r="B243" s="107">
        <v>2</v>
      </c>
      <c r="C243" s="10" t="s">
        <v>894</v>
      </c>
      <c r="D243" s="118" t="s">
        <v>1395</v>
      </c>
      <c r="E243" s="118" t="s">
        <v>785</v>
      </c>
      <c r="F243" s="141"/>
      <c r="G243" s="142"/>
      <c r="H243" s="11" t="s">
        <v>895</v>
      </c>
      <c r="I243" s="14">
        <v>4.47</v>
      </c>
      <c r="J243" s="109">
        <f t="shared" si="3"/>
        <v>8.94</v>
      </c>
      <c r="K243" s="115"/>
    </row>
    <row r="244" spans="1:11">
      <c r="A244" s="114"/>
      <c r="B244" s="107">
        <v>2</v>
      </c>
      <c r="C244" s="10" t="s">
        <v>896</v>
      </c>
      <c r="D244" s="118" t="s">
        <v>1396</v>
      </c>
      <c r="E244" s="118" t="s">
        <v>807</v>
      </c>
      <c r="F244" s="141"/>
      <c r="G244" s="142"/>
      <c r="H244" s="11" t="s">
        <v>897</v>
      </c>
      <c r="I244" s="14">
        <v>1.79</v>
      </c>
      <c r="J244" s="109">
        <f t="shared" si="3"/>
        <v>3.58</v>
      </c>
      <c r="K244" s="115"/>
    </row>
    <row r="245" spans="1:11">
      <c r="A245" s="114"/>
      <c r="B245" s="107">
        <v>2</v>
      </c>
      <c r="C245" s="10" t="s">
        <v>896</v>
      </c>
      <c r="D245" s="118" t="s">
        <v>1397</v>
      </c>
      <c r="E245" s="118" t="s">
        <v>722</v>
      </c>
      <c r="F245" s="141"/>
      <c r="G245" s="142"/>
      <c r="H245" s="11" t="s">
        <v>897</v>
      </c>
      <c r="I245" s="14">
        <v>2.23</v>
      </c>
      <c r="J245" s="109">
        <f t="shared" si="3"/>
        <v>4.46</v>
      </c>
      <c r="K245" s="115"/>
    </row>
    <row r="246" spans="1:11">
      <c r="A246" s="114"/>
      <c r="B246" s="107">
        <v>2</v>
      </c>
      <c r="C246" s="10" t="s">
        <v>896</v>
      </c>
      <c r="D246" s="118" t="s">
        <v>1398</v>
      </c>
      <c r="E246" s="118" t="s">
        <v>889</v>
      </c>
      <c r="F246" s="141"/>
      <c r="G246" s="142"/>
      <c r="H246" s="11" t="s">
        <v>897</v>
      </c>
      <c r="I246" s="14">
        <v>2.74</v>
      </c>
      <c r="J246" s="109">
        <f t="shared" si="3"/>
        <v>5.48</v>
      </c>
      <c r="K246" s="115"/>
    </row>
    <row r="247" spans="1:11">
      <c r="A247" s="114"/>
      <c r="B247" s="107">
        <v>2</v>
      </c>
      <c r="C247" s="10" t="s">
        <v>896</v>
      </c>
      <c r="D247" s="118" t="s">
        <v>1399</v>
      </c>
      <c r="E247" s="118" t="s">
        <v>785</v>
      </c>
      <c r="F247" s="141"/>
      <c r="G247" s="142"/>
      <c r="H247" s="11" t="s">
        <v>897</v>
      </c>
      <c r="I247" s="14">
        <v>3.35</v>
      </c>
      <c r="J247" s="109">
        <f t="shared" si="3"/>
        <v>6.7</v>
      </c>
      <c r="K247" s="115"/>
    </row>
    <row r="248" spans="1:11">
      <c r="A248" s="114"/>
      <c r="B248" s="107">
        <v>2</v>
      </c>
      <c r="C248" s="10" t="s">
        <v>896</v>
      </c>
      <c r="D248" s="118" t="s">
        <v>1400</v>
      </c>
      <c r="E248" s="118" t="s">
        <v>787</v>
      </c>
      <c r="F248" s="141"/>
      <c r="G248" s="142"/>
      <c r="H248" s="11" t="s">
        <v>897</v>
      </c>
      <c r="I248" s="14">
        <v>4.12</v>
      </c>
      <c r="J248" s="109">
        <f t="shared" si="3"/>
        <v>8.24</v>
      </c>
      <c r="K248" s="115"/>
    </row>
    <row r="249" spans="1:11">
      <c r="A249" s="114"/>
      <c r="B249" s="107">
        <v>2</v>
      </c>
      <c r="C249" s="10" t="s">
        <v>896</v>
      </c>
      <c r="D249" s="118" t="s">
        <v>1401</v>
      </c>
      <c r="E249" s="118" t="s">
        <v>804</v>
      </c>
      <c r="F249" s="141"/>
      <c r="G249" s="142"/>
      <c r="H249" s="11" t="s">
        <v>897</v>
      </c>
      <c r="I249" s="14">
        <v>4.9000000000000004</v>
      </c>
      <c r="J249" s="109">
        <f t="shared" si="3"/>
        <v>9.8000000000000007</v>
      </c>
      <c r="K249" s="115"/>
    </row>
    <row r="250" spans="1:11">
      <c r="A250" s="114"/>
      <c r="B250" s="133">
        <v>0</v>
      </c>
      <c r="C250" s="134" t="s">
        <v>898</v>
      </c>
      <c r="D250" s="135" t="s">
        <v>1402</v>
      </c>
      <c r="E250" s="135" t="s">
        <v>807</v>
      </c>
      <c r="F250" s="145"/>
      <c r="G250" s="146"/>
      <c r="H250" s="136" t="s">
        <v>899</v>
      </c>
      <c r="I250" s="137">
        <v>1.5</v>
      </c>
      <c r="J250" s="138">
        <f t="shared" si="3"/>
        <v>0</v>
      </c>
      <c r="K250" s="115"/>
    </row>
    <row r="251" spans="1:11">
      <c r="A251" s="114"/>
      <c r="B251" s="107">
        <v>2</v>
      </c>
      <c r="C251" s="10" t="s">
        <v>898</v>
      </c>
      <c r="D251" s="118" t="s">
        <v>1403</v>
      </c>
      <c r="E251" s="118" t="s">
        <v>889</v>
      </c>
      <c r="F251" s="141"/>
      <c r="G251" s="142"/>
      <c r="H251" s="11" t="s">
        <v>899</v>
      </c>
      <c r="I251" s="14">
        <v>1.67</v>
      </c>
      <c r="J251" s="109">
        <f t="shared" si="3"/>
        <v>3.34</v>
      </c>
      <c r="K251" s="115"/>
    </row>
    <row r="252" spans="1:11" ht="48">
      <c r="A252" s="114"/>
      <c r="B252" s="107">
        <v>1</v>
      </c>
      <c r="C252" s="10" t="s">
        <v>900</v>
      </c>
      <c r="D252" s="118" t="s">
        <v>1404</v>
      </c>
      <c r="E252" s="118" t="s">
        <v>698</v>
      </c>
      <c r="F252" s="141"/>
      <c r="G252" s="142"/>
      <c r="H252" s="11" t="s">
        <v>1159</v>
      </c>
      <c r="I252" s="14">
        <v>44.56</v>
      </c>
      <c r="J252" s="109">
        <f t="shared" si="3"/>
        <v>44.56</v>
      </c>
      <c r="K252" s="115"/>
    </row>
    <row r="253" spans="1:11" ht="24">
      <c r="A253" s="114"/>
      <c r="B253" s="107">
        <v>4</v>
      </c>
      <c r="C253" s="10" t="s">
        <v>349</v>
      </c>
      <c r="D253" s="118" t="s">
        <v>1405</v>
      </c>
      <c r="E253" s="118" t="s">
        <v>26</v>
      </c>
      <c r="F253" s="141"/>
      <c r="G253" s="142"/>
      <c r="H253" s="11" t="s">
        <v>901</v>
      </c>
      <c r="I253" s="14">
        <v>3.95</v>
      </c>
      <c r="J253" s="109">
        <f t="shared" si="3"/>
        <v>15.8</v>
      </c>
      <c r="K253" s="115"/>
    </row>
    <row r="254" spans="1:11" ht="24">
      <c r="A254" s="114"/>
      <c r="B254" s="107">
        <v>2</v>
      </c>
      <c r="C254" s="10" t="s">
        <v>349</v>
      </c>
      <c r="D254" s="118" t="s">
        <v>1406</v>
      </c>
      <c r="E254" s="118" t="s">
        <v>27</v>
      </c>
      <c r="F254" s="141"/>
      <c r="G254" s="142"/>
      <c r="H254" s="11" t="s">
        <v>901</v>
      </c>
      <c r="I254" s="14">
        <v>3.95</v>
      </c>
      <c r="J254" s="109">
        <f t="shared" si="3"/>
        <v>7.9</v>
      </c>
      <c r="K254" s="115"/>
    </row>
    <row r="255" spans="1:11" ht="24">
      <c r="A255" s="114"/>
      <c r="B255" s="107">
        <v>2</v>
      </c>
      <c r="C255" s="10" t="s">
        <v>349</v>
      </c>
      <c r="D255" s="118" t="s">
        <v>1407</v>
      </c>
      <c r="E255" s="118" t="s">
        <v>28</v>
      </c>
      <c r="F255" s="141"/>
      <c r="G255" s="142"/>
      <c r="H255" s="11" t="s">
        <v>901</v>
      </c>
      <c r="I255" s="14">
        <v>3.95</v>
      </c>
      <c r="J255" s="109">
        <f t="shared" si="3"/>
        <v>7.9</v>
      </c>
      <c r="K255" s="115"/>
    </row>
    <row r="256" spans="1:11" ht="24">
      <c r="A256" s="114"/>
      <c r="B256" s="107">
        <v>2</v>
      </c>
      <c r="C256" s="10" t="s">
        <v>648</v>
      </c>
      <c r="D256" s="118" t="s">
        <v>1408</v>
      </c>
      <c r="E256" s="118" t="s">
        <v>23</v>
      </c>
      <c r="F256" s="141"/>
      <c r="G256" s="142"/>
      <c r="H256" s="11" t="s">
        <v>651</v>
      </c>
      <c r="I256" s="14">
        <v>2.66</v>
      </c>
      <c r="J256" s="109">
        <f t="shared" si="3"/>
        <v>5.32</v>
      </c>
      <c r="K256" s="115"/>
    </row>
    <row r="257" spans="1:11" ht="24">
      <c r="A257" s="114"/>
      <c r="B257" s="107">
        <v>2</v>
      </c>
      <c r="C257" s="10" t="s">
        <v>648</v>
      </c>
      <c r="D257" s="118" t="s">
        <v>1409</v>
      </c>
      <c r="E257" s="118" t="s">
        <v>650</v>
      </c>
      <c r="F257" s="141"/>
      <c r="G257" s="142"/>
      <c r="H257" s="11" t="s">
        <v>651</v>
      </c>
      <c r="I257" s="14">
        <v>2.66</v>
      </c>
      <c r="J257" s="109">
        <f t="shared" si="3"/>
        <v>5.32</v>
      </c>
      <c r="K257" s="115"/>
    </row>
    <row r="258" spans="1:11" ht="24">
      <c r="A258" s="114"/>
      <c r="B258" s="107">
        <v>2</v>
      </c>
      <c r="C258" s="10" t="s">
        <v>648</v>
      </c>
      <c r="D258" s="118" t="s">
        <v>1410</v>
      </c>
      <c r="E258" s="118" t="s">
        <v>25</v>
      </c>
      <c r="F258" s="141"/>
      <c r="G258" s="142"/>
      <c r="H258" s="11" t="s">
        <v>651</v>
      </c>
      <c r="I258" s="14">
        <v>2.66</v>
      </c>
      <c r="J258" s="109">
        <f t="shared" si="3"/>
        <v>5.32</v>
      </c>
      <c r="K258" s="115"/>
    </row>
    <row r="259" spans="1:11" ht="24">
      <c r="A259" s="114"/>
      <c r="B259" s="107">
        <v>2</v>
      </c>
      <c r="C259" s="10" t="s">
        <v>648</v>
      </c>
      <c r="D259" s="118" t="s">
        <v>1411</v>
      </c>
      <c r="E259" s="118" t="s">
        <v>27</v>
      </c>
      <c r="F259" s="141"/>
      <c r="G259" s="142"/>
      <c r="H259" s="11" t="s">
        <v>651</v>
      </c>
      <c r="I259" s="14">
        <v>2.66</v>
      </c>
      <c r="J259" s="109">
        <f t="shared" si="3"/>
        <v>5.32</v>
      </c>
      <c r="K259" s="115"/>
    </row>
    <row r="260" spans="1:11" ht="24">
      <c r="A260" s="114"/>
      <c r="B260" s="107">
        <v>2</v>
      </c>
      <c r="C260" s="10" t="s">
        <v>648</v>
      </c>
      <c r="D260" s="118" t="s">
        <v>1412</v>
      </c>
      <c r="E260" s="118" t="s">
        <v>28</v>
      </c>
      <c r="F260" s="141"/>
      <c r="G260" s="142"/>
      <c r="H260" s="11" t="s">
        <v>651</v>
      </c>
      <c r="I260" s="14">
        <v>2.66</v>
      </c>
      <c r="J260" s="109">
        <f t="shared" si="3"/>
        <v>5.32</v>
      </c>
      <c r="K260" s="115"/>
    </row>
    <row r="261" spans="1:11" ht="24">
      <c r="A261" s="114"/>
      <c r="B261" s="107">
        <v>10</v>
      </c>
      <c r="C261" s="10" t="s">
        <v>65</v>
      </c>
      <c r="D261" s="118" t="s">
        <v>1413</v>
      </c>
      <c r="E261" s="118" t="s">
        <v>23</v>
      </c>
      <c r="F261" s="141"/>
      <c r="G261" s="142"/>
      <c r="H261" s="11" t="s">
        <v>902</v>
      </c>
      <c r="I261" s="14">
        <v>2.74</v>
      </c>
      <c r="J261" s="109">
        <f t="shared" si="3"/>
        <v>27.400000000000002</v>
      </c>
      <c r="K261" s="115"/>
    </row>
    <row r="262" spans="1:11" ht="24">
      <c r="A262" s="114"/>
      <c r="B262" s="107">
        <v>10</v>
      </c>
      <c r="C262" s="10" t="s">
        <v>65</v>
      </c>
      <c r="D262" s="118" t="s">
        <v>1414</v>
      </c>
      <c r="E262" s="118" t="s">
        <v>650</v>
      </c>
      <c r="F262" s="141"/>
      <c r="G262" s="142"/>
      <c r="H262" s="11" t="s">
        <v>902</v>
      </c>
      <c r="I262" s="14">
        <v>2.74</v>
      </c>
      <c r="J262" s="109">
        <f t="shared" si="3"/>
        <v>27.400000000000002</v>
      </c>
      <c r="K262" s="115"/>
    </row>
    <row r="263" spans="1:11" ht="24">
      <c r="A263" s="114"/>
      <c r="B263" s="107">
        <v>10</v>
      </c>
      <c r="C263" s="10" t="s">
        <v>65</v>
      </c>
      <c r="D263" s="118" t="s">
        <v>1415</v>
      </c>
      <c r="E263" s="118" t="s">
        <v>25</v>
      </c>
      <c r="F263" s="141"/>
      <c r="G263" s="142"/>
      <c r="H263" s="11" t="s">
        <v>902</v>
      </c>
      <c r="I263" s="14">
        <v>2.74</v>
      </c>
      <c r="J263" s="109">
        <f t="shared" si="3"/>
        <v>27.400000000000002</v>
      </c>
      <c r="K263" s="115"/>
    </row>
    <row r="264" spans="1:11" ht="24">
      <c r="A264" s="114"/>
      <c r="B264" s="107">
        <v>8</v>
      </c>
      <c r="C264" s="10" t="s">
        <v>65</v>
      </c>
      <c r="D264" s="118" t="s">
        <v>1416</v>
      </c>
      <c r="E264" s="118" t="s">
        <v>27</v>
      </c>
      <c r="F264" s="141"/>
      <c r="G264" s="142"/>
      <c r="H264" s="11" t="s">
        <v>902</v>
      </c>
      <c r="I264" s="14">
        <v>2.74</v>
      </c>
      <c r="J264" s="109">
        <f t="shared" si="3"/>
        <v>21.92</v>
      </c>
      <c r="K264" s="115"/>
    </row>
    <row r="265" spans="1:11" ht="24">
      <c r="A265" s="114"/>
      <c r="B265" s="107">
        <v>4</v>
      </c>
      <c r="C265" s="10" t="s">
        <v>65</v>
      </c>
      <c r="D265" s="118" t="s">
        <v>1417</v>
      </c>
      <c r="E265" s="118" t="s">
        <v>28</v>
      </c>
      <c r="F265" s="141"/>
      <c r="G265" s="142"/>
      <c r="H265" s="11" t="s">
        <v>902</v>
      </c>
      <c r="I265" s="14">
        <v>2.74</v>
      </c>
      <c r="J265" s="109">
        <f t="shared" si="3"/>
        <v>10.96</v>
      </c>
      <c r="K265" s="115"/>
    </row>
    <row r="266" spans="1:11" ht="24">
      <c r="A266" s="114"/>
      <c r="B266" s="107">
        <v>4</v>
      </c>
      <c r="C266" s="10" t="s">
        <v>903</v>
      </c>
      <c r="D266" s="118" t="s">
        <v>1418</v>
      </c>
      <c r="E266" s="118" t="s">
        <v>25</v>
      </c>
      <c r="F266" s="141"/>
      <c r="G266" s="142"/>
      <c r="H266" s="11" t="s">
        <v>904</v>
      </c>
      <c r="I266" s="14">
        <v>2.92</v>
      </c>
      <c r="J266" s="109">
        <f t="shared" si="3"/>
        <v>11.68</v>
      </c>
      <c r="K266" s="115"/>
    </row>
    <row r="267" spans="1:11" ht="24">
      <c r="A267" s="114"/>
      <c r="B267" s="107">
        <v>10</v>
      </c>
      <c r="C267" s="10" t="s">
        <v>905</v>
      </c>
      <c r="D267" s="118" t="s">
        <v>1419</v>
      </c>
      <c r="E267" s="118" t="s">
        <v>23</v>
      </c>
      <c r="F267" s="141"/>
      <c r="G267" s="142"/>
      <c r="H267" s="11" t="s">
        <v>906</v>
      </c>
      <c r="I267" s="14">
        <v>3.61</v>
      </c>
      <c r="J267" s="109">
        <f t="shared" si="3"/>
        <v>36.1</v>
      </c>
      <c r="K267" s="115"/>
    </row>
    <row r="268" spans="1:11" ht="24">
      <c r="A268" s="114"/>
      <c r="B268" s="107">
        <v>10</v>
      </c>
      <c r="C268" s="10" t="s">
        <v>905</v>
      </c>
      <c r="D268" s="118" t="s">
        <v>1420</v>
      </c>
      <c r="E268" s="118" t="s">
        <v>650</v>
      </c>
      <c r="F268" s="141"/>
      <c r="G268" s="142"/>
      <c r="H268" s="11" t="s">
        <v>906</v>
      </c>
      <c r="I268" s="14">
        <v>3.61</v>
      </c>
      <c r="J268" s="109">
        <f t="shared" si="3"/>
        <v>36.1</v>
      </c>
      <c r="K268" s="115"/>
    </row>
    <row r="269" spans="1:11" ht="24">
      <c r="A269" s="114"/>
      <c r="B269" s="107">
        <v>20</v>
      </c>
      <c r="C269" s="10" t="s">
        <v>905</v>
      </c>
      <c r="D269" s="118" t="s">
        <v>1421</v>
      </c>
      <c r="E269" s="118" t="s">
        <v>25</v>
      </c>
      <c r="F269" s="141"/>
      <c r="G269" s="142"/>
      <c r="H269" s="11" t="s">
        <v>906</v>
      </c>
      <c r="I269" s="14">
        <v>3.61</v>
      </c>
      <c r="J269" s="109">
        <f t="shared" si="3"/>
        <v>72.2</v>
      </c>
      <c r="K269" s="115"/>
    </row>
    <row r="270" spans="1:11">
      <c r="A270" s="114"/>
      <c r="B270" s="107">
        <v>2</v>
      </c>
      <c r="C270" s="10" t="s">
        <v>907</v>
      </c>
      <c r="D270" s="118" t="s">
        <v>1422</v>
      </c>
      <c r="E270" s="118" t="s">
        <v>272</v>
      </c>
      <c r="F270" s="141" t="s">
        <v>27</v>
      </c>
      <c r="G270" s="142"/>
      <c r="H270" s="11" t="s">
        <v>908</v>
      </c>
      <c r="I270" s="14">
        <v>5.5</v>
      </c>
      <c r="J270" s="109">
        <f t="shared" si="3"/>
        <v>11</v>
      </c>
      <c r="K270" s="115"/>
    </row>
    <row r="271" spans="1:11">
      <c r="A271" s="114"/>
      <c r="B271" s="107">
        <v>2</v>
      </c>
      <c r="C271" s="10" t="s">
        <v>907</v>
      </c>
      <c r="D271" s="118" t="s">
        <v>1423</v>
      </c>
      <c r="E271" s="118" t="s">
        <v>272</v>
      </c>
      <c r="F271" s="141" t="s">
        <v>28</v>
      </c>
      <c r="G271" s="142"/>
      <c r="H271" s="11" t="s">
        <v>908</v>
      </c>
      <c r="I271" s="14">
        <v>5.5</v>
      </c>
      <c r="J271" s="109">
        <f t="shared" si="3"/>
        <v>11</v>
      </c>
      <c r="K271" s="115"/>
    </row>
    <row r="272" spans="1:11">
      <c r="A272" s="114"/>
      <c r="B272" s="107">
        <v>2</v>
      </c>
      <c r="C272" s="10" t="s">
        <v>909</v>
      </c>
      <c r="D272" s="118" t="s">
        <v>1424</v>
      </c>
      <c r="E272" s="118" t="s">
        <v>28</v>
      </c>
      <c r="F272" s="141" t="s">
        <v>731</v>
      </c>
      <c r="G272" s="142"/>
      <c r="H272" s="11" t="s">
        <v>910</v>
      </c>
      <c r="I272" s="14">
        <v>4.6399999999999997</v>
      </c>
      <c r="J272" s="109">
        <f t="shared" si="3"/>
        <v>9.2799999999999994</v>
      </c>
      <c r="K272" s="115"/>
    </row>
    <row r="273" spans="1:11">
      <c r="A273" s="114"/>
      <c r="B273" s="107">
        <v>2</v>
      </c>
      <c r="C273" s="10" t="s">
        <v>909</v>
      </c>
      <c r="D273" s="118" t="s">
        <v>1425</v>
      </c>
      <c r="E273" s="118" t="s">
        <v>313</v>
      </c>
      <c r="F273" s="141" t="s">
        <v>272</v>
      </c>
      <c r="G273" s="142"/>
      <c r="H273" s="11" t="s">
        <v>910</v>
      </c>
      <c r="I273" s="14">
        <v>4.6399999999999997</v>
      </c>
      <c r="J273" s="109">
        <f t="shared" si="3"/>
        <v>9.2799999999999994</v>
      </c>
      <c r="K273" s="115"/>
    </row>
    <row r="274" spans="1:11">
      <c r="A274" s="114"/>
      <c r="B274" s="107">
        <v>2</v>
      </c>
      <c r="C274" s="10" t="s">
        <v>909</v>
      </c>
      <c r="D274" s="118" t="s">
        <v>1426</v>
      </c>
      <c r="E274" s="118" t="s">
        <v>313</v>
      </c>
      <c r="F274" s="141" t="s">
        <v>271</v>
      </c>
      <c r="G274" s="142"/>
      <c r="H274" s="11" t="s">
        <v>910</v>
      </c>
      <c r="I274" s="14">
        <v>4.6399999999999997</v>
      </c>
      <c r="J274" s="109">
        <f t="shared" si="3"/>
        <v>9.2799999999999994</v>
      </c>
      <c r="K274" s="115"/>
    </row>
    <row r="275" spans="1:11">
      <c r="A275" s="114"/>
      <c r="B275" s="107">
        <v>2</v>
      </c>
      <c r="C275" s="10" t="s">
        <v>909</v>
      </c>
      <c r="D275" s="118" t="s">
        <v>1427</v>
      </c>
      <c r="E275" s="118" t="s">
        <v>700</v>
      </c>
      <c r="F275" s="141" t="s">
        <v>272</v>
      </c>
      <c r="G275" s="142"/>
      <c r="H275" s="11" t="s">
        <v>910</v>
      </c>
      <c r="I275" s="14">
        <v>4.6399999999999997</v>
      </c>
      <c r="J275" s="109">
        <f t="shared" si="3"/>
        <v>9.2799999999999994</v>
      </c>
      <c r="K275" s="115"/>
    </row>
    <row r="276" spans="1:11">
      <c r="A276" s="114"/>
      <c r="B276" s="107">
        <v>1</v>
      </c>
      <c r="C276" s="10" t="s">
        <v>909</v>
      </c>
      <c r="D276" s="118" t="s">
        <v>1428</v>
      </c>
      <c r="E276" s="118" t="s">
        <v>700</v>
      </c>
      <c r="F276" s="141" t="s">
        <v>271</v>
      </c>
      <c r="G276" s="142"/>
      <c r="H276" s="11" t="s">
        <v>910</v>
      </c>
      <c r="I276" s="14">
        <v>4.6399999999999997</v>
      </c>
      <c r="J276" s="109">
        <f t="shared" si="3"/>
        <v>4.6399999999999997</v>
      </c>
      <c r="K276" s="115"/>
    </row>
    <row r="277" spans="1:11">
      <c r="A277" s="114"/>
      <c r="B277" s="107">
        <v>2</v>
      </c>
      <c r="C277" s="10" t="s">
        <v>909</v>
      </c>
      <c r="D277" s="118" t="s">
        <v>1429</v>
      </c>
      <c r="E277" s="118" t="s">
        <v>911</v>
      </c>
      <c r="F277" s="141" t="s">
        <v>272</v>
      </c>
      <c r="G277" s="142"/>
      <c r="H277" s="11" t="s">
        <v>910</v>
      </c>
      <c r="I277" s="14">
        <v>4.6399999999999997</v>
      </c>
      <c r="J277" s="109">
        <f t="shared" si="3"/>
        <v>9.2799999999999994</v>
      </c>
      <c r="K277" s="115"/>
    </row>
    <row r="278" spans="1:11">
      <c r="A278" s="114"/>
      <c r="B278" s="107">
        <v>2</v>
      </c>
      <c r="C278" s="10" t="s">
        <v>912</v>
      </c>
      <c r="D278" s="118" t="s">
        <v>1430</v>
      </c>
      <c r="E278" s="118" t="s">
        <v>23</v>
      </c>
      <c r="F278" s="141" t="s">
        <v>272</v>
      </c>
      <c r="G278" s="142"/>
      <c r="H278" s="11" t="s">
        <v>913</v>
      </c>
      <c r="I278" s="14">
        <v>3.43</v>
      </c>
      <c r="J278" s="109">
        <f t="shared" ref="J278:J341" si="4">I278*B278</f>
        <v>6.86</v>
      </c>
      <c r="K278" s="115"/>
    </row>
    <row r="279" spans="1:11">
      <c r="A279" s="114"/>
      <c r="B279" s="107">
        <v>2</v>
      </c>
      <c r="C279" s="10" t="s">
        <v>912</v>
      </c>
      <c r="D279" s="118" t="s">
        <v>1431</v>
      </c>
      <c r="E279" s="118" t="s">
        <v>23</v>
      </c>
      <c r="F279" s="141" t="s">
        <v>271</v>
      </c>
      <c r="G279" s="142"/>
      <c r="H279" s="11" t="s">
        <v>913</v>
      </c>
      <c r="I279" s="14">
        <v>3.43</v>
      </c>
      <c r="J279" s="109">
        <f t="shared" si="4"/>
        <v>6.86</v>
      </c>
      <c r="K279" s="115"/>
    </row>
    <row r="280" spans="1:11">
      <c r="A280" s="114"/>
      <c r="B280" s="107">
        <v>2</v>
      </c>
      <c r="C280" s="10" t="s">
        <v>912</v>
      </c>
      <c r="D280" s="118" t="s">
        <v>1432</v>
      </c>
      <c r="E280" s="118" t="s">
        <v>650</v>
      </c>
      <c r="F280" s="141" t="s">
        <v>271</v>
      </c>
      <c r="G280" s="142"/>
      <c r="H280" s="11" t="s">
        <v>913</v>
      </c>
      <c r="I280" s="14">
        <v>3.43</v>
      </c>
      <c r="J280" s="109">
        <f t="shared" si="4"/>
        <v>6.86</v>
      </c>
      <c r="K280" s="115"/>
    </row>
    <row r="281" spans="1:11">
      <c r="A281" s="114"/>
      <c r="B281" s="107">
        <v>1</v>
      </c>
      <c r="C281" s="10" t="s">
        <v>912</v>
      </c>
      <c r="D281" s="118" t="s">
        <v>1433</v>
      </c>
      <c r="E281" s="118" t="s">
        <v>26</v>
      </c>
      <c r="F281" s="141" t="s">
        <v>272</v>
      </c>
      <c r="G281" s="142"/>
      <c r="H281" s="11" t="s">
        <v>913</v>
      </c>
      <c r="I281" s="14">
        <v>3.43</v>
      </c>
      <c r="J281" s="109">
        <f t="shared" si="4"/>
        <v>3.43</v>
      </c>
      <c r="K281" s="115"/>
    </row>
    <row r="282" spans="1:11">
      <c r="A282" s="114"/>
      <c r="B282" s="107">
        <v>2</v>
      </c>
      <c r="C282" s="10" t="s">
        <v>912</v>
      </c>
      <c r="D282" s="118" t="s">
        <v>1434</v>
      </c>
      <c r="E282" s="118" t="s">
        <v>26</v>
      </c>
      <c r="F282" s="141" t="s">
        <v>271</v>
      </c>
      <c r="G282" s="142"/>
      <c r="H282" s="11" t="s">
        <v>913</v>
      </c>
      <c r="I282" s="14">
        <v>3.43</v>
      </c>
      <c r="J282" s="109">
        <f t="shared" si="4"/>
        <v>6.86</v>
      </c>
      <c r="K282" s="115"/>
    </row>
    <row r="283" spans="1:11">
      <c r="A283" s="114"/>
      <c r="B283" s="107">
        <v>1</v>
      </c>
      <c r="C283" s="10" t="s">
        <v>912</v>
      </c>
      <c r="D283" s="118" t="s">
        <v>1435</v>
      </c>
      <c r="E283" s="118" t="s">
        <v>27</v>
      </c>
      <c r="F283" s="141" t="s">
        <v>271</v>
      </c>
      <c r="G283" s="142"/>
      <c r="H283" s="11" t="s">
        <v>913</v>
      </c>
      <c r="I283" s="14">
        <v>3.43</v>
      </c>
      <c r="J283" s="109">
        <f t="shared" si="4"/>
        <v>3.43</v>
      </c>
      <c r="K283" s="115"/>
    </row>
    <row r="284" spans="1:11">
      <c r="A284" s="114"/>
      <c r="B284" s="107">
        <v>10</v>
      </c>
      <c r="C284" s="10" t="s">
        <v>68</v>
      </c>
      <c r="D284" s="118" t="s">
        <v>1436</v>
      </c>
      <c r="E284" s="118" t="s">
        <v>23</v>
      </c>
      <c r="F284" s="141" t="s">
        <v>271</v>
      </c>
      <c r="G284" s="142"/>
      <c r="H284" s="11" t="s">
        <v>914</v>
      </c>
      <c r="I284" s="14">
        <v>3.35</v>
      </c>
      <c r="J284" s="109">
        <f t="shared" si="4"/>
        <v>33.5</v>
      </c>
      <c r="K284" s="115"/>
    </row>
    <row r="285" spans="1:11">
      <c r="A285" s="114"/>
      <c r="B285" s="107">
        <v>8</v>
      </c>
      <c r="C285" s="10" t="s">
        <v>68</v>
      </c>
      <c r="D285" s="118" t="s">
        <v>1437</v>
      </c>
      <c r="E285" s="118" t="s">
        <v>23</v>
      </c>
      <c r="F285" s="141" t="s">
        <v>731</v>
      </c>
      <c r="G285" s="142"/>
      <c r="H285" s="11" t="s">
        <v>914</v>
      </c>
      <c r="I285" s="14">
        <v>3.35</v>
      </c>
      <c r="J285" s="109">
        <f t="shared" si="4"/>
        <v>26.8</v>
      </c>
      <c r="K285" s="115"/>
    </row>
    <row r="286" spans="1:11">
      <c r="A286" s="114"/>
      <c r="B286" s="107">
        <v>15</v>
      </c>
      <c r="C286" s="10" t="s">
        <v>68</v>
      </c>
      <c r="D286" s="118" t="s">
        <v>1438</v>
      </c>
      <c r="E286" s="118" t="s">
        <v>650</v>
      </c>
      <c r="F286" s="141" t="s">
        <v>271</v>
      </c>
      <c r="G286" s="142"/>
      <c r="H286" s="11" t="s">
        <v>914</v>
      </c>
      <c r="I286" s="14">
        <v>3.35</v>
      </c>
      <c r="J286" s="109">
        <f t="shared" si="4"/>
        <v>50.25</v>
      </c>
      <c r="K286" s="115"/>
    </row>
    <row r="287" spans="1:11">
      <c r="A287" s="114"/>
      <c r="B287" s="107">
        <v>8</v>
      </c>
      <c r="C287" s="10" t="s">
        <v>68</v>
      </c>
      <c r="D287" s="118" t="s">
        <v>1439</v>
      </c>
      <c r="E287" s="118" t="s">
        <v>650</v>
      </c>
      <c r="F287" s="141" t="s">
        <v>731</v>
      </c>
      <c r="G287" s="142"/>
      <c r="H287" s="11" t="s">
        <v>914</v>
      </c>
      <c r="I287" s="14">
        <v>3.35</v>
      </c>
      <c r="J287" s="109">
        <f t="shared" si="4"/>
        <v>26.8</v>
      </c>
      <c r="K287" s="115"/>
    </row>
    <row r="288" spans="1:11">
      <c r="A288" s="114"/>
      <c r="B288" s="107">
        <v>8</v>
      </c>
      <c r="C288" s="10" t="s">
        <v>68</v>
      </c>
      <c r="D288" s="118" t="s">
        <v>1440</v>
      </c>
      <c r="E288" s="118" t="s">
        <v>25</v>
      </c>
      <c r="F288" s="141" t="s">
        <v>272</v>
      </c>
      <c r="G288" s="142"/>
      <c r="H288" s="11" t="s">
        <v>914</v>
      </c>
      <c r="I288" s="14">
        <v>3.35</v>
      </c>
      <c r="J288" s="109">
        <f t="shared" si="4"/>
        <v>26.8</v>
      </c>
      <c r="K288" s="115"/>
    </row>
    <row r="289" spans="1:11">
      <c r="A289" s="114"/>
      <c r="B289" s="107">
        <v>10</v>
      </c>
      <c r="C289" s="10" t="s">
        <v>68</v>
      </c>
      <c r="D289" s="118" t="s">
        <v>1441</v>
      </c>
      <c r="E289" s="118" t="s">
        <v>25</v>
      </c>
      <c r="F289" s="141" t="s">
        <v>271</v>
      </c>
      <c r="G289" s="142"/>
      <c r="H289" s="11" t="s">
        <v>914</v>
      </c>
      <c r="I289" s="14">
        <v>3.35</v>
      </c>
      <c r="J289" s="109">
        <f t="shared" si="4"/>
        <v>33.5</v>
      </c>
      <c r="K289" s="115"/>
    </row>
    <row r="290" spans="1:11">
      <c r="A290" s="114"/>
      <c r="B290" s="107">
        <v>8</v>
      </c>
      <c r="C290" s="10" t="s">
        <v>68</v>
      </c>
      <c r="D290" s="118" t="s">
        <v>1442</v>
      </c>
      <c r="E290" s="118" t="s">
        <v>26</v>
      </c>
      <c r="F290" s="141" t="s">
        <v>271</v>
      </c>
      <c r="G290" s="142"/>
      <c r="H290" s="11" t="s">
        <v>914</v>
      </c>
      <c r="I290" s="14">
        <v>3.35</v>
      </c>
      <c r="J290" s="109">
        <f t="shared" si="4"/>
        <v>26.8</v>
      </c>
      <c r="K290" s="115"/>
    </row>
    <row r="291" spans="1:11">
      <c r="A291" s="114"/>
      <c r="B291" s="107">
        <v>6</v>
      </c>
      <c r="C291" s="10" t="s">
        <v>68</v>
      </c>
      <c r="D291" s="118" t="s">
        <v>1443</v>
      </c>
      <c r="E291" s="118" t="s">
        <v>27</v>
      </c>
      <c r="F291" s="141" t="s">
        <v>270</v>
      </c>
      <c r="G291" s="142"/>
      <c r="H291" s="11" t="s">
        <v>914</v>
      </c>
      <c r="I291" s="14">
        <v>3.35</v>
      </c>
      <c r="J291" s="109">
        <f t="shared" si="4"/>
        <v>20.100000000000001</v>
      </c>
      <c r="K291" s="115"/>
    </row>
    <row r="292" spans="1:11">
      <c r="A292" s="114"/>
      <c r="B292" s="107">
        <v>6</v>
      </c>
      <c r="C292" s="10" t="s">
        <v>68</v>
      </c>
      <c r="D292" s="118" t="s">
        <v>1444</v>
      </c>
      <c r="E292" s="118" t="s">
        <v>27</v>
      </c>
      <c r="F292" s="141" t="s">
        <v>731</v>
      </c>
      <c r="G292" s="142"/>
      <c r="H292" s="11" t="s">
        <v>914</v>
      </c>
      <c r="I292" s="14">
        <v>3.35</v>
      </c>
      <c r="J292" s="109">
        <f t="shared" si="4"/>
        <v>20.100000000000001</v>
      </c>
      <c r="K292" s="115"/>
    </row>
    <row r="293" spans="1:11">
      <c r="A293" s="114"/>
      <c r="B293" s="107">
        <v>4</v>
      </c>
      <c r="C293" s="10" t="s">
        <v>915</v>
      </c>
      <c r="D293" s="118" t="s">
        <v>1445</v>
      </c>
      <c r="E293" s="118" t="s">
        <v>650</v>
      </c>
      <c r="F293" s="141" t="s">
        <v>272</v>
      </c>
      <c r="G293" s="142"/>
      <c r="H293" s="11" t="s">
        <v>916</v>
      </c>
      <c r="I293" s="14">
        <v>3.61</v>
      </c>
      <c r="J293" s="109">
        <f t="shared" si="4"/>
        <v>14.44</v>
      </c>
      <c r="K293" s="115"/>
    </row>
    <row r="294" spans="1:11">
      <c r="A294" s="114"/>
      <c r="B294" s="107">
        <v>4</v>
      </c>
      <c r="C294" s="10" t="s">
        <v>915</v>
      </c>
      <c r="D294" s="118" t="s">
        <v>1446</v>
      </c>
      <c r="E294" s="118" t="s">
        <v>650</v>
      </c>
      <c r="F294" s="141" t="s">
        <v>271</v>
      </c>
      <c r="G294" s="142"/>
      <c r="H294" s="11" t="s">
        <v>916</v>
      </c>
      <c r="I294" s="14">
        <v>3.61</v>
      </c>
      <c r="J294" s="109">
        <f t="shared" si="4"/>
        <v>14.44</v>
      </c>
      <c r="K294" s="115"/>
    </row>
    <row r="295" spans="1:11">
      <c r="A295" s="114"/>
      <c r="B295" s="107">
        <v>4</v>
      </c>
      <c r="C295" s="10" t="s">
        <v>915</v>
      </c>
      <c r="D295" s="118" t="s">
        <v>1447</v>
      </c>
      <c r="E295" s="118" t="s">
        <v>650</v>
      </c>
      <c r="F295" s="141" t="s">
        <v>731</v>
      </c>
      <c r="G295" s="142"/>
      <c r="H295" s="11" t="s">
        <v>916</v>
      </c>
      <c r="I295" s="14">
        <v>3.61</v>
      </c>
      <c r="J295" s="109">
        <f t="shared" si="4"/>
        <v>14.44</v>
      </c>
      <c r="K295" s="115"/>
    </row>
    <row r="296" spans="1:11">
      <c r="A296" s="114"/>
      <c r="B296" s="107">
        <v>6</v>
      </c>
      <c r="C296" s="10" t="s">
        <v>915</v>
      </c>
      <c r="D296" s="118" t="s">
        <v>1448</v>
      </c>
      <c r="E296" s="118" t="s">
        <v>67</v>
      </c>
      <c r="F296" s="141" t="s">
        <v>271</v>
      </c>
      <c r="G296" s="142"/>
      <c r="H296" s="11" t="s">
        <v>916</v>
      </c>
      <c r="I296" s="14">
        <v>3.61</v>
      </c>
      <c r="J296" s="109">
        <f t="shared" si="4"/>
        <v>21.66</v>
      </c>
      <c r="K296" s="115"/>
    </row>
    <row r="297" spans="1:11" ht="24">
      <c r="A297" s="114"/>
      <c r="B297" s="107">
        <v>2</v>
      </c>
      <c r="C297" s="10" t="s">
        <v>917</v>
      </c>
      <c r="D297" s="118" t="s">
        <v>1449</v>
      </c>
      <c r="E297" s="118" t="s">
        <v>26</v>
      </c>
      <c r="F297" s="141"/>
      <c r="G297" s="142"/>
      <c r="H297" s="11" t="s">
        <v>918</v>
      </c>
      <c r="I297" s="14">
        <v>11.97</v>
      </c>
      <c r="J297" s="109">
        <f t="shared" si="4"/>
        <v>23.94</v>
      </c>
      <c r="K297" s="115"/>
    </row>
    <row r="298" spans="1:11" ht="24">
      <c r="A298" s="114"/>
      <c r="B298" s="107">
        <v>2</v>
      </c>
      <c r="C298" s="10" t="s">
        <v>919</v>
      </c>
      <c r="D298" s="118" t="s">
        <v>1450</v>
      </c>
      <c r="E298" s="118" t="s">
        <v>25</v>
      </c>
      <c r="F298" s="141"/>
      <c r="G298" s="142"/>
      <c r="H298" s="11" t="s">
        <v>920</v>
      </c>
      <c r="I298" s="14">
        <v>3.88</v>
      </c>
      <c r="J298" s="109">
        <f t="shared" si="4"/>
        <v>7.76</v>
      </c>
      <c r="K298" s="115"/>
    </row>
    <row r="299" spans="1:11" ht="24">
      <c r="A299" s="114"/>
      <c r="B299" s="107">
        <v>2</v>
      </c>
      <c r="C299" s="10" t="s">
        <v>919</v>
      </c>
      <c r="D299" s="118" t="s">
        <v>1451</v>
      </c>
      <c r="E299" s="118" t="s">
        <v>26</v>
      </c>
      <c r="F299" s="141"/>
      <c r="G299" s="142"/>
      <c r="H299" s="11" t="s">
        <v>920</v>
      </c>
      <c r="I299" s="14">
        <v>3.88</v>
      </c>
      <c r="J299" s="109">
        <f t="shared" si="4"/>
        <v>7.76</v>
      </c>
      <c r="K299" s="115"/>
    </row>
    <row r="300" spans="1:11" ht="36">
      <c r="A300" s="114"/>
      <c r="B300" s="107">
        <v>2</v>
      </c>
      <c r="C300" s="10" t="s">
        <v>921</v>
      </c>
      <c r="D300" s="118" t="s">
        <v>1452</v>
      </c>
      <c r="E300" s="118" t="s">
        <v>25</v>
      </c>
      <c r="F300" s="141"/>
      <c r="G300" s="142"/>
      <c r="H300" s="11" t="s">
        <v>922</v>
      </c>
      <c r="I300" s="14">
        <v>12.75</v>
      </c>
      <c r="J300" s="109">
        <f t="shared" si="4"/>
        <v>25.5</v>
      </c>
      <c r="K300" s="115"/>
    </row>
    <row r="301" spans="1:11" ht="36">
      <c r="A301" s="114"/>
      <c r="B301" s="107">
        <v>2</v>
      </c>
      <c r="C301" s="10" t="s">
        <v>923</v>
      </c>
      <c r="D301" s="118" t="s">
        <v>1453</v>
      </c>
      <c r="E301" s="118" t="s">
        <v>26</v>
      </c>
      <c r="F301" s="141" t="s">
        <v>272</v>
      </c>
      <c r="G301" s="142"/>
      <c r="H301" s="11" t="s">
        <v>924</v>
      </c>
      <c r="I301" s="14">
        <v>14.47</v>
      </c>
      <c r="J301" s="109">
        <f t="shared" si="4"/>
        <v>28.94</v>
      </c>
      <c r="K301" s="115"/>
    </row>
    <row r="302" spans="1:11" ht="36">
      <c r="A302" s="114"/>
      <c r="B302" s="107">
        <v>2</v>
      </c>
      <c r="C302" s="10" t="s">
        <v>923</v>
      </c>
      <c r="D302" s="118" t="s">
        <v>1454</v>
      </c>
      <c r="E302" s="118" t="s">
        <v>26</v>
      </c>
      <c r="F302" s="141" t="s">
        <v>271</v>
      </c>
      <c r="G302" s="142"/>
      <c r="H302" s="11" t="s">
        <v>924</v>
      </c>
      <c r="I302" s="14">
        <v>14.47</v>
      </c>
      <c r="J302" s="109">
        <f t="shared" si="4"/>
        <v>28.94</v>
      </c>
      <c r="K302" s="115"/>
    </row>
    <row r="303" spans="1:11" ht="36">
      <c r="A303" s="114"/>
      <c r="B303" s="133">
        <v>0</v>
      </c>
      <c r="C303" s="134" t="s">
        <v>925</v>
      </c>
      <c r="D303" s="135" t="s">
        <v>1455</v>
      </c>
      <c r="E303" s="135" t="s">
        <v>926</v>
      </c>
      <c r="F303" s="145"/>
      <c r="G303" s="146"/>
      <c r="H303" s="136" t="s">
        <v>927</v>
      </c>
      <c r="I303" s="137">
        <v>11.82</v>
      </c>
      <c r="J303" s="138">
        <f t="shared" si="4"/>
        <v>0</v>
      </c>
      <c r="K303" s="115"/>
    </row>
    <row r="304" spans="1:11" ht="36">
      <c r="A304" s="114"/>
      <c r="B304" s="107">
        <v>2</v>
      </c>
      <c r="C304" s="10" t="s">
        <v>925</v>
      </c>
      <c r="D304" s="118" t="s">
        <v>1456</v>
      </c>
      <c r="E304" s="118" t="s">
        <v>928</v>
      </c>
      <c r="F304" s="141"/>
      <c r="G304" s="142"/>
      <c r="H304" s="11" t="s">
        <v>927</v>
      </c>
      <c r="I304" s="14">
        <v>11.82</v>
      </c>
      <c r="J304" s="109">
        <f t="shared" si="4"/>
        <v>23.64</v>
      </c>
      <c r="K304" s="115"/>
    </row>
    <row r="305" spans="1:11" ht="24">
      <c r="A305" s="114"/>
      <c r="B305" s="107">
        <v>2</v>
      </c>
      <c r="C305" s="10" t="s">
        <v>929</v>
      </c>
      <c r="D305" s="118" t="s">
        <v>1457</v>
      </c>
      <c r="E305" s="118" t="s">
        <v>930</v>
      </c>
      <c r="F305" s="141"/>
      <c r="G305" s="142"/>
      <c r="H305" s="11" t="s">
        <v>931</v>
      </c>
      <c r="I305" s="14">
        <v>6.81</v>
      </c>
      <c r="J305" s="109">
        <f t="shared" si="4"/>
        <v>13.62</v>
      </c>
      <c r="K305" s="115"/>
    </row>
    <row r="306" spans="1:11" ht="24">
      <c r="A306" s="114"/>
      <c r="B306" s="107">
        <v>2</v>
      </c>
      <c r="C306" s="10" t="s">
        <v>929</v>
      </c>
      <c r="D306" s="118" t="s">
        <v>1458</v>
      </c>
      <c r="E306" s="118" t="s">
        <v>926</v>
      </c>
      <c r="F306" s="141"/>
      <c r="G306" s="142"/>
      <c r="H306" s="11" t="s">
        <v>931</v>
      </c>
      <c r="I306" s="14">
        <v>7.47</v>
      </c>
      <c r="J306" s="109">
        <f t="shared" si="4"/>
        <v>14.94</v>
      </c>
      <c r="K306" s="115"/>
    </row>
    <row r="307" spans="1:11" ht="24">
      <c r="A307" s="114"/>
      <c r="B307" s="107">
        <v>2</v>
      </c>
      <c r="C307" s="10" t="s">
        <v>929</v>
      </c>
      <c r="D307" s="118" t="s">
        <v>1459</v>
      </c>
      <c r="E307" s="118" t="s">
        <v>932</v>
      </c>
      <c r="F307" s="141"/>
      <c r="G307" s="142"/>
      <c r="H307" s="11" t="s">
        <v>931</v>
      </c>
      <c r="I307" s="14">
        <v>7.47</v>
      </c>
      <c r="J307" s="109">
        <f t="shared" si="4"/>
        <v>14.94</v>
      </c>
      <c r="K307" s="115"/>
    </row>
    <row r="308" spans="1:11" ht="24">
      <c r="A308" s="114"/>
      <c r="B308" s="107">
        <v>2</v>
      </c>
      <c r="C308" s="10" t="s">
        <v>933</v>
      </c>
      <c r="D308" s="118" t="s">
        <v>1460</v>
      </c>
      <c r="E308" s="118" t="s">
        <v>934</v>
      </c>
      <c r="F308" s="141"/>
      <c r="G308" s="142"/>
      <c r="H308" s="11" t="s">
        <v>935</v>
      </c>
      <c r="I308" s="14">
        <v>7.4</v>
      </c>
      <c r="J308" s="109">
        <f t="shared" si="4"/>
        <v>14.8</v>
      </c>
      <c r="K308" s="115"/>
    </row>
    <row r="309" spans="1:11" ht="24">
      <c r="A309" s="114"/>
      <c r="B309" s="107">
        <v>2</v>
      </c>
      <c r="C309" s="10" t="s">
        <v>933</v>
      </c>
      <c r="D309" s="118" t="s">
        <v>1461</v>
      </c>
      <c r="E309" s="118" t="s">
        <v>926</v>
      </c>
      <c r="F309" s="141"/>
      <c r="G309" s="142"/>
      <c r="H309" s="11" t="s">
        <v>935</v>
      </c>
      <c r="I309" s="14">
        <v>8.23</v>
      </c>
      <c r="J309" s="109">
        <f t="shared" si="4"/>
        <v>16.46</v>
      </c>
      <c r="K309" s="115"/>
    </row>
    <row r="310" spans="1:11" ht="24">
      <c r="A310" s="114"/>
      <c r="B310" s="107">
        <v>2</v>
      </c>
      <c r="C310" s="10" t="s">
        <v>933</v>
      </c>
      <c r="D310" s="118" t="s">
        <v>1462</v>
      </c>
      <c r="E310" s="118" t="s">
        <v>932</v>
      </c>
      <c r="F310" s="141"/>
      <c r="G310" s="142"/>
      <c r="H310" s="11" t="s">
        <v>935</v>
      </c>
      <c r="I310" s="14">
        <v>8.23</v>
      </c>
      <c r="J310" s="109">
        <f t="shared" si="4"/>
        <v>16.46</v>
      </c>
      <c r="K310" s="115"/>
    </row>
    <row r="311" spans="1:11" ht="36">
      <c r="A311" s="114"/>
      <c r="B311" s="107">
        <v>1</v>
      </c>
      <c r="C311" s="10" t="s">
        <v>936</v>
      </c>
      <c r="D311" s="118" t="s">
        <v>1463</v>
      </c>
      <c r="E311" s="118" t="s">
        <v>934</v>
      </c>
      <c r="F311" s="141"/>
      <c r="G311" s="142"/>
      <c r="H311" s="11" t="s">
        <v>937</v>
      </c>
      <c r="I311" s="14">
        <v>12.06</v>
      </c>
      <c r="J311" s="109">
        <f t="shared" si="4"/>
        <v>12.06</v>
      </c>
      <c r="K311" s="115"/>
    </row>
    <row r="312" spans="1:11" ht="36">
      <c r="A312" s="114"/>
      <c r="B312" s="107">
        <v>1</v>
      </c>
      <c r="C312" s="10" t="s">
        <v>936</v>
      </c>
      <c r="D312" s="118" t="s">
        <v>1464</v>
      </c>
      <c r="E312" s="118" t="s">
        <v>930</v>
      </c>
      <c r="F312" s="141"/>
      <c r="G312" s="142"/>
      <c r="H312" s="11" t="s">
        <v>937</v>
      </c>
      <c r="I312" s="14">
        <v>13.78</v>
      </c>
      <c r="J312" s="109">
        <f t="shared" si="4"/>
        <v>13.78</v>
      </c>
      <c r="K312" s="115"/>
    </row>
    <row r="313" spans="1:11" ht="36">
      <c r="A313" s="114"/>
      <c r="B313" s="107">
        <v>2</v>
      </c>
      <c r="C313" s="10" t="s">
        <v>936</v>
      </c>
      <c r="D313" s="118" t="s">
        <v>1465</v>
      </c>
      <c r="E313" s="118" t="s">
        <v>926</v>
      </c>
      <c r="F313" s="141"/>
      <c r="G313" s="142"/>
      <c r="H313" s="11" t="s">
        <v>937</v>
      </c>
      <c r="I313" s="14">
        <v>12.92</v>
      </c>
      <c r="J313" s="109">
        <f t="shared" si="4"/>
        <v>25.84</v>
      </c>
      <c r="K313" s="115"/>
    </row>
    <row r="314" spans="1:11">
      <c r="A314" s="114"/>
      <c r="B314" s="107">
        <v>2</v>
      </c>
      <c r="C314" s="10" t="s">
        <v>938</v>
      </c>
      <c r="D314" s="118" t="s">
        <v>1466</v>
      </c>
      <c r="E314" s="118" t="s">
        <v>807</v>
      </c>
      <c r="F314" s="141" t="s">
        <v>272</v>
      </c>
      <c r="G314" s="142"/>
      <c r="H314" s="11" t="s">
        <v>939</v>
      </c>
      <c r="I314" s="14">
        <v>0.79</v>
      </c>
      <c r="J314" s="109">
        <f t="shared" si="4"/>
        <v>1.58</v>
      </c>
      <c r="K314" s="115"/>
    </row>
    <row r="315" spans="1:11">
      <c r="A315" s="114"/>
      <c r="B315" s="107">
        <v>2</v>
      </c>
      <c r="C315" s="10" t="s">
        <v>938</v>
      </c>
      <c r="D315" s="118" t="s">
        <v>1467</v>
      </c>
      <c r="E315" s="118" t="s">
        <v>722</v>
      </c>
      <c r="F315" s="141" t="s">
        <v>272</v>
      </c>
      <c r="G315" s="142"/>
      <c r="H315" s="11" t="s">
        <v>939</v>
      </c>
      <c r="I315" s="14">
        <v>0.83</v>
      </c>
      <c r="J315" s="109">
        <f t="shared" si="4"/>
        <v>1.66</v>
      </c>
      <c r="K315" s="115"/>
    </row>
    <row r="316" spans="1:11">
      <c r="A316" s="114"/>
      <c r="B316" s="107">
        <v>2</v>
      </c>
      <c r="C316" s="10" t="s">
        <v>938</v>
      </c>
      <c r="D316" s="118" t="s">
        <v>1468</v>
      </c>
      <c r="E316" s="118" t="s">
        <v>722</v>
      </c>
      <c r="F316" s="141" t="s">
        <v>582</v>
      </c>
      <c r="G316" s="142"/>
      <c r="H316" s="11" t="s">
        <v>939</v>
      </c>
      <c r="I316" s="14">
        <v>0.83</v>
      </c>
      <c r="J316" s="109">
        <f t="shared" si="4"/>
        <v>1.66</v>
      </c>
      <c r="K316" s="115"/>
    </row>
    <row r="317" spans="1:11">
      <c r="A317" s="114"/>
      <c r="B317" s="107">
        <v>3</v>
      </c>
      <c r="C317" s="10" t="s">
        <v>938</v>
      </c>
      <c r="D317" s="118" t="s">
        <v>1469</v>
      </c>
      <c r="E317" s="118" t="s">
        <v>889</v>
      </c>
      <c r="F317" s="141" t="s">
        <v>272</v>
      </c>
      <c r="G317" s="142"/>
      <c r="H317" s="11" t="s">
        <v>939</v>
      </c>
      <c r="I317" s="14">
        <v>0.9</v>
      </c>
      <c r="J317" s="109">
        <f t="shared" si="4"/>
        <v>2.7</v>
      </c>
      <c r="K317" s="115"/>
    </row>
    <row r="318" spans="1:11">
      <c r="A318" s="114"/>
      <c r="B318" s="107">
        <v>4</v>
      </c>
      <c r="C318" s="10" t="s">
        <v>938</v>
      </c>
      <c r="D318" s="118" t="s">
        <v>1470</v>
      </c>
      <c r="E318" s="118" t="s">
        <v>785</v>
      </c>
      <c r="F318" s="141" t="s">
        <v>582</v>
      </c>
      <c r="G318" s="142"/>
      <c r="H318" s="11" t="s">
        <v>939</v>
      </c>
      <c r="I318" s="14">
        <v>0.97</v>
      </c>
      <c r="J318" s="109">
        <f t="shared" si="4"/>
        <v>3.88</v>
      </c>
      <c r="K318" s="115"/>
    </row>
    <row r="319" spans="1:11">
      <c r="A319" s="114"/>
      <c r="B319" s="107">
        <v>2</v>
      </c>
      <c r="C319" s="10" t="s">
        <v>938</v>
      </c>
      <c r="D319" s="118" t="s">
        <v>1471</v>
      </c>
      <c r="E319" s="118" t="s">
        <v>785</v>
      </c>
      <c r="F319" s="141" t="s">
        <v>940</v>
      </c>
      <c r="G319" s="142"/>
      <c r="H319" s="11" t="s">
        <v>939</v>
      </c>
      <c r="I319" s="14">
        <v>0.97</v>
      </c>
      <c r="J319" s="109">
        <f t="shared" si="4"/>
        <v>1.94</v>
      </c>
      <c r="K319" s="115"/>
    </row>
    <row r="320" spans="1:11">
      <c r="A320" s="114"/>
      <c r="B320" s="107">
        <v>4</v>
      </c>
      <c r="C320" s="10" t="s">
        <v>938</v>
      </c>
      <c r="D320" s="118" t="s">
        <v>1472</v>
      </c>
      <c r="E320" s="118" t="s">
        <v>787</v>
      </c>
      <c r="F320" s="141" t="s">
        <v>272</v>
      </c>
      <c r="G320" s="142"/>
      <c r="H320" s="11" t="s">
        <v>939</v>
      </c>
      <c r="I320" s="14">
        <v>1.07</v>
      </c>
      <c r="J320" s="109">
        <f t="shared" si="4"/>
        <v>4.28</v>
      </c>
      <c r="K320" s="115"/>
    </row>
    <row r="321" spans="1:11">
      <c r="A321" s="114"/>
      <c r="B321" s="107">
        <v>2</v>
      </c>
      <c r="C321" s="10" t="s">
        <v>938</v>
      </c>
      <c r="D321" s="118" t="s">
        <v>1473</v>
      </c>
      <c r="E321" s="118" t="s">
        <v>787</v>
      </c>
      <c r="F321" s="141" t="s">
        <v>940</v>
      </c>
      <c r="G321" s="142"/>
      <c r="H321" s="11" t="s">
        <v>939</v>
      </c>
      <c r="I321" s="14">
        <v>1.07</v>
      </c>
      <c r="J321" s="109">
        <f t="shared" si="4"/>
        <v>2.14</v>
      </c>
      <c r="K321" s="115"/>
    </row>
    <row r="322" spans="1:11">
      <c r="A322" s="114"/>
      <c r="B322" s="107">
        <v>2</v>
      </c>
      <c r="C322" s="10" t="s">
        <v>938</v>
      </c>
      <c r="D322" s="118" t="s">
        <v>1474</v>
      </c>
      <c r="E322" s="118" t="s">
        <v>804</v>
      </c>
      <c r="F322" s="141" t="s">
        <v>272</v>
      </c>
      <c r="G322" s="142"/>
      <c r="H322" s="11" t="s">
        <v>939</v>
      </c>
      <c r="I322" s="14">
        <v>1.1399999999999999</v>
      </c>
      <c r="J322" s="109">
        <f t="shared" si="4"/>
        <v>2.2799999999999998</v>
      </c>
      <c r="K322" s="115"/>
    </row>
    <row r="323" spans="1:11">
      <c r="A323" s="114"/>
      <c r="B323" s="107">
        <v>2</v>
      </c>
      <c r="C323" s="10" t="s">
        <v>938</v>
      </c>
      <c r="D323" s="118" t="s">
        <v>1475</v>
      </c>
      <c r="E323" s="118" t="s">
        <v>804</v>
      </c>
      <c r="F323" s="141" t="s">
        <v>110</v>
      </c>
      <c r="G323" s="142"/>
      <c r="H323" s="11" t="s">
        <v>939</v>
      </c>
      <c r="I323" s="14">
        <v>1.1399999999999999</v>
      </c>
      <c r="J323" s="109">
        <f t="shared" si="4"/>
        <v>2.2799999999999998</v>
      </c>
      <c r="K323" s="115"/>
    </row>
    <row r="324" spans="1:11">
      <c r="A324" s="114"/>
      <c r="B324" s="107">
        <v>2</v>
      </c>
      <c r="C324" s="10" t="s">
        <v>938</v>
      </c>
      <c r="D324" s="118" t="s">
        <v>1476</v>
      </c>
      <c r="E324" s="118" t="s">
        <v>788</v>
      </c>
      <c r="F324" s="141" t="s">
        <v>272</v>
      </c>
      <c r="G324" s="142"/>
      <c r="H324" s="11" t="s">
        <v>939</v>
      </c>
      <c r="I324" s="14">
        <v>1.19</v>
      </c>
      <c r="J324" s="109">
        <f t="shared" si="4"/>
        <v>2.38</v>
      </c>
      <c r="K324" s="115"/>
    </row>
    <row r="325" spans="1:11">
      <c r="A325" s="114"/>
      <c r="B325" s="107">
        <v>2</v>
      </c>
      <c r="C325" s="10" t="s">
        <v>938</v>
      </c>
      <c r="D325" s="118" t="s">
        <v>1477</v>
      </c>
      <c r="E325" s="118" t="s">
        <v>808</v>
      </c>
      <c r="F325" s="141" t="s">
        <v>272</v>
      </c>
      <c r="G325" s="142"/>
      <c r="H325" s="11" t="s">
        <v>939</v>
      </c>
      <c r="I325" s="14">
        <v>1.24</v>
      </c>
      <c r="J325" s="109">
        <f t="shared" si="4"/>
        <v>2.48</v>
      </c>
      <c r="K325" s="115"/>
    </row>
    <row r="326" spans="1:11">
      <c r="A326" s="114"/>
      <c r="B326" s="107">
        <v>2</v>
      </c>
      <c r="C326" s="10" t="s">
        <v>938</v>
      </c>
      <c r="D326" s="118" t="s">
        <v>1478</v>
      </c>
      <c r="E326" s="118" t="s">
        <v>799</v>
      </c>
      <c r="F326" s="141" t="s">
        <v>272</v>
      </c>
      <c r="G326" s="142"/>
      <c r="H326" s="11" t="s">
        <v>939</v>
      </c>
      <c r="I326" s="14">
        <v>1.31</v>
      </c>
      <c r="J326" s="109">
        <f t="shared" si="4"/>
        <v>2.62</v>
      </c>
      <c r="K326" s="115"/>
    </row>
    <row r="327" spans="1:11">
      <c r="A327" s="114"/>
      <c r="B327" s="107">
        <v>1</v>
      </c>
      <c r="C327" s="10" t="s">
        <v>938</v>
      </c>
      <c r="D327" s="118" t="s">
        <v>1479</v>
      </c>
      <c r="E327" s="118" t="s">
        <v>941</v>
      </c>
      <c r="F327" s="141" t="s">
        <v>272</v>
      </c>
      <c r="G327" s="142"/>
      <c r="H327" s="11" t="s">
        <v>939</v>
      </c>
      <c r="I327" s="14">
        <v>1.54</v>
      </c>
      <c r="J327" s="109">
        <f t="shared" si="4"/>
        <v>1.54</v>
      </c>
      <c r="K327" s="115"/>
    </row>
    <row r="328" spans="1:11" ht="24">
      <c r="A328" s="114"/>
      <c r="B328" s="107">
        <v>2</v>
      </c>
      <c r="C328" s="10" t="s">
        <v>942</v>
      </c>
      <c r="D328" s="118" t="s">
        <v>1480</v>
      </c>
      <c r="E328" s="118" t="s">
        <v>889</v>
      </c>
      <c r="F328" s="141" t="s">
        <v>272</v>
      </c>
      <c r="G328" s="142"/>
      <c r="H328" s="11" t="s">
        <v>943</v>
      </c>
      <c r="I328" s="14">
        <v>5.33</v>
      </c>
      <c r="J328" s="109">
        <f t="shared" si="4"/>
        <v>10.66</v>
      </c>
      <c r="K328" s="115"/>
    </row>
    <row r="329" spans="1:11" ht="24">
      <c r="A329" s="114"/>
      <c r="B329" s="107">
        <v>1</v>
      </c>
      <c r="C329" s="10" t="s">
        <v>944</v>
      </c>
      <c r="D329" s="118" t="s">
        <v>1481</v>
      </c>
      <c r="E329" s="118" t="s">
        <v>721</v>
      </c>
      <c r="F329" s="141" t="s">
        <v>272</v>
      </c>
      <c r="G329" s="142"/>
      <c r="H329" s="11" t="s">
        <v>945</v>
      </c>
      <c r="I329" s="14">
        <v>1.88</v>
      </c>
      <c r="J329" s="109">
        <f t="shared" si="4"/>
        <v>1.88</v>
      </c>
      <c r="K329" s="115"/>
    </row>
    <row r="330" spans="1:11" ht="24">
      <c r="A330" s="114"/>
      <c r="B330" s="107">
        <v>2</v>
      </c>
      <c r="C330" s="10" t="s">
        <v>944</v>
      </c>
      <c r="D330" s="118" t="s">
        <v>1482</v>
      </c>
      <c r="E330" s="118" t="s">
        <v>807</v>
      </c>
      <c r="F330" s="141" t="s">
        <v>272</v>
      </c>
      <c r="G330" s="142"/>
      <c r="H330" s="11" t="s">
        <v>945</v>
      </c>
      <c r="I330" s="14">
        <v>2.0499999999999998</v>
      </c>
      <c r="J330" s="109">
        <f t="shared" si="4"/>
        <v>4.0999999999999996</v>
      </c>
      <c r="K330" s="115"/>
    </row>
    <row r="331" spans="1:11" ht="24">
      <c r="A331" s="114"/>
      <c r="B331" s="107">
        <v>2</v>
      </c>
      <c r="C331" s="10" t="s">
        <v>944</v>
      </c>
      <c r="D331" s="118" t="s">
        <v>1483</v>
      </c>
      <c r="E331" s="118" t="s">
        <v>722</v>
      </c>
      <c r="F331" s="141" t="s">
        <v>272</v>
      </c>
      <c r="G331" s="142"/>
      <c r="H331" s="11" t="s">
        <v>945</v>
      </c>
      <c r="I331" s="14">
        <v>2.23</v>
      </c>
      <c r="J331" s="109">
        <f t="shared" si="4"/>
        <v>4.46</v>
      </c>
      <c r="K331" s="115"/>
    </row>
    <row r="332" spans="1:11" ht="24">
      <c r="A332" s="114"/>
      <c r="B332" s="107">
        <v>1</v>
      </c>
      <c r="C332" s="10" t="s">
        <v>944</v>
      </c>
      <c r="D332" s="118" t="s">
        <v>1484</v>
      </c>
      <c r="E332" s="118" t="s">
        <v>889</v>
      </c>
      <c r="F332" s="141" t="s">
        <v>272</v>
      </c>
      <c r="G332" s="142"/>
      <c r="H332" s="11" t="s">
        <v>945</v>
      </c>
      <c r="I332" s="14">
        <v>2.4</v>
      </c>
      <c r="J332" s="109">
        <f t="shared" si="4"/>
        <v>2.4</v>
      </c>
      <c r="K332" s="115"/>
    </row>
    <row r="333" spans="1:11" ht="24">
      <c r="A333" s="114"/>
      <c r="B333" s="107">
        <v>2</v>
      </c>
      <c r="C333" s="10" t="s">
        <v>944</v>
      </c>
      <c r="D333" s="118" t="s">
        <v>1485</v>
      </c>
      <c r="E333" s="118" t="s">
        <v>804</v>
      </c>
      <c r="F333" s="141" t="s">
        <v>272</v>
      </c>
      <c r="G333" s="142"/>
      <c r="H333" s="11" t="s">
        <v>945</v>
      </c>
      <c r="I333" s="14">
        <v>3.17</v>
      </c>
      <c r="J333" s="109">
        <f t="shared" si="4"/>
        <v>6.34</v>
      </c>
      <c r="K333" s="115"/>
    </row>
    <row r="334" spans="1:11" ht="24">
      <c r="A334" s="114"/>
      <c r="B334" s="107">
        <v>2</v>
      </c>
      <c r="C334" s="10" t="s">
        <v>944</v>
      </c>
      <c r="D334" s="118" t="s">
        <v>1486</v>
      </c>
      <c r="E334" s="118" t="s">
        <v>799</v>
      </c>
      <c r="F334" s="141" t="s">
        <v>272</v>
      </c>
      <c r="G334" s="142"/>
      <c r="H334" s="11" t="s">
        <v>945</v>
      </c>
      <c r="I334" s="14">
        <v>4.38</v>
      </c>
      <c r="J334" s="109">
        <f t="shared" si="4"/>
        <v>8.76</v>
      </c>
      <c r="K334" s="115"/>
    </row>
    <row r="335" spans="1:11" ht="36">
      <c r="A335" s="114"/>
      <c r="B335" s="107">
        <v>1</v>
      </c>
      <c r="C335" s="10" t="s">
        <v>946</v>
      </c>
      <c r="D335" s="118" t="s">
        <v>1487</v>
      </c>
      <c r="E335" s="118" t="s">
        <v>837</v>
      </c>
      <c r="F335" s="141"/>
      <c r="G335" s="142"/>
      <c r="H335" s="11" t="s">
        <v>947</v>
      </c>
      <c r="I335" s="14">
        <v>2.0699999999999998</v>
      </c>
      <c r="J335" s="109">
        <f t="shared" si="4"/>
        <v>2.0699999999999998</v>
      </c>
      <c r="K335" s="115"/>
    </row>
    <row r="336" spans="1:11" ht="36">
      <c r="A336" s="114"/>
      <c r="B336" s="107">
        <v>1</v>
      </c>
      <c r="C336" s="10" t="s">
        <v>948</v>
      </c>
      <c r="D336" s="118" t="s">
        <v>1488</v>
      </c>
      <c r="E336" s="118" t="s">
        <v>949</v>
      </c>
      <c r="F336" s="141"/>
      <c r="G336" s="142"/>
      <c r="H336" s="11" t="s">
        <v>950</v>
      </c>
      <c r="I336" s="14">
        <v>7.66</v>
      </c>
      <c r="J336" s="109">
        <f t="shared" si="4"/>
        <v>7.66</v>
      </c>
      <c r="K336" s="115"/>
    </row>
    <row r="337" spans="1:11" ht="36">
      <c r="A337" s="114"/>
      <c r="B337" s="107">
        <v>2</v>
      </c>
      <c r="C337" s="10" t="s">
        <v>948</v>
      </c>
      <c r="D337" s="118" t="s">
        <v>1489</v>
      </c>
      <c r="E337" s="118" t="s">
        <v>951</v>
      </c>
      <c r="F337" s="141"/>
      <c r="G337" s="142"/>
      <c r="H337" s="11" t="s">
        <v>950</v>
      </c>
      <c r="I337" s="14">
        <v>7.66</v>
      </c>
      <c r="J337" s="109">
        <f t="shared" si="4"/>
        <v>15.32</v>
      </c>
      <c r="K337" s="115"/>
    </row>
    <row r="338" spans="1:11" ht="36">
      <c r="A338" s="114"/>
      <c r="B338" s="107">
        <v>2</v>
      </c>
      <c r="C338" s="10" t="s">
        <v>952</v>
      </c>
      <c r="D338" s="118" t="s">
        <v>1490</v>
      </c>
      <c r="E338" s="118" t="s">
        <v>238</v>
      </c>
      <c r="F338" s="141" t="s">
        <v>25</v>
      </c>
      <c r="G338" s="142"/>
      <c r="H338" s="11" t="s">
        <v>953</v>
      </c>
      <c r="I338" s="14">
        <v>6.88</v>
      </c>
      <c r="J338" s="109">
        <f t="shared" si="4"/>
        <v>13.76</v>
      </c>
      <c r="K338" s="115"/>
    </row>
    <row r="339" spans="1:11" ht="36">
      <c r="A339" s="114"/>
      <c r="B339" s="107">
        <v>2</v>
      </c>
      <c r="C339" s="10" t="s">
        <v>952</v>
      </c>
      <c r="D339" s="118" t="s">
        <v>1491</v>
      </c>
      <c r="E339" s="118" t="s">
        <v>954</v>
      </c>
      <c r="F339" s="141" t="s">
        <v>23</v>
      </c>
      <c r="G339" s="142"/>
      <c r="H339" s="11" t="s">
        <v>953</v>
      </c>
      <c r="I339" s="14">
        <v>6.88</v>
      </c>
      <c r="J339" s="109">
        <f t="shared" si="4"/>
        <v>13.76</v>
      </c>
      <c r="K339" s="115"/>
    </row>
    <row r="340" spans="1:11" ht="36">
      <c r="A340" s="114"/>
      <c r="B340" s="107">
        <v>1</v>
      </c>
      <c r="C340" s="10" t="s">
        <v>952</v>
      </c>
      <c r="D340" s="118" t="s">
        <v>1492</v>
      </c>
      <c r="E340" s="118" t="s">
        <v>67</v>
      </c>
      <c r="F340" s="141" t="s">
        <v>238</v>
      </c>
      <c r="G340" s="142"/>
      <c r="H340" s="11" t="s">
        <v>953</v>
      </c>
      <c r="I340" s="14">
        <v>6.88</v>
      </c>
      <c r="J340" s="109">
        <f t="shared" si="4"/>
        <v>6.88</v>
      </c>
      <c r="K340" s="115"/>
    </row>
    <row r="341" spans="1:11" ht="36">
      <c r="A341" s="114"/>
      <c r="B341" s="107">
        <v>1</v>
      </c>
      <c r="C341" s="10" t="s">
        <v>955</v>
      </c>
      <c r="D341" s="118" t="s">
        <v>1493</v>
      </c>
      <c r="E341" s="118" t="s">
        <v>954</v>
      </c>
      <c r="F341" s="141" t="s">
        <v>25</v>
      </c>
      <c r="G341" s="142"/>
      <c r="H341" s="11" t="s">
        <v>956</v>
      </c>
      <c r="I341" s="14">
        <v>10.16</v>
      </c>
      <c r="J341" s="109">
        <f t="shared" si="4"/>
        <v>10.16</v>
      </c>
      <c r="K341" s="115"/>
    </row>
    <row r="342" spans="1:11" ht="36">
      <c r="A342" s="114"/>
      <c r="B342" s="107">
        <v>1</v>
      </c>
      <c r="C342" s="10" t="s">
        <v>955</v>
      </c>
      <c r="D342" s="118" t="s">
        <v>1494</v>
      </c>
      <c r="E342" s="118" t="s">
        <v>954</v>
      </c>
      <c r="F342" s="141" t="s">
        <v>26</v>
      </c>
      <c r="G342" s="142"/>
      <c r="H342" s="11" t="s">
        <v>956</v>
      </c>
      <c r="I342" s="14">
        <v>10.16</v>
      </c>
      <c r="J342" s="109">
        <f t="shared" ref="J342:J405" si="5">I342*B342</f>
        <v>10.16</v>
      </c>
      <c r="K342" s="115"/>
    </row>
    <row r="343" spans="1:11" ht="36">
      <c r="A343" s="114"/>
      <c r="B343" s="107">
        <v>1</v>
      </c>
      <c r="C343" s="10" t="s">
        <v>957</v>
      </c>
      <c r="D343" s="118" t="s">
        <v>1495</v>
      </c>
      <c r="E343" s="118" t="s">
        <v>238</v>
      </c>
      <c r="F343" s="141" t="s">
        <v>23</v>
      </c>
      <c r="G343" s="142"/>
      <c r="H343" s="11" t="s">
        <v>958</v>
      </c>
      <c r="I343" s="14">
        <v>12.33</v>
      </c>
      <c r="J343" s="109">
        <f t="shared" si="5"/>
        <v>12.33</v>
      </c>
      <c r="K343" s="115"/>
    </row>
    <row r="344" spans="1:11" ht="36">
      <c r="A344" s="114"/>
      <c r="B344" s="107">
        <v>1</v>
      </c>
      <c r="C344" s="10" t="s">
        <v>957</v>
      </c>
      <c r="D344" s="118" t="s">
        <v>1496</v>
      </c>
      <c r="E344" s="118" t="s">
        <v>238</v>
      </c>
      <c r="F344" s="141" t="s">
        <v>25</v>
      </c>
      <c r="G344" s="142"/>
      <c r="H344" s="11" t="s">
        <v>958</v>
      </c>
      <c r="I344" s="14">
        <v>12.33</v>
      </c>
      <c r="J344" s="109">
        <f t="shared" si="5"/>
        <v>12.33</v>
      </c>
      <c r="K344" s="115"/>
    </row>
    <row r="345" spans="1:11" ht="36">
      <c r="A345" s="114"/>
      <c r="B345" s="107">
        <v>1</v>
      </c>
      <c r="C345" s="10" t="s">
        <v>957</v>
      </c>
      <c r="D345" s="118" t="s">
        <v>1497</v>
      </c>
      <c r="E345" s="118" t="s">
        <v>238</v>
      </c>
      <c r="F345" s="141" t="s">
        <v>26</v>
      </c>
      <c r="G345" s="142"/>
      <c r="H345" s="11" t="s">
        <v>958</v>
      </c>
      <c r="I345" s="14">
        <v>12.33</v>
      </c>
      <c r="J345" s="109">
        <f t="shared" si="5"/>
        <v>12.33</v>
      </c>
      <c r="K345" s="115"/>
    </row>
    <row r="346" spans="1:11" ht="36">
      <c r="A346" s="114"/>
      <c r="B346" s="107">
        <v>1</v>
      </c>
      <c r="C346" s="10" t="s">
        <v>957</v>
      </c>
      <c r="D346" s="118" t="s">
        <v>1498</v>
      </c>
      <c r="E346" s="118" t="s">
        <v>238</v>
      </c>
      <c r="F346" s="141" t="s">
        <v>27</v>
      </c>
      <c r="G346" s="142"/>
      <c r="H346" s="11" t="s">
        <v>958</v>
      </c>
      <c r="I346" s="14">
        <v>12.33</v>
      </c>
      <c r="J346" s="109">
        <f t="shared" si="5"/>
        <v>12.33</v>
      </c>
      <c r="K346" s="115"/>
    </row>
    <row r="347" spans="1:11" ht="36">
      <c r="A347" s="114"/>
      <c r="B347" s="107">
        <v>1</v>
      </c>
      <c r="C347" s="10" t="s">
        <v>957</v>
      </c>
      <c r="D347" s="118" t="s">
        <v>1499</v>
      </c>
      <c r="E347" s="118" t="s">
        <v>954</v>
      </c>
      <c r="F347" s="141" t="s">
        <v>26</v>
      </c>
      <c r="G347" s="142"/>
      <c r="H347" s="11" t="s">
        <v>958</v>
      </c>
      <c r="I347" s="14">
        <v>12.33</v>
      </c>
      <c r="J347" s="109">
        <f t="shared" si="5"/>
        <v>12.33</v>
      </c>
      <c r="K347" s="115"/>
    </row>
    <row r="348" spans="1:11" ht="36">
      <c r="A348" s="114"/>
      <c r="B348" s="107">
        <v>1</v>
      </c>
      <c r="C348" s="10" t="s">
        <v>959</v>
      </c>
      <c r="D348" s="118" t="s">
        <v>1500</v>
      </c>
      <c r="E348" s="118" t="s">
        <v>837</v>
      </c>
      <c r="F348" s="141" t="s">
        <v>527</v>
      </c>
      <c r="G348" s="142"/>
      <c r="H348" s="11" t="s">
        <v>960</v>
      </c>
      <c r="I348" s="14">
        <v>5.68</v>
      </c>
      <c r="J348" s="109">
        <f t="shared" si="5"/>
        <v>5.68</v>
      </c>
      <c r="K348" s="115"/>
    </row>
    <row r="349" spans="1:11" ht="36">
      <c r="A349" s="114"/>
      <c r="B349" s="107">
        <v>2</v>
      </c>
      <c r="C349" s="10" t="s">
        <v>961</v>
      </c>
      <c r="D349" s="118" t="s">
        <v>1501</v>
      </c>
      <c r="E349" s="118" t="s">
        <v>238</v>
      </c>
      <c r="F349" s="141" t="s">
        <v>23</v>
      </c>
      <c r="G349" s="142"/>
      <c r="H349" s="11" t="s">
        <v>962</v>
      </c>
      <c r="I349" s="14">
        <v>11.64</v>
      </c>
      <c r="J349" s="109">
        <f t="shared" si="5"/>
        <v>23.28</v>
      </c>
      <c r="K349" s="115"/>
    </row>
    <row r="350" spans="1:11" ht="36">
      <c r="A350" s="114"/>
      <c r="B350" s="107">
        <v>2</v>
      </c>
      <c r="C350" s="10" t="s">
        <v>961</v>
      </c>
      <c r="D350" s="118" t="s">
        <v>1502</v>
      </c>
      <c r="E350" s="118" t="s">
        <v>238</v>
      </c>
      <c r="F350" s="141" t="s">
        <v>27</v>
      </c>
      <c r="G350" s="142"/>
      <c r="H350" s="11" t="s">
        <v>962</v>
      </c>
      <c r="I350" s="14">
        <v>11.64</v>
      </c>
      <c r="J350" s="109">
        <f t="shared" si="5"/>
        <v>23.28</v>
      </c>
      <c r="K350" s="115"/>
    </row>
    <row r="351" spans="1:11" ht="36">
      <c r="A351" s="114"/>
      <c r="B351" s="107">
        <v>2</v>
      </c>
      <c r="C351" s="10" t="s">
        <v>961</v>
      </c>
      <c r="D351" s="118" t="s">
        <v>1503</v>
      </c>
      <c r="E351" s="118" t="s">
        <v>954</v>
      </c>
      <c r="F351" s="141" t="s">
        <v>23</v>
      </c>
      <c r="G351" s="142"/>
      <c r="H351" s="11" t="s">
        <v>962</v>
      </c>
      <c r="I351" s="14">
        <v>11.64</v>
      </c>
      <c r="J351" s="109">
        <f t="shared" si="5"/>
        <v>23.28</v>
      </c>
      <c r="K351" s="115"/>
    </row>
    <row r="352" spans="1:11" ht="36">
      <c r="A352" s="114"/>
      <c r="B352" s="107">
        <v>2</v>
      </c>
      <c r="C352" s="10" t="s">
        <v>963</v>
      </c>
      <c r="D352" s="118" t="s">
        <v>1504</v>
      </c>
      <c r="E352" s="118" t="s">
        <v>954</v>
      </c>
      <c r="F352" s="141" t="s">
        <v>23</v>
      </c>
      <c r="G352" s="142"/>
      <c r="H352" s="11" t="s">
        <v>964</v>
      </c>
      <c r="I352" s="14">
        <v>12.33</v>
      </c>
      <c r="J352" s="109">
        <f t="shared" si="5"/>
        <v>24.66</v>
      </c>
      <c r="K352" s="115"/>
    </row>
    <row r="353" spans="1:11" ht="36">
      <c r="A353" s="114"/>
      <c r="B353" s="107">
        <v>1</v>
      </c>
      <c r="C353" s="10" t="s">
        <v>963</v>
      </c>
      <c r="D353" s="118" t="s">
        <v>1505</v>
      </c>
      <c r="E353" s="118" t="s">
        <v>954</v>
      </c>
      <c r="F353" s="141" t="s">
        <v>27</v>
      </c>
      <c r="G353" s="142"/>
      <c r="H353" s="11" t="s">
        <v>964</v>
      </c>
      <c r="I353" s="14">
        <v>12.33</v>
      </c>
      <c r="J353" s="109">
        <f t="shared" si="5"/>
        <v>12.33</v>
      </c>
      <c r="K353" s="115"/>
    </row>
    <row r="354" spans="1:11" ht="24">
      <c r="A354" s="114"/>
      <c r="B354" s="107">
        <v>1</v>
      </c>
      <c r="C354" s="10" t="s">
        <v>965</v>
      </c>
      <c r="D354" s="118" t="s">
        <v>1506</v>
      </c>
      <c r="E354" s="118" t="s">
        <v>837</v>
      </c>
      <c r="F354" s="141" t="s">
        <v>238</v>
      </c>
      <c r="G354" s="142"/>
      <c r="H354" s="11" t="s">
        <v>966</v>
      </c>
      <c r="I354" s="14">
        <v>8.8800000000000008</v>
      </c>
      <c r="J354" s="109">
        <f t="shared" si="5"/>
        <v>8.8800000000000008</v>
      </c>
      <c r="K354" s="115"/>
    </row>
    <row r="355" spans="1:11" ht="36">
      <c r="A355" s="114"/>
      <c r="B355" s="107">
        <v>2</v>
      </c>
      <c r="C355" s="10" t="s">
        <v>967</v>
      </c>
      <c r="D355" s="118" t="s">
        <v>1507</v>
      </c>
      <c r="E355" s="118" t="s">
        <v>23</v>
      </c>
      <c r="F355" s="141" t="s">
        <v>954</v>
      </c>
      <c r="G355" s="142"/>
      <c r="H355" s="11" t="s">
        <v>968</v>
      </c>
      <c r="I355" s="14">
        <v>11.46</v>
      </c>
      <c r="J355" s="109">
        <f t="shared" si="5"/>
        <v>22.92</v>
      </c>
      <c r="K355" s="115"/>
    </row>
    <row r="356" spans="1:11" ht="36">
      <c r="A356" s="114"/>
      <c r="B356" s="107">
        <v>1</v>
      </c>
      <c r="C356" s="10" t="s">
        <v>967</v>
      </c>
      <c r="D356" s="118" t="s">
        <v>1508</v>
      </c>
      <c r="E356" s="118" t="s">
        <v>67</v>
      </c>
      <c r="F356" s="141" t="s">
        <v>238</v>
      </c>
      <c r="G356" s="142"/>
      <c r="H356" s="11" t="s">
        <v>968</v>
      </c>
      <c r="I356" s="14">
        <v>11.46</v>
      </c>
      <c r="J356" s="109">
        <f t="shared" si="5"/>
        <v>11.46</v>
      </c>
      <c r="K356" s="115"/>
    </row>
    <row r="357" spans="1:11" ht="36">
      <c r="A357" s="114"/>
      <c r="B357" s="107">
        <v>1</v>
      </c>
      <c r="C357" s="10" t="s">
        <v>967</v>
      </c>
      <c r="D357" s="118" t="s">
        <v>1509</v>
      </c>
      <c r="E357" s="118" t="s">
        <v>67</v>
      </c>
      <c r="F357" s="141" t="s">
        <v>954</v>
      </c>
      <c r="G357" s="142"/>
      <c r="H357" s="11" t="s">
        <v>968</v>
      </c>
      <c r="I357" s="14">
        <v>11.46</v>
      </c>
      <c r="J357" s="109">
        <f t="shared" si="5"/>
        <v>11.46</v>
      </c>
      <c r="K357" s="115"/>
    </row>
    <row r="358" spans="1:11" ht="36">
      <c r="A358" s="114"/>
      <c r="B358" s="107">
        <v>1</v>
      </c>
      <c r="C358" s="10" t="s">
        <v>969</v>
      </c>
      <c r="D358" s="118" t="s">
        <v>1510</v>
      </c>
      <c r="E358" s="118" t="s">
        <v>837</v>
      </c>
      <c r="F358" s="141" t="s">
        <v>347</v>
      </c>
      <c r="G358" s="142"/>
      <c r="H358" s="11" t="s">
        <v>970</v>
      </c>
      <c r="I358" s="14">
        <v>7.5</v>
      </c>
      <c r="J358" s="109">
        <f t="shared" si="5"/>
        <v>7.5</v>
      </c>
      <c r="K358" s="115"/>
    </row>
    <row r="359" spans="1:11" ht="36">
      <c r="A359" s="114"/>
      <c r="B359" s="107">
        <v>2</v>
      </c>
      <c r="C359" s="10" t="s">
        <v>971</v>
      </c>
      <c r="D359" s="118" t="s">
        <v>1511</v>
      </c>
      <c r="E359" s="118" t="s">
        <v>27</v>
      </c>
      <c r="F359" s="141" t="s">
        <v>107</v>
      </c>
      <c r="G359" s="142"/>
      <c r="H359" s="11" t="s">
        <v>972</v>
      </c>
      <c r="I359" s="14">
        <v>5.81</v>
      </c>
      <c r="J359" s="109">
        <f t="shared" si="5"/>
        <v>11.62</v>
      </c>
      <c r="K359" s="115"/>
    </row>
    <row r="360" spans="1:11" ht="36">
      <c r="A360" s="114"/>
      <c r="B360" s="107">
        <v>1</v>
      </c>
      <c r="C360" s="10" t="s">
        <v>971</v>
      </c>
      <c r="D360" s="118" t="s">
        <v>1512</v>
      </c>
      <c r="E360" s="118" t="s">
        <v>27</v>
      </c>
      <c r="F360" s="141" t="s">
        <v>209</v>
      </c>
      <c r="G360" s="142"/>
      <c r="H360" s="11" t="s">
        <v>972</v>
      </c>
      <c r="I360" s="14">
        <v>5.81</v>
      </c>
      <c r="J360" s="109">
        <f t="shared" si="5"/>
        <v>5.81</v>
      </c>
      <c r="K360" s="115"/>
    </row>
    <row r="361" spans="1:11" ht="36">
      <c r="A361" s="114"/>
      <c r="B361" s="107">
        <v>1</v>
      </c>
      <c r="C361" s="10" t="s">
        <v>971</v>
      </c>
      <c r="D361" s="118" t="s">
        <v>1513</v>
      </c>
      <c r="E361" s="118" t="s">
        <v>27</v>
      </c>
      <c r="F361" s="141" t="s">
        <v>309</v>
      </c>
      <c r="G361" s="142"/>
      <c r="H361" s="11" t="s">
        <v>972</v>
      </c>
      <c r="I361" s="14">
        <v>5.81</v>
      </c>
      <c r="J361" s="109">
        <f t="shared" si="5"/>
        <v>5.81</v>
      </c>
      <c r="K361" s="115"/>
    </row>
    <row r="362" spans="1:11" ht="36">
      <c r="A362" s="114"/>
      <c r="B362" s="107">
        <v>2</v>
      </c>
      <c r="C362" s="10" t="s">
        <v>971</v>
      </c>
      <c r="D362" s="118" t="s">
        <v>1514</v>
      </c>
      <c r="E362" s="118" t="s">
        <v>28</v>
      </c>
      <c r="F362" s="141" t="s">
        <v>107</v>
      </c>
      <c r="G362" s="142"/>
      <c r="H362" s="11" t="s">
        <v>972</v>
      </c>
      <c r="I362" s="14">
        <v>5.81</v>
      </c>
      <c r="J362" s="109">
        <f t="shared" si="5"/>
        <v>11.62</v>
      </c>
      <c r="K362" s="115"/>
    </row>
    <row r="363" spans="1:11" ht="36">
      <c r="A363" s="114"/>
      <c r="B363" s="107">
        <v>1</v>
      </c>
      <c r="C363" s="10" t="s">
        <v>971</v>
      </c>
      <c r="D363" s="118" t="s">
        <v>1515</v>
      </c>
      <c r="E363" s="118" t="s">
        <v>29</v>
      </c>
      <c r="F363" s="141" t="s">
        <v>107</v>
      </c>
      <c r="G363" s="142"/>
      <c r="H363" s="11" t="s">
        <v>972</v>
      </c>
      <c r="I363" s="14">
        <v>5.81</v>
      </c>
      <c r="J363" s="109">
        <f t="shared" si="5"/>
        <v>5.81</v>
      </c>
      <c r="K363" s="115"/>
    </row>
    <row r="364" spans="1:11" ht="36">
      <c r="A364" s="114"/>
      <c r="B364" s="107">
        <v>2</v>
      </c>
      <c r="C364" s="10" t="s">
        <v>973</v>
      </c>
      <c r="D364" s="118" t="s">
        <v>1516</v>
      </c>
      <c r="E364" s="118" t="s">
        <v>23</v>
      </c>
      <c r="F364" s="141"/>
      <c r="G364" s="142"/>
      <c r="H364" s="11" t="s">
        <v>974</v>
      </c>
      <c r="I364" s="14">
        <v>11.89</v>
      </c>
      <c r="J364" s="109">
        <f t="shared" si="5"/>
        <v>23.78</v>
      </c>
      <c r="K364" s="115"/>
    </row>
    <row r="365" spans="1:11" ht="36">
      <c r="A365" s="114"/>
      <c r="B365" s="107">
        <v>2</v>
      </c>
      <c r="C365" s="10" t="s">
        <v>973</v>
      </c>
      <c r="D365" s="118" t="s">
        <v>1517</v>
      </c>
      <c r="E365" s="118" t="s">
        <v>25</v>
      </c>
      <c r="F365" s="141"/>
      <c r="G365" s="142"/>
      <c r="H365" s="11" t="s">
        <v>974</v>
      </c>
      <c r="I365" s="14">
        <v>12.66</v>
      </c>
      <c r="J365" s="109">
        <f t="shared" si="5"/>
        <v>25.32</v>
      </c>
      <c r="K365" s="115"/>
    </row>
    <row r="366" spans="1:11" ht="36">
      <c r="A366" s="114"/>
      <c r="B366" s="107">
        <v>2</v>
      </c>
      <c r="C366" s="10" t="s">
        <v>973</v>
      </c>
      <c r="D366" s="118" t="s">
        <v>1518</v>
      </c>
      <c r="E366" s="118" t="s">
        <v>26</v>
      </c>
      <c r="F366" s="141"/>
      <c r="G366" s="142"/>
      <c r="H366" s="11" t="s">
        <v>974</v>
      </c>
      <c r="I366" s="14">
        <v>14.13</v>
      </c>
      <c r="J366" s="109">
        <f t="shared" si="5"/>
        <v>28.26</v>
      </c>
      <c r="K366" s="115"/>
    </row>
    <row r="367" spans="1:11" ht="48">
      <c r="A367" s="114"/>
      <c r="B367" s="107">
        <v>2</v>
      </c>
      <c r="C367" s="10" t="s">
        <v>975</v>
      </c>
      <c r="D367" s="118" t="s">
        <v>1519</v>
      </c>
      <c r="E367" s="118" t="s">
        <v>238</v>
      </c>
      <c r="F367" s="141" t="s">
        <v>25</v>
      </c>
      <c r="G367" s="142"/>
      <c r="H367" s="11" t="s">
        <v>976</v>
      </c>
      <c r="I367" s="14">
        <v>20.51</v>
      </c>
      <c r="J367" s="109">
        <f t="shared" si="5"/>
        <v>41.02</v>
      </c>
      <c r="K367" s="115"/>
    </row>
    <row r="368" spans="1:11" ht="36">
      <c r="A368" s="114"/>
      <c r="B368" s="107">
        <v>1</v>
      </c>
      <c r="C368" s="10" t="s">
        <v>977</v>
      </c>
      <c r="D368" s="118" t="s">
        <v>1520</v>
      </c>
      <c r="E368" s="118" t="s">
        <v>238</v>
      </c>
      <c r="F368" s="141" t="s">
        <v>650</v>
      </c>
      <c r="G368" s="142"/>
      <c r="H368" s="11" t="s">
        <v>978</v>
      </c>
      <c r="I368" s="14">
        <v>12.94</v>
      </c>
      <c r="J368" s="109">
        <f t="shared" si="5"/>
        <v>12.94</v>
      </c>
      <c r="K368" s="115"/>
    </row>
    <row r="369" spans="1:11" ht="36">
      <c r="A369" s="114"/>
      <c r="B369" s="107">
        <v>1</v>
      </c>
      <c r="C369" s="10" t="s">
        <v>979</v>
      </c>
      <c r="D369" s="118" t="s">
        <v>1521</v>
      </c>
      <c r="E369" s="118" t="s">
        <v>926</v>
      </c>
      <c r="F369" s="141"/>
      <c r="G369" s="142"/>
      <c r="H369" s="11" t="s">
        <v>980</v>
      </c>
      <c r="I369" s="14">
        <v>14.15</v>
      </c>
      <c r="J369" s="109">
        <f t="shared" si="5"/>
        <v>14.15</v>
      </c>
      <c r="K369" s="115"/>
    </row>
    <row r="370" spans="1:11" ht="36">
      <c r="A370" s="114"/>
      <c r="B370" s="107">
        <v>2</v>
      </c>
      <c r="C370" s="10" t="s">
        <v>981</v>
      </c>
      <c r="D370" s="118" t="s">
        <v>1522</v>
      </c>
      <c r="E370" s="118" t="s">
        <v>930</v>
      </c>
      <c r="F370" s="141"/>
      <c r="G370" s="142"/>
      <c r="H370" s="11" t="s">
        <v>982</v>
      </c>
      <c r="I370" s="14">
        <v>14.97</v>
      </c>
      <c r="J370" s="109">
        <f t="shared" si="5"/>
        <v>29.94</v>
      </c>
      <c r="K370" s="115"/>
    </row>
    <row r="371" spans="1:11" ht="36">
      <c r="A371" s="114"/>
      <c r="B371" s="107">
        <v>2</v>
      </c>
      <c r="C371" s="10" t="s">
        <v>981</v>
      </c>
      <c r="D371" s="118" t="s">
        <v>1523</v>
      </c>
      <c r="E371" s="118" t="s">
        <v>983</v>
      </c>
      <c r="F371" s="141"/>
      <c r="G371" s="142"/>
      <c r="H371" s="11" t="s">
        <v>982</v>
      </c>
      <c r="I371" s="14">
        <v>12.68</v>
      </c>
      <c r="J371" s="109">
        <f t="shared" si="5"/>
        <v>25.36</v>
      </c>
      <c r="K371" s="115"/>
    </row>
    <row r="372" spans="1:11" ht="36">
      <c r="A372" s="114"/>
      <c r="B372" s="107">
        <v>1</v>
      </c>
      <c r="C372" s="10" t="s">
        <v>981</v>
      </c>
      <c r="D372" s="118" t="s">
        <v>1524</v>
      </c>
      <c r="E372" s="118" t="s">
        <v>984</v>
      </c>
      <c r="F372" s="141"/>
      <c r="G372" s="142"/>
      <c r="H372" s="11" t="s">
        <v>982</v>
      </c>
      <c r="I372" s="14">
        <v>12.94</v>
      </c>
      <c r="J372" s="109">
        <f t="shared" si="5"/>
        <v>12.94</v>
      </c>
      <c r="K372" s="115"/>
    </row>
    <row r="373" spans="1:11" ht="36">
      <c r="A373" s="114"/>
      <c r="B373" s="107">
        <v>2</v>
      </c>
      <c r="C373" s="10" t="s">
        <v>981</v>
      </c>
      <c r="D373" s="118" t="s">
        <v>1525</v>
      </c>
      <c r="E373" s="118" t="s">
        <v>985</v>
      </c>
      <c r="F373" s="141"/>
      <c r="G373" s="142"/>
      <c r="H373" s="11" t="s">
        <v>982</v>
      </c>
      <c r="I373" s="14">
        <v>13.37</v>
      </c>
      <c r="J373" s="109">
        <f t="shared" si="5"/>
        <v>26.74</v>
      </c>
      <c r="K373" s="115"/>
    </row>
    <row r="374" spans="1:11" ht="36">
      <c r="A374" s="114"/>
      <c r="B374" s="107">
        <v>1</v>
      </c>
      <c r="C374" s="10" t="s">
        <v>981</v>
      </c>
      <c r="D374" s="118" t="s">
        <v>1526</v>
      </c>
      <c r="E374" s="118" t="s">
        <v>986</v>
      </c>
      <c r="F374" s="141"/>
      <c r="G374" s="142"/>
      <c r="H374" s="11" t="s">
        <v>982</v>
      </c>
      <c r="I374" s="14">
        <v>13.37</v>
      </c>
      <c r="J374" s="109">
        <f t="shared" si="5"/>
        <v>13.37</v>
      </c>
      <c r="K374" s="115"/>
    </row>
    <row r="375" spans="1:11" ht="36">
      <c r="A375" s="114"/>
      <c r="B375" s="107">
        <v>1</v>
      </c>
      <c r="C375" s="10" t="s">
        <v>987</v>
      </c>
      <c r="D375" s="118" t="s">
        <v>1527</v>
      </c>
      <c r="E375" s="118" t="s">
        <v>272</v>
      </c>
      <c r="F375" s="141" t="s">
        <v>25</v>
      </c>
      <c r="G375" s="142"/>
      <c r="H375" s="11" t="s">
        <v>988</v>
      </c>
      <c r="I375" s="14">
        <v>13.35</v>
      </c>
      <c r="J375" s="109">
        <f t="shared" si="5"/>
        <v>13.35</v>
      </c>
      <c r="K375" s="115"/>
    </row>
    <row r="376" spans="1:11" ht="36">
      <c r="A376" s="114"/>
      <c r="B376" s="107">
        <v>2</v>
      </c>
      <c r="C376" s="10" t="s">
        <v>987</v>
      </c>
      <c r="D376" s="118" t="s">
        <v>1528</v>
      </c>
      <c r="E376" s="118" t="s">
        <v>23</v>
      </c>
      <c r="F376" s="141" t="s">
        <v>989</v>
      </c>
      <c r="G376" s="142"/>
      <c r="H376" s="11" t="s">
        <v>988</v>
      </c>
      <c r="I376" s="14">
        <v>12.58</v>
      </c>
      <c r="J376" s="109">
        <f t="shared" si="5"/>
        <v>25.16</v>
      </c>
      <c r="K376" s="115"/>
    </row>
    <row r="377" spans="1:11" ht="36">
      <c r="A377" s="114"/>
      <c r="B377" s="107">
        <v>2</v>
      </c>
      <c r="C377" s="10" t="s">
        <v>987</v>
      </c>
      <c r="D377" s="118" t="s">
        <v>1529</v>
      </c>
      <c r="E377" s="118" t="s">
        <v>25</v>
      </c>
      <c r="F377" s="141" t="s">
        <v>989</v>
      </c>
      <c r="G377" s="142"/>
      <c r="H377" s="11" t="s">
        <v>988</v>
      </c>
      <c r="I377" s="14">
        <v>13.35</v>
      </c>
      <c r="J377" s="109">
        <f t="shared" si="5"/>
        <v>26.7</v>
      </c>
      <c r="K377" s="115"/>
    </row>
    <row r="378" spans="1:11" ht="24">
      <c r="A378" s="114"/>
      <c r="B378" s="107">
        <v>2</v>
      </c>
      <c r="C378" s="10" t="s">
        <v>990</v>
      </c>
      <c r="D378" s="118" t="s">
        <v>1530</v>
      </c>
      <c r="E378" s="118" t="s">
        <v>27</v>
      </c>
      <c r="F378" s="141" t="s">
        <v>271</v>
      </c>
      <c r="G378" s="142"/>
      <c r="H378" s="11" t="s">
        <v>991</v>
      </c>
      <c r="I378" s="14">
        <v>2.83</v>
      </c>
      <c r="J378" s="109">
        <f t="shared" si="5"/>
        <v>5.66</v>
      </c>
      <c r="K378" s="115"/>
    </row>
    <row r="379" spans="1:11" ht="24">
      <c r="A379" s="114"/>
      <c r="B379" s="107">
        <v>1</v>
      </c>
      <c r="C379" s="10" t="s">
        <v>990</v>
      </c>
      <c r="D379" s="118" t="s">
        <v>1531</v>
      </c>
      <c r="E379" s="118" t="s">
        <v>27</v>
      </c>
      <c r="F379" s="141" t="s">
        <v>992</v>
      </c>
      <c r="G379" s="142"/>
      <c r="H379" s="11" t="s">
        <v>991</v>
      </c>
      <c r="I379" s="14">
        <v>2.83</v>
      </c>
      <c r="J379" s="109">
        <f t="shared" si="5"/>
        <v>2.83</v>
      </c>
      <c r="K379" s="115"/>
    </row>
    <row r="380" spans="1:11" ht="24">
      <c r="A380" s="114"/>
      <c r="B380" s="107">
        <v>2</v>
      </c>
      <c r="C380" s="10" t="s">
        <v>990</v>
      </c>
      <c r="D380" s="118" t="s">
        <v>1532</v>
      </c>
      <c r="E380" s="118" t="s">
        <v>28</v>
      </c>
      <c r="F380" s="141" t="s">
        <v>271</v>
      </c>
      <c r="G380" s="142"/>
      <c r="H380" s="11" t="s">
        <v>991</v>
      </c>
      <c r="I380" s="14">
        <v>2.83</v>
      </c>
      <c r="J380" s="109">
        <f t="shared" si="5"/>
        <v>5.66</v>
      </c>
      <c r="K380" s="115"/>
    </row>
    <row r="381" spans="1:11" ht="24">
      <c r="A381" s="114"/>
      <c r="B381" s="107">
        <v>2</v>
      </c>
      <c r="C381" s="10" t="s">
        <v>990</v>
      </c>
      <c r="D381" s="118" t="s">
        <v>1533</v>
      </c>
      <c r="E381" s="118" t="s">
        <v>28</v>
      </c>
      <c r="F381" s="141" t="s">
        <v>992</v>
      </c>
      <c r="G381" s="142"/>
      <c r="H381" s="11" t="s">
        <v>991</v>
      </c>
      <c r="I381" s="14">
        <v>2.83</v>
      </c>
      <c r="J381" s="109">
        <f t="shared" si="5"/>
        <v>5.66</v>
      </c>
      <c r="K381" s="115"/>
    </row>
    <row r="382" spans="1:11" ht="24">
      <c r="A382" s="114"/>
      <c r="B382" s="107">
        <v>1</v>
      </c>
      <c r="C382" s="10" t="s">
        <v>990</v>
      </c>
      <c r="D382" s="118" t="s">
        <v>1534</v>
      </c>
      <c r="E382" s="118" t="s">
        <v>29</v>
      </c>
      <c r="F382" s="141" t="s">
        <v>271</v>
      </c>
      <c r="G382" s="142"/>
      <c r="H382" s="11" t="s">
        <v>991</v>
      </c>
      <c r="I382" s="14">
        <v>2.83</v>
      </c>
      <c r="J382" s="109">
        <f t="shared" si="5"/>
        <v>2.83</v>
      </c>
      <c r="K382" s="115"/>
    </row>
    <row r="383" spans="1:11" ht="24">
      <c r="A383" s="114"/>
      <c r="B383" s="107">
        <v>1</v>
      </c>
      <c r="C383" s="10" t="s">
        <v>990</v>
      </c>
      <c r="D383" s="118" t="s">
        <v>1535</v>
      </c>
      <c r="E383" s="118" t="s">
        <v>29</v>
      </c>
      <c r="F383" s="141" t="s">
        <v>993</v>
      </c>
      <c r="G383" s="142"/>
      <c r="H383" s="11" t="s">
        <v>991</v>
      </c>
      <c r="I383" s="14">
        <v>2.83</v>
      </c>
      <c r="J383" s="109">
        <f t="shared" si="5"/>
        <v>2.83</v>
      </c>
      <c r="K383" s="115"/>
    </row>
    <row r="384" spans="1:11" ht="24">
      <c r="A384" s="114"/>
      <c r="B384" s="107">
        <v>1</v>
      </c>
      <c r="C384" s="10" t="s">
        <v>990</v>
      </c>
      <c r="D384" s="118" t="s">
        <v>1536</v>
      </c>
      <c r="E384" s="118" t="s">
        <v>29</v>
      </c>
      <c r="F384" s="141" t="s">
        <v>992</v>
      </c>
      <c r="G384" s="142"/>
      <c r="H384" s="11" t="s">
        <v>991</v>
      </c>
      <c r="I384" s="14">
        <v>2.83</v>
      </c>
      <c r="J384" s="109">
        <f t="shared" si="5"/>
        <v>2.83</v>
      </c>
      <c r="K384" s="115"/>
    </row>
    <row r="385" spans="1:11" ht="24">
      <c r="A385" s="114"/>
      <c r="B385" s="107">
        <v>2</v>
      </c>
      <c r="C385" s="10" t="s">
        <v>994</v>
      </c>
      <c r="D385" s="118" t="s">
        <v>1537</v>
      </c>
      <c r="E385" s="118" t="s">
        <v>35</v>
      </c>
      <c r="F385" s="141" t="s">
        <v>272</v>
      </c>
      <c r="G385" s="142"/>
      <c r="H385" s="11" t="s">
        <v>995</v>
      </c>
      <c r="I385" s="14">
        <v>2.92</v>
      </c>
      <c r="J385" s="109">
        <f t="shared" si="5"/>
        <v>5.84</v>
      </c>
      <c r="K385" s="115"/>
    </row>
    <row r="386" spans="1:11" ht="24">
      <c r="A386" s="114"/>
      <c r="B386" s="107">
        <v>2</v>
      </c>
      <c r="C386" s="10" t="s">
        <v>994</v>
      </c>
      <c r="D386" s="118" t="s">
        <v>1538</v>
      </c>
      <c r="E386" s="118" t="s">
        <v>35</v>
      </c>
      <c r="F386" s="141" t="s">
        <v>271</v>
      </c>
      <c r="G386" s="142"/>
      <c r="H386" s="11" t="s">
        <v>995</v>
      </c>
      <c r="I386" s="14">
        <v>2.92</v>
      </c>
      <c r="J386" s="109">
        <f t="shared" si="5"/>
        <v>5.84</v>
      </c>
      <c r="K386" s="115"/>
    </row>
    <row r="387" spans="1:11" ht="36">
      <c r="A387" s="114"/>
      <c r="B387" s="107">
        <v>2</v>
      </c>
      <c r="C387" s="10" t="s">
        <v>996</v>
      </c>
      <c r="D387" s="118" t="s">
        <v>1539</v>
      </c>
      <c r="E387" s="118" t="s">
        <v>271</v>
      </c>
      <c r="F387" s="141" t="s">
        <v>23</v>
      </c>
      <c r="G387" s="142"/>
      <c r="H387" s="11" t="s">
        <v>997</v>
      </c>
      <c r="I387" s="14">
        <v>7.73</v>
      </c>
      <c r="J387" s="109">
        <f t="shared" si="5"/>
        <v>15.46</v>
      </c>
      <c r="K387" s="115"/>
    </row>
    <row r="388" spans="1:11" ht="36">
      <c r="A388" s="114"/>
      <c r="B388" s="107">
        <v>2</v>
      </c>
      <c r="C388" s="10" t="s">
        <v>996</v>
      </c>
      <c r="D388" s="118" t="s">
        <v>1540</v>
      </c>
      <c r="E388" s="118" t="s">
        <v>271</v>
      </c>
      <c r="F388" s="141" t="s">
        <v>25</v>
      </c>
      <c r="G388" s="142"/>
      <c r="H388" s="11" t="s">
        <v>997</v>
      </c>
      <c r="I388" s="14">
        <v>7.73</v>
      </c>
      <c r="J388" s="109">
        <f t="shared" si="5"/>
        <v>15.46</v>
      </c>
      <c r="K388" s="115"/>
    </row>
    <row r="389" spans="1:11" ht="36">
      <c r="A389" s="114"/>
      <c r="B389" s="107">
        <v>2</v>
      </c>
      <c r="C389" s="10" t="s">
        <v>996</v>
      </c>
      <c r="D389" s="118" t="s">
        <v>1541</v>
      </c>
      <c r="E389" s="118" t="s">
        <v>731</v>
      </c>
      <c r="F389" s="141" t="s">
        <v>25</v>
      </c>
      <c r="G389" s="142"/>
      <c r="H389" s="11" t="s">
        <v>997</v>
      </c>
      <c r="I389" s="14">
        <v>7.73</v>
      </c>
      <c r="J389" s="109">
        <f t="shared" si="5"/>
        <v>15.46</v>
      </c>
      <c r="K389" s="115"/>
    </row>
    <row r="390" spans="1:11" ht="36">
      <c r="A390" s="114"/>
      <c r="B390" s="107">
        <v>2</v>
      </c>
      <c r="C390" s="10" t="s">
        <v>998</v>
      </c>
      <c r="D390" s="118" t="s">
        <v>1542</v>
      </c>
      <c r="E390" s="118" t="s">
        <v>271</v>
      </c>
      <c r="F390" s="141" t="s">
        <v>23</v>
      </c>
      <c r="G390" s="142"/>
      <c r="H390" s="11" t="s">
        <v>999</v>
      </c>
      <c r="I390" s="14">
        <v>12.66</v>
      </c>
      <c r="J390" s="109">
        <f t="shared" si="5"/>
        <v>25.32</v>
      </c>
      <c r="K390" s="115"/>
    </row>
    <row r="391" spans="1:11" ht="36">
      <c r="A391" s="114"/>
      <c r="B391" s="107">
        <v>2</v>
      </c>
      <c r="C391" s="10" t="s">
        <v>998</v>
      </c>
      <c r="D391" s="118" t="s">
        <v>1543</v>
      </c>
      <c r="E391" s="118" t="s">
        <v>731</v>
      </c>
      <c r="F391" s="141" t="s">
        <v>25</v>
      </c>
      <c r="G391" s="142"/>
      <c r="H391" s="11" t="s">
        <v>999</v>
      </c>
      <c r="I391" s="14">
        <v>12.66</v>
      </c>
      <c r="J391" s="109">
        <f t="shared" si="5"/>
        <v>25.32</v>
      </c>
      <c r="K391" s="115"/>
    </row>
    <row r="392" spans="1:11" ht="36">
      <c r="A392" s="114"/>
      <c r="B392" s="107">
        <v>2</v>
      </c>
      <c r="C392" s="10" t="s">
        <v>998</v>
      </c>
      <c r="D392" s="118" t="s">
        <v>1544</v>
      </c>
      <c r="E392" s="118" t="s">
        <v>731</v>
      </c>
      <c r="F392" s="141" t="s">
        <v>26</v>
      </c>
      <c r="G392" s="142"/>
      <c r="H392" s="11" t="s">
        <v>999</v>
      </c>
      <c r="I392" s="14">
        <v>12.66</v>
      </c>
      <c r="J392" s="109">
        <f t="shared" si="5"/>
        <v>25.32</v>
      </c>
      <c r="K392" s="115"/>
    </row>
    <row r="393" spans="1:11" ht="36">
      <c r="A393" s="114"/>
      <c r="B393" s="107">
        <v>1</v>
      </c>
      <c r="C393" s="10" t="s">
        <v>998</v>
      </c>
      <c r="D393" s="118" t="s">
        <v>1545</v>
      </c>
      <c r="E393" s="118" t="s">
        <v>731</v>
      </c>
      <c r="F393" s="141" t="s">
        <v>27</v>
      </c>
      <c r="G393" s="142"/>
      <c r="H393" s="11" t="s">
        <v>999</v>
      </c>
      <c r="I393" s="14">
        <v>12.66</v>
      </c>
      <c r="J393" s="109">
        <f t="shared" si="5"/>
        <v>12.66</v>
      </c>
      <c r="K393" s="115"/>
    </row>
    <row r="394" spans="1:11" ht="36">
      <c r="A394" s="114"/>
      <c r="B394" s="107">
        <v>2</v>
      </c>
      <c r="C394" s="10" t="s">
        <v>1000</v>
      </c>
      <c r="D394" s="118" t="s">
        <v>1546</v>
      </c>
      <c r="E394" s="118" t="s">
        <v>731</v>
      </c>
      <c r="F394" s="141" t="s">
        <v>23</v>
      </c>
      <c r="G394" s="142"/>
      <c r="H394" s="11" t="s">
        <v>1001</v>
      </c>
      <c r="I394" s="14">
        <v>9.0399999999999991</v>
      </c>
      <c r="J394" s="109">
        <f t="shared" si="5"/>
        <v>18.079999999999998</v>
      </c>
      <c r="K394" s="115"/>
    </row>
    <row r="395" spans="1:11" ht="36">
      <c r="A395" s="114"/>
      <c r="B395" s="107">
        <v>2</v>
      </c>
      <c r="C395" s="10" t="s">
        <v>1000</v>
      </c>
      <c r="D395" s="118" t="s">
        <v>1547</v>
      </c>
      <c r="E395" s="118" t="s">
        <v>731</v>
      </c>
      <c r="F395" s="141" t="s">
        <v>25</v>
      </c>
      <c r="G395" s="142"/>
      <c r="H395" s="11" t="s">
        <v>1001</v>
      </c>
      <c r="I395" s="14">
        <v>9.0399999999999991</v>
      </c>
      <c r="J395" s="109">
        <f t="shared" si="5"/>
        <v>18.079999999999998</v>
      </c>
      <c r="K395" s="115"/>
    </row>
    <row r="396" spans="1:11" ht="36">
      <c r="A396" s="114"/>
      <c r="B396" s="107">
        <v>2</v>
      </c>
      <c r="C396" s="10" t="s">
        <v>1000</v>
      </c>
      <c r="D396" s="118" t="s">
        <v>1548</v>
      </c>
      <c r="E396" s="118" t="s">
        <v>731</v>
      </c>
      <c r="F396" s="141" t="s">
        <v>26</v>
      </c>
      <c r="G396" s="142"/>
      <c r="H396" s="11" t="s">
        <v>1001</v>
      </c>
      <c r="I396" s="14">
        <v>9.0399999999999991</v>
      </c>
      <c r="J396" s="109">
        <f t="shared" si="5"/>
        <v>18.079999999999998</v>
      </c>
      <c r="K396" s="115"/>
    </row>
    <row r="397" spans="1:11" ht="36">
      <c r="A397" s="114"/>
      <c r="B397" s="107">
        <v>1</v>
      </c>
      <c r="C397" s="10" t="s">
        <v>1000</v>
      </c>
      <c r="D397" s="118" t="s">
        <v>1549</v>
      </c>
      <c r="E397" s="118" t="s">
        <v>731</v>
      </c>
      <c r="F397" s="141" t="s">
        <v>27</v>
      </c>
      <c r="G397" s="142"/>
      <c r="H397" s="11" t="s">
        <v>1001</v>
      </c>
      <c r="I397" s="14">
        <v>9.0399999999999991</v>
      </c>
      <c r="J397" s="109">
        <f t="shared" si="5"/>
        <v>9.0399999999999991</v>
      </c>
      <c r="K397" s="115"/>
    </row>
    <row r="398" spans="1:11" ht="24">
      <c r="A398" s="114"/>
      <c r="B398" s="107">
        <v>2</v>
      </c>
      <c r="C398" s="10" t="s">
        <v>1002</v>
      </c>
      <c r="D398" s="118" t="s">
        <v>1550</v>
      </c>
      <c r="E398" s="118"/>
      <c r="F398" s="141"/>
      <c r="G398" s="142"/>
      <c r="H398" s="11" t="s">
        <v>1003</v>
      </c>
      <c r="I398" s="14">
        <v>1.1200000000000001</v>
      </c>
      <c r="J398" s="109">
        <f t="shared" si="5"/>
        <v>2.2400000000000002</v>
      </c>
      <c r="K398" s="115"/>
    </row>
    <row r="399" spans="1:11" ht="24">
      <c r="A399" s="114"/>
      <c r="B399" s="107">
        <v>2</v>
      </c>
      <c r="C399" s="10" t="s">
        <v>1004</v>
      </c>
      <c r="D399" s="118" t="s">
        <v>1551</v>
      </c>
      <c r="E399" s="118"/>
      <c r="F399" s="141"/>
      <c r="G399" s="142"/>
      <c r="H399" s="11" t="s">
        <v>1005</v>
      </c>
      <c r="I399" s="14">
        <v>1.24</v>
      </c>
      <c r="J399" s="109">
        <f t="shared" si="5"/>
        <v>2.48</v>
      </c>
      <c r="K399" s="115"/>
    </row>
    <row r="400" spans="1:11" ht="24">
      <c r="A400" s="114"/>
      <c r="B400" s="107">
        <v>1</v>
      </c>
      <c r="C400" s="10" t="s">
        <v>1006</v>
      </c>
      <c r="D400" s="118" t="s">
        <v>1552</v>
      </c>
      <c r="E400" s="118" t="s">
        <v>272</v>
      </c>
      <c r="F400" s="141"/>
      <c r="G400" s="142"/>
      <c r="H400" s="11" t="s">
        <v>1007</v>
      </c>
      <c r="I400" s="14">
        <v>3.36</v>
      </c>
      <c r="J400" s="109">
        <f t="shared" si="5"/>
        <v>3.36</v>
      </c>
      <c r="K400" s="115"/>
    </row>
    <row r="401" spans="1:11" ht="24">
      <c r="A401" s="114"/>
      <c r="B401" s="107">
        <v>1</v>
      </c>
      <c r="C401" s="10" t="s">
        <v>1006</v>
      </c>
      <c r="D401" s="118" t="s">
        <v>1553</v>
      </c>
      <c r="E401" s="118" t="s">
        <v>672</v>
      </c>
      <c r="F401" s="141"/>
      <c r="G401" s="142"/>
      <c r="H401" s="11" t="s">
        <v>1007</v>
      </c>
      <c r="I401" s="14">
        <v>3.36</v>
      </c>
      <c r="J401" s="109">
        <f t="shared" si="5"/>
        <v>3.36</v>
      </c>
      <c r="K401" s="115"/>
    </row>
    <row r="402" spans="1:11" ht="24">
      <c r="A402" s="114"/>
      <c r="B402" s="107">
        <v>1</v>
      </c>
      <c r="C402" s="10" t="s">
        <v>1006</v>
      </c>
      <c r="D402" s="118" t="s">
        <v>1554</v>
      </c>
      <c r="E402" s="118" t="s">
        <v>271</v>
      </c>
      <c r="F402" s="141"/>
      <c r="G402" s="142"/>
      <c r="H402" s="11" t="s">
        <v>1007</v>
      </c>
      <c r="I402" s="14">
        <v>3.36</v>
      </c>
      <c r="J402" s="109">
        <f t="shared" si="5"/>
        <v>3.36</v>
      </c>
      <c r="K402" s="115"/>
    </row>
    <row r="403" spans="1:11" ht="24">
      <c r="A403" s="114"/>
      <c r="B403" s="107">
        <v>1</v>
      </c>
      <c r="C403" s="10" t="s">
        <v>1008</v>
      </c>
      <c r="D403" s="118" t="s">
        <v>1555</v>
      </c>
      <c r="E403" s="118" t="s">
        <v>271</v>
      </c>
      <c r="F403" s="141"/>
      <c r="G403" s="142"/>
      <c r="H403" s="11" t="s">
        <v>1009</v>
      </c>
      <c r="I403" s="14">
        <v>3.33</v>
      </c>
      <c r="J403" s="109">
        <f t="shared" si="5"/>
        <v>3.33</v>
      </c>
      <c r="K403" s="115"/>
    </row>
    <row r="404" spans="1:11" ht="24">
      <c r="A404" s="114"/>
      <c r="B404" s="107">
        <v>2</v>
      </c>
      <c r="C404" s="10" t="s">
        <v>1010</v>
      </c>
      <c r="D404" s="118" t="s">
        <v>1556</v>
      </c>
      <c r="E404" s="118"/>
      <c r="F404" s="141"/>
      <c r="G404" s="142"/>
      <c r="H404" s="11" t="s">
        <v>1011</v>
      </c>
      <c r="I404" s="14">
        <v>1.04</v>
      </c>
      <c r="J404" s="109">
        <f t="shared" si="5"/>
        <v>2.08</v>
      </c>
      <c r="K404" s="115"/>
    </row>
    <row r="405" spans="1:11" ht="24">
      <c r="A405" s="114"/>
      <c r="B405" s="107">
        <v>3</v>
      </c>
      <c r="C405" s="10" t="s">
        <v>1012</v>
      </c>
      <c r="D405" s="118" t="s">
        <v>1557</v>
      </c>
      <c r="E405" s="118" t="s">
        <v>107</v>
      </c>
      <c r="F405" s="141"/>
      <c r="G405" s="142"/>
      <c r="H405" s="11" t="s">
        <v>1013</v>
      </c>
      <c r="I405" s="14">
        <v>6.38</v>
      </c>
      <c r="J405" s="109">
        <f t="shared" si="5"/>
        <v>19.14</v>
      </c>
      <c r="K405" s="115"/>
    </row>
    <row r="406" spans="1:11" ht="24">
      <c r="A406" s="114"/>
      <c r="B406" s="107">
        <v>2</v>
      </c>
      <c r="C406" s="10" t="s">
        <v>1012</v>
      </c>
      <c r="D406" s="118" t="s">
        <v>1558</v>
      </c>
      <c r="E406" s="118" t="s">
        <v>209</v>
      </c>
      <c r="F406" s="141"/>
      <c r="G406" s="142"/>
      <c r="H406" s="11" t="s">
        <v>1013</v>
      </c>
      <c r="I406" s="14">
        <v>6.38</v>
      </c>
      <c r="J406" s="109">
        <f t="shared" ref="J406:J416" si="6">I406*B406</f>
        <v>12.76</v>
      </c>
      <c r="K406" s="115"/>
    </row>
    <row r="407" spans="1:11" ht="24">
      <c r="A407" s="114"/>
      <c r="B407" s="107">
        <v>1</v>
      </c>
      <c r="C407" s="10" t="s">
        <v>1014</v>
      </c>
      <c r="D407" s="118" t="s">
        <v>1559</v>
      </c>
      <c r="E407" s="118" t="s">
        <v>107</v>
      </c>
      <c r="F407" s="141"/>
      <c r="G407" s="142"/>
      <c r="H407" s="11" t="s">
        <v>1015</v>
      </c>
      <c r="I407" s="14">
        <v>4.1399999999999997</v>
      </c>
      <c r="J407" s="109">
        <f t="shared" si="6"/>
        <v>4.1399999999999997</v>
      </c>
      <c r="K407" s="115"/>
    </row>
    <row r="408" spans="1:11" ht="24">
      <c r="A408" s="114"/>
      <c r="B408" s="107">
        <v>1</v>
      </c>
      <c r="C408" s="10" t="s">
        <v>1014</v>
      </c>
      <c r="D408" s="118" t="s">
        <v>1560</v>
      </c>
      <c r="E408" s="118" t="s">
        <v>209</v>
      </c>
      <c r="F408" s="141"/>
      <c r="G408" s="142"/>
      <c r="H408" s="11" t="s">
        <v>1015</v>
      </c>
      <c r="I408" s="14">
        <v>4.1399999999999997</v>
      </c>
      <c r="J408" s="109">
        <f t="shared" si="6"/>
        <v>4.1399999999999997</v>
      </c>
      <c r="K408" s="115"/>
    </row>
    <row r="409" spans="1:11" ht="24">
      <c r="A409" s="114"/>
      <c r="B409" s="107">
        <v>1</v>
      </c>
      <c r="C409" s="10" t="s">
        <v>1016</v>
      </c>
      <c r="D409" s="118" t="s">
        <v>1561</v>
      </c>
      <c r="E409" s="118" t="s">
        <v>107</v>
      </c>
      <c r="F409" s="141"/>
      <c r="G409" s="142"/>
      <c r="H409" s="11" t="s">
        <v>1017</v>
      </c>
      <c r="I409" s="14">
        <v>4.05</v>
      </c>
      <c r="J409" s="109">
        <f t="shared" si="6"/>
        <v>4.05</v>
      </c>
      <c r="K409" s="115"/>
    </row>
    <row r="410" spans="1:11" ht="24">
      <c r="A410" s="114"/>
      <c r="B410" s="107">
        <v>1</v>
      </c>
      <c r="C410" s="10" t="s">
        <v>1016</v>
      </c>
      <c r="D410" s="118" t="s">
        <v>1562</v>
      </c>
      <c r="E410" s="118" t="s">
        <v>209</v>
      </c>
      <c r="F410" s="141"/>
      <c r="G410" s="142"/>
      <c r="H410" s="11" t="s">
        <v>1017</v>
      </c>
      <c r="I410" s="14">
        <v>4.05</v>
      </c>
      <c r="J410" s="109">
        <f t="shared" si="6"/>
        <v>4.05</v>
      </c>
      <c r="K410" s="115"/>
    </row>
    <row r="411" spans="1:11" ht="24">
      <c r="A411" s="114"/>
      <c r="B411" s="107">
        <v>1</v>
      </c>
      <c r="C411" s="10" t="s">
        <v>1016</v>
      </c>
      <c r="D411" s="118" t="s">
        <v>1563</v>
      </c>
      <c r="E411" s="118" t="s">
        <v>211</v>
      </c>
      <c r="F411" s="141"/>
      <c r="G411" s="142"/>
      <c r="H411" s="11" t="s">
        <v>1017</v>
      </c>
      <c r="I411" s="14">
        <v>4.05</v>
      </c>
      <c r="J411" s="109">
        <f t="shared" si="6"/>
        <v>4.05</v>
      </c>
      <c r="K411" s="115"/>
    </row>
    <row r="412" spans="1:11" ht="24">
      <c r="A412" s="114"/>
      <c r="B412" s="107">
        <v>1</v>
      </c>
      <c r="C412" s="10" t="s">
        <v>1016</v>
      </c>
      <c r="D412" s="118" t="s">
        <v>1564</v>
      </c>
      <c r="E412" s="118" t="s">
        <v>262</v>
      </c>
      <c r="F412" s="141"/>
      <c r="G412" s="142"/>
      <c r="H412" s="11" t="s">
        <v>1017</v>
      </c>
      <c r="I412" s="14">
        <v>4.05</v>
      </c>
      <c r="J412" s="109">
        <f t="shared" si="6"/>
        <v>4.05</v>
      </c>
      <c r="K412" s="115"/>
    </row>
    <row r="413" spans="1:11" ht="24">
      <c r="A413" s="114"/>
      <c r="B413" s="107">
        <v>1</v>
      </c>
      <c r="C413" s="10" t="s">
        <v>1016</v>
      </c>
      <c r="D413" s="118" t="s">
        <v>1565</v>
      </c>
      <c r="E413" s="118" t="s">
        <v>309</v>
      </c>
      <c r="F413" s="141"/>
      <c r="G413" s="142"/>
      <c r="H413" s="11" t="s">
        <v>1017</v>
      </c>
      <c r="I413" s="14">
        <v>4.05</v>
      </c>
      <c r="J413" s="109">
        <f t="shared" si="6"/>
        <v>4.05</v>
      </c>
      <c r="K413" s="115"/>
    </row>
    <row r="414" spans="1:11" ht="24">
      <c r="A414" s="114"/>
      <c r="B414" s="107">
        <v>1</v>
      </c>
      <c r="C414" s="10" t="s">
        <v>1016</v>
      </c>
      <c r="D414" s="118" t="s">
        <v>1566</v>
      </c>
      <c r="E414" s="118" t="s">
        <v>268</v>
      </c>
      <c r="F414" s="141"/>
      <c r="G414" s="142"/>
      <c r="H414" s="11" t="s">
        <v>1017</v>
      </c>
      <c r="I414" s="14">
        <v>4.05</v>
      </c>
      <c r="J414" s="109">
        <f t="shared" si="6"/>
        <v>4.05</v>
      </c>
      <c r="K414" s="115"/>
    </row>
    <row r="415" spans="1:11" ht="36">
      <c r="A415" s="114"/>
      <c r="B415" s="107">
        <v>2</v>
      </c>
      <c r="C415" s="10" t="s">
        <v>1018</v>
      </c>
      <c r="D415" s="118" t="s">
        <v>1567</v>
      </c>
      <c r="E415" s="118" t="s">
        <v>816</v>
      </c>
      <c r="F415" s="141"/>
      <c r="G415" s="142"/>
      <c r="H415" s="11" t="s">
        <v>1019</v>
      </c>
      <c r="I415" s="14">
        <v>9.1300000000000008</v>
      </c>
      <c r="J415" s="109">
        <f t="shared" si="6"/>
        <v>18.260000000000002</v>
      </c>
      <c r="K415" s="115"/>
    </row>
    <row r="416" spans="1:11" ht="36">
      <c r="A416" s="114"/>
      <c r="B416" s="108">
        <v>1</v>
      </c>
      <c r="C416" s="12" t="s">
        <v>1018</v>
      </c>
      <c r="D416" s="119" t="s">
        <v>1568</v>
      </c>
      <c r="E416" s="119" t="s">
        <v>819</v>
      </c>
      <c r="F416" s="143"/>
      <c r="G416" s="144"/>
      <c r="H416" s="13" t="s">
        <v>1019</v>
      </c>
      <c r="I416" s="15">
        <v>9.1300000000000008</v>
      </c>
      <c r="J416" s="110">
        <f t="shared" si="6"/>
        <v>9.1300000000000008</v>
      </c>
      <c r="K416" s="115"/>
    </row>
    <row r="417" spans="1:11">
      <c r="A417" s="114"/>
      <c r="B417" s="126"/>
      <c r="C417" s="126"/>
      <c r="D417" s="126"/>
      <c r="E417" s="126"/>
      <c r="F417" s="126"/>
      <c r="G417" s="126"/>
      <c r="H417" s="126"/>
      <c r="I417" s="127" t="s">
        <v>254</v>
      </c>
      <c r="J417" s="128">
        <f>SUM(J22:J416)</f>
        <v>4132.2100000000019</v>
      </c>
      <c r="K417" s="115"/>
    </row>
    <row r="418" spans="1:11">
      <c r="A418" s="114"/>
      <c r="B418" s="126"/>
      <c r="C418" s="126"/>
      <c r="D418" s="126"/>
      <c r="E418" s="126"/>
      <c r="F418" s="126"/>
      <c r="G418" s="126"/>
      <c r="H418" s="126"/>
      <c r="I418" s="130" t="s">
        <v>1165</v>
      </c>
      <c r="J418" s="128">
        <f>17.25</f>
        <v>17.25</v>
      </c>
      <c r="K418" s="115"/>
    </row>
    <row r="419" spans="1:11">
      <c r="A419" s="114"/>
      <c r="B419" s="126"/>
      <c r="C419" s="126"/>
      <c r="D419" s="126"/>
      <c r="E419" s="126"/>
      <c r="F419" s="126"/>
      <c r="G419" s="126"/>
      <c r="H419" s="126"/>
      <c r="I419" s="127" t="s">
        <v>1166</v>
      </c>
      <c r="J419" s="128">
        <f>J417*-0.4</f>
        <v>-1652.8840000000009</v>
      </c>
      <c r="K419" s="115"/>
    </row>
    <row r="420" spans="1:11" outlineLevel="1">
      <c r="A420" s="114"/>
      <c r="B420" s="126"/>
      <c r="C420" s="126"/>
      <c r="D420" s="126"/>
      <c r="E420" s="126"/>
      <c r="F420" s="126"/>
      <c r="G420" s="126"/>
      <c r="H420" s="126"/>
      <c r="I420" s="127" t="s">
        <v>1167</v>
      </c>
      <c r="J420" s="128">
        <v>0</v>
      </c>
      <c r="K420" s="115"/>
    </row>
    <row r="421" spans="1:11">
      <c r="A421" s="114"/>
      <c r="B421" s="126"/>
      <c r="C421" s="126"/>
      <c r="D421" s="126"/>
      <c r="E421" s="126"/>
      <c r="F421" s="126"/>
      <c r="G421" s="126"/>
      <c r="H421" s="126"/>
      <c r="I421" s="127" t="s">
        <v>256</v>
      </c>
      <c r="J421" s="128">
        <f>SUM(J417:J420)</f>
        <v>2496.5760000000009</v>
      </c>
      <c r="K421" s="115"/>
    </row>
    <row r="422" spans="1:11">
      <c r="A422" s="6"/>
      <c r="B422" s="7"/>
      <c r="C422" s="7"/>
      <c r="D422" s="7"/>
      <c r="E422" s="7"/>
      <c r="F422" s="7"/>
      <c r="G422" s="7"/>
      <c r="H422" s="140" t="s">
        <v>1170</v>
      </c>
      <c r="I422" s="7"/>
      <c r="J422" s="7"/>
      <c r="K422" s="8"/>
    </row>
    <row r="424" spans="1:11">
      <c r="H424" s="1" t="s">
        <v>1168</v>
      </c>
      <c r="I424" s="2">
        <f>3861.27</f>
        <v>3861.27</v>
      </c>
    </row>
    <row r="425" spans="1:11">
      <c r="H425" s="132" t="s">
        <v>1169</v>
      </c>
      <c r="I425" s="131">
        <f>I424-J421</f>
        <v>1364.6939999999991</v>
      </c>
    </row>
    <row r="427" spans="1:11">
      <c r="H427" s="1" t="s">
        <v>1160</v>
      </c>
      <c r="I427" s="91">
        <f>'Tax Invoice'!E14</f>
        <v>21.41</v>
      </c>
    </row>
    <row r="428" spans="1:11">
      <c r="H428" s="1" t="s">
        <v>704</v>
      </c>
      <c r="I428" s="91">
        <f>'Tax Invoice'!M11</f>
        <v>35.700000000000003</v>
      </c>
    </row>
    <row r="429" spans="1:11">
      <c r="H429" s="1" t="s">
        <v>1161</v>
      </c>
      <c r="I429" s="91">
        <f>I431/I428</f>
        <v>2478.1685182072838</v>
      </c>
    </row>
    <row r="430" spans="1:11">
      <c r="H430" s="1" t="s">
        <v>1162</v>
      </c>
      <c r="I430" s="91">
        <f>I432/I428</f>
        <v>1497.2462789915971</v>
      </c>
    </row>
    <row r="431" spans="1:11">
      <c r="H431" s="1" t="s">
        <v>705</v>
      </c>
      <c r="I431" s="91">
        <f>J417*I427</f>
        <v>88470.616100000043</v>
      </c>
    </row>
    <row r="432" spans="1:11">
      <c r="H432" s="1" t="s">
        <v>706</v>
      </c>
      <c r="I432" s="91">
        <f>J421*I427</f>
        <v>53451.692160000021</v>
      </c>
    </row>
  </sheetData>
  <mergeCells count="399">
    <mergeCell ref="J10:J11"/>
    <mergeCell ref="J14:J15"/>
    <mergeCell ref="F20:G20"/>
    <mergeCell ref="F21:G21"/>
    <mergeCell ref="F22:G22"/>
    <mergeCell ref="F23:G23"/>
    <mergeCell ref="F24:G24"/>
    <mergeCell ref="F25:G25"/>
    <mergeCell ref="F26:G26"/>
    <mergeCell ref="F32:G32"/>
    <mergeCell ref="F33:G33"/>
    <mergeCell ref="F34:G34"/>
    <mergeCell ref="F35:G35"/>
    <mergeCell ref="F36:G36"/>
    <mergeCell ref="F27:G27"/>
    <mergeCell ref="F28:G28"/>
    <mergeCell ref="F29:G29"/>
    <mergeCell ref="F30:G30"/>
    <mergeCell ref="F31:G31"/>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 ref="F162:G162"/>
    <mergeCell ref="F163:G163"/>
    <mergeCell ref="F164:G164"/>
    <mergeCell ref="F165:G165"/>
    <mergeCell ref="F166:G166"/>
    <mergeCell ref="F157:G157"/>
    <mergeCell ref="F158:G158"/>
    <mergeCell ref="F159:G159"/>
    <mergeCell ref="F160:G160"/>
    <mergeCell ref="F161:G161"/>
    <mergeCell ref="F172:G172"/>
    <mergeCell ref="F173:G173"/>
    <mergeCell ref="F174:G174"/>
    <mergeCell ref="F175:G175"/>
    <mergeCell ref="F176:G176"/>
    <mergeCell ref="F167:G167"/>
    <mergeCell ref="F168:G168"/>
    <mergeCell ref="F169:G169"/>
    <mergeCell ref="F170:G170"/>
    <mergeCell ref="F171:G171"/>
    <mergeCell ref="F182:G182"/>
    <mergeCell ref="F183:G183"/>
    <mergeCell ref="F184:G184"/>
    <mergeCell ref="F185:G185"/>
    <mergeCell ref="F186:G186"/>
    <mergeCell ref="F177:G177"/>
    <mergeCell ref="F178:G178"/>
    <mergeCell ref="F179:G179"/>
    <mergeCell ref="F180:G180"/>
    <mergeCell ref="F181:G181"/>
    <mergeCell ref="F192:G192"/>
    <mergeCell ref="F193:G193"/>
    <mergeCell ref="F194:G194"/>
    <mergeCell ref="F195:G195"/>
    <mergeCell ref="F196:G196"/>
    <mergeCell ref="F187:G187"/>
    <mergeCell ref="F188:G188"/>
    <mergeCell ref="F189:G189"/>
    <mergeCell ref="F190:G190"/>
    <mergeCell ref="F191:G191"/>
    <mergeCell ref="F202:G202"/>
    <mergeCell ref="F203:G203"/>
    <mergeCell ref="F204:G204"/>
    <mergeCell ref="F205:G205"/>
    <mergeCell ref="F206:G206"/>
    <mergeCell ref="F197:G197"/>
    <mergeCell ref="F198:G198"/>
    <mergeCell ref="F199:G199"/>
    <mergeCell ref="F200:G200"/>
    <mergeCell ref="F201:G201"/>
    <mergeCell ref="F212:G212"/>
    <mergeCell ref="F213:G213"/>
    <mergeCell ref="F214:G214"/>
    <mergeCell ref="F215:G215"/>
    <mergeCell ref="F216:G216"/>
    <mergeCell ref="F207:G207"/>
    <mergeCell ref="F208:G208"/>
    <mergeCell ref="F209:G209"/>
    <mergeCell ref="F210:G210"/>
    <mergeCell ref="F211:G211"/>
    <mergeCell ref="F222:G222"/>
    <mergeCell ref="F223:G223"/>
    <mergeCell ref="F224:G224"/>
    <mergeCell ref="F225:G225"/>
    <mergeCell ref="F226:G226"/>
    <mergeCell ref="F217:G217"/>
    <mergeCell ref="F218:G218"/>
    <mergeCell ref="F219:G219"/>
    <mergeCell ref="F220:G220"/>
    <mergeCell ref="F221:G221"/>
    <mergeCell ref="F232:G232"/>
    <mergeCell ref="F233:G233"/>
    <mergeCell ref="F234:G234"/>
    <mergeCell ref="F235:G235"/>
    <mergeCell ref="F236:G236"/>
    <mergeCell ref="F227:G227"/>
    <mergeCell ref="F228:G228"/>
    <mergeCell ref="F229:G229"/>
    <mergeCell ref="F230:G230"/>
    <mergeCell ref="F231:G231"/>
    <mergeCell ref="F242:G242"/>
    <mergeCell ref="F243:G243"/>
    <mergeCell ref="F244:G244"/>
    <mergeCell ref="F245:G245"/>
    <mergeCell ref="F246:G246"/>
    <mergeCell ref="F237:G237"/>
    <mergeCell ref="F238:G238"/>
    <mergeCell ref="F239:G239"/>
    <mergeCell ref="F240:G240"/>
    <mergeCell ref="F241:G241"/>
    <mergeCell ref="F252:G252"/>
    <mergeCell ref="F253:G253"/>
    <mergeCell ref="F254:G254"/>
    <mergeCell ref="F255:G255"/>
    <mergeCell ref="F256:G256"/>
    <mergeCell ref="F247:G247"/>
    <mergeCell ref="F248:G248"/>
    <mergeCell ref="F249:G249"/>
    <mergeCell ref="F250:G250"/>
    <mergeCell ref="F251:G251"/>
    <mergeCell ref="F262:G262"/>
    <mergeCell ref="F263:G263"/>
    <mergeCell ref="F264:G264"/>
    <mergeCell ref="F265:G265"/>
    <mergeCell ref="F266:G266"/>
    <mergeCell ref="F257:G257"/>
    <mergeCell ref="F258:G258"/>
    <mergeCell ref="F259:G259"/>
    <mergeCell ref="F260:G260"/>
    <mergeCell ref="F261:G261"/>
    <mergeCell ref="F272:G272"/>
    <mergeCell ref="F273:G273"/>
    <mergeCell ref="F274:G274"/>
    <mergeCell ref="F275:G275"/>
    <mergeCell ref="F276:G276"/>
    <mergeCell ref="F267:G267"/>
    <mergeCell ref="F268:G268"/>
    <mergeCell ref="F269:G269"/>
    <mergeCell ref="F270:G270"/>
    <mergeCell ref="F271:G271"/>
    <mergeCell ref="F282:G282"/>
    <mergeCell ref="F283:G283"/>
    <mergeCell ref="F284:G284"/>
    <mergeCell ref="F285:G285"/>
    <mergeCell ref="F286:G286"/>
    <mergeCell ref="F277:G277"/>
    <mergeCell ref="F278:G278"/>
    <mergeCell ref="F279:G279"/>
    <mergeCell ref="F280:G280"/>
    <mergeCell ref="F281:G281"/>
    <mergeCell ref="F292:G292"/>
    <mergeCell ref="F293:G293"/>
    <mergeCell ref="F294:G294"/>
    <mergeCell ref="F295:G295"/>
    <mergeCell ref="F296:G296"/>
    <mergeCell ref="F287:G287"/>
    <mergeCell ref="F288:G288"/>
    <mergeCell ref="F289:G289"/>
    <mergeCell ref="F290:G290"/>
    <mergeCell ref="F291:G291"/>
    <mergeCell ref="F302:G302"/>
    <mergeCell ref="F303:G303"/>
    <mergeCell ref="F304:G304"/>
    <mergeCell ref="F305:G305"/>
    <mergeCell ref="F306:G306"/>
    <mergeCell ref="F297:G297"/>
    <mergeCell ref="F298:G298"/>
    <mergeCell ref="F299:G299"/>
    <mergeCell ref="F300:G300"/>
    <mergeCell ref="F301:G301"/>
    <mergeCell ref="F312:G312"/>
    <mergeCell ref="F313:G313"/>
    <mergeCell ref="F314:G314"/>
    <mergeCell ref="F315:G315"/>
    <mergeCell ref="F316:G316"/>
    <mergeCell ref="F307:G307"/>
    <mergeCell ref="F308:G308"/>
    <mergeCell ref="F309:G309"/>
    <mergeCell ref="F310:G310"/>
    <mergeCell ref="F311:G311"/>
    <mergeCell ref="F322:G322"/>
    <mergeCell ref="F323:G323"/>
    <mergeCell ref="F324:G324"/>
    <mergeCell ref="F325:G325"/>
    <mergeCell ref="F326:G326"/>
    <mergeCell ref="F317:G317"/>
    <mergeCell ref="F318:G318"/>
    <mergeCell ref="F319:G319"/>
    <mergeCell ref="F320:G320"/>
    <mergeCell ref="F321:G321"/>
    <mergeCell ref="F332:G332"/>
    <mergeCell ref="F333:G333"/>
    <mergeCell ref="F334:G334"/>
    <mergeCell ref="F335:G335"/>
    <mergeCell ref="F336:G336"/>
    <mergeCell ref="F327:G327"/>
    <mergeCell ref="F328:G328"/>
    <mergeCell ref="F329:G329"/>
    <mergeCell ref="F330:G330"/>
    <mergeCell ref="F331:G331"/>
    <mergeCell ref="F342:G342"/>
    <mergeCell ref="F343:G343"/>
    <mergeCell ref="F344:G344"/>
    <mergeCell ref="F345:G345"/>
    <mergeCell ref="F346:G346"/>
    <mergeCell ref="F337:G337"/>
    <mergeCell ref="F338:G338"/>
    <mergeCell ref="F339:G339"/>
    <mergeCell ref="F340:G340"/>
    <mergeCell ref="F341:G341"/>
    <mergeCell ref="F352:G352"/>
    <mergeCell ref="F353:G353"/>
    <mergeCell ref="F354:G354"/>
    <mergeCell ref="F355:G355"/>
    <mergeCell ref="F356:G356"/>
    <mergeCell ref="F347:G347"/>
    <mergeCell ref="F348:G348"/>
    <mergeCell ref="F349:G349"/>
    <mergeCell ref="F350:G350"/>
    <mergeCell ref="F351:G351"/>
    <mergeCell ref="F362:G362"/>
    <mergeCell ref="F363:G363"/>
    <mergeCell ref="F364:G364"/>
    <mergeCell ref="F365:G365"/>
    <mergeCell ref="F366:G366"/>
    <mergeCell ref="F357:G357"/>
    <mergeCell ref="F358:G358"/>
    <mergeCell ref="F359:G359"/>
    <mergeCell ref="F360:G360"/>
    <mergeCell ref="F361:G361"/>
    <mergeCell ref="F372:G372"/>
    <mergeCell ref="F373:G373"/>
    <mergeCell ref="F374:G374"/>
    <mergeCell ref="F375:G375"/>
    <mergeCell ref="F376:G376"/>
    <mergeCell ref="F367:G367"/>
    <mergeCell ref="F368:G368"/>
    <mergeCell ref="F369:G369"/>
    <mergeCell ref="F370:G370"/>
    <mergeCell ref="F371:G371"/>
    <mergeCell ref="F382:G382"/>
    <mergeCell ref="F383:G383"/>
    <mergeCell ref="F384:G384"/>
    <mergeCell ref="F385:G385"/>
    <mergeCell ref="F386:G386"/>
    <mergeCell ref="F377:G377"/>
    <mergeCell ref="F378:G378"/>
    <mergeCell ref="F379:G379"/>
    <mergeCell ref="F380:G380"/>
    <mergeCell ref="F381:G381"/>
    <mergeCell ref="F392:G392"/>
    <mergeCell ref="F393:G393"/>
    <mergeCell ref="F394:G394"/>
    <mergeCell ref="F395:G395"/>
    <mergeCell ref="F396:G396"/>
    <mergeCell ref="F387:G387"/>
    <mergeCell ref="F388:G388"/>
    <mergeCell ref="F389:G389"/>
    <mergeCell ref="F390:G390"/>
    <mergeCell ref="F391:G391"/>
    <mergeCell ref="F402:G402"/>
    <mergeCell ref="F403:G403"/>
    <mergeCell ref="F404:G404"/>
    <mergeCell ref="F405:G405"/>
    <mergeCell ref="F406:G406"/>
    <mergeCell ref="F397:G397"/>
    <mergeCell ref="F398:G398"/>
    <mergeCell ref="F399:G399"/>
    <mergeCell ref="F400:G400"/>
    <mergeCell ref="F401:G401"/>
    <mergeCell ref="F412:G412"/>
    <mergeCell ref="F413:G413"/>
    <mergeCell ref="F414:G414"/>
    <mergeCell ref="F415:G415"/>
    <mergeCell ref="F416:G416"/>
    <mergeCell ref="F407:G407"/>
    <mergeCell ref="F408:G408"/>
    <mergeCell ref="F409:G409"/>
    <mergeCell ref="F410:G410"/>
    <mergeCell ref="F411:G41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1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1286</v>
      </c>
      <c r="O1" t="s">
        <v>144</v>
      </c>
      <c r="T1" t="s">
        <v>254</v>
      </c>
      <c r="U1">
        <v>4174.3500000000031</v>
      </c>
    </row>
    <row r="2" spans="1:21" ht="15.75">
      <c r="A2" s="114"/>
      <c r="B2" s="124" t="s">
        <v>134</v>
      </c>
      <c r="C2" s="120"/>
      <c r="D2" s="120"/>
      <c r="E2" s="120"/>
      <c r="F2" s="120"/>
      <c r="G2" s="120"/>
      <c r="H2" s="120"/>
      <c r="I2" s="125" t="s">
        <v>140</v>
      </c>
      <c r="J2" s="115"/>
      <c r="T2" t="s">
        <v>183</v>
      </c>
      <c r="U2">
        <v>313.08</v>
      </c>
    </row>
    <row r="3" spans="1:21">
      <c r="A3" s="114"/>
      <c r="B3" s="121" t="s">
        <v>135</v>
      </c>
      <c r="C3" s="120"/>
      <c r="D3" s="120"/>
      <c r="E3" s="120"/>
      <c r="F3" s="120"/>
      <c r="G3" s="120"/>
      <c r="H3" s="120"/>
      <c r="I3" s="120"/>
      <c r="J3" s="115"/>
      <c r="T3" t="s">
        <v>184</v>
      </c>
    </row>
    <row r="4" spans="1:21">
      <c r="A4" s="114"/>
      <c r="B4" s="121" t="s">
        <v>136</v>
      </c>
      <c r="C4" s="120"/>
      <c r="D4" s="120"/>
      <c r="E4" s="120"/>
      <c r="F4" s="120"/>
      <c r="G4" s="120"/>
      <c r="H4" s="120"/>
      <c r="I4" s="120"/>
      <c r="J4" s="115"/>
      <c r="T4" t="s">
        <v>256</v>
      </c>
      <c r="U4">
        <v>4487.430000000003</v>
      </c>
    </row>
    <row r="5" spans="1:21">
      <c r="A5" s="114"/>
      <c r="B5" s="121" t="s">
        <v>137</v>
      </c>
      <c r="C5" s="120"/>
      <c r="D5" s="120"/>
      <c r="E5" s="120"/>
      <c r="F5" s="120"/>
      <c r="G5" s="120"/>
      <c r="H5" s="120"/>
      <c r="I5" s="120"/>
      <c r="J5" s="115"/>
      <c r="S5" t="s">
        <v>1143</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194</v>
      </c>
      <c r="J9" s="115"/>
    </row>
    <row r="10" spans="1:21">
      <c r="A10" s="114"/>
      <c r="B10" s="114" t="s">
        <v>707</v>
      </c>
      <c r="C10" s="120"/>
      <c r="D10" s="120"/>
      <c r="E10" s="115"/>
      <c r="F10" s="116"/>
      <c r="G10" s="116" t="s">
        <v>707</v>
      </c>
      <c r="H10" s="120"/>
      <c r="I10" s="147"/>
      <c r="J10" s="115"/>
    </row>
    <row r="11" spans="1:21">
      <c r="A11" s="114"/>
      <c r="B11" s="114" t="s">
        <v>708</v>
      </c>
      <c r="C11" s="120"/>
      <c r="D11" s="120"/>
      <c r="E11" s="115"/>
      <c r="F11" s="116"/>
      <c r="G11" s="116" t="s">
        <v>708</v>
      </c>
      <c r="H11" s="120"/>
      <c r="I11" s="148"/>
      <c r="J11" s="115"/>
    </row>
    <row r="12" spans="1:21">
      <c r="A12" s="114"/>
      <c r="B12" s="114" t="s">
        <v>709</v>
      </c>
      <c r="C12" s="120"/>
      <c r="D12" s="120"/>
      <c r="E12" s="115"/>
      <c r="F12" s="116"/>
      <c r="G12" s="116" t="s">
        <v>709</v>
      </c>
      <c r="H12" s="120"/>
      <c r="I12" s="120"/>
      <c r="J12" s="115"/>
    </row>
    <row r="13" spans="1:21">
      <c r="A13" s="114"/>
      <c r="B13" s="114" t="s">
        <v>710</v>
      </c>
      <c r="C13" s="120"/>
      <c r="D13" s="120"/>
      <c r="E13" s="115"/>
      <c r="F13" s="116"/>
      <c r="G13" s="116" t="s">
        <v>710</v>
      </c>
      <c r="H13" s="120"/>
      <c r="I13" s="99" t="s">
        <v>11</v>
      </c>
      <c r="J13" s="115"/>
    </row>
    <row r="14" spans="1:21">
      <c r="A14" s="114"/>
      <c r="B14" s="114" t="s">
        <v>711</v>
      </c>
      <c r="C14" s="120"/>
      <c r="D14" s="120"/>
      <c r="E14" s="115"/>
      <c r="F14" s="116"/>
      <c r="G14" s="116" t="s">
        <v>711</v>
      </c>
      <c r="H14" s="120"/>
      <c r="I14" s="149">
        <v>45357</v>
      </c>
      <c r="J14" s="115"/>
    </row>
    <row r="15" spans="1:21">
      <c r="A15" s="114"/>
      <c r="B15" s="6" t="s">
        <v>6</v>
      </c>
      <c r="C15" s="7"/>
      <c r="D15" s="7"/>
      <c r="E15" s="8"/>
      <c r="F15" s="116"/>
      <c r="G15" s="9" t="s">
        <v>6</v>
      </c>
      <c r="H15" s="120"/>
      <c r="I15" s="150"/>
      <c r="J15" s="115"/>
    </row>
    <row r="16" spans="1:21">
      <c r="A16" s="114"/>
      <c r="B16" s="120"/>
      <c r="C16" s="120"/>
      <c r="D16" s="120"/>
      <c r="E16" s="120"/>
      <c r="F16" s="120"/>
      <c r="G16" s="120"/>
      <c r="H16" s="123" t="s">
        <v>142</v>
      </c>
      <c r="I16" s="129">
        <v>41953</v>
      </c>
      <c r="J16" s="115"/>
    </row>
    <row r="17" spans="1:16">
      <c r="A17" s="114"/>
      <c r="B17" s="120" t="s">
        <v>712</v>
      </c>
      <c r="C17" s="120"/>
      <c r="D17" s="120"/>
      <c r="E17" s="120"/>
      <c r="F17" s="120"/>
      <c r="G17" s="120"/>
      <c r="H17" s="123" t="s">
        <v>143</v>
      </c>
      <c r="I17" s="129"/>
      <c r="J17" s="115"/>
    </row>
    <row r="18" spans="1:16" ht="18">
      <c r="A18" s="114"/>
      <c r="B18" s="120" t="s">
        <v>713</v>
      </c>
      <c r="C18" s="120"/>
      <c r="D18" s="120"/>
      <c r="E18" s="120"/>
      <c r="F18" s="120"/>
      <c r="G18" s="120"/>
      <c r="H18" s="122" t="s">
        <v>257</v>
      </c>
      <c r="I18" s="104" t="s">
        <v>167</v>
      </c>
      <c r="J18" s="115"/>
    </row>
    <row r="19" spans="1:16">
      <c r="A19" s="114"/>
      <c r="B19" s="120"/>
      <c r="C19" s="120"/>
      <c r="D19" s="120"/>
      <c r="E19" s="120"/>
      <c r="F19" s="120"/>
      <c r="G19" s="120"/>
      <c r="H19" s="120"/>
      <c r="I19" s="120"/>
      <c r="J19" s="115"/>
      <c r="P19">
        <v>45357</v>
      </c>
    </row>
    <row r="20" spans="1:16">
      <c r="A20" s="114"/>
      <c r="B20" s="100" t="s">
        <v>197</v>
      </c>
      <c r="C20" s="100" t="s">
        <v>198</v>
      </c>
      <c r="D20" s="117" t="s">
        <v>199</v>
      </c>
      <c r="E20" s="151" t="s">
        <v>200</v>
      </c>
      <c r="F20" s="152"/>
      <c r="G20" s="100" t="s">
        <v>168</v>
      </c>
      <c r="H20" s="100" t="s">
        <v>201</v>
      </c>
      <c r="I20" s="100" t="s">
        <v>21</v>
      </c>
      <c r="J20" s="115"/>
    </row>
    <row r="21" spans="1:16">
      <c r="A21" s="114"/>
      <c r="B21" s="105"/>
      <c r="C21" s="105"/>
      <c r="D21" s="106"/>
      <c r="E21" s="153"/>
      <c r="F21" s="154"/>
      <c r="G21" s="105" t="s">
        <v>141</v>
      </c>
      <c r="H21" s="105"/>
      <c r="I21" s="105"/>
      <c r="J21" s="115"/>
    </row>
    <row r="22" spans="1:16" ht="372">
      <c r="A22" s="114"/>
      <c r="B22" s="107">
        <v>1</v>
      </c>
      <c r="C22" s="10" t="s">
        <v>714</v>
      </c>
      <c r="D22" s="118" t="s">
        <v>698</v>
      </c>
      <c r="E22" s="141"/>
      <c r="F22" s="142"/>
      <c r="G22" s="11" t="s">
        <v>1144</v>
      </c>
      <c r="H22" s="14">
        <v>44.41</v>
      </c>
      <c r="I22" s="109">
        <f t="shared" ref="I22:I85" si="0">H22*B22</f>
        <v>44.41</v>
      </c>
      <c r="J22" s="115"/>
    </row>
    <row r="23" spans="1:16" ht="240">
      <c r="A23" s="114"/>
      <c r="B23" s="107">
        <v>1</v>
      </c>
      <c r="C23" s="10" t="s">
        <v>715</v>
      </c>
      <c r="D23" s="118"/>
      <c r="E23" s="141"/>
      <c r="F23" s="142"/>
      <c r="G23" s="11" t="s">
        <v>716</v>
      </c>
      <c r="H23" s="14">
        <v>39.549999999999997</v>
      </c>
      <c r="I23" s="109">
        <f t="shared" si="0"/>
        <v>39.549999999999997</v>
      </c>
      <c r="J23" s="115"/>
    </row>
    <row r="24" spans="1:16" ht="84">
      <c r="A24" s="114"/>
      <c r="B24" s="107">
        <v>2</v>
      </c>
      <c r="C24" s="10" t="s">
        <v>717</v>
      </c>
      <c r="D24" s="118" t="s">
        <v>718</v>
      </c>
      <c r="E24" s="141" t="s">
        <v>582</v>
      </c>
      <c r="F24" s="142"/>
      <c r="G24" s="11" t="s">
        <v>719</v>
      </c>
      <c r="H24" s="14">
        <v>1.1200000000000001</v>
      </c>
      <c r="I24" s="109">
        <f t="shared" si="0"/>
        <v>2.2400000000000002</v>
      </c>
      <c r="J24" s="115"/>
    </row>
    <row r="25" spans="1:16" ht="84">
      <c r="A25" s="114"/>
      <c r="B25" s="107">
        <v>4</v>
      </c>
      <c r="C25" s="10" t="s">
        <v>717</v>
      </c>
      <c r="D25" s="118" t="s">
        <v>720</v>
      </c>
      <c r="E25" s="141" t="s">
        <v>272</v>
      </c>
      <c r="F25" s="142"/>
      <c r="G25" s="11" t="s">
        <v>719</v>
      </c>
      <c r="H25" s="14">
        <v>1.19</v>
      </c>
      <c r="I25" s="109">
        <f t="shared" si="0"/>
        <v>4.76</v>
      </c>
      <c r="J25" s="115"/>
    </row>
    <row r="26" spans="1:16" ht="84">
      <c r="A26" s="114"/>
      <c r="B26" s="107">
        <v>2</v>
      </c>
      <c r="C26" s="10" t="s">
        <v>717</v>
      </c>
      <c r="D26" s="118" t="s">
        <v>720</v>
      </c>
      <c r="E26" s="141" t="s">
        <v>582</v>
      </c>
      <c r="F26" s="142"/>
      <c r="G26" s="11" t="s">
        <v>719</v>
      </c>
      <c r="H26" s="14">
        <v>1.19</v>
      </c>
      <c r="I26" s="109">
        <f t="shared" si="0"/>
        <v>2.38</v>
      </c>
      <c r="J26" s="115"/>
    </row>
    <row r="27" spans="1:16" ht="84">
      <c r="A27" s="114"/>
      <c r="B27" s="107">
        <v>2</v>
      </c>
      <c r="C27" s="10" t="s">
        <v>717</v>
      </c>
      <c r="D27" s="118" t="s">
        <v>721</v>
      </c>
      <c r="E27" s="141" t="s">
        <v>582</v>
      </c>
      <c r="F27" s="142"/>
      <c r="G27" s="11" t="s">
        <v>719</v>
      </c>
      <c r="H27" s="14">
        <v>1.28</v>
      </c>
      <c r="I27" s="109">
        <f t="shared" si="0"/>
        <v>2.56</v>
      </c>
      <c r="J27" s="115"/>
    </row>
    <row r="28" spans="1:16" ht="84">
      <c r="A28" s="114"/>
      <c r="B28" s="107">
        <v>2</v>
      </c>
      <c r="C28" s="10" t="s">
        <v>717</v>
      </c>
      <c r="D28" s="118" t="s">
        <v>722</v>
      </c>
      <c r="E28" s="141" t="s">
        <v>272</v>
      </c>
      <c r="F28" s="142"/>
      <c r="G28" s="11" t="s">
        <v>719</v>
      </c>
      <c r="H28" s="14">
        <v>1.45</v>
      </c>
      <c r="I28" s="109">
        <f t="shared" si="0"/>
        <v>2.9</v>
      </c>
      <c r="J28" s="115"/>
    </row>
    <row r="29" spans="1:16" ht="84">
      <c r="A29" s="114"/>
      <c r="B29" s="107">
        <v>1</v>
      </c>
      <c r="C29" s="10" t="s">
        <v>717</v>
      </c>
      <c r="D29" s="118" t="s">
        <v>722</v>
      </c>
      <c r="E29" s="141" t="s">
        <v>582</v>
      </c>
      <c r="F29" s="142"/>
      <c r="G29" s="11" t="s">
        <v>719</v>
      </c>
      <c r="H29" s="14">
        <v>1.45</v>
      </c>
      <c r="I29" s="109">
        <f t="shared" si="0"/>
        <v>1.45</v>
      </c>
      <c r="J29" s="115"/>
    </row>
    <row r="30" spans="1:16" ht="156">
      <c r="A30" s="114"/>
      <c r="B30" s="107">
        <v>4</v>
      </c>
      <c r="C30" s="10" t="s">
        <v>723</v>
      </c>
      <c r="D30" s="118" t="s">
        <v>636</v>
      </c>
      <c r="E30" s="141"/>
      <c r="F30" s="142"/>
      <c r="G30" s="11" t="s">
        <v>1145</v>
      </c>
      <c r="H30" s="14">
        <v>0.31</v>
      </c>
      <c r="I30" s="109">
        <f t="shared" si="0"/>
        <v>1.24</v>
      </c>
      <c r="J30" s="115"/>
    </row>
    <row r="31" spans="1:16" ht="156">
      <c r="A31" s="114"/>
      <c r="B31" s="107">
        <v>4</v>
      </c>
      <c r="C31" s="10" t="s">
        <v>723</v>
      </c>
      <c r="D31" s="118" t="s">
        <v>640</v>
      </c>
      <c r="E31" s="141"/>
      <c r="F31" s="142"/>
      <c r="G31" s="11" t="s">
        <v>1145</v>
      </c>
      <c r="H31" s="14">
        <v>0.31</v>
      </c>
      <c r="I31" s="109">
        <f t="shared" si="0"/>
        <v>1.24</v>
      </c>
      <c r="J31" s="115"/>
    </row>
    <row r="32" spans="1:16" ht="108">
      <c r="A32" s="114"/>
      <c r="B32" s="107">
        <v>30</v>
      </c>
      <c r="C32" s="10" t="s">
        <v>104</v>
      </c>
      <c r="D32" s="118" t="s">
        <v>23</v>
      </c>
      <c r="E32" s="141"/>
      <c r="F32" s="142"/>
      <c r="G32" s="11" t="s">
        <v>724</v>
      </c>
      <c r="H32" s="14">
        <v>0.28000000000000003</v>
      </c>
      <c r="I32" s="109">
        <f t="shared" si="0"/>
        <v>8.4</v>
      </c>
      <c r="J32" s="115"/>
    </row>
    <row r="33" spans="1:10" ht="132">
      <c r="A33" s="114"/>
      <c r="B33" s="107">
        <v>1</v>
      </c>
      <c r="C33" s="10" t="s">
        <v>725</v>
      </c>
      <c r="D33" s="118" t="s">
        <v>26</v>
      </c>
      <c r="E33" s="141" t="s">
        <v>271</v>
      </c>
      <c r="F33" s="142"/>
      <c r="G33" s="11" t="s">
        <v>726</v>
      </c>
      <c r="H33" s="14">
        <v>1.02</v>
      </c>
      <c r="I33" s="109">
        <f t="shared" si="0"/>
        <v>1.02</v>
      </c>
      <c r="J33" s="115"/>
    </row>
    <row r="34" spans="1:10" ht="132">
      <c r="A34" s="114"/>
      <c r="B34" s="107">
        <v>1</v>
      </c>
      <c r="C34" s="10" t="s">
        <v>725</v>
      </c>
      <c r="D34" s="118" t="s">
        <v>27</v>
      </c>
      <c r="E34" s="141" t="s">
        <v>271</v>
      </c>
      <c r="F34" s="142"/>
      <c r="G34" s="11" t="s">
        <v>726</v>
      </c>
      <c r="H34" s="14">
        <v>1.02</v>
      </c>
      <c r="I34" s="109">
        <f t="shared" si="0"/>
        <v>1.02</v>
      </c>
      <c r="J34" s="115"/>
    </row>
    <row r="35" spans="1:10" ht="204">
      <c r="A35" s="114"/>
      <c r="B35" s="107">
        <v>2</v>
      </c>
      <c r="C35" s="10" t="s">
        <v>727</v>
      </c>
      <c r="D35" s="118" t="s">
        <v>29</v>
      </c>
      <c r="E35" s="141" t="s">
        <v>211</v>
      </c>
      <c r="F35" s="142"/>
      <c r="G35" s="11" t="s">
        <v>728</v>
      </c>
      <c r="H35" s="14">
        <v>2.86</v>
      </c>
      <c r="I35" s="109">
        <f t="shared" si="0"/>
        <v>5.72</v>
      </c>
      <c r="J35" s="115"/>
    </row>
    <row r="36" spans="1:10" ht="204">
      <c r="A36" s="114"/>
      <c r="B36" s="107">
        <v>2</v>
      </c>
      <c r="C36" s="10" t="s">
        <v>727</v>
      </c>
      <c r="D36" s="118" t="s">
        <v>29</v>
      </c>
      <c r="E36" s="141" t="s">
        <v>268</v>
      </c>
      <c r="F36" s="142"/>
      <c r="G36" s="11" t="s">
        <v>728</v>
      </c>
      <c r="H36" s="14">
        <v>2.86</v>
      </c>
      <c r="I36" s="109">
        <f t="shared" si="0"/>
        <v>5.72</v>
      </c>
      <c r="J36" s="115"/>
    </row>
    <row r="37" spans="1:10" ht="144">
      <c r="A37" s="114"/>
      <c r="B37" s="107">
        <v>2</v>
      </c>
      <c r="C37" s="10" t="s">
        <v>729</v>
      </c>
      <c r="D37" s="118" t="s">
        <v>34</v>
      </c>
      <c r="E37" s="141" t="s">
        <v>272</v>
      </c>
      <c r="F37" s="142"/>
      <c r="G37" s="11" t="s">
        <v>730</v>
      </c>
      <c r="H37" s="14">
        <v>1.28</v>
      </c>
      <c r="I37" s="109">
        <f t="shared" si="0"/>
        <v>2.56</v>
      </c>
      <c r="J37" s="115"/>
    </row>
    <row r="38" spans="1:10" ht="144">
      <c r="A38" s="114"/>
      <c r="B38" s="107">
        <v>2</v>
      </c>
      <c r="C38" s="10" t="s">
        <v>729</v>
      </c>
      <c r="D38" s="118" t="s">
        <v>34</v>
      </c>
      <c r="E38" s="141" t="s">
        <v>271</v>
      </c>
      <c r="F38" s="142"/>
      <c r="G38" s="11" t="s">
        <v>730</v>
      </c>
      <c r="H38" s="14">
        <v>1.28</v>
      </c>
      <c r="I38" s="109">
        <f t="shared" si="0"/>
        <v>2.56</v>
      </c>
      <c r="J38" s="115"/>
    </row>
    <row r="39" spans="1:10" ht="144">
      <c r="A39" s="114"/>
      <c r="B39" s="107">
        <v>2</v>
      </c>
      <c r="C39" s="10" t="s">
        <v>729</v>
      </c>
      <c r="D39" s="118" t="s">
        <v>35</v>
      </c>
      <c r="E39" s="141" t="s">
        <v>272</v>
      </c>
      <c r="F39" s="142"/>
      <c r="G39" s="11" t="s">
        <v>730</v>
      </c>
      <c r="H39" s="14">
        <v>1.28</v>
      </c>
      <c r="I39" s="109">
        <f t="shared" si="0"/>
        <v>2.56</v>
      </c>
      <c r="J39" s="115"/>
    </row>
    <row r="40" spans="1:10" ht="144">
      <c r="A40" s="114"/>
      <c r="B40" s="107">
        <v>2</v>
      </c>
      <c r="C40" s="10" t="s">
        <v>729</v>
      </c>
      <c r="D40" s="118" t="s">
        <v>35</v>
      </c>
      <c r="E40" s="141" t="s">
        <v>731</v>
      </c>
      <c r="F40" s="142"/>
      <c r="G40" s="11" t="s">
        <v>730</v>
      </c>
      <c r="H40" s="14">
        <v>1.28</v>
      </c>
      <c r="I40" s="109">
        <f t="shared" si="0"/>
        <v>2.56</v>
      </c>
      <c r="J40" s="115"/>
    </row>
    <row r="41" spans="1:10" ht="168">
      <c r="A41" s="114"/>
      <c r="B41" s="107">
        <v>2</v>
      </c>
      <c r="C41" s="10" t="s">
        <v>100</v>
      </c>
      <c r="D41" s="118" t="s">
        <v>732</v>
      </c>
      <c r="E41" s="141" t="s">
        <v>212</v>
      </c>
      <c r="F41" s="142"/>
      <c r="G41" s="11" t="s">
        <v>733</v>
      </c>
      <c r="H41" s="14">
        <v>1.71</v>
      </c>
      <c r="I41" s="109">
        <f t="shared" si="0"/>
        <v>3.42</v>
      </c>
      <c r="J41" s="115"/>
    </row>
    <row r="42" spans="1:10" ht="168">
      <c r="A42" s="114"/>
      <c r="B42" s="107">
        <v>2</v>
      </c>
      <c r="C42" s="10" t="s">
        <v>100</v>
      </c>
      <c r="D42" s="118" t="s">
        <v>734</v>
      </c>
      <c r="E42" s="141" t="s">
        <v>267</v>
      </c>
      <c r="F42" s="142"/>
      <c r="G42" s="11" t="s">
        <v>733</v>
      </c>
      <c r="H42" s="14">
        <v>1.71</v>
      </c>
      <c r="I42" s="109">
        <f t="shared" si="0"/>
        <v>3.42</v>
      </c>
      <c r="J42" s="115"/>
    </row>
    <row r="43" spans="1:10" ht="96">
      <c r="A43" s="114"/>
      <c r="B43" s="107">
        <v>2</v>
      </c>
      <c r="C43" s="10" t="s">
        <v>735</v>
      </c>
      <c r="D43" s="118" t="s">
        <v>27</v>
      </c>
      <c r="E43" s="141"/>
      <c r="F43" s="142"/>
      <c r="G43" s="11" t="s">
        <v>736</v>
      </c>
      <c r="H43" s="14">
        <v>1.02</v>
      </c>
      <c r="I43" s="109">
        <f t="shared" si="0"/>
        <v>2.04</v>
      </c>
      <c r="J43" s="115"/>
    </row>
    <row r="44" spans="1:10" ht="96">
      <c r="A44" s="114"/>
      <c r="B44" s="107">
        <v>1</v>
      </c>
      <c r="C44" s="10" t="s">
        <v>735</v>
      </c>
      <c r="D44" s="118" t="s">
        <v>28</v>
      </c>
      <c r="E44" s="141"/>
      <c r="F44" s="142"/>
      <c r="G44" s="11" t="s">
        <v>736</v>
      </c>
      <c r="H44" s="14">
        <v>1.02</v>
      </c>
      <c r="I44" s="109">
        <f t="shared" si="0"/>
        <v>1.02</v>
      </c>
      <c r="J44" s="115"/>
    </row>
    <row r="45" spans="1:10" ht="120">
      <c r="A45" s="114"/>
      <c r="B45" s="107">
        <v>2</v>
      </c>
      <c r="C45" s="10" t="s">
        <v>737</v>
      </c>
      <c r="D45" s="118" t="s">
        <v>27</v>
      </c>
      <c r="E45" s="141" t="s">
        <v>272</v>
      </c>
      <c r="F45" s="142"/>
      <c r="G45" s="11" t="s">
        <v>738</v>
      </c>
      <c r="H45" s="14">
        <v>2.57</v>
      </c>
      <c r="I45" s="109">
        <f t="shared" si="0"/>
        <v>5.14</v>
      </c>
      <c r="J45" s="115"/>
    </row>
    <row r="46" spans="1:10" ht="192">
      <c r="A46" s="114"/>
      <c r="B46" s="107">
        <v>2</v>
      </c>
      <c r="C46" s="10" t="s">
        <v>739</v>
      </c>
      <c r="D46" s="118"/>
      <c r="E46" s="141"/>
      <c r="F46" s="142"/>
      <c r="G46" s="11" t="s">
        <v>1146</v>
      </c>
      <c r="H46" s="14">
        <v>1</v>
      </c>
      <c r="I46" s="109">
        <f t="shared" si="0"/>
        <v>2</v>
      </c>
      <c r="J46" s="115"/>
    </row>
    <row r="47" spans="1:10" ht="180">
      <c r="A47" s="114"/>
      <c r="B47" s="107">
        <v>2</v>
      </c>
      <c r="C47" s="10" t="s">
        <v>740</v>
      </c>
      <c r="D47" s="118" t="s">
        <v>29</v>
      </c>
      <c r="E47" s="141" t="s">
        <v>262</v>
      </c>
      <c r="F47" s="142"/>
      <c r="G47" s="11" t="s">
        <v>741</v>
      </c>
      <c r="H47" s="14">
        <v>3.21</v>
      </c>
      <c r="I47" s="109">
        <f t="shared" si="0"/>
        <v>6.42</v>
      </c>
      <c r="J47" s="115"/>
    </row>
    <row r="48" spans="1:10" ht="180">
      <c r="A48" s="114"/>
      <c r="B48" s="107">
        <v>2</v>
      </c>
      <c r="C48" s="10" t="s">
        <v>740</v>
      </c>
      <c r="D48" s="118" t="s">
        <v>29</v>
      </c>
      <c r="E48" s="141" t="s">
        <v>268</v>
      </c>
      <c r="F48" s="142"/>
      <c r="G48" s="11" t="s">
        <v>741</v>
      </c>
      <c r="H48" s="14">
        <v>3.21</v>
      </c>
      <c r="I48" s="109">
        <f t="shared" si="0"/>
        <v>6.42</v>
      </c>
      <c r="J48" s="115"/>
    </row>
    <row r="49" spans="1:10" ht="204">
      <c r="A49" s="114"/>
      <c r="B49" s="107">
        <v>2</v>
      </c>
      <c r="C49" s="10" t="s">
        <v>742</v>
      </c>
      <c r="D49" s="118" t="s">
        <v>107</v>
      </c>
      <c r="E49" s="141"/>
      <c r="F49" s="142"/>
      <c r="G49" s="11" t="s">
        <v>1147</v>
      </c>
      <c r="H49" s="14">
        <v>2</v>
      </c>
      <c r="I49" s="109">
        <f t="shared" si="0"/>
        <v>4</v>
      </c>
      <c r="J49" s="115"/>
    </row>
    <row r="50" spans="1:10" ht="204">
      <c r="A50" s="114"/>
      <c r="B50" s="107">
        <v>2</v>
      </c>
      <c r="C50" s="10" t="s">
        <v>742</v>
      </c>
      <c r="D50" s="118" t="s">
        <v>213</v>
      </c>
      <c r="E50" s="141"/>
      <c r="F50" s="142"/>
      <c r="G50" s="11" t="s">
        <v>1147</v>
      </c>
      <c r="H50" s="14">
        <v>2</v>
      </c>
      <c r="I50" s="109">
        <f t="shared" si="0"/>
        <v>4</v>
      </c>
      <c r="J50" s="115"/>
    </row>
    <row r="51" spans="1:10" ht="204">
      <c r="A51" s="114"/>
      <c r="B51" s="107">
        <v>2</v>
      </c>
      <c r="C51" s="10" t="s">
        <v>742</v>
      </c>
      <c r="D51" s="118" t="s">
        <v>268</v>
      </c>
      <c r="E51" s="141"/>
      <c r="F51" s="142"/>
      <c r="G51" s="11" t="s">
        <v>1147</v>
      </c>
      <c r="H51" s="14">
        <v>2</v>
      </c>
      <c r="I51" s="109">
        <f t="shared" si="0"/>
        <v>4</v>
      </c>
      <c r="J51" s="115"/>
    </row>
    <row r="52" spans="1:10" ht="132">
      <c r="A52" s="114"/>
      <c r="B52" s="107">
        <v>2</v>
      </c>
      <c r="C52" s="10" t="s">
        <v>743</v>
      </c>
      <c r="D52" s="118" t="s">
        <v>27</v>
      </c>
      <c r="E52" s="141" t="s">
        <v>272</v>
      </c>
      <c r="F52" s="142"/>
      <c r="G52" s="11" t="s">
        <v>744</v>
      </c>
      <c r="H52" s="14">
        <v>1.2</v>
      </c>
      <c r="I52" s="109">
        <f t="shared" si="0"/>
        <v>2.4</v>
      </c>
      <c r="J52" s="115"/>
    </row>
    <row r="53" spans="1:10" ht="132">
      <c r="A53" s="114"/>
      <c r="B53" s="107">
        <v>2</v>
      </c>
      <c r="C53" s="10" t="s">
        <v>743</v>
      </c>
      <c r="D53" s="118" t="s">
        <v>27</v>
      </c>
      <c r="E53" s="141" t="s">
        <v>271</v>
      </c>
      <c r="F53" s="142"/>
      <c r="G53" s="11" t="s">
        <v>744</v>
      </c>
      <c r="H53" s="14">
        <v>1.2</v>
      </c>
      <c r="I53" s="109">
        <f t="shared" si="0"/>
        <v>2.4</v>
      </c>
      <c r="J53" s="115"/>
    </row>
    <row r="54" spans="1:10" ht="132">
      <c r="A54" s="114"/>
      <c r="B54" s="107">
        <v>2</v>
      </c>
      <c r="C54" s="10" t="s">
        <v>743</v>
      </c>
      <c r="D54" s="118" t="s">
        <v>27</v>
      </c>
      <c r="E54" s="141" t="s">
        <v>731</v>
      </c>
      <c r="F54" s="142"/>
      <c r="G54" s="11" t="s">
        <v>744</v>
      </c>
      <c r="H54" s="14">
        <v>1.2</v>
      </c>
      <c r="I54" s="109">
        <f t="shared" si="0"/>
        <v>2.4</v>
      </c>
      <c r="J54" s="115"/>
    </row>
    <row r="55" spans="1:10" ht="132">
      <c r="A55" s="114"/>
      <c r="B55" s="107">
        <v>2</v>
      </c>
      <c r="C55" s="10" t="s">
        <v>743</v>
      </c>
      <c r="D55" s="118" t="s">
        <v>28</v>
      </c>
      <c r="E55" s="141" t="s">
        <v>271</v>
      </c>
      <c r="F55" s="142"/>
      <c r="G55" s="11" t="s">
        <v>744</v>
      </c>
      <c r="H55" s="14">
        <v>1.19</v>
      </c>
      <c r="I55" s="109">
        <f t="shared" si="0"/>
        <v>2.38</v>
      </c>
      <c r="J55" s="115"/>
    </row>
    <row r="56" spans="1:10" ht="132">
      <c r="A56" s="114"/>
      <c r="B56" s="107">
        <v>2</v>
      </c>
      <c r="C56" s="10" t="s">
        <v>743</v>
      </c>
      <c r="D56" s="118" t="s">
        <v>29</v>
      </c>
      <c r="E56" s="141" t="s">
        <v>271</v>
      </c>
      <c r="F56" s="142"/>
      <c r="G56" s="11" t="s">
        <v>744</v>
      </c>
      <c r="H56" s="14">
        <v>1.19</v>
      </c>
      <c r="I56" s="109">
        <f t="shared" si="0"/>
        <v>2.38</v>
      </c>
      <c r="J56" s="115"/>
    </row>
    <row r="57" spans="1:10" ht="216">
      <c r="A57" s="114"/>
      <c r="B57" s="107">
        <v>2</v>
      </c>
      <c r="C57" s="10" t="s">
        <v>745</v>
      </c>
      <c r="D57" s="118" t="s">
        <v>272</v>
      </c>
      <c r="E57" s="141"/>
      <c r="F57" s="142"/>
      <c r="G57" s="11" t="s">
        <v>1148</v>
      </c>
      <c r="H57" s="14">
        <v>2.57</v>
      </c>
      <c r="I57" s="109">
        <f t="shared" si="0"/>
        <v>5.14</v>
      </c>
      <c r="J57" s="115"/>
    </row>
    <row r="58" spans="1:10" ht="216">
      <c r="A58" s="114"/>
      <c r="B58" s="107">
        <v>2</v>
      </c>
      <c r="C58" s="10" t="s">
        <v>745</v>
      </c>
      <c r="D58" s="118" t="s">
        <v>271</v>
      </c>
      <c r="E58" s="141"/>
      <c r="F58" s="142"/>
      <c r="G58" s="11" t="s">
        <v>1148</v>
      </c>
      <c r="H58" s="14">
        <v>2.57</v>
      </c>
      <c r="I58" s="109">
        <f t="shared" si="0"/>
        <v>5.14</v>
      </c>
      <c r="J58" s="115"/>
    </row>
    <row r="59" spans="1:10" ht="372">
      <c r="A59" s="114"/>
      <c r="B59" s="107">
        <v>2</v>
      </c>
      <c r="C59" s="10" t="s">
        <v>746</v>
      </c>
      <c r="D59" s="118" t="s">
        <v>672</v>
      </c>
      <c r="E59" s="141"/>
      <c r="F59" s="142"/>
      <c r="G59" s="11" t="s">
        <v>1149</v>
      </c>
      <c r="H59" s="14">
        <v>2.42</v>
      </c>
      <c r="I59" s="109">
        <f t="shared" si="0"/>
        <v>4.84</v>
      </c>
      <c r="J59" s="115"/>
    </row>
    <row r="60" spans="1:10" ht="372">
      <c r="A60" s="114"/>
      <c r="B60" s="107">
        <v>2</v>
      </c>
      <c r="C60" s="10" t="s">
        <v>746</v>
      </c>
      <c r="D60" s="118" t="s">
        <v>271</v>
      </c>
      <c r="E60" s="141"/>
      <c r="F60" s="142"/>
      <c r="G60" s="11" t="s">
        <v>1149</v>
      </c>
      <c r="H60" s="14">
        <v>2.42</v>
      </c>
      <c r="I60" s="109">
        <f t="shared" si="0"/>
        <v>4.84</v>
      </c>
      <c r="J60" s="115"/>
    </row>
    <row r="61" spans="1:10" ht="144">
      <c r="A61" s="114"/>
      <c r="B61" s="107">
        <v>4</v>
      </c>
      <c r="C61" s="10" t="s">
        <v>747</v>
      </c>
      <c r="D61" s="118" t="s">
        <v>272</v>
      </c>
      <c r="E61" s="141"/>
      <c r="F61" s="142"/>
      <c r="G61" s="11" t="s">
        <v>1150</v>
      </c>
      <c r="H61" s="14">
        <v>0.5</v>
      </c>
      <c r="I61" s="109">
        <f t="shared" si="0"/>
        <v>2</v>
      </c>
      <c r="J61" s="115"/>
    </row>
    <row r="62" spans="1:10" ht="144">
      <c r="A62" s="114"/>
      <c r="B62" s="107">
        <v>4</v>
      </c>
      <c r="C62" s="10" t="s">
        <v>747</v>
      </c>
      <c r="D62" s="118" t="s">
        <v>748</v>
      </c>
      <c r="E62" s="141"/>
      <c r="F62" s="142"/>
      <c r="G62" s="11" t="s">
        <v>1150</v>
      </c>
      <c r="H62" s="14">
        <v>0.5</v>
      </c>
      <c r="I62" s="109">
        <f t="shared" si="0"/>
        <v>2</v>
      </c>
      <c r="J62" s="115"/>
    </row>
    <row r="63" spans="1:10" ht="96">
      <c r="A63" s="114"/>
      <c r="B63" s="107">
        <v>100</v>
      </c>
      <c r="C63" s="10" t="s">
        <v>749</v>
      </c>
      <c r="D63" s="118" t="s">
        <v>650</v>
      </c>
      <c r="E63" s="141"/>
      <c r="F63" s="142"/>
      <c r="G63" s="11" t="s">
        <v>750</v>
      </c>
      <c r="H63" s="14">
        <v>0.33</v>
      </c>
      <c r="I63" s="109">
        <f t="shared" si="0"/>
        <v>33</v>
      </c>
      <c r="J63" s="115"/>
    </row>
    <row r="64" spans="1:10" ht="144">
      <c r="A64" s="114"/>
      <c r="B64" s="107">
        <v>2</v>
      </c>
      <c r="C64" s="10" t="s">
        <v>751</v>
      </c>
      <c r="D64" s="118" t="s">
        <v>650</v>
      </c>
      <c r="E64" s="141"/>
      <c r="F64" s="142"/>
      <c r="G64" s="11" t="s">
        <v>752</v>
      </c>
      <c r="H64" s="14">
        <v>27.6</v>
      </c>
      <c r="I64" s="109">
        <f t="shared" si="0"/>
        <v>55.2</v>
      </c>
      <c r="J64" s="115"/>
    </row>
    <row r="65" spans="1:10" ht="144">
      <c r="A65" s="114"/>
      <c r="B65" s="107">
        <v>2</v>
      </c>
      <c r="C65" s="10" t="s">
        <v>751</v>
      </c>
      <c r="D65" s="118" t="s">
        <v>67</v>
      </c>
      <c r="E65" s="141"/>
      <c r="F65" s="142"/>
      <c r="G65" s="11" t="s">
        <v>752</v>
      </c>
      <c r="H65" s="14">
        <v>27.6</v>
      </c>
      <c r="I65" s="109">
        <f t="shared" si="0"/>
        <v>55.2</v>
      </c>
      <c r="J65" s="115"/>
    </row>
    <row r="66" spans="1:10" ht="144">
      <c r="A66" s="114"/>
      <c r="B66" s="107">
        <v>1</v>
      </c>
      <c r="C66" s="10" t="s">
        <v>751</v>
      </c>
      <c r="D66" s="118" t="s">
        <v>26</v>
      </c>
      <c r="E66" s="141"/>
      <c r="F66" s="142"/>
      <c r="G66" s="11" t="s">
        <v>752</v>
      </c>
      <c r="H66" s="14">
        <v>27.6</v>
      </c>
      <c r="I66" s="109">
        <f t="shared" si="0"/>
        <v>27.6</v>
      </c>
      <c r="J66" s="115"/>
    </row>
    <row r="67" spans="1:10" ht="156">
      <c r="A67" s="114"/>
      <c r="B67" s="107">
        <v>1</v>
      </c>
      <c r="C67" s="10" t="s">
        <v>753</v>
      </c>
      <c r="D67" s="118" t="s">
        <v>28</v>
      </c>
      <c r="E67" s="141"/>
      <c r="F67" s="142"/>
      <c r="G67" s="11" t="s">
        <v>754</v>
      </c>
      <c r="H67" s="14">
        <v>32.78</v>
      </c>
      <c r="I67" s="109">
        <f t="shared" si="0"/>
        <v>32.78</v>
      </c>
      <c r="J67" s="115"/>
    </row>
    <row r="68" spans="1:10" ht="156">
      <c r="A68" s="114"/>
      <c r="B68" s="107">
        <v>1</v>
      </c>
      <c r="C68" s="10" t="s">
        <v>753</v>
      </c>
      <c r="D68" s="118" t="s">
        <v>50</v>
      </c>
      <c r="E68" s="141"/>
      <c r="F68" s="142"/>
      <c r="G68" s="11" t="s">
        <v>754</v>
      </c>
      <c r="H68" s="14">
        <v>32.78</v>
      </c>
      <c r="I68" s="109">
        <f t="shared" si="0"/>
        <v>32.78</v>
      </c>
      <c r="J68" s="115"/>
    </row>
    <row r="69" spans="1:10" ht="156">
      <c r="A69" s="114"/>
      <c r="B69" s="107">
        <v>1</v>
      </c>
      <c r="C69" s="10" t="s">
        <v>753</v>
      </c>
      <c r="D69" s="118" t="s">
        <v>49</v>
      </c>
      <c r="E69" s="141"/>
      <c r="F69" s="142"/>
      <c r="G69" s="11" t="s">
        <v>754</v>
      </c>
      <c r="H69" s="14">
        <v>32.78</v>
      </c>
      <c r="I69" s="109">
        <f t="shared" si="0"/>
        <v>32.78</v>
      </c>
      <c r="J69" s="115"/>
    </row>
    <row r="70" spans="1:10" ht="144">
      <c r="A70" s="114"/>
      <c r="B70" s="107">
        <v>1</v>
      </c>
      <c r="C70" s="10" t="s">
        <v>755</v>
      </c>
      <c r="D70" s="118" t="s">
        <v>23</v>
      </c>
      <c r="E70" s="141"/>
      <c r="F70" s="142"/>
      <c r="G70" s="11" t="s">
        <v>756</v>
      </c>
      <c r="H70" s="14">
        <v>25.88</v>
      </c>
      <c r="I70" s="109">
        <f t="shared" si="0"/>
        <v>25.88</v>
      </c>
      <c r="J70" s="115"/>
    </row>
    <row r="71" spans="1:10" ht="192">
      <c r="A71" s="114"/>
      <c r="B71" s="107">
        <v>1</v>
      </c>
      <c r="C71" s="10" t="s">
        <v>757</v>
      </c>
      <c r="D71" s="118" t="s">
        <v>28</v>
      </c>
      <c r="E71" s="141"/>
      <c r="F71" s="142"/>
      <c r="G71" s="11" t="s">
        <v>758</v>
      </c>
      <c r="H71" s="14">
        <v>17.920000000000002</v>
      </c>
      <c r="I71" s="109">
        <f t="shared" si="0"/>
        <v>17.920000000000002</v>
      </c>
      <c r="J71" s="115"/>
    </row>
    <row r="72" spans="1:10" ht="276">
      <c r="A72" s="114"/>
      <c r="B72" s="107">
        <v>1</v>
      </c>
      <c r="C72" s="10" t="s">
        <v>759</v>
      </c>
      <c r="D72" s="118" t="s">
        <v>203</v>
      </c>
      <c r="E72" s="141" t="s">
        <v>310</v>
      </c>
      <c r="F72" s="142"/>
      <c r="G72" s="11" t="s">
        <v>1151</v>
      </c>
      <c r="H72" s="14">
        <v>40.75</v>
      </c>
      <c r="I72" s="109">
        <f t="shared" si="0"/>
        <v>40.75</v>
      </c>
      <c r="J72" s="115"/>
    </row>
    <row r="73" spans="1:10" ht="216">
      <c r="A73" s="114"/>
      <c r="B73" s="107">
        <v>1</v>
      </c>
      <c r="C73" s="10" t="s">
        <v>760</v>
      </c>
      <c r="D73" s="118" t="s">
        <v>203</v>
      </c>
      <c r="E73" s="141"/>
      <c r="F73" s="142"/>
      <c r="G73" s="11" t="s">
        <v>761</v>
      </c>
      <c r="H73" s="14">
        <v>21.72</v>
      </c>
      <c r="I73" s="109">
        <f t="shared" si="0"/>
        <v>21.72</v>
      </c>
      <c r="J73" s="115"/>
    </row>
    <row r="74" spans="1:10" ht="144">
      <c r="A74" s="114"/>
      <c r="B74" s="107">
        <v>1</v>
      </c>
      <c r="C74" s="10" t="s">
        <v>762</v>
      </c>
      <c r="D74" s="118" t="s">
        <v>34</v>
      </c>
      <c r="E74" s="141"/>
      <c r="F74" s="142"/>
      <c r="G74" s="11" t="s">
        <v>763</v>
      </c>
      <c r="H74" s="14">
        <v>20.7</v>
      </c>
      <c r="I74" s="109">
        <f t="shared" si="0"/>
        <v>20.7</v>
      </c>
      <c r="J74" s="115"/>
    </row>
    <row r="75" spans="1:10" ht="192">
      <c r="A75" s="114"/>
      <c r="B75" s="107">
        <v>1</v>
      </c>
      <c r="C75" s="10" t="s">
        <v>661</v>
      </c>
      <c r="D75" s="118" t="s">
        <v>23</v>
      </c>
      <c r="E75" s="141" t="s">
        <v>211</v>
      </c>
      <c r="F75" s="142"/>
      <c r="G75" s="11" t="s">
        <v>764</v>
      </c>
      <c r="H75" s="14">
        <v>1.48</v>
      </c>
      <c r="I75" s="109">
        <f t="shared" si="0"/>
        <v>1.48</v>
      </c>
      <c r="J75" s="115"/>
    </row>
    <row r="76" spans="1:10" ht="192">
      <c r="A76" s="114"/>
      <c r="B76" s="107">
        <v>1</v>
      </c>
      <c r="C76" s="10" t="s">
        <v>661</v>
      </c>
      <c r="D76" s="118" t="s">
        <v>23</v>
      </c>
      <c r="E76" s="141" t="s">
        <v>309</v>
      </c>
      <c r="F76" s="142"/>
      <c r="G76" s="11" t="s">
        <v>764</v>
      </c>
      <c r="H76" s="14">
        <v>1.48</v>
      </c>
      <c r="I76" s="109">
        <f t="shared" si="0"/>
        <v>1.48</v>
      </c>
      <c r="J76" s="115"/>
    </row>
    <row r="77" spans="1:10" ht="192">
      <c r="A77" s="114"/>
      <c r="B77" s="107">
        <v>1</v>
      </c>
      <c r="C77" s="10" t="s">
        <v>661</v>
      </c>
      <c r="D77" s="118" t="s">
        <v>23</v>
      </c>
      <c r="E77" s="141" t="s">
        <v>269</v>
      </c>
      <c r="F77" s="142"/>
      <c r="G77" s="11" t="s">
        <v>764</v>
      </c>
      <c r="H77" s="14">
        <v>1.48</v>
      </c>
      <c r="I77" s="109">
        <f t="shared" si="0"/>
        <v>1.48</v>
      </c>
      <c r="J77" s="115"/>
    </row>
    <row r="78" spans="1:10" ht="192">
      <c r="A78" s="114"/>
      <c r="B78" s="107">
        <v>1</v>
      </c>
      <c r="C78" s="10" t="s">
        <v>661</v>
      </c>
      <c r="D78" s="118" t="s">
        <v>23</v>
      </c>
      <c r="E78" s="141" t="s">
        <v>310</v>
      </c>
      <c r="F78" s="142"/>
      <c r="G78" s="11" t="s">
        <v>764</v>
      </c>
      <c r="H78" s="14">
        <v>1.48</v>
      </c>
      <c r="I78" s="109">
        <f t="shared" si="0"/>
        <v>1.48</v>
      </c>
      <c r="J78" s="115"/>
    </row>
    <row r="79" spans="1:10" ht="192">
      <c r="A79" s="114"/>
      <c r="B79" s="107">
        <v>1</v>
      </c>
      <c r="C79" s="10" t="s">
        <v>661</v>
      </c>
      <c r="D79" s="118" t="s">
        <v>25</v>
      </c>
      <c r="E79" s="141" t="s">
        <v>107</v>
      </c>
      <c r="F79" s="142"/>
      <c r="G79" s="11" t="s">
        <v>764</v>
      </c>
      <c r="H79" s="14">
        <v>1.48</v>
      </c>
      <c r="I79" s="109">
        <f t="shared" si="0"/>
        <v>1.48</v>
      </c>
      <c r="J79" s="115"/>
    </row>
    <row r="80" spans="1:10" ht="192">
      <c r="A80" s="114"/>
      <c r="B80" s="107">
        <v>1</v>
      </c>
      <c r="C80" s="10" t="s">
        <v>661</v>
      </c>
      <c r="D80" s="118" t="s">
        <v>25</v>
      </c>
      <c r="E80" s="141" t="s">
        <v>209</v>
      </c>
      <c r="F80" s="142"/>
      <c r="G80" s="11" t="s">
        <v>764</v>
      </c>
      <c r="H80" s="14">
        <v>1.48</v>
      </c>
      <c r="I80" s="109">
        <f t="shared" si="0"/>
        <v>1.48</v>
      </c>
      <c r="J80" s="115"/>
    </row>
    <row r="81" spans="1:10" ht="192">
      <c r="A81" s="114"/>
      <c r="B81" s="107">
        <v>1</v>
      </c>
      <c r="C81" s="10" t="s">
        <v>661</v>
      </c>
      <c r="D81" s="118" t="s">
        <v>25</v>
      </c>
      <c r="E81" s="141" t="s">
        <v>309</v>
      </c>
      <c r="F81" s="142"/>
      <c r="G81" s="11" t="s">
        <v>764</v>
      </c>
      <c r="H81" s="14">
        <v>1.48</v>
      </c>
      <c r="I81" s="109">
        <f t="shared" si="0"/>
        <v>1.48</v>
      </c>
      <c r="J81" s="115"/>
    </row>
    <row r="82" spans="1:10" ht="192">
      <c r="A82" s="114"/>
      <c r="B82" s="107">
        <v>1</v>
      </c>
      <c r="C82" s="10" t="s">
        <v>661</v>
      </c>
      <c r="D82" s="118" t="s">
        <v>25</v>
      </c>
      <c r="E82" s="141" t="s">
        <v>310</v>
      </c>
      <c r="F82" s="142"/>
      <c r="G82" s="11" t="s">
        <v>764</v>
      </c>
      <c r="H82" s="14">
        <v>1.48</v>
      </c>
      <c r="I82" s="109">
        <f t="shared" si="0"/>
        <v>1.48</v>
      </c>
      <c r="J82" s="115"/>
    </row>
    <row r="83" spans="1:10" ht="192">
      <c r="A83" s="114"/>
      <c r="B83" s="107">
        <v>10</v>
      </c>
      <c r="C83" s="10" t="s">
        <v>661</v>
      </c>
      <c r="D83" s="118" t="s">
        <v>26</v>
      </c>
      <c r="E83" s="141" t="s">
        <v>107</v>
      </c>
      <c r="F83" s="142"/>
      <c r="G83" s="11" t="s">
        <v>764</v>
      </c>
      <c r="H83" s="14">
        <v>1.48</v>
      </c>
      <c r="I83" s="109">
        <f t="shared" si="0"/>
        <v>14.8</v>
      </c>
      <c r="J83" s="115"/>
    </row>
    <row r="84" spans="1:10" ht="192">
      <c r="A84" s="114"/>
      <c r="B84" s="107">
        <v>5</v>
      </c>
      <c r="C84" s="10" t="s">
        <v>661</v>
      </c>
      <c r="D84" s="118" t="s">
        <v>26</v>
      </c>
      <c r="E84" s="141" t="s">
        <v>209</v>
      </c>
      <c r="F84" s="142"/>
      <c r="G84" s="11" t="s">
        <v>764</v>
      </c>
      <c r="H84" s="14">
        <v>1.48</v>
      </c>
      <c r="I84" s="109">
        <f t="shared" si="0"/>
        <v>7.4</v>
      </c>
      <c r="J84" s="115"/>
    </row>
    <row r="85" spans="1:10" ht="192">
      <c r="A85" s="114"/>
      <c r="B85" s="107">
        <v>5</v>
      </c>
      <c r="C85" s="10" t="s">
        <v>661</v>
      </c>
      <c r="D85" s="118" t="s">
        <v>26</v>
      </c>
      <c r="E85" s="141" t="s">
        <v>211</v>
      </c>
      <c r="F85" s="142"/>
      <c r="G85" s="11" t="s">
        <v>764</v>
      </c>
      <c r="H85" s="14">
        <v>1.48</v>
      </c>
      <c r="I85" s="109">
        <f t="shared" si="0"/>
        <v>7.4</v>
      </c>
      <c r="J85" s="115"/>
    </row>
    <row r="86" spans="1:10" ht="192">
      <c r="A86" s="114"/>
      <c r="B86" s="107">
        <v>5</v>
      </c>
      <c r="C86" s="10" t="s">
        <v>661</v>
      </c>
      <c r="D86" s="118" t="s">
        <v>26</v>
      </c>
      <c r="E86" s="141" t="s">
        <v>212</v>
      </c>
      <c r="F86" s="142"/>
      <c r="G86" s="11" t="s">
        <v>764</v>
      </c>
      <c r="H86" s="14">
        <v>1.48</v>
      </c>
      <c r="I86" s="109">
        <f t="shared" ref="I86:I149" si="1">H86*B86</f>
        <v>7.4</v>
      </c>
      <c r="J86" s="115"/>
    </row>
    <row r="87" spans="1:10" ht="192">
      <c r="A87" s="114"/>
      <c r="B87" s="107">
        <v>5</v>
      </c>
      <c r="C87" s="10" t="s">
        <v>661</v>
      </c>
      <c r="D87" s="118" t="s">
        <v>26</v>
      </c>
      <c r="E87" s="141" t="s">
        <v>269</v>
      </c>
      <c r="F87" s="142"/>
      <c r="G87" s="11" t="s">
        <v>764</v>
      </c>
      <c r="H87" s="14">
        <v>1.48</v>
      </c>
      <c r="I87" s="109">
        <f t="shared" si="1"/>
        <v>7.4</v>
      </c>
      <c r="J87" s="115"/>
    </row>
    <row r="88" spans="1:10" ht="132">
      <c r="A88" s="114"/>
      <c r="B88" s="107">
        <v>10</v>
      </c>
      <c r="C88" s="10" t="s">
        <v>618</v>
      </c>
      <c r="D88" s="118" t="s">
        <v>26</v>
      </c>
      <c r="E88" s="141" t="s">
        <v>107</v>
      </c>
      <c r="F88" s="142"/>
      <c r="G88" s="11" t="s">
        <v>620</v>
      </c>
      <c r="H88" s="14">
        <v>1.36</v>
      </c>
      <c r="I88" s="109">
        <f t="shared" si="1"/>
        <v>13.600000000000001</v>
      </c>
      <c r="J88" s="115"/>
    </row>
    <row r="89" spans="1:10" ht="132">
      <c r="A89" s="114"/>
      <c r="B89" s="107">
        <v>5</v>
      </c>
      <c r="C89" s="10" t="s">
        <v>618</v>
      </c>
      <c r="D89" s="118" t="s">
        <v>26</v>
      </c>
      <c r="E89" s="141" t="s">
        <v>211</v>
      </c>
      <c r="F89" s="142"/>
      <c r="G89" s="11" t="s">
        <v>620</v>
      </c>
      <c r="H89" s="14">
        <v>1.36</v>
      </c>
      <c r="I89" s="109">
        <f t="shared" si="1"/>
        <v>6.8000000000000007</v>
      </c>
      <c r="J89" s="115"/>
    </row>
    <row r="90" spans="1:10" ht="132">
      <c r="A90" s="114"/>
      <c r="B90" s="107">
        <v>5</v>
      </c>
      <c r="C90" s="10" t="s">
        <v>618</v>
      </c>
      <c r="D90" s="118" t="s">
        <v>26</v>
      </c>
      <c r="E90" s="141" t="s">
        <v>264</v>
      </c>
      <c r="F90" s="142"/>
      <c r="G90" s="11" t="s">
        <v>620</v>
      </c>
      <c r="H90" s="14">
        <v>1.36</v>
      </c>
      <c r="I90" s="109">
        <f t="shared" si="1"/>
        <v>6.8000000000000007</v>
      </c>
      <c r="J90" s="115"/>
    </row>
    <row r="91" spans="1:10" ht="132">
      <c r="A91" s="114"/>
      <c r="B91" s="107">
        <v>5</v>
      </c>
      <c r="C91" s="10" t="s">
        <v>618</v>
      </c>
      <c r="D91" s="118" t="s">
        <v>26</v>
      </c>
      <c r="E91" s="141" t="s">
        <v>266</v>
      </c>
      <c r="F91" s="142"/>
      <c r="G91" s="11" t="s">
        <v>620</v>
      </c>
      <c r="H91" s="14">
        <v>1.36</v>
      </c>
      <c r="I91" s="109">
        <f t="shared" si="1"/>
        <v>6.8000000000000007</v>
      </c>
      <c r="J91" s="115"/>
    </row>
    <row r="92" spans="1:10" ht="120">
      <c r="A92" s="114"/>
      <c r="B92" s="107">
        <v>2</v>
      </c>
      <c r="C92" s="10" t="s">
        <v>765</v>
      </c>
      <c r="D92" s="118" t="s">
        <v>26</v>
      </c>
      <c r="E92" s="141" t="s">
        <v>483</v>
      </c>
      <c r="F92" s="142"/>
      <c r="G92" s="11" t="s">
        <v>766</v>
      </c>
      <c r="H92" s="14">
        <v>19.739999999999998</v>
      </c>
      <c r="I92" s="109">
        <f t="shared" si="1"/>
        <v>39.479999999999997</v>
      </c>
      <c r="J92" s="115"/>
    </row>
    <row r="93" spans="1:10" ht="96">
      <c r="A93" s="114"/>
      <c r="B93" s="107">
        <v>25</v>
      </c>
      <c r="C93" s="10" t="s">
        <v>767</v>
      </c>
      <c r="D93" s="118" t="s">
        <v>29</v>
      </c>
      <c r="E93" s="141"/>
      <c r="F93" s="142"/>
      <c r="G93" s="11" t="s">
        <v>768</v>
      </c>
      <c r="H93" s="14">
        <v>0.38</v>
      </c>
      <c r="I93" s="109">
        <f t="shared" si="1"/>
        <v>9.5</v>
      </c>
      <c r="J93" s="115"/>
    </row>
    <row r="94" spans="1:10" ht="144">
      <c r="A94" s="114"/>
      <c r="B94" s="107">
        <v>2</v>
      </c>
      <c r="C94" s="10" t="s">
        <v>769</v>
      </c>
      <c r="D94" s="118" t="s">
        <v>23</v>
      </c>
      <c r="E94" s="141" t="s">
        <v>272</v>
      </c>
      <c r="F94" s="142"/>
      <c r="G94" s="11" t="s">
        <v>770</v>
      </c>
      <c r="H94" s="14">
        <v>1.02</v>
      </c>
      <c r="I94" s="109">
        <f t="shared" si="1"/>
        <v>2.04</v>
      </c>
      <c r="J94" s="115"/>
    </row>
    <row r="95" spans="1:10" ht="144">
      <c r="A95" s="114"/>
      <c r="B95" s="107">
        <v>5</v>
      </c>
      <c r="C95" s="10" t="s">
        <v>769</v>
      </c>
      <c r="D95" s="118" t="s">
        <v>23</v>
      </c>
      <c r="E95" s="141" t="s">
        <v>271</v>
      </c>
      <c r="F95" s="142"/>
      <c r="G95" s="11" t="s">
        <v>770</v>
      </c>
      <c r="H95" s="14">
        <v>1.02</v>
      </c>
      <c r="I95" s="109">
        <f t="shared" si="1"/>
        <v>5.0999999999999996</v>
      </c>
      <c r="J95" s="115"/>
    </row>
    <row r="96" spans="1:10" ht="144">
      <c r="A96" s="114"/>
      <c r="B96" s="107">
        <v>5</v>
      </c>
      <c r="C96" s="10" t="s">
        <v>769</v>
      </c>
      <c r="D96" s="118" t="s">
        <v>25</v>
      </c>
      <c r="E96" s="141" t="s">
        <v>272</v>
      </c>
      <c r="F96" s="142"/>
      <c r="G96" s="11" t="s">
        <v>770</v>
      </c>
      <c r="H96" s="14">
        <v>1.02</v>
      </c>
      <c r="I96" s="109">
        <f t="shared" si="1"/>
        <v>5.0999999999999996</v>
      </c>
      <c r="J96" s="115"/>
    </row>
    <row r="97" spans="1:10" ht="144">
      <c r="A97" s="114"/>
      <c r="B97" s="107">
        <v>5</v>
      </c>
      <c r="C97" s="10" t="s">
        <v>769</v>
      </c>
      <c r="D97" s="118" t="s">
        <v>25</v>
      </c>
      <c r="E97" s="141" t="s">
        <v>271</v>
      </c>
      <c r="F97" s="142"/>
      <c r="G97" s="11" t="s">
        <v>770</v>
      </c>
      <c r="H97" s="14">
        <v>1.02</v>
      </c>
      <c r="I97" s="109">
        <f t="shared" si="1"/>
        <v>5.0999999999999996</v>
      </c>
      <c r="J97" s="115"/>
    </row>
    <row r="98" spans="1:10" ht="144">
      <c r="A98" s="114"/>
      <c r="B98" s="107">
        <v>4</v>
      </c>
      <c r="C98" s="10" t="s">
        <v>769</v>
      </c>
      <c r="D98" s="118" t="s">
        <v>26</v>
      </c>
      <c r="E98" s="141" t="s">
        <v>271</v>
      </c>
      <c r="F98" s="142"/>
      <c r="G98" s="11" t="s">
        <v>770</v>
      </c>
      <c r="H98" s="14">
        <v>1.02</v>
      </c>
      <c r="I98" s="109">
        <f t="shared" si="1"/>
        <v>4.08</v>
      </c>
      <c r="J98" s="115"/>
    </row>
    <row r="99" spans="1:10" ht="144">
      <c r="A99" s="114"/>
      <c r="B99" s="107">
        <v>5</v>
      </c>
      <c r="C99" s="10" t="s">
        <v>769</v>
      </c>
      <c r="D99" s="118" t="s">
        <v>26</v>
      </c>
      <c r="E99" s="141" t="s">
        <v>731</v>
      </c>
      <c r="F99" s="142"/>
      <c r="G99" s="11" t="s">
        <v>770</v>
      </c>
      <c r="H99" s="14">
        <v>1.02</v>
      </c>
      <c r="I99" s="109">
        <f t="shared" si="1"/>
        <v>5.0999999999999996</v>
      </c>
      <c r="J99" s="115"/>
    </row>
    <row r="100" spans="1:10" ht="144">
      <c r="A100" s="114"/>
      <c r="B100" s="107">
        <v>1</v>
      </c>
      <c r="C100" s="10" t="s">
        <v>771</v>
      </c>
      <c r="D100" s="118" t="s">
        <v>26</v>
      </c>
      <c r="E100" s="141" t="s">
        <v>483</v>
      </c>
      <c r="F100" s="142"/>
      <c r="G100" s="11" t="s">
        <v>772</v>
      </c>
      <c r="H100" s="14">
        <v>5.5</v>
      </c>
      <c r="I100" s="109">
        <f t="shared" si="1"/>
        <v>5.5</v>
      </c>
      <c r="J100" s="115"/>
    </row>
    <row r="101" spans="1:10" ht="192">
      <c r="A101" s="114"/>
      <c r="B101" s="107">
        <v>2</v>
      </c>
      <c r="C101" s="10" t="s">
        <v>773</v>
      </c>
      <c r="D101" s="118" t="s">
        <v>774</v>
      </c>
      <c r="E101" s="141"/>
      <c r="F101" s="142"/>
      <c r="G101" s="11" t="s">
        <v>1152</v>
      </c>
      <c r="H101" s="14">
        <v>2.23</v>
      </c>
      <c r="I101" s="109">
        <f t="shared" si="1"/>
        <v>4.46</v>
      </c>
      <c r="J101" s="115"/>
    </row>
    <row r="102" spans="1:10" ht="108">
      <c r="A102" s="114"/>
      <c r="B102" s="107">
        <v>40</v>
      </c>
      <c r="C102" s="10" t="s">
        <v>775</v>
      </c>
      <c r="D102" s="118" t="s">
        <v>23</v>
      </c>
      <c r="E102" s="141"/>
      <c r="F102" s="142"/>
      <c r="G102" s="11" t="s">
        <v>776</v>
      </c>
      <c r="H102" s="14">
        <v>0.41</v>
      </c>
      <c r="I102" s="109">
        <f t="shared" si="1"/>
        <v>16.399999999999999</v>
      </c>
      <c r="J102" s="115"/>
    </row>
    <row r="103" spans="1:10" ht="108">
      <c r="A103" s="114"/>
      <c r="B103" s="107">
        <v>10</v>
      </c>
      <c r="C103" s="10" t="s">
        <v>777</v>
      </c>
      <c r="D103" s="118" t="s">
        <v>25</v>
      </c>
      <c r="E103" s="141"/>
      <c r="F103" s="142"/>
      <c r="G103" s="11" t="s">
        <v>778</v>
      </c>
      <c r="H103" s="14">
        <v>0.5</v>
      </c>
      <c r="I103" s="109">
        <f t="shared" si="1"/>
        <v>5</v>
      </c>
      <c r="J103" s="115"/>
    </row>
    <row r="104" spans="1:10" ht="108">
      <c r="A104" s="114"/>
      <c r="B104" s="107">
        <v>2</v>
      </c>
      <c r="C104" s="10" t="s">
        <v>779</v>
      </c>
      <c r="D104" s="118" t="s">
        <v>780</v>
      </c>
      <c r="E104" s="141"/>
      <c r="F104" s="142"/>
      <c r="G104" s="11" t="s">
        <v>781</v>
      </c>
      <c r="H104" s="14">
        <v>3.93</v>
      </c>
      <c r="I104" s="109">
        <f t="shared" si="1"/>
        <v>7.86</v>
      </c>
      <c r="J104" s="115"/>
    </row>
    <row r="105" spans="1:10" ht="72">
      <c r="A105" s="114"/>
      <c r="B105" s="107">
        <v>2</v>
      </c>
      <c r="C105" s="10" t="s">
        <v>782</v>
      </c>
      <c r="D105" s="118" t="s">
        <v>721</v>
      </c>
      <c r="E105" s="141"/>
      <c r="F105" s="142"/>
      <c r="G105" s="11" t="s">
        <v>783</v>
      </c>
      <c r="H105" s="14">
        <v>1.88</v>
      </c>
      <c r="I105" s="109">
        <f t="shared" si="1"/>
        <v>3.76</v>
      </c>
      <c r="J105" s="115"/>
    </row>
    <row r="106" spans="1:10" ht="72">
      <c r="A106" s="114"/>
      <c r="B106" s="107">
        <v>2</v>
      </c>
      <c r="C106" s="10" t="s">
        <v>784</v>
      </c>
      <c r="D106" s="118" t="s">
        <v>785</v>
      </c>
      <c r="E106" s="141"/>
      <c r="F106" s="142"/>
      <c r="G106" s="11" t="s">
        <v>786</v>
      </c>
      <c r="H106" s="14">
        <v>2.23</v>
      </c>
      <c r="I106" s="109">
        <f t="shared" si="1"/>
        <v>4.46</v>
      </c>
      <c r="J106" s="115"/>
    </row>
    <row r="107" spans="1:10" ht="72">
      <c r="A107" s="114"/>
      <c r="B107" s="107">
        <v>2</v>
      </c>
      <c r="C107" s="10" t="s">
        <v>784</v>
      </c>
      <c r="D107" s="118" t="s">
        <v>787</v>
      </c>
      <c r="E107" s="141"/>
      <c r="F107" s="142"/>
      <c r="G107" s="11" t="s">
        <v>786</v>
      </c>
      <c r="H107" s="14">
        <v>2.4</v>
      </c>
      <c r="I107" s="109">
        <f t="shared" si="1"/>
        <v>4.8</v>
      </c>
      <c r="J107" s="115"/>
    </row>
    <row r="108" spans="1:10" ht="72">
      <c r="A108" s="114"/>
      <c r="B108" s="107">
        <v>1</v>
      </c>
      <c r="C108" s="10" t="s">
        <v>784</v>
      </c>
      <c r="D108" s="118" t="s">
        <v>788</v>
      </c>
      <c r="E108" s="141"/>
      <c r="F108" s="142"/>
      <c r="G108" s="11" t="s">
        <v>786</v>
      </c>
      <c r="H108" s="14">
        <v>2.83</v>
      </c>
      <c r="I108" s="109">
        <f t="shared" si="1"/>
        <v>2.83</v>
      </c>
      <c r="J108" s="115"/>
    </row>
    <row r="109" spans="1:10" ht="96">
      <c r="A109" s="114"/>
      <c r="B109" s="107">
        <v>5</v>
      </c>
      <c r="C109" s="10" t="s">
        <v>789</v>
      </c>
      <c r="D109" s="118" t="s">
        <v>790</v>
      </c>
      <c r="E109" s="141"/>
      <c r="F109" s="142"/>
      <c r="G109" s="11" t="s">
        <v>791</v>
      </c>
      <c r="H109" s="14">
        <v>0.81</v>
      </c>
      <c r="I109" s="109">
        <f t="shared" si="1"/>
        <v>4.0500000000000007</v>
      </c>
      <c r="J109" s="115"/>
    </row>
    <row r="110" spans="1:10" ht="96">
      <c r="A110" s="114"/>
      <c r="B110" s="107">
        <v>2</v>
      </c>
      <c r="C110" s="10" t="s">
        <v>789</v>
      </c>
      <c r="D110" s="118" t="s">
        <v>792</v>
      </c>
      <c r="E110" s="141"/>
      <c r="F110" s="142"/>
      <c r="G110" s="11" t="s">
        <v>791</v>
      </c>
      <c r="H110" s="14">
        <v>0.83</v>
      </c>
      <c r="I110" s="109">
        <f t="shared" si="1"/>
        <v>1.66</v>
      </c>
      <c r="J110" s="115"/>
    </row>
    <row r="111" spans="1:10" ht="96">
      <c r="A111" s="114"/>
      <c r="B111" s="107">
        <v>2</v>
      </c>
      <c r="C111" s="10" t="s">
        <v>789</v>
      </c>
      <c r="D111" s="118" t="s">
        <v>297</v>
      </c>
      <c r="E111" s="141"/>
      <c r="F111" s="142"/>
      <c r="G111" s="11" t="s">
        <v>791</v>
      </c>
      <c r="H111" s="14">
        <v>0.95</v>
      </c>
      <c r="I111" s="109">
        <f t="shared" si="1"/>
        <v>1.9</v>
      </c>
      <c r="J111" s="115"/>
    </row>
    <row r="112" spans="1:10" ht="96">
      <c r="A112" s="114"/>
      <c r="B112" s="107">
        <v>4</v>
      </c>
      <c r="C112" s="10" t="s">
        <v>793</v>
      </c>
      <c r="D112" s="118" t="s">
        <v>571</v>
      </c>
      <c r="E112" s="141" t="s">
        <v>271</v>
      </c>
      <c r="F112" s="142"/>
      <c r="G112" s="11" t="s">
        <v>794</v>
      </c>
      <c r="H112" s="14">
        <v>1.24</v>
      </c>
      <c r="I112" s="109">
        <f t="shared" si="1"/>
        <v>4.96</v>
      </c>
      <c r="J112" s="115"/>
    </row>
    <row r="113" spans="1:10" ht="96">
      <c r="A113" s="114"/>
      <c r="B113" s="107">
        <v>3</v>
      </c>
      <c r="C113" s="10" t="s">
        <v>793</v>
      </c>
      <c r="D113" s="118" t="s">
        <v>790</v>
      </c>
      <c r="E113" s="141" t="s">
        <v>271</v>
      </c>
      <c r="F113" s="142"/>
      <c r="G113" s="11" t="s">
        <v>794</v>
      </c>
      <c r="H113" s="14">
        <v>1.26</v>
      </c>
      <c r="I113" s="109">
        <f t="shared" si="1"/>
        <v>3.7800000000000002</v>
      </c>
      <c r="J113" s="115"/>
    </row>
    <row r="114" spans="1:10" ht="96">
      <c r="A114" s="114"/>
      <c r="B114" s="107">
        <v>3</v>
      </c>
      <c r="C114" s="10" t="s">
        <v>793</v>
      </c>
      <c r="D114" s="118" t="s">
        <v>792</v>
      </c>
      <c r="E114" s="141" t="s">
        <v>271</v>
      </c>
      <c r="F114" s="142"/>
      <c r="G114" s="11" t="s">
        <v>794</v>
      </c>
      <c r="H114" s="14">
        <v>1.38</v>
      </c>
      <c r="I114" s="109">
        <f t="shared" si="1"/>
        <v>4.1399999999999997</v>
      </c>
      <c r="J114" s="115"/>
    </row>
    <row r="115" spans="1:10" ht="96">
      <c r="A115" s="114"/>
      <c r="B115" s="107">
        <v>2</v>
      </c>
      <c r="C115" s="10" t="s">
        <v>793</v>
      </c>
      <c r="D115" s="118" t="s">
        <v>297</v>
      </c>
      <c r="E115" s="141" t="s">
        <v>271</v>
      </c>
      <c r="F115" s="142"/>
      <c r="G115" s="11" t="s">
        <v>794</v>
      </c>
      <c r="H115" s="14">
        <v>1.41</v>
      </c>
      <c r="I115" s="109">
        <f t="shared" si="1"/>
        <v>2.82</v>
      </c>
      <c r="J115" s="115"/>
    </row>
    <row r="116" spans="1:10" ht="156">
      <c r="A116" s="114"/>
      <c r="B116" s="107">
        <v>6</v>
      </c>
      <c r="C116" s="10" t="s">
        <v>795</v>
      </c>
      <c r="D116" s="118" t="s">
        <v>589</v>
      </c>
      <c r="E116" s="141"/>
      <c r="F116" s="142"/>
      <c r="G116" s="11" t="s">
        <v>796</v>
      </c>
      <c r="H116" s="14">
        <v>1.98</v>
      </c>
      <c r="I116" s="109">
        <f t="shared" si="1"/>
        <v>11.879999999999999</v>
      </c>
      <c r="J116" s="115"/>
    </row>
    <row r="117" spans="1:10" ht="156">
      <c r="A117" s="114"/>
      <c r="B117" s="107">
        <v>4</v>
      </c>
      <c r="C117" s="10" t="s">
        <v>795</v>
      </c>
      <c r="D117" s="118" t="s">
        <v>571</v>
      </c>
      <c r="E117" s="141"/>
      <c r="F117" s="142"/>
      <c r="G117" s="11" t="s">
        <v>796</v>
      </c>
      <c r="H117" s="14">
        <v>1.71</v>
      </c>
      <c r="I117" s="109">
        <f t="shared" si="1"/>
        <v>6.84</v>
      </c>
      <c r="J117" s="115"/>
    </row>
    <row r="118" spans="1:10" ht="156">
      <c r="A118" s="114"/>
      <c r="B118" s="107">
        <v>6</v>
      </c>
      <c r="C118" s="10" t="s">
        <v>795</v>
      </c>
      <c r="D118" s="118" t="s">
        <v>790</v>
      </c>
      <c r="E118" s="141"/>
      <c r="F118" s="142"/>
      <c r="G118" s="11" t="s">
        <v>796</v>
      </c>
      <c r="H118" s="14">
        <v>1.98</v>
      </c>
      <c r="I118" s="109">
        <f t="shared" si="1"/>
        <v>11.879999999999999</v>
      </c>
      <c r="J118" s="115"/>
    </row>
    <row r="119" spans="1:10" ht="156">
      <c r="A119" s="114"/>
      <c r="B119" s="107">
        <v>4</v>
      </c>
      <c r="C119" s="10" t="s">
        <v>795</v>
      </c>
      <c r="D119" s="118" t="s">
        <v>792</v>
      </c>
      <c r="E119" s="141"/>
      <c r="F119" s="142"/>
      <c r="G119" s="11" t="s">
        <v>796</v>
      </c>
      <c r="H119" s="14">
        <v>2.5</v>
      </c>
      <c r="I119" s="109">
        <f t="shared" si="1"/>
        <v>10</v>
      </c>
      <c r="J119" s="115"/>
    </row>
    <row r="120" spans="1:10" ht="156">
      <c r="A120" s="114"/>
      <c r="B120" s="107">
        <v>4</v>
      </c>
      <c r="C120" s="10" t="s">
        <v>795</v>
      </c>
      <c r="D120" s="118" t="s">
        <v>297</v>
      </c>
      <c r="E120" s="141"/>
      <c r="F120" s="142"/>
      <c r="G120" s="11" t="s">
        <v>796</v>
      </c>
      <c r="H120" s="14">
        <v>3.02</v>
      </c>
      <c r="I120" s="109">
        <f t="shared" si="1"/>
        <v>12.08</v>
      </c>
      <c r="J120" s="115"/>
    </row>
    <row r="121" spans="1:10" ht="156">
      <c r="A121" s="114"/>
      <c r="B121" s="107">
        <v>2</v>
      </c>
      <c r="C121" s="10" t="s">
        <v>795</v>
      </c>
      <c r="D121" s="118" t="s">
        <v>293</v>
      </c>
      <c r="E121" s="141"/>
      <c r="F121" s="142"/>
      <c r="G121" s="11" t="s">
        <v>796</v>
      </c>
      <c r="H121" s="14">
        <v>4.05</v>
      </c>
      <c r="I121" s="109">
        <f t="shared" si="1"/>
        <v>8.1</v>
      </c>
      <c r="J121" s="115"/>
    </row>
    <row r="122" spans="1:10" ht="228">
      <c r="A122" s="114"/>
      <c r="B122" s="107">
        <v>2</v>
      </c>
      <c r="C122" s="10" t="s">
        <v>797</v>
      </c>
      <c r="D122" s="118" t="s">
        <v>720</v>
      </c>
      <c r="E122" s="141"/>
      <c r="F122" s="142"/>
      <c r="G122" s="11" t="s">
        <v>798</v>
      </c>
      <c r="H122" s="14">
        <v>5.31</v>
      </c>
      <c r="I122" s="109">
        <f t="shared" si="1"/>
        <v>10.62</v>
      </c>
      <c r="J122" s="115"/>
    </row>
    <row r="123" spans="1:10" ht="228">
      <c r="A123" s="114"/>
      <c r="B123" s="107">
        <v>1</v>
      </c>
      <c r="C123" s="10" t="s">
        <v>797</v>
      </c>
      <c r="D123" s="118" t="s">
        <v>799</v>
      </c>
      <c r="E123" s="141"/>
      <c r="F123" s="142"/>
      <c r="G123" s="11" t="s">
        <v>798</v>
      </c>
      <c r="H123" s="14">
        <v>12.39</v>
      </c>
      <c r="I123" s="109">
        <f t="shared" si="1"/>
        <v>12.39</v>
      </c>
      <c r="J123" s="115"/>
    </row>
    <row r="124" spans="1:10" ht="84">
      <c r="A124" s="114"/>
      <c r="B124" s="107">
        <v>2</v>
      </c>
      <c r="C124" s="10" t="s">
        <v>800</v>
      </c>
      <c r="D124" s="118" t="s">
        <v>785</v>
      </c>
      <c r="E124" s="141"/>
      <c r="F124" s="142"/>
      <c r="G124" s="11" t="s">
        <v>801</v>
      </c>
      <c r="H124" s="14">
        <v>3.86</v>
      </c>
      <c r="I124" s="109">
        <f t="shared" si="1"/>
        <v>7.72</v>
      </c>
      <c r="J124" s="115"/>
    </row>
    <row r="125" spans="1:10" ht="60">
      <c r="A125" s="114"/>
      <c r="B125" s="107">
        <v>3</v>
      </c>
      <c r="C125" s="10" t="s">
        <v>802</v>
      </c>
      <c r="D125" s="118" t="s">
        <v>721</v>
      </c>
      <c r="E125" s="141" t="s">
        <v>582</v>
      </c>
      <c r="F125" s="142"/>
      <c r="G125" s="11" t="s">
        <v>803</v>
      </c>
      <c r="H125" s="14">
        <v>0.66</v>
      </c>
      <c r="I125" s="109">
        <f t="shared" si="1"/>
        <v>1.98</v>
      </c>
      <c r="J125" s="115"/>
    </row>
    <row r="126" spans="1:10" ht="60">
      <c r="A126" s="114"/>
      <c r="B126" s="107">
        <v>2</v>
      </c>
      <c r="C126" s="10" t="s">
        <v>802</v>
      </c>
      <c r="D126" s="118" t="s">
        <v>722</v>
      </c>
      <c r="E126" s="141" t="s">
        <v>272</v>
      </c>
      <c r="F126" s="142"/>
      <c r="G126" s="11" t="s">
        <v>803</v>
      </c>
      <c r="H126" s="14">
        <v>0.83</v>
      </c>
      <c r="I126" s="109">
        <f t="shared" si="1"/>
        <v>1.66</v>
      </c>
      <c r="J126" s="115"/>
    </row>
    <row r="127" spans="1:10" ht="60">
      <c r="A127" s="114"/>
      <c r="B127" s="107">
        <v>1</v>
      </c>
      <c r="C127" s="10" t="s">
        <v>802</v>
      </c>
      <c r="D127" s="118" t="s">
        <v>722</v>
      </c>
      <c r="E127" s="141" t="s">
        <v>582</v>
      </c>
      <c r="F127" s="142"/>
      <c r="G127" s="11" t="s">
        <v>803</v>
      </c>
      <c r="H127" s="14">
        <v>0.83</v>
      </c>
      <c r="I127" s="109">
        <f t="shared" si="1"/>
        <v>0.83</v>
      </c>
      <c r="J127" s="115"/>
    </row>
    <row r="128" spans="1:10" ht="60">
      <c r="A128" s="114"/>
      <c r="B128" s="107">
        <v>2</v>
      </c>
      <c r="C128" s="10" t="s">
        <v>802</v>
      </c>
      <c r="D128" s="118" t="s">
        <v>804</v>
      </c>
      <c r="E128" s="141" t="s">
        <v>582</v>
      </c>
      <c r="F128" s="142"/>
      <c r="G128" s="11" t="s">
        <v>803</v>
      </c>
      <c r="H128" s="14">
        <v>1.1399999999999999</v>
      </c>
      <c r="I128" s="109">
        <f t="shared" si="1"/>
        <v>2.2799999999999998</v>
      </c>
      <c r="J128" s="115"/>
    </row>
    <row r="129" spans="1:10" ht="84">
      <c r="A129" s="114"/>
      <c r="B129" s="107">
        <v>1</v>
      </c>
      <c r="C129" s="10" t="s">
        <v>805</v>
      </c>
      <c r="D129" s="118" t="s">
        <v>720</v>
      </c>
      <c r="E129" s="141" t="s">
        <v>272</v>
      </c>
      <c r="F129" s="142"/>
      <c r="G129" s="11" t="s">
        <v>806</v>
      </c>
      <c r="H129" s="14">
        <v>4.47</v>
      </c>
      <c r="I129" s="109">
        <f t="shared" si="1"/>
        <v>4.47</v>
      </c>
      <c r="J129" s="115"/>
    </row>
    <row r="130" spans="1:10" ht="84">
      <c r="A130" s="114"/>
      <c r="B130" s="107">
        <v>1</v>
      </c>
      <c r="C130" s="10" t="s">
        <v>805</v>
      </c>
      <c r="D130" s="118" t="s">
        <v>721</v>
      </c>
      <c r="E130" s="141" t="s">
        <v>272</v>
      </c>
      <c r="F130" s="142"/>
      <c r="G130" s="11" t="s">
        <v>806</v>
      </c>
      <c r="H130" s="14">
        <v>4.7300000000000004</v>
      </c>
      <c r="I130" s="109">
        <f t="shared" si="1"/>
        <v>4.7300000000000004</v>
      </c>
      <c r="J130" s="115"/>
    </row>
    <row r="131" spans="1:10" ht="84">
      <c r="A131" s="114"/>
      <c r="B131" s="107">
        <v>2</v>
      </c>
      <c r="C131" s="10" t="s">
        <v>805</v>
      </c>
      <c r="D131" s="118" t="s">
        <v>807</v>
      </c>
      <c r="E131" s="141" t="s">
        <v>272</v>
      </c>
      <c r="F131" s="142"/>
      <c r="G131" s="11" t="s">
        <v>806</v>
      </c>
      <c r="H131" s="14">
        <v>4.99</v>
      </c>
      <c r="I131" s="109">
        <f t="shared" si="1"/>
        <v>9.98</v>
      </c>
      <c r="J131" s="115"/>
    </row>
    <row r="132" spans="1:10" ht="84">
      <c r="A132" s="114"/>
      <c r="B132" s="107">
        <v>2</v>
      </c>
      <c r="C132" s="10" t="s">
        <v>805</v>
      </c>
      <c r="D132" s="118" t="s">
        <v>807</v>
      </c>
      <c r="E132" s="141" t="s">
        <v>271</v>
      </c>
      <c r="F132" s="142"/>
      <c r="G132" s="11" t="s">
        <v>806</v>
      </c>
      <c r="H132" s="14">
        <v>4.99</v>
      </c>
      <c r="I132" s="109">
        <f t="shared" si="1"/>
        <v>9.98</v>
      </c>
      <c r="J132" s="115"/>
    </row>
    <row r="133" spans="1:10" ht="84">
      <c r="A133" s="114"/>
      <c r="B133" s="107">
        <v>2</v>
      </c>
      <c r="C133" s="10" t="s">
        <v>805</v>
      </c>
      <c r="D133" s="118" t="s">
        <v>722</v>
      </c>
      <c r="E133" s="141" t="s">
        <v>272</v>
      </c>
      <c r="F133" s="142"/>
      <c r="G133" s="11" t="s">
        <v>806</v>
      </c>
      <c r="H133" s="14">
        <v>5.33</v>
      </c>
      <c r="I133" s="109">
        <f t="shared" si="1"/>
        <v>10.66</v>
      </c>
      <c r="J133" s="115"/>
    </row>
    <row r="134" spans="1:10" ht="84">
      <c r="A134" s="114"/>
      <c r="B134" s="107">
        <v>2</v>
      </c>
      <c r="C134" s="10" t="s">
        <v>805</v>
      </c>
      <c r="D134" s="118" t="s">
        <v>722</v>
      </c>
      <c r="E134" s="141" t="s">
        <v>270</v>
      </c>
      <c r="F134" s="142"/>
      <c r="G134" s="11" t="s">
        <v>806</v>
      </c>
      <c r="H134" s="14">
        <v>5.33</v>
      </c>
      <c r="I134" s="109">
        <f t="shared" si="1"/>
        <v>10.66</v>
      </c>
      <c r="J134" s="115"/>
    </row>
    <row r="135" spans="1:10" ht="84">
      <c r="A135" s="114"/>
      <c r="B135" s="107">
        <v>1</v>
      </c>
      <c r="C135" s="10" t="s">
        <v>805</v>
      </c>
      <c r="D135" s="118" t="s">
        <v>722</v>
      </c>
      <c r="E135" s="141" t="s">
        <v>271</v>
      </c>
      <c r="F135" s="142"/>
      <c r="G135" s="11" t="s">
        <v>806</v>
      </c>
      <c r="H135" s="14">
        <v>5.33</v>
      </c>
      <c r="I135" s="109">
        <f t="shared" si="1"/>
        <v>5.33</v>
      </c>
      <c r="J135" s="115"/>
    </row>
    <row r="136" spans="1:10" ht="84">
      <c r="A136" s="114"/>
      <c r="B136" s="107">
        <v>1</v>
      </c>
      <c r="C136" s="10" t="s">
        <v>805</v>
      </c>
      <c r="D136" s="118" t="s">
        <v>785</v>
      </c>
      <c r="E136" s="141" t="s">
        <v>272</v>
      </c>
      <c r="F136" s="142"/>
      <c r="G136" s="11" t="s">
        <v>806</v>
      </c>
      <c r="H136" s="14">
        <v>6.28</v>
      </c>
      <c r="I136" s="109">
        <f t="shared" si="1"/>
        <v>6.28</v>
      </c>
      <c r="J136" s="115"/>
    </row>
    <row r="137" spans="1:10" ht="84">
      <c r="A137" s="114"/>
      <c r="B137" s="107">
        <v>1</v>
      </c>
      <c r="C137" s="10" t="s">
        <v>805</v>
      </c>
      <c r="D137" s="118" t="s">
        <v>787</v>
      </c>
      <c r="E137" s="141" t="s">
        <v>270</v>
      </c>
      <c r="F137" s="142"/>
      <c r="G137" s="11" t="s">
        <v>806</v>
      </c>
      <c r="H137" s="14">
        <v>6.62</v>
      </c>
      <c r="I137" s="109">
        <f t="shared" si="1"/>
        <v>6.62</v>
      </c>
      <c r="J137" s="115"/>
    </row>
    <row r="138" spans="1:10" ht="84">
      <c r="A138" s="114"/>
      <c r="B138" s="107">
        <v>1</v>
      </c>
      <c r="C138" s="10" t="s">
        <v>805</v>
      </c>
      <c r="D138" s="118" t="s">
        <v>804</v>
      </c>
      <c r="E138" s="141" t="s">
        <v>272</v>
      </c>
      <c r="F138" s="142"/>
      <c r="G138" s="11" t="s">
        <v>806</v>
      </c>
      <c r="H138" s="14">
        <v>7.06</v>
      </c>
      <c r="I138" s="109">
        <f t="shared" si="1"/>
        <v>7.06</v>
      </c>
      <c r="J138" s="115"/>
    </row>
    <row r="139" spans="1:10" ht="84">
      <c r="A139" s="114"/>
      <c r="B139" s="107">
        <v>2</v>
      </c>
      <c r="C139" s="10" t="s">
        <v>805</v>
      </c>
      <c r="D139" s="118" t="s">
        <v>808</v>
      </c>
      <c r="E139" s="141" t="s">
        <v>731</v>
      </c>
      <c r="F139" s="142"/>
      <c r="G139" s="11" t="s">
        <v>806</v>
      </c>
      <c r="H139" s="14">
        <v>8.09</v>
      </c>
      <c r="I139" s="109">
        <f t="shared" si="1"/>
        <v>16.18</v>
      </c>
      <c r="J139" s="115"/>
    </row>
    <row r="140" spans="1:10" ht="228">
      <c r="A140" s="114"/>
      <c r="B140" s="107">
        <v>2</v>
      </c>
      <c r="C140" s="10" t="s">
        <v>809</v>
      </c>
      <c r="D140" s="118" t="s">
        <v>720</v>
      </c>
      <c r="E140" s="141" t="s">
        <v>272</v>
      </c>
      <c r="F140" s="142"/>
      <c r="G140" s="11" t="s">
        <v>810</v>
      </c>
      <c r="H140" s="14">
        <v>4.8099999999999996</v>
      </c>
      <c r="I140" s="109">
        <f t="shared" si="1"/>
        <v>9.6199999999999992</v>
      </c>
      <c r="J140" s="115"/>
    </row>
    <row r="141" spans="1:10" ht="228">
      <c r="A141" s="114"/>
      <c r="B141" s="107">
        <v>2</v>
      </c>
      <c r="C141" s="10" t="s">
        <v>809</v>
      </c>
      <c r="D141" s="118" t="s">
        <v>721</v>
      </c>
      <c r="E141" s="141" t="s">
        <v>272</v>
      </c>
      <c r="F141" s="142"/>
      <c r="G141" s="11" t="s">
        <v>810</v>
      </c>
      <c r="H141" s="14">
        <v>5.16</v>
      </c>
      <c r="I141" s="109">
        <f t="shared" si="1"/>
        <v>10.32</v>
      </c>
      <c r="J141" s="115"/>
    </row>
    <row r="142" spans="1:10" ht="228">
      <c r="A142" s="114"/>
      <c r="B142" s="107">
        <v>1</v>
      </c>
      <c r="C142" s="10" t="s">
        <v>809</v>
      </c>
      <c r="D142" s="118" t="s">
        <v>785</v>
      </c>
      <c r="E142" s="141" t="s">
        <v>272</v>
      </c>
      <c r="F142" s="142"/>
      <c r="G142" s="11" t="s">
        <v>810</v>
      </c>
      <c r="H142" s="14">
        <v>7.75</v>
      </c>
      <c r="I142" s="109">
        <f t="shared" si="1"/>
        <v>7.75</v>
      </c>
      <c r="J142" s="115"/>
    </row>
    <row r="143" spans="1:10" ht="228">
      <c r="A143" s="114"/>
      <c r="B143" s="107">
        <v>2</v>
      </c>
      <c r="C143" s="10" t="s">
        <v>809</v>
      </c>
      <c r="D143" s="118" t="s">
        <v>788</v>
      </c>
      <c r="E143" s="141" t="s">
        <v>272</v>
      </c>
      <c r="F143" s="142"/>
      <c r="G143" s="11" t="s">
        <v>810</v>
      </c>
      <c r="H143" s="14">
        <v>10.59</v>
      </c>
      <c r="I143" s="109">
        <f t="shared" si="1"/>
        <v>21.18</v>
      </c>
      <c r="J143" s="115"/>
    </row>
    <row r="144" spans="1:10" ht="96">
      <c r="A144" s="114"/>
      <c r="B144" s="107">
        <v>2</v>
      </c>
      <c r="C144" s="10" t="s">
        <v>811</v>
      </c>
      <c r="D144" s="118" t="s">
        <v>25</v>
      </c>
      <c r="E144" s="141" t="s">
        <v>271</v>
      </c>
      <c r="F144" s="142"/>
      <c r="G144" s="11" t="s">
        <v>812</v>
      </c>
      <c r="H144" s="14">
        <v>4.12</v>
      </c>
      <c r="I144" s="109">
        <f t="shared" si="1"/>
        <v>8.24</v>
      </c>
      <c r="J144" s="115"/>
    </row>
    <row r="145" spans="1:10" ht="96">
      <c r="A145" s="114"/>
      <c r="B145" s="107">
        <v>2</v>
      </c>
      <c r="C145" s="10" t="s">
        <v>811</v>
      </c>
      <c r="D145" s="118" t="s">
        <v>26</v>
      </c>
      <c r="E145" s="141" t="s">
        <v>272</v>
      </c>
      <c r="F145" s="142"/>
      <c r="G145" s="11" t="s">
        <v>812</v>
      </c>
      <c r="H145" s="14">
        <v>4.12</v>
      </c>
      <c r="I145" s="109">
        <f t="shared" si="1"/>
        <v>8.24</v>
      </c>
      <c r="J145" s="115"/>
    </row>
    <row r="146" spans="1:10" ht="96">
      <c r="A146" s="114"/>
      <c r="B146" s="107">
        <v>2</v>
      </c>
      <c r="C146" s="10" t="s">
        <v>811</v>
      </c>
      <c r="D146" s="118" t="s">
        <v>26</v>
      </c>
      <c r="E146" s="141" t="s">
        <v>271</v>
      </c>
      <c r="F146" s="142"/>
      <c r="G146" s="11" t="s">
        <v>812</v>
      </c>
      <c r="H146" s="14">
        <v>4.12</v>
      </c>
      <c r="I146" s="109">
        <f t="shared" si="1"/>
        <v>8.24</v>
      </c>
      <c r="J146" s="115"/>
    </row>
    <row r="147" spans="1:10" ht="132">
      <c r="A147" s="114"/>
      <c r="B147" s="107">
        <v>3</v>
      </c>
      <c r="C147" s="10" t="s">
        <v>813</v>
      </c>
      <c r="D147" s="118" t="s">
        <v>25</v>
      </c>
      <c r="E147" s="141" t="s">
        <v>107</v>
      </c>
      <c r="F147" s="142"/>
      <c r="G147" s="11" t="s">
        <v>814</v>
      </c>
      <c r="H147" s="14">
        <v>4.12</v>
      </c>
      <c r="I147" s="109">
        <f t="shared" si="1"/>
        <v>12.36</v>
      </c>
      <c r="J147" s="115"/>
    </row>
    <row r="148" spans="1:10" ht="120">
      <c r="A148" s="114"/>
      <c r="B148" s="107">
        <v>2</v>
      </c>
      <c r="C148" s="10" t="s">
        <v>815</v>
      </c>
      <c r="D148" s="118" t="s">
        <v>23</v>
      </c>
      <c r="E148" s="141" t="s">
        <v>816</v>
      </c>
      <c r="F148" s="142"/>
      <c r="G148" s="11" t="s">
        <v>817</v>
      </c>
      <c r="H148" s="14">
        <v>4.9000000000000004</v>
      </c>
      <c r="I148" s="109">
        <f t="shared" si="1"/>
        <v>9.8000000000000007</v>
      </c>
      <c r="J148" s="115"/>
    </row>
    <row r="149" spans="1:10" ht="120">
      <c r="A149" s="114"/>
      <c r="B149" s="107">
        <v>2</v>
      </c>
      <c r="C149" s="10" t="s">
        <v>815</v>
      </c>
      <c r="D149" s="118" t="s">
        <v>25</v>
      </c>
      <c r="E149" s="141" t="s">
        <v>818</v>
      </c>
      <c r="F149" s="142"/>
      <c r="G149" s="11" t="s">
        <v>817</v>
      </c>
      <c r="H149" s="14">
        <v>4.9000000000000004</v>
      </c>
      <c r="I149" s="109">
        <f t="shared" si="1"/>
        <v>9.8000000000000007</v>
      </c>
      <c r="J149" s="115"/>
    </row>
    <row r="150" spans="1:10" ht="120">
      <c r="A150" s="114"/>
      <c r="B150" s="107">
        <v>4</v>
      </c>
      <c r="C150" s="10" t="s">
        <v>815</v>
      </c>
      <c r="D150" s="118" t="s">
        <v>25</v>
      </c>
      <c r="E150" s="141" t="s">
        <v>816</v>
      </c>
      <c r="F150" s="142"/>
      <c r="G150" s="11" t="s">
        <v>817</v>
      </c>
      <c r="H150" s="14">
        <v>4.9000000000000004</v>
      </c>
      <c r="I150" s="109">
        <f t="shared" ref="I150:I213" si="2">H150*B150</f>
        <v>19.600000000000001</v>
      </c>
      <c r="J150" s="115"/>
    </row>
    <row r="151" spans="1:10" ht="120">
      <c r="A151" s="114"/>
      <c r="B151" s="107">
        <v>4</v>
      </c>
      <c r="C151" s="10" t="s">
        <v>815</v>
      </c>
      <c r="D151" s="118" t="s">
        <v>26</v>
      </c>
      <c r="E151" s="141" t="s">
        <v>816</v>
      </c>
      <c r="F151" s="142"/>
      <c r="G151" s="11" t="s">
        <v>817</v>
      </c>
      <c r="H151" s="14">
        <v>4.9000000000000004</v>
      </c>
      <c r="I151" s="109">
        <f t="shared" si="2"/>
        <v>19.600000000000001</v>
      </c>
      <c r="J151" s="115"/>
    </row>
    <row r="152" spans="1:10" ht="120">
      <c r="A152" s="114"/>
      <c r="B152" s="107">
        <v>2</v>
      </c>
      <c r="C152" s="10" t="s">
        <v>815</v>
      </c>
      <c r="D152" s="118" t="s">
        <v>26</v>
      </c>
      <c r="E152" s="141" t="s">
        <v>819</v>
      </c>
      <c r="F152" s="142"/>
      <c r="G152" s="11" t="s">
        <v>817</v>
      </c>
      <c r="H152" s="14">
        <v>4.9000000000000004</v>
      </c>
      <c r="I152" s="109">
        <f t="shared" si="2"/>
        <v>9.8000000000000007</v>
      </c>
      <c r="J152" s="115"/>
    </row>
    <row r="153" spans="1:10" ht="396">
      <c r="A153" s="114"/>
      <c r="B153" s="107">
        <v>1</v>
      </c>
      <c r="C153" s="10" t="s">
        <v>820</v>
      </c>
      <c r="D153" s="118" t="s">
        <v>792</v>
      </c>
      <c r="E153" s="141" t="s">
        <v>262</v>
      </c>
      <c r="F153" s="142"/>
      <c r="G153" s="11" t="s">
        <v>821</v>
      </c>
      <c r="H153" s="14">
        <v>1.71</v>
      </c>
      <c r="I153" s="109">
        <f t="shared" si="2"/>
        <v>1.71</v>
      </c>
      <c r="J153" s="115"/>
    </row>
    <row r="154" spans="1:10" ht="396">
      <c r="A154" s="114"/>
      <c r="B154" s="107">
        <v>1</v>
      </c>
      <c r="C154" s="10" t="s">
        <v>820</v>
      </c>
      <c r="D154" s="118" t="s">
        <v>792</v>
      </c>
      <c r="E154" s="141" t="s">
        <v>268</v>
      </c>
      <c r="F154" s="142"/>
      <c r="G154" s="11" t="s">
        <v>821</v>
      </c>
      <c r="H154" s="14">
        <v>1.71</v>
      </c>
      <c r="I154" s="109">
        <f t="shared" si="2"/>
        <v>1.71</v>
      </c>
      <c r="J154" s="115"/>
    </row>
    <row r="155" spans="1:10" ht="240">
      <c r="A155" s="114"/>
      <c r="B155" s="107">
        <v>2</v>
      </c>
      <c r="C155" s="10" t="s">
        <v>822</v>
      </c>
      <c r="D155" s="118" t="s">
        <v>571</v>
      </c>
      <c r="E155" s="141"/>
      <c r="F155" s="142"/>
      <c r="G155" s="11" t="s">
        <v>823</v>
      </c>
      <c r="H155" s="14">
        <v>0.59</v>
      </c>
      <c r="I155" s="109">
        <f t="shared" si="2"/>
        <v>1.18</v>
      </c>
      <c r="J155" s="115"/>
    </row>
    <row r="156" spans="1:10" ht="240">
      <c r="A156" s="114"/>
      <c r="B156" s="107">
        <v>1</v>
      </c>
      <c r="C156" s="10" t="s">
        <v>822</v>
      </c>
      <c r="D156" s="118" t="s">
        <v>792</v>
      </c>
      <c r="E156" s="141"/>
      <c r="F156" s="142"/>
      <c r="G156" s="11" t="s">
        <v>823</v>
      </c>
      <c r="H156" s="14">
        <v>0.59</v>
      </c>
      <c r="I156" s="109">
        <f t="shared" si="2"/>
        <v>0.59</v>
      </c>
      <c r="J156" s="115"/>
    </row>
    <row r="157" spans="1:10" ht="192">
      <c r="A157" s="114"/>
      <c r="B157" s="107">
        <v>6</v>
      </c>
      <c r="C157" s="10" t="s">
        <v>824</v>
      </c>
      <c r="D157" s="118" t="s">
        <v>107</v>
      </c>
      <c r="E157" s="141"/>
      <c r="F157" s="142"/>
      <c r="G157" s="11" t="s">
        <v>825</v>
      </c>
      <c r="H157" s="14">
        <v>0.93</v>
      </c>
      <c r="I157" s="109">
        <f t="shared" si="2"/>
        <v>5.58</v>
      </c>
      <c r="J157" s="115"/>
    </row>
    <row r="158" spans="1:10" ht="192">
      <c r="A158" s="114"/>
      <c r="B158" s="107">
        <v>4</v>
      </c>
      <c r="C158" s="10" t="s">
        <v>824</v>
      </c>
      <c r="D158" s="118" t="s">
        <v>264</v>
      </c>
      <c r="E158" s="141"/>
      <c r="F158" s="142"/>
      <c r="G158" s="11" t="s">
        <v>825</v>
      </c>
      <c r="H158" s="14">
        <v>0.93</v>
      </c>
      <c r="I158" s="109">
        <f t="shared" si="2"/>
        <v>3.72</v>
      </c>
      <c r="J158" s="115"/>
    </row>
    <row r="159" spans="1:10" ht="192">
      <c r="A159" s="114"/>
      <c r="B159" s="107">
        <v>4</v>
      </c>
      <c r="C159" s="10" t="s">
        <v>566</v>
      </c>
      <c r="D159" s="118" t="s">
        <v>211</v>
      </c>
      <c r="E159" s="141"/>
      <c r="F159" s="142"/>
      <c r="G159" s="11" t="s">
        <v>826</v>
      </c>
      <c r="H159" s="14">
        <v>1.02</v>
      </c>
      <c r="I159" s="109">
        <f t="shared" si="2"/>
        <v>4.08</v>
      </c>
      <c r="J159" s="115"/>
    </row>
    <row r="160" spans="1:10" ht="204">
      <c r="A160" s="114"/>
      <c r="B160" s="107">
        <v>1</v>
      </c>
      <c r="C160" s="10" t="s">
        <v>827</v>
      </c>
      <c r="D160" s="118" t="s">
        <v>35</v>
      </c>
      <c r="E160" s="141" t="s">
        <v>272</v>
      </c>
      <c r="F160" s="142"/>
      <c r="G160" s="11" t="s">
        <v>828</v>
      </c>
      <c r="H160" s="14">
        <v>2.95</v>
      </c>
      <c r="I160" s="109">
        <f t="shared" si="2"/>
        <v>2.95</v>
      </c>
      <c r="J160" s="115"/>
    </row>
    <row r="161" spans="1:10" ht="204">
      <c r="A161" s="114"/>
      <c r="B161" s="107">
        <v>1</v>
      </c>
      <c r="C161" s="10" t="s">
        <v>827</v>
      </c>
      <c r="D161" s="118" t="s">
        <v>35</v>
      </c>
      <c r="E161" s="141" t="s">
        <v>271</v>
      </c>
      <c r="F161" s="142"/>
      <c r="G161" s="11" t="s">
        <v>828</v>
      </c>
      <c r="H161" s="14">
        <v>2.95</v>
      </c>
      <c r="I161" s="109">
        <f t="shared" si="2"/>
        <v>2.95</v>
      </c>
      <c r="J161" s="115"/>
    </row>
    <row r="162" spans="1:10" ht="204">
      <c r="A162" s="114"/>
      <c r="B162" s="107">
        <v>1</v>
      </c>
      <c r="C162" s="10" t="s">
        <v>827</v>
      </c>
      <c r="D162" s="118" t="s">
        <v>37</v>
      </c>
      <c r="E162" s="141" t="s">
        <v>272</v>
      </c>
      <c r="F162" s="142"/>
      <c r="G162" s="11" t="s">
        <v>828</v>
      </c>
      <c r="H162" s="14">
        <v>2.95</v>
      </c>
      <c r="I162" s="109">
        <f t="shared" si="2"/>
        <v>2.95</v>
      </c>
      <c r="J162" s="115"/>
    </row>
    <row r="163" spans="1:10" ht="204">
      <c r="A163" s="114"/>
      <c r="B163" s="107">
        <v>1</v>
      </c>
      <c r="C163" s="10" t="s">
        <v>827</v>
      </c>
      <c r="D163" s="118" t="s">
        <v>37</v>
      </c>
      <c r="E163" s="141" t="s">
        <v>271</v>
      </c>
      <c r="F163" s="142"/>
      <c r="G163" s="11" t="s">
        <v>828</v>
      </c>
      <c r="H163" s="14">
        <v>2.95</v>
      </c>
      <c r="I163" s="109">
        <f t="shared" si="2"/>
        <v>2.95</v>
      </c>
      <c r="J163" s="115"/>
    </row>
    <row r="164" spans="1:10" ht="144">
      <c r="A164" s="114"/>
      <c r="B164" s="107">
        <v>2</v>
      </c>
      <c r="C164" s="10" t="s">
        <v>829</v>
      </c>
      <c r="D164" s="118" t="s">
        <v>35</v>
      </c>
      <c r="E164" s="141" t="s">
        <v>272</v>
      </c>
      <c r="F164" s="142"/>
      <c r="G164" s="11" t="s">
        <v>830</v>
      </c>
      <c r="H164" s="14">
        <v>3.9</v>
      </c>
      <c r="I164" s="109">
        <f t="shared" si="2"/>
        <v>7.8</v>
      </c>
      <c r="J164" s="115"/>
    </row>
    <row r="165" spans="1:10" ht="264">
      <c r="A165" s="114"/>
      <c r="B165" s="107">
        <v>1</v>
      </c>
      <c r="C165" s="10" t="s">
        <v>831</v>
      </c>
      <c r="D165" s="118" t="s">
        <v>792</v>
      </c>
      <c r="E165" s="141" t="s">
        <v>272</v>
      </c>
      <c r="F165" s="142"/>
      <c r="G165" s="11" t="s">
        <v>832</v>
      </c>
      <c r="H165" s="14">
        <v>0.93</v>
      </c>
      <c r="I165" s="109">
        <f t="shared" si="2"/>
        <v>0.93</v>
      </c>
      <c r="J165" s="115"/>
    </row>
    <row r="166" spans="1:10" ht="384">
      <c r="A166" s="114"/>
      <c r="B166" s="107">
        <v>2</v>
      </c>
      <c r="C166" s="10" t="s">
        <v>833</v>
      </c>
      <c r="D166" s="118" t="s">
        <v>272</v>
      </c>
      <c r="E166" s="141"/>
      <c r="F166" s="142"/>
      <c r="G166" s="11" t="s">
        <v>834</v>
      </c>
      <c r="H166" s="14">
        <v>1.36</v>
      </c>
      <c r="I166" s="109">
        <f t="shared" si="2"/>
        <v>2.72</v>
      </c>
      <c r="J166" s="115"/>
    </row>
    <row r="167" spans="1:10" ht="384">
      <c r="A167" s="114"/>
      <c r="B167" s="107">
        <v>2</v>
      </c>
      <c r="C167" s="10" t="s">
        <v>835</v>
      </c>
      <c r="D167" s="118" t="s">
        <v>272</v>
      </c>
      <c r="E167" s="141"/>
      <c r="F167" s="142"/>
      <c r="G167" s="11" t="s">
        <v>836</v>
      </c>
      <c r="H167" s="14">
        <v>1.36</v>
      </c>
      <c r="I167" s="109">
        <f t="shared" si="2"/>
        <v>2.72</v>
      </c>
      <c r="J167" s="115"/>
    </row>
    <row r="168" spans="1:10" ht="84">
      <c r="A168" s="114"/>
      <c r="B168" s="107">
        <v>10</v>
      </c>
      <c r="C168" s="10" t="s">
        <v>655</v>
      </c>
      <c r="D168" s="118" t="s">
        <v>837</v>
      </c>
      <c r="E168" s="141"/>
      <c r="F168" s="142"/>
      <c r="G168" s="11" t="s">
        <v>657</v>
      </c>
      <c r="H168" s="14">
        <v>0.28999999999999998</v>
      </c>
      <c r="I168" s="109">
        <f t="shared" si="2"/>
        <v>2.9</v>
      </c>
      <c r="J168" s="115"/>
    </row>
    <row r="169" spans="1:10" ht="84">
      <c r="A169" s="114"/>
      <c r="B169" s="107">
        <v>40</v>
      </c>
      <c r="C169" s="10" t="s">
        <v>655</v>
      </c>
      <c r="D169" s="118" t="s">
        <v>23</v>
      </c>
      <c r="E169" s="141"/>
      <c r="F169" s="142"/>
      <c r="G169" s="11" t="s">
        <v>657</v>
      </c>
      <c r="H169" s="14">
        <v>0.28999999999999998</v>
      </c>
      <c r="I169" s="109">
        <f t="shared" si="2"/>
        <v>11.6</v>
      </c>
      <c r="J169" s="115"/>
    </row>
    <row r="170" spans="1:10" ht="84">
      <c r="A170" s="114"/>
      <c r="B170" s="107">
        <v>10</v>
      </c>
      <c r="C170" s="10" t="s">
        <v>655</v>
      </c>
      <c r="D170" s="118" t="s">
        <v>838</v>
      </c>
      <c r="E170" s="141"/>
      <c r="F170" s="142"/>
      <c r="G170" s="11" t="s">
        <v>657</v>
      </c>
      <c r="H170" s="14">
        <v>0.28999999999999998</v>
      </c>
      <c r="I170" s="109">
        <f t="shared" si="2"/>
        <v>2.9</v>
      </c>
      <c r="J170" s="115"/>
    </row>
    <row r="171" spans="1:10" ht="120">
      <c r="A171" s="114"/>
      <c r="B171" s="107">
        <v>5</v>
      </c>
      <c r="C171" s="10" t="s">
        <v>839</v>
      </c>
      <c r="D171" s="118" t="s">
        <v>23</v>
      </c>
      <c r="E171" s="141" t="s">
        <v>272</v>
      </c>
      <c r="F171" s="142"/>
      <c r="G171" s="11" t="s">
        <v>840</v>
      </c>
      <c r="H171" s="14">
        <v>1.02</v>
      </c>
      <c r="I171" s="109">
        <f t="shared" si="2"/>
        <v>5.0999999999999996</v>
      </c>
      <c r="J171" s="115"/>
    </row>
    <row r="172" spans="1:10" ht="120">
      <c r="A172" s="114"/>
      <c r="B172" s="107">
        <v>4</v>
      </c>
      <c r="C172" s="10" t="s">
        <v>839</v>
      </c>
      <c r="D172" s="118" t="s">
        <v>25</v>
      </c>
      <c r="E172" s="141" t="s">
        <v>272</v>
      </c>
      <c r="F172" s="142"/>
      <c r="G172" s="11" t="s">
        <v>840</v>
      </c>
      <c r="H172" s="14">
        <v>1.02</v>
      </c>
      <c r="I172" s="109">
        <f t="shared" si="2"/>
        <v>4.08</v>
      </c>
      <c r="J172" s="115"/>
    </row>
    <row r="173" spans="1:10" ht="120">
      <c r="A173" s="114"/>
      <c r="B173" s="107">
        <v>5</v>
      </c>
      <c r="C173" s="10" t="s">
        <v>839</v>
      </c>
      <c r="D173" s="118" t="s">
        <v>25</v>
      </c>
      <c r="E173" s="141" t="s">
        <v>271</v>
      </c>
      <c r="F173" s="142"/>
      <c r="G173" s="11" t="s">
        <v>840</v>
      </c>
      <c r="H173" s="14">
        <v>1.02</v>
      </c>
      <c r="I173" s="109">
        <f t="shared" si="2"/>
        <v>5.0999999999999996</v>
      </c>
      <c r="J173" s="115"/>
    </row>
    <row r="174" spans="1:10" ht="120">
      <c r="A174" s="114"/>
      <c r="B174" s="107">
        <v>5</v>
      </c>
      <c r="C174" s="10" t="s">
        <v>839</v>
      </c>
      <c r="D174" s="118" t="s">
        <v>26</v>
      </c>
      <c r="E174" s="141" t="s">
        <v>272</v>
      </c>
      <c r="F174" s="142"/>
      <c r="G174" s="11" t="s">
        <v>840</v>
      </c>
      <c r="H174" s="14">
        <v>1.02</v>
      </c>
      <c r="I174" s="109">
        <f t="shared" si="2"/>
        <v>5.0999999999999996</v>
      </c>
      <c r="J174" s="115"/>
    </row>
    <row r="175" spans="1:10" ht="120">
      <c r="A175" s="114"/>
      <c r="B175" s="107">
        <v>2</v>
      </c>
      <c r="C175" s="10" t="s">
        <v>839</v>
      </c>
      <c r="D175" s="118" t="s">
        <v>26</v>
      </c>
      <c r="E175" s="141" t="s">
        <v>672</v>
      </c>
      <c r="F175" s="142"/>
      <c r="G175" s="11" t="s">
        <v>840</v>
      </c>
      <c r="H175" s="14">
        <v>1.02</v>
      </c>
      <c r="I175" s="109">
        <f t="shared" si="2"/>
        <v>2.04</v>
      </c>
      <c r="J175" s="115"/>
    </row>
    <row r="176" spans="1:10" ht="120">
      <c r="A176" s="114"/>
      <c r="B176" s="107">
        <v>3</v>
      </c>
      <c r="C176" s="10" t="s">
        <v>839</v>
      </c>
      <c r="D176" s="118" t="s">
        <v>26</v>
      </c>
      <c r="E176" s="141" t="s">
        <v>271</v>
      </c>
      <c r="F176" s="142"/>
      <c r="G176" s="11" t="s">
        <v>840</v>
      </c>
      <c r="H176" s="14">
        <v>1.02</v>
      </c>
      <c r="I176" s="109">
        <f t="shared" si="2"/>
        <v>3.06</v>
      </c>
      <c r="J176" s="115"/>
    </row>
    <row r="177" spans="1:10" ht="204">
      <c r="A177" s="114"/>
      <c r="B177" s="107">
        <v>1</v>
      </c>
      <c r="C177" s="10" t="s">
        <v>841</v>
      </c>
      <c r="D177" s="118" t="s">
        <v>26</v>
      </c>
      <c r="E177" s="141" t="s">
        <v>107</v>
      </c>
      <c r="F177" s="142"/>
      <c r="G177" s="11" t="s">
        <v>1153</v>
      </c>
      <c r="H177" s="14">
        <v>3.48</v>
      </c>
      <c r="I177" s="109">
        <f t="shared" si="2"/>
        <v>3.48</v>
      </c>
      <c r="J177" s="115"/>
    </row>
    <row r="178" spans="1:10" ht="204">
      <c r="A178" s="114"/>
      <c r="B178" s="107">
        <v>1</v>
      </c>
      <c r="C178" s="10" t="s">
        <v>841</v>
      </c>
      <c r="D178" s="118" t="s">
        <v>26</v>
      </c>
      <c r="E178" s="141" t="s">
        <v>265</v>
      </c>
      <c r="F178" s="142"/>
      <c r="G178" s="11" t="s">
        <v>1153</v>
      </c>
      <c r="H178" s="14">
        <v>3.48</v>
      </c>
      <c r="I178" s="109">
        <f t="shared" si="2"/>
        <v>3.48</v>
      </c>
      <c r="J178" s="115"/>
    </row>
    <row r="179" spans="1:10" ht="192">
      <c r="A179" s="114"/>
      <c r="B179" s="107">
        <v>1</v>
      </c>
      <c r="C179" s="10" t="s">
        <v>842</v>
      </c>
      <c r="D179" s="118" t="s">
        <v>26</v>
      </c>
      <c r="E179" s="141" t="s">
        <v>635</v>
      </c>
      <c r="F179" s="142"/>
      <c r="G179" s="11" t="s">
        <v>843</v>
      </c>
      <c r="H179" s="14">
        <v>2.36</v>
      </c>
      <c r="I179" s="109">
        <f t="shared" si="2"/>
        <v>2.36</v>
      </c>
      <c r="J179" s="115"/>
    </row>
    <row r="180" spans="1:10" ht="192">
      <c r="A180" s="114"/>
      <c r="B180" s="107">
        <v>2</v>
      </c>
      <c r="C180" s="10" t="s">
        <v>844</v>
      </c>
      <c r="D180" s="118" t="s">
        <v>26</v>
      </c>
      <c r="E180" s="141"/>
      <c r="F180" s="142"/>
      <c r="G180" s="11" t="s">
        <v>845</v>
      </c>
      <c r="H180" s="14">
        <v>5.3</v>
      </c>
      <c r="I180" s="109">
        <f t="shared" si="2"/>
        <v>10.6</v>
      </c>
      <c r="J180" s="115"/>
    </row>
    <row r="181" spans="1:10" ht="192">
      <c r="A181" s="114"/>
      <c r="B181" s="107">
        <v>2</v>
      </c>
      <c r="C181" s="10" t="s">
        <v>846</v>
      </c>
      <c r="D181" s="118" t="s">
        <v>26</v>
      </c>
      <c r="E181" s="141" t="s">
        <v>209</v>
      </c>
      <c r="F181" s="142"/>
      <c r="G181" s="11" t="s">
        <v>847</v>
      </c>
      <c r="H181" s="14">
        <v>3.92</v>
      </c>
      <c r="I181" s="109">
        <f t="shared" si="2"/>
        <v>7.84</v>
      </c>
      <c r="J181" s="115"/>
    </row>
    <row r="182" spans="1:10" ht="192">
      <c r="A182" s="114"/>
      <c r="B182" s="107">
        <v>3</v>
      </c>
      <c r="C182" s="10" t="s">
        <v>846</v>
      </c>
      <c r="D182" s="118" t="s">
        <v>26</v>
      </c>
      <c r="E182" s="141" t="s">
        <v>212</v>
      </c>
      <c r="F182" s="142"/>
      <c r="G182" s="11" t="s">
        <v>847</v>
      </c>
      <c r="H182" s="14">
        <v>3.92</v>
      </c>
      <c r="I182" s="109">
        <f t="shared" si="2"/>
        <v>11.76</v>
      </c>
      <c r="J182" s="115"/>
    </row>
    <row r="183" spans="1:10" ht="192">
      <c r="A183" s="114"/>
      <c r="B183" s="107">
        <v>2</v>
      </c>
      <c r="C183" s="10" t="s">
        <v>846</v>
      </c>
      <c r="D183" s="118" t="s">
        <v>26</v>
      </c>
      <c r="E183" s="141" t="s">
        <v>264</v>
      </c>
      <c r="F183" s="142"/>
      <c r="G183" s="11" t="s">
        <v>847</v>
      </c>
      <c r="H183" s="14">
        <v>3.92</v>
      </c>
      <c r="I183" s="109">
        <f t="shared" si="2"/>
        <v>7.84</v>
      </c>
      <c r="J183" s="115"/>
    </row>
    <row r="184" spans="1:10" ht="192">
      <c r="A184" s="114"/>
      <c r="B184" s="107">
        <v>2</v>
      </c>
      <c r="C184" s="10" t="s">
        <v>846</v>
      </c>
      <c r="D184" s="118" t="s">
        <v>26</v>
      </c>
      <c r="E184" s="141" t="s">
        <v>269</v>
      </c>
      <c r="F184" s="142"/>
      <c r="G184" s="11" t="s">
        <v>847</v>
      </c>
      <c r="H184" s="14">
        <v>3.92</v>
      </c>
      <c r="I184" s="109">
        <f t="shared" si="2"/>
        <v>7.84</v>
      </c>
      <c r="J184" s="115"/>
    </row>
    <row r="185" spans="1:10" ht="120">
      <c r="A185" s="114"/>
      <c r="B185" s="107">
        <v>2</v>
      </c>
      <c r="C185" s="10" t="s">
        <v>848</v>
      </c>
      <c r="D185" s="118" t="s">
        <v>26</v>
      </c>
      <c r="E185" s="141"/>
      <c r="F185" s="142"/>
      <c r="G185" s="11" t="s">
        <v>849</v>
      </c>
      <c r="H185" s="14">
        <v>3.33</v>
      </c>
      <c r="I185" s="109">
        <f t="shared" si="2"/>
        <v>6.66</v>
      </c>
      <c r="J185" s="115"/>
    </row>
    <row r="186" spans="1:10" ht="192">
      <c r="A186" s="114"/>
      <c r="B186" s="107">
        <v>2</v>
      </c>
      <c r="C186" s="10" t="s">
        <v>850</v>
      </c>
      <c r="D186" s="118" t="s">
        <v>27</v>
      </c>
      <c r="E186" s="141" t="s">
        <v>107</v>
      </c>
      <c r="F186" s="142"/>
      <c r="G186" s="11" t="s">
        <v>851</v>
      </c>
      <c r="H186" s="14">
        <v>3</v>
      </c>
      <c r="I186" s="109">
        <f t="shared" si="2"/>
        <v>6</v>
      </c>
      <c r="J186" s="115"/>
    </row>
    <row r="187" spans="1:10" ht="192">
      <c r="A187" s="114"/>
      <c r="B187" s="107">
        <v>2</v>
      </c>
      <c r="C187" s="10" t="s">
        <v>850</v>
      </c>
      <c r="D187" s="118" t="s">
        <v>28</v>
      </c>
      <c r="E187" s="141" t="s">
        <v>107</v>
      </c>
      <c r="F187" s="142"/>
      <c r="G187" s="11" t="s">
        <v>851</v>
      </c>
      <c r="H187" s="14">
        <v>3.26</v>
      </c>
      <c r="I187" s="109">
        <f t="shared" si="2"/>
        <v>6.52</v>
      </c>
      <c r="J187" s="115"/>
    </row>
    <row r="188" spans="1:10" ht="192">
      <c r="A188" s="114"/>
      <c r="B188" s="107">
        <v>2</v>
      </c>
      <c r="C188" s="10" t="s">
        <v>850</v>
      </c>
      <c r="D188" s="118" t="s">
        <v>28</v>
      </c>
      <c r="E188" s="141" t="s">
        <v>212</v>
      </c>
      <c r="F188" s="142"/>
      <c r="G188" s="11" t="s">
        <v>851</v>
      </c>
      <c r="H188" s="14">
        <v>3.26</v>
      </c>
      <c r="I188" s="109">
        <f t="shared" si="2"/>
        <v>6.52</v>
      </c>
      <c r="J188" s="115"/>
    </row>
    <row r="189" spans="1:10" ht="192">
      <c r="A189" s="114"/>
      <c r="B189" s="107">
        <v>2</v>
      </c>
      <c r="C189" s="10" t="s">
        <v>850</v>
      </c>
      <c r="D189" s="118" t="s">
        <v>28</v>
      </c>
      <c r="E189" s="141" t="s">
        <v>852</v>
      </c>
      <c r="F189" s="142"/>
      <c r="G189" s="11" t="s">
        <v>851</v>
      </c>
      <c r="H189" s="14">
        <v>3.26</v>
      </c>
      <c r="I189" s="109">
        <f t="shared" si="2"/>
        <v>6.52</v>
      </c>
      <c r="J189" s="115"/>
    </row>
    <row r="190" spans="1:10" ht="144">
      <c r="A190" s="114"/>
      <c r="B190" s="107">
        <v>6</v>
      </c>
      <c r="C190" s="10" t="s">
        <v>853</v>
      </c>
      <c r="D190" s="118" t="s">
        <v>107</v>
      </c>
      <c r="E190" s="141"/>
      <c r="F190" s="142"/>
      <c r="G190" s="11" t="s">
        <v>854</v>
      </c>
      <c r="H190" s="14">
        <v>2.92</v>
      </c>
      <c r="I190" s="109">
        <f t="shared" si="2"/>
        <v>17.52</v>
      </c>
      <c r="J190" s="115"/>
    </row>
    <row r="191" spans="1:10" ht="144">
      <c r="A191" s="114"/>
      <c r="B191" s="107">
        <v>4</v>
      </c>
      <c r="C191" s="10" t="s">
        <v>853</v>
      </c>
      <c r="D191" s="118" t="s">
        <v>262</v>
      </c>
      <c r="E191" s="141"/>
      <c r="F191" s="142"/>
      <c r="G191" s="11" t="s">
        <v>854</v>
      </c>
      <c r="H191" s="14">
        <v>2.92</v>
      </c>
      <c r="I191" s="109">
        <f t="shared" si="2"/>
        <v>11.68</v>
      </c>
      <c r="J191" s="115"/>
    </row>
    <row r="192" spans="1:10" ht="252">
      <c r="A192" s="114"/>
      <c r="B192" s="107">
        <v>2</v>
      </c>
      <c r="C192" s="10" t="s">
        <v>855</v>
      </c>
      <c r="D192" s="118" t="s">
        <v>27</v>
      </c>
      <c r="E192" s="141" t="s">
        <v>209</v>
      </c>
      <c r="F192" s="142"/>
      <c r="G192" s="11" t="s">
        <v>1154</v>
      </c>
      <c r="H192" s="14">
        <v>5.24</v>
      </c>
      <c r="I192" s="109">
        <f t="shared" si="2"/>
        <v>10.48</v>
      </c>
      <c r="J192" s="115"/>
    </row>
    <row r="193" spans="1:10" ht="252">
      <c r="A193" s="114"/>
      <c r="B193" s="107">
        <v>2</v>
      </c>
      <c r="C193" s="10" t="s">
        <v>855</v>
      </c>
      <c r="D193" s="118" t="s">
        <v>27</v>
      </c>
      <c r="E193" s="141" t="s">
        <v>211</v>
      </c>
      <c r="F193" s="142"/>
      <c r="G193" s="11" t="s">
        <v>1154</v>
      </c>
      <c r="H193" s="14">
        <v>5.24</v>
      </c>
      <c r="I193" s="109">
        <f t="shared" si="2"/>
        <v>10.48</v>
      </c>
      <c r="J193" s="115"/>
    </row>
    <row r="194" spans="1:10" ht="252">
      <c r="A194" s="114"/>
      <c r="B194" s="107">
        <v>2</v>
      </c>
      <c r="C194" s="10" t="s">
        <v>855</v>
      </c>
      <c r="D194" s="118" t="s">
        <v>28</v>
      </c>
      <c r="E194" s="141" t="s">
        <v>107</v>
      </c>
      <c r="F194" s="142"/>
      <c r="G194" s="11" t="s">
        <v>1154</v>
      </c>
      <c r="H194" s="14">
        <v>5.24</v>
      </c>
      <c r="I194" s="109">
        <f t="shared" si="2"/>
        <v>10.48</v>
      </c>
      <c r="J194" s="115"/>
    </row>
    <row r="195" spans="1:10" ht="252">
      <c r="A195" s="114"/>
      <c r="B195" s="107">
        <v>2</v>
      </c>
      <c r="C195" s="10" t="s">
        <v>855</v>
      </c>
      <c r="D195" s="118" t="s">
        <v>28</v>
      </c>
      <c r="E195" s="141" t="s">
        <v>269</v>
      </c>
      <c r="F195" s="142"/>
      <c r="G195" s="11" t="s">
        <v>1154</v>
      </c>
      <c r="H195" s="14">
        <v>5.24</v>
      </c>
      <c r="I195" s="109">
        <f t="shared" si="2"/>
        <v>10.48</v>
      </c>
      <c r="J195" s="115"/>
    </row>
    <row r="196" spans="1:10" ht="252">
      <c r="A196" s="114"/>
      <c r="B196" s="107">
        <v>2</v>
      </c>
      <c r="C196" s="10" t="s">
        <v>855</v>
      </c>
      <c r="D196" s="118" t="s">
        <v>29</v>
      </c>
      <c r="E196" s="141" t="s">
        <v>268</v>
      </c>
      <c r="F196" s="142"/>
      <c r="G196" s="11" t="s">
        <v>1154</v>
      </c>
      <c r="H196" s="14">
        <v>5.24</v>
      </c>
      <c r="I196" s="109">
        <f t="shared" si="2"/>
        <v>10.48</v>
      </c>
      <c r="J196" s="115"/>
    </row>
    <row r="197" spans="1:10" ht="144">
      <c r="A197" s="114"/>
      <c r="B197" s="107">
        <v>2</v>
      </c>
      <c r="C197" s="10" t="s">
        <v>856</v>
      </c>
      <c r="D197" s="118" t="s">
        <v>28</v>
      </c>
      <c r="E197" s="141" t="s">
        <v>483</v>
      </c>
      <c r="F197" s="142"/>
      <c r="G197" s="11" t="s">
        <v>857</v>
      </c>
      <c r="H197" s="14">
        <v>11.8</v>
      </c>
      <c r="I197" s="109">
        <f t="shared" si="2"/>
        <v>23.6</v>
      </c>
      <c r="J197" s="115"/>
    </row>
    <row r="198" spans="1:10" ht="180">
      <c r="A198" s="114"/>
      <c r="B198" s="107">
        <v>1</v>
      </c>
      <c r="C198" s="10" t="s">
        <v>858</v>
      </c>
      <c r="D198" s="118" t="s">
        <v>27</v>
      </c>
      <c r="E198" s="141"/>
      <c r="F198" s="142"/>
      <c r="G198" s="11" t="s">
        <v>859</v>
      </c>
      <c r="H198" s="14">
        <v>4.07</v>
      </c>
      <c r="I198" s="109">
        <f t="shared" si="2"/>
        <v>4.07</v>
      </c>
      <c r="J198" s="115"/>
    </row>
    <row r="199" spans="1:10" ht="204">
      <c r="A199" s="114"/>
      <c r="B199" s="107">
        <v>2</v>
      </c>
      <c r="C199" s="10" t="s">
        <v>860</v>
      </c>
      <c r="D199" s="118" t="s">
        <v>27</v>
      </c>
      <c r="E199" s="141"/>
      <c r="F199" s="142"/>
      <c r="G199" s="11" t="s">
        <v>861</v>
      </c>
      <c r="H199" s="14">
        <v>2.78</v>
      </c>
      <c r="I199" s="109">
        <f t="shared" si="2"/>
        <v>5.56</v>
      </c>
      <c r="J199" s="115"/>
    </row>
    <row r="200" spans="1:10" ht="204">
      <c r="A200" s="114"/>
      <c r="B200" s="107">
        <v>1</v>
      </c>
      <c r="C200" s="10" t="s">
        <v>860</v>
      </c>
      <c r="D200" s="118" t="s">
        <v>28</v>
      </c>
      <c r="E200" s="141"/>
      <c r="F200" s="142"/>
      <c r="G200" s="11" t="s">
        <v>861</v>
      </c>
      <c r="H200" s="14">
        <v>2.78</v>
      </c>
      <c r="I200" s="109">
        <f t="shared" si="2"/>
        <v>2.78</v>
      </c>
      <c r="J200" s="115"/>
    </row>
    <row r="201" spans="1:10" ht="204">
      <c r="A201" s="114"/>
      <c r="B201" s="107">
        <v>1</v>
      </c>
      <c r="C201" s="10" t="s">
        <v>860</v>
      </c>
      <c r="D201" s="118" t="s">
        <v>29</v>
      </c>
      <c r="E201" s="141"/>
      <c r="F201" s="142"/>
      <c r="G201" s="11" t="s">
        <v>861</v>
      </c>
      <c r="H201" s="14">
        <v>2.78</v>
      </c>
      <c r="I201" s="109">
        <f t="shared" si="2"/>
        <v>2.78</v>
      </c>
      <c r="J201" s="115"/>
    </row>
    <row r="202" spans="1:10" ht="168">
      <c r="A202" s="114"/>
      <c r="B202" s="107">
        <v>2</v>
      </c>
      <c r="C202" s="10" t="s">
        <v>862</v>
      </c>
      <c r="D202" s="118" t="s">
        <v>27</v>
      </c>
      <c r="E202" s="141" t="s">
        <v>271</v>
      </c>
      <c r="F202" s="142"/>
      <c r="G202" s="11" t="s">
        <v>863</v>
      </c>
      <c r="H202" s="14">
        <v>3.8</v>
      </c>
      <c r="I202" s="109">
        <f t="shared" si="2"/>
        <v>7.6</v>
      </c>
      <c r="J202" s="115"/>
    </row>
    <row r="203" spans="1:10" ht="192">
      <c r="A203" s="114"/>
      <c r="B203" s="107">
        <v>25</v>
      </c>
      <c r="C203" s="10" t="s">
        <v>864</v>
      </c>
      <c r="D203" s="118"/>
      <c r="E203" s="141"/>
      <c r="F203" s="142"/>
      <c r="G203" s="11" t="s">
        <v>1155</v>
      </c>
      <c r="H203" s="14">
        <v>1.1399999999999999</v>
      </c>
      <c r="I203" s="109">
        <f t="shared" si="2"/>
        <v>28.499999999999996</v>
      </c>
      <c r="J203" s="115"/>
    </row>
    <row r="204" spans="1:10" ht="132">
      <c r="A204" s="114"/>
      <c r="B204" s="107">
        <v>5</v>
      </c>
      <c r="C204" s="10" t="s">
        <v>125</v>
      </c>
      <c r="D204" s="118" t="s">
        <v>209</v>
      </c>
      <c r="E204" s="141"/>
      <c r="F204" s="142"/>
      <c r="G204" s="11" t="s">
        <v>865</v>
      </c>
      <c r="H204" s="14">
        <v>0.41</v>
      </c>
      <c r="I204" s="109">
        <f t="shared" si="2"/>
        <v>2.0499999999999998</v>
      </c>
      <c r="J204" s="115"/>
    </row>
    <row r="205" spans="1:10" ht="132">
      <c r="A205" s="114"/>
      <c r="B205" s="107">
        <v>5</v>
      </c>
      <c r="C205" s="10" t="s">
        <v>125</v>
      </c>
      <c r="D205" s="118" t="s">
        <v>212</v>
      </c>
      <c r="E205" s="141"/>
      <c r="F205" s="142"/>
      <c r="G205" s="11" t="s">
        <v>865</v>
      </c>
      <c r="H205" s="14">
        <v>0.41</v>
      </c>
      <c r="I205" s="109">
        <f t="shared" si="2"/>
        <v>2.0499999999999998</v>
      </c>
      <c r="J205" s="115"/>
    </row>
    <row r="206" spans="1:10" ht="132">
      <c r="A206" s="114"/>
      <c r="B206" s="107">
        <v>5</v>
      </c>
      <c r="C206" s="10" t="s">
        <v>125</v>
      </c>
      <c r="D206" s="118" t="s">
        <v>262</v>
      </c>
      <c r="E206" s="141"/>
      <c r="F206" s="142"/>
      <c r="G206" s="11" t="s">
        <v>865</v>
      </c>
      <c r="H206" s="14">
        <v>0.41</v>
      </c>
      <c r="I206" s="109">
        <f t="shared" si="2"/>
        <v>2.0499999999999998</v>
      </c>
      <c r="J206" s="115"/>
    </row>
    <row r="207" spans="1:10" ht="132">
      <c r="A207" s="114"/>
      <c r="B207" s="107">
        <v>5</v>
      </c>
      <c r="C207" s="10" t="s">
        <v>125</v>
      </c>
      <c r="D207" s="118" t="s">
        <v>268</v>
      </c>
      <c r="E207" s="141"/>
      <c r="F207" s="142"/>
      <c r="G207" s="11" t="s">
        <v>865</v>
      </c>
      <c r="H207" s="14">
        <v>0.41</v>
      </c>
      <c r="I207" s="109">
        <f t="shared" si="2"/>
        <v>2.0499999999999998</v>
      </c>
      <c r="J207" s="115"/>
    </row>
    <row r="208" spans="1:10" ht="132">
      <c r="A208" s="114"/>
      <c r="B208" s="107">
        <v>5</v>
      </c>
      <c r="C208" s="10" t="s">
        <v>125</v>
      </c>
      <c r="D208" s="118" t="s">
        <v>310</v>
      </c>
      <c r="E208" s="141"/>
      <c r="F208" s="142"/>
      <c r="G208" s="11" t="s">
        <v>865</v>
      </c>
      <c r="H208" s="14">
        <v>0.41</v>
      </c>
      <c r="I208" s="109">
        <f t="shared" si="2"/>
        <v>2.0499999999999998</v>
      </c>
      <c r="J208" s="115"/>
    </row>
    <row r="209" spans="1:10" ht="132">
      <c r="A209" s="114"/>
      <c r="B209" s="107">
        <v>20</v>
      </c>
      <c r="C209" s="10" t="s">
        <v>866</v>
      </c>
      <c r="D209" s="118" t="s">
        <v>238</v>
      </c>
      <c r="E209" s="141"/>
      <c r="F209" s="142"/>
      <c r="G209" s="11" t="s">
        <v>867</v>
      </c>
      <c r="H209" s="14">
        <v>1.02</v>
      </c>
      <c r="I209" s="109">
        <f t="shared" si="2"/>
        <v>20.399999999999999</v>
      </c>
      <c r="J209" s="115"/>
    </row>
    <row r="210" spans="1:10" ht="132">
      <c r="A210" s="114"/>
      <c r="B210" s="107">
        <v>5</v>
      </c>
      <c r="C210" s="10" t="s">
        <v>866</v>
      </c>
      <c r="D210" s="118" t="s">
        <v>347</v>
      </c>
      <c r="E210" s="141"/>
      <c r="F210" s="142"/>
      <c r="G210" s="11" t="s">
        <v>867</v>
      </c>
      <c r="H210" s="14">
        <v>1.02</v>
      </c>
      <c r="I210" s="109">
        <f t="shared" si="2"/>
        <v>5.0999999999999996</v>
      </c>
      <c r="J210" s="115"/>
    </row>
    <row r="211" spans="1:10" ht="132">
      <c r="A211" s="114"/>
      <c r="B211" s="107">
        <v>5</v>
      </c>
      <c r="C211" s="10" t="s">
        <v>866</v>
      </c>
      <c r="D211" s="118" t="s">
        <v>527</v>
      </c>
      <c r="E211" s="141"/>
      <c r="F211" s="142"/>
      <c r="G211" s="11" t="s">
        <v>867</v>
      </c>
      <c r="H211" s="14">
        <v>1.02</v>
      </c>
      <c r="I211" s="109">
        <f t="shared" si="2"/>
        <v>5.0999999999999996</v>
      </c>
      <c r="J211" s="115"/>
    </row>
    <row r="212" spans="1:10" ht="132">
      <c r="A212" s="114"/>
      <c r="B212" s="107">
        <v>5</v>
      </c>
      <c r="C212" s="10" t="s">
        <v>866</v>
      </c>
      <c r="D212" s="118" t="s">
        <v>868</v>
      </c>
      <c r="E212" s="141"/>
      <c r="F212" s="142"/>
      <c r="G212" s="11" t="s">
        <v>867</v>
      </c>
      <c r="H212" s="14">
        <v>1.02</v>
      </c>
      <c r="I212" s="109">
        <f t="shared" si="2"/>
        <v>5.0999999999999996</v>
      </c>
      <c r="J212" s="115"/>
    </row>
    <row r="213" spans="1:10" ht="132">
      <c r="A213" s="114"/>
      <c r="B213" s="107">
        <v>10</v>
      </c>
      <c r="C213" s="10" t="s">
        <v>866</v>
      </c>
      <c r="D213" s="118" t="s">
        <v>869</v>
      </c>
      <c r="E213" s="141"/>
      <c r="F213" s="142"/>
      <c r="G213" s="11" t="s">
        <v>867</v>
      </c>
      <c r="H213" s="14">
        <v>1.02</v>
      </c>
      <c r="I213" s="109">
        <f t="shared" si="2"/>
        <v>10.199999999999999</v>
      </c>
      <c r="J213" s="115"/>
    </row>
    <row r="214" spans="1:10" ht="132">
      <c r="A214" s="114"/>
      <c r="B214" s="107">
        <v>5</v>
      </c>
      <c r="C214" s="10" t="s">
        <v>866</v>
      </c>
      <c r="D214" s="118" t="s">
        <v>870</v>
      </c>
      <c r="E214" s="141"/>
      <c r="F214" s="142"/>
      <c r="G214" s="11" t="s">
        <v>867</v>
      </c>
      <c r="H214" s="14">
        <v>1.02</v>
      </c>
      <c r="I214" s="109">
        <f t="shared" ref="I214:I277" si="3">H214*B214</f>
        <v>5.0999999999999996</v>
      </c>
      <c r="J214" s="115"/>
    </row>
    <row r="215" spans="1:10" ht="132">
      <c r="A215" s="114"/>
      <c r="B215" s="107">
        <v>5</v>
      </c>
      <c r="C215" s="10" t="s">
        <v>866</v>
      </c>
      <c r="D215" s="118" t="s">
        <v>871</v>
      </c>
      <c r="E215" s="141"/>
      <c r="F215" s="142"/>
      <c r="G215" s="11" t="s">
        <v>867</v>
      </c>
      <c r="H215" s="14">
        <v>1.02</v>
      </c>
      <c r="I215" s="109">
        <f t="shared" si="3"/>
        <v>5.0999999999999996</v>
      </c>
      <c r="J215" s="115"/>
    </row>
    <row r="216" spans="1:10" ht="132">
      <c r="A216" s="114"/>
      <c r="B216" s="107">
        <v>5</v>
      </c>
      <c r="C216" s="10" t="s">
        <v>866</v>
      </c>
      <c r="D216" s="118" t="s">
        <v>872</v>
      </c>
      <c r="E216" s="141"/>
      <c r="F216" s="142"/>
      <c r="G216" s="11" t="s">
        <v>867</v>
      </c>
      <c r="H216" s="14">
        <v>1.02</v>
      </c>
      <c r="I216" s="109">
        <f t="shared" si="3"/>
        <v>5.0999999999999996</v>
      </c>
      <c r="J216" s="115"/>
    </row>
    <row r="217" spans="1:10" ht="168">
      <c r="A217" s="114"/>
      <c r="B217" s="107">
        <v>1</v>
      </c>
      <c r="C217" s="10" t="s">
        <v>873</v>
      </c>
      <c r="D217" s="118"/>
      <c r="E217" s="141"/>
      <c r="F217" s="142"/>
      <c r="G217" s="11" t="s">
        <v>874</v>
      </c>
      <c r="H217" s="14">
        <v>39.58</v>
      </c>
      <c r="I217" s="109">
        <f t="shared" si="3"/>
        <v>39.58</v>
      </c>
      <c r="J217" s="115"/>
    </row>
    <row r="218" spans="1:10" ht="336">
      <c r="A218" s="114"/>
      <c r="B218" s="107">
        <v>1</v>
      </c>
      <c r="C218" s="10" t="s">
        <v>875</v>
      </c>
      <c r="D218" s="118" t="s">
        <v>698</v>
      </c>
      <c r="E218" s="141"/>
      <c r="F218" s="142"/>
      <c r="G218" s="11" t="s">
        <v>1156</v>
      </c>
      <c r="H218" s="14">
        <v>26.83</v>
      </c>
      <c r="I218" s="109">
        <f t="shared" si="3"/>
        <v>26.83</v>
      </c>
      <c r="J218" s="115"/>
    </row>
    <row r="219" spans="1:10" ht="300">
      <c r="A219" s="114"/>
      <c r="B219" s="107">
        <v>1</v>
      </c>
      <c r="C219" s="10" t="s">
        <v>876</v>
      </c>
      <c r="D219" s="118" t="s">
        <v>698</v>
      </c>
      <c r="E219" s="141"/>
      <c r="F219" s="142"/>
      <c r="G219" s="11" t="s">
        <v>1157</v>
      </c>
      <c r="H219" s="14">
        <v>31.43</v>
      </c>
      <c r="I219" s="109">
        <f t="shared" si="3"/>
        <v>31.43</v>
      </c>
      <c r="J219" s="115"/>
    </row>
    <row r="220" spans="1:10" ht="312">
      <c r="A220" s="114"/>
      <c r="B220" s="107">
        <v>1</v>
      </c>
      <c r="C220" s="10" t="s">
        <v>877</v>
      </c>
      <c r="D220" s="118" t="s">
        <v>698</v>
      </c>
      <c r="E220" s="141"/>
      <c r="F220" s="142"/>
      <c r="G220" s="11" t="s">
        <v>1158</v>
      </c>
      <c r="H220" s="14">
        <v>51.77</v>
      </c>
      <c r="I220" s="109">
        <f t="shared" si="3"/>
        <v>51.77</v>
      </c>
      <c r="J220" s="115"/>
    </row>
    <row r="221" spans="1:10" ht="72">
      <c r="A221" s="114"/>
      <c r="B221" s="107">
        <v>5</v>
      </c>
      <c r="C221" s="10" t="s">
        <v>878</v>
      </c>
      <c r="D221" s="118" t="s">
        <v>110</v>
      </c>
      <c r="E221" s="141"/>
      <c r="F221" s="142"/>
      <c r="G221" s="11" t="s">
        <v>879</v>
      </c>
      <c r="H221" s="14">
        <v>2.74</v>
      </c>
      <c r="I221" s="109">
        <f t="shared" si="3"/>
        <v>13.700000000000001</v>
      </c>
      <c r="J221" s="115"/>
    </row>
    <row r="222" spans="1:10" ht="72">
      <c r="A222" s="114"/>
      <c r="B222" s="107">
        <v>5</v>
      </c>
      <c r="C222" s="10" t="s">
        <v>878</v>
      </c>
      <c r="D222" s="118" t="s">
        <v>483</v>
      </c>
      <c r="E222" s="141"/>
      <c r="F222" s="142"/>
      <c r="G222" s="11" t="s">
        <v>879</v>
      </c>
      <c r="H222" s="14">
        <v>2.74</v>
      </c>
      <c r="I222" s="109">
        <f t="shared" si="3"/>
        <v>13.700000000000001</v>
      </c>
      <c r="J222" s="115"/>
    </row>
    <row r="223" spans="1:10" ht="72">
      <c r="A223" s="114"/>
      <c r="B223" s="107">
        <v>6</v>
      </c>
      <c r="C223" s="10" t="s">
        <v>878</v>
      </c>
      <c r="D223" s="118" t="s">
        <v>880</v>
      </c>
      <c r="E223" s="141"/>
      <c r="F223" s="142"/>
      <c r="G223" s="11" t="s">
        <v>879</v>
      </c>
      <c r="H223" s="14">
        <v>2.74</v>
      </c>
      <c r="I223" s="109">
        <f t="shared" si="3"/>
        <v>16.440000000000001</v>
      </c>
      <c r="J223" s="115"/>
    </row>
    <row r="224" spans="1:10" ht="60">
      <c r="A224" s="114"/>
      <c r="B224" s="107">
        <v>2</v>
      </c>
      <c r="C224" s="10" t="s">
        <v>881</v>
      </c>
      <c r="D224" s="118" t="s">
        <v>722</v>
      </c>
      <c r="E224" s="141"/>
      <c r="F224" s="142"/>
      <c r="G224" s="11" t="s">
        <v>882</v>
      </c>
      <c r="H224" s="14">
        <v>1.45</v>
      </c>
      <c r="I224" s="109">
        <f t="shared" si="3"/>
        <v>2.9</v>
      </c>
      <c r="J224" s="115"/>
    </row>
    <row r="225" spans="1:10" ht="60">
      <c r="A225" s="114"/>
      <c r="B225" s="107">
        <v>2</v>
      </c>
      <c r="C225" s="10" t="s">
        <v>881</v>
      </c>
      <c r="D225" s="118" t="s">
        <v>785</v>
      </c>
      <c r="E225" s="141"/>
      <c r="F225" s="142"/>
      <c r="G225" s="11" t="s">
        <v>882</v>
      </c>
      <c r="H225" s="14">
        <v>1.88</v>
      </c>
      <c r="I225" s="109">
        <f t="shared" si="3"/>
        <v>3.76</v>
      </c>
      <c r="J225" s="115"/>
    </row>
    <row r="226" spans="1:10" ht="60">
      <c r="A226" s="114"/>
      <c r="B226" s="107">
        <v>2</v>
      </c>
      <c r="C226" s="10" t="s">
        <v>881</v>
      </c>
      <c r="D226" s="118" t="s">
        <v>808</v>
      </c>
      <c r="E226" s="141"/>
      <c r="F226" s="142"/>
      <c r="G226" s="11" t="s">
        <v>882</v>
      </c>
      <c r="H226" s="14">
        <v>3.52</v>
      </c>
      <c r="I226" s="109">
        <f t="shared" si="3"/>
        <v>7.04</v>
      </c>
      <c r="J226" s="115"/>
    </row>
    <row r="227" spans="1:10" ht="72">
      <c r="A227" s="114"/>
      <c r="B227" s="107">
        <v>2</v>
      </c>
      <c r="C227" s="10" t="s">
        <v>883</v>
      </c>
      <c r="D227" s="118" t="s">
        <v>722</v>
      </c>
      <c r="E227" s="141"/>
      <c r="F227" s="142"/>
      <c r="G227" s="11" t="s">
        <v>884</v>
      </c>
      <c r="H227" s="14">
        <v>1.79</v>
      </c>
      <c r="I227" s="109">
        <f t="shared" si="3"/>
        <v>3.58</v>
      </c>
      <c r="J227" s="115"/>
    </row>
    <row r="228" spans="1:10" ht="72">
      <c r="A228" s="114"/>
      <c r="B228" s="107">
        <v>2</v>
      </c>
      <c r="C228" s="10" t="s">
        <v>883</v>
      </c>
      <c r="D228" s="118" t="s">
        <v>787</v>
      </c>
      <c r="E228" s="141"/>
      <c r="F228" s="142"/>
      <c r="G228" s="11" t="s">
        <v>884</v>
      </c>
      <c r="H228" s="14">
        <v>2.83</v>
      </c>
      <c r="I228" s="109">
        <f t="shared" si="3"/>
        <v>5.66</v>
      </c>
      <c r="J228" s="115"/>
    </row>
    <row r="229" spans="1:10" ht="60">
      <c r="A229" s="114"/>
      <c r="B229" s="107">
        <v>2</v>
      </c>
      <c r="C229" s="10" t="s">
        <v>885</v>
      </c>
      <c r="D229" s="118" t="s">
        <v>722</v>
      </c>
      <c r="E229" s="141"/>
      <c r="F229" s="142"/>
      <c r="G229" s="11" t="s">
        <v>886</v>
      </c>
      <c r="H229" s="14">
        <v>3.26</v>
      </c>
      <c r="I229" s="109">
        <f t="shared" si="3"/>
        <v>6.52</v>
      </c>
      <c r="J229" s="115"/>
    </row>
    <row r="230" spans="1:10" ht="60">
      <c r="A230" s="114"/>
      <c r="B230" s="107">
        <v>2</v>
      </c>
      <c r="C230" s="10" t="s">
        <v>885</v>
      </c>
      <c r="D230" s="118" t="s">
        <v>785</v>
      </c>
      <c r="E230" s="141"/>
      <c r="F230" s="142"/>
      <c r="G230" s="11" t="s">
        <v>886</v>
      </c>
      <c r="H230" s="14">
        <v>4.9000000000000004</v>
      </c>
      <c r="I230" s="109">
        <f t="shared" si="3"/>
        <v>9.8000000000000007</v>
      </c>
      <c r="J230" s="115"/>
    </row>
    <row r="231" spans="1:10" ht="60">
      <c r="A231" s="114"/>
      <c r="B231" s="107">
        <v>2</v>
      </c>
      <c r="C231" s="10" t="s">
        <v>885</v>
      </c>
      <c r="D231" s="118" t="s">
        <v>787</v>
      </c>
      <c r="E231" s="141"/>
      <c r="F231" s="142"/>
      <c r="G231" s="11" t="s">
        <v>886</v>
      </c>
      <c r="H231" s="14">
        <v>5.76</v>
      </c>
      <c r="I231" s="109">
        <f t="shared" si="3"/>
        <v>11.52</v>
      </c>
      <c r="J231" s="115"/>
    </row>
    <row r="232" spans="1:10" ht="60">
      <c r="A232" s="114"/>
      <c r="B232" s="107">
        <v>2</v>
      </c>
      <c r="C232" s="10" t="s">
        <v>885</v>
      </c>
      <c r="D232" s="118" t="s">
        <v>804</v>
      </c>
      <c r="E232" s="141"/>
      <c r="F232" s="142"/>
      <c r="G232" s="11" t="s">
        <v>886</v>
      </c>
      <c r="H232" s="14">
        <v>7.06</v>
      </c>
      <c r="I232" s="109">
        <f t="shared" si="3"/>
        <v>14.12</v>
      </c>
      <c r="J232" s="115"/>
    </row>
    <row r="233" spans="1:10" ht="72">
      <c r="A233" s="114"/>
      <c r="B233" s="107">
        <v>2</v>
      </c>
      <c r="C233" s="10" t="s">
        <v>887</v>
      </c>
      <c r="D233" s="118" t="s">
        <v>720</v>
      </c>
      <c r="E233" s="141"/>
      <c r="F233" s="142"/>
      <c r="G233" s="11" t="s">
        <v>888</v>
      </c>
      <c r="H233" s="14">
        <v>1.19</v>
      </c>
      <c r="I233" s="109">
        <f t="shared" si="3"/>
        <v>2.38</v>
      </c>
      <c r="J233" s="115"/>
    </row>
    <row r="234" spans="1:10" ht="72">
      <c r="A234" s="114"/>
      <c r="B234" s="107">
        <v>2</v>
      </c>
      <c r="C234" s="10" t="s">
        <v>887</v>
      </c>
      <c r="D234" s="118" t="s">
        <v>721</v>
      </c>
      <c r="E234" s="141"/>
      <c r="F234" s="142"/>
      <c r="G234" s="11" t="s">
        <v>888</v>
      </c>
      <c r="H234" s="14">
        <v>1.4</v>
      </c>
      <c r="I234" s="109">
        <f t="shared" si="3"/>
        <v>2.8</v>
      </c>
      <c r="J234" s="115"/>
    </row>
    <row r="235" spans="1:10" ht="72">
      <c r="A235" s="114"/>
      <c r="B235" s="107">
        <v>2</v>
      </c>
      <c r="C235" s="10" t="s">
        <v>887</v>
      </c>
      <c r="D235" s="118" t="s">
        <v>807</v>
      </c>
      <c r="E235" s="141"/>
      <c r="F235" s="142"/>
      <c r="G235" s="11" t="s">
        <v>888</v>
      </c>
      <c r="H235" s="14">
        <v>1.54</v>
      </c>
      <c r="I235" s="109">
        <f t="shared" si="3"/>
        <v>3.08</v>
      </c>
      <c r="J235" s="115"/>
    </row>
    <row r="236" spans="1:10" ht="72">
      <c r="A236" s="114"/>
      <c r="B236" s="107">
        <v>2</v>
      </c>
      <c r="C236" s="10" t="s">
        <v>887</v>
      </c>
      <c r="D236" s="118" t="s">
        <v>889</v>
      </c>
      <c r="E236" s="141"/>
      <c r="F236" s="142"/>
      <c r="G236" s="11" t="s">
        <v>888</v>
      </c>
      <c r="H236" s="14">
        <v>2.31</v>
      </c>
      <c r="I236" s="109">
        <f t="shared" si="3"/>
        <v>4.62</v>
      </c>
      <c r="J236" s="115"/>
    </row>
    <row r="237" spans="1:10" ht="72">
      <c r="A237" s="114"/>
      <c r="B237" s="107">
        <v>2</v>
      </c>
      <c r="C237" s="10" t="s">
        <v>887</v>
      </c>
      <c r="D237" s="118" t="s">
        <v>808</v>
      </c>
      <c r="E237" s="141"/>
      <c r="F237" s="142"/>
      <c r="G237" s="11" t="s">
        <v>888</v>
      </c>
      <c r="H237" s="14">
        <v>4.55</v>
      </c>
      <c r="I237" s="109">
        <f t="shared" si="3"/>
        <v>9.1</v>
      </c>
      <c r="J237" s="115"/>
    </row>
    <row r="238" spans="1:10" ht="72">
      <c r="A238" s="114"/>
      <c r="B238" s="107">
        <v>1</v>
      </c>
      <c r="C238" s="10" t="s">
        <v>890</v>
      </c>
      <c r="D238" s="118" t="s">
        <v>807</v>
      </c>
      <c r="E238" s="141"/>
      <c r="F238" s="142"/>
      <c r="G238" s="11" t="s">
        <v>891</v>
      </c>
      <c r="H238" s="14">
        <v>1.71</v>
      </c>
      <c r="I238" s="109">
        <f t="shared" si="3"/>
        <v>1.71</v>
      </c>
      <c r="J238" s="115"/>
    </row>
    <row r="239" spans="1:10" ht="72">
      <c r="A239" s="114"/>
      <c r="B239" s="107">
        <v>1</v>
      </c>
      <c r="C239" s="10" t="s">
        <v>890</v>
      </c>
      <c r="D239" s="118" t="s">
        <v>804</v>
      </c>
      <c r="E239" s="141"/>
      <c r="F239" s="142"/>
      <c r="G239" s="11" t="s">
        <v>891</v>
      </c>
      <c r="H239" s="14">
        <v>4.38</v>
      </c>
      <c r="I239" s="109">
        <f t="shared" si="3"/>
        <v>4.38</v>
      </c>
      <c r="J239" s="115"/>
    </row>
    <row r="240" spans="1:10" ht="72">
      <c r="A240" s="114"/>
      <c r="B240" s="107">
        <v>2</v>
      </c>
      <c r="C240" s="10" t="s">
        <v>892</v>
      </c>
      <c r="D240" s="118" t="s">
        <v>722</v>
      </c>
      <c r="E240" s="141"/>
      <c r="F240" s="142"/>
      <c r="G240" s="11" t="s">
        <v>893</v>
      </c>
      <c r="H240" s="14">
        <v>1.97</v>
      </c>
      <c r="I240" s="109">
        <f t="shared" si="3"/>
        <v>3.94</v>
      </c>
      <c r="J240" s="115"/>
    </row>
    <row r="241" spans="1:10" ht="60">
      <c r="A241" s="114"/>
      <c r="B241" s="107">
        <v>1</v>
      </c>
      <c r="C241" s="10" t="s">
        <v>894</v>
      </c>
      <c r="D241" s="118" t="s">
        <v>722</v>
      </c>
      <c r="E241" s="141"/>
      <c r="F241" s="142"/>
      <c r="G241" s="11" t="s">
        <v>895</v>
      </c>
      <c r="H241" s="14">
        <v>3.35</v>
      </c>
      <c r="I241" s="109">
        <f t="shared" si="3"/>
        <v>3.35</v>
      </c>
      <c r="J241" s="115"/>
    </row>
    <row r="242" spans="1:10" ht="60">
      <c r="A242" s="114"/>
      <c r="B242" s="107">
        <v>1</v>
      </c>
      <c r="C242" s="10" t="s">
        <v>894</v>
      </c>
      <c r="D242" s="118" t="s">
        <v>889</v>
      </c>
      <c r="E242" s="141"/>
      <c r="F242" s="142"/>
      <c r="G242" s="11" t="s">
        <v>895</v>
      </c>
      <c r="H242" s="14">
        <v>3.86</v>
      </c>
      <c r="I242" s="109">
        <f t="shared" si="3"/>
        <v>3.86</v>
      </c>
      <c r="J242" s="115"/>
    </row>
    <row r="243" spans="1:10" ht="60">
      <c r="A243" s="114"/>
      <c r="B243" s="107">
        <v>2</v>
      </c>
      <c r="C243" s="10" t="s">
        <v>894</v>
      </c>
      <c r="D243" s="118" t="s">
        <v>785</v>
      </c>
      <c r="E243" s="141"/>
      <c r="F243" s="142"/>
      <c r="G243" s="11" t="s">
        <v>895</v>
      </c>
      <c r="H243" s="14">
        <v>4.47</v>
      </c>
      <c r="I243" s="109">
        <f t="shared" si="3"/>
        <v>8.94</v>
      </c>
      <c r="J243" s="115"/>
    </row>
    <row r="244" spans="1:10" ht="72">
      <c r="A244" s="114"/>
      <c r="B244" s="107">
        <v>2</v>
      </c>
      <c r="C244" s="10" t="s">
        <v>896</v>
      </c>
      <c r="D244" s="118" t="s">
        <v>807</v>
      </c>
      <c r="E244" s="141"/>
      <c r="F244" s="142"/>
      <c r="G244" s="11" t="s">
        <v>897</v>
      </c>
      <c r="H244" s="14">
        <v>1.79</v>
      </c>
      <c r="I244" s="109">
        <f t="shared" si="3"/>
        <v>3.58</v>
      </c>
      <c r="J244" s="115"/>
    </row>
    <row r="245" spans="1:10" ht="72">
      <c r="A245" s="114"/>
      <c r="B245" s="107">
        <v>2</v>
      </c>
      <c r="C245" s="10" t="s">
        <v>896</v>
      </c>
      <c r="D245" s="118" t="s">
        <v>722</v>
      </c>
      <c r="E245" s="141"/>
      <c r="F245" s="142"/>
      <c r="G245" s="11" t="s">
        <v>897</v>
      </c>
      <c r="H245" s="14">
        <v>2.23</v>
      </c>
      <c r="I245" s="109">
        <f t="shared" si="3"/>
        <v>4.46</v>
      </c>
      <c r="J245" s="115"/>
    </row>
    <row r="246" spans="1:10" ht="72">
      <c r="A246" s="114"/>
      <c r="B246" s="107">
        <v>2</v>
      </c>
      <c r="C246" s="10" t="s">
        <v>896</v>
      </c>
      <c r="D246" s="118" t="s">
        <v>889</v>
      </c>
      <c r="E246" s="141"/>
      <c r="F246" s="142"/>
      <c r="G246" s="11" t="s">
        <v>897</v>
      </c>
      <c r="H246" s="14">
        <v>2.74</v>
      </c>
      <c r="I246" s="109">
        <f t="shared" si="3"/>
        <v>5.48</v>
      </c>
      <c r="J246" s="115"/>
    </row>
    <row r="247" spans="1:10" ht="72">
      <c r="A247" s="114"/>
      <c r="B247" s="107">
        <v>2</v>
      </c>
      <c r="C247" s="10" t="s">
        <v>896</v>
      </c>
      <c r="D247" s="118" t="s">
        <v>785</v>
      </c>
      <c r="E247" s="141"/>
      <c r="F247" s="142"/>
      <c r="G247" s="11" t="s">
        <v>897</v>
      </c>
      <c r="H247" s="14">
        <v>3.35</v>
      </c>
      <c r="I247" s="109">
        <f t="shared" si="3"/>
        <v>6.7</v>
      </c>
      <c r="J247" s="115"/>
    </row>
    <row r="248" spans="1:10" ht="72">
      <c r="A248" s="114"/>
      <c r="B248" s="107">
        <v>2</v>
      </c>
      <c r="C248" s="10" t="s">
        <v>896</v>
      </c>
      <c r="D248" s="118" t="s">
        <v>787</v>
      </c>
      <c r="E248" s="141"/>
      <c r="F248" s="142"/>
      <c r="G248" s="11" t="s">
        <v>897</v>
      </c>
      <c r="H248" s="14">
        <v>4.12</v>
      </c>
      <c r="I248" s="109">
        <f t="shared" si="3"/>
        <v>8.24</v>
      </c>
      <c r="J248" s="115"/>
    </row>
    <row r="249" spans="1:10" ht="72">
      <c r="A249" s="114"/>
      <c r="B249" s="107">
        <v>2</v>
      </c>
      <c r="C249" s="10" t="s">
        <v>896</v>
      </c>
      <c r="D249" s="118" t="s">
        <v>804</v>
      </c>
      <c r="E249" s="141"/>
      <c r="F249" s="142"/>
      <c r="G249" s="11" t="s">
        <v>897</v>
      </c>
      <c r="H249" s="14">
        <v>4.9000000000000004</v>
      </c>
      <c r="I249" s="109">
        <f t="shared" si="3"/>
        <v>9.8000000000000007</v>
      </c>
      <c r="J249" s="115"/>
    </row>
    <row r="250" spans="1:10" ht="84">
      <c r="A250" s="114"/>
      <c r="B250" s="107">
        <v>3</v>
      </c>
      <c r="C250" s="10" t="s">
        <v>898</v>
      </c>
      <c r="D250" s="118" t="s">
        <v>807</v>
      </c>
      <c r="E250" s="141"/>
      <c r="F250" s="142"/>
      <c r="G250" s="11" t="s">
        <v>899</v>
      </c>
      <c r="H250" s="14">
        <v>1.5</v>
      </c>
      <c r="I250" s="109">
        <f t="shared" si="3"/>
        <v>4.5</v>
      </c>
      <c r="J250" s="115"/>
    </row>
    <row r="251" spans="1:10" ht="84">
      <c r="A251" s="114"/>
      <c r="B251" s="107">
        <v>2</v>
      </c>
      <c r="C251" s="10" t="s">
        <v>898</v>
      </c>
      <c r="D251" s="118" t="s">
        <v>889</v>
      </c>
      <c r="E251" s="141"/>
      <c r="F251" s="142"/>
      <c r="G251" s="11" t="s">
        <v>899</v>
      </c>
      <c r="H251" s="14">
        <v>1.67</v>
      </c>
      <c r="I251" s="109">
        <f t="shared" si="3"/>
        <v>3.34</v>
      </c>
      <c r="J251" s="115"/>
    </row>
    <row r="252" spans="1:10" ht="348">
      <c r="A252" s="114"/>
      <c r="B252" s="107">
        <v>1</v>
      </c>
      <c r="C252" s="10" t="s">
        <v>900</v>
      </c>
      <c r="D252" s="118" t="s">
        <v>698</v>
      </c>
      <c r="E252" s="141"/>
      <c r="F252" s="142"/>
      <c r="G252" s="11" t="s">
        <v>1159</v>
      </c>
      <c r="H252" s="14">
        <v>44.56</v>
      </c>
      <c r="I252" s="109">
        <f t="shared" si="3"/>
        <v>44.56</v>
      </c>
      <c r="J252" s="115"/>
    </row>
    <row r="253" spans="1:10" ht="156">
      <c r="A253" s="114"/>
      <c r="B253" s="107">
        <v>4</v>
      </c>
      <c r="C253" s="10" t="s">
        <v>349</v>
      </c>
      <c r="D253" s="118" t="s">
        <v>26</v>
      </c>
      <c r="E253" s="141"/>
      <c r="F253" s="142"/>
      <c r="G253" s="11" t="s">
        <v>901</v>
      </c>
      <c r="H253" s="14">
        <v>3.95</v>
      </c>
      <c r="I253" s="109">
        <f t="shared" si="3"/>
        <v>15.8</v>
      </c>
      <c r="J253" s="115"/>
    </row>
    <row r="254" spans="1:10" ht="156">
      <c r="A254" s="114"/>
      <c r="B254" s="107">
        <v>2</v>
      </c>
      <c r="C254" s="10" t="s">
        <v>349</v>
      </c>
      <c r="D254" s="118" t="s">
        <v>27</v>
      </c>
      <c r="E254" s="141"/>
      <c r="F254" s="142"/>
      <c r="G254" s="11" t="s">
        <v>901</v>
      </c>
      <c r="H254" s="14">
        <v>3.95</v>
      </c>
      <c r="I254" s="109">
        <f t="shared" si="3"/>
        <v>7.9</v>
      </c>
      <c r="J254" s="115"/>
    </row>
    <row r="255" spans="1:10" ht="156">
      <c r="A255" s="114"/>
      <c r="B255" s="107">
        <v>2</v>
      </c>
      <c r="C255" s="10" t="s">
        <v>349</v>
      </c>
      <c r="D255" s="118" t="s">
        <v>28</v>
      </c>
      <c r="E255" s="141"/>
      <c r="F255" s="142"/>
      <c r="G255" s="11" t="s">
        <v>901</v>
      </c>
      <c r="H255" s="14">
        <v>3.95</v>
      </c>
      <c r="I255" s="109">
        <f t="shared" si="3"/>
        <v>7.9</v>
      </c>
      <c r="J255" s="115"/>
    </row>
    <row r="256" spans="1:10" ht="96">
      <c r="A256" s="114"/>
      <c r="B256" s="107">
        <v>2</v>
      </c>
      <c r="C256" s="10" t="s">
        <v>648</v>
      </c>
      <c r="D256" s="118" t="s">
        <v>23</v>
      </c>
      <c r="E256" s="141"/>
      <c r="F256" s="142"/>
      <c r="G256" s="11" t="s">
        <v>651</v>
      </c>
      <c r="H256" s="14">
        <v>2.66</v>
      </c>
      <c r="I256" s="109">
        <f t="shared" si="3"/>
        <v>5.32</v>
      </c>
      <c r="J256" s="115"/>
    </row>
    <row r="257" spans="1:10" ht="96">
      <c r="A257" s="114"/>
      <c r="B257" s="107">
        <v>2</v>
      </c>
      <c r="C257" s="10" t="s">
        <v>648</v>
      </c>
      <c r="D257" s="118" t="s">
        <v>650</v>
      </c>
      <c r="E257" s="141"/>
      <c r="F257" s="142"/>
      <c r="G257" s="11" t="s">
        <v>651</v>
      </c>
      <c r="H257" s="14">
        <v>2.66</v>
      </c>
      <c r="I257" s="109">
        <f t="shared" si="3"/>
        <v>5.32</v>
      </c>
      <c r="J257" s="115"/>
    </row>
    <row r="258" spans="1:10" ht="96">
      <c r="A258" s="114"/>
      <c r="B258" s="107">
        <v>2</v>
      </c>
      <c r="C258" s="10" t="s">
        <v>648</v>
      </c>
      <c r="D258" s="118" t="s">
        <v>25</v>
      </c>
      <c r="E258" s="141"/>
      <c r="F258" s="142"/>
      <c r="G258" s="11" t="s">
        <v>651</v>
      </c>
      <c r="H258" s="14">
        <v>2.66</v>
      </c>
      <c r="I258" s="109">
        <f t="shared" si="3"/>
        <v>5.32</v>
      </c>
      <c r="J258" s="115"/>
    </row>
    <row r="259" spans="1:10" ht="96">
      <c r="A259" s="114"/>
      <c r="B259" s="107">
        <v>2</v>
      </c>
      <c r="C259" s="10" t="s">
        <v>648</v>
      </c>
      <c r="D259" s="118" t="s">
        <v>27</v>
      </c>
      <c r="E259" s="141"/>
      <c r="F259" s="142"/>
      <c r="G259" s="11" t="s">
        <v>651</v>
      </c>
      <c r="H259" s="14">
        <v>2.66</v>
      </c>
      <c r="I259" s="109">
        <f t="shared" si="3"/>
        <v>5.32</v>
      </c>
      <c r="J259" s="115"/>
    </row>
    <row r="260" spans="1:10" ht="96">
      <c r="A260" s="114"/>
      <c r="B260" s="107">
        <v>2</v>
      </c>
      <c r="C260" s="10" t="s">
        <v>648</v>
      </c>
      <c r="D260" s="118" t="s">
        <v>28</v>
      </c>
      <c r="E260" s="141"/>
      <c r="F260" s="142"/>
      <c r="G260" s="11" t="s">
        <v>651</v>
      </c>
      <c r="H260" s="14">
        <v>2.66</v>
      </c>
      <c r="I260" s="109">
        <f t="shared" si="3"/>
        <v>5.32</v>
      </c>
      <c r="J260" s="115"/>
    </row>
    <row r="261" spans="1:10" ht="96">
      <c r="A261" s="114"/>
      <c r="B261" s="107">
        <v>10</v>
      </c>
      <c r="C261" s="10" t="s">
        <v>65</v>
      </c>
      <c r="D261" s="118" t="s">
        <v>23</v>
      </c>
      <c r="E261" s="141"/>
      <c r="F261" s="142"/>
      <c r="G261" s="11" t="s">
        <v>902</v>
      </c>
      <c r="H261" s="14">
        <v>2.74</v>
      </c>
      <c r="I261" s="109">
        <f t="shared" si="3"/>
        <v>27.400000000000002</v>
      </c>
      <c r="J261" s="115"/>
    </row>
    <row r="262" spans="1:10" ht="96">
      <c r="A262" s="114"/>
      <c r="B262" s="107">
        <v>10</v>
      </c>
      <c r="C262" s="10" t="s">
        <v>65</v>
      </c>
      <c r="D262" s="118" t="s">
        <v>650</v>
      </c>
      <c r="E262" s="141"/>
      <c r="F262" s="142"/>
      <c r="G262" s="11" t="s">
        <v>902</v>
      </c>
      <c r="H262" s="14">
        <v>2.74</v>
      </c>
      <c r="I262" s="109">
        <f t="shared" si="3"/>
        <v>27.400000000000002</v>
      </c>
      <c r="J262" s="115"/>
    </row>
    <row r="263" spans="1:10" ht="96">
      <c r="A263" s="114"/>
      <c r="B263" s="107">
        <v>10</v>
      </c>
      <c r="C263" s="10" t="s">
        <v>65</v>
      </c>
      <c r="D263" s="118" t="s">
        <v>25</v>
      </c>
      <c r="E263" s="141"/>
      <c r="F263" s="142"/>
      <c r="G263" s="11" t="s">
        <v>902</v>
      </c>
      <c r="H263" s="14">
        <v>2.74</v>
      </c>
      <c r="I263" s="109">
        <f t="shared" si="3"/>
        <v>27.400000000000002</v>
      </c>
      <c r="J263" s="115"/>
    </row>
    <row r="264" spans="1:10" ht="96">
      <c r="A264" s="114"/>
      <c r="B264" s="107">
        <v>8</v>
      </c>
      <c r="C264" s="10" t="s">
        <v>65</v>
      </c>
      <c r="D264" s="118" t="s">
        <v>27</v>
      </c>
      <c r="E264" s="141"/>
      <c r="F264" s="142"/>
      <c r="G264" s="11" t="s">
        <v>902</v>
      </c>
      <c r="H264" s="14">
        <v>2.74</v>
      </c>
      <c r="I264" s="109">
        <f t="shared" si="3"/>
        <v>21.92</v>
      </c>
      <c r="J264" s="115"/>
    </row>
    <row r="265" spans="1:10" ht="96">
      <c r="A265" s="114"/>
      <c r="B265" s="107">
        <v>4</v>
      </c>
      <c r="C265" s="10" t="s">
        <v>65</v>
      </c>
      <c r="D265" s="118" t="s">
        <v>28</v>
      </c>
      <c r="E265" s="141"/>
      <c r="F265" s="142"/>
      <c r="G265" s="11" t="s">
        <v>902</v>
      </c>
      <c r="H265" s="14">
        <v>2.74</v>
      </c>
      <c r="I265" s="109">
        <f t="shared" si="3"/>
        <v>10.96</v>
      </c>
      <c r="J265" s="115"/>
    </row>
    <row r="266" spans="1:10" ht="96">
      <c r="A266" s="114"/>
      <c r="B266" s="107">
        <v>4</v>
      </c>
      <c r="C266" s="10" t="s">
        <v>903</v>
      </c>
      <c r="D266" s="118" t="s">
        <v>25</v>
      </c>
      <c r="E266" s="141"/>
      <c r="F266" s="142"/>
      <c r="G266" s="11" t="s">
        <v>904</v>
      </c>
      <c r="H266" s="14">
        <v>2.92</v>
      </c>
      <c r="I266" s="109">
        <f t="shared" si="3"/>
        <v>11.68</v>
      </c>
      <c r="J266" s="115"/>
    </row>
    <row r="267" spans="1:10" ht="96">
      <c r="A267" s="114"/>
      <c r="B267" s="107">
        <v>10</v>
      </c>
      <c r="C267" s="10" t="s">
        <v>905</v>
      </c>
      <c r="D267" s="118" t="s">
        <v>23</v>
      </c>
      <c r="E267" s="141"/>
      <c r="F267" s="142"/>
      <c r="G267" s="11" t="s">
        <v>906</v>
      </c>
      <c r="H267" s="14">
        <v>3.61</v>
      </c>
      <c r="I267" s="109">
        <f t="shared" si="3"/>
        <v>36.1</v>
      </c>
      <c r="J267" s="115"/>
    </row>
    <row r="268" spans="1:10" ht="96">
      <c r="A268" s="114"/>
      <c r="B268" s="107">
        <v>10</v>
      </c>
      <c r="C268" s="10" t="s">
        <v>905</v>
      </c>
      <c r="D268" s="118" t="s">
        <v>650</v>
      </c>
      <c r="E268" s="141"/>
      <c r="F268" s="142"/>
      <c r="G268" s="11" t="s">
        <v>906</v>
      </c>
      <c r="H268" s="14">
        <v>3.61</v>
      </c>
      <c r="I268" s="109">
        <f t="shared" si="3"/>
        <v>36.1</v>
      </c>
      <c r="J268" s="115"/>
    </row>
    <row r="269" spans="1:10" ht="96">
      <c r="A269" s="114"/>
      <c r="B269" s="107">
        <v>20</v>
      </c>
      <c r="C269" s="10" t="s">
        <v>905</v>
      </c>
      <c r="D269" s="118" t="s">
        <v>25</v>
      </c>
      <c r="E269" s="141"/>
      <c r="F269" s="142"/>
      <c r="G269" s="11" t="s">
        <v>906</v>
      </c>
      <c r="H269" s="14">
        <v>3.61</v>
      </c>
      <c r="I269" s="109">
        <f t="shared" si="3"/>
        <v>72.2</v>
      </c>
      <c r="J269" s="115"/>
    </row>
    <row r="270" spans="1:10" ht="108">
      <c r="A270" s="114"/>
      <c r="B270" s="107">
        <v>2</v>
      </c>
      <c r="C270" s="10" t="s">
        <v>907</v>
      </c>
      <c r="D270" s="118" t="s">
        <v>272</v>
      </c>
      <c r="E270" s="141" t="s">
        <v>27</v>
      </c>
      <c r="F270" s="142"/>
      <c r="G270" s="11" t="s">
        <v>908</v>
      </c>
      <c r="H270" s="14">
        <v>5.5</v>
      </c>
      <c r="I270" s="109">
        <f t="shared" si="3"/>
        <v>11</v>
      </c>
      <c r="J270" s="115"/>
    </row>
    <row r="271" spans="1:10" ht="108">
      <c r="A271" s="114"/>
      <c r="B271" s="107">
        <v>2</v>
      </c>
      <c r="C271" s="10" t="s">
        <v>907</v>
      </c>
      <c r="D271" s="118" t="s">
        <v>272</v>
      </c>
      <c r="E271" s="141" t="s">
        <v>28</v>
      </c>
      <c r="F271" s="142"/>
      <c r="G271" s="11" t="s">
        <v>908</v>
      </c>
      <c r="H271" s="14">
        <v>5.5</v>
      </c>
      <c r="I271" s="109">
        <f t="shared" si="3"/>
        <v>11</v>
      </c>
      <c r="J271" s="115"/>
    </row>
    <row r="272" spans="1:10" ht="96">
      <c r="A272" s="114"/>
      <c r="B272" s="107">
        <v>2</v>
      </c>
      <c r="C272" s="10" t="s">
        <v>909</v>
      </c>
      <c r="D272" s="118" t="s">
        <v>28</v>
      </c>
      <c r="E272" s="141" t="s">
        <v>731</v>
      </c>
      <c r="F272" s="142"/>
      <c r="G272" s="11" t="s">
        <v>910</v>
      </c>
      <c r="H272" s="14">
        <v>4.6399999999999997</v>
      </c>
      <c r="I272" s="109">
        <f t="shared" si="3"/>
        <v>9.2799999999999994</v>
      </c>
      <c r="J272" s="115"/>
    </row>
    <row r="273" spans="1:10" ht="96">
      <c r="A273" s="114"/>
      <c r="B273" s="107">
        <v>2</v>
      </c>
      <c r="C273" s="10" t="s">
        <v>909</v>
      </c>
      <c r="D273" s="118" t="s">
        <v>313</v>
      </c>
      <c r="E273" s="141" t="s">
        <v>272</v>
      </c>
      <c r="F273" s="142"/>
      <c r="G273" s="11" t="s">
        <v>910</v>
      </c>
      <c r="H273" s="14">
        <v>4.6399999999999997</v>
      </c>
      <c r="I273" s="109">
        <f t="shared" si="3"/>
        <v>9.2799999999999994</v>
      </c>
      <c r="J273" s="115"/>
    </row>
    <row r="274" spans="1:10" ht="96">
      <c r="A274" s="114"/>
      <c r="B274" s="107">
        <v>2</v>
      </c>
      <c r="C274" s="10" t="s">
        <v>909</v>
      </c>
      <c r="D274" s="118" t="s">
        <v>313</v>
      </c>
      <c r="E274" s="141" t="s">
        <v>271</v>
      </c>
      <c r="F274" s="142"/>
      <c r="G274" s="11" t="s">
        <v>910</v>
      </c>
      <c r="H274" s="14">
        <v>4.6399999999999997</v>
      </c>
      <c r="I274" s="109">
        <f t="shared" si="3"/>
        <v>9.2799999999999994</v>
      </c>
      <c r="J274" s="115"/>
    </row>
    <row r="275" spans="1:10" ht="96">
      <c r="A275" s="114"/>
      <c r="B275" s="107">
        <v>2</v>
      </c>
      <c r="C275" s="10" t="s">
        <v>909</v>
      </c>
      <c r="D275" s="118" t="s">
        <v>700</v>
      </c>
      <c r="E275" s="141" t="s">
        <v>272</v>
      </c>
      <c r="F275" s="142"/>
      <c r="G275" s="11" t="s">
        <v>910</v>
      </c>
      <c r="H275" s="14">
        <v>4.6399999999999997</v>
      </c>
      <c r="I275" s="109">
        <f t="shared" si="3"/>
        <v>9.2799999999999994</v>
      </c>
      <c r="J275" s="115"/>
    </row>
    <row r="276" spans="1:10" ht="96">
      <c r="A276" s="114"/>
      <c r="B276" s="107">
        <v>1</v>
      </c>
      <c r="C276" s="10" t="s">
        <v>909</v>
      </c>
      <c r="D276" s="118" t="s">
        <v>700</v>
      </c>
      <c r="E276" s="141" t="s">
        <v>271</v>
      </c>
      <c r="F276" s="142"/>
      <c r="G276" s="11" t="s">
        <v>910</v>
      </c>
      <c r="H276" s="14">
        <v>4.6399999999999997</v>
      </c>
      <c r="I276" s="109">
        <f t="shared" si="3"/>
        <v>4.6399999999999997</v>
      </c>
      <c r="J276" s="115"/>
    </row>
    <row r="277" spans="1:10" ht="96">
      <c r="A277" s="114"/>
      <c r="B277" s="107">
        <v>2</v>
      </c>
      <c r="C277" s="10" t="s">
        <v>909</v>
      </c>
      <c r="D277" s="118" t="s">
        <v>911</v>
      </c>
      <c r="E277" s="141" t="s">
        <v>272</v>
      </c>
      <c r="F277" s="142"/>
      <c r="G277" s="11" t="s">
        <v>910</v>
      </c>
      <c r="H277" s="14">
        <v>4.6399999999999997</v>
      </c>
      <c r="I277" s="109">
        <f t="shared" si="3"/>
        <v>9.2799999999999994</v>
      </c>
      <c r="J277" s="115"/>
    </row>
    <row r="278" spans="1:10" ht="96">
      <c r="A278" s="114"/>
      <c r="B278" s="107">
        <v>2</v>
      </c>
      <c r="C278" s="10" t="s">
        <v>912</v>
      </c>
      <c r="D278" s="118" t="s">
        <v>23</v>
      </c>
      <c r="E278" s="141" t="s">
        <v>272</v>
      </c>
      <c r="F278" s="142"/>
      <c r="G278" s="11" t="s">
        <v>913</v>
      </c>
      <c r="H278" s="14">
        <v>3.43</v>
      </c>
      <c r="I278" s="109">
        <f t="shared" ref="I278:I341" si="4">H278*B278</f>
        <v>6.86</v>
      </c>
      <c r="J278" s="115"/>
    </row>
    <row r="279" spans="1:10" ht="96">
      <c r="A279" s="114"/>
      <c r="B279" s="107">
        <v>2</v>
      </c>
      <c r="C279" s="10" t="s">
        <v>912</v>
      </c>
      <c r="D279" s="118" t="s">
        <v>23</v>
      </c>
      <c r="E279" s="141" t="s">
        <v>271</v>
      </c>
      <c r="F279" s="142"/>
      <c r="G279" s="11" t="s">
        <v>913</v>
      </c>
      <c r="H279" s="14">
        <v>3.43</v>
      </c>
      <c r="I279" s="109">
        <f t="shared" si="4"/>
        <v>6.86</v>
      </c>
      <c r="J279" s="115"/>
    </row>
    <row r="280" spans="1:10" ht="96">
      <c r="A280" s="114"/>
      <c r="B280" s="107">
        <v>2</v>
      </c>
      <c r="C280" s="10" t="s">
        <v>912</v>
      </c>
      <c r="D280" s="118" t="s">
        <v>650</v>
      </c>
      <c r="E280" s="141" t="s">
        <v>271</v>
      </c>
      <c r="F280" s="142"/>
      <c r="G280" s="11" t="s">
        <v>913</v>
      </c>
      <c r="H280" s="14">
        <v>3.43</v>
      </c>
      <c r="I280" s="109">
        <f t="shared" si="4"/>
        <v>6.86</v>
      </c>
      <c r="J280" s="115"/>
    </row>
    <row r="281" spans="1:10" ht="96">
      <c r="A281" s="114"/>
      <c r="B281" s="107">
        <v>1</v>
      </c>
      <c r="C281" s="10" t="s">
        <v>912</v>
      </c>
      <c r="D281" s="118" t="s">
        <v>26</v>
      </c>
      <c r="E281" s="141" t="s">
        <v>272</v>
      </c>
      <c r="F281" s="142"/>
      <c r="G281" s="11" t="s">
        <v>913</v>
      </c>
      <c r="H281" s="14">
        <v>3.43</v>
      </c>
      <c r="I281" s="109">
        <f t="shared" si="4"/>
        <v>3.43</v>
      </c>
      <c r="J281" s="115"/>
    </row>
    <row r="282" spans="1:10" ht="96">
      <c r="A282" s="114"/>
      <c r="B282" s="107">
        <v>2</v>
      </c>
      <c r="C282" s="10" t="s">
        <v>912</v>
      </c>
      <c r="D282" s="118" t="s">
        <v>26</v>
      </c>
      <c r="E282" s="141" t="s">
        <v>271</v>
      </c>
      <c r="F282" s="142"/>
      <c r="G282" s="11" t="s">
        <v>913</v>
      </c>
      <c r="H282" s="14">
        <v>3.43</v>
      </c>
      <c r="I282" s="109">
        <f t="shared" si="4"/>
        <v>6.86</v>
      </c>
      <c r="J282" s="115"/>
    </row>
    <row r="283" spans="1:10" ht="96">
      <c r="A283" s="114"/>
      <c r="B283" s="107">
        <v>1</v>
      </c>
      <c r="C283" s="10" t="s">
        <v>912</v>
      </c>
      <c r="D283" s="118" t="s">
        <v>27</v>
      </c>
      <c r="E283" s="141" t="s">
        <v>271</v>
      </c>
      <c r="F283" s="142"/>
      <c r="G283" s="11" t="s">
        <v>913</v>
      </c>
      <c r="H283" s="14">
        <v>3.43</v>
      </c>
      <c r="I283" s="109">
        <f t="shared" si="4"/>
        <v>3.43</v>
      </c>
      <c r="J283" s="115"/>
    </row>
    <row r="284" spans="1:10" ht="96">
      <c r="A284" s="114"/>
      <c r="B284" s="107">
        <v>10</v>
      </c>
      <c r="C284" s="10" t="s">
        <v>68</v>
      </c>
      <c r="D284" s="118" t="s">
        <v>23</v>
      </c>
      <c r="E284" s="141" t="s">
        <v>271</v>
      </c>
      <c r="F284" s="142"/>
      <c r="G284" s="11" t="s">
        <v>914</v>
      </c>
      <c r="H284" s="14">
        <v>3.35</v>
      </c>
      <c r="I284" s="109">
        <f t="shared" si="4"/>
        <v>33.5</v>
      </c>
      <c r="J284" s="115"/>
    </row>
    <row r="285" spans="1:10" ht="96">
      <c r="A285" s="114"/>
      <c r="B285" s="107">
        <v>8</v>
      </c>
      <c r="C285" s="10" t="s">
        <v>68</v>
      </c>
      <c r="D285" s="118" t="s">
        <v>23</v>
      </c>
      <c r="E285" s="141" t="s">
        <v>731</v>
      </c>
      <c r="F285" s="142"/>
      <c r="G285" s="11" t="s">
        <v>914</v>
      </c>
      <c r="H285" s="14">
        <v>3.35</v>
      </c>
      <c r="I285" s="109">
        <f t="shared" si="4"/>
        <v>26.8</v>
      </c>
      <c r="J285" s="115"/>
    </row>
    <row r="286" spans="1:10" ht="96">
      <c r="A286" s="114"/>
      <c r="B286" s="107">
        <v>15</v>
      </c>
      <c r="C286" s="10" t="s">
        <v>68</v>
      </c>
      <c r="D286" s="118" t="s">
        <v>650</v>
      </c>
      <c r="E286" s="141" t="s">
        <v>271</v>
      </c>
      <c r="F286" s="142"/>
      <c r="G286" s="11" t="s">
        <v>914</v>
      </c>
      <c r="H286" s="14">
        <v>3.35</v>
      </c>
      <c r="I286" s="109">
        <f t="shared" si="4"/>
        <v>50.25</v>
      </c>
      <c r="J286" s="115"/>
    </row>
    <row r="287" spans="1:10" ht="96">
      <c r="A287" s="114"/>
      <c r="B287" s="107">
        <v>8</v>
      </c>
      <c r="C287" s="10" t="s">
        <v>68</v>
      </c>
      <c r="D287" s="118" t="s">
        <v>650</v>
      </c>
      <c r="E287" s="141" t="s">
        <v>731</v>
      </c>
      <c r="F287" s="142"/>
      <c r="G287" s="11" t="s">
        <v>914</v>
      </c>
      <c r="H287" s="14">
        <v>3.35</v>
      </c>
      <c r="I287" s="109">
        <f t="shared" si="4"/>
        <v>26.8</v>
      </c>
      <c r="J287" s="115"/>
    </row>
    <row r="288" spans="1:10" ht="96">
      <c r="A288" s="114"/>
      <c r="B288" s="107">
        <v>8</v>
      </c>
      <c r="C288" s="10" t="s">
        <v>68</v>
      </c>
      <c r="D288" s="118" t="s">
        <v>25</v>
      </c>
      <c r="E288" s="141" t="s">
        <v>272</v>
      </c>
      <c r="F288" s="142"/>
      <c r="G288" s="11" t="s">
        <v>914</v>
      </c>
      <c r="H288" s="14">
        <v>3.35</v>
      </c>
      <c r="I288" s="109">
        <f t="shared" si="4"/>
        <v>26.8</v>
      </c>
      <c r="J288" s="115"/>
    </row>
    <row r="289" spans="1:10" ht="96">
      <c r="A289" s="114"/>
      <c r="B289" s="107">
        <v>10</v>
      </c>
      <c r="C289" s="10" t="s">
        <v>68</v>
      </c>
      <c r="D289" s="118" t="s">
        <v>25</v>
      </c>
      <c r="E289" s="141" t="s">
        <v>271</v>
      </c>
      <c r="F289" s="142"/>
      <c r="G289" s="11" t="s">
        <v>914</v>
      </c>
      <c r="H289" s="14">
        <v>3.35</v>
      </c>
      <c r="I289" s="109">
        <f t="shared" si="4"/>
        <v>33.5</v>
      </c>
      <c r="J289" s="115"/>
    </row>
    <row r="290" spans="1:10" ht="96">
      <c r="A290" s="114"/>
      <c r="B290" s="107">
        <v>8</v>
      </c>
      <c r="C290" s="10" t="s">
        <v>68</v>
      </c>
      <c r="D290" s="118" t="s">
        <v>26</v>
      </c>
      <c r="E290" s="141" t="s">
        <v>271</v>
      </c>
      <c r="F290" s="142"/>
      <c r="G290" s="11" t="s">
        <v>914</v>
      </c>
      <c r="H290" s="14">
        <v>3.35</v>
      </c>
      <c r="I290" s="109">
        <f t="shared" si="4"/>
        <v>26.8</v>
      </c>
      <c r="J290" s="115"/>
    </row>
    <row r="291" spans="1:10" ht="96">
      <c r="A291" s="114"/>
      <c r="B291" s="107">
        <v>6</v>
      </c>
      <c r="C291" s="10" t="s">
        <v>68</v>
      </c>
      <c r="D291" s="118" t="s">
        <v>27</v>
      </c>
      <c r="E291" s="141" t="s">
        <v>270</v>
      </c>
      <c r="F291" s="142"/>
      <c r="G291" s="11" t="s">
        <v>914</v>
      </c>
      <c r="H291" s="14">
        <v>3.35</v>
      </c>
      <c r="I291" s="109">
        <f t="shared" si="4"/>
        <v>20.100000000000001</v>
      </c>
      <c r="J291" s="115"/>
    </row>
    <row r="292" spans="1:10" ht="96">
      <c r="A292" s="114"/>
      <c r="B292" s="107">
        <v>6</v>
      </c>
      <c r="C292" s="10" t="s">
        <v>68</v>
      </c>
      <c r="D292" s="118" t="s">
        <v>27</v>
      </c>
      <c r="E292" s="141" t="s">
        <v>731</v>
      </c>
      <c r="F292" s="142"/>
      <c r="G292" s="11" t="s">
        <v>914</v>
      </c>
      <c r="H292" s="14">
        <v>3.35</v>
      </c>
      <c r="I292" s="109">
        <f t="shared" si="4"/>
        <v>20.100000000000001</v>
      </c>
      <c r="J292" s="115"/>
    </row>
    <row r="293" spans="1:10" ht="96">
      <c r="A293" s="114"/>
      <c r="B293" s="107">
        <v>4</v>
      </c>
      <c r="C293" s="10" t="s">
        <v>915</v>
      </c>
      <c r="D293" s="118" t="s">
        <v>650</v>
      </c>
      <c r="E293" s="141" t="s">
        <v>272</v>
      </c>
      <c r="F293" s="142"/>
      <c r="G293" s="11" t="s">
        <v>916</v>
      </c>
      <c r="H293" s="14">
        <v>3.61</v>
      </c>
      <c r="I293" s="109">
        <f t="shared" si="4"/>
        <v>14.44</v>
      </c>
      <c r="J293" s="115"/>
    </row>
    <row r="294" spans="1:10" ht="96">
      <c r="A294" s="114"/>
      <c r="B294" s="107">
        <v>4</v>
      </c>
      <c r="C294" s="10" t="s">
        <v>915</v>
      </c>
      <c r="D294" s="118" t="s">
        <v>650</v>
      </c>
      <c r="E294" s="141" t="s">
        <v>271</v>
      </c>
      <c r="F294" s="142"/>
      <c r="G294" s="11" t="s">
        <v>916</v>
      </c>
      <c r="H294" s="14">
        <v>3.61</v>
      </c>
      <c r="I294" s="109">
        <f t="shared" si="4"/>
        <v>14.44</v>
      </c>
      <c r="J294" s="115"/>
    </row>
    <row r="295" spans="1:10" ht="96">
      <c r="A295" s="114"/>
      <c r="B295" s="107">
        <v>4</v>
      </c>
      <c r="C295" s="10" t="s">
        <v>915</v>
      </c>
      <c r="D295" s="118" t="s">
        <v>650</v>
      </c>
      <c r="E295" s="141" t="s">
        <v>731</v>
      </c>
      <c r="F295" s="142"/>
      <c r="G295" s="11" t="s">
        <v>916</v>
      </c>
      <c r="H295" s="14">
        <v>3.61</v>
      </c>
      <c r="I295" s="109">
        <f t="shared" si="4"/>
        <v>14.44</v>
      </c>
      <c r="J295" s="115"/>
    </row>
    <row r="296" spans="1:10" ht="96">
      <c r="A296" s="114"/>
      <c r="B296" s="107">
        <v>6</v>
      </c>
      <c r="C296" s="10" t="s">
        <v>915</v>
      </c>
      <c r="D296" s="118" t="s">
        <v>67</v>
      </c>
      <c r="E296" s="141" t="s">
        <v>271</v>
      </c>
      <c r="F296" s="142"/>
      <c r="G296" s="11" t="s">
        <v>916</v>
      </c>
      <c r="H296" s="14">
        <v>3.61</v>
      </c>
      <c r="I296" s="109">
        <f t="shared" si="4"/>
        <v>21.66</v>
      </c>
      <c r="J296" s="115"/>
    </row>
    <row r="297" spans="1:10" ht="192">
      <c r="A297" s="114"/>
      <c r="B297" s="107">
        <v>2</v>
      </c>
      <c r="C297" s="10" t="s">
        <v>917</v>
      </c>
      <c r="D297" s="118" t="s">
        <v>26</v>
      </c>
      <c r="E297" s="141"/>
      <c r="F297" s="142"/>
      <c r="G297" s="11" t="s">
        <v>918</v>
      </c>
      <c r="H297" s="14">
        <v>11.97</v>
      </c>
      <c r="I297" s="109">
        <f t="shared" si="4"/>
        <v>23.94</v>
      </c>
      <c r="J297" s="115"/>
    </row>
    <row r="298" spans="1:10" ht="120">
      <c r="A298" s="114"/>
      <c r="B298" s="107">
        <v>2</v>
      </c>
      <c r="C298" s="10" t="s">
        <v>919</v>
      </c>
      <c r="D298" s="118" t="s">
        <v>25</v>
      </c>
      <c r="E298" s="141"/>
      <c r="F298" s="142"/>
      <c r="G298" s="11" t="s">
        <v>920</v>
      </c>
      <c r="H298" s="14">
        <v>3.88</v>
      </c>
      <c r="I298" s="109">
        <f t="shared" si="4"/>
        <v>7.76</v>
      </c>
      <c r="J298" s="115"/>
    </row>
    <row r="299" spans="1:10" ht="120">
      <c r="A299" s="114"/>
      <c r="B299" s="107">
        <v>2</v>
      </c>
      <c r="C299" s="10" t="s">
        <v>919</v>
      </c>
      <c r="D299" s="118" t="s">
        <v>26</v>
      </c>
      <c r="E299" s="141"/>
      <c r="F299" s="142"/>
      <c r="G299" s="11" t="s">
        <v>920</v>
      </c>
      <c r="H299" s="14">
        <v>3.88</v>
      </c>
      <c r="I299" s="109">
        <f t="shared" si="4"/>
        <v>7.76</v>
      </c>
      <c r="J299" s="115"/>
    </row>
    <row r="300" spans="1:10" ht="264">
      <c r="A300" s="114"/>
      <c r="B300" s="107">
        <v>2</v>
      </c>
      <c r="C300" s="10" t="s">
        <v>921</v>
      </c>
      <c r="D300" s="118" t="s">
        <v>25</v>
      </c>
      <c r="E300" s="141"/>
      <c r="F300" s="142"/>
      <c r="G300" s="11" t="s">
        <v>922</v>
      </c>
      <c r="H300" s="14">
        <v>12.75</v>
      </c>
      <c r="I300" s="109">
        <f t="shared" si="4"/>
        <v>25.5</v>
      </c>
      <c r="J300" s="115"/>
    </row>
    <row r="301" spans="1:10" ht="264">
      <c r="A301" s="114"/>
      <c r="B301" s="107">
        <v>2</v>
      </c>
      <c r="C301" s="10" t="s">
        <v>923</v>
      </c>
      <c r="D301" s="118" t="s">
        <v>26</v>
      </c>
      <c r="E301" s="141" t="s">
        <v>272</v>
      </c>
      <c r="F301" s="142"/>
      <c r="G301" s="11" t="s">
        <v>924</v>
      </c>
      <c r="H301" s="14">
        <v>14.47</v>
      </c>
      <c r="I301" s="109">
        <f t="shared" si="4"/>
        <v>28.94</v>
      </c>
      <c r="J301" s="115"/>
    </row>
    <row r="302" spans="1:10" ht="264">
      <c r="A302" s="114"/>
      <c r="B302" s="107">
        <v>2</v>
      </c>
      <c r="C302" s="10" t="s">
        <v>923</v>
      </c>
      <c r="D302" s="118" t="s">
        <v>26</v>
      </c>
      <c r="E302" s="141" t="s">
        <v>271</v>
      </c>
      <c r="F302" s="142"/>
      <c r="G302" s="11" t="s">
        <v>924</v>
      </c>
      <c r="H302" s="14">
        <v>14.47</v>
      </c>
      <c r="I302" s="109">
        <f t="shared" si="4"/>
        <v>28.94</v>
      </c>
      <c r="J302" s="115"/>
    </row>
    <row r="303" spans="1:10" ht="228">
      <c r="A303" s="114"/>
      <c r="B303" s="107">
        <v>2</v>
      </c>
      <c r="C303" s="10" t="s">
        <v>925</v>
      </c>
      <c r="D303" s="118" t="s">
        <v>926</v>
      </c>
      <c r="E303" s="141"/>
      <c r="F303" s="142"/>
      <c r="G303" s="11" t="s">
        <v>927</v>
      </c>
      <c r="H303" s="14">
        <v>11.82</v>
      </c>
      <c r="I303" s="109">
        <f t="shared" si="4"/>
        <v>23.64</v>
      </c>
      <c r="J303" s="115"/>
    </row>
    <row r="304" spans="1:10" ht="228">
      <c r="A304" s="114"/>
      <c r="B304" s="107">
        <v>2</v>
      </c>
      <c r="C304" s="10" t="s">
        <v>925</v>
      </c>
      <c r="D304" s="118" t="s">
        <v>928</v>
      </c>
      <c r="E304" s="141"/>
      <c r="F304" s="142"/>
      <c r="G304" s="11" t="s">
        <v>927</v>
      </c>
      <c r="H304" s="14">
        <v>11.82</v>
      </c>
      <c r="I304" s="109">
        <f t="shared" si="4"/>
        <v>23.64</v>
      </c>
      <c r="J304" s="115"/>
    </row>
    <row r="305" spans="1:10" ht="168">
      <c r="A305" s="114"/>
      <c r="B305" s="107">
        <v>2</v>
      </c>
      <c r="C305" s="10" t="s">
        <v>929</v>
      </c>
      <c r="D305" s="118" t="s">
        <v>930</v>
      </c>
      <c r="E305" s="141"/>
      <c r="F305" s="142"/>
      <c r="G305" s="11" t="s">
        <v>931</v>
      </c>
      <c r="H305" s="14">
        <v>6.81</v>
      </c>
      <c r="I305" s="109">
        <f t="shared" si="4"/>
        <v>13.62</v>
      </c>
      <c r="J305" s="115"/>
    </row>
    <row r="306" spans="1:10" ht="168">
      <c r="A306" s="114"/>
      <c r="B306" s="107">
        <v>2</v>
      </c>
      <c r="C306" s="10" t="s">
        <v>929</v>
      </c>
      <c r="D306" s="118" t="s">
        <v>926</v>
      </c>
      <c r="E306" s="141"/>
      <c r="F306" s="142"/>
      <c r="G306" s="11" t="s">
        <v>931</v>
      </c>
      <c r="H306" s="14">
        <v>7.47</v>
      </c>
      <c r="I306" s="109">
        <f t="shared" si="4"/>
        <v>14.94</v>
      </c>
      <c r="J306" s="115"/>
    </row>
    <row r="307" spans="1:10" ht="168">
      <c r="A307" s="114"/>
      <c r="B307" s="107">
        <v>2</v>
      </c>
      <c r="C307" s="10" t="s">
        <v>929</v>
      </c>
      <c r="D307" s="118" t="s">
        <v>932</v>
      </c>
      <c r="E307" s="141"/>
      <c r="F307" s="142"/>
      <c r="G307" s="11" t="s">
        <v>931</v>
      </c>
      <c r="H307" s="14">
        <v>7.47</v>
      </c>
      <c r="I307" s="109">
        <f t="shared" si="4"/>
        <v>14.94</v>
      </c>
      <c r="J307" s="115"/>
    </row>
    <row r="308" spans="1:10" ht="180">
      <c r="A308" s="114"/>
      <c r="B308" s="107">
        <v>2</v>
      </c>
      <c r="C308" s="10" t="s">
        <v>933</v>
      </c>
      <c r="D308" s="118" t="s">
        <v>934</v>
      </c>
      <c r="E308" s="141"/>
      <c r="F308" s="142"/>
      <c r="G308" s="11" t="s">
        <v>935</v>
      </c>
      <c r="H308" s="14">
        <v>7.4</v>
      </c>
      <c r="I308" s="109">
        <f t="shared" si="4"/>
        <v>14.8</v>
      </c>
      <c r="J308" s="115"/>
    </row>
    <row r="309" spans="1:10" ht="180">
      <c r="A309" s="114"/>
      <c r="B309" s="107">
        <v>2</v>
      </c>
      <c r="C309" s="10" t="s">
        <v>933</v>
      </c>
      <c r="D309" s="118" t="s">
        <v>926</v>
      </c>
      <c r="E309" s="141"/>
      <c r="F309" s="142"/>
      <c r="G309" s="11" t="s">
        <v>935</v>
      </c>
      <c r="H309" s="14">
        <v>8.23</v>
      </c>
      <c r="I309" s="109">
        <f t="shared" si="4"/>
        <v>16.46</v>
      </c>
      <c r="J309" s="115"/>
    </row>
    <row r="310" spans="1:10" ht="180">
      <c r="A310" s="114"/>
      <c r="B310" s="107">
        <v>2</v>
      </c>
      <c r="C310" s="10" t="s">
        <v>933</v>
      </c>
      <c r="D310" s="118" t="s">
        <v>932</v>
      </c>
      <c r="E310" s="141"/>
      <c r="F310" s="142"/>
      <c r="G310" s="11" t="s">
        <v>935</v>
      </c>
      <c r="H310" s="14">
        <v>8.23</v>
      </c>
      <c r="I310" s="109">
        <f t="shared" si="4"/>
        <v>16.46</v>
      </c>
      <c r="J310" s="115"/>
    </row>
    <row r="311" spans="1:10" ht="228">
      <c r="A311" s="114"/>
      <c r="B311" s="107">
        <v>1</v>
      </c>
      <c r="C311" s="10" t="s">
        <v>936</v>
      </c>
      <c r="D311" s="118" t="s">
        <v>934</v>
      </c>
      <c r="E311" s="141"/>
      <c r="F311" s="142"/>
      <c r="G311" s="11" t="s">
        <v>937</v>
      </c>
      <c r="H311" s="14">
        <v>12.06</v>
      </c>
      <c r="I311" s="109">
        <f t="shared" si="4"/>
        <v>12.06</v>
      </c>
      <c r="J311" s="115"/>
    </row>
    <row r="312" spans="1:10" ht="228">
      <c r="A312" s="114"/>
      <c r="B312" s="107">
        <v>1</v>
      </c>
      <c r="C312" s="10" t="s">
        <v>936</v>
      </c>
      <c r="D312" s="118" t="s">
        <v>930</v>
      </c>
      <c r="E312" s="141"/>
      <c r="F312" s="142"/>
      <c r="G312" s="11" t="s">
        <v>937</v>
      </c>
      <c r="H312" s="14">
        <v>13.78</v>
      </c>
      <c r="I312" s="109">
        <f t="shared" si="4"/>
        <v>13.78</v>
      </c>
      <c r="J312" s="115"/>
    </row>
    <row r="313" spans="1:10" ht="228">
      <c r="A313" s="114"/>
      <c r="B313" s="107">
        <v>2</v>
      </c>
      <c r="C313" s="10" t="s">
        <v>936</v>
      </c>
      <c r="D313" s="118" t="s">
        <v>926</v>
      </c>
      <c r="E313" s="141"/>
      <c r="F313" s="142"/>
      <c r="G313" s="11" t="s">
        <v>937</v>
      </c>
      <c r="H313" s="14">
        <v>12.92</v>
      </c>
      <c r="I313" s="109">
        <f t="shared" si="4"/>
        <v>25.84</v>
      </c>
      <c r="J313" s="115"/>
    </row>
    <row r="314" spans="1:10" ht="72">
      <c r="A314" s="114"/>
      <c r="B314" s="107">
        <v>2</v>
      </c>
      <c r="C314" s="10" t="s">
        <v>938</v>
      </c>
      <c r="D314" s="118" t="s">
        <v>807</v>
      </c>
      <c r="E314" s="141" t="s">
        <v>272</v>
      </c>
      <c r="F314" s="142"/>
      <c r="G314" s="11" t="s">
        <v>939</v>
      </c>
      <c r="H314" s="14">
        <v>0.79</v>
      </c>
      <c r="I314" s="109">
        <f t="shared" si="4"/>
        <v>1.58</v>
      </c>
      <c r="J314" s="115"/>
    </row>
    <row r="315" spans="1:10" ht="72">
      <c r="A315" s="114"/>
      <c r="B315" s="107">
        <v>2</v>
      </c>
      <c r="C315" s="10" t="s">
        <v>938</v>
      </c>
      <c r="D315" s="118" t="s">
        <v>722</v>
      </c>
      <c r="E315" s="141" t="s">
        <v>272</v>
      </c>
      <c r="F315" s="142"/>
      <c r="G315" s="11" t="s">
        <v>939</v>
      </c>
      <c r="H315" s="14">
        <v>0.83</v>
      </c>
      <c r="I315" s="109">
        <f t="shared" si="4"/>
        <v>1.66</v>
      </c>
      <c r="J315" s="115"/>
    </row>
    <row r="316" spans="1:10" ht="72">
      <c r="A316" s="114"/>
      <c r="B316" s="107">
        <v>2</v>
      </c>
      <c r="C316" s="10" t="s">
        <v>938</v>
      </c>
      <c r="D316" s="118" t="s">
        <v>722</v>
      </c>
      <c r="E316" s="141" t="s">
        <v>582</v>
      </c>
      <c r="F316" s="142"/>
      <c r="G316" s="11" t="s">
        <v>939</v>
      </c>
      <c r="H316" s="14">
        <v>0.83</v>
      </c>
      <c r="I316" s="109">
        <f t="shared" si="4"/>
        <v>1.66</v>
      </c>
      <c r="J316" s="115"/>
    </row>
    <row r="317" spans="1:10" ht="72">
      <c r="A317" s="114"/>
      <c r="B317" s="107">
        <v>3</v>
      </c>
      <c r="C317" s="10" t="s">
        <v>938</v>
      </c>
      <c r="D317" s="118" t="s">
        <v>889</v>
      </c>
      <c r="E317" s="141" t="s">
        <v>272</v>
      </c>
      <c r="F317" s="142"/>
      <c r="G317" s="11" t="s">
        <v>939</v>
      </c>
      <c r="H317" s="14">
        <v>0.9</v>
      </c>
      <c r="I317" s="109">
        <f t="shared" si="4"/>
        <v>2.7</v>
      </c>
      <c r="J317" s="115"/>
    </row>
    <row r="318" spans="1:10" ht="72">
      <c r="A318" s="114"/>
      <c r="B318" s="107">
        <v>4</v>
      </c>
      <c r="C318" s="10" t="s">
        <v>938</v>
      </c>
      <c r="D318" s="118" t="s">
        <v>785</v>
      </c>
      <c r="E318" s="141" t="s">
        <v>582</v>
      </c>
      <c r="F318" s="142"/>
      <c r="G318" s="11" t="s">
        <v>939</v>
      </c>
      <c r="H318" s="14">
        <v>0.97</v>
      </c>
      <c r="I318" s="109">
        <f t="shared" si="4"/>
        <v>3.88</v>
      </c>
      <c r="J318" s="115"/>
    </row>
    <row r="319" spans="1:10" ht="72">
      <c r="A319" s="114"/>
      <c r="B319" s="107">
        <v>2</v>
      </c>
      <c r="C319" s="10" t="s">
        <v>938</v>
      </c>
      <c r="D319" s="118" t="s">
        <v>785</v>
      </c>
      <c r="E319" s="141" t="s">
        <v>940</v>
      </c>
      <c r="F319" s="142"/>
      <c r="G319" s="11" t="s">
        <v>939</v>
      </c>
      <c r="H319" s="14">
        <v>0.97</v>
      </c>
      <c r="I319" s="109">
        <f t="shared" si="4"/>
        <v>1.94</v>
      </c>
      <c r="J319" s="115"/>
    </row>
    <row r="320" spans="1:10" ht="72">
      <c r="A320" s="114"/>
      <c r="B320" s="107">
        <v>4</v>
      </c>
      <c r="C320" s="10" t="s">
        <v>938</v>
      </c>
      <c r="D320" s="118" t="s">
        <v>787</v>
      </c>
      <c r="E320" s="141" t="s">
        <v>272</v>
      </c>
      <c r="F320" s="142"/>
      <c r="G320" s="11" t="s">
        <v>939</v>
      </c>
      <c r="H320" s="14">
        <v>1.07</v>
      </c>
      <c r="I320" s="109">
        <f t="shared" si="4"/>
        <v>4.28</v>
      </c>
      <c r="J320" s="115"/>
    </row>
    <row r="321" spans="1:10" ht="72">
      <c r="A321" s="114"/>
      <c r="B321" s="107">
        <v>2</v>
      </c>
      <c r="C321" s="10" t="s">
        <v>938</v>
      </c>
      <c r="D321" s="118" t="s">
        <v>787</v>
      </c>
      <c r="E321" s="141" t="s">
        <v>940</v>
      </c>
      <c r="F321" s="142"/>
      <c r="G321" s="11" t="s">
        <v>939</v>
      </c>
      <c r="H321" s="14">
        <v>1.07</v>
      </c>
      <c r="I321" s="109">
        <f t="shared" si="4"/>
        <v>2.14</v>
      </c>
      <c r="J321" s="115"/>
    </row>
    <row r="322" spans="1:10" ht="72">
      <c r="A322" s="114"/>
      <c r="B322" s="107">
        <v>2</v>
      </c>
      <c r="C322" s="10" t="s">
        <v>938</v>
      </c>
      <c r="D322" s="118" t="s">
        <v>804</v>
      </c>
      <c r="E322" s="141" t="s">
        <v>272</v>
      </c>
      <c r="F322" s="142"/>
      <c r="G322" s="11" t="s">
        <v>939</v>
      </c>
      <c r="H322" s="14">
        <v>1.1399999999999999</v>
      </c>
      <c r="I322" s="109">
        <f t="shared" si="4"/>
        <v>2.2799999999999998</v>
      </c>
      <c r="J322" s="115"/>
    </row>
    <row r="323" spans="1:10" ht="72">
      <c r="A323" s="114"/>
      <c r="B323" s="107">
        <v>2</v>
      </c>
      <c r="C323" s="10" t="s">
        <v>938</v>
      </c>
      <c r="D323" s="118" t="s">
        <v>804</v>
      </c>
      <c r="E323" s="141" t="s">
        <v>110</v>
      </c>
      <c r="F323" s="142"/>
      <c r="G323" s="11" t="s">
        <v>939</v>
      </c>
      <c r="H323" s="14">
        <v>1.1399999999999999</v>
      </c>
      <c r="I323" s="109">
        <f t="shared" si="4"/>
        <v>2.2799999999999998</v>
      </c>
      <c r="J323" s="115"/>
    </row>
    <row r="324" spans="1:10" ht="72">
      <c r="A324" s="114"/>
      <c r="B324" s="107">
        <v>2</v>
      </c>
      <c r="C324" s="10" t="s">
        <v>938</v>
      </c>
      <c r="D324" s="118" t="s">
        <v>788</v>
      </c>
      <c r="E324" s="141" t="s">
        <v>272</v>
      </c>
      <c r="F324" s="142"/>
      <c r="G324" s="11" t="s">
        <v>939</v>
      </c>
      <c r="H324" s="14">
        <v>1.19</v>
      </c>
      <c r="I324" s="109">
        <f t="shared" si="4"/>
        <v>2.38</v>
      </c>
      <c r="J324" s="115"/>
    </row>
    <row r="325" spans="1:10" ht="72">
      <c r="A325" s="114"/>
      <c r="B325" s="107">
        <v>2</v>
      </c>
      <c r="C325" s="10" t="s">
        <v>938</v>
      </c>
      <c r="D325" s="118" t="s">
        <v>808</v>
      </c>
      <c r="E325" s="141" t="s">
        <v>272</v>
      </c>
      <c r="F325" s="142"/>
      <c r="G325" s="11" t="s">
        <v>939</v>
      </c>
      <c r="H325" s="14">
        <v>1.24</v>
      </c>
      <c r="I325" s="109">
        <f t="shared" si="4"/>
        <v>2.48</v>
      </c>
      <c r="J325" s="115"/>
    </row>
    <row r="326" spans="1:10" ht="72">
      <c r="A326" s="114"/>
      <c r="B326" s="107">
        <v>2</v>
      </c>
      <c r="C326" s="10" t="s">
        <v>938</v>
      </c>
      <c r="D326" s="118" t="s">
        <v>799</v>
      </c>
      <c r="E326" s="141" t="s">
        <v>272</v>
      </c>
      <c r="F326" s="142"/>
      <c r="G326" s="11" t="s">
        <v>939</v>
      </c>
      <c r="H326" s="14">
        <v>1.31</v>
      </c>
      <c r="I326" s="109">
        <f t="shared" si="4"/>
        <v>2.62</v>
      </c>
      <c r="J326" s="115"/>
    </row>
    <row r="327" spans="1:10" ht="72">
      <c r="A327" s="114"/>
      <c r="B327" s="107">
        <v>1</v>
      </c>
      <c r="C327" s="10" t="s">
        <v>938</v>
      </c>
      <c r="D327" s="118" t="s">
        <v>941</v>
      </c>
      <c r="E327" s="141" t="s">
        <v>272</v>
      </c>
      <c r="F327" s="142"/>
      <c r="G327" s="11" t="s">
        <v>939</v>
      </c>
      <c r="H327" s="14">
        <v>1.54</v>
      </c>
      <c r="I327" s="109">
        <f t="shared" si="4"/>
        <v>1.54</v>
      </c>
      <c r="J327" s="115"/>
    </row>
    <row r="328" spans="1:10" ht="108">
      <c r="A328" s="114"/>
      <c r="B328" s="107">
        <v>2</v>
      </c>
      <c r="C328" s="10" t="s">
        <v>942</v>
      </c>
      <c r="D328" s="118" t="s">
        <v>889</v>
      </c>
      <c r="E328" s="141" t="s">
        <v>272</v>
      </c>
      <c r="F328" s="142"/>
      <c r="G328" s="11" t="s">
        <v>943</v>
      </c>
      <c r="H328" s="14">
        <v>5.33</v>
      </c>
      <c r="I328" s="109">
        <f t="shared" si="4"/>
        <v>10.66</v>
      </c>
      <c r="J328" s="115"/>
    </row>
    <row r="329" spans="1:10" ht="132">
      <c r="A329" s="114"/>
      <c r="B329" s="107">
        <v>1</v>
      </c>
      <c r="C329" s="10" t="s">
        <v>944</v>
      </c>
      <c r="D329" s="118" t="s">
        <v>721</v>
      </c>
      <c r="E329" s="141" t="s">
        <v>272</v>
      </c>
      <c r="F329" s="142"/>
      <c r="G329" s="11" t="s">
        <v>945</v>
      </c>
      <c r="H329" s="14">
        <v>1.88</v>
      </c>
      <c r="I329" s="109">
        <f t="shared" si="4"/>
        <v>1.88</v>
      </c>
      <c r="J329" s="115"/>
    </row>
    <row r="330" spans="1:10" ht="132">
      <c r="A330" s="114"/>
      <c r="B330" s="107">
        <v>2</v>
      </c>
      <c r="C330" s="10" t="s">
        <v>944</v>
      </c>
      <c r="D330" s="118" t="s">
        <v>807</v>
      </c>
      <c r="E330" s="141" t="s">
        <v>272</v>
      </c>
      <c r="F330" s="142"/>
      <c r="G330" s="11" t="s">
        <v>945</v>
      </c>
      <c r="H330" s="14">
        <v>2.0499999999999998</v>
      </c>
      <c r="I330" s="109">
        <f t="shared" si="4"/>
        <v>4.0999999999999996</v>
      </c>
      <c r="J330" s="115"/>
    </row>
    <row r="331" spans="1:10" ht="132">
      <c r="A331" s="114"/>
      <c r="B331" s="107">
        <v>2</v>
      </c>
      <c r="C331" s="10" t="s">
        <v>944</v>
      </c>
      <c r="D331" s="118" t="s">
        <v>722</v>
      </c>
      <c r="E331" s="141" t="s">
        <v>272</v>
      </c>
      <c r="F331" s="142"/>
      <c r="G331" s="11" t="s">
        <v>945</v>
      </c>
      <c r="H331" s="14">
        <v>2.23</v>
      </c>
      <c r="I331" s="109">
        <f t="shared" si="4"/>
        <v>4.46</v>
      </c>
      <c r="J331" s="115"/>
    </row>
    <row r="332" spans="1:10" ht="132">
      <c r="A332" s="114"/>
      <c r="B332" s="107">
        <v>1</v>
      </c>
      <c r="C332" s="10" t="s">
        <v>944</v>
      </c>
      <c r="D332" s="118" t="s">
        <v>889</v>
      </c>
      <c r="E332" s="141" t="s">
        <v>272</v>
      </c>
      <c r="F332" s="142"/>
      <c r="G332" s="11" t="s">
        <v>945</v>
      </c>
      <c r="H332" s="14">
        <v>2.4</v>
      </c>
      <c r="I332" s="109">
        <f t="shared" si="4"/>
        <v>2.4</v>
      </c>
      <c r="J332" s="115"/>
    </row>
    <row r="333" spans="1:10" ht="132">
      <c r="A333" s="114"/>
      <c r="B333" s="107">
        <v>2</v>
      </c>
      <c r="C333" s="10" t="s">
        <v>944</v>
      </c>
      <c r="D333" s="118" t="s">
        <v>804</v>
      </c>
      <c r="E333" s="141" t="s">
        <v>272</v>
      </c>
      <c r="F333" s="142"/>
      <c r="G333" s="11" t="s">
        <v>945</v>
      </c>
      <c r="H333" s="14">
        <v>3.17</v>
      </c>
      <c r="I333" s="109">
        <f t="shared" si="4"/>
        <v>6.34</v>
      </c>
      <c r="J333" s="115"/>
    </row>
    <row r="334" spans="1:10" ht="132">
      <c r="A334" s="114"/>
      <c r="B334" s="107">
        <v>2</v>
      </c>
      <c r="C334" s="10" t="s">
        <v>944</v>
      </c>
      <c r="D334" s="118" t="s">
        <v>799</v>
      </c>
      <c r="E334" s="141" t="s">
        <v>272</v>
      </c>
      <c r="F334" s="142"/>
      <c r="G334" s="11" t="s">
        <v>945</v>
      </c>
      <c r="H334" s="14">
        <v>4.38</v>
      </c>
      <c r="I334" s="109">
        <f t="shared" si="4"/>
        <v>8.76</v>
      </c>
      <c r="J334" s="115"/>
    </row>
    <row r="335" spans="1:10" ht="300">
      <c r="A335" s="114"/>
      <c r="B335" s="107">
        <v>1</v>
      </c>
      <c r="C335" s="10" t="s">
        <v>946</v>
      </c>
      <c r="D335" s="118" t="s">
        <v>837</v>
      </c>
      <c r="E335" s="141"/>
      <c r="F335" s="142"/>
      <c r="G335" s="11" t="s">
        <v>947</v>
      </c>
      <c r="H335" s="14">
        <v>2.0699999999999998</v>
      </c>
      <c r="I335" s="109">
        <f t="shared" si="4"/>
        <v>2.0699999999999998</v>
      </c>
      <c r="J335" s="115"/>
    </row>
    <row r="336" spans="1:10" ht="228">
      <c r="A336" s="114"/>
      <c r="B336" s="107">
        <v>1</v>
      </c>
      <c r="C336" s="10" t="s">
        <v>948</v>
      </c>
      <c r="D336" s="118" t="s">
        <v>949</v>
      </c>
      <c r="E336" s="141"/>
      <c r="F336" s="142"/>
      <c r="G336" s="11" t="s">
        <v>950</v>
      </c>
      <c r="H336" s="14">
        <v>7.66</v>
      </c>
      <c r="I336" s="109">
        <f t="shared" si="4"/>
        <v>7.66</v>
      </c>
      <c r="J336" s="115"/>
    </row>
    <row r="337" spans="1:10" ht="228">
      <c r="A337" s="114"/>
      <c r="B337" s="107">
        <v>2</v>
      </c>
      <c r="C337" s="10" t="s">
        <v>948</v>
      </c>
      <c r="D337" s="118" t="s">
        <v>951</v>
      </c>
      <c r="E337" s="141"/>
      <c r="F337" s="142"/>
      <c r="G337" s="11" t="s">
        <v>950</v>
      </c>
      <c r="H337" s="14">
        <v>7.66</v>
      </c>
      <c r="I337" s="109">
        <f t="shared" si="4"/>
        <v>15.32</v>
      </c>
      <c r="J337" s="115"/>
    </row>
    <row r="338" spans="1:10" ht="216">
      <c r="A338" s="114"/>
      <c r="B338" s="107">
        <v>2</v>
      </c>
      <c r="C338" s="10" t="s">
        <v>952</v>
      </c>
      <c r="D338" s="118" t="s">
        <v>238</v>
      </c>
      <c r="E338" s="141" t="s">
        <v>25</v>
      </c>
      <c r="F338" s="142"/>
      <c r="G338" s="11" t="s">
        <v>953</v>
      </c>
      <c r="H338" s="14">
        <v>6.88</v>
      </c>
      <c r="I338" s="109">
        <f t="shared" si="4"/>
        <v>13.76</v>
      </c>
      <c r="J338" s="115"/>
    </row>
    <row r="339" spans="1:10" ht="216">
      <c r="A339" s="114"/>
      <c r="B339" s="107">
        <v>2</v>
      </c>
      <c r="C339" s="10" t="s">
        <v>952</v>
      </c>
      <c r="D339" s="118" t="s">
        <v>954</v>
      </c>
      <c r="E339" s="141" t="s">
        <v>23</v>
      </c>
      <c r="F339" s="142"/>
      <c r="G339" s="11" t="s">
        <v>953</v>
      </c>
      <c r="H339" s="14">
        <v>6.88</v>
      </c>
      <c r="I339" s="109">
        <f t="shared" si="4"/>
        <v>13.76</v>
      </c>
      <c r="J339" s="115"/>
    </row>
    <row r="340" spans="1:10" ht="216">
      <c r="A340" s="114"/>
      <c r="B340" s="107">
        <v>1</v>
      </c>
      <c r="C340" s="10" t="s">
        <v>952</v>
      </c>
      <c r="D340" s="118" t="s">
        <v>67</v>
      </c>
      <c r="E340" s="141" t="s">
        <v>238</v>
      </c>
      <c r="F340" s="142"/>
      <c r="G340" s="11" t="s">
        <v>953</v>
      </c>
      <c r="H340" s="14">
        <v>6.88</v>
      </c>
      <c r="I340" s="109">
        <f t="shared" si="4"/>
        <v>6.88</v>
      </c>
      <c r="J340" s="115"/>
    </row>
    <row r="341" spans="1:10" ht="240">
      <c r="A341" s="114"/>
      <c r="B341" s="107">
        <v>1</v>
      </c>
      <c r="C341" s="10" t="s">
        <v>955</v>
      </c>
      <c r="D341" s="118" t="s">
        <v>954</v>
      </c>
      <c r="E341" s="141" t="s">
        <v>25</v>
      </c>
      <c r="F341" s="142"/>
      <c r="G341" s="11" t="s">
        <v>956</v>
      </c>
      <c r="H341" s="14">
        <v>10.16</v>
      </c>
      <c r="I341" s="109">
        <f t="shared" si="4"/>
        <v>10.16</v>
      </c>
      <c r="J341" s="115"/>
    </row>
    <row r="342" spans="1:10" ht="240">
      <c r="A342" s="114"/>
      <c r="B342" s="107">
        <v>1</v>
      </c>
      <c r="C342" s="10" t="s">
        <v>955</v>
      </c>
      <c r="D342" s="118" t="s">
        <v>954</v>
      </c>
      <c r="E342" s="141" t="s">
        <v>26</v>
      </c>
      <c r="F342" s="142"/>
      <c r="G342" s="11" t="s">
        <v>956</v>
      </c>
      <c r="H342" s="14">
        <v>10.16</v>
      </c>
      <c r="I342" s="109">
        <f t="shared" ref="I342:I405" si="5">H342*B342</f>
        <v>10.16</v>
      </c>
      <c r="J342" s="115"/>
    </row>
    <row r="343" spans="1:10" ht="204">
      <c r="A343" s="114"/>
      <c r="B343" s="107">
        <v>1</v>
      </c>
      <c r="C343" s="10" t="s">
        <v>957</v>
      </c>
      <c r="D343" s="118" t="s">
        <v>238</v>
      </c>
      <c r="E343" s="141" t="s">
        <v>23</v>
      </c>
      <c r="F343" s="142"/>
      <c r="G343" s="11" t="s">
        <v>958</v>
      </c>
      <c r="H343" s="14">
        <v>12.33</v>
      </c>
      <c r="I343" s="109">
        <f t="shared" si="5"/>
        <v>12.33</v>
      </c>
      <c r="J343" s="115"/>
    </row>
    <row r="344" spans="1:10" ht="204">
      <c r="A344" s="114"/>
      <c r="B344" s="107">
        <v>1</v>
      </c>
      <c r="C344" s="10" t="s">
        <v>957</v>
      </c>
      <c r="D344" s="118" t="s">
        <v>238</v>
      </c>
      <c r="E344" s="141" t="s">
        <v>25</v>
      </c>
      <c r="F344" s="142"/>
      <c r="G344" s="11" t="s">
        <v>958</v>
      </c>
      <c r="H344" s="14">
        <v>12.33</v>
      </c>
      <c r="I344" s="109">
        <f t="shared" si="5"/>
        <v>12.33</v>
      </c>
      <c r="J344" s="115"/>
    </row>
    <row r="345" spans="1:10" ht="204">
      <c r="A345" s="114"/>
      <c r="B345" s="107">
        <v>1</v>
      </c>
      <c r="C345" s="10" t="s">
        <v>957</v>
      </c>
      <c r="D345" s="118" t="s">
        <v>238</v>
      </c>
      <c r="E345" s="141" t="s">
        <v>26</v>
      </c>
      <c r="F345" s="142"/>
      <c r="G345" s="11" t="s">
        <v>958</v>
      </c>
      <c r="H345" s="14">
        <v>12.33</v>
      </c>
      <c r="I345" s="109">
        <f t="shared" si="5"/>
        <v>12.33</v>
      </c>
      <c r="J345" s="115"/>
    </row>
    <row r="346" spans="1:10" ht="204">
      <c r="A346" s="114"/>
      <c r="B346" s="107">
        <v>1</v>
      </c>
      <c r="C346" s="10" t="s">
        <v>957</v>
      </c>
      <c r="D346" s="118" t="s">
        <v>238</v>
      </c>
      <c r="E346" s="141" t="s">
        <v>27</v>
      </c>
      <c r="F346" s="142"/>
      <c r="G346" s="11" t="s">
        <v>958</v>
      </c>
      <c r="H346" s="14">
        <v>12.33</v>
      </c>
      <c r="I346" s="109">
        <f t="shared" si="5"/>
        <v>12.33</v>
      </c>
      <c r="J346" s="115"/>
    </row>
    <row r="347" spans="1:10" ht="204">
      <c r="A347" s="114"/>
      <c r="B347" s="107">
        <v>1</v>
      </c>
      <c r="C347" s="10" t="s">
        <v>957</v>
      </c>
      <c r="D347" s="118" t="s">
        <v>954</v>
      </c>
      <c r="E347" s="141" t="s">
        <v>26</v>
      </c>
      <c r="F347" s="142"/>
      <c r="G347" s="11" t="s">
        <v>958</v>
      </c>
      <c r="H347" s="14">
        <v>12.33</v>
      </c>
      <c r="I347" s="109">
        <f t="shared" si="5"/>
        <v>12.33</v>
      </c>
      <c r="J347" s="115"/>
    </row>
    <row r="348" spans="1:10" ht="240">
      <c r="A348" s="114"/>
      <c r="B348" s="107">
        <v>1</v>
      </c>
      <c r="C348" s="10" t="s">
        <v>959</v>
      </c>
      <c r="D348" s="118" t="s">
        <v>837</v>
      </c>
      <c r="E348" s="141" t="s">
        <v>527</v>
      </c>
      <c r="F348" s="142"/>
      <c r="G348" s="11" t="s">
        <v>960</v>
      </c>
      <c r="H348" s="14">
        <v>5.68</v>
      </c>
      <c r="I348" s="109">
        <f t="shared" si="5"/>
        <v>5.68</v>
      </c>
      <c r="J348" s="115"/>
    </row>
    <row r="349" spans="1:10" ht="216">
      <c r="A349" s="114"/>
      <c r="B349" s="107">
        <v>2</v>
      </c>
      <c r="C349" s="10" t="s">
        <v>961</v>
      </c>
      <c r="D349" s="118" t="s">
        <v>238</v>
      </c>
      <c r="E349" s="141" t="s">
        <v>23</v>
      </c>
      <c r="F349" s="142"/>
      <c r="G349" s="11" t="s">
        <v>962</v>
      </c>
      <c r="H349" s="14">
        <v>11.64</v>
      </c>
      <c r="I349" s="109">
        <f t="shared" si="5"/>
        <v>23.28</v>
      </c>
      <c r="J349" s="115"/>
    </row>
    <row r="350" spans="1:10" ht="216">
      <c r="A350" s="114"/>
      <c r="B350" s="107">
        <v>2</v>
      </c>
      <c r="C350" s="10" t="s">
        <v>961</v>
      </c>
      <c r="D350" s="118" t="s">
        <v>238</v>
      </c>
      <c r="E350" s="141" t="s">
        <v>27</v>
      </c>
      <c r="F350" s="142"/>
      <c r="G350" s="11" t="s">
        <v>962</v>
      </c>
      <c r="H350" s="14">
        <v>11.64</v>
      </c>
      <c r="I350" s="109">
        <f t="shared" si="5"/>
        <v>23.28</v>
      </c>
      <c r="J350" s="115"/>
    </row>
    <row r="351" spans="1:10" ht="216">
      <c r="A351" s="114"/>
      <c r="B351" s="107">
        <v>2</v>
      </c>
      <c r="C351" s="10" t="s">
        <v>961</v>
      </c>
      <c r="D351" s="118" t="s">
        <v>954</v>
      </c>
      <c r="E351" s="141" t="s">
        <v>23</v>
      </c>
      <c r="F351" s="142"/>
      <c r="G351" s="11" t="s">
        <v>962</v>
      </c>
      <c r="H351" s="14">
        <v>11.64</v>
      </c>
      <c r="I351" s="109">
        <f t="shared" si="5"/>
        <v>23.28</v>
      </c>
      <c r="J351" s="115"/>
    </row>
    <row r="352" spans="1:10" ht="216">
      <c r="A352" s="114"/>
      <c r="B352" s="107">
        <v>2</v>
      </c>
      <c r="C352" s="10" t="s">
        <v>963</v>
      </c>
      <c r="D352" s="118" t="s">
        <v>954</v>
      </c>
      <c r="E352" s="141" t="s">
        <v>23</v>
      </c>
      <c r="F352" s="142"/>
      <c r="G352" s="11" t="s">
        <v>964</v>
      </c>
      <c r="H352" s="14">
        <v>12.33</v>
      </c>
      <c r="I352" s="109">
        <f t="shared" si="5"/>
        <v>24.66</v>
      </c>
      <c r="J352" s="115"/>
    </row>
    <row r="353" spans="1:10" ht="216">
      <c r="A353" s="114"/>
      <c r="B353" s="107">
        <v>1</v>
      </c>
      <c r="C353" s="10" t="s">
        <v>963</v>
      </c>
      <c r="D353" s="118" t="s">
        <v>954</v>
      </c>
      <c r="E353" s="141" t="s">
        <v>27</v>
      </c>
      <c r="F353" s="142"/>
      <c r="G353" s="11" t="s">
        <v>964</v>
      </c>
      <c r="H353" s="14">
        <v>12.33</v>
      </c>
      <c r="I353" s="109">
        <f t="shared" si="5"/>
        <v>12.33</v>
      </c>
      <c r="J353" s="115"/>
    </row>
    <row r="354" spans="1:10" ht="192">
      <c r="A354" s="114"/>
      <c r="B354" s="107">
        <v>1</v>
      </c>
      <c r="C354" s="10" t="s">
        <v>965</v>
      </c>
      <c r="D354" s="118" t="s">
        <v>837</v>
      </c>
      <c r="E354" s="141" t="s">
        <v>238</v>
      </c>
      <c r="F354" s="142"/>
      <c r="G354" s="11" t="s">
        <v>966</v>
      </c>
      <c r="H354" s="14">
        <v>8.8800000000000008</v>
      </c>
      <c r="I354" s="109">
        <f t="shared" si="5"/>
        <v>8.8800000000000008</v>
      </c>
      <c r="J354" s="115"/>
    </row>
    <row r="355" spans="1:10" ht="216">
      <c r="A355" s="114"/>
      <c r="B355" s="107">
        <v>2</v>
      </c>
      <c r="C355" s="10" t="s">
        <v>967</v>
      </c>
      <c r="D355" s="118" t="s">
        <v>23</v>
      </c>
      <c r="E355" s="141" t="s">
        <v>954</v>
      </c>
      <c r="F355" s="142"/>
      <c r="G355" s="11" t="s">
        <v>968</v>
      </c>
      <c r="H355" s="14">
        <v>11.46</v>
      </c>
      <c r="I355" s="109">
        <f t="shared" si="5"/>
        <v>22.92</v>
      </c>
      <c r="J355" s="115"/>
    </row>
    <row r="356" spans="1:10" ht="216">
      <c r="A356" s="114"/>
      <c r="B356" s="107">
        <v>1</v>
      </c>
      <c r="C356" s="10" t="s">
        <v>967</v>
      </c>
      <c r="D356" s="118" t="s">
        <v>67</v>
      </c>
      <c r="E356" s="141" t="s">
        <v>238</v>
      </c>
      <c r="F356" s="142"/>
      <c r="G356" s="11" t="s">
        <v>968</v>
      </c>
      <c r="H356" s="14">
        <v>11.46</v>
      </c>
      <c r="I356" s="109">
        <f t="shared" si="5"/>
        <v>11.46</v>
      </c>
      <c r="J356" s="115"/>
    </row>
    <row r="357" spans="1:10" ht="216">
      <c r="A357" s="114"/>
      <c r="B357" s="107">
        <v>1</v>
      </c>
      <c r="C357" s="10" t="s">
        <v>967</v>
      </c>
      <c r="D357" s="118" t="s">
        <v>67</v>
      </c>
      <c r="E357" s="141" t="s">
        <v>954</v>
      </c>
      <c r="F357" s="142"/>
      <c r="G357" s="11" t="s">
        <v>968</v>
      </c>
      <c r="H357" s="14">
        <v>11.46</v>
      </c>
      <c r="I357" s="109">
        <f t="shared" si="5"/>
        <v>11.46</v>
      </c>
      <c r="J357" s="115"/>
    </row>
    <row r="358" spans="1:10" ht="228">
      <c r="A358" s="114"/>
      <c r="B358" s="107">
        <v>1</v>
      </c>
      <c r="C358" s="10" t="s">
        <v>969</v>
      </c>
      <c r="D358" s="118" t="s">
        <v>837</v>
      </c>
      <c r="E358" s="141" t="s">
        <v>347</v>
      </c>
      <c r="F358" s="142"/>
      <c r="G358" s="11" t="s">
        <v>970</v>
      </c>
      <c r="H358" s="14">
        <v>7.5</v>
      </c>
      <c r="I358" s="109">
        <f t="shared" si="5"/>
        <v>7.5</v>
      </c>
      <c r="J358" s="115"/>
    </row>
    <row r="359" spans="1:10" ht="216">
      <c r="A359" s="114"/>
      <c r="B359" s="107">
        <v>2</v>
      </c>
      <c r="C359" s="10" t="s">
        <v>971</v>
      </c>
      <c r="D359" s="118" t="s">
        <v>27</v>
      </c>
      <c r="E359" s="141" t="s">
        <v>107</v>
      </c>
      <c r="F359" s="142"/>
      <c r="G359" s="11" t="s">
        <v>972</v>
      </c>
      <c r="H359" s="14">
        <v>5.81</v>
      </c>
      <c r="I359" s="109">
        <f t="shared" si="5"/>
        <v>11.62</v>
      </c>
      <c r="J359" s="115"/>
    </row>
    <row r="360" spans="1:10" ht="216">
      <c r="A360" s="114"/>
      <c r="B360" s="107">
        <v>1</v>
      </c>
      <c r="C360" s="10" t="s">
        <v>971</v>
      </c>
      <c r="D360" s="118" t="s">
        <v>27</v>
      </c>
      <c r="E360" s="141" t="s">
        <v>209</v>
      </c>
      <c r="F360" s="142"/>
      <c r="G360" s="11" t="s">
        <v>972</v>
      </c>
      <c r="H360" s="14">
        <v>5.81</v>
      </c>
      <c r="I360" s="109">
        <f t="shared" si="5"/>
        <v>5.81</v>
      </c>
      <c r="J360" s="115"/>
    </row>
    <row r="361" spans="1:10" ht="216">
      <c r="A361" s="114"/>
      <c r="B361" s="107">
        <v>1</v>
      </c>
      <c r="C361" s="10" t="s">
        <v>971</v>
      </c>
      <c r="D361" s="118" t="s">
        <v>27</v>
      </c>
      <c r="E361" s="141" t="s">
        <v>309</v>
      </c>
      <c r="F361" s="142"/>
      <c r="G361" s="11" t="s">
        <v>972</v>
      </c>
      <c r="H361" s="14">
        <v>5.81</v>
      </c>
      <c r="I361" s="109">
        <f t="shared" si="5"/>
        <v>5.81</v>
      </c>
      <c r="J361" s="115"/>
    </row>
    <row r="362" spans="1:10" ht="216">
      <c r="A362" s="114"/>
      <c r="B362" s="107">
        <v>2</v>
      </c>
      <c r="C362" s="10" t="s">
        <v>971</v>
      </c>
      <c r="D362" s="118" t="s">
        <v>28</v>
      </c>
      <c r="E362" s="141" t="s">
        <v>107</v>
      </c>
      <c r="F362" s="142"/>
      <c r="G362" s="11" t="s">
        <v>972</v>
      </c>
      <c r="H362" s="14">
        <v>5.81</v>
      </c>
      <c r="I362" s="109">
        <f t="shared" si="5"/>
        <v>11.62</v>
      </c>
      <c r="J362" s="115"/>
    </row>
    <row r="363" spans="1:10" ht="216">
      <c r="A363" s="114"/>
      <c r="B363" s="107">
        <v>1</v>
      </c>
      <c r="C363" s="10" t="s">
        <v>971</v>
      </c>
      <c r="D363" s="118" t="s">
        <v>29</v>
      </c>
      <c r="E363" s="141" t="s">
        <v>107</v>
      </c>
      <c r="F363" s="142"/>
      <c r="G363" s="11" t="s">
        <v>972</v>
      </c>
      <c r="H363" s="14">
        <v>5.81</v>
      </c>
      <c r="I363" s="109">
        <f t="shared" si="5"/>
        <v>5.81</v>
      </c>
      <c r="J363" s="115"/>
    </row>
    <row r="364" spans="1:10" ht="264">
      <c r="A364" s="114"/>
      <c r="B364" s="107">
        <v>2</v>
      </c>
      <c r="C364" s="10" t="s">
        <v>973</v>
      </c>
      <c r="D364" s="118" t="s">
        <v>23</v>
      </c>
      <c r="E364" s="141"/>
      <c r="F364" s="142"/>
      <c r="G364" s="11" t="s">
        <v>974</v>
      </c>
      <c r="H364" s="14">
        <v>11.89</v>
      </c>
      <c r="I364" s="109">
        <f t="shared" si="5"/>
        <v>23.78</v>
      </c>
      <c r="J364" s="115"/>
    </row>
    <row r="365" spans="1:10" ht="264">
      <c r="A365" s="114"/>
      <c r="B365" s="107">
        <v>2</v>
      </c>
      <c r="C365" s="10" t="s">
        <v>973</v>
      </c>
      <c r="D365" s="118" t="s">
        <v>25</v>
      </c>
      <c r="E365" s="141"/>
      <c r="F365" s="142"/>
      <c r="G365" s="11" t="s">
        <v>974</v>
      </c>
      <c r="H365" s="14">
        <v>12.66</v>
      </c>
      <c r="I365" s="109">
        <f t="shared" si="5"/>
        <v>25.32</v>
      </c>
      <c r="J365" s="115"/>
    </row>
    <row r="366" spans="1:10" ht="264">
      <c r="A366" s="114"/>
      <c r="B366" s="107">
        <v>2</v>
      </c>
      <c r="C366" s="10" t="s">
        <v>973</v>
      </c>
      <c r="D366" s="118" t="s">
        <v>26</v>
      </c>
      <c r="E366" s="141"/>
      <c r="F366" s="142"/>
      <c r="G366" s="11" t="s">
        <v>974</v>
      </c>
      <c r="H366" s="14">
        <v>14.13</v>
      </c>
      <c r="I366" s="109">
        <f t="shared" si="5"/>
        <v>28.26</v>
      </c>
      <c r="J366" s="115"/>
    </row>
    <row r="367" spans="1:10" ht="288">
      <c r="A367" s="114"/>
      <c r="B367" s="107">
        <v>2</v>
      </c>
      <c r="C367" s="10" t="s">
        <v>975</v>
      </c>
      <c r="D367" s="118" t="s">
        <v>238</v>
      </c>
      <c r="E367" s="141" t="s">
        <v>25</v>
      </c>
      <c r="F367" s="142"/>
      <c r="G367" s="11" t="s">
        <v>976</v>
      </c>
      <c r="H367" s="14">
        <v>20.51</v>
      </c>
      <c r="I367" s="109">
        <f t="shared" si="5"/>
        <v>41.02</v>
      </c>
      <c r="J367" s="115"/>
    </row>
    <row r="368" spans="1:10" ht="252">
      <c r="A368" s="114"/>
      <c r="B368" s="107">
        <v>1</v>
      </c>
      <c r="C368" s="10" t="s">
        <v>977</v>
      </c>
      <c r="D368" s="118" t="s">
        <v>238</v>
      </c>
      <c r="E368" s="141" t="s">
        <v>650</v>
      </c>
      <c r="F368" s="142"/>
      <c r="G368" s="11" t="s">
        <v>978</v>
      </c>
      <c r="H368" s="14">
        <v>12.94</v>
      </c>
      <c r="I368" s="109">
        <f t="shared" si="5"/>
        <v>12.94</v>
      </c>
      <c r="J368" s="115"/>
    </row>
    <row r="369" spans="1:10" ht="252">
      <c r="A369" s="114"/>
      <c r="B369" s="107">
        <v>1</v>
      </c>
      <c r="C369" s="10" t="s">
        <v>979</v>
      </c>
      <c r="D369" s="118" t="s">
        <v>926</v>
      </c>
      <c r="E369" s="141"/>
      <c r="F369" s="142"/>
      <c r="G369" s="11" t="s">
        <v>980</v>
      </c>
      <c r="H369" s="14">
        <v>14.15</v>
      </c>
      <c r="I369" s="109">
        <f t="shared" si="5"/>
        <v>14.15</v>
      </c>
      <c r="J369" s="115"/>
    </row>
    <row r="370" spans="1:10" ht="204">
      <c r="A370" s="114"/>
      <c r="B370" s="107">
        <v>2</v>
      </c>
      <c r="C370" s="10" t="s">
        <v>981</v>
      </c>
      <c r="D370" s="118" t="s">
        <v>930</v>
      </c>
      <c r="E370" s="141"/>
      <c r="F370" s="142"/>
      <c r="G370" s="11" t="s">
        <v>982</v>
      </c>
      <c r="H370" s="14">
        <v>14.97</v>
      </c>
      <c r="I370" s="109">
        <f t="shared" si="5"/>
        <v>29.94</v>
      </c>
      <c r="J370" s="115"/>
    </row>
    <row r="371" spans="1:10" ht="204">
      <c r="A371" s="114"/>
      <c r="B371" s="107">
        <v>2</v>
      </c>
      <c r="C371" s="10" t="s">
        <v>981</v>
      </c>
      <c r="D371" s="118" t="s">
        <v>983</v>
      </c>
      <c r="E371" s="141"/>
      <c r="F371" s="142"/>
      <c r="G371" s="11" t="s">
        <v>982</v>
      </c>
      <c r="H371" s="14">
        <v>12.68</v>
      </c>
      <c r="I371" s="109">
        <f t="shared" si="5"/>
        <v>25.36</v>
      </c>
      <c r="J371" s="115"/>
    </row>
    <row r="372" spans="1:10" ht="204">
      <c r="A372" s="114"/>
      <c r="B372" s="107">
        <v>1</v>
      </c>
      <c r="C372" s="10" t="s">
        <v>981</v>
      </c>
      <c r="D372" s="118" t="s">
        <v>984</v>
      </c>
      <c r="E372" s="141"/>
      <c r="F372" s="142"/>
      <c r="G372" s="11" t="s">
        <v>982</v>
      </c>
      <c r="H372" s="14">
        <v>12.94</v>
      </c>
      <c r="I372" s="109">
        <f t="shared" si="5"/>
        <v>12.94</v>
      </c>
      <c r="J372" s="115"/>
    </row>
    <row r="373" spans="1:10" ht="204">
      <c r="A373" s="114"/>
      <c r="B373" s="107">
        <v>2</v>
      </c>
      <c r="C373" s="10" t="s">
        <v>981</v>
      </c>
      <c r="D373" s="118" t="s">
        <v>985</v>
      </c>
      <c r="E373" s="141"/>
      <c r="F373" s="142"/>
      <c r="G373" s="11" t="s">
        <v>982</v>
      </c>
      <c r="H373" s="14">
        <v>13.37</v>
      </c>
      <c r="I373" s="109">
        <f t="shared" si="5"/>
        <v>26.74</v>
      </c>
      <c r="J373" s="115"/>
    </row>
    <row r="374" spans="1:10" ht="204">
      <c r="A374" s="114"/>
      <c r="B374" s="107">
        <v>1</v>
      </c>
      <c r="C374" s="10" t="s">
        <v>981</v>
      </c>
      <c r="D374" s="118" t="s">
        <v>986</v>
      </c>
      <c r="E374" s="141"/>
      <c r="F374" s="142"/>
      <c r="G374" s="11" t="s">
        <v>982</v>
      </c>
      <c r="H374" s="14">
        <v>13.37</v>
      </c>
      <c r="I374" s="109">
        <f t="shared" si="5"/>
        <v>13.37</v>
      </c>
      <c r="J374" s="115"/>
    </row>
    <row r="375" spans="1:10" ht="264">
      <c r="A375" s="114"/>
      <c r="B375" s="107">
        <v>1</v>
      </c>
      <c r="C375" s="10" t="s">
        <v>987</v>
      </c>
      <c r="D375" s="118" t="s">
        <v>272</v>
      </c>
      <c r="E375" s="141" t="s">
        <v>25</v>
      </c>
      <c r="F375" s="142"/>
      <c r="G375" s="11" t="s">
        <v>988</v>
      </c>
      <c r="H375" s="14">
        <v>13.35</v>
      </c>
      <c r="I375" s="109">
        <f t="shared" si="5"/>
        <v>13.35</v>
      </c>
      <c r="J375" s="115"/>
    </row>
    <row r="376" spans="1:10" ht="264">
      <c r="A376" s="114"/>
      <c r="B376" s="107">
        <v>2</v>
      </c>
      <c r="C376" s="10" t="s">
        <v>987</v>
      </c>
      <c r="D376" s="118" t="s">
        <v>23</v>
      </c>
      <c r="E376" s="141" t="s">
        <v>989</v>
      </c>
      <c r="F376" s="142"/>
      <c r="G376" s="11" t="s">
        <v>988</v>
      </c>
      <c r="H376" s="14">
        <v>12.58</v>
      </c>
      <c r="I376" s="109">
        <f t="shared" si="5"/>
        <v>25.16</v>
      </c>
      <c r="J376" s="115"/>
    </row>
    <row r="377" spans="1:10" ht="264">
      <c r="A377" s="114"/>
      <c r="B377" s="107">
        <v>2</v>
      </c>
      <c r="C377" s="10" t="s">
        <v>987</v>
      </c>
      <c r="D377" s="118" t="s">
        <v>25</v>
      </c>
      <c r="E377" s="141" t="s">
        <v>989</v>
      </c>
      <c r="F377" s="142"/>
      <c r="G377" s="11" t="s">
        <v>988</v>
      </c>
      <c r="H377" s="14">
        <v>13.35</v>
      </c>
      <c r="I377" s="109">
        <f t="shared" si="5"/>
        <v>26.7</v>
      </c>
      <c r="J377" s="115"/>
    </row>
    <row r="378" spans="1:10" ht="120">
      <c r="A378" s="114"/>
      <c r="B378" s="107">
        <v>2</v>
      </c>
      <c r="C378" s="10" t="s">
        <v>990</v>
      </c>
      <c r="D378" s="118" t="s">
        <v>27</v>
      </c>
      <c r="E378" s="141" t="s">
        <v>271</v>
      </c>
      <c r="F378" s="142"/>
      <c r="G378" s="11" t="s">
        <v>991</v>
      </c>
      <c r="H378" s="14">
        <v>2.83</v>
      </c>
      <c r="I378" s="109">
        <f t="shared" si="5"/>
        <v>5.66</v>
      </c>
      <c r="J378" s="115"/>
    </row>
    <row r="379" spans="1:10" ht="120">
      <c r="A379" s="114"/>
      <c r="B379" s="107">
        <v>1</v>
      </c>
      <c r="C379" s="10" t="s">
        <v>990</v>
      </c>
      <c r="D379" s="118" t="s">
        <v>27</v>
      </c>
      <c r="E379" s="141" t="s">
        <v>992</v>
      </c>
      <c r="F379" s="142"/>
      <c r="G379" s="11" t="s">
        <v>991</v>
      </c>
      <c r="H379" s="14">
        <v>2.83</v>
      </c>
      <c r="I379" s="109">
        <f t="shared" si="5"/>
        <v>2.83</v>
      </c>
      <c r="J379" s="115"/>
    </row>
    <row r="380" spans="1:10" ht="120">
      <c r="A380" s="114"/>
      <c r="B380" s="107">
        <v>2</v>
      </c>
      <c r="C380" s="10" t="s">
        <v>990</v>
      </c>
      <c r="D380" s="118" t="s">
        <v>28</v>
      </c>
      <c r="E380" s="141" t="s">
        <v>271</v>
      </c>
      <c r="F380" s="142"/>
      <c r="G380" s="11" t="s">
        <v>991</v>
      </c>
      <c r="H380" s="14">
        <v>2.83</v>
      </c>
      <c r="I380" s="109">
        <f t="shared" si="5"/>
        <v>5.66</v>
      </c>
      <c r="J380" s="115"/>
    </row>
    <row r="381" spans="1:10" ht="120">
      <c r="A381" s="114"/>
      <c r="B381" s="107">
        <v>2</v>
      </c>
      <c r="C381" s="10" t="s">
        <v>990</v>
      </c>
      <c r="D381" s="118" t="s">
        <v>28</v>
      </c>
      <c r="E381" s="141" t="s">
        <v>992</v>
      </c>
      <c r="F381" s="142"/>
      <c r="G381" s="11" t="s">
        <v>991</v>
      </c>
      <c r="H381" s="14">
        <v>2.83</v>
      </c>
      <c r="I381" s="109">
        <f t="shared" si="5"/>
        <v>5.66</v>
      </c>
      <c r="J381" s="115"/>
    </row>
    <row r="382" spans="1:10" ht="120">
      <c r="A382" s="114"/>
      <c r="B382" s="107">
        <v>1</v>
      </c>
      <c r="C382" s="10" t="s">
        <v>990</v>
      </c>
      <c r="D382" s="118" t="s">
        <v>29</v>
      </c>
      <c r="E382" s="141" t="s">
        <v>271</v>
      </c>
      <c r="F382" s="142"/>
      <c r="G382" s="11" t="s">
        <v>991</v>
      </c>
      <c r="H382" s="14">
        <v>2.83</v>
      </c>
      <c r="I382" s="109">
        <f t="shared" si="5"/>
        <v>2.83</v>
      </c>
      <c r="J382" s="115"/>
    </row>
    <row r="383" spans="1:10" ht="120">
      <c r="A383" s="114"/>
      <c r="B383" s="107">
        <v>1</v>
      </c>
      <c r="C383" s="10" t="s">
        <v>990</v>
      </c>
      <c r="D383" s="118" t="s">
        <v>29</v>
      </c>
      <c r="E383" s="141" t="s">
        <v>993</v>
      </c>
      <c r="F383" s="142"/>
      <c r="G383" s="11" t="s">
        <v>991</v>
      </c>
      <c r="H383" s="14">
        <v>2.83</v>
      </c>
      <c r="I383" s="109">
        <f t="shared" si="5"/>
        <v>2.83</v>
      </c>
      <c r="J383" s="115"/>
    </row>
    <row r="384" spans="1:10" ht="120">
      <c r="A384" s="114"/>
      <c r="B384" s="107">
        <v>1</v>
      </c>
      <c r="C384" s="10" t="s">
        <v>990</v>
      </c>
      <c r="D384" s="118" t="s">
        <v>29</v>
      </c>
      <c r="E384" s="141" t="s">
        <v>992</v>
      </c>
      <c r="F384" s="142"/>
      <c r="G384" s="11" t="s">
        <v>991</v>
      </c>
      <c r="H384" s="14">
        <v>2.83</v>
      </c>
      <c r="I384" s="109">
        <f t="shared" si="5"/>
        <v>2.83</v>
      </c>
      <c r="J384" s="115"/>
    </row>
    <row r="385" spans="1:10" ht="120">
      <c r="A385" s="114"/>
      <c r="B385" s="107">
        <v>2</v>
      </c>
      <c r="C385" s="10" t="s">
        <v>994</v>
      </c>
      <c r="D385" s="118" t="s">
        <v>35</v>
      </c>
      <c r="E385" s="141" t="s">
        <v>272</v>
      </c>
      <c r="F385" s="142"/>
      <c r="G385" s="11" t="s">
        <v>995</v>
      </c>
      <c r="H385" s="14">
        <v>2.92</v>
      </c>
      <c r="I385" s="109">
        <f t="shared" si="5"/>
        <v>5.84</v>
      </c>
      <c r="J385" s="115"/>
    </row>
    <row r="386" spans="1:10" ht="120">
      <c r="A386" s="114"/>
      <c r="B386" s="107">
        <v>2</v>
      </c>
      <c r="C386" s="10" t="s">
        <v>994</v>
      </c>
      <c r="D386" s="118" t="s">
        <v>35</v>
      </c>
      <c r="E386" s="141" t="s">
        <v>271</v>
      </c>
      <c r="F386" s="142"/>
      <c r="G386" s="11" t="s">
        <v>995</v>
      </c>
      <c r="H386" s="14">
        <v>2.92</v>
      </c>
      <c r="I386" s="109">
        <f t="shared" si="5"/>
        <v>5.84</v>
      </c>
      <c r="J386" s="115"/>
    </row>
    <row r="387" spans="1:10" ht="240">
      <c r="A387" s="114"/>
      <c r="B387" s="107">
        <v>2</v>
      </c>
      <c r="C387" s="10" t="s">
        <v>996</v>
      </c>
      <c r="D387" s="118" t="s">
        <v>271</v>
      </c>
      <c r="E387" s="141" t="s">
        <v>23</v>
      </c>
      <c r="F387" s="142"/>
      <c r="G387" s="11" t="s">
        <v>997</v>
      </c>
      <c r="H387" s="14">
        <v>7.73</v>
      </c>
      <c r="I387" s="109">
        <f t="shared" si="5"/>
        <v>15.46</v>
      </c>
      <c r="J387" s="115"/>
    </row>
    <row r="388" spans="1:10" ht="240">
      <c r="A388" s="114"/>
      <c r="B388" s="107">
        <v>2</v>
      </c>
      <c r="C388" s="10" t="s">
        <v>996</v>
      </c>
      <c r="D388" s="118" t="s">
        <v>271</v>
      </c>
      <c r="E388" s="141" t="s">
        <v>25</v>
      </c>
      <c r="F388" s="142"/>
      <c r="G388" s="11" t="s">
        <v>997</v>
      </c>
      <c r="H388" s="14">
        <v>7.73</v>
      </c>
      <c r="I388" s="109">
        <f t="shared" si="5"/>
        <v>15.46</v>
      </c>
      <c r="J388" s="115"/>
    </row>
    <row r="389" spans="1:10" ht="240">
      <c r="A389" s="114"/>
      <c r="B389" s="107">
        <v>2</v>
      </c>
      <c r="C389" s="10" t="s">
        <v>996</v>
      </c>
      <c r="D389" s="118" t="s">
        <v>731</v>
      </c>
      <c r="E389" s="141" t="s">
        <v>25</v>
      </c>
      <c r="F389" s="142"/>
      <c r="G389" s="11" t="s">
        <v>997</v>
      </c>
      <c r="H389" s="14">
        <v>7.73</v>
      </c>
      <c r="I389" s="109">
        <f t="shared" si="5"/>
        <v>15.46</v>
      </c>
      <c r="J389" s="115"/>
    </row>
    <row r="390" spans="1:10" ht="240">
      <c r="A390" s="114"/>
      <c r="B390" s="107">
        <v>2</v>
      </c>
      <c r="C390" s="10" t="s">
        <v>998</v>
      </c>
      <c r="D390" s="118" t="s">
        <v>271</v>
      </c>
      <c r="E390" s="141" t="s">
        <v>23</v>
      </c>
      <c r="F390" s="142"/>
      <c r="G390" s="11" t="s">
        <v>999</v>
      </c>
      <c r="H390" s="14">
        <v>12.66</v>
      </c>
      <c r="I390" s="109">
        <f t="shared" si="5"/>
        <v>25.32</v>
      </c>
      <c r="J390" s="115"/>
    </row>
    <row r="391" spans="1:10" ht="240">
      <c r="A391" s="114"/>
      <c r="B391" s="107">
        <v>2</v>
      </c>
      <c r="C391" s="10" t="s">
        <v>998</v>
      </c>
      <c r="D391" s="118" t="s">
        <v>731</v>
      </c>
      <c r="E391" s="141" t="s">
        <v>25</v>
      </c>
      <c r="F391" s="142"/>
      <c r="G391" s="11" t="s">
        <v>999</v>
      </c>
      <c r="H391" s="14">
        <v>12.66</v>
      </c>
      <c r="I391" s="109">
        <f t="shared" si="5"/>
        <v>25.32</v>
      </c>
      <c r="J391" s="115"/>
    </row>
    <row r="392" spans="1:10" ht="240">
      <c r="A392" s="114"/>
      <c r="B392" s="107">
        <v>2</v>
      </c>
      <c r="C392" s="10" t="s">
        <v>998</v>
      </c>
      <c r="D392" s="118" t="s">
        <v>731</v>
      </c>
      <c r="E392" s="141" t="s">
        <v>26</v>
      </c>
      <c r="F392" s="142"/>
      <c r="G392" s="11" t="s">
        <v>999</v>
      </c>
      <c r="H392" s="14">
        <v>12.66</v>
      </c>
      <c r="I392" s="109">
        <f t="shared" si="5"/>
        <v>25.32</v>
      </c>
      <c r="J392" s="115"/>
    </row>
    <row r="393" spans="1:10" ht="240">
      <c r="A393" s="114"/>
      <c r="B393" s="107">
        <v>1</v>
      </c>
      <c r="C393" s="10" t="s">
        <v>998</v>
      </c>
      <c r="D393" s="118" t="s">
        <v>731</v>
      </c>
      <c r="E393" s="141" t="s">
        <v>27</v>
      </c>
      <c r="F393" s="142"/>
      <c r="G393" s="11" t="s">
        <v>999</v>
      </c>
      <c r="H393" s="14">
        <v>12.66</v>
      </c>
      <c r="I393" s="109">
        <f t="shared" si="5"/>
        <v>12.66</v>
      </c>
      <c r="J393" s="115"/>
    </row>
    <row r="394" spans="1:10" ht="240">
      <c r="A394" s="114"/>
      <c r="B394" s="107">
        <v>2</v>
      </c>
      <c r="C394" s="10" t="s">
        <v>1000</v>
      </c>
      <c r="D394" s="118" t="s">
        <v>731</v>
      </c>
      <c r="E394" s="141" t="s">
        <v>23</v>
      </c>
      <c r="F394" s="142"/>
      <c r="G394" s="11" t="s">
        <v>1001</v>
      </c>
      <c r="H394" s="14">
        <v>9.0399999999999991</v>
      </c>
      <c r="I394" s="109">
        <f t="shared" si="5"/>
        <v>18.079999999999998</v>
      </c>
      <c r="J394" s="115"/>
    </row>
    <row r="395" spans="1:10" ht="240">
      <c r="A395" s="114"/>
      <c r="B395" s="107">
        <v>2</v>
      </c>
      <c r="C395" s="10" t="s">
        <v>1000</v>
      </c>
      <c r="D395" s="118" t="s">
        <v>731</v>
      </c>
      <c r="E395" s="141" t="s">
        <v>25</v>
      </c>
      <c r="F395" s="142"/>
      <c r="G395" s="11" t="s">
        <v>1001</v>
      </c>
      <c r="H395" s="14">
        <v>9.0399999999999991</v>
      </c>
      <c r="I395" s="109">
        <f t="shared" si="5"/>
        <v>18.079999999999998</v>
      </c>
      <c r="J395" s="115"/>
    </row>
    <row r="396" spans="1:10" ht="240">
      <c r="A396" s="114"/>
      <c r="B396" s="107">
        <v>2</v>
      </c>
      <c r="C396" s="10" t="s">
        <v>1000</v>
      </c>
      <c r="D396" s="118" t="s">
        <v>731</v>
      </c>
      <c r="E396" s="141" t="s">
        <v>26</v>
      </c>
      <c r="F396" s="142"/>
      <c r="G396" s="11" t="s">
        <v>1001</v>
      </c>
      <c r="H396" s="14">
        <v>9.0399999999999991</v>
      </c>
      <c r="I396" s="109">
        <f t="shared" si="5"/>
        <v>18.079999999999998</v>
      </c>
      <c r="J396" s="115"/>
    </row>
    <row r="397" spans="1:10" ht="240">
      <c r="A397" s="114"/>
      <c r="B397" s="107">
        <v>1</v>
      </c>
      <c r="C397" s="10" t="s">
        <v>1000</v>
      </c>
      <c r="D397" s="118" t="s">
        <v>731</v>
      </c>
      <c r="E397" s="141" t="s">
        <v>27</v>
      </c>
      <c r="F397" s="142"/>
      <c r="G397" s="11" t="s">
        <v>1001</v>
      </c>
      <c r="H397" s="14">
        <v>9.0399999999999991</v>
      </c>
      <c r="I397" s="109">
        <f t="shared" si="5"/>
        <v>9.0399999999999991</v>
      </c>
      <c r="J397" s="115"/>
    </row>
    <row r="398" spans="1:10" ht="132">
      <c r="A398" s="114"/>
      <c r="B398" s="107">
        <v>2</v>
      </c>
      <c r="C398" s="10" t="s">
        <v>1002</v>
      </c>
      <c r="D398" s="118"/>
      <c r="E398" s="141"/>
      <c r="F398" s="142"/>
      <c r="G398" s="11" t="s">
        <v>1003</v>
      </c>
      <c r="H398" s="14">
        <v>1.1200000000000001</v>
      </c>
      <c r="I398" s="109">
        <f t="shared" si="5"/>
        <v>2.2400000000000002</v>
      </c>
      <c r="J398" s="115"/>
    </row>
    <row r="399" spans="1:10" ht="132">
      <c r="A399" s="114"/>
      <c r="B399" s="107">
        <v>2</v>
      </c>
      <c r="C399" s="10" t="s">
        <v>1004</v>
      </c>
      <c r="D399" s="118"/>
      <c r="E399" s="141"/>
      <c r="F399" s="142"/>
      <c r="G399" s="11" t="s">
        <v>1005</v>
      </c>
      <c r="H399" s="14">
        <v>1.24</v>
      </c>
      <c r="I399" s="109">
        <f t="shared" si="5"/>
        <v>2.48</v>
      </c>
      <c r="J399" s="115"/>
    </row>
    <row r="400" spans="1:10" ht="120">
      <c r="A400" s="114"/>
      <c r="B400" s="107">
        <v>1</v>
      </c>
      <c r="C400" s="10" t="s">
        <v>1006</v>
      </c>
      <c r="D400" s="118" t="s">
        <v>272</v>
      </c>
      <c r="E400" s="141"/>
      <c r="F400" s="142"/>
      <c r="G400" s="11" t="s">
        <v>1007</v>
      </c>
      <c r="H400" s="14">
        <v>3.36</v>
      </c>
      <c r="I400" s="109">
        <f t="shared" si="5"/>
        <v>3.36</v>
      </c>
      <c r="J400" s="115"/>
    </row>
    <row r="401" spans="1:10" ht="120">
      <c r="A401" s="114"/>
      <c r="B401" s="107">
        <v>1</v>
      </c>
      <c r="C401" s="10" t="s">
        <v>1006</v>
      </c>
      <c r="D401" s="118" t="s">
        <v>672</v>
      </c>
      <c r="E401" s="141"/>
      <c r="F401" s="142"/>
      <c r="G401" s="11" t="s">
        <v>1007</v>
      </c>
      <c r="H401" s="14">
        <v>3.36</v>
      </c>
      <c r="I401" s="109">
        <f t="shared" si="5"/>
        <v>3.36</v>
      </c>
      <c r="J401" s="115"/>
    </row>
    <row r="402" spans="1:10" ht="120">
      <c r="A402" s="114"/>
      <c r="B402" s="107">
        <v>1</v>
      </c>
      <c r="C402" s="10" t="s">
        <v>1006</v>
      </c>
      <c r="D402" s="118" t="s">
        <v>271</v>
      </c>
      <c r="E402" s="141"/>
      <c r="F402" s="142"/>
      <c r="G402" s="11" t="s">
        <v>1007</v>
      </c>
      <c r="H402" s="14">
        <v>3.36</v>
      </c>
      <c r="I402" s="109">
        <f t="shared" si="5"/>
        <v>3.36</v>
      </c>
      <c r="J402" s="115"/>
    </row>
    <row r="403" spans="1:10" ht="120">
      <c r="A403" s="114"/>
      <c r="B403" s="107">
        <v>1</v>
      </c>
      <c r="C403" s="10" t="s">
        <v>1008</v>
      </c>
      <c r="D403" s="118" t="s">
        <v>271</v>
      </c>
      <c r="E403" s="141"/>
      <c r="F403" s="142"/>
      <c r="G403" s="11" t="s">
        <v>1009</v>
      </c>
      <c r="H403" s="14">
        <v>3.33</v>
      </c>
      <c r="I403" s="109">
        <f t="shared" si="5"/>
        <v>3.33</v>
      </c>
      <c r="J403" s="115"/>
    </row>
    <row r="404" spans="1:10" ht="144">
      <c r="A404" s="114"/>
      <c r="B404" s="107">
        <v>2</v>
      </c>
      <c r="C404" s="10" t="s">
        <v>1010</v>
      </c>
      <c r="D404" s="118"/>
      <c r="E404" s="141"/>
      <c r="F404" s="142"/>
      <c r="G404" s="11" t="s">
        <v>1011</v>
      </c>
      <c r="H404" s="14">
        <v>1.04</v>
      </c>
      <c r="I404" s="109">
        <f t="shared" si="5"/>
        <v>2.08</v>
      </c>
      <c r="J404" s="115"/>
    </row>
    <row r="405" spans="1:10" ht="156">
      <c r="A405" s="114"/>
      <c r="B405" s="107">
        <v>3</v>
      </c>
      <c r="C405" s="10" t="s">
        <v>1012</v>
      </c>
      <c r="D405" s="118" t="s">
        <v>107</v>
      </c>
      <c r="E405" s="141"/>
      <c r="F405" s="142"/>
      <c r="G405" s="11" t="s">
        <v>1013</v>
      </c>
      <c r="H405" s="14">
        <v>6.38</v>
      </c>
      <c r="I405" s="109">
        <f t="shared" si="5"/>
        <v>19.14</v>
      </c>
      <c r="J405" s="115"/>
    </row>
    <row r="406" spans="1:10" ht="156">
      <c r="A406" s="114"/>
      <c r="B406" s="107">
        <v>2</v>
      </c>
      <c r="C406" s="10" t="s">
        <v>1012</v>
      </c>
      <c r="D406" s="118" t="s">
        <v>209</v>
      </c>
      <c r="E406" s="141"/>
      <c r="F406" s="142"/>
      <c r="G406" s="11" t="s">
        <v>1013</v>
      </c>
      <c r="H406" s="14">
        <v>6.38</v>
      </c>
      <c r="I406" s="109">
        <f t="shared" ref="I406:I416" si="6">H406*B406</f>
        <v>12.76</v>
      </c>
      <c r="J406" s="115"/>
    </row>
    <row r="407" spans="1:10" ht="168">
      <c r="A407" s="114"/>
      <c r="B407" s="107">
        <v>1</v>
      </c>
      <c r="C407" s="10" t="s">
        <v>1014</v>
      </c>
      <c r="D407" s="118" t="s">
        <v>107</v>
      </c>
      <c r="E407" s="141"/>
      <c r="F407" s="142"/>
      <c r="G407" s="11" t="s">
        <v>1015</v>
      </c>
      <c r="H407" s="14">
        <v>4.1399999999999997</v>
      </c>
      <c r="I407" s="109">
        <f t="shared" si="6"/>
        <v>4.1399999999999997</v>
      </c>
      <c r="J407" s="115"/>
    </row>
    <row r="408" spans="1:10" ht="168">
      <c r="A408" s="114"/>
      <c r="B408" s="107">
        <v>1</v>
      </c>
      <c r="C408" s="10" t="s">
        <v>1014</v>
      </c>
      <c r="D408" s="118" t="s">
        <v>209</v>
      </c>
      <c r="E408" s="141"/>
      <c r="F408" s="142"/>
      <c r="G408" s="11" t="s">
        <v>1015</v>
      </c>
      <c r="H408" s="14">
        <v>4.1399999999999997</v>
      </c>
      <c r="I408" s="109">
        <f t="shared" si="6"/>
        <v>4.1399999999999997</v>
      </c>
      <c r="J408" s="115"/>
    </row>
    <row r="409" spans="1:10" ht="168">
      <c r="A409" s="114"/>
      <c r="B409" s="107">
        <v>1</v>
      </c>
      <c r="C409" s="10" t="s">
        <v>1016</v>
      </c>
      <c r="D409" s="118" t="s">
        <v>107</v>
      </c>
      <c r="E409" s="141"/>
      <c r="F409" s="142"/>
      <c r="G409" s="11" t="s">
        <v>1017</v>
      </c>
      <c r="H409" s="14">
        <v>4.05</v>
      </c>
      <c r="I409" s="109">
        <f t="shared" si="6"/>
        <v>4.05</v>
      </c>
      <c r="J409" s="115"/>
    </row>
    <row r="410" spans="1:10" ht="168">
      <c r="A410" s="114"/>
      <c r="B410" s="107">
        <v>1</v>
      </c>
      <c r="C410" s="10" t="s">
        <v>1016</v>
      </c>
      <c r="D410" s="118" t="s">
        <v>209</v>
      </c>
      <c r="E410" s="141"/>
      <c r="F410" s="142"/>
      <c r="G410" s="11" t="s">
        <v>1017</v>
      </c>
      <c r="H410" s="14">
        <v>4.05</v>
      </c>
      <c r="I410" s="109">
        <f t="shared" si="6"/>
        <v>4.05</v>
      </c>
      <c r="J410" s="115"/>
    </row>
    <row r="411" spans="1:10" ht="168">
      <c r="A411" s="114"/>
      <c r="B411" s="107">
        <v>1</v>
      </c>
      <c r="C411" s="10" t="s">
        <v>1016</v>
      </c>
      <c r="D411" s="118" t="s">
        <v>211</v>
      </c>
      <c r="E411" s="141"/>
      <c r="F411" s="142"/>
      <c r="G411" s="11" t="s">
        <v>1017</v>
      </c>
      <c r="H411" s="14">
        <v>4.05</v>
      </c>
      <c r="I411" s="109">
        <f t="shared" si="6"/>
        <v>4.05</v>
      </c>
      <c r="J411" s="115"/>
    </row>
    <row r="412" spans="1:10" ht="168">
      <c r="A412" s="114"/>
      <c r="B412" s="107">
        <v>1</v>
      </c>
      <c r="C412" s="10" t="s">
        <v>1016</v>
      </c>
      <c r="D412" s="118" t="s">
        <v>262</v>
      </c>
      <c r="E412" s="141"/>
      <c r="F412" s="142"/>
      <c r="G412" s="11" t="s">
        <v>1017</v>
      </c>
      <c r="H412" s="14">
        <v>4.05</v>
      </c>
      <c r="I412" s="109">
        <f t="shared" si="6"/>
        <v>4.05</v>
      </c>
      <c r="J412" s="115"/>
    </row>
    <row r="413" spans="1:10" ht="168">
      <c r="A413" s="114"/>
      <c r="B413" s="107">
        <v>1</v>
      </c>
      <c r="C413" s="10" t="s">
        <v>1016</v>
      </c>
      <c r="D413" s="118" t="s">
        <v>309</v>
      </c>
      <c r="E413" s="141"/>
      <c r="F413" s="142"/>
      <c r="G413" s="11" t="s">
        <v>1017</v>
      </c>
      <c r="H413" s="14">
        <v>4.05</v>
      </c>
      <c r="I413" s="109">
        <f t="shared" si="6"/>
        <v>4.05</v>
      </c>
      <c r="J413" s="115"/>
    </row>
    <row r="414" spans="1:10" ht="168">
      <c r="A414" s="114"/>
      <c r="B414" s="107">
        <v>1</v>
      </c>
      <c r="C414" s="10" t="s">
        <v>1016</v>
      </c>
      <c r="D414" s="118" t="s">
        <v>268</v>
      </c>
      <c r="E414" s="141"/>
      <c r="F414" s="142"/>
      <c r="G414" s="11" t="s">
        <v>1017</v>
      </c>
      <c r="H414" s="14">
        <v>4.05</v>
      </c>
      <c r="I414" s="109">
        <f t="shared" si="6"/>
        <v>4.05</v>
      </c>
      <c r="J414" s="115"/>
    </row>
    <row r="415" spans="1:10" ht="156">
      <c r="A415" s="114"/>
      <c r="B415" s="107">
        <v>2</v>
      </c>
      <c r="C415" s="10" t="s">
        <v>1018</v>
      </c>
      <c r="D415" s="118" t="s">
        <v>816</v>
      </c>
      <c r="E415" s="141"/>
      <c r="F415" s="142"/>
      <c r="G415" s="11" t="s">
        <v>1019</v>
      </c>
      <c r="H415" s="14">
        <v>9.1300000000000008</v>
      </c>
      <c r="I415" s="109">
        <f t="shared" si="6"/>
        <v>18.260000000000002</v>
      </c>
      <c r="J415" s="115"/>
    </row>
    <row r="416" spans="1:10" ht="156">
      <c r="A416" s="114"/>
      <c r="B416" s="108">
        <v>1</v>
      </c>
      <c r="C416" s="12" t="s">
        <v>1018</v>
      </c>
      <c r="D416" s="119" t="s">
        <v>819</v>
      </c>
      <c r="E416" s="143"/>
      <c r="F416" s="144"/>
      <c r="G416" s="13" t="s">
        <v>1019</v>
      </c>
      <c r="H416" s="15">
        <v>9.1300000000000008</v>
      </c>
      <c r="I416" s="110">
        <f t="shared" si="6"/>
        <v>9.1300000000000008</v>
      </c>
      <c r="J416" s="115"/>
    </row>
  </sheetData>
  <mergeCells count="399">
    <mergeCell ref="E23:F23"/>
    <mergeCell ref="E24:F24"/>
    <mergeCell ref="E25:F25"/>
    <mergeCell ref="E26:F26"/>
    <mergeCell ref="I10:I11"/>
    <mergeCell ref="I14:I15"/>
    <mergeCell ref="E20:F20"/>
    <mergeCell ref="E21:F21"/>
    <mergeCell ref="E22:F22"/>
    <mergeCell ref="E32:F32"/>
    <mergeCell ref="E33:F33"/>
    <mergeCell ref="E34:F34"/>
    <mergeCell ref="E35:F35"/>
    <mergeCell ref="E36:F36"/>
    <mergeCell ref="E27:F27"/>
    <mergeCell ref="E28:F28"/>
    <mergeCell ref="E29:F29"/>
    <mergeCell ref="E30:F30"/>
    <mergeCell ref="E31:F31"/>
    <mergeCell ref="E42:F42"/>
    <mergeCell ref="E43:F43"/>
    <mergeCell ref="E44:F44"/>
    <mergeCell ref="E45:F45"/>
    <mergeCell ref="E46:F46"/>
    <mergeCell ref="E37:F37"/>
    <mergeCell ref="E38:F38"/>
    <mergeCell ref="E39:F39"/>
    <mergeCell ref="E40:F40"/>
    <mergeCell ref="E41:F41"/>
    <mergeCell ref="E52:F52"/>
    <mergeCell ref="E53:F53"/>
    <mergeCell ref="E54:F54"/>
    <mergeCell ref="E55:F55"/>
    <mergeCell ref="E56:F56"/>
    <mergeCell ref="E47:F47"/>
    <mergeCell ref="E48:F48"/>
    <mergeCell ref="E49:F49"/>
    <mergeCell ref="E50:F50"/>
    <mergeCell ref="E51:F51"/>
    <mergeCell ref="E62:F62"/>
    <mergeCell ref="E63:F63"/>
    <mergeCell ref="E64:F64"/>
    <mergeCell ref="E65:F65"/>
    <mergeCell ref="E66:F66"/>
    <mergeCell ref="E57:F57"/>
    <mergeCell ref="E58:F58"/>
    <mergeCell ref="E59:F59"/>
    <mergeCell ref="E60:F60"/>
    <mergeCell ref="E61:F61"/>
    <mergeCell ref="E72:F72"/>
    <mergeCell ref="E73:F73"/>
    <mergeCell ref="E74:F74"/>
    <mergeCell ref="E75:F75"/>
    <mergeCell ref="E76:F76"/>
    <mergeCell ref="E67:F67"/>
    <mergeCell ref="E68:F68"/>
    <mergeCell ref="E69:F69"/>
    <mergeCell ref="E70:F70"/>
    <mergeCell ref="E71:F71"/>
    <mergeCell ref="E82:F82"/>
    <mergeCell ref="E83:F83"/>
    <mergeCell ref="E84:F84"/>
    <mergeCell ref="E85:F85"/>
    <mergeCell ref="E86:F86"/>
    <mergeCell ref="E77:F77"/>
    <mergeCell ref="E78:F78"/>
    <mergeCell ref="E79:F79"/>
    <mergeCell ref="E80:F80"/>
    <mergeCell ref="E81:F81"/>
    <mergeCell ref="E92:F92"/>
    <mergeCell ref="E93:F93"/>
    <mergeCell ref="E94:F94"/>
    <mergeCell ref="E95:F95"/>
    <mergeCell ref="E96:F96"/>
    <mergeCell ref="E87:F87"/>
    <mergeCell ref="E88:F88"/>
    <mergeCell ref="E89:F89"/>
    <mergeCell ref="E90:F90"/>
    <mergeCell ref="E91:F91"/>
    <mergeCell ref="E102:F102"/>
    <mergeCell ref="E103:F103"/>
    <mergeCell ref="E104:F104"/>
    <mergeCell ref="E105:F105"/>
    <mergeCell ref="E106:F106"/>
    <mergeCell ref="E97:F97"/>
    <mergeCell ref="E98:F98"/>
    <mergeCell ref="E99:F99"/>
    <mergeCell ref="E100:F100"/>
    <mergeCell ref="E101:F101"/>
    <mergeCell ref="E112:F112"/>
    <mergeCell ref="E113:F113"/>
    <mergeCell ref="E114:F114"/>
    <mergeCell ref="E115:F115"/>
    <mergeCell ref="E116:F116"/>
    <mergeCell ref="E107:F107"/>
    <mergeCell ref="E108:F108"/>
    <mergeCell ref="E109:F109"/>
    <mergeCell ref="E110:F110"/>
    <mergeCell ref="E111:F111"/>
    <mergeCell ref="E122:F122"/>
    <mergeCell ref="E123:F123"/>
    <mergeCell ref="E124:F124"/>
    <mergeCell ref="E125:F125"/>
    <mergeCell ref="E126:F126"/>
    <mergeCell ref="E117:F117"/>
    <mergeCell ref="E118:F118"/>
    <mergeCell ref="E119:F119"/>
    <mergeCell ref="E120:F120"/>
    <mergeCell ref="E121:F121"/>
    <mergeCell ref="E132:F132"/>
    <mergeCell ref="E133:F133"/>
    <mergeCell ref="E134:F134"/>
    <mergeCell ref="E135:F135"/>
    <mergeCell ref="E136:F136"/>
    <mergeCell ref="E127:F127"/>
    <mergeCell ref="E128:F128"/>
    <mergeCell ref="E129:F129"/>
    <mergeCell ref="E130:F130"/>
    <mergeCell ref="E131:F131"/>
    <mergeCell ref="E142:F142"/>
    <mergeCell ref="E143:F143"/>
    <mergeCell ref="E144:F144"/>
    <mergeCell ref="E145:F145"/>
    <mergeCell ref="E146:F146"/>
    <mergeCell ref="E137:F137"/>
    <mergeCell ref="E138:F138"/>
    <mergeCell ref="E139:F139"/>
    <mergeCell ref="E140:F140"/>
    <mergeCell ref="E141:F141"/>
    <mergeCell ref="E152:F152"/>
    <mergeCell ref="E153:F153"/>
    <mergeCell ref="E154:F154"/>
    <mergeCell ref="E155:F155"/>
    <mergeCell ref="E156:F156"/>
    <mergeCell ref="E147:F147"/>
    <mergeCell ref="E148:F148"/>
    <mergeCell ref="E149:F149"/>
    <mergeCell ref="E150:F150"/>
    <mergeCell ref="E151:F151"/>
    <mergeCell ref="E162:F162"/>
    <mergeCell ref="E163:F163"/>
    <mergeCell ref="E164:F164"/>
    <mergeCell ref="E165:F165"/>
    <mergeCell ref="E166:F166"/>
    <mergeCell ref="E157:F157"/>
    <mergeCell ref="E158:F158"/>
    <mergeCell ref="E159:F159"/>
    <mergeCell ref="E160:F160"/>
    <mergeCell ref="E161:F161"/>
    <mergeCell ref="E172:F172"/>
    <mergeCell ref="E173:F173"/>
    <mergeCell ref="E174:F174"/>
    <mergeCell ref="E175:F175"/>
    <mergeCell ref="E176:F176"/>
    <mergeCell ref="E167:F167"/>
    <mergeCell ref="E168:F168"/>
    <mergeCell ref="E169:F169"/>
    <mergeCell ref="E170:F170"/>
    <mergeCell ref="E171:F171"/>
    <mergeCell ref="E182:F182"/>
    <mergeCell ref="E183:F183"/>
    <mergeCell ref="E184:F184"/>
    <mergeCell ref="E185:F185"/>
    <mergeCell ref="E186:F186"/>
    <mergeCell ref="E177:F177"/>
    <mergeCell ref="E178:F178"/>
    <mergeCell ref="E179:F179"/>
    <mergeCell ref="E180:F180"/>
    <mergeCell ref="E181:F181"/>
    <mergeCell ref="E192:F192"/>
    <mergeCell ref="E193:F193"/>
    <mergeCell ref="E194:F194"/>
    <mergeCell ref="E195:F195"/>
    <mergeCell ref="E196:F196"/>
    <mergeCell ref="E187:F187"/>
    <mergeCell ref="E188:F188"/>
    <mergeCell ref="E189:F189"/>
    <mergeCell ref="E190:F190"/>
    <mergeCell ref="E191:F191"/>
    <mergeCell ref="E202:F202"/>
    <mergeCell ref="E203:F203"/>
    <mergeCell ref="E204:F204"/>
    <mergeCell ref="E205:F205"/>
    <mergeCell ref="E206:F206"/>
    <mergeCell ref="E197:F197"/>
    <mergeCell ref="E198:F198"/>
    <mergeCell ref="E199:F199"/>
    <mergeCell ref="E200:F200"/>
    <mergeCell ref="E201:F201"/>
    <mergeCell ref="E212:F212"/>
    <mergeCell ref="E213:F213"/>
    <mergeCell ref="E214:F214"/>
    <mergeCell ref="E215:F215"/>
    <mergeCell ref="E216:F216"/>
    <mergeCell ref="E207:F207"/>
    <mergeCell ref="E208:F208"/>
    <mergeCell ref="E209:F209"/>
    <mergeCell ref="E210:F210"/>
    <mergeCell ref="E211:F211"/>
    <mergeCell ref="E222:F222"/>
    <mergeCell ref="E223:F223"/>
    <mergeCell ref="E224:F224"/>
    <mergeCell ref="E225:F225"/>
    <mergeCell ref="E226:F226"/>
    <mergeCell ref="E217:F217"/>
    <mergeCell ref="E218:F218"/>
    <mergeCell ref="E219:F219"/>
    <mergeCell ref="E220:F220"/>
    <mergeCell ref="E221:F221"/>
    <mergeCell ref="E232:F232"/>
    <mergeCell ref="E233:F233"/>
    <mergeCell ref="E234:F234"/>
    <mergeCell ref="E235:F235"/>
    <mergeCell ref="E236:F236"/>
    <mergeCell ref="E227:F227"/>
    <mergeCell ref="E228:F228"/>
    <mergeCell ref="E229:F229"/>
    <mergeCell ref="E230:F230"/>
    <mergeCell ref="E231:F231"/>
    <mergeCell ref="E242:F242"/>
    <mergeCell ref="E243:F243"/>
    <mergeCell ref="E244:F244"/>
    <mergeCell ref="E245:F245"/>
    <mergeCell ref="E246:F246"/>
    <mergeCell ref="E237:F237"/>
    <mergeCell ref="E238:F238"/>
    <mergeCell ref="E239:F239"/>
    <mergeCell ref="E240:F240"/>
    <mergeCell ref="E241:F241"/>
    <mergeCell ref="E252:F252"/>
    <mergeCell ref="E253:F253"/>
    <mergeCell ref="E254:F254"/>
    <mergeCell ref="E255:F255"/>
    <mergeCell ref="E256:F256"/>
    <mergeCell ref="E247:F247"/>
    <mergeCell ref="E248:F248"/>
    <mergeCell ref="E249:F249"/>
    <mergeCell ref="E250:F250"/>
    <mergeCell ref="E251:F251"/>
    <mergeCell ref="E262:F262"/>
    <mergeCell ref="E263:F263"/>
    <mergeCell ref="E264:F264"/>
    <mergeCell ref="E265:F265"/>
    <mergeCell ref="E266:F266"/>
    <mergeCell ref="E257:F257"/>
    <mergeCell ref="E258:F258"/>
    <mergeCell ref="E259:F259"/>
    <mergeCell ref="E260:F260"/>
    <mergeCell ref="E261:F261"/>
    <mergeCell ref="E272:F272"/>
    <mergeCell ref="E273:F273"/>
    <mergeCell ref="E274:F274"/>
    <mergeCell ref="E275:F275"/>
    <mergeCell ref="E276:F276"/>
    <mergeCell ref="E267:F267"/>
    <mergeCell ref="E268:F268"/>
    <mergeCell ref="E269:F269"/>
    <mergeCell ref="E270:F270"/>
    <mergeCell ref="E271:F271"/>
    <mergeCell ref="E282:F282"/>
    <mergeCell ref="E283:F283"/>
    <mergeCell ref="E284:F284"/>
    <mergeCell ref="E285:F285"/>
    <mergeCell ref="E286:F286"/>
    <mergeCell ref="E277:F277"/>
    <mergeCell ref="E278:F278"/>
    <mergeCell ref="E279:F279"/>
    <mergeCell ref="E280:F280"/>
    <mergeCell ref="E281:F281"/>
    <mergeCell ref="E292:F292"/>
    <mergeCell ref="E293:F293"/>
    <mergeCell ref="E294:F294"/>
    <mergeCell ref="E295:F295"/>
    <mergeCell ref="E296:F296"/>
    <mergeCell ref="E287:F287"/>
    <mergeCell ref="E288:F288"/>
    <mergeCell ref="E289:F289"/>
    <mergeCell ref="E290:F290"/>
    <mergeCell ref="E291:F291"/>
    <mergeCell ref="E302:F302"/>
    <mergeCell ref="E303:F303"/>
    <mergeCell ref="E304:F304"/>
    <mergeCell ref="E305:F305"/>
    <mergeCell ref="E306:F306"/>
    <mergeCell ref="E297:F297"/>
    <mergeCell ref="E298:F298"/>
    <mergeCell ref="E299:F299"/>
    <mergeCell ref="E300:F300"/>
    <mergeCell ref="E301:F301"/>
    <mergeCell ref="E312:F312"/>
    <mergeCell ref="E313:F313"/>
    <mergeCell ref="E314:F314"/>
    <mergeCell ref="E315:F315"/>
    <mergeCell ref="E316:F316"/>
    <mergeCell ref="E307:F307"/>
    <mergeCell ref="E308:F308"/>
    <mergeCell ref="E309:F309"/>
    <mergeCell ref="E310:F310"/>
    <mergeCell ref="E311:F311"/>
    <mergeCell ref="E322:F322"/>
    <mergeCell ref="E323:F323"/>
    <mergeCell ref="E324:F324"/>
    <mergeCell ref="E325:F325"/>
    <mergeCell ref="E326:F326"/>
    <mergeCell ref="E317:F317"/>
    <mergeCell ref="E318:F318"/>
    <mergeCell ref="E319:F319"/>
    <mergeCell ref="E320:F320"/>
    <mergeCell ref="E321:F321"/>
    <mergeCell ref="E332:F332"/>
    <mergeCell ref="E333:F333"/>
    <mergeCell ref="E334:F334"/>
    <mergeCell ref="E335:F335"/>
    <mergeCell ref="E336:F336"/>
    <mergeCell ref="E327:F327"/>
    <mergeCell ref="E328:F328"/>
    <mergeCell ref="E329:F329"/>
    <mergeCell ref="E330:F330"/>
    <mergeCell ref="E331:F331"/>
    <mergeCell ref="E342:F342"/>
    <mergeCell ref="E343:F343"/>
    <mergeCell ref="E344:F344"/>
    <mergeCell ref="E345:F345"/>
    <mergeCell ref="E346:F346"/>
    <mergeCell ref="E337:F337"/>
    <mergeCell ref="E338:F338"/>
    <mergeCell ref="E339:F339"/>
    <mergeCell ref="E340:F340"/>
    <mergeCell ref="E341:F341"/>
    <mergeCell ref="E352:F352"/>
    <mergeCell ref="E353:F353"/>
    <mergeCell ref="E354:F354"/>
    <mergeCell ref="E355:F355"/>
    <mergeCell ref="E356:F356"/>
    <mergeCell ref="E347:F347"/>
    <mergeCell ref="E348:F348"/>
    <mergeCell ref="E349:F349"/>
    <mergeCell ref="E350:F350"/>
    <mergeCell ref="E351:F351"/>
    <mergeCell ref="E362:F362"/>
    <mergeCell ref="E363:F363"/>
    <mergeCell ref="E364:F364"/>
    <mergeCell ref="E365:F365"/>
    <mergeCell ref="E366:F366"/>
    <mergeCell ref="E357:F357"/>
    <mergeCell ref="E358:F358"/>
    <mergeCell ref="E359:F359"/>
    <mergeCell ref="E360:F360"/>
    <mergeCell ref="E361:F361"/>
    <mergeCell ref="E372:F372"/>
    <mergeCell ref="E373:F373"/>
    <mergeCell ref="E374:F374"/>
    <mergeCell ref="E375:F375"/>
    <mergeCell ref="E376:F376"/>
    <mergeCell ref="E367:F367"/>
    <mergeCell ref="E368:F368"/>
    <mergeCell ref="E369:F369"/>
    <mergeCell ref="E370:F370"/>
    <mergeCell ref="E371:F371"/>
    <mergeCell ref="E382:F382"/>
    <mergeCell ref="E383:F383"/>
    <mergeCell ref="E384:F384"/>
    <mergeCell ref="E385:F385"/>
    <mergeCell ref="E386:F386"/>
    <mergeCell ref="E377:F377"/>
    <mergeCell ref="E378:F378"/>
    <mergeCell ref="E379:F379"/>
    <mergeCell ref="E380:F380"/>
    <mergeCell ref="E381:F381"/>
    <mergeCell ref="E392:F392"/>
    <mergeCell ref="E393:F393"/>
    <mergeCell ref="E394:F394"/>
    <mergeCell ref="E395:F395"/>
    <mergeCell ref="E396:F396"/>
    <mergeCell ref="E387:F387"/>
    <mergeCell ref="E388:F388"/>
    <mergeCell ref="E389:F389"/>
    <mergeCell ref="E390:F390"/>
    <mergeCell ref="E391:F391"/>
    <mergeCell ref="E402:F402"/>
    <mergeCell ref="E403:F403"/>
    <mergeCell ref="E404:F404"/>
    <mergeCell ref="E405:F405"/>
    <mergeCell ref="E406:F406"/>
    <mergeCell ref="E397:F397"/>
    <mergeCell ref="E398:F398"/>
    <mergeCell ref="E399:F399"/>
    <mergeCell ref="E400:F400"/>
    <mergeCell ref="E401:F401"/>
    <mergeCell ref="E412:F412"/>
    <mergeCell ref="E413:F413"/>
    <mergeCell ref="E414:F414"/>
    <mergeCell ref="E415:F415"/>
    <mergeCell ref="E416:F416"/>
    <mergeCell ref="E407:F407"/>
    <mergeCell ref="E408:F408"/>
    <mergeCell ref="E409:F409"/>
    <mergeCell ref="E410:F410"/>
    <mergeCell ref="E411:F4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2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180</v>
      </c>
    </row>
    <row r="2" spans="1:15" ht="15.75" customHeight="1">
      <c r="A2" s="114"/>
      <c r="B2" s="124" t="s">
        <v>134</v>
      </c>
      <c r="C2" s="120"/>
      <c r="D2" s="120"/>
      <c r="E2" s="120"/>
      <c r="F2" s="120"/>
      <c r="G2" s="120"/>
      <c r="H2" s="120"/>
      <c r="I2" s="120"/>
      <c r="J2" s="120"/>
      <c r="K2" s="125" t="s">
        <v>140</v>
      </c>
      <c r="L2" s="115"/>
      <c r="N2">
        <v>4174.3500000000031</v>
      </c>
      <c r="O2" t="s">
        <v>181</v>
      </c>
    </row>
    <row r="3" spans="1:15" ht="12.75" customHeight="1">
      <c r="A3" s="114"/>
      <c r="B3" s="121" t="s">
        <v>135</v>
      </c>
      <c r="C3" s="120"/>
      <c r="D3" s="120"/>
      <c r="E3" s="120"/>
      <c r="F3" s="120"/>
      <c r="G3" s="120"/>
      <c r="H3" s="120"/>
      <c r="I3" s="120"/>
      <c r="J3" s="120"/>
      <c r="K3" s="120"/>
      <c r="L3" s="115"/>
      <c r="N3">
        <v>4174.3500000000031</v>
      </c>
      <c r="O3" t="s">
        <v>182</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194</v>
      </c>
      <c r="L9" s="115"/>
    </row>
    <row r="10" spans="1:15" ht="15" customHeight="1">
      <c r="A10" s="114"/>
      <c r="B10" s="114" t="s">
        <v>707</v>
      </c>
      <c r="C10" s="120"/>
      <c r="D10" s="120"/>
      <c r="E10" s="120"/>
      <c r="F10" s="115"/>
      <c r="G10" s="116"/>
      <c r="H10" s="116" t="s">
        <v>707</v>
      </c>
      <c r="I10" s="120"/>
      <c r="J10" s="120"/>
      <c r="K10" s="147">
        <f>IF(Invoice!J10&lt;&gt;"",Invoice!J10,"")</f>
        <v>53524</v>
      </c>
      <c r="L10" s="115"/>
    </row>
    <row r="11" spans="1:15" ht="12.75" customHeight="1">
      <c r="A11" s="114"/>
      <c r="B11" s="114" t="s">
        <v>708</v>
      </c>
      <c r="C11" s="120"/>
      <c r="D11" s="120"/>
      <c r="E11" s="120"/>
      <c r="F11" s="115"/>
      <c r="G11" s="116"/>
      <c r="H11" s="116" t="s">
        <v>708</v>
      </c>
      <c r="I11" s="120"/>
      <c r="J11" s="120"/>
      <c r="K11" s="148"/>
      <c r="L11" s="115"/>
    </row>
    <row r="12" spans="1:15" ht="12.75" customHeight="1">
      <c r="A12" s="114"/>
      <c r="B12" s="114" t="s">
        <v>709</v>
      </c>
      <c r="C12" s="120"/>
      <c r="D12" s="120"/>
      <c r="E12" s="120"/>
      <c r="F12" s="115"/>
      <c r="G12" s="116"/>
      <c r="H12" s="116" t="s">
        <v>709</v>
      </c>
      <c r="I12" s="120"/>
      <c r="J12" s="120"/>
      <c r="K12" s="120"/>
      <c r="L12" s="115"/>
    </row>
    <row r="13" spans="1:15" ht="12.75" customHeight="1">
      <c r="A13" s="114"/>
      <c r="B13" s="114" t="s">
        <v>1164</v>
      </c>
      <c r="C13" s="120"/>
      <c r="D13" s="120"/>
      <c r="E13" s="120"/>
      <c r="F13" s="115"/>
      <c r="G13" s="116"/>
      <c r="H13" s="116" t="s">
        <v>1164</v>
      </c>
      <c r="I13" s="120"/>
      <c r="J13" s="120"/>
      <c r="K13" s="99" t="s">
        <v>11</v>
      </c>
      <c r="L13" s="115"/>
    </row>
    <row r="14" spans="1:15" ht="15" customHeight="1">
      <c r="A14" s="114"/>
      <c r="B14" s="114" t="s">
        <v>711</v>
      </c>
      <c r="C14" s="120"/>
      <c r="D14" s="120"/>
      <c r="E14" s="120"/>
      <c r="F14" s="115"/>
      <c r="G14" s="116"/>
      <c r="H14" s="116" t="s">
        <v>711</v>
      </c>
      <c r="I14" s="120"/>
      <c r="J14" s="120"/>
      <c r="K14" s="149">
        <f>Invoice!J14</f>
        <v>45358</v>
      </c>
      <c r="L14" s="115"/>
    </row>
    <row r="15" spans="1:15" ht="15" customHeight="1">
      <c r="A15" s="114"/>
      <c r="B15" s="6" t="s">
        <v>6</v>
      </c>
      <c r="C15" s="7"/>
      <c r="D15" s="7"/>
      <c r="E15" s="7"/>
      <c r="F15" s="8"/>
      <c r="G15" s="116"/>
      <c r="H15" s="9" t="s">
        <v>6</v>
      </c>
      <c r="I15" s="120"/>
      <c r="J15" s="120"/>
      <c r="K15" s="150"/>
      <c r="L15" s="115"/>
    </row>
    <row r="16" spans="1:15" ht="15" customHeight="1">
      <c r="A16" s="114"/>
      <c r="B16" s="120"/>
      <c r="C16" s="120"/>
      <c r="D16" s="120"/>
      <c r="E16" s="120"/>
      <c r="F16" s="120"/>
      <c r="G16" s="120"/>
      <c r="H16" s="120"/>
      <c r="I16" s="123" t="s">
        <v>142</v>
      </c>
      <c r="J16" s="123" t="s">
        <v>142</v>
      </c>
      <c r="K16" s="129">
        <v>41953</v>
      </c>
      <c r="L16" s="115"/>
    </row>
    <row r="17" spans="1:12" ht="12.75" customHeight="1">
      <c r="A17" s="114"/>
      <c r="B17" s="120" t="s">
        <v>712</v>
      </c>
      <c r="C17" s="120"/>
      <c r="D17" s="120"/>
      <c r="E17" s="120"/>
      <c r="F17" s="120"/>
      <c r="G17" s="120"/>
      <c r="H17" s="120"/>
      <c r="I17" s="123" t="s">
        <v>143</v>
      </c>
      <c r="J17" s="123" t="s">
        <v>143</v>
      </c>
      <c r="K17" s="129" t="str">
        <f>IF(Invoice!J17&lt;&gt;"",Invoice!J17,"")</f>
        <v>Didi</v>
      </c>
      <c r="L17" s="115"/>
    </row>
    <row r="18" spans="1:12" ht="18" customHeight="1">
      <c r="A18" s="114"/>
      <c r="B18" s="120" t="s">
        <v>713</v>
      </c>
      <c r="C18" s="120"/>
      <c r="D18" s="120"/>
      <c r="E18" s="120"/>
      <c r="F18" s="120"/>
      <c r="G18" s="120"/>
      <c r="H18" s="120"/>
      <c r="I18" s="122" t="s">
        <v>257</v>
      </c>
      <c r="J18" s="122" t="s">
        <v>257</v>
      </c>
      <c r="K18" s="104" t="s">
        <v>167</v>
      </c>
      <c r="L18" s="115"/>
    </row>
    <row r="19" spans="1:12" ht="12.75" customHeight="1">
      <c r="A19" s="114"/>
      <c r="B19" s="120"/>
      <c r="C19" s="120"/>
      <c r="D19" s="120"/>
      <c r="E19" s="120"/>
      <c r="F19" s="120"/>
      <c r="G19" s="120"/>
      <c r="H19" s="120"/>
      <c r="I19" s="120"/>
      <c r="J19" s="120"/>
      <c r="K19" s="120"/>
      <c r="L19" s="115"/>
    </row>
    <row r="20" spans="1:12" ht="12.75" customHeight="1">
      <c r="A20" s="114"/>
      <c r="B20" s="100" t="s">
        <v>197</v>
      </c>
      <c r="C20" s="100" t="s">
        <v>198</v>
      </c>
      <c r="D20" s="100" t="s">
        <v>283</v>
      </c>
      <c r="E20" s="117" t="s">
        <v>199</v>
      </c>
      <c r="F20" s="151" t="s">
        <v>200</v>
      </c>
      <c r="G20" s="152"/>
      <c r="H20" s="100" t="s">
        <v>168</v>
      </c>
      <c r="I20" s="100" t="s">
        <v>201</v>
      </c>
      <c r="J20" s="100" t="s">
        <v>201</v>
      </c>
      <c r="K20" s="100" t="s">
        <v>21</v>
      </c>
      <c r="L20" s="115"/>
    </row>
    <row r="21" spans="1:12" ht="12.75" customHeight="1">
      <c r="A21" s="114"/>
      <c r="B21" s="105"/>
      <c r="C21" s="105"/>
      <c r="D21" s="105"/>
      <c r="E21" s="106"/>
      <c r="F21" s="153"/>
      <c r="G21" s="154"/>
      <c r="H21" s="105" t="s">
        <v>141</v>
      </c>
      <c r="I21" s="105"/>
      <c r="J21" s="105"/>
      <c r="K21" s="105"/>
      <c r="L21" s="115"/>
    </row>
    <row r="22" spans="1:12" ht="48" customHeight="1">
      <c r="A22" s="114"/>
      <c r="B22" s="107">
        <f>'Tax Invoice'!D18</f>
        <v>1</v>
      </c>
      <c r="C22" s="10" t="s">
        <v>714</v>
      </c>
      <c r="D22" s="10" t="s">
        <v>714</v>
      </c>
      <c r="E22" s="118" t="s">
        <v>698</v>
      </c>
      <c r="F22" s="141"/>
      <c r="G22" s="142"/>
      <c r="H22" s="11" t="s">
        <v>1144</v>
      </c>
      <c r="I22" s="14">
        <f t="shared" ref="I22:I85" si="0">ROUNDUP(J22*$N$1,2)</f>
        <v>13.33</v>
      </c>
      <c r="J22" s="14">
        <v>44.41</v>
      </c>
      <c r="K22" s="109">
        <f t="shared" ref="K22:K85" si="1">I22*B22</f>
        <v>13.33</v>
      </c>
      <c r="L22" s="115"/>
    </row>
    <row r="23" spans="1:12" ht="36" customHeight="1">
      <c r="A23" s="114"/>
      <c r="B23" s="107">
        <f>'Tax Invoice'!D19</f>
        <v>1</v>
      </c>
      <c r="C23" s="10" t="s">
        <v>715</v>
      </c>
      <c r="D23" s="10" t="s">
        <v>715</v>
      </c>
      <c r="E23" s="118"/>
      <c r="F23" s="141"/>
      <c r="G23" s="142"/>
      <c r="H23" s="11" t="s">
        <v>716</v>
      </c>
      <c r="I23" s="14">
        <f t="shared" si="0"/>
        <v>11.87</v>
      </c>
      <c r="J23" s="14">
        <v>39.549999999999997</v>
      </c>
      <c r="K23" s="109">
        <f t="shared" si="1"/>
        <v>11.87</v>
      </c>
      <c r="L23" s="115"/>
    </row>
    <row r="24" spans="1:12" ht="12.75" customHeight="1">
      <c r="A24" s="114"/>
      <c r="B24" s="107">
        <f>'Tax Invoice'!D20</f>
        <v>2</v>
      </c>
      <c r="C24" s="10" t="s">
        <v>717</v>
      </c>
      <c r="D24" s="10" t="s">
        <v>1020</v>
      </c>
      <c r="E24" s="118" t="s">
        <v>718</v>
      </c>
      <c r="F24" s="141" t="s">
        <v>582</v>
      </c>
      <c r="G24" s="142"/>
      <c r="H24" s="11" t="s">
        <v>719</v>
      </c>
      <c r="I24" s="14">
        <f t="shared" si="0"/>
        <v>0.34</v>
      </c>
      <c r="J24" s="14">
        <v>1.1200000000000001</v>
      </c>
      <c r="K24" s="109">
        <f t="shared" si="1"/>
        <v>0.68</v>
      </c>
      <c r="L24" s="115"/>
    </row>
    <row r="25" spans="1:12" ht="12.75" customHeight="1">
      <c r="A25" s="114"/>
      <c r="B25" s="107">
        <f>'Tax Invoice'!D21</f>
        <v>4</v>
      </c>
      <c r="C25" s="10" t="s">
        <v>717</v>
      </c>
      <c r="D25" s="10" t="s">
        <v>1021</v>
      </c>
      <c r="E25" s="118" t="s">
        <v>720</v>
      </c>
      <c r="F25" s="141" t="s">
        <v>272</v>
      </c>
      <c r="G25" s="142"/>
      <c r="H25" s="11" t="s">
        <v>719</v>
      </c>
      <c r="I25" s="14">
        <f t="shared" si="0"/>
        <v>0.36</v>
      </c>
      <c r="J25" s="14">
        <v>1.19</v>
      </c>
      <c r="K25" s="109">
        <f t="shared" si="1"/>
        <v>1.44</v>
      </c>
      <c r="L25" s="115"/>
    </row>
    <row r="26" spans="1:12" ht="12.75" customHeight="1">
      <c r="A26" s="114"/>
      <c r="B26" s="107">
        <f>'Tax Invoice'!D22</f>
        <v>2</v>
      </c>
      <c r="C26" s="10" t="s">
        <v>717</v>
      </c>
      <c r="D26" s="10" t="s">
        <v>1021</v>
      </c>
      <c r="E26" s="118" t="s">
        <v>720</v>
      </c>
      <c r="F26" s="141" t="s">
        <v>582</v>
      </c>
      <c r="G26" s="142"/>
      <c r="H26" s="11" t="s">
        <v>719</v>
      </c>
      <c r="I26" s="14">
        <f t="shared" si="0"/>
        <v>0.36</v>
      </c>
      <c r="J26" s="14">
        <v>1.19</v>
      </c>
      <c r="K26" s="109">
        <f t="shared" si="1"/>
        <v>0.72</v>
      </c>
      <c r="L26" s="115"/>
    </row>
    <row r="27" spans="1:12" ht="12.75" customHeight="1">
      <c r="A27" s="114"/>
      <c r="B27" s="107">
        <f>'Tax Invoice'!D23</f>
        <v>2</v>
      </c>
      <c r="C27" s="10" t="s">
        <v>717</v>
      </c>
      <c r="D27" s="10" t="s">
        <v>1022</v>
      </c>
      <c r="E27" s="118" t="s">
        <v>721</v>
      </c>
      <c r="F27" s="141" t="s">
        <v>582</v>
      </c>
      <c r="G27" s="142"/>
      <c r="H27" s="11" t="s">
        <v>719</v>
      </c>
      <c r="I27" s="14">
        <f t="shared" si="0"/>
        <v>0.39</v>
      </c>
      <c r="J27" s="14">
        <v>1.28</v>
      </c>
      <c r="K27" s="109">
        <f t="shared" si="1"/>
        <v>0.78</v>
      </c>
      <c r="L27" s="115"/>
    </row>
    <row r="28" spans="1:12" ht="12.75" customHeight="1">
      <c r="A28" s="114"/>
      <c r="B28" s="107">
        <f>'Tax Invoice'!D24</f>
        <v>2</v>
      </c>
      <c r="C28" s="10" t="s">
        <v>717</v>
      </c>
      <c r="D28" s="10" t="s">
        <v>1023</v>
      </c>
      <c r="E28" s="118" t="s">
        <v>722</v>
      </c>
      <c r="F28" s="141" t="s">
        <v>272</v>
      </c>
      <c r="G28" s="142"/>
      <c r="H28" s="11" t="s">
        <v>719</v>
      </c>
      <c r="I28" s="14">
        <f t="shared" si="0"/>
        <v>0.44</v>
      </c>
      <c r="J28" s="14">
        <v>1.45</v>
      </c>
      <c r="K28" s="109">
        <f t="shared" si="1"/>
        <v>0.88</v>
      </c>
      <c r="L28" s="115"/>
    </row>
    <row r="29" spans="1:12" ht="12.75" customHeight="1">
      <c r="A29" s="114"/>
      <c r="B29" s="107">
        <f>'Tax Invoice'!D25</f>
        <v>1</v>
      </c>
      <c r="C29" s="10" t="s">
        <v>717</v>
      </c>
      <c r="D29" s="10" t="s">
        <v>1023</v>
      </c>
      <c r="E29" s="118" t="s">
        <v>722</v>
      </c>
      <c r="F29" s="141" t="s">
        <v>582</v>
      </c>
      <c r="G29" s="142"/>
      <c r="H29" s="11" t="s">
        <v>719</v>
      </c>
      <c r="I29" s="14">
        <f t="shared" si="0"/>
        <v>0.44</v>
      </c>
      <c r="J29" s="14">
        <v>1.45</v>
      </c>
      <c r="K29" s="109">
        <f t="shared" si="1"/>
        <v>0.44</v>
      </c>
      <c r="L29" s="115"/>
    </row>
    <row r="30" spans="1:12" ht="24" customHeight="1">
      <c r="A30" s="114"/>
      <c r="B30" s="107">
        <f>'Tax Invoice'!D26</f>
        <v>4</v>
      </c>
      <c r="C30" s="10" t="s">
        <v>723</v>
      </c>
      <c r="D30" s="10" t="s">
        <v>723</v>
      </c>
      <c r="E30" s="118" t="s">
        <v>636</v>
      </c>
      <c r="F30" s="141"/>
      <c r="G30" s="142"/>
      <c r="H30" s="11" t="s">
        <v>1145</v>
      </c>
      <c r="I30" s="14">
        <f t="shared" si="0"/>
        <v>9.9999999999999992E-2</v>
      </c>
      <c r="J30" s="14">
        <v>0.31</v>
      </c>
      <c r="K30" s="109">
        <f t="shared" si="1"/>
        <v>0.39999999999999997</v>
      </c>
      <c r="L30" s="115"/>
    </row>
    <row r="31" spans="1:12" ht="24" customHeight="1">
      <c r="A31" s="114"/>
      <c r="B31" s="107">
        <f>'Tax Invoice'!D27</f>
        <v>4</v>
      </c>
      <c r="C31" s="10" t="s">
        <v>723</v>
      </c>
      <c r="D31" s="10" t="s">
        <v>723</v>
      </c>
      <c r="E31" s="118" t="s">
        <v>640</v>
      </c>
      <c r="F31" s="141"/>
      <c r="G31" s="142"/>
      <c r="H31" s="11" t="s">
        <v>1145</v>
      </c>
      <c r="I31" s="14">
        <f t="shared" si="0"/>
        <v>9.9999999999999992E-2</v>
      </c>
      <c r="J31" s="14">
        <v>0.31</v>
      </c>
      <c r="K31" s="109">
        <f t="shared" si="1"/>
        <v>0.39999999999999997</v>
      </c>
      <c r="L31" s="115"/>
    </row>
    <row r="32" spans="1:12" ht="12.75" customHeight="1">
      <c r="A32" s="114"/>
      <c r="B32" s="107">
        <f>'Tax Invoice'!D28</f>
        <v>30</v>
      </c>
      <c r="C32" s="10" t="s">
        <v>104</v>
      </c>
      <c r="D32" s="10" t="s">
        <v>104</v>
      </c>
      <c r="E32" s="118" t="s">
        <v>23</v>
      </c>
      <c r="F32" s="141"/>
      <c r="G32" s="142"/>
      <c r="H32" s="11" t="s">
        <v>724</v>
      </c>
      <c r="I32" s="14">
        <f t="shared" si="0"/>
        <v>0.09</v>
      </c>
      <c r="J32" s="14">
        <v>0.28000000000000003</v>
      </c>
      <c r="K32" s="109">
        <f t="shared" si="1"/>
        <v>2.6999999999999997</v>
      </c>
      <c r="L32" s="115"/>
    </row>
    <row r="33" spans="1:12" ht="24" customHeight="1">
      <c r="A33" s="114"/>
      <c r="B33" s="107">
        <f>'Tax Invoice'!D29</f>
        <v>1</v>
      </c>
      <c r="C33" s="10" t="s">
        <v>725</v>
      </c>
      <c r="D33" s="10" t="s">
        <v>725</v>
      </c>
      <c r="E33" s="118" t="s">
        <v>26</v>
      </c>
      <c r="F33" s="141" t="s">
        <v>271</v>
      </c>
      <c r="G33" s="142"/>
      <c r="H33" s="11" t="s">
        <v>726</v>
      </c>
      <c r="I33" s="14">
        <f t="shared" si="0"/>
        <v>0.31</v>
      </c>
      <c r="J33" s="14">
        <v>1.02</v>
      </c>
      <c r="K33" s="109">
        <f t="shared" si="1"/>
        <v>0.31</v>
      </c>
      <c r="L33" s="115"/>
    </row>
    <row r="34" spans="1:12" ht="24" customHeight="1">
      <c r="A34" s="114"/>
      <c r="B34" s="107">
        <f>'Tax Invoice'!D30</f>
        <v>1</v>
      </c>
      <c r="C34" s="10" t="s">
        <v>725</v>
      </c>
      <c r="D34" s="10" t="s">
        <v>725</v>
      </c>
      <c r="E34" s="118" t="s">
        <v>27</v>
      </c>
      <c r="F34" s="141" t="s">
        <v>271</v>
      </c>
      <c r="G34" s="142"/>
      <c r="H34" s="11" t="s">
        <v>726</v>
      </c>
      <c r="I34" s="14">
        <f t="shared" si="0"/>
        <v>0.31</v>
      </c>
      <c r="J34" s="14">
        <v>1.02</v>
      </c>
      <c r="K34" s="109">
        <f t="shared" si="1"/>
        <v>0.31</v>
      </c>
      <c r="L34" s="115"/>
    </row>
    <row r="35" spans="1:12" ht="36" customHeight="1">
      <c r="A35" s="114"/>
      <c r="B35" s="107">
        <f>'Tax Invoice'!D31</f>
        <v>2</v>
      </c>
      <c r="C35" s="10" t="s">
        <v>727</v>
      </c>
      <c r="D35" s="10" t="s">
        <v>727</v>
      </c>
      <c r="E35" s="118" t="s">
        <v>29</v>
      </c>
      <c r="F35" s="141" t="s">
        <v>211</v>
      </c>
      <c r="G35" s="142"/>
      <c r="H35" s="11" t="s">
        <v>728</v>
      </c>
      <c r="I35" s="14">
        <f t="shared" si="0"/>
        <v>0.86</v>
      </c>
      <c r="J35" s="14">
        <v>2.86</v>
      </c>
      <c r="K35" s="109">
        <f t="shared" si="1"/>
        <v>1.72</v>
      </c>
      <c r="L35" s="115"/>
    </row>
    <row r="36" spans="1:12" ht="36" customHeight="1">
      <c r="A36" s="114"/>
      <c r="B36" s="107">
        <f>'Tax Invoice'!D32</f>
        <v>2</v>
      </c>
      <c r="C36" s="10" t="s">
        <v>727</v>
      </c>
      <c r="D36" s="10" t="s">
        <v>727</v>
      </c>
      <c r="E36" s="118" t="s">
        <v>29</v>
      </c>
      <c r="F36" s="141" t="s">
        <v>268</v>
      </c>
      <c r="G36" s="142"/>
      <c r="H36" s="11" t="s">
        <v>728</v>
      </c>
      <c r="I36" s="14">
        <f t="shared" si="0"/>
        <v>0.86</v>
      </c>
      <c r="J36" s="14">
        <v>2.86</v>
      </c>
      <c r="K36" s="109">
        <f t="shared" si="1"/>
        <v>1.72</v>
      </c>
      <c r="L36" s="115"/>
    </row>
    <row r="37" spans="1:12" ht="24" customHeight="1">
      <c r="A37" s="114"/>
      <c r="B37" s="107">
        <f>'Tax Invoice'!D33</f>
        <v>2</v>
      </c>
      <c r="C37" s="10" t="s">
        <v>729</v>
      </c>
      <c r="D37" s="10" t="s">
        <v>729</v>
      </c>
      <c r="E37" s="118" t="s">
        <v>34</v>
      </c>
      <c r="F37" s="141" t="s">
        <v>272</v>
      </c>
      <c r="G37" s="142"/>
      <c r="H37" s="11" t="s">
        <v>730</v>
      </c>
      <c r="I37" s="14">
        <f t="shared" si="0"/>
        <v>0.39</v>
      </c>
      <c r="J37" s="14">
        <v>1.28</v>
      </c>
      <c r="K37" s="109">
        <f t="shared" si="1"/>
        <v>0.78</v>
      </c>
      <c r="L37" s="115"/>
    </row>
    <row r="38" spans="1:12" ht="24" customHeight="1">
      <c r="A38" s="114"/>
      <c r="B38" s="107">
        <f>'Tax Invoice'!D34</f>
        <v>2</v>
      </c>
      <c r="C38" s="10" t="s">
        <v>729</v>
      </c>
      <c r="D38" s="10" t="s">
        <v>729</v>
      </c>
      <c r="E38" s="118" t="s">
        <v>34</v>
      </c>
      <c r="F38" s="141" t="s">
        <v>271</v>
      </c>
      <c r="G38" s="142"/>
      <c r="H38" s="11" t="s">
        <v>730</v>
      </c>
      <c r="I38" s="14">
        <f t="shared" si="0"/>
        <v>0.39</v>
      </c>
      <c r="J38" s="14">
        <v>1.28</v>
      </c>
      <c r="K38" s="109">
        <f t="shared" si="1"/>
        <v>0.78</v>
      </c>
      <c r="L38" s="115"/>
    </row>
    <row r="39" spans="1:12" ht="24" customHeight="1">
      <c r="A39" s="114"/>
      <c r="B39" s="107">
        <f>'Tax Invoice'!D35</f>
        <v>2</v>
      </c>
      <c r="C39" s="10" t="s">
        <v>729</v>
      </c>
      <c r="D39" s="10" t="s">
        <v>729</v>
      </c>
      <c r="E39" s="118" t="s">
        <v>35</v>
      </c>
      <c r="F39" s="141" t="s">
        <v>272</v>
      </c>
      <c r="G39" s="142"/>
      <c r="H39" s="11" t="s">
        <v>730</v>
      </c>
      <c r="I39" s="14">
        <f t="shared" si="0"/>
        <v>0.39</v>
      </c>
      <c r="J39" s="14">
        <v>1.28</v>
      </c>
      <c r="K39" s="109">
        <f t="shared" si="1"/>
        <v>0.78</v>
      </c>
      <c r="L39" s="115"/>
    </row>
    <row r="40" spans="1:12" ht="24" customHeight="1">
      <c r="A40" s="114"/>
      <c r="B40" s="107">
        <f>'Tax Invoice'!D36</f>
        <v>2</v>
      </c>
      <c r="C40" s="10" t="s">
        <v>729</v>
      </c>
      <c r="D40" s="10" t="s">
        <v>729</v>
      </c>
      <c r="E40" s="118" t="s">
        <v>35</v>
      </c>
      <c r="F40" s="141" t="s">
        <v>731</v>
      </c>
      <c r="G40" s="142"/>
      <c r="H40" s="11" t="s">
        <v>730</v>
      </c>
      <c r="I40" s="14">
        <f t="shared" si="0"/>
        <v>0.39</v>
      </c>
      <c r="J40" s="14">
        <v>1.28</v>
      </c>
      <c r="K40" s="109">
        <f t="shared" si="1"/>
        <v>0.78</v>
      </c>
      <c r="L40" s="115"/>
    </row>
    <row r="41" spans="1:12" ht="24" customHeight="1">
      <c r="A41" s="114"/>
      <c r="B41" s="107">
        <f>'Tax Invoice'!D37</f>
        <v>2</v>
      </c>
      <c r="C41" s="10" t="s">
        <v>100</v>
      </c>
      <c r="D41" s="10" t="s">
        <v>100</v>
      </c>
      <c r="E41" s="118" t="s">
        <v>732</v>
      </c>
      <c r="F41" s="141" t="s">
        <v>212</v>
      </c>
      <c r="G41" s="142"/>
      <c r="H41" s="11" t="s">
        <v>733</v>
      </c>
      <c r="I41" s="14">
        <f t="shared" si="0"/>
        <v>0.52</v>
      </c>
      <c r="J41" s="14">
        <v>1.71</v>
      </c>
      <c r="K41" s="109">
        <f t="shared" si="1"/>
        <v>1.04</v>
      </c>
      <c r="L41" s="115"/>
    </row>
    <row r="42" spans="1:12" ht="24" customHeight="1">
      <c r="A42" s="114"/>
      <c r="B42" s="107">
        <f>'Tax Invoice'!D38</f>
        <v>2</v>
      </c>
      <c r="C42" s="10" t="s">
        <v>100</v>
      </c>
      <c r="D42" s="10" t="s">
        <v>100</v>
      </c>
      <c r="E42" s="118" t="s">
        <v>734</v>
      </c>
      <c r="F42" s="141" t="s">
        <v>267</v>
      </c>
      <c r="G42" s="142"/>
      <c r="H42" s="11" t="s">
        <v>733</v>
      </c>
      <c r="I42" s="14">
        <f t="shared" si="0"/>
        <v>0.52</v>
      </c>
      <c r="J42" s="14">
        <v>1.71</v>
      </c>
      <c r="K42" s="109">
        <f t="shared" si="1"/>
        <v>1.04</v>
      </c>
      <c r="L42" s="115"/>
    </row>
    <row r="43" spans="1:12" ht="12.75" customHeight="1">
      <c r="A43" s="114"/>
      <c r="B43" s="107">
        <f>'Tax Invoice'!D39</f>
        <v>2</v>
      </c>
      <c r="C43" s="10" t="s">
        <v>735</v>
      </c>
      <c r="D43" s="10" t="s">
        <v>735</v>
      </c>
      <c r="E43" s="118" t="s">
        <v>27</v>
      </c>
      <c r="F43" s="141"/>
      <c r="G43" s="142"/>
      <c r="H43" s="11" t="s">
        <v>736</v>
      </c>
      <c r="I43" s="14">
        <f t="shared" si="0"/>
        <v>0.31</v>
      </c>
      <c r="J43" s="14">
        <v>1.02</v>
      </c>
      <c r="K43" s="109">
        <f t="shared" si="1"/>
        <v>0.62</v>
      </c>
      <c r="L43" s="115"/>
    </row>
    <row r="44" spans="1:12" ht="12.75" customHeight="1">
      <c r="A44" s="114"/>
      <c r="B44" s="107">
        <f>'Tax Invoice'!D40</f>
        <v>1</v>
      </c>
      <c r="C44" s="10" t="s">
        <v>735</v>
      </c>
      <c r="D44" s="10" t="s">
        <v>735</v>
      </c>
      <c r="E44" s="118" t="s">
        <v>28</v>
      </c>
      <c r="F44" s="141"/>
      <c r="G44" s="142"/>
      <c r="H44" s="11" t="s">
        <v>736</v>
      </c>
      <c r="I44" s="14">
        <f t="shared" si="0"/>
        <v>0.31</v>
      </c>
      <c r="J44" s="14">
        <v>1.02</v>
      </c>
      <c r="K44" s="109">
        <f t="shared" si="1"/>
        <v>0.31</v>
      </c>
      <c r="L44" s="115"/>
    </row>
    <row r="45" spans="1:12" ht="24" customHeight="1">
      <c r="A45" s="114"/>
      <c r="B45" s="107">
        <f>'Tax Invoice'!D41</f>
        <v>2</v>
      </c>
      <c r="C45" s="10" t="s">
        <v>737</v>
      </c>
      <c r="D45" s="10" t="s">
        <v>737</v>
      </c>
      <c r="E45" s="118" t="s">
        <v>27</v>
      </c>
      <c r="F45" s="141" t="s">
        <v>272</v>
      </c>
      <c r="G45" s="142"/>
      <c r="H45" s="11" t="s">
        <v>738</v>
      </c>
      <c r="I45" s="14">
        <f t="shared" si="0"/>
        <v>0.78</v>
      </c>
      <c r="J45" s="14">
        <v>2.57</v>
      </c>
      <c r="K45" s="109">
        <f t="shared" si="1"/>
        <v>1.56</v>
      </c>
      <c r="L45" s="115"/>
    </row>
    <row r="46" spans="1:12" ht="24" hidden="1" customHeight="1">
      <c r="A46" s="114"/>
      <c r="B46" s="133">
        <f>'Tax Invoice'!D42</f>
        <v>0</v>
      </c>
      <c r="C46" s="134" t="s">
        <v>739</v>
      </c>
      <c r="D46" s="134" t="s">
        <v>739</v>
      </c>
      <c r="E46" s="135"/>
      <c r="F46" s="145"/>
      <c r="G46" s="146"/>
      <c r="H46" s="136" t="s">
        <v>1146</v>
      </c>
      <c r="I46" s="137">
        <f t="shared" si="0"/>
        <v>0.3</v>
      </c>
      <c r="J46" s="137">
        <v>1</v>
      </c>
      <c r="K46" s="138">
        <f t="shared" si="1"/>
        <v>0</v>
      </c>
      <c r="L46" s="115"/>
    </row>
    <row r="47" spans="1:12" ht="24" customHeight="1">
      <c r="A47" s="114"/>
      <c r="B47" s="107">
        <f>'Tax Invoice'!D43</f>
        <v>2</v>
      </c>
      <c r="C47" s="10" t="s">
        <v>740</v>
      </c>
      <c r="D47" s="10" t="s">
        <v>740</v>
      </c>
      <c r="E47" s="118" t="s">
        <v>29</v>
      </c>
      <c r="F47" s="141" t="s">
        <v>262</v>
      </c>
      <c r="G47" s="142"/>
      <c r="H47" s="11" t="s">
        <v>741</v>
      </c>
      <c r="I47" s="14">
        <f t="shared" si="0"/>
        <v>0.97</v>
      </c>
      <c r="J47" s="14">
        <v>3.21</v>
      </c>
      <c r="K47" s="109">
        <f t="shared" si="1"/>
        <v>1.94</v>
      </c>
      <c r="L47" s="115"/>
    </row>
    <row r="48" spans="1:12" ht="24" customHeight="1">
      <c r="A48" s="114"/>
      <c r="B48" s="107">
        <f>'Tax Invoice'!D44</f>
        <v>2</v>
      </c>
      <c r="C48" s="10" t="s">
        <v>740</v>
      </c>
      <c r="D48" s="10" t="s">
        <v>740</v>
      </c>
      <c r="E48" s="118" t="s">
        <v>29</v>
      </c>
      <c r="F48" s="141" t="s">
        <v>268</v>
      </c>
      <c r="G48" s="142"/>
      <c r="H48" s="11" t="s">
        <v>741</v>
      </c>
      <c r="I48" s="14">
        <f t="shared" si="0"/>
        <v>0.97</v>
      </c>
      <c r="J48" s="14">
        <v>3.21</v>
      </c>
      <c r="K48" s="109">
        <f t="shared" si="1"/>
        <v>1.94</v>
      </c>
      <c r="L48" s="115"/>
    </row>
    <row r="49" spans="1:12" ht="36" hidden="1" customHeight="1">
      <c r="A49" s="114"/>
      <c r="B49" s="133">
        <f>'Tax Invoice'!D45</f>
        <v>0</v>
      </c>
      <c r="C49" s="134" t="s">
        <v>742</v>
      </c>
      <c r="D49" s="134" t="s">
        <v>742</v>
      </c>
      <c r="E49" s="135" t="s">
        <v>107</v>
      </c>
      <c r="F49" s="145"/>
      <c r="G49" s="146"/>
      <c r="H49" s="136" t="s">
        <v>1147</v>
      </c>
      <c r="I49" s="137">
        <f t="shared" si="0"/>
        <v>0.6</v>
      </c>
      <c r="J49" s="137">
        <v>2</v>
      </c>
      <c r="K49" s="138">
        <f t="shared" si="1"/>
        <v>0</v>
      </c>
      <c r="L49" s="115"/>
    </row>
    <row r="50" spans="1:12" ht="36" hidden="1" customHeight="1">
      <c r="A50" s="114"/>
      <c r="B50" s="133">
        <f>'Tax Invoice'!D46</f>
        <v>0</v>
      </c>
      <c r="C50" s="134" t="s">
        <v>742</v>
      </c>
      <c r="D50" s="134" t="s">
        <v>742</v>
      </c>
      <c r="E50" s="135" t="s">
        <v>213</v>
      </c>
      <c r="F50" s="145"/>
      <c r="G50" s="146"/>
      <c r="H50" s="136" t="s">
        <v>1147</v>
      </c>
      <c r="I50" s="137">
        <f t="shared" si="0"/>
        <v>0.6</v>
      </c>
      <c r="J50" s="137">
        <v>2</v>
      </c>
      <c r="K50" s="138">
        <f t="shared" si="1"/>
        <v>0</v>
      </c>
      <c r="L50" s="115"/>
    </row>
    <row r="51" spans="1:12" ht="36" hidden="1" customHeight="1">
      <c r="A51" s="114"/>
      <c r="B51" s="133">
        <f>'Tax Invoice'!D47</f>
        <v>0</v>
      </c>
      <c r="C51" s="134" t="s">
        <v>742</v>
      </c>
      <c r="D51" s="134" t="s">
        <v>742</v>
      </c>
      <c r="E51" s="135" t="s">
        <v>268</v>
      </c>
      <c r="F51" s="145"/>
      <c r="G51" s="146"/>
      <c r="H51" s="136" t="s">
        <v>1147</v>
      </c>
      <c r="I51" s="137">
        <f t="shared" si="0"/>
        <v>0.6</v>
      </c>
      <c r="J51" s="137">
        <v>2</v>
      </c>
      <c r="K51" s="138">
        <f t="shared" si="1"/>
        <v>0</v>
      </c>
      <c r="L51" s="115"/>
    </row>
    <row r="52" spans="1:12" ht="24" customHeight="1">
      <c r="A52" s="114"/>
      <c r="B52" s="107">
        <f>'Tax Invoice'!D48</f>
        <v>2</v>
      </c>
      <c r="C52" s="10" t="s">
        <v>743</v>
      </c>
      <c r="D52" s="10" t="s">
        <v>743</v>
      </c>
      <c r="E52" s="118" t="s">
        <v>27</v>
      </c>
      <c r="F52" s="141" t="s">
        <v>272</v>
      </c>
      <c r="G52" s="142"/>
      <c r="H52" s="11" t="s">
        <v>744</v>
      </c>
      <c r="I52" s="14">
        <f t="shared" si="0"/>
        <v>0.36</v>
      </c>
      <c r="J52" s="14">
        <v>1.2</v>
      </c>
      <c r="K52" s="109">
        <f t="shared" si="1"/>
        <v>0.72</v>
      </c>
      <c r="L52" s="115"/>
    </row>
    <row r="53" spans="1:12" ht="24" customHeight="1">
      <c r="A53" s="114"/>
      <c r="B53" s="107">
        <f>'Tax Invoice'!D49</f>
        <v>2</v>
      </c>
      <c r="C53" s="10" t="s">
        <v>743</v>
      </c>
      <c r="D53" s="10" t="s">
        <v>743</v>
      </c>
      <c r="E53" s="118" t="s">
        <v>27</v>
      </c>
      <c r="F53" s="141" t="s">
        <v>271</v>
      </c>
      <c r="G53" s="142"/>
      <c r="H53" s="11" t="s">
        <v>744</v>
      </c>
      <c r="I53" s="14">
        <f t="shared" si="0"/>
        <v>0.36</v>
      </c>
      <c r="J53" s="14">
        <v>1.2</v>
      </c>
      <c r="K53" s="109">
        <f t="shared" si="1"/>
        <v>0.72</v>
      </c>
      <c r="L53" s="115"/>
    </row>
    <row r="54" spans="1:12" ht="24" customHeight="1">
      <c r="A54" s="114"/>
      <c r="B54" s="107">
        <f>'Tax Invoice'!D50</f>
        <v>2</v>
      </c>
      <c r="C54" s="10" t="s">
        <v>743</v>
      </c>
      <c r="D54" s="10" t="s">
        <v>743</v>
      </c>
      <c r="E54" s="118" t="s">
        <v>27</v>
      </c>
      <c r="F54" s="141" t="s">
        <v>731</v>
      </c>
      <c r="G54" s="142"/>
      <c r="H54" s="11" t="s">
        <v>744</v>
      </c>
      <c r="I54" s="14">
        <f t="shared" si="0"/>
        <v>0.36</v>
      </c>
      <c r="J54" s="14">
        <v>1.2</v>
      </c>
      <c r="K54" s="109">
        <f t="shared" si="1"/>
        <v>0.72</v>
      </c>
      <c r="L54" s="115"/>
    </row>
    <row r="55" spans="1:12" ht="24" customHeight="1">
      <c r="A55" s="114"/>
      <c r="B55" s="107">
        <f>'Tax Invoice'!D51</f>
        <v>2</v>
      </c>
      <c r="C55" s="10" t="s">
        <v>743</v>
      </c>
      <c r="D55" s="10" t="s">
        <v>743</v>
      </c>
      <c r="E55" s="118" t="s">
        <v>28</v>
      </c>
      <c r="F55" s="141" t="s">
        <v>271</v>
      </c>
      <c r="G55" s="142"/>
      <c r="H55" s="11" t="s">
        <v>744</v>
      </c>
      <c r="I55" s="14">
        <f t="shared" si="0"/>
        <v>0.36</v>
      </c>
      <c r="J55" s="14">
        <v>1.19</v>
      </c>
      <c r="K55" s="109">
        <f t="shared" si="1"/>
        <v>0.72</v>
      </c>
      <c r="L55" s="115"/>
    </row>
    <row r="56" spans="1:12" ht="24" customHeight="1">
      <c r="A56" s="114"/>
      <c r="B56" s="107">
        <f>'Tax Invoice'!D52</f>
        <v>2</v>
      </c>
      <c r="C56" s="10" t="s">
        <v>743</v>
      </c>
      <c r="D56" s="10" t="s">
        <v>743</v>
      </c>
      <c r="E56" s="118" t="s">
        <v>29</v>
      </c>
      <c r="F56" s="141" t="s">
        <v>271</v>
      </c>
      <c r="G56" s="142"/>
      <c r="H56" s="11" t="s">
        <v>744</v>
      </c>
      <c r="I56" s="14">
        <f t="shared" si="0"/>
        <v>0.36</v>
      </c>
      <c r="J56" s="14">
        <v>1.19</v>
      </c>
      <c r="K56" s="109">
        <f t="shared" si="1"/>
        <v>0.72</v>
      </c>
      <c r="L56" s="115"/>
    </row>
    <row r="57" spans="1:12" ht="36" customHeight="1">
      <c r="A57" s="114"/>
      <c r="B57" s="107">
        <f>'Tax Invoice'!D53</f>
        <v>2</v>
      </c>
      <c r="C57" s="10" t="s">
        <v>745</v>
      </c>
      <c r="D57" s="10" t="s">
        <v>745</v>
      </c>
      <c r="E57" s="118" t="s">
        <v>272</v>
      </c>
      <c r="F57" s="141"/>
      <c r="G57" s="142"/>
      <c r="H57" s="11" t="s">
        <v>1148</v>
      </c>
      <c r="I57" s="14">
        <f t="shared" si="0"/>
        <v>0.78</v>
      </c>
      <c r="J57" s="14">
        <v>2.57</v>
      </c>
      <c r="K57" s="109">
        <f t="shared" si="1"/>
        <v>1.56</v>
      </c>
      <c r="L57" s="115"/>
    </row>
    <row r="58" spans="1:12" ht="36" customHeight="1">
      <c r="A58" s="114"/>
      <c r="B58" s="107">
        <f>'Tax Invoice'!D54</f>
        <v>2</v>
      </c>
      <c r="C58" s="10" t="s">
        <v>745</v>
      </c>
      <c r="D58" s="10" t="s">
        <v>745</v>
      </c>
      <c r="E58" s="118" t="s">
        <v>271</v>
      </c>
      <c r="F58" s="141"/>
      <c r="G58" s="142"/>
      <c r="H58" s="11" t="s">
        <v>1148</v>
      </c>
      <c r="I58" s="14">
        <f t="shared" si="0"/>
        <v>0.78</v>
      </c>
      <c r="J58" s="14">
        <v>2.57</v>
      </c>
      <c r="K58" s="109">
        <f t="shared" si="1"/>
        <v>1.56</v>
      </c>
      <c r="L58" s="115"/>
    </row>
    <row r="59" spans="1:12" ht="48" customHeight="1">
      <c r="A59" s="114"/>
      <c r="B59" s="107">
        <f>'Tax Invoice'!D55</f>
        <v>2</v>
      </c>
      <c r="C59" s="10" t="s">
        <v>746</v>
      </c>
      <c r="D59" s="10" t="s">
        <v>746</v>
      </c>
      <c r="E59" s="118" t="s">
        <v>672</v>
      </c>
      <c r="F59" s="141"/>
      <c r="G59" s="142"/>
      <c r="H59" s="11" t="s">
        <v>1149</v>
      </c>
      <c r="I59" s="14">
        <f t="shared" si="0"/>
        <v>0.73</v>
      </c>
      <c r="J59" s="14">
        <v>2.42</v>
      </c>
      <c r="K59" s="109">
        <f t="shared" si="1"/>
        <v>1.46</v>
      </c>
      <c r="L59" s="115"/>
    </row>
    <row r="60" spans="1:12" ht="48" customHeight="1">
      <c r="A60" s="114"/>
      <c r="B60" s="107">
        <f>'Tax Invoice'!D56</f>
        <v>2</v>
      </c>
      <c r="C60" s="10" t="s">
        <v>746</v>
      </c>
      <c r="D60" s="10" t="s">
        <v>746</v>
      </c>
      <c r="E60" s="118" t="s">
        <v>271</v>
      </c>
      <c r="F60" s="141"/>
      <c r="G60" s="142"/>
      <c r="H60" s="11" t="s">
        <v>1149</v>
      </c>
      <c r="I60" s="14">
        <f t="shared" si="0"/>
        <v>0.73</v>
      </c>
      <c r="J60" s="14">
        <v>2.42</v>
      </c>
      <c r="K60" s="109">
        <f t="shared" si="1"/>
        <v>1.46</v>
      </c>
      <c r="L60" s="115"/>
    </row>
    <row r="61" spans="1:12" ht="24" customHeight="1">
      <c r="A61" s="114"/>
      <c r="B61" s="107">
        <f>'Tax Invoice'!D57</f>
        <v>4</v>
      </c>
      <c r="C61" s="10" t="s">
        <v>747</v>
      </c>
      <c r="D61" s="10" t="s">
        <v>747</v>
      </c>
      <c r="E61" s="118" t="s">
        <v>272</v>
      </c>
      <c r="F61" s="141"/>
      <c r="G61" s="142"/>
      <c r="H61" s="11" t="s">
        <v>1150</v>
      </c>
      <c r="I61" s="14">
        <f t="shared" si="0"/>
        <v>0.15</v>
      </c>
      <c r="J61" s="14">
        <v>0.5</v>
      </c>
      <c r="K61" s="109">
        <f t="shared" si="1"/>
        <v>0.6</v>
      </c>
      <c r="L61" s="115"/>
    </row>
    <row r="62" spans="1:12" ht="24" customHeight="1">
      <c r="A62" s="114"/>
      <c r="B62" s="107">
        <f>'Tax Invoice'!D58</f>
        <v>4</v>
      </c>
      <c r="C62" s="10" t="s">
        <v>747</v>
      </c>
      <c r="D62" s="10" t="s">
        <v>747</v>
      </c>
      <c r="E62" s="118" t="s">
        <v>748</v>
      </c>
      <c r="F62" s="141"/>
      <c r="G62" s="142"/>
      <c r="H62" s="11" t="s">
        <v>1150</v>
      </c>
      <c r="I62" s="14">
        <f t="shared" si="0"/>
        <v>0.15</v>
      </c>
      <c r="J62" s="14">
        <v>0.5</v>
      </c>
      <c r="K62" s="109">
        <f t="shared" si="1"/>
        <v>0.6</v>
      </c>
      <c r="L62" s="115"/>
    </row>
    <row r="63" spans="1:12" ht="24" customHeight="1">
      <c r="A63" s="114"/>
      <c r="B63" s="107">
        <f>'Tax Invoice'!D59</f>
        <v>100</v>
      </c>
      <c r="C63" s="10" t="s">
        <v>749</v>
      </c>
      <c r="D63" s="10" t="s">
        <v>749</v>
      </c>
      <c r="E63" s="118" t="s">
        <v>650</v>
      </c>
      <c r="F63" s="141"/>
      <c r="G63" s="142"/>
      <c r="H63" s="11" t="s">
        <v>750</v>
      </c>
      <c r="I63" s="14">
        <f t="shared" si="0"/>
        <v>9.9999999999999992E-2</v>
      </c>
      <c r="J63" s="14">
        <v>0.33</v>
      </c>
      <c r="K63" s="109">
        <f t="shared" si="1"/>
        <v>10</v>
      </c>
      <c r="L63" s="115"/>
    </row>
    <row r="64" spans="1:12" ht="24" customHeight="1">
      <c r="A64" s="114"/>
      <c r="B64" s="107">
        <f>'Tax Invoice'!D60</f>
        <v>2</v>
      </c>
      <c r="C64" s="10" t="s">
        <v>751</v>
      </c>
      <c r="D64" s="10" t="s">
        <v>751</v>
      </c>
      <c r="E64" s="118" t="s">
        <v>650</v>
      </c>
      <c r="F64" s="141"/>
      <c r="G64" s="142"/>
      <c r="H64" s="11" t="s">
        <v>752</v>
      </c>
      <c r="I64" s="14">
        <f t="shared" si="0"/>
        <v>8.2799999999999994</v>
      </c>
      <c r="J64" s="14">
        <v>27.6</v>
      </c>
      <c r="K64" s="109">
        <f t="shared" si="1"/>
        <v>16.559999999999999</v>
      </c>
      <c r="L64" s="115"/>
    </row>
    <row r="65" spans="1:12" ht="24" customHeight="1">
      <c r="A65" s="114"/>
      <c r="B65" s="107">
        <f>'Tax Invoice'!D61</f>
        <v>2</v>
      </c>
      <c r="C65" s="10" t="s">
        <v>751</v>
      </c>
      <c r="D65" s="10" t="s">
        <v>751</v>
      </c>
      <c r="E65" s="118" t="s">
        <v>67</v>
      </c>
      <c r="F65" s="141"/>
      <c r="G65" s="142"/>
      <c r="H65" s="11" t="s">
        <v>752</v>
      </c>
      <c r="I65" s="14">
        <f t="shared" si="0"/>
        <v>8.2799999999999994</v>
      </c>
      <c r="J65" s="14">
        <v>27.6</v>
      </c>
      <c r="K65" s="109">
        <f t="shared" si="1"/>
        <v>16.559999999999999</v>
      </c>
      <c r="L65" s="115"/>
    </row>
    <row r="66" spans="1:12" ht="24" customHeight="1">
      <c r="A66" s="114"/>
      <c r="B66" s="107">
        <f>'Tax Invoice'!D62</f>
        <v>1</v>
      </c>
      <c r="C66" s="10" t="s">
        <v>751</v>
      </c>
      <c r="D66" s="10" t="s">
        <v>751</v>
      </c>
      <c r="E66" s="118" t="s">
        <v>26</v>
      </c>
      <c r="F66" s="141"/>
      <c r="G66" s="142"/>
      <c r="H66" s="11" t="s">
        <v>752</v>
      </c>
      <c r="I66" s="14">
        <f t="shared" si="0"/>
        <v>8.2799999999999994</v>
      </c>
      <c r="J66" s="14">
        <v>27.6</v>
      </c>
      <c r="K66" s="109">
        <f t="shared" si="1"/>
        <v>8.2799999999999994</v>
      </c>
      <c r="L66" s="115"/>
    </row>
    <row r="67" spans="1:12" ht="24" customHeight="1">
      <c r="A67" s="114"/>
      <c r="B67" s="107">
        <f>'Tax Invoice'!D63</f>
        <v>1</v>
      </c>
      <c r="C67" s="10" t="s">
        <v>753</v>
      </c>
      <c r="D67" s="10" t="s">
        <v>753</v>
      </c>
      <c r="E67" s="118" t="s">
        <v>28</v>
      </c>
      <c r="F67" s="141"/>
      <c r="G67" s="142"/>
      <c r="H67" s="11" t="s">
        <v>754</v>
      </c>
      <c r="I67" s="14">
        <f t="shared" si="0"/>
        <v>9.84</v>
      </c>
      <c r="J67" s="14">
        <v>32.78</v>
      </c>
      <c r="K67" s="109">
        <f t="shared" si="1"/>
        <v>9.84</v>
      </c>
      <c r="L67" s="115"/>
    </row>
    <row r="68" spans="1:12" ht="24" customHeight="1">
      <c r="A68" s="114"/>
      <c r="B68" s="107">
        <f>'Tax Invoice'!D64</f>
        <v>1</v>
      </c>
      <c r="C68" s="10" t="s">
        <v>753</v>
      </c>
      <c r="D68" s="10" t="s">
        <v>753</v>
      </c>
      <c r="E68" s="118" t="s">
        <v>50</v>
      </c>
      <c r="F68" s="141"/>
      <c r="G68" s="142"/>
      <c r="H68" s="11" t="s">
        <v>754</v>
      </c>
      <c r="I68" s="14">
        <f t="shared" si="0"/>
        <v>9.84</v>
      </c>
      <c r="J68" s="14">
        <v>32.78</v>
      </c>
      <c r="K68" s="109">
        <f t="shared" si="1"/>
        <v>9.84</v>
      </c>
      <c r="L68" s="115"/>
    </row>
    <row r="69" spans="1:12" ht="24" customHeight="1">
      <c r="A69" s="114"/>
      <c r="B69" s="107">
        <f>'Tax Invoice'!D65</f>
        <v>1</v>
      </c>
      <c r="C69" s="10" t="s">
        <v>753</v>
      </c>
      <c r="D69" s="10" t="s">
        <v>753</v>
      </c>
      <c r="E69" s="118" t="s">
        <v>49</v>
      </c>
      <c r="F69" s="141"/>
      <c r="G69" s="142"/>
      <c r="H69" s="11" t="s">
        <v>754</v>
      </c>
      <c r="I69" s="14">
        <f t="shared" si="0"/>
        <v>9.84</v>
      </c>
      <c r="J69" s="14">
        <v>32.78</v>
      </c>
      <c r="K69" s="109">
        <f t="shared" si="1"/>
        <v>9.84</v>
      </c>
      <c r="L69" s="115"/>
    </row>
    <row r="70" spans="1:12" ht="24" customHeight="1">
      <c r="A70" s="114"/>
      <c r="B70" s="107">
        <f>'Tax Invoice'!D66</f>
        <v>1</v>
      </c>
      <c r="C70" s="10" t="s">
        <v>755</v>
      </c>
      <c r="D70" s="10" t="s">
        <v>755</v>
      </c>
      <c r="E70" s="118" t="s">
        <v>23</v>
      </c>
      <c r="F70" s="141"/>
      <c r="G70" s="142"/>
      <c r="H70" s="11" t="s">
        <v>756</v>
      </c>
      <c r="I70" s="14">
        <f t="shared" si="0"/>
        <v>7.77</v>
      </c>
      <c r="J70" s="14">
        <v>25.88</v>
      </c>
      <c r="K70" s="109">
        <f t="shared" si="1"/>
        <v>7.77</v>
      </c>
      <c r="L70" s="115"/>
    </row>
    <row r="71" spans="1:12" ht="24" customHeight="1">
      <c r="A71" s="114"/>
      <c r="B71" s="107">
        <f>'Tax Invoice'!D67</f>
        <v>1</v>
      </c>
      <c r="C71" s="10" t="s">
        <v>757</v>
      </c>
      <c r="D71" s="10" t="s">
        <v>757</v>
      </c>
      <c r="E71" s="118" t="s">
        <v>28</v>
      </c>
      <c r="F71" s="141"/>
      <c r="G71" s="142"/>
      <c r="H71" s="11" t="s">
        <v>758</v>
      </c>
      <c r="I71" s="14">
        <f t="shared" si="0"/>
        <v>5.38</v>
      </c>
      <c r="J71" s="14">
        <v>17.920000000000002</v>
      </c>
      <c r="K71" s="109">
        <f t="shared" si="1"/>
        <v>5.38</v>
      </c>
      <c r="L71" s="115"/>
    </row>
    <row r="72" spans="1:12" ht="36" customHeight="1">
      <c r="A72" s="114"/>
      <c r="B72" s="107">
        <f>'Tax Invoice'!D68</f>
        <v>1</v>
      </c>
      <c r="C72" s="10" t="s">
        <v>759</v>
      </c>
      <c r="D72" s="10" t="s">
        <v>1024</v>
      </c>
      <c r="E72" s="118" t="s">
        <v>203</v>
      </c>
      <c r="F72" s="141" t="s">
        <v>310</v>
      </c>
      <c r="G72" s="142"/>
      <c r="H72" s="11" t="s">
        <v>1151</v>
      </c>
      <c r="I72" s="14">
        <f t="shared" si="0"/>
        <v>12.23</v>
      </c>
      <c r="J72" s="14">
        <v>40.75</v>
      </c>
      <c r="K72" s="109">
        <f t="shared" si="1"/>
        <v>12.23</v>
      </c>
      <c r="L72" s="115"/>
    </row>
    <row r="73" spans="1:12" ht="36" customHeight="1">
      <c r="A73" s="114"/>
      <c r="B73" s="107">
        <f>'Tax Invoice'!D69</f>
        <v>1</v>
      </c>
      <c r="C73" s="10" t="s">
        <v>760</v>
      </c>
      <c r="D73" s="10" t="s">
        <v>1025</v>
      </c>
      <c r="E73" s="118" t="s">
        <v>203</v>
      </c>
      <c r="F73" s="141"/>
      <c r="G73" s="142"/>
      <c r="H73" s="11" t="s">
        <v>761</v>
      </c>
      <c r="I73" s="14">
        <f t="shared" si="0"/>
        <v>6.52</v>
      </c>
      <c r="J73" s="14">
        <v>21.72</v>
      </c>
      <c r="K73" s="109">
        <f t="shared" si="1"/>
        <v>6.52</v>
      </c>
      <c r="L73" s="115"/>
    </row>
    <row r="74" spans="1:12" ht="24" customHeight="1">
      <c r="A74" s="114"/>
      <c r="B74" s="107">
        <f>'Tax Invoice'!D70</f>
        <v>1</v>
      </c>
      <c r="C74" s="10" t="s">
        <v>762</v>
      </c>
      <c r="D74" s="10" t="s">
        <v>1026</v>
      </c>
      <c r="E74" s="118" t="s">
        <v>34</v>
      </c>
      <c r="F74" s="141"/>
      <c r="G74" s="142"/>
      <c r="H74" s="11" t="s">
        <v>763</v>
      </c>
      <c r="I74" s="14">
        <f t="shared" si="0"/>
        <v>6.21</v>
      </c>
      <c r="J74" s="14">
        <v>20.7</v>
      </c>
      <c r="K74" s="109">
        <f t="shared" si="1"/>
        <v>6.21</v>
      </c>
      <c r="L74" s="115"/>
    </row>
    <row r="75" spans="1:12" ht="24" customHeight="1">
      <c r="A75" s="114"/>
      <c r="B75" s="107">
        <f>'Tax Invoice'!D71</f>
        <v>1</v>
      </c>
      <c r="C75" s="10" t="s">
        <v>661</v>
      </c>
      <c r="D75" s="10" t="s">
        <v>661</v>
      </c>
      <c r="E75" s="118" t="s">
        <v>23</v>
      </c>
      <c r="F75" s="141" t="s">
        <v>211</v>
      </c>
      <c r="G75" s="142"/>
      <c r="H75" s="11" t="s">
        <v>764</v>
      </c>
      <c r="I75" s="14">
        <f t="shared" si="0"/>
        <v>0.45</v>
      </c>
      <c r="J75" s="14">
        <v>1.48</v>
      </c>
      <c r="K75" s="109">
        <f t="shared" si="1"/>
        <v>0.45</v>
      </c>
      <c r="L75" s="115"/>
    </row>
    <row r="76" spans="1:12" ht="24" customHeight="1">
      <c r="A76" s="114"/>
      <c r="B76" s="107">
        <f>'Tax Invoice'!D72</f>
        <v>1</v>
      </c>
      <c r="C76" s="10" t="s">
        <v>661</v>
      </c>
      <c r="D76" s="10" t="s">
        <v>661</v>
      </c>
      <c r="E76" s="118" t="s">
        <v>23</v>
      </c>
      <c r="F76" s="141" t="s">
        <v>309</v>
      </c>
      <c r="G76" s="142"/>
      <c r="H76" s="11" t="s">
        <v>764</v>
      </c>
      <c r="I76" s="14">
        <f t="shared" si="0"/>
        <v>0.45</v>
      </c>
      <c r="J76" s="14">
        <v>1.48</v>
      </c>
      <c r="K76" s="109">
        <f t="shared" si="1"/>
        <v>0.45</v>
      </c>
      <c r="L76" s="115"/>
    </row>
    <row r="77" spans="1:12" ht="24" customHeight="1">
      <c r="A77" s="114"/>
      <c r="B77" s="107">
        <f>'Tax Invoice'!D73</f>
        <v>1</v>
      </c>
      <c r="C77" s="10" t="s">
        <v>661</v>
      </c>
      <c r="D77" s="10" t="s">
        <v>661</v>
      </c>
      <c r="E77" s="118" t="s">
        <v>23</v>
      </c>
      <c r="F77" s="141" t="s">
        <v>269</v>
      </c>
      <c r="G77" s="142"/>
      <c r="H77" s="11" t="s">
        <v>764</v>
      </c>
      <c r="I77" s="14">
        <f t="shared" si="0"/>
        <v>0.45</v>
      </c>
      <c r="J77" s="14">
        <v>1.48</v>
      </c>
      <c r="K77" s="109">
        <f t="shared" si="1"/>
        <v>0.45</v>
      </c>
      <c r="L77" s="115"/>
    </row>
    <row r="78" spans="1:12" ht="24" customHeight="1">
      <c r="A78" s="114"/>
      <c r="B78" s="107">
        <f>'Tax Invoice'!D74</f>
        <v>1</v>
      </c>
      <c r="C78" s="10" t="s">
        <v>661</v>
      </c>
      <c r="D78" s="10" t="s">
        <v>661</v>
      </c>
      <c r="E78" s="118" t="s">
        <v>23</v>
      </c>
      <c r="F78" s="141" t="s">
        <v>310</v>
      </c>
      <c r="G78" s="142"/>
      <c r="H78" s="11" t="s">
        <v>764</v>
      </c>
      <c r="I78" s="14">
        <f t="shared" si="0"/>
        <v>0.45</v>
      </c>
      <c r="J78" s="14">
        <v>1.48</v>
      </c>
      <c r="K78" s="109">
        <f t="shared" si="1"/>
        <v>0.45</v>
      </c>
      <c r="L78" s="115"/>
    </row>
    <row r="79" spans="1:12" ht="24" customHeight="1">
      <c r="A79" s="114"/>
      <c r="B79" s="107">
        <f>'Tax Invoice'!D75</f>
        <v>1</v>
      </c>
      <c r="C79" s="10" t="s">
        <v>661</v>
      </c>
      <c r="D79" s="10" t="s">
        <v>661</v>
      </c>
      <c r="E79" s="118" t="s">
        <v>25</v>
      </c>
      <c r="F79" s="141" t="s">
        <v>107</v>
      </c>
      <c r="G79" s="142"/>
      <c r="H79" s="11" t="s">
        <v>764</v>
      </c>
      <c r="I79" s="14">
        <f t="shared" si="0"/>
        <v>0.45</v>
      </c>
      <c r="J79" s="14">
        <v>1.48</v>
      </c>
      <c r="K79" s="109">
        <f t="shared" si="1"/>
        <v>0.45</v>
      </c>
      <c r="L79" s="115"/>
    </row>
    <row r="80" spans="1:12" ht="24" customHeight="1">
      <c r="A80" s="114"/>
      <c r="B80" s="107">
        <f>'Tax Invoice'!D76</f>
        <v>1</v>
      </c>
      <c r="C80" s="10" t="s">
        <v>661</v>
      </c>
      <c r="D80" s="10" t="s">
        <v>661</v>
      </c>
      <c r="E80" s="118" t="s">
        <v>25</v>
      </c>
      <c r="F80" s="141" t="s">
        <v>209</v>
      </c>
      <c r="G80" s="142"/>
      <c r="H80" s="11" t="s">
        <v>764</v>
      </c>
      <c r="I80" s="14">
        <f t="shared" si="0"/>
        <v>0.45</v>
      </c>
      <c r="J80" s="14">
        <v>1.48</v>
      </c>
      <c r="K80" s="109">
        <f t="shared" si="1"/>
        <v>0.45</v>
      </c>
      <c r="L80" s="115"/>
    </row>
    <row r="81" spans="1:12" ht="24" customHeight="1">
      <c r="A81" s="114"/>
      <c r="B81" s="107">
        <f>'Tax Invoice'!D77</f>
        <v>1</v>
      </c>
      <c r="C81" s="10" t="s">
        <v>661</v>
      </c>
      <c r="D81" s="10" t="s">
        <v>661</v>
      </c>
      <c r="E81" s="118" t="s">
        <v>25</v>
      </c>
      <c r="F81" s="141" t="s">
        <v>309</v>
      </c>
      <c r="G81" s="142"/>
      <c r="H81" s="11" t="s">
        <v>764</v>
      </c>
      <c r="I81" s="14">
        <f t="shared" si="0"/>
        <v>0.45</v>
      </c>
      <c r="J81" s="14">
        <v>1.48</v>
      </c>
      <c r="K81" s="109">
        <f t="shared" si="1"/>
        <v>0.45</v>
      </c>
      <c r="L81" s="115"/>
    </row>
    <row r="82" spans="1:12" ht="24" customHeight="1">
      <c r="A82" s="114"/>
      <c r="B82" s="107">
        <f>'Tax Invoice'!D78</f>
        <v>1</v>
      </c>
      <c r="C82" s="10" t="s">
        <v>661</v>
      </c>
      <c r="D82" s="10" t="s">
        <v>661</v>
      </c>
      <c r="E82" s="118" t="s">
        <v>25</v>
      </c>
      <c r="F82" s="141" t="s">
        <v>310</v>
      </c>
      <c r="G82" s="142"/>
      <c r="H82" s="11" t="s">
        <v>764</v>
      </c>
      <c r="I82" s="14">
        <f t="shared" si="0"/>
        <v>0.45</v>
      </c>
      <c r="J82" s="14">
        <v>1.48</v>
      </c>
      <c r="K82" s="109">
        <f t="shared" si="1"/>
        <v>0.45</v>
      </c>
      <c r="L82" s="115"/>
    </row>
    <row r="83" spans="1:12" ht="24" customHeight="1">
      <c r="A83" s="114"/>
      <c r="B83" s="107">
        <f>'Tax Invoice'!D79</f>
        <v>10</v>
      </c>
      <c r="C83" s="10" t="s">
        <v>661</v>
      </c>
      <c r="D83" s="10" t="s">
        <v>661</v>
      </c>
      <c r="E83" s="118" t="s">
        <v>26</v>
      </c>
      <c r="F83" s="141" t="s">
        <v>107</v>
      </c>
      <c r="G83" s="142"/>
      <c r="H83" s="11" t="s">
        <v>764</v>
      </c>
      <c r="I83" s="14">
        <f t="shared" si="0"/>
        <v>0.45</v>
      </c>
      <c r="J83" s="14">
        <v>1.48</v>
      </c>
      <c r="K83" s="109">
        <f t="shared" si="1"/>
        <v>4.5</v>
      </c>
      <c r="L83" s="115"/>
    </row>
    <row r="84" spans="1:12" ht="24" customHeight="1">
      <c r="A84" s="114"/>
      <c r="B84" s="107">
        <f>'Tax Invoice'!D80</f>
        <v>5</v>
      </c>
      <c r="C84" s="10" t="s">
        <v>661</v>
      </c>
      <c r="D84" s="10" t="s">
        <v>661</v>
      </c>
      <c r="E84" s="118" t="s">
        <v>26</v>
      </c>
      <c r="F84" s="141" t="s">
        <v>209</v>
      </c>
      <c r="G84" s="142"/>
      <c r="H84" s="11" t="s">
        <v>764</v>
      </c>
      <c r="I84" s="14">
        <f t="shared" si="0"/>
        <v>0.45</v>
      </c>
      <c r="J84" s="14">
        <v>1.48</v>
      </c>
      <c r="K84" s="109">
        <f t="shared" si="1"/>
        <v>2.25</v>
      </c>
      <c r="L84" s="115"/>
    </row>
    <row r="85" spans="1:12" ht="24" customHeight="1">
      <c r="A85" s="114"/>
      <c r="B85" s="107">
        <f>'Tax Invoice'!D81</f>
        <v>5</v>
      </c>
      <c r="C85" s="10" t="s">
        <v>661</v>
      </c>
      <c r="D85" s="10" t="s">
        <v>661</v>
      </c>
      <c r="E85" s="118" t="s">
        <v>26</v>
      </c>
      <c r="F85" s="141" t="s">
        <v>211</v>
      </c>
      <c r="G85" s="142"/>
      <c r="H85" s="11" t="s">
        <v>764</v>
      </c>
      <c r="I85" s="14">
        <f t="shared" si="0"/>
        <v>0.45</v>
      </c>
      <c r="J85" s="14">
        <v>1.48</v>
      </c>
      <c r="K85" s="109">
        <f t="shared" si="1"/>
        <v>2.25</v>
      </c>
      <c r="L85" s="115"/>
    </row>
    <row r="86" spans="1:12" ht="24" customHeight="1">
      <c r="A86" s="114"/>
      <c r="B86" s="107">
        <f>'Tax Invoice'!D82</f>
        <v>5</v>
      </c>
      <c r="C86" s="10" t="s">
        <v>661</v>
      </c>
      <c r="D86" s="10" t="s">
        <v>661</v>
      </c>
      <c r="E86" s="118" t="s">
        <v>26</v>
      </c>
      <c r="F86" s="141" t="s">
        <v>212</v>
      </c>
      <c r="G86" s="142"/>
      <c r="H86" s="11" t="s">
        <v>764</v>
      </c>
      <c r="I86" s="14">
        <f t="shared" ref="I86:I149" si="2">ROUNDUP(J86*$N$1,2)</f>
        <v>0.45</v>
      </c>
      <c r="J86" s="14">
        <v>1.48</v>
      </c>
      <c r="K86" s="109">
        <f t="shared" ref="K86:K149" si="3">I86*B86</f>
        <v>2.25</v>
      </c>
      <c r="L86" s="115"/>
    </row>
    <row r="87" spans="1:12" ht="24" customHeight="1">
      <c r="A87" s="114"/>
      <c r="B87" s="107">
        <f>'Tax Invoice'!D83</f>
        <v>5</v>
      </c>
      <c r="C87" s="10" t="s">
        <v>661</v>
      </c>
      <c r="D87" s="10" t="s">
        <v>661</v>
      </c>
      <c r="E87" s="118" t="s">
        <v>26</v>
      </c>
      <c r="F87" s="141" t="s">
        <v>269</v>
      </c>
      <c r="G87" s="142"/>
      <c r="H87" s="11" t="s">
        <v>764</v>
      </c>
      <c r="I87" s="14">
        <f t="shared" si="2"/>
        <v>0.45</v>
      </c>
      <c r="J87" s="14">
        <v>1.48</v>
      </c>
      <c r="K87" s="109">
        <f t="shared" si="3"/>
        <v>2.25</v>
      </c>
      <c r="L87" s="115"/>
    </row>
    <row r="88" spans="1:12" ht="24" customHeight="1">
      <c r="A88" s="114"/>
      <c r="B88" s="107">
        <f>'Tax Invoice'!D84</f>
        <v>10</v>
      </c>
      <c r="C88" s="10" t="s">
        <v>618</v>
      </c>
      <c r="D88" s="10" t="s">
        <v>618</v>
      </c>
      <c r="E88" s="118" t="s">
        <v>26</v>
      </c>
      <c r="F88" s="141" t="s">
        <v>107</v>
      </c>
      <c r="G88" s="142"/>
      <c r="H88" s="11" t="s">
        <v>620</v>
      </c>
      <c r="I88" s="14">
        <f t="shared" si="2"/>
        <v>0.41000000000000003</v>
      </c>
      <c r="J88" s="14">
        <v>1.36</v>
      </c>
      <c r="K88" s="109">
        <f t="shared" si="3"/>
        <v>4.1000000000000005</v>
      </c>
      <c r="L88" s="115"/>
    </row>
    <row r="89" spans="1:12" ht="24" customHeight="1">
      <c r="A89" s="114"/>
      <c r="B89" s="107">
        <f>'Tax Invoice'!D85</f>
        <v>5</v>
      </c>
      <c r="C89" s="10" t="s">
        <v>618</v>
      </c>
      <c r="D89" s="10" t="s">
        <v>618</v>
      </c>
      <c r="E89" s="118" t="s">
        <v>26</v>
      </c>
      <c r="F89" s="141" t="s">
        <v>211</v>
      </c>
      <c r="G89" s="142"/>
      <c r="H89" s="11" t="s">
        <v>620</v>
      </c>
      <c r="I89" s="14">
        <f t="shared" si="2"/>
        <v>0.41000000000000003</v>
      </c>
      <c r="J89" s="14">
        <v>1.36</v>
      </c>
      <c r="K89" s="109">
        <f t="shared" si="3"/>
        <v>2.0500000000000003</v>
      </c>
      <c r="L89" s="115"/>
    </row>
    <row r="90" spans="1:12" ht="24" customHeight="1">
      <c r="A90" s="114"/>
      <c r="B90" s="107">
        <f>'Tax Invoice'!D86</f>
        <v>5</v>
      </c>
      <c r="C90" s="10" t="s">
        <v>618</v>
      </c>
      <c r="D90" s="10" t="s">
        <v>618</v>
      </c>
      <c r="E90" s="118" t="s">
        <v>26</v>
      </c>
      <c r="F90" s="141" t="s">
        <v>264</v>
      </c>
      <c r="G90" s="142"/>
      <c r="H90" s="11" t="s">
        <v>620</v>
      </c>
      <c r="I90" s="14">
        <f t="shared" si="2"/>
        <v>0.41000000000000003</v>
      </c>
      <c r="J90" s="14">
        <v>1.36</v>
      </c>
      <c r="K90" s="109">
        <f t="shared" si="3"/>
        <v>2.0500000000000003</v>
      </c>
      <c r="L90" s="115"/>
    </row>
    <row r="91" spans="1:12" ht="24" customHeight="1">
      <c r="A91" s="114"/>
      <c r="B91" s="107">
        <f>'Tax Invoice'!D87</f>
        <v>5</v>
      </c>
      <c r="C91" s="10" t="s">
        <v>618</v>
      </c>
      <c r="D91" s="10" t="s">
        <v>618</v>
      </c>
      <c r="E91" s="118" t="s">
        <v>26</v>
      </c>
      <c r="F91" s="141" t="s">
        <v>266</v>
      </c>
      <c r="G91" s="142"/>
      <c r="H91" s="11" t="s">
        <v>620</v>
      </c>
      <c r="I91" s="14">
        <f t="shared" si="2"/>
        <v>0.41000000000000003</v>
      </c>
      <c r="J91" s="14">
        <v>1.36</v>
      </c>
      <c r="K91" s="109">
        <f t="shared" si="3"/>
        <v>2.0500000000000003</v>
      </c>
      <c r="L91" s="115"/>
    </row>
    <row r="92" spans="1:12" ht="24" customHeight="1">
      <c r="A92" s="114"/>
      <c r="B92" s="107">
        <f>'Tax Invoice'!D88</f>
        <v>2</v>
      </c>
      <c r="C92" s="10" t="s">
        <v>765</v>
      </c>
      <c r="D92" s="10" t="s">
        <v>765</v>
      </c>
      <c r="E92" s="118" t="s">
        <v>26</v>
      </c>
      <c r="F92" s="141" t="s">
        <v>483</v>
      </c>
      <c r="G92" s="142"/>
      <c r="H92" s="11" t="s">
        <v>766</v>
      </c>
      <c r="I92" s="14">
        <f t="shared" si="2"/>
        <v>5.93</v>
      </c>
      <c r="J92" s="14">
        <v>19.739999999999998</v>
      </c>
      <c r="K92" s="109">
        <f t="shared" si="3"/>
        <v>11.86</v>
      </c>
      <c r="L92" s="115"/>
    </row>
    <row r="93" spans="1:12" ht="12.75" customHeight="1">
      <c r="A93" s="114"/>
      <c r="B93" s="107">
        <f>'Tax Invoice'!D89</f>
        <v>25</v>
      </c>
      <c r="C93" s="10" t="s">
        <v>767</v>
      </c>
      <c r="D93" s="10" t="s">
        <v>767</v>
      </c>
      <c r="E93" s="118" t="s">
        <v>29</v>
      </c>
      <c r="F93" s="141"/>
      <c r="G93" s="142"/>
      <c r="H93" s="11" t="s">
        <v>768</v>
      </c>
      <c r="I93" s="14">
        <f t="shared" si="2"/>
        <v>0.12</v>
      </c>
      <c r="J93" s="14">
        <v>0.38</v>
      </c>
      <c r="K93" s="109">
        <f t="shared" si="3"/>
        <v>3</v>
      </c>
      <c r="L93" s="115"/>
    </row>
    <row r="94" spans="1:12" ht="24" customHeight="1">
      <c r="A94" s="114"/>
      <c r="B94" s="107">
        <f>'Tax Invoice'!D90</f>
        <v>2</v>
      </c>
      <c r="C94" s="10" t="s">
        <v>769</v>
      </c>
      <c r="D94" s="10" t="s">
        <v>769</v>
      </c>
      <c r="E94" s="118" t="s">
        <v>23</v>
      </c>
      <c r="F94" s="141" t="s">
        <v>272</v>
      </c>
      <c r="G94" s="142"/>
      <c r="H94" s="11" t="s">
        <v>770</v>
      </c>
      <c r="I94" s="14">
        <f t="shared" si="2"/>
        <v>0.31</v>
      </c>
      <c r="J94" s="14">
        <v>1.02</v>
      </c>
      <c r="K94" s="109">
        <f t="shared" si="3"/>
        <v>0.62</v>
      </c>
      <c r="L94" s="115"/>
    </row>
    <row r="95" spans="1:12" ht="24" customHeight="1">
      <c r="A95" s="114"/>
      <c r="B95" s="107">
        <f>'Tax Invoice'!D91</f>
        <v>5</v>
      </c>
      <c r="C95" s="10" t="s">
        <v>769</v>
      </c>
      <c r="D95" s="10" t="s">
        <v>769</v>
      </c>
      <c r="E95" s="118" t="s">
        <v>23</v>
      </c>
      <c r="F95" s="141" t="s">
        <v>271</v>
      </c>
      <c r="G95" s="142"/>
      <c r="H95" s="11" t="s">
        <v>770</v>
      </c>
      <c r="I95" s="14">
        <f t="shared" si="2"/>
        <v>0.31</v>
      </c>
      <c r="J95" s="14">
        <v>1.02</v>
      </c>
      <c r="K95" s="109">
        <f t="shared" si="3"/>
        <v>1.55</v>
      </c>
      <c r="L95" s="115"/>
    </row>
    <row r="96" spans="1:12" ht="24" customHeight="1">
      <c r="A96" s="114"/>
      <c r="B96" s="107">
        <f>'Tax Invoice'!D92</f>
        <v>5</v>
      </c>
      <c r="C96" s="10" t="s">
        <v>769</v>
      </c>
      <c r="D96" s="10" t="s">
        <v>769</v>
      </c>
      <c r="E96" s="118" t="s">
        <v>25</v>
      </c>
      <c r="F96" s="141" t="s">
        <v>272</v>
      </c>
      <c r="G96" s="142"/>
      <c r="H96" s="11" t="s">
        <v>770</v>
      </c>
      <c r="I96" s="14">
        <f t="shared" si="2"/>
        <v>0.31</v>
      </c>
      <c r="J96" s="14">
        <v>1.02</v>
      </c>
      <c r="K96" s="109">
        <f t="shared" si="3"/>
        <v>1.55</v>
      </c>
      <c r="L96" s="115"/>
    </row>
    <row r="97" spans="1:12" ht="24" customHeight="1">
      <c r="A97" s="114"/>
      <c r="B97" s="107">
        <f>'Tax Invoice'!D93</f>
        <v>5</v>
      </c>
      <c r="C97" s="10" t="s">
        <v>769</v>
      </c>
      <c r="D97" s="10" t="s">
        <v>769</v>
      </c>
      <c r="E97" s="118" t="s">
        <v>25</v>
      </c>
      <c r="F97" s="141" t="s">
        <v>271</v>
      </c>
      <c r="G97" s="142"/>
      <c r="H97" s="11" t="s">
        <v>770</v>
      </c>
      <c r="I97" s="14">
        <f t="shared" si="2"/>
        <v>0.31</v>
      </c>
      <c r="J97" s="14">
        <v>1.02</v>
      </c>
      <c r="K97" s="109">
        <f t="shared" si="3"/>
        <v>1.55</v>
      </c>
      <c r="L97" s="115"/>
    </row>
    <row r="98" spans="1:12" ht="24" customHeight="1">
      <c r="A98" s="114"/>
      <c r="B98" s="107">
        <f>'Tax Invoice'!D94</f>
        <v>4</v>
      </c>
      <c r="C98" s="10" t="s">
        <v>769</v>
      </c>
      <c r="D98" s="10" t="s">
        <v>769</v>
      </c>
      <c r="E98" s="118" t="s">
        <v>26</v>
      </c>
      <c r="F98" s="141" t="s">
        <v>271</v>
      </c>
      <c r="G98" s="142"/>
      <c r="H98" s="11" t="s">
        <v>770</v>
      </c>
      <c r="I98" s="14">
        <f t="shared" si="2"/>
        <v>0.31</v>
      </c>
      <c r="J98" s="14">
        <v>1.02</v>
      </c>
      <c r="K98" s="109">
        <f t="shared" si="3"/>
        <v>1.24</v>
      </c>
      <c r="L98" s="115"/>
    </row>
    <row r="99" spans="1:12" ht="24" customHeight="1">
      <c r="A99" s="114"/>
      <c r="B99" s="107">
        <f>'Tax Invoice'!D95</f>
        <v>5</v>
      </c>
      <c r="C99" s="10" t="s">
        <v>769</v>
      </c>
      <c r="D99" s="10" t="s">
        <v>769</v>
      </c>
      <c r="E99" s="118" t="s">
        <v>26</v>
      </c>
      <c r="F99" s="141" t="s">
        <v>731</v>
      </c>
      <c r="G99" s="142"/>
      <c r="H99" s="11" t="s">
        <v>770</v>
      </c>
      <c r="I99" s="14">
        <f t="shared" si="2"/>
        <v>0.31</v>
      </c>
      <c r="J99" s="14">
        <v>1.02</v>
      </c>
      <c r="K99" s="109">
        <f t="shared" si="3"/>
        <v>1.55</v>
      </c>
      <c r="L99" s="115"/>
    </row>
    <row r="100" spans="1:12" ht="24" customHeight="1">
      <c r="A100" s="114"/>
      <c r="B100" s="107">
        <f>'Tax Invoice'!D96</f>
        <v>1</v>
      </c>
      <c r="C100" s="10" t="s">
        <v>771</v>
      </c>
      <c r="D100" s="10" t="s">
        <v>771</v>
      </c>
      <c r="E100" s="118" t="s">
        <v>26</v>
      </c>
      <c r="F100" s="141" t="s">
        <v>483</v>
      </c>
      <c r="G100" s="142"/>
      <c r="H100" s="11" t="s">
        <v>772</v>
      </c>
      <c r="I100" s="14">
        <f t="shared" si="2"/>
        <v>1.65</v>
      </c>
      <c r="J100" s="14">
        <v>5.5</v>
      </c>
      <c r="K100" s="109">
        <f t="shared" si="3"/>
        <v>1.65</v>
      </c>
      <c r="L100" s="115"/>
    </row>
    <row r="101" spans="1:12" ht="36" customHeight="1">
      <c r="A101" s="114"/>
      <c r="B101" s="107">
        <f>'Tax Invoice'!D97</f>
        <v>2</v>
      </c>
      <c r="C101" s="10" t="s">
        <v>773</v>
      </c>
      <c r="D101" s="10" t="s">
        <v>773</v>
      </c>
      <c r="E101" s="118" t="s">
        <v>774</v>
      </c>
      <c r="F101" s="141"/>
      <c r="G101" s="142"/>
      <c r="H101" s="11" t="s">
        <v>1152</v>
      </c>
      <c r="I101" s="14">
        <f t="shared" si="2"/>
        <v>0.67</v>
      </c>
      <c r="J101" s="14">
        <v>2.23</v>
      </c>
      <c r="K101" s="109">
        <f t="shared" si="3"/>
        <v>1.34</v>
      </c>
      <c r="L101" s="115"/>
    </row>
    <row r="102" spans="1:12" ht="24" customHeight="1">
      <c r="A102" s="114"/>
      <c r="B102" s="107">
        <f>'Tax Invoice'!D98</f>
        <v>40</v>
      </c>
      <c r="C102" s="10" t="s">
        <v>775</v>
      </c>
      <c r="D102" s="10" t="s">
        <v>775</v>
      </c>
      <c r="E102" s="118" t="s">
        <v>23</v>
      </c>
      <c r="F102" s="141"/>
      <c r="G102" s="142"/>
      <c r="H102" s="11" t="s">
        <v>776</v>
      </c>
      <c r="I102" s="14">
        <f t="shared" si="2"/>
        <v>0.13</v>
      </c>
      <c r="J102" s="14">
        <v>0.41</v>
      </c>
      <c r="K102" s="109">
        <f t="shared" si="3"/>
        <v>5.2</v>
      </c>
      <c r="L102" s="115"/>
    </row>
    <row r="103" spans="1:12" ht="24" customHeight="1">
      <c r="A103" s="114"/>
      <c r="B103" s="107">
        <f>'Tax Invoice'!D99</f>
        <v>10</v>
      </c>
      <c r="C103" s="10" t="s">
        <v>777</v>
      </c>
      <c r="D103" s="10" t="s">
        <v>777</v>
      </c>
      <c r="E103" s="118" t="s">
        <v>25</v>
      </c>
      <c r="F103" s="141"/>
      <c r="G103" s="142"/>
      <c r="H103" s="11" t="s">
        <v>778</v>
      </c>
      <c r="I103" s="14">
        <f t="shared" si="2"/>
        <v>0.15</v>
      </c>
      <c r="J103" s="14">
        <v>0.5</v>
      </c>
      <c r="K103" s="109">
        <f t="shared" si="3"/>
        <v>1.5</v>
      </c>
      <c r="L103" s="115"/>
    </row>
    <row r="104" spans="1:12" ht="12.75" customHeight="1">
      <c r="A104" s="114"/>
      <c r="B104" s="107">
        <f>'Tax Invoice'!D100</f>
        <v>2</v>
      </c>
      <c r="C104" s="10" t="s">
        <v>779</v>
      </c>
      <c r="D104" s="10" t="s">
        <v>1027</v>
      </c>
      <c r="E104" s="118" t="s">
        <v>780</v>
      </c>
      <c r="F104" s="141"/>
      <c r="G104" s="142"/>
      <c r="H104" s="11" t="s">
        <v>781</v>
      </c>
      <c r="I104" s="14">
        <f t="shared" si="2"/>
        <v>1.18</v>
      </c>
      <c r="J104" s="14">
        <v>3.93</v>
      </c>
      <c r="K104" s="109">
        <f t="shared" si="3"/>
        <v>2.36</v>
      </c>
      <c r="L104" s="115"/>
    </row>
    <row r="105" spans="1:12" ht="12.75" customHeight="1">
      <c r="A105" s="114"/>
      <c r="B105" s="107">
        <f>'Tax Invoice'!D101</f>
        <v>2</v>
      </c>
      <c r="C105" s="10" t="s">
        <v>782</v>
      </c>
      <c r="D105" s="10" t="s">
        <v>1028</v>
      </c>
      <c r="E105" s="118" t="s">
        <v>721</v>
      </c>
      <c r="F105" s="141"/>
      <c r="G105" s="142"/>
      <c r="H105" s="11" t="s">
        <v>783</v>
      </c>
      <c r="I105" s="14">
        <f t="shared" si="2"/>
        <v>0.57000000000000006</v>
      </c>
      <c r="J105" s="14">
        <v>1.88</v>
      </c>
      <c r="K105" s="109">
        <f t="shared" si="3"/>
        <v>1.1400000000000001</v>
      </c>
      <c r="L105" s="115"/>
    </row>
    <row r="106" spans="1:12" ht="12.75" customHeight="1">
      <c r="A106" s="114"/>
      <c r="B106" s="107">
        <f>'Tax Invoice'!D102</f>
        <v>2</v>
      </c>
      <c r="C106" s="10" t="s">
        <v>784</v>
      </c>
      <c r="D106" s="10" t="s">
        <v>1029</v>
      </c>
      <c r="E106" s="118" t="s">
        <v>785</v>
      </c>
      <c r="F106" s="141"/>
      <c r="G106" s="142"/>
      <c r="H106" s="11" t="s">
        <v>786</v>
      </c>
      <c r="I106" s="14">
        <f t="shared" si="2"/>
        <v>0.67</v>
      </c>
      <c r="J106" s="14">
        <v>2.23</v>
      </c>
      <c r="K106" s="109">
        <f t="shared" si="3"/>
        <v>1.34</v>
      </c>
      <c r="L106" s="115"/>
    </row>
    <row r="107" spans="1:12" ht="12.75" customHeight="1">
      <c r="A107" s="114"/>
      <c r="B107" s="107">
        <f>'Tax Invoice'!D103</f>
        <v>2</v>
      </c>
      <c r="C107" s="10" t="s">
        <v>784</v>
      </c>
      <c r="D107" s="10" t="s">
        <v>1030</v>
      </c>
      <c r="E107" s="118" t="s">
        <v>787</v>
      </c>
      <c r="F107" s="141"/>
      <c r="G107" s="142"/>
      <c r="H107" s="11" t="s">
        <v>786</v>
      </c>
      <c r="I107" s="14">
        <f t="shared" si="2"/>
        <v>0.72</v>
      </c>
      <c r="J107" s="14">
        <v>2.4</v>
      </c>
      <c r="K107" s="109">
        <f t="shared" si="3"/>
        <v>1.44</v>
      </c>
      <c r="L107" s="115"/>
    </row>
    <row r="108" spans="1:12" ht="12.75" customHeight="1">
      <c r="A108" s="114"/>
      <c r="B108" s="107">
        <f>'Tax Invoice'!D104</f>
        <v>1</v>
      </c>
      <c r="C108" s="10" t="s">
        <v>784</v>
      </c>
      <c r="D108" s="10" t="s">
        <v>1031</v>
      </c>
      <c r="E108" s="118" t="s">
        <v>788</v>
      </c>
      <c r="F108" s="141"/>
      <c r="G108" s="142"/>
      <c r="H108" s="11" t="s">
        <v>786</v>
      </c>
      <c r="I108" s="14">
        <f t="shared" si="2"/>
        <v>0.85</v>
      </c>
      <c r="J108" s="14">
        <v>2.83</v>
      </c>
      <c r="K108" s="109">
        <f t="shared" si="3"/>
        <v>0.85</v>
      </c>
      <c r="L108" s="115"/>
    </row>
    <row r="109" spans="1:12" ht="12.75" customHeight="1">
      <c r="A109" s="114"/>
      <c r="B109" s="107">
        <f>'Tax Invoice'!D105</f>
        <v>5</v>
      </c>
      <c r="C109" s="10" t="s">
        <v>789</v>
      </c>
      <c r="D109" s="10" t="s">
        <v>1032</v>
      </c>
      <c r="E109" s="118" t="s">
        <v>790</v>
      </c>
      <c r="F109" s="141"/>
      <c r="G109" s="142"/>
      <c r="H109" s="11" t="s">
        <v>791</v>
      </c>
      <c r="I109" s="14">
        <f t="shared" si="2"/>
        <v>0.25</v>
      </c>
      <c r="J109" s="14">
        <v>0.81</v>
      </c>
      <c r="K109" s="109">
        <f t="shared" si="3"/>
        <v>1.25</v>
      </c>
      <c r="L109" s="115"/>
    </row>
    <row r="110" spans="1:12" ht="12.75" customHeight="1">
      <c r="A110" s="114"/>
      <c r="B110" s="107">
        <f>'Tax Invoice'!D106</f>
        <v>2</v>
      </c>
      <c r="C110" s="10" t="s">
        <v>789</v>
      </c>
      <c r="D110" s="10" t="s">
        <v>1033</v>
      </c>
      <c r="E110" s="118" t="s">
        <v>792</v>
      </c>
      <c r="F110" s="141"/>
      <c r="G110" s="142"/>
      <c r="H110" s="11" t="s">
        <v>791</v>
      </c>
      <c r="I110" s="14">
        <f t="shared" si="2"/>
        <v>0.25</v>
      </c>
      <c r="J110" s="14">
        <v>0.83</v>
      </c>
      <c r="K110" s="109">
        <f t="shared" si="3"/>
        <v>0.5</v>
      </c>
      <c r="L110" s="115"/>
    </row>
    <row r="111" spans="1:12" ht="12.75" customHeight="1">
      <c r="A111" s="114"/>
      <c r="B111" s="107">
        <f>'Tax Invoice'!D107</f>
        <v>2</v>
      </c>
      <c r="C111" s="10" t="s">
        <v>789</v>
      </c>
      <c r="D111" s="10" t="s">
        <v>1034</v>
      </c>
      <c r="E111" s="118" t="s">
        <v>297</v>
      </c>
      <c r="F111" s="141"/>
      <c r="G111" s="142"/>
      <c r="H111" s="11" t="s">
        <v>791</v>
      </c>
      <c r="I111" s="14">
        <f t="shared" si="2"/>
        <v>0.29000000000000004</v>
      </c>
      <c r="J111" s="14">
        <v>0.95</v>
      </c>
      <c r="K111" s="109">
        <f t="shared" si="3"/>
        <v>0.58000000000000007</v>
      </c>
      <c r="L111" s="115"/>
    </row>
    <row r="112" spans="1:12" ht="12.75" customHeight="1">
      <c r="A112" s="114"/>
      <c r="B112" s="107">
        <f>'Tax Invoice'!D108</f>
        <v>4</v>
      </c>
      <c r="C112" s="10" t="s">
        <v>793</v>
      </c>
      <c r="D112" s="10" t="s">
        <v>1035</v>
      </c>
      <c r="E112" s="118" t="s">
        <v>571</v>
      </c>
      <c r="F112" s="141" t="s">
        <v>271</v>
      </c>
      <c r="G112" s="142"/>
      <c r="H112" s="11" t="s">
        <v>794</v>
      </c>
      <c r="I112" s="14">
        <f t="shared" si="2"/>
        <v>0.38</v>
      </c>
      <c r="J112" s="14">
        <v>1.24</v>
      </c>
      <c r="K112" s="109">
        <f t="shared" si="3"/>
        <v>1.52</v>
      </c>
      <c r="L112" s="115"/>
    </row>
    <row r="113" spans="1:12" ht="12.75" customHeight="1">
      <c r="A113" s="114"/>
      <c r="B113" s="107">
        <f>'Tax Invoice'!D109</f>
        <v>3</v>
      </c>
      <c r="C113" s="10" t="s">
        <v>793</v>
      </c>
      <c r="D113" s="10" t="s">
        <v>1036</v>
      </c>
      <c r="E113" s="118" t="s">
        <v>790</v>
      </c>
      <c r="F113" s="141" t="s">
        <v>271</v>
      </c>
      <c r="G113" s="142"/>
      <c r="H113" s="11" t="s">
        <v>794</v>
      </c>
      <c r="I113" s="14">
        <f t="shared" si="2"/>
        <v>0.38</v>
      </c>
      <c r="J113" s="14">
        <v>1.26</v>
      </c>
      <c r="K113" s="109">
        <f t="shared" si="3"/>
        <v>1.1400000000000001</v>
      </c>
      <c r="L113" s="115"/>
    </row>
    <row r="114" spans="1:12" ht="12.75" customHeight="1">
      <c r="A114" s="114"/>
      <c r="B114" s="107">
        <f>'Tax Invoice'!D110</f>
        <v>3</v>
      </c>
      <c r="C114" s="10" t="s">
        <v>793</v>
      </c>
      <c r="D114" s="10" t="s">
        <v>1037</v>
      </c>
      <c r="E114" s="118" t="s">
        <v>792</v>
      </c>
      <c r="F114" s="141" t="s">
        <v>271</v>
      </c>
      <c r="G114" s="142"/>
      <c r="H114" s="11" t="s">
        <v>794</v>
      </c>
      <c r="I114" s="14">
        <f t="shared" si="2"/>
        <v>0.42</v>
      </c>
      <c r="J114" s="14">
        <v>1.38</v>
      </c>
      <c r="K114" s="109">
        <f t="shared" si="3"/>
        <v>1.26</v>
      </c>
      <c r="L114" s="115"/>
    </row>
    <row r="115" spans="1:12" ht="12.75" customHeight="1">
      <c r="A115" s="114"/>
      <c r="B115" s="107">
        <f>'Tax Invoice'!D111</f>
        <v>2</v>
      </c>
      <c r="C115" s="10" t="s">
        <v>793</v>
      </c>
      <c r="D115" s="10" t="s">
        <v>1038</v>
      </c>
      <c r="E115" s="118" t="s">
        <v>297</v>
      </c>
      <c r="F115" s="141" t="s">
        <v>271</v>
      </c>
      <c r="G115" s="142"/>
      <c r="H115" s="11" t="s">
        <v>794</v>
      </c>
      <c r="I115" s="14">
        <f t="shared" si="2"/>
        <v>0.43</v>
      </c>
      <c r="J115" s="14">
        <v>1.41</v>
      </c>
      <c r="K115" s="109">
        <f t="shared" si="3"/>
        <v>0.86</v>
      </c>
      <c r="L115" s="115"/>
    </row>
    <row r="116" spans="1:12" ht="24" customHeight="1">
      <c r="A116" s="114"/>
      <c r="B116" s="107">
        <f>'Tax Invoice'!D112</f>
        <v>6</v>
      </c>
      <c r="C116" s="10" t="s">
        <v>795</v>
      </c>
      <c r="D116" s="10" t="s">
        <v>1039</v>
      </c>
      <c r="E116" s="118" t="s">
        <v>589</v>
      </c>
      <c r="F116" s="141"/>
      <c r="G116" s="142"/>
      <c r="H116" s="11" t="s">
        <v>796</v>
      </c>
      <c r="I116" s="14">
        <f t="shared" si="2"/>
        <v>0.6</v>
      </c>
      <c r="J116" s="14">
        <v>1.98</v>
      </c>
      <c r="K116" s="109">
        <f t="shared" si="3"/>
        <v>3.5999999999999996</v>
      </c>
      <c r="L116" s="115"/>
    </row>
    <row r="117" spans="1:12" ht="24" customHeight="1">
      <c r="A117" s="114"/>
      <c r="B117" s="107">
        <f>'Tax Invoice'!D113</f>
        <v>4</v>
      </c>
      <c r="C117" s="10" t="s">
        <v>795</v>
      </c>
      <c r="D117" s="10" t="s">
        <v>1040</v>
      </c>
      <c r="E117" s="118" t="s">
        <v>571</v>
      </c>
      <c r="F117" s="141"/>
      <c r="G117" s="142"/>
      <c r="H117" s="11" t="s">
        <v>796</v>
      </c>
      <c r="I117" s="14">
        <f t="shared" si="2"/>
        <v>0.52</v>
      </c>
      <c r="J117" s="14">
        <v>1.71</v>
      </c>
      <c r="K117" s="109">
        <f t="shared" si="3"/>
        <v>2.08</v>
      </c>
      <c r="L117" s="115"/>
    </row>
    <row r="118" spans="1:12" ht="24" customHeight="1">
      <c r="A118" s="114"/>
      <c r="B118" s="107">
        <f>'Tax Invoice'!D114</f>
        <v>6</v>
      </c>
      <c r="C118" s="10" t="s">
        <v>795</v>
      </c>
      <c r="D118" s="10" t="s">
        <v>1041</v>
      </c>
      <c r="E118" s="118" t="s">
        <v>790</v>
      </c>
      <c r="F118" s="141"/>
      <c r="G118" s="142"/>
      <c r="H118" s="11" t="s">
        <v>796</v>
      </c>
      <c r="I118" s="14">
        <f t="shared" si="2"/>
        <v>0.6</v>
      </c>
      <c r="J118" s="14">
        <v>1.98</v>
      </c>
      <c r="K118" s="109">
        <f t="shared" si="3"/>
        <v>3.5999999999999996</v>
      </c>
      <c r="L118" s="115"/>
    </row>
    <row r="119" spans="1:12" ht="24" customHeight="1">
      <c r="A119" s="114"/>
      <c r="B119" s="107">
        <f>'Tax Invoice'!D115</f>
        <v>4</v>
      </c>
      <c r="C119" s="10" t="s">
        <v>795</v>
      </c>
      <c r="D119" s="10" t="s">
        <v>1042</v>
      </c>
      <c r="E119" s="118" t="s">
        <v>792</v>
      </c>
      <c r="F119" s="141"/>
      <c r="G119" s="142"/>
      <c r="H119" s="11" t="s">
        <v>796</v>
      </c>
      <c r="I119" s="14">
        <f t="shared" si="2"/>
        <v>0.75</v>
      </c>
      <c r="J119" s="14">
        <v>2.5</v>
      </c>
      <c r="K119" s="109">
        <f t="shared" si="3"/>
        <v>3</v>
      </c>
      <c r="L119" s="115"/>
    </row>
    <row r="120" spans="1:12" ht="24" customHeight="1">
      <c r="A120" s="114"/>
      <c r="B120" s="107">
        <f>'Tax Invoice'!D116</f>
        <v>4</v>
      </c>
      <c r="C120" s="10" t="s">
        <v>795</v>
      </c>
      <c r="D120" s="10" t="s">
        <v>1043</v>
      </c>
      <c r="E120" s="118" t="s">
        <v>297</v>
      </c>
      <c r="F120" s="141"/>
      <c r="G120" s="142"/>
      <c r="H120" s="11" t="s">
        <v>796</v>
      </c>
      <c r="I120" s="14">
        <f t="shared" si="2"/>
        <v>0.91</v>
      </c>
      <c r="J120" s="14">
        <v>3.02</v>
      </c>
      <c r="K120" s="109">
        <f t="shared" si="3"/>
        <v>3.64</v>
      </c>
      <c r="L120" s="115"/>
    </row>
    <row r="121" spans="1:12" ht="24" customHeight="1">
      <c r="A121" s="114"/>
      <c r="B121" s="107">
        <f>'Tax Invoice'!D117</f>
        <v>2</v>
      </c>
      <c r="C121" s="10" t="s">
        <v>795</v>
      </c>
      <c r="D121" s="10" t="s">
        <v>1044</v>
      </c>
      <c r="E121" s="118" t="s">
        <v>293</v>
      </c>
      <c r="F121" s="141"/>
      <c r="G121" s="142"/>
      <c r="H121" s="11" t="s">
        <v>796</v>
      </c>
      <c r="I121" s="14">
        <f t="shared" si="2"/>
        <v>1.22</v>
      </c>
      <c r="J121" s="14">
        <v>4.05</v>
      </c>
      <c r="K121" s="109">
        <f t="shared" si="3"/>
        <v>2.44</v>
      </c>
      <c r="L121" s="115"/>
    </row>
    <row r="122" spans="1:12" ht="36" customHeight="1">
      <c r="A122" s="114"/>
      <c r="B122" s="107">
        <f>'Tax Invoice'!D118</f>
        <v>2</v>
      </c>
      <c r="C122" s="10" t="s">
        <v>797</v>
      </c>
      <c r="D122" s="10" t="s">
        <v>1045</v>
      </c>
      <c r="E122" s="118" t="s">
        <v>720</v>
      </c>
      <c r="F122" s="141"/>
      <c r="G122" s="142"/>
      <c r="H122" s="11" t="s">
        <v>798</v>
      </c>
      <c r="I122" s="14">
        <f t="shared" si="2"/>
        <v>1.6</v>
      </c>
      <c r="J122" s="14">
        <v>5.31</v>
      </c>
      <c r="K122" s="109">
        <f t="shared" si="3"/>
        <v>3.2</v>
      </c>
      <c r="L122" s="115"/>
    </row>
    <row r="123" spans="1:12" ht="36" customHeight="1">
      <c r="A123" s="114"/>
      <c r="B123" s="107">
        <f>'Tax Invoice'!D119</f>
        <v>1</v>
      </c>
      <c r="C123" s="10" t="s">
        <v>797</v>
      </c>
      <c r="D123" s="10" t="s">
        <v>1046</v>
      </c>
      <c r="E123" s="118" t="s">
        <v>799</v>
      </c>
      <c r="F123" s="141"/>
      <c r="G123" s="142"/>
      <c r="H123" s="11" t="s">
        <v>798</v>
      </c>
      <c r="I123" s="14">
        <f t="shared" si="2"/>
        <v>3.7199999999999998</v>
      </c>
      <c r="J123" s="14">
        <v>12.39</v>
      </c>
      <c r="K123" s="109">
        <f t="shared" si="3"/>
        <v>3.7199999999999998</v>
      </c>
      <c r="L123" s="115"/>
    </row>
    <row r="124" spans="1:12" ht="12.75" customHeight="1">
      <c r="A124" s="114"/>
      <c r="B124" s="107">
        <f>'Tax Invoice'!D120</f>
        <v>2</v>
      </c>
      <c r="C124" s="10" t="s">
        <v>800</v>
      </c>
      <c r="D124" s="10" t="s">
        <v>1047</v>
      </c>
      <c r="E124" s="118" t="s">
        <v>785</v>
      </c>
      <c r="F124" s="141"/>
      <c r="G124" s="142"/>
      <c r="H124" s="11" t="s">
        <v>801</v>
      </c>
      <c r="I124" s="14">
        <f t="shared" si="2"/>
        <v>1.1599999999999999</v>
      </c>
      <c r="J124" s="14">
        <v>3.86</v>
      </c>
      <c r="K124" s="109">
        <f t="shared" si="3"/>
        <v>2.3199999999999998</v>
      </c>
      <c r="L124" s="115"/>
    </row>
    <row r="125" spans="1:12" ht="12.75" customHeight="1">
      <c r="A125" s="114"/>
      <c r="B125" s="107">
        <f>'Tax Invoice'!D121</f>
        <v>3</v>
      </c>
      <c r="C125" s="10" t="s">
        <v>802</v>
      </c>
      <c r="D125" s="10" t="s">
        <v>1048</v>
      </c>
      <c r="E125" s="118" t="s">
        <v>721</v>
      </c>
      <c r="F125" s="141" t="s">
        <v>582</v>
      </c>
      <c r="G125" s="142"/>
      <c r="H125" s="11" t="s">
        <v>803</v>
      </c>
      <c r="I125" s="14">
        <f t="shared" si="2"/>
        <v>0.2</v>
      </c>
      <c r="J125" s="14">
        <v>0.66</v>
      </c>
      <c r="K125" s="109">
        <f t="shared" si="3"/>
        <v>0.60000000000000009</v>
      </c>
      <c r="L125" s="115"/>
    </row>
    <row r="126" spans="1:12" ht="12.75" customHeight="1">
      <c r="A126" s="114"/>
      <c r="B126" s="107">
        <f>'Tax Invoice'!D122</f>
        <v>2</v>
      </c>
      <c r="C126" s="10" t="s">
        <v>802</v>
      </c>
      <c r="D126" s="10" t="s">
        <v>1049</v>
      </c>
      <c r="E126" s="118" t="s">
        <v>722</v>
      </c>
      <c r="F126" s="141" t="s">
        <v>272</v>
      </c>
      <c r="G126" s="142"/>
      <c r="H126" s="11" t="s">
        <v>803</v>
      </c>
      <c r="I126" s="14">
        <f t="shared" si="2"/>
        <v>0.25</v>
      </c>
      <c r="J126" s="14">
        <v>0.83</v>
      </c>
      <c r="K126" s="109">
        <f t="shared" si="3"/>
        <v>0.5</v>
      </c>
      <c r="L126" s="115"/>
    </row>
    <row r="127" spans="1:12" ht="12.75" customHeight="1">
      <c r="A127" s="114"/>
      <c r="B127" s="107">
        <f>'Tax Invoice'!D123</f>
        <v>1</v>
      </c>
      <c r="C127" s="10" t="s">
        <v>802</v>
      </c>
      <c r="D127" s="10" t="s">
        <v>1049</v>
      </c>
      <c r="E127" s="118" t="s">
        <v>722</v>
      </c>
      <c r="F127" s="141" t="s">
        <v>582</v>
      </c>
      <c r="G127" s="142"/>
      <c r="H127" s="11" t="s">
        <v>803</v>
      </c>
      <c r="I127" s="14">
        <f t="shared" si="2"/>
        <v>0.25</v>
      </c>
      <c r="J127" s="14">
        <v>0.83</v>
      </c>
      <c r="K127" s="109">
        <f t="shared" si="3"/>
        <v>0.25</v>
      </c>
      <c r="L127" s="115"/>
    </row>
    <row r="128" spans="1:12" ht="12.75" customHeight="1">
      <c r="A128" s="114"/>
      <c r="B128" s="107">
        <f>'Tax Invoice'!D124</f>
        <v>2</v>
      </c>
      <c r="C128" s="10" t="s">
        <v>802</v>
      </c>
      <c r="D128" s="10" t="s">
        <v>1050</v>
      </c>
      <c r="E128" s="118" t="s">
        <v>804</v>
      </c>
      <c r="F128" s="141" t="s">
        <v>582</v>
      </c>
      <c r="G128" s="142"/>
      <c r="H128" s="11" t="s">
        <v>803</v>
      </c>
      <c r="I128" s="14">
        <f t="shared" si="2"/>
        <v>0.35000000000000003</v>
      </c>
      <c r="J128" s="14">
        <v>1.1399999999999999</v>
      </c>
      <c r="K128" s="109">
        <f t="shared" si="3"/>
        <v>0.70000000000000007</v>
      </c>
      <c r="L128" s="115"/>
    </row>
    <row r="129" spans="1:12" ht="12.75" customHeight="1">
      <c r="A129" s="114"/>
      <c r="B129" s="107">
        <f>'Tax Invoice'!D125</f>
        <v>1</v>
      </c>
      <c r="C129" s="10" t="s">
        <v>805</v>
      </c>
      <c r="D129" s="10" t="s">
        <v>1051</v>
      </c>
      <c r="E129" s="118" t="s">
        <v>720</v>
      </c>
      <c r="F129" s="141" t="s">
        <v>272</v>
      </c>
      <c r="G129" s="142"/>
      <c r="H129" s="11" t="s">
        <v>806</v>
      </c>
      <c r="I129" s="14">
        <f t="shared" si="2"/>
        <v>1.35</v>
      </c>
      <c r="J129" s="14">
        <v>4.47</v>
      </c>
      <c r="K129" s="109">
        <f t="shared" si="3"/>
        <v>1.35</v>
      </c>
      <c r="L129" s="115"/>
    </row>
    <row r="130" spans="1:12" ht="12.75" customHeight="1">
      <c r="A130" s="114"/>
      <c r="B130" s="107">
        <f>'Tax Invoice'!D126</f>
        <v>1</v>
      </c>
      <c r="C130" s="10" t="s">
        <v>805</v>
      </c>
      <c r="D130" s="10" t="s">
        <v>1052</v>
      </c>
      <c r="E130" s="118" t="s">
        <v>721</v>
      </c>
      <c r="F130" s="141" t="s">
        <v>272</v>
      </c>
      <c r="G130" s="142"/>
      <c r="H130" s="11" t="s">
        <v>806</v>
      </c>
      <c r="I130" s="14">
        <f t="shared" si="2"/>
        <v>1.42</v>
      </c>
      <c r="J130" s="14">
        <v>4.7300000000000004</v>
      </c>
      <c r="K130" s="109">
        <f t="shared" si="3"/>
        <v>1.42</v>
      </c>
      <c r="L130" s="115"/>
    </row>
    <row r="131" spans="1:12" ht="12.75" customHeight="1">
      <c r="A131" s="114"/>
      <c r="B131" s="107">
        <f>'Tax Invoice'!D127</f>
        <v>2</v>
      </c>
      <c r="C131" s="10" t="s">
        <v>805</v>
      </c>
      <c r="D131" s="10" t="s">
        <v>1053</v>
      </c>
      <c r="E131" s="118" t="s">
        <v>807</v>
      </c>
      <c r="F131" s="141" t="s">
        <v>272</v>
      </c>
      <c r="G131" s="142"/>
      <c r="H131" s="11" t="s">
        <v>806</v>
      </c>
      <c r="I131" s="14">
        <f t="shared" si="2"/>
        <v>1.5</v>
      </c>
      <c r="J131" s="14">
        <v>4.99</v>
      </c>
      <c r="K131" s="109">
        <f t="shared" si="3"/>
        <v>3</v>
      </c>
      <c r="L131" s="115"/>
    </row>
    <row r="132" spans="1:12" ht="12.75" customHeight="1">
      <c r="A132" s="114"/>
      <c r="B132" s="107">
        <f>'Tax Invoice'!D128</f>
        <v>2</v>
      </c>
      <c r="C132" s="10" t="s">
        <v>805</v>
      </c>
      <c r="D132" s="10" t="s">
        <v>1053</v>
      </c>
      <c r="E132" s="118" t="s">
        <v>807</v>
      </c>
      <c r="F132" s="141" t="s">
        <v>271</v>
      </c>
      <c r="G132" s="142"/>
      <c r="H132" s="11" t="s">
        <v>806</v>
      </c>
      <c r="I132" s="14">
        <f t="shared" si="2"/>
        <v>1.5</v>
      </c>
      <c r="J132" s="14">
        <v>4.99</v>
      </c>
      <c r="K132" s="109">
        <f t="shared" si="3"/>
        <v>3</v>
      </c>
      <c r="L132" s="115"/>
    </row>
    <row r="133" spans="1:12" ht="12.75" customHeight="1">
      <c r="A133" s="114"/>
      <c r="B133" s="107">
        <f>'Tax Invoice'!D129</f>
        <v>2</v>
      </c>
      <c r="C133" s="10" t="s">
        <v>805</v>
      </c>
      <c r="D133" s="10" t="s">
        <v>1054</v>
      </c>
      <c r="E133" s="118" t="s">
        <v>722</v>
      </c>
      <c r="F133" s="141" t="s">
        <v>272</v>
      </c>
      <c r="G133" s="142"/>
      <c r="H133" s="11" t="s">
        <v>806</v>
      </c>
      <c r="I133" s="14">
        <f t="shared" si="2"/>
        <v>1.6</v>
      </c>
      <c r="J133" s="14">
        <v>5.33</v>
      </c>
      <c r="K133" s="109">
        <f t="shared" si="3"/>
        <v>3.2</v>
      </c>
      <c r="L133" s="115"/>
    </row>
    <row r="134" spans="1:12" ht="12.75" customHeight="1">
      <c r="A134" s="114"/>
      <c r="B134" s="107">
        <f>'Tax Invoice'!D130</f>
        <v>2</v>
      </c>
      <c r="C134" s="10" t="s">
        <v>805</v>
      </c>
      <c r="D134" s="10" t="s">
        <v>1054</v>
      </c>
      <c r="E134" s="118" t="s">
        <v>722</v>
      </c>
      <c r="F134" s="141" t="s">
        <v>270</v>
      </c>
      <c r="G134" s="142"/>
      <c r="H134" s="11" t="s">
        <v>806</v>
      </c>
      <c r="I134" s="14">
        <f t="shared" si="2"/>
        <v>1.6</v>
      </c>
      <c r="J134" s="14">
        <v>5.33</v>
      </c>
      <c r="K134" s="109">
        <f t="shared" si="3"/>
        <v>3.2</v>
      </c>
      <c r="L134" s="115"/>
    </row>
    <row r="135" spans="1:12" ht="12.75" customHeight="1">
      <c r="A135" s="114"/>
      <c r="B135" s="107">
        <f>'Tax Invoice'!D131</f>
        <v>1</v>
      </c>
      <c r="C135" s="10" t="s">
        <v>805</v>
      </c>
      <c r="D135" s="10" t="s">
        <v>1054</v>
      </c>
      <c r="E135" s="118" t="s">
        <v>722</v>
      </c>
      <c r="F135" s="141" t="s">
        <v>271</v>
      </c>
      <c r="G135" s="142"/>
      <c r="H135" s="11" t="s">
        <v>806</v>
      </c>
      <c r="I135" s="14">
        <f t="shared" si="2"/>
        <v>1.6</v>
      </c>
      <c r="J135" s="14">
        <v>5.33</v>
      </c>
      <c r="K135" s="109">
        <f t="shared" si="3"/>
        <v>1.6</v>
      </c>
      <c r="L135" s="115"/>
    </row>
    <row r="136" spans="1:12" ht="12.75" customHeight="1">
      <c r="A136" s="114"/>
      <c r="B136" s="107">
        <f>'Tax Invoice'!D132</f>
        <v>1</v>
      </c>
      <c r="C136" s="10" t="s">
        <v>805</v>
      </c>
      <c r="D136" s="10" t="s">
        <v>1055</v>
      </c>
      <c r="E136" s="118" t="s">
        <v>785</v>
      </c>
      <c r="F136" s="141" t="s">
        <v>272</v>
      </c>
      <c r="G136" s="142"/>
      <c r="H136" s="11" t="s">
        <v>806</v>
      </c>
      <c r="I136" s="14">
        <f t="shared" si="2"/>
        <v>1.89</v>
      </c>
      <c r="J136" s="14">
        <v>6.28</v>
      </c>
      <c r="K136" s="109">
        <f t="shared" si="3"/>
        <v>1.89</v>
      </c>
      <c r="L136" s="115"/>
    </row>
    <row r="137" spans="1:12" ht="12.75" customHeight="1">
      <c r="A137" s="114"/>
      <c r="B137" s="107">
        <f>'Tax Invoice'!D133</f>
        <v>1</v>
      </c>
      <c r="C137" s="10" t="s">
        <v>805</v>
      </c>
      <c r="D137" s="10" t="s">
        <v>1056</v>
      </c>
      <c r="E137" s="118" t="s">
        <v>787</v>
      </c>
      <c r="F137" s="141" t="s">
        <v>270</v>
      </c>
      <c r="G137" s="142"/>
      <c r="H137" s="11" t="s">
        <v>806</v>
      </c>
      <c r="I137" s="14">
        <f t="shared" si="2"/>
        <v>1.99</v>
      </c>
      <c r="J137" s="14">
        <v>6.62</v>
      </c>
      <c r="K137" s="109">
        <f t="shared" si="3"/>
        <v>1.99</v>
      </c>
      <c r="L137" s="115"/>
    </row>
    <row r="138" spans="1:12" ht="12.75" customHeight="1">
      <c r="A138" s="114"/>
      <c r="B138" s="107">
        <f>'Tax Invoice'!D134</f>
        <v>1</v>
      </c>
      <c r="C138" s="10" t="s">
        <v>805</v>
      </c>
      <c r="D138" s="10" t="s">
        <v>1057</v>
      </c>
      <c r="E138" s="118" t="s">
        <v>804</v>
      </c>
      <c r="F138" s="141" t="s">
        <v>272</v>
      </c>
      <c r="G138" s="142"/>
      <c r="H138" s="11" t="s">
        <v>806</v>
      </c>
      <c r="I138" s="14">
        <f t="shared" si="2"/>
        <v>2.1199999999999997</v>
      </c>
      <c r="J138" s="14">
        <v>7.06</v>
      </c>
      <c r="K138" s="109">
        <f t="shared" si="3"/>
        <v>2.1199999999999997</v>
      </c>
      <c r="L138" s="115"/>
    </row>
    <row r="139" spans="1:12" ht="12.75" customHeight="1">
      <c r="A139" s="114"/>
      <c r="B139" s="107">
        <f>'Tax Invoice'!D135</f>
        <v>2</v>
      </c>
      <c r="C139" s="10" t="s">
        <v>805</v>
      </c>
      <c r="D139" s="10" t="s">
        <v>1058</v>
      </c>
      <c r="E139" s="118" t="s">
        <v>808</v>
      </c>
      <c r="F139" s="141" t="s">
        <v>731</v>
      </c>
      <c r="G139" s="142"/>
      <c r="H139" s="11" t="s">
        <v>806</v>
      </c>
      <c r="I139" s="14">
        <f t="shared" si="2"/>
        <v>2.4299999999999997</v>
      </c>
      <c r="J139" s="14">
        <v>8.09</v>
      </c>
      <c r="K139" s="109">
        <f t="shared" si="3"/>
        <v>4.8599999999999994</v>
      </c>
      <c r="L139" s="115"/>
    </row>
    <row r="140" spans="1:12" ht="36" customHeight="1">
      <c r="A140" s="114"/>
      <c r="B140" s="107">
        <f>'Tax Invoice'!D136</f>
        <v>2</v>
      </c>
      <c r="C140" s="10" t="s">
        <v>809</v>
      </c>
      <c r="D140" s="10" t="s">
        <v>1059</v>
      </c>
      <c r="E140" s="118" t="s">
        <v>720</v>
      </c>
      <c r="F140" s="141" t="s">
        <v>272</v>
      </c>
      <c r="G140" s="142"/>
      <c r="H140" s="11" t="s">
        <v>810</v>
      </c>
      <c r="I140" s="14">
        <f t="shared" si="2"/>
        <v>1.45</v>
      </c>
      <c r="J140" s="14">
        <v>4.8099999999999996</v>
      </c>
      <c r="K140" s="109">
        <f t="shared" si="3"/>
        <v>2.9</v>
      </c>
      <c r="L140" s="115"/>
    </row>
    <row r="141" spans="1:12" ht="36" customHeight="1">
      <c r="A141" s="114"/>
      <c r="B141" s="107">
        <f>'Tax Invoice'!D137</f>
        <v>2</v>
      </c>
      <c r="C141" s="10" t="s">
        <v>809</v>
      </c>
      <c r="D141" s="10" t="s">
        <v>1060</v>
      </c>
      <c r="E141" s="118" t="s">
        <v>721</v>
      </c>
      <c r="F141" s="141" t="s">
        <v>272</v>
      </c>
      <c r="G141" s="142"/>
      <c r="H141" s="11" t="s">
        <v>810</v>
      </c>
      <c r="I141" s="14">
        <f t="shared" si="2"/>
        <v>1.55</v>
      </c>
      <c r="J141" s="14">
        <v>5.16</v>
      </c>
      <c r="K141" s="109">
        <f t="shared" si="3"/>
        <v>3.1</v>
      </c>
      <c r="L141" s="115"/>
    </row>
    <row r="142" spans="1:12" ht="36" customHeight="1">
      <c r="A142" s="114"/>
      <c r="B142" s="107">
        <f>'Tax Invoice'!D138</f>
        <v>1</v>
      </c>
      <c r="C142" s="10" t="s">
        <v>809</v>
      </c>
      <c r="D142" s="10" t="s">
        <v>1061</v>
      </c>
      <c r="E142" s="118" t="s">
        <v>785</v>
      </c>
      <c r="F142" s="141" t="s">
        <v>272</v>
      </c>
      <c r="G142" s="142"/>
      <c r="H142" s="11" t="s">
        <v>810</v>
      </c>
      <c r="I142" s="14">
        <f t="shared" si="2"/>
        <v>2.3299999999999996</v>
      </c>
      <c r="J142" s="14">
        <v>7.75</v>
      </c>
      <c r="K142" s="109">
        <f t="shared" si="3"/>
        <v>2.3299999999999996</v>
      </c>
      <c r="L142" s="115"/>
    </row>
    <row r="143" spans="1:12" ht="36" customHeight="1">
      <c r="A143" s="114"/>
      <c r="B143" s="107">
        <f>'Tax Invoice'!D139</f>
        <v>2</v>
      </c>
      <c r="C143" s="10" t="s">
        <v>809</v>
      </c>
      <c r="D143" s="10" t="s">
        <v>1062</v>
      </c>
      <c r="E143" s="118" t="s">
        <v>788</v>
      </c>
      <c r="F143" s="141" t="s">
        <v>272</v>
      </c>
      <c r="G143" s="142"/>
      <c r="H143" s="11" t="s">
        <v>810</v>
      </c>
      <c r="I143" s="14">
        <f t="shared" si="2"/>
        <v>3.1799999999999997</v>
      </c>
      <c r="J143" s="14">
        <v>10.59</v>
      </c>
      <c r="K143" s="109">
        <f t="shared" si="3"/>
        <v>6.3599999999999994</v>
      </c>
      <c r="L143" s="115"/>
    </row>
    <row r="144" spans="1:12" ht="12.75" customHeight="1">
      <c r="A144" s="114"/>
      <c r="B144" s="107">
        <f>'Tax Invoice'!D140</f>
        <v>2</v>
      </c>
      <c r="C144" s="10" t="s">
        <v>811</v>
      </c>
      <c r="D144" s="10" t="s">
        <v>811</v>
      </c>
      <c r="E144" s="118" t="s">
        <v>25</v>
      </c>
      <c r="F144" s="141" t="s">
        <v>271</v>
      </c>
      <c r="G144" s="142"/>
      <c r="H144" s="11" t="s">
        <v>812</v>
      </c>
      <c r="I144" s="14">
        <f t="shared" si="2"/>
        <v>1.24</v>
      </c>
      <c r="J144" s="14">
        <v>4.12</v>
      </c>
      <c r="K144" s="109">
        <f t="shared" si="3"/>
        <v>2.48</v>
      </c>
      <c r="L144" s="115"/>
    </row>
    <row r="145" spans="1:12" ht="12.75" customHeight="1">
      <c r="A145" s="114"/>
      <c r="B145" s="107">
        <f>'Tax Invoice'!D141</f>
        <v>2</v>
      </c>
      <c r="C145" s="10" t="s">
        <v>811</v>
      </c>
      <c r="D145" s="10" t="s">
        <v>811</v>
      </c>
      <c r="E145" s="118" t="s">
        <v>26</v>
      </c>
      <c r="F145" s="141" t="s">
        <v>272</v>
      </c>
      <c r="G145" s="142"/>
      <c r="H145" s="11" t="s">
        <v>812</v>
      </c>
      <c r="I145" s="14">
        <f t="shared" si="2"/>
        <v>1.24</v>
      </c>
      <c r="J145" s="14">
        <v>4.12</v>
      </c>
      <c r="K145" s="109">
        <f t="shared" si="3"/>
        <v>2.48</v>
      </c>
      <c r="L145" s="115"/>
    </row>
    <row r="146" spans="1:12" ht="12.75" customHeight="1">
      <c r="A146" s="114"/>
      <c r="B146" s="107">
        <f>'Tax Invoice'!D142</f>
        <v>2</v>
      </c>
      <c r="C146" s="10" t="s">
        <v>811</v>
      </c>
      <c r="D146" s="10" t="s">
        <v>811</v>
      </c>
      <c r="E146" s="118" t="s">
        <v>26</v>
      </c>
      <c r="F146" s="141" t="s">
        <v>271</v>
      </c>
      <c r="G146" s="142"/>
      <c r="H146" s="11" t="s">
        <v>812</v>
      </c>
      <c r="I146" s="14">
        <f t="shared" si="2"/>
        <v>1.24</v>
      </c>
      <c r="J146" s="14">
        <v>4.12</v>
      </c>
      <c r="K146" s="109">
        <f t="shared" si="3"/>
        <v>2.48</v>
      </c>
      <c r="L146" s="115"/>
    </row>
    <row r="147" spans="1:12" ht="24" customHeight="1">
      <c r="A147" s="114"/>
      <c r="B147" s="107">
        <f>'Tax Invoice'!D143</f>
        <v>3</v>
      </c>
      <c r="C147" s="10" t="s">
        <v>813</v>
      </c>
      <c r="D147" s="10" t="s">
        <v>813</v>
      </c>
      <c r="E147" s="118" t="s">
        <v>25</v>
      </c>
      <c r="F147" s="141" t="s">
        <v>107</v>
      </c>
      <c r="G147" s="142"/>
      <c r="H147" s="11" t="s">
        <v>814</v>
      </c>
      <c r="I147" s="14">
        <f t="shared" si="2"/>
        <v>1.24</v>
      </c>
      <c r="J147" s="14">
        <v>4.12</v>
      </c>
      <c r="K147" s="109">
        <f t="shared" si="3"/>
        <v>3.7199999999999998</v>
      </c>
      <c r="L147" s="115"/>
    </row>
    <row r="148" spans="1:12" ht="24" customHeight="1">
      <c r="A148" s="114"/>
      <c r="B148" s="107">
        <f>'Tax Invoice'!D144</f>
        <v>2</v>
      </c>
      <c r="C148" s="10" t="s">
        <v>815</v>
      </c>
      <c r="D148" s="10" t="s">
        <v>815</v>
      </c>
      <c r="E148" s="118" t="s">
        <v>23</v>
      </c>
      <c r="F148" s="141" t="s">
        <v>816</v>
      </c>
      <c r="G148" s="142"/>
      <c r="H148" s="11" t="s">
        <v>817</v>
      </c>
      <c r="I148" s="14">
        <f t="shared" si="2"/>
        <v>1.47</v>
      </c>
      <c r="J148" s="14">
        <v>4.9000000000000004</v>
      </c>
      <c r="K148" s="109">
        <f t="shared" si="3"/>
        <v>2.94</v>
      </c>
      <c r="L148" s="115"/>
    </row>
    <row r="149" spans="1:12" ht="24" customHeight="1">
      <c r="A149" s="114"/>
      <c r="B149" s="107">
        <f>'Tax Invoice'!D145</f>
        <v>2</v>
      </c>
      <c r="C149" s="10" t="s">
        <v>815</v>
      </c>
      <c r="D149" s="10" t="s">
        <v>815</v>
      </c>
      <c r="E149" s="118" t="s">
        <v>25</v>
      </c>
      <c r="F149" s="141" t="s">
        <v>818</v>
      </c>
      <c r="G149" s="142"/>
      <c r="H149" s="11" t="s">
        <v>817</v>
      </c>
      <c r="I149" s="14">
        <f t="shared" si="2"/>
        <v>1.47</v>
      </c>
      <c r="J149" s="14">
        <v>4.9000000000000004</v>
      </c>
      <c r="K149" s="109">
        <f t="shared" si="3"/>
        <v>2.94</v>
      </c>
      <c r="L149" s="115"/>
    </row>
    <row r="150" spans="1:12" ht="24" customHeight="1">
      <c r="A150" s="114"/>
      <c r="B150" s="107">
        <f>'Tax Invoice'!D146</f>
        <v>4</v>
      </c>
      <c r="C150" s="10" t="s">
        <v>815</v>
      </c>
      <c r="D150" s="10" t="s">
        <v>815</v>
      </c>
      <c r="E150" s="118" t="s">
        <v>25</v>
      </c>
      <c r="F150" s="141" t="s">
        <v>816</v>
      </c>
      <c r="G150" s="142"/>
      <c r="H150" s="11" t="s">
        <v>817</v>
      </c>
      <c r="I150" s="14">
        <f t="shared" ref="I150:I213" si="4">ROUNDUP(J150*$N$1,2)</f>
        <v>1.47</v>
      </c>
      <c r="J150" s="14">
        <v>4.9000000000000004</v>
      </c>
      <c r="K150" s="109">
        <f t="shared" ref="K150:K213" si="5">I150*B150</f>
        <v>5.88</v>
      </c>
      <c r="L150" s="115"/>
    </row>
    <row r="151" spans="1:12" ht="24" customHeight="1">
      <c r="A151" s="114"/>
      <c r="B151" s="107">
        <f>'Tax Invoice'!D147</f>
        <v>4</v>
      </c>
      <c r="C151" s="10" t="s">
        <v>815</v>
      </c>
      <c r="D151" s="10" t="s">
        <v>815</v>
      </c>
      <c r="E151" s="118" t="s">
        <v>26</v>
      </c>
      <c r="F151" s="141" t="s">
        <v>816</v>
      </c>
      <c r="G151" s="142"/>
      <c r="H151" s="11" t="s">
        <v>817</v>
      </c>
      <c r="I151" s="14">
        <f t="shared" si="4"/>
        <v>1.47</v>
      </c>
      <c r="J151" s="14">
        <v>4.9000000000000004</v>
      </c>
      <c r="K151" s="109">
        <f t="shared" si="5"/>
        <v>5.88</v>
      </c>
      <c r="L151" s="115"/>
    </row>
    <row r="152" spans="1:12" ht="24" customHeight="1">
      <c r="A152" s="114"/>
      <c r="B152" s="107">
        <f>'Tax Invoice'!D148</f>
        <v>2</v>
      </c>
      <c r="C152" s="10" t="s">
        <v>815</v>
      </c>
      <c r="D152" s="10" t="s">
        <v>815</v>
      </c>
      <c r="E152" s="118" t="s">
        <v>26</v>
      </c>
      <c r="F152" s="141" t="s">
        <v>819</v>
      </c>
      <c r="G152" s="142"/>
      <c r="H152" s="11" t="s">
        <v>817</v>
      </c>
      <c r="I152" s="14">
        <f t="shared" si="4"/>
        <v>1.47</v>
      </c>
      <c r="J152" s="14">
        <v>4.9000000000000004</v>
      </c>
      <c r="K152" s="109">
        <f t="shared" si="5"/>
        <v>2.94</v>
      </c>
      <c r="L152" s="115"/>
    </row>
    <row r="153" spans="1:12" ht="60" customHeight="1">
      <c r="A153" s="114"/>
      <c r="B153" s="107">
        <f>'Tax Invoice'!D149</f>
        <v>1</v>
      </c>
      <c r="C153" s="10" t="s">
        <v>820</v>
      </c>
      <c r="D153" s="10" t="s">
        <v>1063</v>
      </c>
      <c r="E153" s="118" t="s">
        <v>792</v>
      </c>
      <c r="F153" s="141" t="s">
        <v>262</v>
      </c>
      <c r="G153" s="142"/>
      <c r="H153" s="11" t="s">
        <v>821</v>
      </c>
      <c r="I153" s="14">
        <f t="shared" si="4"/>
        <v>0.52</v>
      </c>
      <c r="J153" s="14">
        <v>1.71</v>
      </c>
      <c r="K153" s="109">
        <f t="shared" si="5"/>
        <v>0.52</v>
      </c>
      <c r="L153" s="115"/>
    </row>
    <row r="154" spans="1:12" ht="60" customHeight="1">
      <c r="A154" s="114"/>
      <c r="B154" s="107">
        <f>'Tax Invoice'!D150</f>
        <v>1</v>
      </c>
      <c r="C154" s="10" t="s">
        <v>820</v>
      </c>
      <c r="D154" s="10" t="s">
        <v>1063</v>
      </c>
      <c r="E154" s="118" t="s">
        <v>792</v>
      </c>
      <c r="F154" s="141" t="s">
        <v>268</v>
      </c>
      <c r="G154" s="142"/>
      <c r="H154" s="11" t="s">
        <v>821</v>
      </c>
      <c r="I154" s="14">
        <f t="shared" si="4"/>
        <v>0.52</v>
      </c>
      <c r="J154" s="14">
        <v>1.71</v>
      </c>
      <c r="K154" s="109">
        <f t="shared" si="5"/>
        <v>0.52</v>
      </c>
      <c r="L154" s="115"/>
    </row>
    <row r="155" spans="1:12" ht="36" customHeight="1">
      <c r="A155" s="114"/>
      <c r="B155" s="107">
        <f>'Tax Invoice'!D151</f>
        <v>2</v>
      </c>
      <c r="C155" s="10" t="s">
        <v>822</v>
      </c>
      <c r="D155" s="10" t="s">
        <v>1064</v>
      </c>
      <c r="E155" s="118" t="s">
        <v>571</v>
      </c>
      <c r="F155" s="141"/>
      <c r="G155" s="142"/>
      <c r="H155" s="11" t="s">
        <v>823</v>
      </c>
      <c r="I155" s="14">
        <f t="shared" si="4"/>
        <v>0.18000000000000002</v>
      </c>
      <c r="J155" s="14">
        <v>0.59</v>
      </c>
      <c r="K155" s="109">
        <f t="shared" si="5"/>
        <v>0.36000000000000004</v>
      </c>
      <c r="L155" s="115"/>
    </row>
    <row r="156" spans="1:12" ht="36" customHeight="1">
      <c r="A156" s="114"/>
      <c r="B156" s="107">
        <f>'Tax Invoice'!D152</f>
        <v>1</v>
      </c>
      <c r="C156" s="10" t="s">
        <v>822</v>
      </c>
      <c r="D156" s="10" t="s">
        <v>1065</v>
      </c>
      <c r="E156" s="118" t="s">
        <v>792</v>
      </c>
      <c r="F156" s="141"/>
      <c r="G156" s="142"/>
      <c r="H156" s="11" t="s">
        <v>823</v>
      </c>
      <c r="I156" s="14">
        <f t="shared" si="4"/>
        <v>0.18000000000000002</v>
      </c>
      <c r="J156" s="14">
        <v>0.59</v>
      </c>
      <c r="K156" s="109">
        <f t="shared" si="5"/>
        <v>0.18000000000000002</v>
      </c>
      <c r="L156" s="115"/>
    </row>
    <row r="157" spans="1:12" ht="24" customHeight="1">
      <c r="A157" s="114"/>
      <c r="B157" s="107">
        <f>'Tax Invoice'!D153</f>
        <v>6</v>
      </c>
      <c r="C157" s="10" t="s">
        <v>824</v>
      </c>
      <c r="D157" s="10" t="s">
        <v>824</v>
      </c>
      <c r="E157" s="118" t="s">
        <v>107</v>
      </c>
      <c r="F157" s="141"/>
      <c r="G157" s="142"/>
      <c r="H157" s="11" t="s">
        <v>825</v>
      </c>
      <c r="I157" s="14">
        <f t="shared" si="4"/>
        <v>0.28000000000000003</v>
      </c>
      <c r="J157" s="14">
        <v>0.93</v>
      </c>
      <c r="K157" s="109">
        <f t="shared" si="5"/>
        <v>1.6800000000000002</v>
      </c>
      <c r="L157" s="115"/>
    </row>
    <row r="158" spans="1:12" ht="24" customHeight="1">
      <c r="A158" s="114"/>
      <c r="B158" s="107">
        <f>'Tax Invoice'!D154</f>
        <v>4</v>
      </c>
      <c r="C158" s="10" t="s">
        <v>824</v>
      </c>
      <c r="D158" s="10" t="s">
        <v>824</v>
      </c>
      <c r="E158" s="118" t="s">
        <v>264</v>
      </c>
      <c r="F158" s="141"/>
      <c r="G158" s="142"/>
      <c r="H158" s="11" t="s">
        <v>825</v>
      </c>
      <c r="I158" s="14">
        <f t="shared" si="4"/>
        <v>0.28000000000000003</v>
      </c>
      <c r="J158" s="14">
        <v>0.93</v>
      </c>
      <c r="K158" s="109">
        <f t="shared" si="5"/>
        <v>1.1200000000000001</v>
      </c>
      <c r="L158" s="115"/>
    </row>
    <row r="159" spans="1:12" ht="24" customHeight="1">
      <c r="A159" s="114"/>
      <c r="B159" s="107">
        <f>'Tax Invoice'!D155</f>
        <v>4</v>
      </c>
      <c r="C159" s="10" t="s">
        <v>566</v>
      </c>
      <c r="D159" s="10" t="s">
        <v>566</v>
      </c>
      <c r="E159" s="118" t="s">
        <v>211</v>
      </c>
      <c r="F159" s="141"/>
      <c r="G159" s="142"/>
      <c r="H159" s="11" t="s">
        <v>826</v>
      </c>
      <c r="I159" s="14">
        <f t="shared" si="4"/>
        <v>0.31</v>
      </c>
      <c r="J159" s="14">
        <v>1.02</v>
      </c>
      <c r="K159" s="109">
        <f t="shared" si="5"/>
        <v>1.24</v>
      </c>
      <c r="L159" s="115"/>
    </row>
    <row r="160" spans="1:12" ht="24" customHeight="1">
      <c r="A160" s="114"/>
      <c r="B160" s="107">
        <f>'Tax Invoice'!D156</f>
        <v>1</v>
      </c>
      <c r="C160" s="10" t="s">
        <v>827</v>
      </c>
      <c r="D160" s="10" t="s">
        <v>827</v>
      </c>
      <c r="E160" s="118" t="s">
        <v>35</v>
      </c>
      <c r="F160" s="141" t="s">
        <v>272</v>
      </c>
      <c r="G160" s="142"/>
      <c r="H160" s="11" t="s">
        <v>828</v>
      </c>
      <c r="I160" s="14">
        <f t="shared" si="4"/>
        <v>0.89</v>
      </c>
      <c r="J160" s="14">
        <v>2.95</v>
      </c>
      <c r="K160" s="109">
        <f t="shared" si="5"/>
        <v>0.89</v>
      </c>
      <c r="L160" s="115"/>
    </row>
    <row r="161" spans="1:12" ht="24" customHeight="1">
      <c r="A161" s="114"/>
      <c r="B161" s="107">
        <f>'Tax Invoice'!D157</f>
        <v>1</v>
      </c>
      <c r="C161" s="10" t="s">
        <v>827</v>
      </c>
      <c r="D161" s="10" t="s">
        <v>827</v>
      </c>
      <c r="E161" s="118" t="s">
        <v>35</v>
      </c>
      <c r="F161" s="141" t="s">
        <v>271</v>
      </c>
      <c r="G161" s="142"/>
      <c r="H161" s="11" t="s">
        <v>828</v>
      </c>
      <c r="I161" s="14">
        <f t="shared" si="4"/>
        <v>0.89</v>
      </c>
      <c r="J161" s="14">
        <v>2.95</v>
      </c>
      <c r="K161" s="109">
        <f t="shared" si="5"/>
        <v>0.89</v>
      </c>
      <c r="L161" s="115"/>
    </row>
    <row r="162" spans="1:12" ht="24" customHeight="1">
      <c r="A162" s="114"/>
      <c r="B162" s="107">
        <f>'Tax Invoice'!D158</f>
        <v>1</v>
      </c>
      <c r="C162" s="10" t="s">
        <v>827</v>
      </c>
      <c r="D162" s="10" t="s">
        <v>827</v>
      </c>
      <c r="E162" s="118" t="s">
        <v>37</v>
      </c>
      <c r="F162" s="141" t="s">
        <v>272</v>
      </c>
      <c r="G162" s="142"/>
      <c r="H162" s="11" t="s">
        <v>828</v>
      </c>
      <c r="I162" s="14">
        <f t="shared" si="4"/>
        <v>0.89</v>
      </c>
      <c r="J162" s="14">
        <v>2.95</v>
      </c>
      <c r="K162" s="109">
        <f t="shared" si="5"/>
        <v>0.89</v>
      </c>
      <c r="L162" s="115"/>
    </row>
    <row r="163" spans="1:12" ht="24" customHeight="1">
      <c r="A163" s="114"/>
      <c r="B163" s="107">
        <f>'Tax Invoice'!D159</f>
        <v>1</v>
      </c>
      <c r="C163" s="10" t="s">
        <v>827</v>
      </c>
      <c r="D163" s="10" t="s">
        <v>827</v>
      </c>
      <c r="E163" s="118" t="s">
        <v>37</v>
      </c>
      <c r="F163" s="141" t="s">
        <v>271</v>
      </c>
      <c r="G163" s="142"/>
      <c r="H163" s="11" t="s">
        <v>828</v>
      </c>
      <c r="I163" s="14">
        <f t="shared" si="4"/>
        <v>0.89</v>
      </c>
      <c r="J163" s="14">
        <v>2.95</v>
      </c>
      <c r="K163" s="109">
        <f t="shared" si="5"/>
        <v>0.89</v>
      </c>
      <c r="L163" s="115"/>
    </row>
    <row r="164" spans="1:12" ht="24" customHeight="1">
      <c r="A164" s="114"/>
      <c r="B164" s="107">
        <f>'Tax Invoice'!D160</f>
        <v>2</v>
      </c>
      <c r="C164" s="10" t="s">
        <v>829</v>
      </c>
      <c r="D164" s="10" t="s">
        <v>829</v>
      </c>
      <c r="E164" s="118" t="s">
        <v>35</v>
      </c>
      <c r="F164" s="141" t="s">
        <v>272</v>
      </c>
      <c r="G164" s="142"/>
      <c r="H164" s="11" t="s">
        <v>830</v>
      </c>
      <c r="I164" s="14">
        <f t="shared" si="4"/>
        <v>1.17</v>
      </c>
      <c r="J164" s="14">
        <v>3.9</v>
      </c>
      <c r="K164" s="109">
        <f t="shared" si="5"/>
        <v>2.34</v>
      </c>
      <c r="L164" s="115"/>
    </row>
    <row r="165" spans="1:12" ht="36" customHeight="1">
      <c r="A165" s="114"/>
      <c r="B165" s="107">
        <f>'Tax Invoice'!D161</f>
        <v>1</v>
      </c>
      <c r="C165" s="10" t="s">
        <v>831</v>
      </c>
      <c r="D165" s="10" t="s">
        <v>1066</v>
      </c>
      <c r="E165" s="118" t="s">
        <v>792</v>
      </c>
      <c r="F165" s="141" t="s">
        <v>272</v>
      </c>
      <c r="G165" s="142"/>
      <c r="H165" s="11" t="s">
        <v>832</v>
      </c>
      <c r="I165" s="14">
        <f t="shared" si="4"/>
        <v>0.28000000000000003</v>
      </c>
      <c r="J165" s="14">
        <v>0.93</v>
      </c>
      <c r="K165" s="109">
        <f t="shared" si="5"/>
        <v>0.28000000000000003</v>
      </c>
      <c r="L165" s="115"/>
    </row>
    <row r="166" spans="1:12" ht="60" customHeight="1">
      <c r="A166" s="114"/>
      <c r="B166" s="107">
        <f>'Tax Invoice'!D162</f>
        <v>2</v>
      </c>
      <c r="C166" s="10" t="s">
        <v>833</v>
      </c>
      <c r="D166" s="10" t="s">
        <v>833</v>
      </c>
      <c r="E166" s="118" t="s">
        <v>272</v>
      </c>
      <c r="F166" s="141"/>
      <c r="G166" s="142"/>
      <c r="H166" s="11" t="s">
        <v>834</v>
      </c>
      <c r="I166" s="14">
        <f t="shared" si="4"/>
        <v>0.41000000000000003</v>
      </c>
      <c r="J166" s="14">
        <v>1.36</v>
      </c>
      <c r="K166" s="109">
        <f t="shared" si="5"/>
        <v>0.82000000000000006</v>
      </c>
      <c r="L166" s="115"/>
    </row>
    <row r="167" spans="1:12" ht="60" customHeight="1">
      <c r="A167" s="114"/>
      <c r="B167" s="107">
        <f>'Tax Invoice'!D163</f>
        <v>2</v>
      </c>
      <c r="C167" s="10" t="s">
        <v>835</v>
      </c>
      <c r="D167" s="10" t="s">
        <v>835</v>
      </c>
      <c r="E167" s="118" t="s">
        <v>272</v>
      </c>
      <c r="F167" s="141"/>
      <c r="G167" s="142"/>
      <c r="H167" s="11" t="s">
        <v>836</v>
      </c>
      <c r="I167" s="14">
        <f t="shared" si="4"/>
        <v>0.41000000000000003</v>
      </c>
      <c r="J167" s="14">
        <v>1.36</v>
      </c>
      <c r="K167" s="109">
        <f t="shared" si="5"/>
        <v>0.82000000000000006</v>
      </c>
      <c r="L167" s="115"/>
    </row>
    <row r="168" spans="1:12" ht="12.75" customHeight="1">
      <c r="A168" s="114"/>
      <c r="B168" s="107">
        <f>'Tax Invoice'!D164</f>
        <v>10</v>
      </c>
      <c r="C168" s="10" t="s">
        <v>655</v>
      </c>
      <c r="D168" s="10" t="s">
        <v>655</v>
      </c>
      <c r="E168" s="118" t="s">
        <v>837</v>
      </c>
      <c r="F168" s="141"/>
      <c r="G168" s="142"/>
      <c r="H168" s="11" t="s">
        <v>657</v>
      </c>
      <c r="I168" s="14">
        <f t="shared" si="4"/>
        <v>0.09</v>
      </c>
      <c r="J168" s="14">
        <v>0.28999999999999998</v>
      </c>
      <c r="K168" s="109">
        <f t="shared" si="5"/>
        <v>0.89999999999999991</v>
      </c>
      <c r="L168" s="115"/>
    </row>
    <row r="169" spans="1:12" ht="12.75" customHeight="1">
      <c r="A169" s="114"/>
      <c r="B169" s="107">
        <f>'Tax Invoice'!D165</f>
        <v>40</v>
      </c>
      <c r="C169" s="10" t="s">
        <v>655</v>
      </c>
      <c r="D169" s="10" t="s">
        <v>655</v>
      </c>
      <c r="E169" s="118" t="s">
        <v>23</v>
      </c>
      <c r="F169" s="141"/>
      <c r="G169" s="142"/>
      <c r="H169" s="11" t="s">
        <v>657</v>
      </c>
      <c r="I169" s="14">
        <f t="shared" si="4"/>
        <v>0.09</v>
      </c>
      <c r="J169" s="14">
        <v>0.28999999999999998</v>
      </c>
      <c r="K169" s="109">
        <f t="shared" si="5"/>
        <v>3.5999999999999996</v>
      </c>
      <c r="L169" s="115"/>
    </row>
    <row r="170" spans="1:12" ht="12.75" customHeight="1">
      <c r="A170" s="114"/>
      <c r="B170" s="107">
        <f>'Tax Invoice'!D166</f>
        <v>10</v>
      </c>
      <c r="C170" s="10" t="s">
        <v>655</v>
      </c>
      <c r="D170" s="10" t="s">
        <v>655</v>
      </c>
      <c r="E170" s="118" t="s">
        <v>838</v>
      </c>
      <c r="F170" s="141"/>
      <c r="G170" s="142"/>
      <c r="H170" s="11" t="s">
        <v>657</v>
      </c>
      <c r="I170" s="14">
        <f t="shared" si="4"/>
        <v>0.09</v>
      </c>
      <c r="J170" s="14">
        <v>0.28999999999999998</v>
      </c>
      <c r="K170" s="109">
        <f t="shared" si="5"/>
        <v>0.89999999999999991</v>
      </c>
      <c r="L170" s="115"/>
    </row>
    <row r="171" spans="1:12" ht="24" customHeight="1">
      <c r="A171" s="114"/>
      <c r="B171" s="107">
        <f>'Tax Invoice'!D167</f>
        <v>5</v>
      </c>
      <c r="C171" s="10" t="s">
        <v>839</v>
      </c>
      <c r="D171" s="10" t="s">
        <v>839</v>
      </c>
      <c r="E171" s="118" t="s">
        <v>23</v>
      </c>
      <c r="F171" s="141" t="s">
        <v>272</v>
      </c>
      <c r="G171" s="142"/>
      <c r="H171" s="11" t="s">
        <v>840</v>
      </c>
      <c r="I171" s="14">
        <f t="shared" si="4"/>
        <v>0.31</v>
      </c>
      <c r="J171" s="14">
        <v>1.02</v>
      </c>
      <c r="K171" s="109">
        <f t="shared" si="5"/>
        <v>1.55</v>
      </c>
      <c r="L171" s="115"/>
    </row>
    <row r="172" spans="1:12" ht="24" customHeight="1">
      <c r="A172" s="114"/>
      <c r="B172" s="107">
        <f>'Tax Invoice'!D168</f>
        <v>4</v>
      </c>
      <c r="C172" s="10" t="s">
        <v>839</v>
      </c>
      <c r="D172" s="10" t="s">
        <v>839</v>
      </c>
      <c r="E172" s="118" t="s">
        <v>25</v>
      </c>
      <c r="F172" s="141" t="s">
        <v>272</v>
      </c>
      <c r="G172" s="142"/>
      <c r="H172" s="11" t="s">
        <v>840</v>
      </c>
      <c r="I172" s="14">
        <f t="shared" si="4"/>
        <v>0.31</v>
      </c>
      <c r="J172" s="14">
        <v>1.02</v>
      </c>
      <c r="K172" s="109">
        <f t="shared" si="5"/>
        <v>1.24</v>
      </c>
      <c r="L172" s="115"/>
    </row>
    <row r="173" spans="1:12" ht="24" customHeight="1">
      <c r="A173" s="114"/>
      <c r="B173" s="107">
        <f>'Tax Invoice'!D169</f>
        <v>5</v>
      </c>
      <c r="C173" s="10" t="s">
        <v>839</v>
      </c>
      <c r="D173" s="10" t="s">
        <v>839</v>
      </c>
      <c r="E173" s="118" t="s">
        <v>25</v>
      </c>
      <c r="F173" s="141" t="s">
        <v>271</v>
      </c>
      <c r="G173" s="142"/>
      <c r="H173" s="11" t="s">
        <v>840</v>
      </c>
      <c r="I173" s="14">
        <f t="shared" si="4"/>
        <v>0.31</v>
      </c>
      <c r="J173" s="14">
        <v>1.02</v>
      </c>
      <c r="K173" s="109">
        <f t="shared" si="5"/>
        <v>1.55</v>
      </c>
      <c r="L173" s="115"/>
    </row>
    <row r="174" spans="1:12" ht="24" customHeight="1">
      <c r="A174" s="114"/>
      <c r="B174" s="107">
        <f>'Tax Invoice'!D170</f>
        <v>5</v>
      </c>
      <c r="C174" s="10" t="s">
        <v>839</v>
      </c>
      <c r="D174" s="10" t="s">
        <v>839</v>
      </c>
      <c r="E174" s="118" t="s">
        <v>26</v>
      </c>
      <c r="F174" s="141" t="s">
        <v>272</v>
      </c>
      <c r="G174" s="142"/>
      <c r="H174" s="11" t="s">
        <v>840</v>
      </c>
      <c r="I174" s="14">
        <f t="shared" si="4"/>
        <v>0.31</v>
      </c>
      <c r="J174" s="14">
        <v>1.02</v>
      </c>
      <c r="K174" s="109">
        <f t="shared" si="5"/>
        <v>1.55</v>
      </c>
      <c r="L174" s="115"/>
    </row>
    <row r="175" spans="1:12" ht="24" customHeight="1">
      <c r="A175" s="114"/>
      <c r="B175" s="107">
        <f>'Tax Invoice'!D171</f>
        <v>2</v>
      </c>
      <c r="C175" s="10" t="s">
        <v>839</v>
      </c>
      <c r="D175" s="10" t="s">
        <v>839</v>
      </c>
      <c r="E175" s="118" t="s">
        <v>26</v>
      </c>
      <c r="F175" s="141" t="s">
        <v>672</v>
      </c>
      <c r="G175" s="142"/>
      <c r="H175" s="11" t="s">
        <v>840</v>
      </c>
      <c r="I175" s="14">
        <f t="shared" si="4"/>
        <v>0.31</v>
      </c>
      <c r="J175" s="14">
        <v>1.02</v>
      </c>
      <c r="K175" s="109">
        <f t="shared" si="5"/>
        <v>0.62</v>
      </c>
      <c r="L175" s="115"/>
    </row>
    <row r="176" spans="1:12" ht="24" customHeight="1">
      <c r="A176" s="114"/>
      <c r="B176" s="107">
        <f>'Tax Invoice'!D172</f>
        <v>3</v>
      </c>
      <c r="C176" s="10" t="s">
        <v>839</v>
      </c>
      <c r="D176" s="10" t="s">
        <v>839</v>
      </c>
      <c r="E176" s="118" t="s">
        <v>26</v>
      </c>
      <c r="F176" s="141" t="s">
        <v>271</v>
      </c>
      <c r="G176" s="142"/>
      <c r="H176" s="11" t="s">
        <v>840</v>
      </c>
      <c r="I176" s="14">
        <f t="shared" si="4"/>
        <v>0.31</v>
      </c>
      <c r="J176" s="14">
        <v>1.02</v>
      </c>
      <c r="K176" s="109">
        <f t="shared" si="5"/>
        <v>0.92999999999999994</v>
      </c>
      <c r="L176" s="115"/>
    </row>
    <row r="177" spans="1:12" ht="36" customHeight="1">
      <c r="A177" s="114"/>
      <c r="B177" s="107">
        <f>'Tax Invoice'!D173</f>
        <v>1</v>
      </c>
      <c r="C177" s="10" t="s">
        <v>841</v>
      </c>
      <c r="D177" s="10" t="s">
        <v>841</v>
      </c>
      <c r="E177" s="118" t="s">
        <v>26</v>
      </c>
      <c r="F177" s="141" t="s">
        <v>107</v>
      </c>
      <c r="G177" s="142"/>
      <c r="H177" s="11" t="s">
        <v>1153</v>
      </c>
      <c r="I177" s="14">
        <f t="shared" si="4"/>
        <v>1.05</v>
      </c>
      <c r="J177" s="14">
        <v>3.48</v>
      </c>
      <c r="K177" s="109">
        <f t="shared" si="5"/>
        <v>1.05</v>
      </c>
      <c r="L177" s="115"/>
    </row>
    <row r="178" spans="1:12" ht="36" customHeight="1">
      <c r="A178" s="114"/>
      <c r="B178" s="107">
        <f>'Tax Invoice'!D174</f>
        <v>1</v>
      </c>
      <c r="C178" s="10" t="s">
        <v>841</v>
      </c>
      <c r="D178" s="10" t="s">
        <v>841</v>
      </c>
      <c r="E178" s="118" t="s">
        <v>26</v>
      </c>
      <c r="F178" s="141" t="s">
        <v>265</v>
      </c>
      <c r="G178" s="142"/>
      <c r="H178" s="11" t="s">
        <v>1153</v>
      </c>
      <c r="I178" s="14">
        <f t="shared" si="4"/>
        <v>1.05</v>
      </c>
      <c r="J178" s="14">
        <v>3.48</v>
      </c>
      <c r="K178" s="109">
        <f t="shared" si="5"/>
        <v>1.05</v>
      </c>
      <c r="L178" s="115"/>
    </row>
    <row r="179" spans="1:12" ht="24" customHeight="1">
      <c r="A179" s="114"/>
      <c r="B179" s="107">
        <f>'Tax Invoice'!D175</f>
        <v>1</v>
      </c>
      <c r="C179" s="10" t="s">
        <v>842</v>
      </c>
      <c r="D179" s="10" t="s">
        <v>842</v>
      </c>
      <c r="E179" s="118" t="s">
        <v>26</v>
      </c>
      <c r="F179" s="141" t="s">
        <v>635</v>
      </c>
      <c r="G179" s="142"/>
      <c r="H179" s="11" t="s">
        <v>843</v>
      </c>
      <c r="I179" s="14">
        <f t="shared" si="4"/>
        <v>0.71</v>
      </c>
      <c r="J179" s="14">
        <v>2.36</v>
      </c>
      <c r="K179" s="109">
        <f t="shared" si="5"/>
        <v>0.71</v>
      </c>
      <c r="L179" s="115"/>
    </row>
    <row r="180" spans="1:12" ht="36" customHeight="1">
      <c r="A180" s="114"/>
      <c r="B180" s="107">
        <f>'Tax Invoice'!D176</f>
        <v>2</v>
      </c>
      <c r="C180" s="10" t="s">
        <v>844</v>
      </c>
      <c r="D180" s="10" t="s">
        <v>844</v>
      </c>
      <c r="E180" s="118" t="s">
        <v>26</v>
      </c>
      <c r="F180" s="141"/>
      <c r="G180" s="142"/>
      <c r="H180" s="11" t="s">
        <v>845</v>
      </c>
      <c r="I180" s="14">
        <f t="shared" si="4"/>
        <v>1.59</v>
      </c>
      <c r="J180" s="14">
        <v>5.3</v>
      </c>
      <c r="K180" s="109">
        <f t="shared" si="5"/>
        <v>3.18</v>
      </c>
      <c r="L180" s="115"/>
    </row>
    <row r="181" spans="1:12" ht="24" customHeight="1">
      <c r="A181" s="114"/>
      <c r="B181" s="107">
        <f>'Tax Invoice'!D177</f>
        <v>2</v>
      </c>
      <c r="C181" s="10" t="s">
        <v>846</v>
      </c>
      <c r="D181" s="10" t="s">
        <v>846</v>
      </c>
      <c r="E181" s="118" t="s">
        <v>26</v>
      </c>
      <c r="F181" s="141" t="s">
        <v>209</v>
      </c>
      <c r="G181" s="142"/>
      <c r="H181" s="11" t="s">
        <v>847</v>
      </c>
      <c r="I181" s="14">
        <f t="shared" si="4"/>
        <v>1.18</v>
      </c>
      <c r="J181" s="14">
        <v>3.92</v>
      </c>
      <c r="K181" s="109">
        <f t="shared" si="5"/>
        <v>2.36</v>
      </c>
      <c r="L181" s="115"/>
    </row>
    <row r="182" spans="1:12" ht="24" customHeight="1">
      <c r="A182" s="114"/>
      <c r="B182" s="107">
        <f>'Tax Invoice'!D178</f>
        <v>3</v>
      </c>
      <c r="C182" s="10" t="s">
        <v>846</v>
      </c>
      <c r="D182" s="10" t="s">
        <v>846</v>
      </c>
      <c r="E182" s="118" t="s">
        <v>26</v>
      </c>
      <c r="F182" s="141" t="s">
        <v>212</v>
      </c>
      <c r="G182" s="142"/>
      <c r="H182" s="11" t="s">
        <v>847</v>
      </c>
      <c r="I182" s="14">
        <f t="shared" si="4"/>
        <v>1.18</v>
      </c>
      <c r="J182" s="14">
        <v>3.92</v>
      </c>
      <c r="K182" s="109">
        <f t="shared" si="5"/>
        <v>3.54</v>
      </c>
      <c r="L182" s="115"/>
    </row>
    <row r="183" spans="1:12" ht="24" customHeight="1">
      <c r="A183" s="114"/>
      <c r="B183" s="107">
        <f>'Tax Invoice'!D179</f>
        <v>2</v>
      </c>
      <c r="C183" s="10" t="s">
        <v>846</v>
      </c>
      <c r="D183" s="10" t="s">
        <v>846</v>
      </c>
      <c r="E183" s="118" t="s">
        <v>26</v>
      </c>
      <c r="F183" s="141" t="s">
        <v>264</v>
      </c>
      <c r="G183" s="142"/>
      <c r="H183" s="11" t="s">
        <v>847</v>
      </c>
      <c r="I183" s="14">
        <f t="shared" si="4"/>
        <v>1.18</v>
      </c>
      <c r="J183" s="14">
        <v>3.92</v>
      </c>
      <c r="K183" s="109">
        <f t="shared" si="5"/>
        <v>2.36</v>
      </c>
      <c r="L183" s="115"/>
    </row>
    <row r="184" spans="1:12" ht="24" customHeight="1">
      <c r="A184" s="114"/>
      <c r="B184" s="107">
        <f>'Tax Invoice'!D180</f>
        <v>2</v>
      </c>
      <c r="C184" s="10" t="s">
        <v>846</v>
      </c>
      <c r="D184" s="10" t="s">
        <v>846</v>
      </c>
      <c r="E184" s="118" t="s">
        <v>26</v>
      </c>
      <c r="F184" s="141" t="s">
        <v>269</v>
      </c>
      <c r="G184" s="142"/>
      <c r="H184" s="11" t="s">
        <v>847</v>
      </c>
      <c r="I184" s="14">
        <f t="shared" si="4"/>
        <v>1.18</v>
      </c>
      <c r="J184" s="14">
        <v>3.92</v>
      </c>
      <c r="K184" s="109">
        <f t="shared" si="5"/>
        <v>2.36</v>
      </c>
      <c r="L184" s="115"/>
    </row>
    <row r="185" spans="1:12" ht="24" customHeight="1">
      <c r="A185" s="114"/>
      <c r="B185" s="107">
        <f>'Tax Invoice'!D181</f>
        <v>2</v>
      </c>
      <c r="C185" s="10" t="s">
        <v>848</v>
      </c>
      <c r="D185" s="10" t="s">
        <v>848</v>
      </c>
      <c r="E185" s="118" t="s">
        <v>26</v>
      </c>
      <c r="F185" s="141"/>
      <c r="G185" s="142"/>
      <c r="H185" s="11" t="s">
        <v>849</v>
      </c>
      <c r="I185" s="14">
        <f t="shared" si="4"/>
        <v>1</v>
      </c>
      <c r="J185" s="14">
        <v>3.33</v>
      </c>
      <c r="K185" s="109">
        <f t="shared" si="5"/>
        <v>2</v>
      </c>
      <c r="L185" s="115"/>
    </row>
    <row r="186" spans="1:12" ht="24" customHeight="1">
      <c r="A186" s="114"/>
      <c r="B186" s="107">
        <f>'Tax Invoice'!D182</f>
        <v>2</v>
      </c>
      <c r="C186" s="10" t="s">
        <v>850</v>
      </c>
      <c r="D186" s="10" t="s">
        <v>1067</v>
      </c>
      <c r="E186" s="118" t="s">
        <v>27</v>
      </c>
      <c r="F186" s="141" t="s">
        <v>107</v>
      </c>
      <c r="G186" s="142"/>
      <c r="H186" s="11" t="s">
        <v>851</v>
      </c>
      <c r="I186" s="14">
        <f t="shared" si="4"/>
        <v>0.9</v>
      </c>
      <c r="J186" s="14">
        <v>3</v>
      </c>
      <c r="K186" s="109">
        <f t="shared" si="5"/>
        <v>1.8</v>
      </c>
      <c r="L186" s="115"/>
    </row>
    <row r="187" spans="1:12" ht="24" customHeight="1">
      <c r="A187" s="114"/>
      <c r="B187" s="107">
        <f>'Tax Invoice'!D183</f>
        <v>2</v>
      </c>
      <c r="C187" s="10" t="s">
        <v>850</v>
      </c>
      <c r="D187" s="10" t="s">
        <v>1068</v>
      </c>
      <c r="E187" s="118" t="s">
        <v>28</v>
      </c>
      <c r="F187" s="141" t="s">
        <v>107</v>
      </c>
      <c r="G187" s="142"/>
      <c r="H187" s="11" t="s">
        <v>851</v>
      </c>
      <c r="I187" s="14">
        <f t="shared" si="4"/>
        <v>0.98</v>
      </c>
      <c r="J187" s="14">
        <v>3.26</v>
      </c>
      <c r="K187" s="109">
        <f t="shared" si="5"/>
        <v>1.96</v>
      </c>
      <c r="L187" s="115"/>
    </row>
    <row r="188" spans="1:12" ht="24" customHeight="1">
      <c r="A188" s="114"/>
      <c r="B188" s="107">
        <f>'Tax Invoice'!D184</f>
        <v>2</v>
      </c>
      <c r="C188" s="10" t="s">
        <v>850</v>
      </c>
      <c r="D188" s="10" t="s">
        <v>1068</v>
      </c>
      <c r="E188" s="118" t="s">
        <v>28</v>
      </c>
      <c r="F188" s="141" t="s">
        <v>212</v>
      </c>
      <c r="G188" s="142"/>
      <c r="H188" s="11" t="s">
        <v>851</v>
      </c>
      <c r="I188" s="14">
        <f t="shared" si="4"/>
        <v>0.98</v>
      </c>
      <c r="J188" s="14">
        <v>3.26</v>
      </c>
      <c r="K188" s="109">
        <f t="shared" si="5"/>
        <v>1.96</v>
      </c>
      <c r="L188" s="115"/>
    </row>
    <row r="189" spans="1:12" ht="24" customHeight="1">
      <c r="A189" s="114"/>
      <c r="B189" s="107">
        <f>'Tax Invoice'!D185</f>
        <v>2</v>
      </c>
      <c r="C189" s="10" t="s">
        <v>850</v>
      </c>
      <c r="D189" s="10" t="s">
        <v>1068</v>
      </c>
      <c r="E189" s="118" t="s">
        <v>28</v>
      </c>
      <c r="F189" s="141" t="s">
        <v>852</v>
      </c>
      <c r="G189" s="142"/>
      <c r="H189" s="11" t="s">
        <v>851</v>
      </c>
      <c r="I189" s="14">
        <f t="shared" si="4"/>
        <v>0.98</v>
      </c>
      <c r="J189" s="14">
        <v>3.26</v>
      </c>
      <c r="K189" s="109">
        <f t="shared" si="5"/>
        <v>1.96</v>
      </c>
      <c r="L189" s="115"/>
    </row>
    <row r="190" spans="1:12" ht="24" customHeight="1">
      <c r="A190" s="114"/>
      <c r="B190" s="107">
        <f>'Tax Invoice'!D186</f>
        <v>6</v>
      </c>
      <c r="C190" s="10" t="s">
        <v>853</v>
      </c>
      <c r="D190" s="10" t="s">
        <v>853</v>
      </c>
      <c r="E190" s="118" t="s">
        <v>107</v>
      </c>
      <c r="F190" s="141"/>
      <c r="G190" s="142"/>
      <c r="H190" s="11" t="s">
        <v>854</v>
      </c>
      <c r="I190" s="14">
        <f t="shared" si="4"/>
        <v>0.88</v>
      </c>
      <c r="J190" s="14">
        <v>2.92</v>
      </c>
      <c r="K190" s="109">
        <f t="shared" si="5"/>
        <v>5.28</v>
      </c>
      <c r="L190" s="115"/>
    </row>
    <row r="191" spans="1:12" ht="24" customHeight="1">
      <c r="A191" s="114"/>
      <c r="B191" s="107">
        <f>'Tax Invoice'!D187</f>
        <v>4</v>
      </c>
      <c r="C191" s="10" t="s">
        <v>853</v>
      </c>
      <c r="D191" s="10" t="s">
        <v>853</v>
      </c>
      <c r="E191" s="118" t="s">
        <v>262</v>
      </c>
      <c r="F191" s="141"/>
      <c r="G191" s="142"/>
      <c r="H191" s="11" t="s">
        <v>854</v>
      </c>
      <c r="I191" s="14">
        <f t="shared" si="4"/>
        <v>0.88</v>
      </c>
      <c r="J191" s="14">
        <v>2.92</v>
      </c>
      <c r="K191" s="109">
        <f t="shared" si="5"/>
        <v>3.52</v>
      </c>
      <c r="L191" s="115"/>
    </row>
    <row r="192" spans="1:12" ht="36" customHeight="1">
      <c r="A192" s="114"/>
      <c r="B192" s="107">
        <f>'Tax Invoice'!D188</f>
        <v>2</v>
      </c>
      <c r="C192" s="10" t="s">
        <v>855</v>
      </c>
      <c r="D192" s="10" t="s">
        <v>855</v>
      </c>
      <c r="E192" s="118" t="s">
        <v>27</v>
      </c>
      <c r="F192" s="141" t="s">
        <v>209</v>
      </c>
      <c r="G192" s="142"/>
      <c r="H192" s="11" t="s">
        <v>1154</v>
      </c>
      <c r="I192" s="14">
        <f t="shared" si="4"/>
        <v>1.58</v>
      </c>
      <c r="J192" s="14">
        <v>5.24</v>
      </c>
      <c r="K192" s="109">
        <f t="shared" si="5"/>
        <v>3.16</v>
      </c>
      <c r="L192" s="115"/>
    </row>
    <row r="193" spans="1:12" ht="36" customHeight="1">
      <c r="A193" s="114"/>
      <c r="B193" s="107">
        <f>'Tax Invoice'!D189</f>
        <v>2</v>
      </c>
      <c r="C193" s="10" t="s">
        <v>855</v>
      </c>
      <c r="D193" s="10" t="s">
        <v>855</v>
      </c>
      <c r="E193" s="118" t="s">
        <v>27</v>
      </c>
      <c r="F193" s="141" t="s">
        <v>211</v>
      </c>
      <c r="G193" s="142"/>
      <c r="H193" s="11" t="s">
        <v>1154</v>
      </c>
      <c r="I193" s="14">
        <f t="shared" si="4"/>
        <v>1.58</v>
      </c>
      <c r="J193" s="14">
        <v>5.24</v>
      </c>
      <c r="K193" s="109">
        <f t="shared" si="5"/>
        <v>3.16</v>
      </c>
      <c r="L193" s="115"/>
    </row>
    <row r="194" spans="1:12" ht="36" customHeight="1">
      <c r="A194" s="114"/>
      <c r="B194" s="107">
        <f>'Tax Invoice'!D190</f>
        <v>2</v>
      </c>
      <c r="C194" s="10" t="s">
        <v>855</v>
      </c>
      <c r="D194" s="10" t="s">
        <v>855</v>
      </c>
      <c r="E194" s="118" t="s">
        <v>28</v>
      </c>
      <c r="F194" s="141" t="s">
        <v>107</v>
      </c>
      <c r="G194" s="142"/>
      <c r="H194" s="11" t="s">
        <v>1154</v>
      </c>
      <c r="I194" s="14">
        <f t="shared" si="4"/>
        <v>1.58</v>
      </c>
      <c r="J194" s="14">
        <v>5.24</v>
      </c>
      <c r="K194" s="109">
        <f t="shared" si="5"/>
        <v>3.16</v>
      </c>
      <c r="L194" s="115"/>
    </row>
    <row r="195" spans="1:12" ht="36" customHeight="1">
      <c r="A195" s="114"/>
      <c r="B195" s="107">
        <f>'Tax Invoice'!D191</f>
        <v>2</v>
      </c>
      <c r="C195" s="10" t="s">
        <v>855</v>
      </c>
      <c r="D195" s="10" t="s">
        <v>855</v>
      </c>
      <c r="E195" s="118" t="s">
        <v>28</v>
      </c>
      <c r="F195" s="141" t="s">
        <v>269</v>
      </c>
      <c r="G195" s="142"/>
      <c r="H195" s="11" t="s">
        <v>1154</v>
      </c>
      <c r="I195" s="14">
        <f t="shared" si="4"/>
        <v>1.58</v>
      </c>
      <c r="J195" s="14">
        <v>5.24</v>
      </c>
      <c r="K195" s="109">
        <f t="shared" si="5"/>
        <v>3.16</v>
      </c>
      <c r="L195" s="115"/>
    </row>
    <row r="196" spans="1:12" ht="36" customHeight="1">
      <c r="A196" s="114"/>
      <c r="B196" s="107">
        <f>'Tax Invoice'!D192</f>
        <v>2</v>
      </c>
      <c r="C196" s="10" t="s">
        <v>855</v>
      </c>
      <c r="D196" s="10" t="s">
        <v>855</v>
      </c>
      <c r="E196" s="118" t="s">
        <v>29</v>
      </c>
      <c r="F196" s="141" t="s">
        <v>268</v>
      </c>
      <c r="G196" s="142"/>
      <c r="H196" s="11" t="s">
        <v>1154</v>
      </c>
      <c r="I196" s="14">
        <f t="shared" si="4"/>
        <v>1.58</v>
      </c>
      <c r="J196" s="14">
        <v>5.24</v>
      </c>
      <c r="K196" s="109">
        <f t="shared" si="5"/>
        <v>3.16</v>
      </c>
      <c r="L196" s="115"/>
    </row>
    <row r="197" spans="1:12" ht="24" customHeight="1">
      <c r="A197" s="114"/>
      <c r="B197" s="107">
        <f>'Tax Invoice'!D193</f>
        <v>2</v>
      </c>
      <c r="C197" s="10" t="s">
        <v>856</v>
      </c>
      <c r="D197" s="10" t="s">
        <v>856</v>
      </c>
      <c r="E197" s="118" t="s">
        <v>28</v>
      </c>
      <c r="F197" s="141" t="s">
        <v>483</v>
      </c>
      <c r="G197" s="142"/>
      <c r="H197" s="11" t="s">
        <v>857</v>
      </c>
      <c r="I197" s="14">
        <f t="shared" si="4"/>
        <v>3.54</v>
      </c>
      <c r="J197" s="14">
        <v>11.8</v>
      </c>
      <c r="K197" s="109">
        <f t="shared" si="5"/>
        <v>7.08</v>
      </c>
      <c r="L197" s="115"/>
    </row>
    <row r="198" spans="1:12" ht="24" customHeight="1">
      <c r="A198" s="114"/>
      <c r="B198" s="107">
        <f>'Tax Invoice'!D194</f>
        <v>1</v>
      </c>
      <c r="C198" s="10" t="s">
        <v>858</v>
      </c>
      <c r="D198" s="10" t="s">
        <v>858</v>
      </c>
      <c r="E198" s="118" t="s">
        <v>27</v>
      </c>
      <c r="F198" s="141"/>
      <c r="G198" s="142"/>
      <c r="H198" s="11" t="s">
        <v>859</v>
      </c>
      <c r="I198" s="14">
        <f t="shared" si="4"/>
        <v>1.23</v>
      </c>
      <c r="J198" s="14">
        <v>4.07</v>
      </c>
      <c r="K198" s="109">
        <f t="shared" si="5"/>
        <v>1.23</v>
      </c>
      <c r="L198" s="115"/>
    </row>
    <row r="199" spans="1:12" ht="36" customHeight="1">
      <c r="A199" s="114"/>
      <c r="B199" s="107">
        <f>'Tax Invoice'!D195</f>
        <v>2</v>
      </c>
      <c r="C199" s="10" t="s">
        <v>860</v>
      </c>
      <c r="D199" s="10" t="s">
        <v>860</v>
      </c>
      <c r="E199" s="118" t="s">
        <v>27</v>
      </c>
      <c r="F199" s="141"/>
      <c r="G199" s="142"/>
      <c r="H199" s="11" t="s">
        <v>861</v>
      </c>
      <c r="I199" s="14">
        <f t="shared" si="4"/>
        <v>0.84</v>
      </c>
      <c r="J199" s="14">
        <v>2.78</v>
      </c>
      <c r="K199" s="109">
        <f t="shared" si="5"/>
        <v>1.68</v>
      </c>
      <c r="L199" s="115"/>
    </row>
    <row r="200" spans="1:12" ht="36" customHeight="1">
      <c r="A200" s="114"/>
      <c r="B200" s="107">
        <f>'Tax Invoice'!D196</f>
        <v>1</v>
      </c>
      <c r="C200" s="10" t="s">
        <v>860</v>
      </c>
      <c r="D200" s="10" t="s">
        <v>860</v>
      </c>
      <c r="E200" s="118" t="s">
        <v>28</v>
      </c>
      <c r="F200" s="141"/>
      <c r="G200" s="142"/>
      <c r="H200" s="11" t="s">
        <v>861</v>
      </c>
      <c r="I200" s="14">
        <f t="shared" si="4"/>
        <v>0.84</v>
      </c>
      <c r="J200" s="14">
        <v>2.78</v>
      </c>
      <c r="K200" s="109">
        <f t="shared" si="5"/>
        <v>0.84</v>
      </c>
      <c r="L200" s="115"/>
    </row>
    <row r="201" spans="1:12" ht="36" customHeight="1">
      <c r="A201" s="114"/>
      <c r="B201" s="107">
        <f>'Tax Invoice'!D197</f>
        <v>1</v>
      </c>
      <c r="C201" s="10" t="s">
        <v>860</v>
      </c>
      <c r="D201" s="10" t="s">
        <v>860</v>
      </c>
      <c r="E201" s="118" t="s">
        <v>29</v>
      </c>
      <c r="F201" s="141"/>
      <c r="G201" s="142"/>
      <c r="H201" s="11" t="s">
        <v>861</v>
      </c>
      <c r="I201" s="14">
        <f t="shared" si="4"/>
        <v>0.84</v>
      </c>
      <c r="J201" s="14">
        <v>2.78</v>
      </c>
      <c r="K201" s="109">
        <f t="shared" si="5"/>
        <v>0.84</v>
      </c>
      <c r="L201" s="115"/>
    </row>
    <row r="202" spans="1:12" ht="24" customHeight="1">
      <c r="A202" s="114"/>
      <c r="B202" s="107">
        <f>'Tax Invoice'!D198</f>
        <v>2</v>
      </c>
      <c r="C202" s="10" t="s">
        <v>862</v>
      </c>
      <c r="D202" s="10" t="s">
        <v>862</v>
      </c>
      <c r="E202" s="118" t="s">
        <v>27</v>
      </c>
      <c r="F202" s="141" t="s">
        <v>271</v>
      </c>
      <c r="G202" s="142"/>
      <c r="H202" s="11" t="s">
        <v>863</v>
      </c>
      <c r="I202" s="14">
        <f t="shared" si="4"/>
        <v>1.1399999999999999</v>
      </c>
      <c r="J202" s="14">
        <v>3.8</v>
      </c>
      <c r="K202" s="109">
        <f t="shared" si="5"/>
        <v>2.2799999999999998</v>
      </c>
      <c r="L202" s="115"/>
    </row>
    <row r="203" spans="1:12" ht="24" customHeight="1">
      <c r="A203" s="114"/>
      <c r="B203" s="107">
        <f>'Tax Invoice'!D199</f>
        <v>25</v>
      </c>
      <c r="C203" s="10" t="s">
        <v>864</v>
      </c>
      <c r="D203" s="10" t="s">
        <v>864</v>
      </c>
      <c r="E203" s="118"/>
      <c r="F203" s="141"/>
      <c r="G203" s="142"/>
      <c r="H203" s="11" t="s">
        <v>1155</v>
      </c>
      <c r="I203" s="14">
        <f t="shared" si="4"/>
        <v>0.35000000000000003</v>
      </c>
      <c r="J203" s="14">
        <v>1.1399999999999999</v>
      </c>
      <c r="K203" s="109">
        <f t="shared" si="5"/>
        <v>8.75</v>
      </c>
      <c r="L203" s="115"/>
    </row>
    <row r="204" spans="1:12" ht="24" customHeight="1">
      <c r="A204" s="114"/>
      <c r="B204" s="107">
        <f>'Tax Invoice'!D200</f>
        <v>5</v>
      </c>
      <c r="C204" s="10" t="s">
        <v>125</v>
      </c>
      <c r="D204" s="10" t="s">
        <v>125</v>
      </c>
      <c r="E204" s="118" t="s">
        <v>209</v>
      </c>
      <c r="F204" s="141"/>
      <c r="G204" s="142"/>
      <c r="H204" s="11" t="s">
        <v>865</v>
      </c>
      <c r="I204" s="14">
        <f t="shared" si="4"/>
        <v>0.13</v>
      </c>
      <c r="J204" s="14">
        <v>0.41</v>
      </c>
      <c r="K204" s="109">
        <f t="shared" si="5"/>
        <v>0.65</v>
      </c>
      <c r="L204" s="115"/>
    </row>
    <row r="205" spans="1:12" ht="24" customHeight="1">
      <c r="A205" s="114"/>
      <c r="B205" s="107">
        <f>'Tax Invoice'!D201</f>
        <v>5</v>
      </c>
      <c r="C205" s="10" t="s">
        <v>125</v>
      </c>
      <c r="D205" s="10" t="s">
        <v>125</v>
      </c>
      <c r="E205" s="118" t="s">
        <v>212</v>
      </c>
      <c r="F205" s="141"/>
      <c r="G205" s="142"/>
      <c r="H205" s="11" t="s">
        <v>865</v>
      </c>
      <c r="I205" s="14">
        <f t="shared" si="4"/>
        <v>0.13</v>
      </c>
      <c r="J205" s="14">
        <v>0.41</v>
      </c>
      <c r="K205" s="109">
        <f t="shared" si="5"/>
        <v>0.65</v>
      </c>
      <c r="L205" s="115"/>
    </row>
    <row r="206" spans="1:12" ht="24" customHeight="1">
      <c r="A206" s="114"/>
      <c r="B206" s="107">
        <f>'Tax Invoice'!D202</f>
        <v>5</v>
      </c>
      <c r="C206" s="10" t="s">
        <v>125</v>
      </c>
      <c r="D206" s="10" t="s">
        <v>125</v>
      </c>
      <c r="E206" s="118" t="s">
        <v>262</v>
      </c>
      <c r="F206" s="141"/>
      <c r="G206" s="142"/>
      <c r="H206" s="11" t="s">
        <v>865</v>
      </c>
      <c r="I206" s="14">
        <f t="shared" si="4"/>
        <v>0.13</v>
      </c>
      <c r="J206" s="14">
        <v>0.41</v>
      </c>
      <c r="K206" s="109">
        <f t="shared" si="5"/>
        <v>0.65</v>
      </c>
      <c r="L206" s="115"/>
    </row>
    <row r="207" spans="1:12" ht="24" customHeight="1">
      <c r="A207" s="114"/>
      <c r="B207" s="107">
        <f>'Tax Invoice'!D203</f>
        <v>5</v>
      </c>
      <c r="C207" s="10" t="s">
        <v>125</v>
      </c>
      <c r="D207" s="10" t="s">
        <v>125</v>
      </c>
      <c r="E207" s="118" t="s">
        <v>268</v>
      </c>
      <c r="F207" s="141"/>
      <c r="G207" s="142"/>
      <c r="H207" s="11" t="s">
        <v>865</v>
      </c>
      <c r="I207" s="14">
        <f t="shared" si="4"/>
        <v>0.13</v>
      </c>
      <c r="J207" s="14">
        <v>0.41</v>
      </c>
      <c r="K207" s="109">
        <f t="shared" si="5"/>
        <v>0.65</v>
      </c>
      <c r="L207" s="115"/>
    </row>
    <row r="208" spans="1:12" ht="24" customHeight="1">
      <c r="A208" s="114"/>
      <c r="B208" s="107">
        <f>'Tax Invoice'!D204</f>
        <v>5</v>
      </c>
      <c r="C208" s="10" t="s">
        <v>125</v>
      </c>
      <c r="D208" s="10" t="s">
        <v>125</v>
      </c>
      <c r="E208" s="118" t="s">
        <v>310</v>
      </c>
      <c r="F208" s="141"/>
      <c r="G208" s="142"/>
      <c r="H208" s="11" t="s">
        <v>865</v>
      </c>
      <c r="I208" s="14">
        <f t="shared" si="4"/>
        <v>0.13</v>
      </c>
      <c r="J208" s="14">
        <v>0.41</v>
      </c>
      <c r="K208" s="109">
        <f t="shared" si="5"/>
        <v>0.65</v>
      </c>
      <c r="L208" s="115"/>
    </row>
    <row r="209" spans="1:12" ht="24" customHeight="1">
      <c r="A209" s="114"/>
      <c r="B209" s="107">
        <f>'Tax Invoice'!D205</f>
        <v>20</v>
      </c>
      <c r="C209" s="10" t="s">
        <v>866</v>
      </c>
      <c r="D209" s="10" t="s">
        <v>866</v>
      </c>
      <c r="E209" s="118" t="s">
        <v>238</v>
      </c>
      <c r="F209" s="141"/>
      <c r="G209" s="142"/>
      <c r="H209" s="11" t="s">
        <v>867</v>
      </c>
      <c r="I209" s="14">
        <f t="shared" si="4"/>
        <v>0.31</v>
      </c>
      <c r="J209" s="14">
        <v>1.02</v>
      </c>
      <c r="K209" s="109">
        <f t="shared" si="5"/>
        <v>6.2</v>
      </c>
      <c r="L209" s="115"/>
    </row>
    <row r="210" spans="1:12" ht="24" customHeight="1">
      <c r="A210" s="114"/>
      <c r="B210" s="107">
        <f>'Tax Invoice'!D206</f>
        <v>5</v>
      </c>
      <c r="C210" s="10" t="s">
        <v>866</v>
      </c>
      <c r="D210" s="10" t="s">
        <v>866</v>
      </c>
      <c r="E210" s="118" t="s">
        <v>347</v>
      </c>
      <c r="F210" s="141"/>
      <c r="G210" s="142"/>
      <c r="H210" s="11" t="s">
        <v>867</v>
      </c>
      <c r="I210" s="14">
        <f t="shared" si="4"/>
        <v>0.31</v>
      </c>
      <c r="J210" s="14">
        <v>1.02</v>
      </c>
      <c r="K210" s="109">
        <f t="shared" si="5"/>
        <v>1.55</v>
      </c>
      <c r="L210" s="115"/>
    </row>
    <row r="211" spans="1:12" ht="24" customHeight="1">
      <c r="A211" s="114"/>
      <c r="B211" s="107">
        <f>'Tax Invoice'!D207</f>
        <v>5</v>
      </c>
      <c r="C211" s="10" t="s">
        <v>866</v>
      </c>
      <c r="D211" s="10" t="s">
        <v>866</v>
      </c>
      <c r="E211" s="118" t="s">
        <v>527</v>
      </c>
      <c r="F211" s="141"/>
      <c r="G211" s="142"/>
      <c r="H211" s="11" t="s">
        <v>867</v>
      </c>
      <c r="I211" s="14">
        <f t="shared" si="4"/>
        <v>0.31</v>
      </c>
      <c r="J211" s="14">
        <v>1.02</v>
      </c>
      <c r="K211" s="109">
        <f t="shared" si="5"/>
        <v>1.55</v>
      </c>
      <c r="L211" s="115"/>
    </row>
    <row r="212" spans="1:12" ht="24" customHeight="1">
      <c r="A212" s="114"/>
      <c r="B212" s="107">
        <f>'Tax Invoice'!D208</f>
        <v>5</v>
      </c>
      <c r="C212" s="10" t="s">
        <v>866</v>
      </c>
      <c r="D212" s="10" t="s">
        <v>866</v>
      </c>
      <c r="E212" s="118" t="s">
        <v>868</v>
      </c>
      <c r="F212" s="141"/>
      <c r="G212" s="142"/>
      <c r="H212" s="11" t="s">
        <v>867</v>
      </c>
      <c r="I212" s="14">
        <f t="shared" si="4"/>
        <v>0.31</v>
      </c>
      <c r="J212" s="14">
        <v>1.02</v>
      </c>
      <c r="K212" s="109">
        <f t="shared" si="5"/>
        <v>1.55</v>
      </c>
      <c r="L212" s="115"/>
    </row>
    <row r="213" spans="1:12" ht="24" customHeight="1">
      <c r="A213" s="114"/>
      <c r="B213" s="107">
        <f>'Tax Invoice'!D209</f>
        <v>10</v>
      </c>
      <c r="C213" s="10" t="s">
        <v>866</v>
      </c>
      <c r="D213" s="10" t="s">
        <v>866</v>
      </c>
      <c r="E213" s="118" t="s">
        <v>869</v>
      </c>
      <c r="F213" s="141"/>
      <c r="G213" s="142"/>
      <c r="H213" s="11" t="s">
        <v>867</v>
      </c>
      <c r="I213" s="14">
        <f t="shared" si="4"/>
        <v>0.31</v>
      </c>
      <c r="J213" s="14">
        <v>1.02</v>
      </c>
      <c r="K213" s="109">
        <f t="shared" si="5"/>
        <v>3.1</v>
      </c>
      <c r="L213" s="115"/>
    </row>
    <row r="214" spans="1:12" ht="24" customHeight="1">
      <c r="A214" s="114"/>
      <c r="B214" s="107">
        <f>'Tax Invoice'!D210</f>
        <v>5</v>
      </c>
      <c r="C214" s="10" t="s">
        <v>866</v>
      </c>
      <c r="D214" s="10" t="s">
        <v>866</v>
      </c>
      <c r="E214" s="118" t="s">
        <v>870</v>
      </c>
      <c r="F214" s="141"/>
      <c r="G214" s="142"/>
      <c r="H214" s="11" t="s">
        <v>867</v>
      </c>
      <c r="I214" s="14">
        <f t="shared" ref="I214:I277" si="6">ROUNDUP(J214*$N$1,2)</f>
        <v>0.31</v>
      </c>
      <c r="J214" s="14">
        <v>1.02</v>
      </c>
      <c r="K214" s="109">
        <f t="shared" ref="K214:K277" si="7">I214*B214</f>
        <v>1.55</v>
      </c>
      <c r="L214" s="115"/>
    </row>
    <row r="215" spans="1:12" ht="24" customHeight="1">
      <c r="A215" s="114"/>
      <c r="B215" s="107">
        <f>'Tax Invoice'!D211</f>
        <v>5</v>
      </c>
      <c r="C215" s="10" t="s">
        <v>866</v>
      </c>
      <c r="D215" s="10" t="s">
        <v>866</v>
      </c>
      <c r="E215" s="118" t="s">
        <v>871</v>
      </c>
      <c r="F215" s="141"/>
      <c r="G215" s="142"/>
      <c r="H215" s="11" t="s">
        <v>867</v>
      </c>
      <c r="I215" s="14">
        <f t="shared" si="6"/>
        <v>0.31</v>
      </c>
      <c r="J215" s="14">
        <v>1.02</v>
      </c>
      <c r="K215" s="109">
        <f t="shared" si="7"/>
        <v>1.55</v>
      </c>
      <c r="L215" s="115"/>
    </row>
    <row r="216" spans="1:12" ht="24" customHeight="1">
      <c r="A216" s="114"/>
      <c r="B216" s="107">
        <f>'Tax Invoice'!D212</f>
        <v>5</v>
      </c>
      <c r="C216" s="10" t="s">
        <v>866</v>
      </c>
      <c r="D216" s="10" t="s">
        <v>866</v>
      </c>
      <c r="E216" s="118" t="s">
        <v>872</v>
      </c>
      <c r="F216" s="141"/>
      <c r="G216" s="142"/>
      <c r="H216" s="11" t="s">
        <v>867</v>
      </c>
      <c r="I216" s="14">
        <f t="shared" si="6"/>
        <v>0.31</v>
      </c>
      <c r="J216" s="14">
        <v>1.02</v>
      </c>
      <c r="K216" s="109">
        <f t="shared" si="7"/>
        <v>1.55</v>
      </c>
      <c r="L216" s="115"/>
    </row>
    <row r="217" spans="1:12" ht="24" customHeight="1">
      <c r="A217" s="114"/>
      <c r="B217" s="107">
        <f>'Tax Invoice'!D213</f>
        <v>1</v>
      </c>
      <c r="C217" s="10" t="s">
        <v>873</v>
      </c>
      <c r="D217" s="10" t="s">
        <v>873</v>
      </c>
      <c r="E217" s="118"/>
      <c r="F217" s="141"/>
      <c r="G217" s="142"/>
      <c r="H217" s="11" t="s">
        <v>874</v>
      </c>
      <c r="I217" s="14">
        <f t="shared" si="6"/>
        <v>11.879999999999999</v>
      </c>
      <c r="J217" s="14">
        <v>39.58</v>
      </c>
      <c r="K217" s="109">
        <f t="shared" si="7"/>
        <v>11.879999999999999</v>
      </c>
      <c r="L217" s="115"/>
    </row>
    <row r="218" spans="1:12" ht="48" customHeight="1">
      <c r="A218" s="114"/>
      <c r="B218" s="107">
        <f>'Tax Invoice'!D214</f>
        <v>1</v>
      </c>
      <c r="C218" s="10" t="s">
        <v>875</v>
      </c>
      <c r="D218" s="10" t="s">
        <v>875</v>
      </c>
      <c r="E218" s="118" t="s">
        <v>698</v>
      </c>
      <c r="F218" s="141"/>
      <c r="G218" s="142"/>
      <c r="H218" s="11" t="s">
        <v>1156</v>
      </c>
      <c r="I218" s="14">
        <f t="shared" si="6"/>
        <v>8.0499999999999989</v>
      </c>
      <c r="J218" s="14">
        <v>26.83</v>
      </c>
      <c r="K218" s="109">
        <f t="shared" si="7"/>
        <v>8.0499999999999989</v>
      </c>
      <c r="L218" s="115"/>
    </row>
    <row r="219" spans="1:12" ht="48" customHeight="1">
      <c r="A219" s="114"/>
      <c r="B219" s="107">
        <f>'Tax Invoice'!D215</f>
        <v>1</v>
      </c>
      <c r="C219" s="10" t="s">
        <v>876</v>
      </c>
      <c r="D219" s="10" t="s">
        <v>876</v>
      </c>
      <c r="E219" s="118" t="s">
        <v>698</v>
      </c>
      <c r="F219" s="141"/>
      <c r="G219" s="142"/>
      <c r="H219" s="11" t="s">
        <v>1157</v>
      </c>
      <c r="I219" s="14">
        <f t="shared" si="6"/>
        <v>9.43</v>
      </c>
      <c r="J219" s="14">
        <v>31.43</v>
      </c>
      <c r="K219" s="109">
        <f t="shared" si="7"/>
        <v>9.43</v>
      </c>
      <c r="L219" s="115"/>
    </row>
    <row r="220" spans="1:12" ht="48" customHeight="1">
      <c r="A220" s="114"/>
      <c r="B220" s="107">
        <f>'Tax Invoice'!D216</f>
        <v>1</v>
      </c>
      <c r="C220" s="10" t="s">
        <v>877</v>
      </c>
      <c r="D220" s="10" t="s">
        <v>877</v>
      </c>
      <c r="E220" s="118" t="s">
        <v>698</v>
      </c>
      <c r="F220" s="141"/>
      <c r="G220" s="142"/>
      <c r="H220" s="11" t="s">
        <v>1158</v>
      </c>
      <c r="I220" s="14">
        <f t="shared" si="6"/>
        <v>15.54</v>
      </c>
      <c r="J220" s="14">
        <v>51.77</v>
      </c>
      <c r="K220" s="109">
        <f t="shared" si="7"/>
        <v>15.54</v>
      </c>
      <c r="L220" s="115"/>
    </row>
    <row r="221" spans="1:12" ht="12.75" customHeight="1">
      <c r="A221" s="114"/>
      <c r="B221" s="107">
        <f>'Tax Invoice'!D217</f>
        <v>5</v>
      </c>
      <c r="C221" s="10" t="s">
        <v>878</v>
      </c>
      <c r="D221" s="10" t="s">
        <v>878</v>
      </c>
      <c r="E221" s="118" t="s">
        <v>110</v>
      </c>
      <c r="F221" s="141"/>
      <c r="G221" s="142"/>
      <c r="H221" s="11" t="s">
        <v>879</v>
      </c>
      <c r="I221" s="14">
        <f t="shared" si="6"/>
        <v>0.83</v>
      </c>
      <c r="J221" s="14">
        <v>2.74</v>
      </c>
      <c r="K221" s="109">
        <f t="shared" si="7"/>
        <v>4.1499999999999995</v>
      </c>
      <c r="L221" s="115"/>
    </row>
    <row r="222" spans="1:12" ht="12.75" customHeight="1">
      <c r="A222" s="114"/>
      <c r="B222" s="107">
        <f>'Tax Invoice'!D218</f>
        <v>5</v>
      </c>
      <c r="C222" s="10" t="s">
        <v>878</v>
      </c>
      <c r="D222" s="10" t="s">
        <v>878</v>
      </c>
      <c r="E222" s="118" t="s">
        <v>483</v>
      </c>
      <c r="F222" s="141"/>
      <c r="G222" s="142"/>
      <c r="H222" s="11" t="s">
        <v>879</v>
      </c>
      <c r="I222" s="14">
        <f t="shared" si="6"/>
        <v>0.83</v>
      </c>
      <c r="J222" s="14">
        <v>2.74</v>
      </c>
      <c r="K222" s="109">
        <f t="shared" si="7"/>
        <v>4.1499999999999995</v>
      </c>
      <c r="L222" s="115"/>
    </row>
    <row r="223" spans="1:12" ht="12.75" customHeight="1">
      <c r="A223" s="114"/>
      <c r="B223" s="107">
        <f>'Tax Invoice'!D219</f>
        <v>6</v>
      </c>
      <c r="C223" s="10" t="s">
        <v>878</v>
      </c>
      <c r="D223" s="10" t="s">
        <v>878</v>
      </c>
      <c r="E223" s="118" t="s">
        <v>880</v>
      </c>
      <c r="F223" s="141"/>
      <c r="G223" s="142"/>
      <c r="H223" s="11" t="s">
        <v>879</v>
      </c>
      <c r="I223" s="14">
        <f t="shared" si="6"/>
        <v>0.83</v>
      </c>
      <c r="J223" s="14">
        <v>2.74</v>
      </c>
      <c r="K223" s="109">
        <f t="shared" si="7"/>
        <v>4.9799999999999995</v>
      </c>
      <c r="L223" s="115"/>
    </row>
    <row r="224" spans="1:12" ht="12.75" customHeight="1">
      <c r="A224" s="114"/>
      <c r="B224" s="107">
        <f>'Tax Invoice'!D220</f>
        <v>2</v>
      </c>
      <c r="C224" s="10" t="s">
        <v>881</v>
      </c>
      <c r="D224" s="10" t="s">
        <v>1069</v>
      </c>
      <c r="E224" s="118" t="s">
        <v>722</v>
      </c>
      <c r="F224" s="141"/>
      <c r="G224" s="142"/>
      <c r="H224" s="11" t="s">
        <v>882</v>
      </c>
      <c r="I224" s="14">
        <f t="shared" si="6"/>
        <v>0.44</v>
      </c>
      <c r="J224" s="14">
        <v>1.45</v>
      </c>
      <c r="K224" s="109">
        <f t="shared" si="7"/>
        <v>0.88</v>
      </c>
      <c r="L224" s="115"/>
    </row>
    <row r="225" spans="1:12" ht="12.75" customHeight="1">
      <c r="A225" s="114"/>
      <c r="B225" s="107">
        <f>'Tax Invoice'!D221</f>
        <v>2</v>
      </c>
      <c r="C225" s="10" t="s">
        <v>881</v>
      </c>
      <c r="D225" s="10" t="s">
        <v>1070</v>
      </c>
      <c r="E225" s="118" t="s">
        <v>785</v>
      </c>
      <c r="F225" s="141"/>
      <c r="G225" s="142"/>
      <c r="H225" s="11" t="s">
        <v>882</v>
      </c>
      <c r="I225" s="14">
        <f t="shared" si="6"/>
        <v>0.57000000000000006</v>
      </c>
      <c r="J225" s="14">
        <v>1.88</v>
      </c>
      <c r="K225" s="109">
        <f t="shared" si="7"/>
        <v>1.1400000000000001</v>
      </c>
      <c r="L225" s="115"/>
    </row>
    <row r="226" spans="1:12" ht="12.75" customHeight="1">
      <c r="A226" s="114"/>
      <c r="B226" s="107">
        <f>'Tax Invoice'!D222</f>
        <v>2</v>
      </c>
      <c r="C226" s="10" t="s">
        <v>881</v>
      </c>
      <c r="D226" s="10" t="s">
        <v>1071</v>
      </c>
      <c r="E226" s="118" t="s">
        <v>808</v>
      </c>
      <c r="F226" s="141"/>
      <c r="G226" s="142"/>
      <c r="H226" s="11" t="s">
        <v>882</v>
      </c>
      <c r="I226" s="14">
        <f t="shared" si="6"/>
        <v>1.06</v>
      </c>
      <c r="J226" s="14">
        <v>3.52</v>
      </c>
      <c r="K226" s="109">
        <f t="shared" si="7"/>
        <v>2.12</v>
      </c>
      <c r="L226" s="115"/>
    </row>
    <row r="227" spans="1:12" ht="12.75" customHeight="1">
      <c r="A227" s="114"/>
      <c r="B227" s="107">
        <f>'Tax Invoice'!D223</f>
        <v>2</v>
      </c>
      <c r="C227" s="10" t="s">
        <v>883</v>
      </c>
      <c r="D227" s="10" t="s">
        <v>1072</v>
      </c>
      <c r="E227" s="118" t="s">
        <v>722</v>
      </c>
      <c r="F227" s="141"/>
      <c r="G227" s="142"/>
      <c r="H227" s="11" t="s">
        <v>884</v>
      </c>
      <c r="I227" s="14">
        <f t="shared" si="6"/>
        <v>0.54</v>
      </c>
      <c r="J227" s="14">
        <v>1.79</v>
      </c>
      <c r="K227" s="109">
        <f t="shared" si="7"/>
        <v>1.08</v>
      </c>
      <c r="L227" s="115"/>
    </row>
    <row r="228" spans="1:12" ht="12.75" customHeight="1">
      <c r="A228" s="114"/>
      <c r="B228" s="107">
        <f>'Tax Invoice'!D224</f>
        <v>2</v>
      </c>
      <c r="C228" s="10" t="s">
        <v>883</v>
      </c>
      <c r="D228" s="10" t="s">
        <v>1073</v>
      </c>
      <c r="E228" s="118" t="s">
        <v>787</v>
      </c>
      <c r="F228" s="141"/>
      <c r="G228" s="142"/>
      <c r="H228" s="11" t="s">
        <v>884</v>
      </c>
      <c r="I228" s="14">
        <f t="shared" si="6"/>
        <v>0.85</v>
      </c>
      <c r="J228" s="14">
        <v>2.83</v>
      </c>
      <c r="K228" s="109">
        <f t="shared" si="7"/>
        <v>1.7</v>
      </c>
      <c r="L228" s="115"/>
    </row>
    <row r="229" spans="1:12" ht="12.75" customHeight="1">
      <c r="A229" s="114"/>
      <c r="B229" s="107">
        <f>'Tax Invoice'!D225</f>
        <v>2</v>
      </c>
      <c r="C229" s="10" t="s">
        <v>885</v>
      </c>
      <c r="D229" s="10" t="s">
        <v>1074</v>
      </c>
      <c r="E229" s="118" t="s">
        <v>722</v>
      </c>
      <c r="F229" s="141"/>
      <c r="G229" s="142"/>
      <c r="H229" s="11" t="s">
        <v>886</v>
      </c>
      <c r="I229" s="14">
        <f t="shared" si="6"/>
        <v>0.98</v>
      </c>
      <c r="J229" s="14">
        <v>3.26</v>
      </c>
      <c r="K229" s="109">
        <f t="shared" si="7"/>
        <v>1.96</v>
      </c>
      <c r="L229" s="115"/>
    </row>
    <row r="230" spans="1:12" ht="12.75" customHeight="1">
      <c r="A230" s="114"/>
      <c r="B230" s="107">
        <f>'Tax Invoice'!D226</f>
        <v>2</v>
      </c>
      <c r="C230" s="10" t="s">
        <v>885</v>
      </c>
      <c r="D230" s="10" t="s">
        <v>1075</v>
      </c>
      <c r="E230" s="118" t="s">
        <v>785</v>
      </c>
      <c r="F230" s="141"/>
      <c r="G230" s="142"/>
      <c r="H230" s="11" t="s">
        <v>886</v>
      </c>
      <c r="I230" s="14">
        <f t="shared" si="6"/>
        <v>1.47</v>
      </c>
      <c r="J230" s="14">
        <v>4.9000000000000004</v>
      </c>
      <c r="K230" s="109">
        <f t="shared" si="7"/>
        <v>2.94</v>
      </c>
      <c r="L230" s="115"/>
    </row>
    <row r="231" spans="1:12" ht="12.75" customHeight="1">
      <c r="A231" s="114"/>
      <c r="B231" s="107">
        <f>'Tax Invoice'!D227</f>
        <v>2</v>
      </c>
      <c r="C231" s="10" t="s">
        <v>885</v>
      </c>
      <c r="D231" s="10" t="s">
        <v>1076</v>
      </c>
      <c r="E231" s="118" t="s">
        <v>787</v>
      </c>
      <c r="F231" s="141"/>
      <c r="G231" s="142"/>
      <c r="H231" s="11" t="s">
        <v>886</v>
      </c>
      <c r="I231" s="14">
        <f t="shared" si="6"/>
        <v>1.73</v>
      </c>
      <c r="J231" s="14">
        <v>5.76</v>
      </c>
      <c r="K231" s="109">
        <f t="shared" si="7"/>
        <v>3.46</v>
      </c>
      <c r="L231" s="115"/>
    </row>
    <row r="232" spans="1:12" ht="12.75" customHeight="1">
      <c r="A232" s="114"/>
      <c r="B232" s="107">
        <f>'Tax Invoice'!D228</f>
        <v>2</v>
      </c>
      <c r="C232" s="10" t="s">
        <v>885</v>
      </c>
      <c r="D232" s="10" t="s">
        <v>1077</v>
      </c>
      <c r="E232" s="118" t="s">
        <v>804</v>
      </c>
      <c r="F232" s="141"/>
      <c r="G232" s="142"/>
      <c r="H232" s="11" t="s">
        <v>886</v>
      </c>
      <c r="I232" s="14">
        <f t="shared" si="6"/>
        <v>2.1199999999999997</v>
      </c>
      <c r="J232" s="14">
        <v>7.06</v>
      </c>
      <c r="K232" s="109">
        <f t="shared" si="7"/>
        <v>4.2399999999999993</v>
      </c>
      <c r="L232" s="115"/>
    </row>
    <row r="233" spans="1:12" ht="12.75" customHeight="1">
      <c r="A233" s="114"/>
      <c r="B233" s="107">
        <f>'Tax Invoice'!D229</f>
        <v>2</v>
      </c>
      <c r="C233" s="10" t="s">
        <v>887</v>
      </c>
      <c r="D233" s="10" t="s">
        <v>1078</v>
      </c>
      <c r="E233" s="118" t="s">
        <v>720</v>
      </c>
      <c r="F233" s="141"/>
      <c r="G233" s="142"/>
      <c r="H233" s="11" t="s">
        <v>888</v>
      </c>
      <c r="I233" s="14">
        <f t="shared" si="6"/>
        <v>0.36</v>
      </c>
      <c r="J233" s="14">
        <v>1.19</v>
      </c>
      <c r="K233" s="109">
        <f t="shared" si="7"/>
        <v>0.72</v>
      </c>
      <c r="L233" s="115"/>
    </row>
    <row r="234" spans="1:12" ht="12.75" customHeight="1">
      <c r="A234" s="114"/>
      <c r="B234" s="107">
        <f>'Tax Invoice'!D230</f>
        <v>2</v>
      </c>
      <c r="C234" s="10" t="s">
        <v>887</v>
      </c>
      <c r="D234" s="10" t="s">
        <v>1079</v>
      </c>
      <c r="E234" s="118" t="s">
        <v>721</v>
      </c>
      <c r="F234" s="141"/>
      <c r="G234" s="142"/>
      <c r="H234" s="11" t="s">
        <v>888</v>
      </c>
      <c r="I234" s="14">
        <f t="shared" si="6"/>
        <v>0.42</v>
      </c>
      <c r="J234" s="14">
        <v>1.4</v>
      </c>
      <c r="K234" s="109">
        <f t="shared" si="7"/>
        <v>0.84</v>
      </c>
      <c r="L234" s="115"/>
    </row>
    <row r="235" spans="1:12" ht="12.75" customHeight="1">
      <c r="A235" s="114"/>
      <c r="B235" s="107">
        <f>'Tax Invoice'!D231</f>
        <v>2</v>
      </c>
      <c r="C235" s="10" t="s">
        <v>887</v>
      </c>
      <c r="D235" s="10" t="s">
        <v>1080</v>
      </c>
      <c r="E235" s="118" t="s">
        <v>807</v>
      </c>
      <c r="F235" s="141"/>
      <c r="G235" s="142"/>
      <c r="H235" s="11" t="s">
        <v>888</v>
      </c>
      <c r="I235" s="14">
        <f t="shared" si="6"/>
        <v>0.47000000000000003</v>
      </c>
      <c r="J235" s="14">
        <v>1.54</v>
      </c>
      <c r="K235" s="109">
        <f t="shared" si="7"/>
        <v>0.94000000000000006</v>
      </c>
      <c r="L235" s="115"/>
    </row>
    <row r="236" spans="1:12" ht="12.75" customHeight="1">
      <c r="A236" s="114"/>
      <c r="B236" s="107">
        <f>'Tax Invoice'!D232</f>
        <v>2</v>
      </c>
      <c r="C236" s="10" t="s">
        <v>887</v>
      </c>
      <c r="D236" s="10" t="s">
        <v>1081</v>
      </c>
      <c r="E236" s="118" t="s">
        <v>889</v>
      </c>
      <c r="F236" s="141"/>
      <c r="G236" s="142"/>
      <c r="H236" s="11" t="s">
        <v>888</v>
      </c>
      <c r="I236" s="14">
        <f t="shared" si="6"/>
        <v>0.7</v>
      </c>
      <c r="J236" s="14">
        <v>2.31</v>
      </c>
      <c r="K236" s="109">
        <f t="shared" si="7"/>
        <v>1.4</v>
      </c>
      <c r="L236" s="115"/>
    </row>
    <row r="237" spans="1:12" ht="12.75" customHeight="1">
      <c r="A237" s="114"/>
      <c r="B237" s="107">
        <f>'Tax Invoice'!D233</f>
        <v>2</v>
      </c>
      <c r="C237" s="10" t="s">
        <v>887</v>
      </c>
      <c r="D237" s="10" t="s">
        <v>1082</v>
      </c>
      <c r="E237" s="118" t="s">
        <v>808</v>
      </c>
      <c r="F237" s="141"/>
      <c r="G237" s="142"/>
      <c r="H237" s="11" t="s">
        <v>888</v>
      </c>
      <c r="I237" s="14">
        <f t="shared" si="6"/>
        <v>1.37</v>
      </c>
      <c r="J237" s="14">
        <v>4.55</v>
      </c>
      <c r="K237" s="109">
        <f t="shared" si="7"/>
        <v>2.74</v>
      </c>
      <c r="L237" s="115"/>
    </row>
    <row r="238" spans="1:12" ht="12.75" customHeight="1">
      <c r="A238" s="114"/>
      <c r="B238" s="107">
        <f>'Tax Invoice'!D234</f>
        <v>1</v>
      </c>
      <c r="C238" s="10" t="s">
        <v>890</v>
      </c>
      <c r="D238" s="10" t="s">
        <v>1083</v>
      </c>
      <c r="E238" s="118" t="s">
        <v>807</v>
      </c>
      <c r="F238" s="141"/>
      <c r="G238" s="142"/>
      <c r="H238" s="11" t="s">
        <v>891</v>
      </c>
      <c r="I238" s="14">
        <f t="shared" si="6"/>
        <v>0.52</v>
      </c>
      <c r="J238" s="14">
        <v>1.71</v>
      </c>
      <c r="K238" s="109">
        <f t="shared" si="7"/>
        <v>0.52</v>
      </c>
      <c r="L238" s="115"/>
    </row>
    <row r="239" spans="1:12" ht="12.75" customHeight="1">
      <c r="A239" s="114"/>
      <c r="B239" s="107">
        <f>'Tax Invoice'!D235</f>
        <v>1</v>
      </c>
      <c r="C239" s="10" t="s">
        <v>890</v>
      </c>
      <c r="D239" s="10" t="s">
        <v>1084</v>
      </c>
      <c r="E239" s="118" t="s">
        <v>804</v>
      </c>
      <c r="F239" s="141"/>
      <c r="G239" s="142"/>
      <c r="H239" s="11" t="s">
        <v>891</v>
      </c>
      <c r="I239" s="14">
        <f t="shared" si="6"/>
        <v>1.32</v>
      </c>
      <c r="J239" s="14">
        <v>4.38</v>
      </c>
      <c r="K239" s="109">
        <f t="shared" si="7"/>
        <v>1.32</v>
      </c>
      <c r="L239" s="115"/>
    </row>
    <row r="240" spans="1:12" ht="12.75" customHeight="1">
      <c r="A240" s="114"/>
      <c r="B240" s="107">
        <f>'Tax Invoice'!D236</f>
        <v>2</v>
      </c>
      <c r="C240" s="10" t="s">
        <v>892</v>
      </c>
      <c r="D240" s="10" t="s">
        <v>1085</v>
      </c>
      <c r="E240" s="118" t="s">
        <v>722</v>
      </c>
      <c r="F240" s="141"/>
      <c r="G240" s="142"/>
      <c r="H240" s="11" t="s">
        <v>893</v>
      </c>
      <c r="I240" s="14">
        <f t="shared" si="6"/>
        <v>0.6</v>
      </c>
      <c r="J240" s="14">
        <v>1.97</v>
      </c>
      <c r="K240" s="109">
        <f t="shared" si="7"/>
        <v>1.2</v>
      </c>
      <c r="L240" s="115"/>
    </row>
    <row r="241" spans="1:12" ht="12.75" customHeight="1">
      <c r="A241" s="114"/>
      <c r="B241" s="107">
        <f>'Tax Invoice'!D237</f>
        <v>1</v>
      </c>
      <c r="C241" s="10" t="s">
        <v>894</v>
      </c>
      <c r="D241" s="10" t="s">
        <v>1086</v>
      </c>
      <c r="E241" s="118" t="s">
        <v>722</v>
      </c>
      <c r="F241" s="141"/>
      <c r="G241" s="142"/>
      <c r="H241" s="11" t="s">
        <v>895</v>
      </c>
      <c r="I241" s="14">
        <f t="shared" si="6"/>
        <v>1.01</v>
      </c>
      <c r="J241" s="14">
        <v>3.35</v>
      </c>
      <c r="K241" s="109">
        <f t="shared" si="7"/>
        <v>1.01</v>
      </c>
      <c r="L241" s="115"/>
    </row>
    <row r="242" spans="1:12" ht="12.75" customHeight="1">
      <c r="A242" s="114"/>
      <c r="B242" s="107">
        <f>'Tax Invoice'!D238</f>
        <v>1</v>
      </c>
      <c r="C242" s="10" t="s">
        <v>894</v>
      </c>
      <c r="D242" s="10" t="s">
        <v>1087</v>
      </c>
      <c r="E242" s="118" t="s">
        <v>889</v>
      </c>
      <c r="F242" s="141"/>
      <c r="G242" s="142"/>
      <c r="H242" s="11" t="s">
        <v>895</v>
      </c>
      <c r="I242" s="14">
        <f t="shared" si="6"/>
        <v>1.1599999999999999</v>
      </c>
      <c r="J242" s="14">
        <v>3.86</v>
      </c>
      <c r="K242" s="109">
        <f t="shared" si="7"/>
        <v>1.1599999999999999</v>
      </c>
      <c r="L242" s="115"/>
    </row>
    <row r="243" spans="1:12" ht="12.75" customHeight="1">
      <c r="A243" s="114"/>
      <c r="B243" s="107">
        <f>'Tax Invoice'!D239</f>
        <v>2</v>
      </c>
      <c r="C243" s="10" t="s">
        <v>894</v>
      </c>
      <c r="D243" s="10" t="s">
        <v>1088</v>
      </c>
      <c r="E243" s="118" t="s">
        <v>785</v>
      </c>
      <c r="F243" s="141"/>
      <c r="G243" s="142"/>
      <c r="H243" s="11" t="s">
        <v>895</v>
      </c>
      <c r="I243" s="14">
        <f t="shared" si="6"/>
        <v>1.35</v>
      </c>
      <c r="J243" s="14">
        <v>4.47</v>
      </c>
      <c r="K243" s="109">
        <f t="shared" si="7"/>
        <v>2.7</v>
      </c>
      <c r="L243" s="115"/>
    </row>
    <row r="244" spans="1:12" ht="12.75" customHeight="1">
      <c r="A244" s="114"/>
      <c r="B244" s="107">
        <f>'Tax Invoice'!D240</f>
        <v>2</v>
      </c>
      <c r="C244" s="10" t="s">
        <v>896</v>
      </c>
      <c r="D244" s="10" t="s">
        <v>1089</v>
      </c>
      <c r="E244" s="118" t="s">
        <v>807</v>
      </c>
      <c r="F244" s="141"/>
      <c r="G244" s="142"/>
      <c r="H244" s="11" t="s">
        <v>897</v>
      </c>
      <c r="I244" s="14">
        <f t="shared" si="6"/>
        <v>0.54</v>
      </c>
      <c r="J244" s="14">
        <v>1.79</v>
      </c>
      <c r="K244" s="109">
        <f t="shared" si="7"/>
        <v>1.08</v>
      </c>
      <c r="L244" s="115"/>
    </row>
    <row r="245" spans="1:12" ht="12.75" customHeight="1">
      <c r="A245" s="114"/>
      <c r="B245" s="107">
        <f>'Tax Invoice'!D241</f>
        <v>2</v>
      </c>
      <c r="C245" s="10" t="s">
        <v>896</v>
      </c>
      <c r="D245" s="10" t="s">
        <v>1090</v>
      </c>
      <c r="E245" s="118" t="s">
        <v>722</v>
      </c>
      <c r="F245" s="141"/>
      <c r="G245" s="142"/>
      <c r="H245" s="11" t="s">
        <v>897</v>
      </c>
      <c r="I245" s="14">
        <f t="shared" si="6"/>
        <v>0.67</v>
      </c>
      <c r="J245" s="14">
        <v>2.23</v>
      </c>
      <c r="K245" s="109">
        <f t="shared" si="7"/>
        <v>1.34</v>
      </c>
      <c r="L245" s="115"/>
    </row>
    <row r="246" spans="1:12" ht="12.75" customHeight="1">
      <c r="A246" s="114"/>
      <c r="B246" s="107">
        <f>'Tax Invoice'!D242</f>
        <v>2</v>
      </c>
      <c r="C246" s="10" t="s">
        <v>896</v>
      </c>
      <c r="D246" s="10" t="s">
        <v>1091</v>
      </c>
      <c r="E246" s="118" t="s">
        <v>889</v>
      </c>
      <c r="F246" s="141"/>
      <c r="G246" s="142"/>
      <c r="H246" s="11" t="s">
        <v>897</v>
      </c>
      <c r="I246" s="14">
        <f t="shared" si="6"/>
        <v>0.83</v>
      </c>
      <c r="J246" s="14">
        <v>2.74</v>
      </c>
      <c r="K246" s="109">
        <f t="shared" si="7"/>
        <v>1.66</v>
      </c>
      <c r="L246" s="115"/>
    </row>
    <row r="247" spans="1:12" ht="12.75" customHeight="1">
      <c r="A247" s="114"/>
      <c r="B247" s="107">
        <f>'Tax Invoice'!D243</f>
        <v>2</v>
      </c>
      <c r="C247" s="10" t="s">
        <v>896</v>
      </c>
      <c r="D247" s="10" t="s">
        <v>1092</v>
      </c>
      <c r="E247" s="118" t="s">
        <v>785</v>
      </c>
      <c r="F247" s="141"/>
      <c r="G247" s="142"/>
      <c r="H247" s="11" t="s">
        <v>897</v>
      </c>
      <c r="I247" s="14">
        <f t="shared" si="6"/>
        <v>1.01</v>
      </c>
      <c r="J247" s="14">
        <v>3.35</v>
      </c>
      <c r="K247" s="109">
        <f t="shared" si="7"/>
        <v>2.02</v>
      </c>
      <c r="L247" s="115"/>
    </row>
    <row r="248" spans="1:12" ht="12.75" customHeight="1">
      <c r="A248" s="114"/>
      <c r="B248" s="107">
        <f>'Tax Invoice'!D244</f>
        <v>2</v>
      </c>
      <c r="C248" s="10" t="s">
        <v>896</v>
      </c>
      <c r="D248" s="10" t="s">
        <v>1093</v>
      </c>
      <c r="E248" s="118" t="s">
        <v>787</v>
      </c>
      <c r="F248" s="141"/>
      <c r="G248" s="142"/>
      <c r="H248" s="11" t="s">
        <v>897</v>
      </c>
      <c r="I248" s="14">
        <f t="shared" si="6"/>
        <v>1.24</v>
      </c>
      <c r="J248" s="14">
        <v>4.12</v>
      </c>
      <c r="K248" s="109">
        <f t="shared" si="7"/>
        <v>2.48</v>
      </c>
      <c r="L248" s="115"/>
    </row>
    <row r="249" spans="1:12" ht="12.75" customHeight="1">
      <c r="A249" s="114"/>
      <c r="B249" s="107">
        <f>'Tax Invoice'!D245</f>
        <v>2</v>
      </c>
      <c r="C249" s="10" t="s">
        <v>896</v>
      </c>
      <c r="D249" s="10" t="s">
        <v>1094</v>
      </c>
      <c r="E249" s="118" t="s">
        <v>804</v>
      </c>
      <c r="F249" s="141"/>
      <c r="G249" s="142"/>
      <c r="H249" s="11" t="s">
        <v>897</v>
      </c>
      <c r="I249" s="14">
        <f t="shared" si="6"/>
        <v>1.47</v>
      </c>
      <c r="J249" s="14">
        <v>4.9000000000000004</v>
      </c>
      <c r="K249" s="109">
        <f t="shared" si="7"/>
        <v>2.94</v>
      </c>
      <c r="L249" s="115"/>
    </row>
    <row r="250" spans="1:12" ht="12.75" hidden="1" customHeight="1">
      <c r="A250" s="114"/>
      <c r="B250" s="133">
        <f>'Tax Invoice'!D246</f>
        <v>0</v>
      </c>
      <c r="C250" s="134" t="s">
        <v>898</v>
      </c>
      <c r="D250" s="134" t="s">
        <v>1095</v>
      </c>
      <c r="E250" s="135" t="s">
        <v>807</v>
      </c>
      <c r="F250" s="145"/>
      <c r="G250" s="146"/>
      <c r="H250" s="136" t="s">
        <v>899</v>
      </c>
      <c r="I250" s="137">
        <f t="shared" si="6"/>
        <v>0.45</v>
      </c>
      <c r="J250" s="137">
        <v>1.5</v>
      </c>
      <c r="K250" s="138">
        <f t="shared" si="7"/>
        <v>0</v>
      </c>
      <c r="L250" s="115"/>
    </row>
    <row r="251" spans="1:12" ht="12.75" customHeight="1">
      <c r="A251" s="114"/>
      <c r="B251" s="107">
        <f>'Tax Invoice'!D247</f>
        <v>2</v>
      </c>
      <c r="C251" s="10" t="s">
        <v>898</v>
      </c>
      <c r="D251" s="10" t="s">
        <v>1096</v>
      </c>
      <c r="E251" s="118" t="s">
        <v>889</v>
      </c>
      <c r="F251" s="141"/>
      <c r="G251" s="142"/>
      <c r="H251" s="11" t="s">
        <v>899</v>
      </c>
      <c r="I251" s="14">
        <f t="shared" si="6"/>
        <v>0.51</v>
      </c>
      <c r="J251" s="14">
        <v>1.67</v>
      </c>
      <c r="K251" s="109">
        <f t="shared" si="7"/>
        <v>1.02</v>
      </c>
      <c r="L251" s="115"/>
    </row>
    <row r="252" spans="1:12" ht="48" customHeight="1">
      <c r="A252" s="114"/>
      <c r="B252" s="107">
        <f>'Tax Invoice'!D248</f>
        <v>1</v>
      </c>
      <c r="C252" s="10" t="s">
        <v>900</v>
      </c>
      <c r="D252" s="10" t="s">
        <v>900</v>
      </c>
      <c r="E252" s="118" t="s">
        <v>698</v>
      </c>
      <c r="F252" s="141"/>
      <c r="G252" s="142"/>
      <c r="H252" s="11" t="s">
        <v>1159</v>
      </c>
      <c r="I252" s="14">
        <f t="shared" si="6"/>
        <v>13.37</v>
      </c>
      <c r="J252" s="14">
        <v>44.56</v>
      </c>
      <c r="K252" s="109">
        <f t="shared" si="7"/>
        <v>13.37</v>
      </c>
      <c r="L252" s="115"/>
    </row>
    <row r="253" spans="1:12" ht="24" customHeight="1">
      <c r="A253" s="114"/>
      <c r="B253" s="107">
        <f>'Tax Invoice'!D249</f>
        <v>4</v>
      </c>
      <c r="C253" s="10" t="s">
        <v>349</v>
      </c>
      <c r="D253" s="10" t="s">
        <v>349</v>
      </c>
      <c r="E253" s="118" t="s">
        <v>26</v>
      </c>
      <c r="F253" s="141"/>
      <c r="G253" s="142"/>
      <c r="H253" s="11" t="s">
        <v>901</v>
      </c>
      <c r="I253" s="14">
        <f t="shared" si="6"/>
        <v>1.19</v>
      </c>
      <c r="J253" s="14">
        <v>3.95</v>
      </c>
      <c r="K253" s="109">
        <f t="shared" si="7"/>
        <v>4.76</v>
      </c>
      <c r="L253" s="115"/>
    </row>
    <row r="254" spans="1:12" ht="24" customHeight="1">
      <c r="A254" s="114"/>
      <c r="B254" s="107">
        <f>'Tax Invoice'!D250</f>
        <v>2</v>
      </c>
      <c r="C254" s="10" t="s">
        <v>349</v>
      </c>
      <c r="D254" s="10" t="s">
        <v>349</v>
      </c>
      <c r="E254" s="118" t="s">
        <v>27</v>
      </c>
      <c r="F254" s="141"/>
      <c r="G254" s="142"/>
      <c r="H254" s="11" t="s">
        <v>901</v>
      </c>
      <c r="I254" s="14">
        <f t="shared" si="6"/>
        <v>1.19</v>
      </c>
      <c r="J254" s="14">
        <v>3.95</v>
      </c>
      <c r="K254" s="109">
        <f t="shared" si="7"/>
        <v>2.38</v>
      </c>
      <c r="L254" s="115"/>
    </row>
    <row r="255" spans="1:12" ht="24" customHeight="1">
      <c r="A255" s="114"/>
      <c r="B255" s="107">
        <f>'Tax Invoice'!D251</f>
        <v>2</v>
      </c>
      <c r="C255" s="10" t="s">
        <v>349</v>
      </c>
      <c r="D255" s="10" t="s">
        <v>349</v>
      </c>
      <c r="E255" s="118" t="s">
        <v>28</v>
      </c>
      <c r="F255" s="141"/>
      <c r="G255" s="142"/>
      <c r="H255" s="11" t="s">
        <v>901</v>
      </c>
      <c r="I255" s="14">
        <f t="shared" si="6"/>
        <v>1.19</v>
      </c>
      <c r="J255" s="14">
        <v>3.95</v>
      </c>
      <c r="K255" s="109">
        <f t="shared" si="7"/>
        <v>2.38</v>
      </c>
      <c r="L255" s="115"/>
    </row>
    <row r="256" spans="1:12" ht="24" customHeight="1">
      <c r="A256" s="114"/>
      <c r="B256" s="107">
        <f>'Tax Invoice'!D252</f>
        <v>2</v>
      </c>
      <c r="C256" s="10" t="s">
        <v>648</v>
      </c>
      <c r="D256" s="10" t="s">
        <v>648</v>
      </c>
      <c r="E256" s="118" t="s">
        <v>23</v>
      </c>
      <c r="F256" s="141"/>
      <c r="G256" s="142"/>
      <c r="H256" s="11" t="s">
        <v>651</v>
      </c>
      <c r="I256" s="14">
        <f t="shared" si="6"/>
        <v>0.8</v>
      </c>
      <c r="J256" s="14">
        <v>2.66</v>
      </c>
      <c r="K256" s="109">
        <f t="shared" si="7"/>
        <v>1.6</v>
      </c>
      <c r="L256" s="115"/>
    </row>
    <row r="257" spans="1:12" ht="24" customHeight="1">
      <c r="A257" s="114"/>
      <c r="B257" s="107">
        <f>'Tax Invoice'!D253</f>
        <v>2</v>
      </c>
      <c r="C257" s="10" t="s">
        <v>648</v>
      </c>
      <c r="D257" s="10" t="s">
        <v>648</v>
      </c>
      <c r="E257" s="118" t="s">
        <v>650</v>
      </c>
      <c r="F257" s="141"/>
      <c r="G257" s="142"/>
      <c r="H257" s="11" t="s">
        <v>651</v>
      </c>
      <c r="I257" s="14">
        <f t="shared" si="6"/>
        <v>0.8</v>
      </c>
      <c r="J257" s="14">
        <v>2.66</v>
      </c>
      <c r="K257" s="109">
        <f t="shared" si="7"/>
        <v>1.6</v>
      </c>
      <c r="L257" s="115"/>
    </row>
    <row r="258" spans="1:12" ht="24" customHeight="1">
      <c r="A258" s="114"/>
      <c r="B258" s="107">
        <f>'Tax Invoice'!D254</f>
        <v>2</v>
      </c>
      <c r="C258" s="10" t="s">
        <v>648</v>
      </c>
      <c r="D258" s="10" t="s">
        <v>648</v>
      </c>
      <c r="E258" s="118" t="s">
        <v>25</v>
      </c>
      <c r="F258" s="141"/>
      <c r="G258" s="142"/>
      <c r="H258" s="11" t="s">
        <v>651</v>
      </c>
      <c r="I258" s="14">
        <f t="shared" si="6"/>
        <v>0.8</v>
      </c>
      <c r="J258" s="14">
        <v>2.66</v>
      </c>
      <c r="K258" s="109">
        <f t="shared" si="7"/>
        <v>1.6</v>
      </c>
      <c r="L258" s="115"/>
    </row>
    <row r="259" spans="1:12" ht="24" customHeight="1">
      <c r="A259" s="114"/>
      <c r="B259" s="107">
        <f>'Tax Invoice'!D255</f>
        <v>2</v>
      </c>
      <c r="C259" s="10" t="s">
        <v>648</v>
      </c>
      <c r="D259" s="10" t="s">
        <v>648</v>
      </c>
      <c r="E259" s="118" t="s">
        <v>27</v>
      </c>
      <c r="F259" s="141"/>
      <c r="G259" s="142"/>
      <c r="H259" s="11" t="s">
        <v>651</v>
      </c>
      <c r="I259" s="14">
        <f t="shared" si="6"/>
        <v>0.8</v>
      </c>
      <c r="J259" s="14">
        <v>2.66</v>
      </c>
      <c r="K259" s="109">
        <f t="shared" si="7"/>
        <v>1.6</v>
      </c>
      <c r="L259" s="115"/>
    </row>
    <row r="260" spans="1:12" ht="24" customHeight="1">
      <c r="A260" s="114"/>
      <c r="B260" s="107">
        <f>'Tax Invoice'!D256</f>
        <v>2</v>
      </c>
      <c r="C260" s="10" t="s">
        <v>648</v>
      </c>
      <c r="D260" s="10" t="s">
        <v>648</v>
      </c>
      <c r="E260" s="118" t="s">
        <v>28</v>
      </c>
      <c r="F260" s="141"/>
      <c r="G260" s="142"/>
      <c r="H260" s="11" t="s">
        <v>651</v>
      </c>
      <c r="I260" s="14">
        <f t="shared" si="6"/>
        <v>0.8</v>
      </c>
      <c r="J260" s="14">
        <v>2.66</v>
      </c>
      <c r="K260" s="109">
        <f t="shared" si="7"/>
        <v>1.6</v>
      </c>
      <c r="L260" s="115"/>
    </row>
    <row r="261" spans="1:12" ht="24" customHeight="1">
      <c r="A261" s="114"/>
      <c r="B261" s="107">
        <f>'Tax Invoice'!D257</f>
        <v>10</v>
      </c>
      <c r="C261" s="10" t="s">
        <v>65</v>
      </c>
      <c r="D261" s="10" t="s">
        <v>65</v>
      </c>
      <c r="E261" s="118" t="s">
        <v>23</v>
      </c>
      <c r="F261" s="141"/>
      <c r="G261" s="142"/>
      <c r="H261" s="11" t="s">
        <v>902</v>
      </c>
      <c r="I261" s="14">
        <f t="shared" si="6"/>
        <v>0.83</v>
      </c>
      <c r="J261" s="14">
        <v>2.74</v>
      </c>
      <c r="K261" s="109">
        <f t="shared" si="7"/>
        <v>8.2999999999999989</v>
      </c>
      <c r="L261" s="115"/>
    </row>
    <row r="262" spans="1:12" ht="24" customHeight="1">
      <c r="A262" s="114"/>
      <c r="B262" s="107">
        <f>'Tax Invoice'!D258</f>
        <v>10</v>
      </c>
      <c r="C262" s="10" t="s">
        <v>65</v>
      </c>
      <c r="D262" s="10" t="s">
        <v>65</v>
      </c>
      <c r="E262" s="118" t="s">
        <v>650</v>
      </c>
      <c r="F262" s="141"/>
      <c r="G262" s="142"/>
      <c r="H262" s="11" t="s">
        <v>902</v>
      </c>
      <c r="I262" s="14">
        <f t="shared" si="6"/>
        <v>0.83</v>
      </c>
      <c r="J262" s="14">
        <v>2.74</v>
      </c>
      <c r="K262" s="109">
        <f t="shared" si="7"/>
        <v>8.2999999999999989</v>
      </c>
      <c r="L262" s="115"/>
    </row>
    <row r="263" spans="1:12" ht="24" customHeight="1">
      <c r="A263" s="114"/>
      <c r="B263" s="107">
        <f>'Tax Invoice'!D259</f>
        <v>10</v>
      </c>
      <c r="C263" s="10" t="s">
        <v>65</v>
      </c>
      <c r="D263" s="10" t="s">
        <v>65</v>
      </c>
      <c r="E263" s="118" t="s">
        <v>25</v>
      </c>
      <c r="F263" s="141"/>
      <c r="G263" s="142"/>
      <c r="H263" s="11" t="s">
        <v>902</v>
      </c>
      <c r="I263" s="14">
        <f t="shared" si="6"/>
        <v>0.83</v>
      </c>
      <c r="J263" s="14">
        <v>2.74</v>
      </c>
      <c r="K263" s="109">
        <f t="shared" si="7"/>
        <v>8.2999999999999989</v>
      </c>
      <c r="L263" s="115"/>
    </row>
    <row r="264" spans="1:12" ht="24" customHeight="1">
      <c r="A264" s="114"/>
      <c r="B264" s="107">
        <f>'Tax Invoice'!D260</f>
        <v>8</v>
      </c>
      <c r="C264" s="10" t="s">
        <v>65</v>
      </c>
      <c r="D264" s="10" t="s">
        <v>65</v>
      </c>
      <c r="E264" s="118" t="s">
        <v>27</v>
      </c>
      <c r="F264" s="141"/>
      <c r="G264" s="142"/>
      <c r="H264" s="11" t="s">
        <v>902</v>
      </c>
      <c r="I264" s="14">
        <f t="shared" si="6"/>
        <v>0.83</v>
      </c>
      <c r="J264" s="14">
        <v>2.74</v>
      </c>
      <c r="K264" s="109">
        <f t="shared" si="7"/>
        <v>6.64</v>
      </c>
      <c r="L264" s="115"/>
    </row>
    <row r="265" spans="1:12" ht="24" customHeight="1">
      <c r="A265" s="114"/>
      <c r="B265" s="107">
        <f>'Tax Invoice'!D261</f>
        <v>4</v>
      </c>
      <c r="C265" s="10" t="s">
        <v>65</v>
      </c>
      <c r="D265" s="10" t="s">
        <v>65</v>
      </c>
      <c r="E265" s="118" t="s">
        <v>28</v>
      </c>
      <c r="F265" s="141"/>
      <c r="G265" s="142"/>
      <c r="H265" s="11" t="s">
        <v>902</v>
      </c>
      <c r="I265" s="14">
        <f t="shared" si="6"/>
        <v>0.83</v>
      </c>
      <c r="J265" s="14">
        <v>2.74</v>
      </c>
      <c r="K265" s="109">
        <f t="shared" si="7"/>
        <v>3.32</v>
      </c>
      <c r="L265" s="115"/>
    </row>
    <row r="266" spans="1:12" ht="24" customHeight="1">
      <c r="A266" s="114"/>
      <c r="B266" s="107">
        <f>'Tax Invoice'!D262</f>
        <v>4</v>
      </c>
      <c r="C266" s="10" t="s">
        <v>903</v>
      </c>
      <c r="D266" s="10" t="s">
        <v>903</v>
      </c>
      <c r="E266" s="118" t="s">
        <v>25</v>
      </c>
      <c r="F266" s="141"/>
      <c r="G266" s="142"/>
      <c r="H266" s="11" t="s">
        <v>904</v>
      </c>
      <c r="I266" s="14">
        <f t="shared" si="6"/>
        <v>0.88</v>
      </c>
      <c r="J266" s="14">
        <v>2.92</v>
      </c>
      <c r="K266" s="109">
        <f t="shared" si="7"/>
        <v>3.52</v>
      </c>
      <c r="L266" s="115"/>
    </row>
    <row r="267" spans="1:12" ht="24" customHeight="1">
      <c r="A267" s="114"/>
      <c r="B267" s="107">
        <f>'Tax Invoice'!D263</f>
        <v>10</v>
      </c>
      <c r="C267" s="10" t="s">
        <v>905</v>
      </c>
      <c r="D267" s="10" t="s">
        <v>905</v>
      </c>
      <c r="E267" s="118" t="s">
        <v>23</v>
      </c>
      <c r="F267" s="141"/>
      <c r="G267" s="142"/>
      <c r="H267" s="11" t="s">
        <v>906</v>
      </c>
      <c r="I267" s="14">
        <f t="shared" si="6"/>
        <v>1.0900000000000001</v>
      </c>
      <c r="J267" s="14">
        <v>3.61</v>
      </c>
      <c r="K267" s="109">
        <f t="shared" si="7"/>
        <v>10.9</v>
      </c>
      <c r="L267" s="115"/>
    </row>
    <row r="268" spans="1:12" ht="24" customHeight="1">
      <c r="A268" s="114"/>
      <c r="B268" s="107">
        <f>'Tax Invoice'!D264</f>
        <v>10</v>
      </c>
      <c r="C268" s="10" t="s">
        <v>905</v>
      </c>
      <c r="D268" s="10" t="s">
        <v>905</v>
      </c>
      <c r="E268" s="118" t="s">
        <v>650</v>
      </c>
      <c r="F268" s="141"/>
      <c r="G268" s="142"/>
      <c r="H268" s="11" t="s">
        <v>906</v>
      </c>
      <c r="I268" s="14">
        <f t="shared" si="6"/>
        <v>1.0900000000000001</v>
      </c>
      <c r="J268" s="14">
        <v>3.61</v>
      </c>
      <c r="K268" s="109">
        <f t="shared" si="7"/>
        <v>10.9</v>
      </c>
      <c r="L268" s="115"/>
    </row>
    <row r="269" spans="1:12" ht="24" customHeight="1">
      <c r="A269" s="114"/>
      <c r="B269" s="107">
        <f>'Tax Invoice'!D265</f>
        <v>20</v>
      </c>
      <c r="C269" s="10" t="s">
        <v>905</v>
      </c>
      <c r="D269" s="10" t="s">
        <v>905</v>
      </c>
      <c r="E269" s="118" t="s">
        <v>25</v>
      </c>
      <c r="F269" s="141"/>
      <c r="G269" s="142"/>
      <c r="H269" s="11" t="s">
        <v>906</v>
      </c>
      <c r="I269" s="14">
        <f t="shared" si="6"/>
        <v>1.0900000000000001</v>
      </c>
      <c r="J269" s="14">
        <v>3.61</v>
      </c>
      <c r="K269" s="109">
        <f t="shared" si="7"/>
        <v>21.8</v>
      </c>
      <c r="L269" s="115"/>
    </row>
    <row r="270" spans="1:12" ht="12.75" customHeight="1">
      <c r="A270" s="114"/>
      <c r="B270" s="107">
        <f>'Tax Invoice'!D266</f>
        <v>2</v>
      </c>
      <c r="C270" s="10" t="s">
        <v>907</v>
      </c>
      <c r="D270" s="10" t="s">
        <v>907</v>
      </c>
      <c r="E270" s="118" t="s">
        <v>272</v>
      </c>
      <c r="F270" s="141" t="s">
        <v>27</v>
      </c>
      <c r="G270" s="142"/>
      <c r="H270" s="11" t="s">
        <v>908</v>
      </c>
      <c r="I270" s="14">
        <f t="shared" si="6"/>
        <v>1.65</v>
      </c>
      <c r="J270" s="14">
        <v>5.5</v>
      </c>
      <c r="K270" s="109">
        <f t="shared" si="7"/>
        <v>3.3</v>
      </c>
      <c r="L270" s="115"/>
    </row>
    <row r="271" spans="1:12" ht="12.75" customHeight="1">
      <c r="A271" s="114"/>
      <c r="B271" s="107">
        <f>'Tax Invoice'!D267</f>
        <v>2</v>
      </c>
      <c r="C271" s="10" t="s">
        <v>907</v>
      </c>
      <c r="D271" s="10" t="s">
        <v>907</v>
      </c>
      <c r="E271" s="118" t="s">
        <v>272</v>
      </c>
      <c r="F271" s="141" t="s">
        <v>28</v>
      </c>
      <c r="G271" s="142"/>
      <c r="H271" s="11" t="s">
        <v>908</v>
      </c>
      <c r="I271" s="14">
        <f t="shared" si="6"/>
        <v>1.65</v>
      </c>
      <c r="J271" s="14">
        <v>5.5</v>
      </c>
      <c r="K271" s="109">
        <f t="shared" si="7"/>
        <v>3.3</v>
      </c>
      <c r="L271" s="115"/>
    </row>
    <row r="272" spans="1:12" ht="12.75" customHeight="1">
      <c r="A272" s="114"/>
      <c r="B272" s="107">
        <f>'Tax Invoice'!D268</f>
        <v>2</v>
      </c>
      <c r="C272" s="10" t="s">
        <v>909</v>
      </c>
      <c r="D272" s="10" t="s">
        <v>909</v>
      </c>
      <c r="E272" s="118" t="s">
        <v>28</v>
      </c>
      <c r="F272" s="141" t="s">
        <v>731</v>
      </c>
      <c r="G272" s="142"/>
      <c r="H272" s="11" t="s">
        <v>910</v>
      </c>
      <c r="I272" s="14">
        <f t="shared" si="6"/>
        <v>1.4</v>
      </c>
      <c r="J272" s="14">
        <v>4.6399999999999997</v>
      </c>
      <c r="K272" s="109">
        <f t="shared" si="7"/>
        <v>2.8</v>
      </c>
      <c r="L272" s="115"/>
    </row>
    <row r="273" spans="1:12" ht="12.75" customHeight="1">
      <c r="A273" s="114"/>
      <c r="B273" s="107">
        <f>'Tax Invoice'!D269</f>
        <v>2</v>
      </c>
      <c r="C273" s="10" t="s">
        <v>909</v>
      </c>
      <c r="D273" s="10" t="s">
        <v>909</v>
      </c>
      <c r="E273" s="118" t="s">
        <v>313</v>
      </c>
      <c r="F273" s="141" t="s">
        <v>272</v>
      </c>
      <c r="G273" s="142"/>
      <c r="H273" s="11" t="s">
        <v>910</v>
      </c>
      <c r="I273" s="14">
        <f t="shared" si="6"/>
        <v>1.4</v>
      </c>
      <c r="J273" s="14">
        <v>4.6399999999999997</v>
      </c>
      <c r="K273" s="109">
        <f t="shared" si="7"/>
        <v>2.8</v>
      </c>
      <c r="L273" s="115"/>
    </row>
    <row r="274" spans="1:12" ht="12.75" customHeight="1">
      <c r="A274" s="114"/>
      <c r="B274" s="107">
        <f>'Tax Invoice'!D270</f>
        <v>2</v>
      </c>
      <c r="C274" s="10" t="s">
        <v>909</v>
      </c>
      <c r="D274" s="10" t="s">
        <v>909</v>
      </c>
      <c r="E274" s="118" t="s">
        <v>313</v>
      </c>
      <c r="F274" s="141" t="s">
        <v>271</v>
      </c>
      <c r="G274" s="142"/>
      <c r="H274" s="11" t="s">
        <v>910</v>
      </c>
      <c r="I274" s="14">
        <f t="shared" si="6"/>
        <v>1.4</v>
      </c>
      <c r="J274" s="14">
        <v>4.6399999999999997</v>
      </c>
      <c r="K274" s="109">
        <f t="shared" si="7"/>
        <v>2.8</v>
      </c>
      <c r="L274" s="115"/>
    </row>
    <row r="275" spans="1:12" ht="12.75" customHeight="1">
      <c r="A275" s="114"/>
      <c r="B275" s="107">
        <f>'Tax Invoice'!D271</f>
        <v>2</v>
      </c>
      <c r="C275" s="10" t="s">
        <v>909</v>
      </c>
      <c r="D275" s="10" t="s">
        <v>909</v>
      </c>
      <c r="E275" s="118" t="s">
        <v>700</v>
      </c>
      <c r="F275" s="141" t="s">
        <v>272</v>
      </c>
      <c r="G275" s="142"/>
      <c r="H275" s="11" t="s">
        <v>910</v>
      </c>
      <c r="I275" s="14">
        <f t="shared" si="6"/>
        <v>1.4</v>
      </c>
      <c r="J275" s="14">
        <v>4.6399999999999997</v>
      </c>
      <c r="K275" s="109">
        <f t="shared" si="7"/>
        <v>2.8</v>
      </c>
      <c r="L275" s="115"/>
    </row>
    <row r="276" spans="1:12" ht="12.75" customHeight="1">
      <c r="A276" s="114"/>
      <c r="B276" s="107">
        <f>'Tax Invoice'!D272</f>
        <v>1</v>
      </c>
      <c r="C276" s="10" t="s">
        <v>909</v>
      </c>
      <c r="D276" s="10" t="s">
        <v>909</v>
      </c>
      <c r="E276" s="118" t="s">
        <v>700</v>
      </c>
      <c r="F276" s="141" t="s">
        <v>271</v>
      </c>
      <c r="G276" s="142"/>
      <c r="H276" s="11" t="s">
        <v>910</v>
      </c>
      <c r="I276" s="14">
        <f t="shared" si="6"/>
        <v>1.4</v>
      </c>
      <c r="J276" s="14">
        <v>4.6399999999999997</v>
      </c>
      <c r="K276" s="109">
        <f t="shared" si="7"/>
        <v>1.4</v>
      </c>
      <c r="L276" s="115"/>
    </row>
    <row r="277" spans="1:12" ht="12.75" customHeight="1">
      <c r="A277" s="114"/>
      <c r="B277" s="107">
        <f>'Tax Invoice'!D273</f>
        <v>2</v>
      </c>
      <c r="C277" s="10" t="s">
        <v>909</v>
      </c>
      <c r="D277" s="10" t="s">
        <v>909</v>
      </c>
      <c r="E277" s="118" t="s">
        <v>911</v>
      </c>
      <c r="F277" s="141" t="s">
        <v>272</v>
      </c>
      <c r="G277" s="142"/>
      <c r="H277" s="11" t="s">
        <v>910</v>
      </c>
      <c r="I277" s="14">
        <f t="shared" si="6"/>
        <v>1.4</v>
      </c>
      <c r="J277" s="14">
        <v>4.6399999999999997</v>
      </c>
      <c r="K277" s="109">
        <f t="shared" si="7"/>
        <v>2.8</v>
      </c>
      <c r="L277" s="115"/>
    </row>
    <row r="278" spans="1:12" ht="12.75" customHeight="1">
      <c r="A278" s="114"/>
      <c r="B278" s="107">
        <f>'Tax Invoice'!D274</f>
        <v>2</v>
      </c>
      <c r="C278" s="10" t="s">
        <v>912</v>
      </c>
      <c r="D278" s="10" t="s">
        <v>912</v>
      </c>
      <c r="E278" s="118" t="s">
        <v>23</v>
      </c>
      <c r="F278" s="141" t="s">
        <v>272</v>
      </c>
      <c r="G278" s="142"/>
      <c r="H278" s="11" t="s">
        <v>913</v>
      </c>
      <c r="I278" s="14">
        <f t="shared" ref="I278:I341" si="8">ROUNDUP(J278*$N$1,2)</f>
        <v>1.03</v>
      </c>
      <c r="J278" s="14">
        <v>3.43</v>
      </c>
      <c r="K278" s="109">
        <f t="shared" ref="K278:K341" si="9">I278*B278</f>
        <v>2.06</v>
      </c>
      <c r="L278" s="115"/>
    </row>
    <row r="279" spans="1:12" ht="12.75" customHeight="1">
      <c r="A279" s="114"/>
      <c r="B279" s="107">
        <f>'Tax Invoice'!D275</f>
        <v>2</v>
      </c>
      <c r="C279" s="10" t="s">
        <v>912</v>
      </c>
      <c r="D279" s="10" t="s">
        <v>912</v>
      </c>
      <c r="E279" s="118" t="s">
        <v>23</v>
      </c>
      <c r="F279" s="141" t="s">
        <v>271</v>
      </c>
      <c r="G279" s="142"/>
      <c r="H279" s="11" t="s">
        <v>913</v>
      </c>
      <c r="I279" s="14">
        <f t="shared" si="8"/>
        <v>1.03</v>
      </c>
      <c r="J279" s="14">
        <v>3.43</v>
      </c>
      <c r="K279" s="109">
        <f t="shared" si="9"/>
        <v>2.06</v>
      </c>
      <c r="L279" s="115"/>
    </row>
    <row r="280" spans="1:12" ht="12.75" customHeight="1">
      <c r="A280" s="114"/>
      <c r="B280" s="107">
        <f>'Tax Invoice'!D276</f>
        <v>2</v>
      </c>
      <c r="C280" s="10" t="s">
        <v>912</v>
      </c>
      <c r="D280" s="10" t="s">
        <v>912</v>
      </c>
      <c r="E280" s="118" t="s">
        <v>650</v>
      </c>
      <c r="F280" s="141" t="s">
        <v>271</v>
      </c>
      <c r="G280" s="142"/>
      <c r="H280" s="11" t="s">
        <v>913</v>
      </c>
      <c r="I280" s="14">
        <f t="shared" si="8"/>
        <v>1.03</v>
      </c>
      <c r="J280" s="14">
        <v>3.43</v>
      </c>
      <c r="K280" s="109">
        <f t="shared" si="9"/>
        <v>2.06</v>
      </c>
      <c r="L280" s="115"/>
    </row>
    <row r="281" spans="1:12" ht="12.75" customHeight="1">
      <c r="A281" s="114"/>
      <c r="B281" s="107">
        <f>'Tax Invoice'!D277</f>
        <v>1</v>
      </c>
      <c r="C281" s="10" t="s">
        <v>912</v>
      </c>
      <c r="D281" s="10" t="s">
        <v>912</v>
      </c>
      <c r="E281" s="118" t="s">
        <v>26</v>
      </c>
      <c r="F281" s="141" t="s">
        <v>272</v>
      </c>
      <c r="G281" s="142"/>
      <c r="H281" s="11" t="s">
        <v>913</v>
      </c>
      <c r="I281" s="14">
        <f t="shared" si="8"/>
        <v>1.03</v>
      </c>
      <c r="J281" s="14">
        <v>3.43</v>
      </c>
      <c r="K281" s="109">
        <f t="shared" si="9"/>
        <v>1.03</v>
      </c>
      <c r="L281" s="115"/>
    </row>
    <row r="282" spans="1:12" ht="12.75" customHeight="1">
      <c r="A282" s="114"/>
      <c r="B282" s="107">
        <f>'Tax Invoice'!D278</f>
        <v>2</v>
      </c>
      <c r="C282" s="10" t="s">
        <v>912</v>
      </c>
      <c r="D282" s="10" t="s">
        <v>912</v>
      </c>
      <c r="E282" s="118" t="s">
        <v>26</v>
      </c>
      <c r="F282" s="141" t="s">
        <v>271</v>
      </c>
      <c r="G282" s="142"/>
      <c r="H282" s="11" t="s">
        <v>913</v>
      </c>
      <c r="I282" s="14">
        <f t="shared" si="8"/>
        <v>1.03</v>
      </c>
      <c r="J282" s="14">
        <v>3.43</v>
      </c>
      <c r="K282" s="109">
        <f t="shared" si="9"/>
        <v>2.06</v>
      </c>
      <c r="L282" s="115"/>
    </row>
    <row r="283" spans="1:12" ht="12.75" customHeight="1">
      <c r="A283" s="114"/>
      <c r="B283" s="107">
        <f>'Tax Invoice'!D279</f>
        <v>1</v>
      </c>
      <c r="C283" s="10" t="s">
        <v>912</v>
      </c>
      <c r="D283" s="10" t="s">
        <v>912</v>
      </c>
      <c r="E283" s="118" t="s">
        <v>27</v>
      </c>
      <c r="F283" s="141" t="s">
        <v>271</v>
      </c>
      <c r="G283" s="142"/>
      <c r="H283" s="11" t="s">
        <v>913</v>
      </c>
      <c r="I283" s="14">
        <f t="shared" si="8"/>
        <v>1.03</v>
      </c>
      <c r="J283" s="14">
        <v>3.43</v>
      </c>
      <c r="K283" s="109">
        <f t="shared" si="9"/>
        <v>1.03</v>
      </c>
      <c r="L283" s="115"/>
    </row>
    <row r="284" spans="1:12" ht="12.75" customHeight="1">
      <c r="A284" s="114"/>
      <c r="B284" s="107">
        <f>'Tax Invoice'!D280</f>
        <v>10</v>
      </c>
      <c r="C284" s="10" t="s">
        <v>68</v>
      </c>
      <c r="D284" s="10" t="s">
        <v>68</v>
      </c>
      <c r="E284" s="118" t="s">
        <v>23</v>
      </c>
      <c r="F284" s="141" t="s">
        <v>271</v>
      </c>
      <c r="G284" s="142"/>
      <c r="H284" s="11" t="s">
        <v>914</v>
      </c>
      <c r="I284" s="14">
        <f t="shared" si="8"/>
        <v>1.01</v>
      </c>
      <c r="J284" s="14">
        <v>3.35</v>
      </c>
      <c r="K284" s="109">
        <f t="shared" si="9"/>
        <v>10.1</v>
      </c>
      <c r="L284" s="115"/>
    </row>
    <row r="285" spans="1:12" ht="12.75" customHeight="1">
      <c r="A285" s="114"/>
      <c r="B285" s="107">
        <f>'Tax Invoice'!D281</f>
        <v>8</v>
      </c>
      <c r="C285" s="10" t="s">
        <v>68</v>
      </c>
      <c r="D285" s="10" t="s">
        <v>68</v>
      </c>
      <c r="E285" s="118" t="s">
        <v>23</v>
      </c>
      <c r="F285" s="141" t="s">
        <v>731</v>
      </c>
      <c r="G285" s="142"/>
      <c r="H285" s="11" t="s">
        <v>914</v>
      </c>
      <c r="I285" s="14">
        <f t="shared" si="8"/>
        <v>1.01</v>
      </c>
      <c r="J285" s="14">
        <v>3.35</v>
      </c>
      <c r="K285" s="109">
        <f t="shared" si="9"/>
        <v>8.08</v>
      </c>
      <c r="L285" s="115"/>
    </row>
    <row r="286" spans="1:12" ht="12.75" customHeight="1">
      <c r="A286" s="114"/>
      <c r="B286" s="107">
        <f>'Tax Invoice'!D282</f>
        <v>15</v>
      </c>
      <c r="C286" s="10" t="s">
        <v>68</v>
      </c>
      <c r="D286" s="10" t="s">
        <v>68</v>
      </c>
      <c r="E286" s="118" t="s">
        <v>650</v>
      </c>
      <c r="F286" s="141" t="s">
        <v>271</v>
      </c>
      <c r="G286" s="142"/>
      <c r="H286" s="11" t="s">
        <v>914</v>
      </c>
      <c r="I286" s="14">
        <f t="shared" si="8"/>
        <v>1.01</v>
      </c>
      <c r="J286" s="14">
        <v>3.35</v>
      </c>
      <c r="K286" s="109">
        <f t="shared" si="9"/>
        <v>15.15</v>
      </c>
      <c r="L286" s="115"/>
    </row>
    <row r="287" spans="1:12" ht="12.75" customHeight="1">
      <c r="A287" s="114"/>
      <c r="B287" s="107">
        <f>'Tax Invoice'!D283</f>
        <v>8</v>
      </c>
      <c r="C287" s="10" t="s">
        <v>68</v>
      </c>
      <c r="D287" s="10" t="s">
        <v>68</v>
      </c>
      <c r="E287" s="118" t="s">
        <v>650</v>
      </c>
      <c r="F287" s="141" t="s">
        <v>731</v>
      </c>
      <c r="G287" s="142"/>
      <c r="H287" s="11" t="s">
        <v>914</v>
      </c>
      <c r="I287" s="14">
        <f t="shared" si="8"/>
        <v>1.01</v>
      </c>
      <c r="J287" s="14">
        <v>3.35</v>
      </c>
      <c r="K287" s="109">
        <f t="shared" si="9"/>
        <v>8.08</v>
      </c>
      <c r="L287" s="115"/>
    </row>
    <row r="288" spans="1:12" ht="12.75" customHeight="1">
      <c r="A288" s="114"/>
      <c r="B288" s="107">
        <f>'Tax Invoice'!D284</f>
        <v>8</v>
      </c>
      <c r="C288" s="10" t="s">
        <v>68</v>
      </c>
      <c r="D288" s="10" t="s">
        <v>68</v>
      </c>
      <c r="E288" s="118" t="s">
        <v>25</v>
      </c>
      <c r="F288" s="141" t="s">
        <v>272</v>
      </c>
      <c r="G288" s="142"/>
      <c r="H288" s="11" t="s">
        <v>914</v>
      </c>
      <c r="I288" s="14">
        <f t="shared" si="8"/>
        <v>1.01</v>
      </c>
      <c r="J288" s="14">
        <v>3.35</v>
      </c>
      <c r="K288" s="109">
        <f t="shared" si="9"/>
        <v>8.08</v>
      </c>
      <c r="L288" s="115"/>
    </row>
    <row r="289" spans="1:12" ht="12.75" customHeight="1">
      <c r="A289" s="114"/>
      <c r="B289" s="107">
        <f>'Tax Invoice'!D285</f>
        <v>10</v>
      </c>
      <c r="C289" s="10" t="s">
        <v>68</v>
      </c>
      <c r="D289" s="10" t="s">
        <v>68</v>
      </c>
      <c r="E289" s="118" t="s">
        <v>25</v>
      </c>
      <c r="F289" s="141" t="s">
        <v>271</v>
      </c>
      <c r="G289" s="142"/>
      <c r="H289" s="11" t="s">
        <v>914</v>
      </c>
      <c r="I289" s="14">
        <f t="shared" si="8"/>
        <v>1.01</v>
      </c>
      <c r="J289" s="14">
        <v>3.35</v>
      </c>
      <c r="K289" s="109">
        <f t="shared" si="9"/>
        <v>10.1</v>
      </c>
      <c r="L289" s="115"/>
    </row>
    <row r="290" spans="1:12" ht="12.75" customHeight="1">
      <c r="A290" s="114"/>
      <c r="B290" s="107">
        <f>'Tax Invoice'!D286</f>
        <v>8</v>
      </c>
      <c r="C290" s="10" t="s">
        <v>68</v>
      </c>
      <c r="D290" s="10" t="s">
        <v>68</v>
      </c>
      <c r="E290" s="118" t="s">
        <v>26</v>
      </c>
      <c r="F290" s="141" t="s">
        <v>271</v>
      </c>
      <c r="G290" s="142"/>
      <c r="H290" s="11" t="s">
        <v>914</v>
      </c>
      <c r="I290" s="14">
        <f t="shared" si="8"/>
        <v>1.01</v>
      </c>
      <c r="J290" s="14">
        <v>3.35</v>
      </c>
      <c r="K290" s="109">
        <f t="shared" si="9"/>
        <v>8.08</v>
      </c>
      <c r="L290" s="115"/>
    </row>
    <row r="291" spans="1:12" ht="12.75" customHeight="1">
      <c r="A291" s="114"/>
      <c r="B291" s="107">
        <f>'Tax Invoice'!D287</f>
        <v>6</v>
      </c>
      <c r="C291" s="10" t="s">
        <v>68</v>
      </c>
      <c r="D291" s="10" t="s">
        <v>68</v>
      </c>
      <c r="E291" s="118" t="s">
        <v>27</v>
      </c>
      <c r="F291" s="141" t="s">
        <v>270</v>
      </c>
      <c r="G291" s="142"/>
      <c r="H291" s="11" t="s">
        <v>914</v>
      </c>
      <c r="I291" s="14">
        <f t="shared" si="8"/>
        <v>1.01</v>
      </c>
      <c r="J291" s="14">
        <v>3.35</v>
      </c>
      <c r="K291" s="109">
        <f t="shared" si="9"/>
        <v>6.0600000000000005</v>
      </c>
      <c r="L291" s="115"/>
    </row>
    <row r="292" spans="1:12" ht="12.75" customHeight="1">
      <c r="A292" s="114"/>
      <c r="B292" s="107">
        <f>'Tax Invoice'!D288</f>
        <v>6</v>
      </c>
      <c r="C292" s="10" t="s">
        <v>68</v>
      </c>
      <c r="D292" s="10" t="s">
        <v>68</v>
      </c>
      <c r="E292" s="118" t="s">
        <v>27</v>
      </c>
      <c r="F292" s="141" t="s">
        <v>731</v>
      </c>
      <c r="G292" s="142"/>
      <c r="H292" s="11" t="s">
        <v>914</v>
      </c>
      <c r="I292" s="14">
        <f t="shared" si="8"/>
        <v>1.01</v>
      </c>
      <c r="J292" s="14">
        <v>3.35</v>
      </c>
      <c r="K292" s="109">
        <f t="shared" si="9"/>
        <v>6.0600000000000005</v>
      </c>
      <c r="L292" s="115"/>
    </row>
    <row r="293" spans="1:12" ht="12.75" customHeight="1">
      <c r="A293" s="114"/>
      <c r="B293" s="107">
        <f>'Tax Invoice'!D289</f>
        <v>4</v>
      </c>
      <c r="C293" s="10" t="s">
        <v>915</v>
      </c>
      <c r="D293" s="10" t="s">
        <v>915</v>
      </c>
      <c r="E293" s="118" t="s">
        <v>650</v>
      </c>
      <c r="F293" s="141" t="s">
        <v>272</v>
      </c>
      <c r="G293" s="142"/>
      <c r="H293" s="11" t="s">
        <v>916</v>
      </c>
      <c r="I293" s="14">
        <f t="shared" si="8"/>
        <v>1.0900000000000001</v>
      </c>
      <c r="J293" s="14">
        <v>3.61</v>
      </c>
      <c r="K293" s="109">
        <f t="shared" si="9"/>
        <v>4.3600000000000003</v>
      </c>
      <c r="L293" s="115"/>
    </row>
    <row r="294" spans="1:12" ht="12.75" customHeight="1">
      <c r="A294" s="114"/>
      <c r="B294" s="107">
        <f>'Tax Invoice'!D290</f>
        <v>4</v>
      </c>
      <c r="C294" s="10" t="s">
        <v>915</v>
      </c>
      <c r="D294" s="10" t="s">
        <v>915</v>
      </c>
      <c r="E294" s="118" t="s">
        <v>650</v>
      </c>
      <c r="F294" s="141" t="s">
        <v>271</v>
      </c>
      <c r="G294" s="142"/>
      <c r="H294" s="11" t="s">
        <v>916</v>
      </c>
      <c r="I294" s="14">
        <f t="shared" si="8"/>
        <v>1.0900000000000001</v>
      </c>
      <c r="J294" s="14">
        <v>3.61</v>
      </c>
      <c r="K294" s="109">
        <f t="shared" si="9"/>
        <v>4.3600000000000003</v>
      </c>
      <c r="L294" s="115"/>
    </row>
    <row r="295" spans="1:12" ht="12.75" customHeight="1">
      <c r="A295" s="114"/>
      <c r="B295" s="107">
        <f>'Tax Invoice'!D291</f>
        <v>4</v>
      </c>
      <c r="C295" s="10" t="s">
        <v>915</v>
      </c>
      <c r="D295" s="10" t="s">
        <v>915</v>
      </c>
      <c r="E295" s="118" t="s">
        <v>650</v>
      </c>
      <c r="F295" s="141" t="s">
        <v>731</v>
      </c>
      <c r="G295" s="142"/>
      <c r="H295" s="11" t="s">
        <v>916</v>
      </c>
      <c r="I295" s="14">
        <f t="shared" si="8"/>
        <v>1.0900000000000001</v>
      </c>
      <c r="J295" s="14">
        <v>3.61</v>
      </c>
      <c r="K295" s="109">
        <f t="shared" si="9"/>
        <v>4.3600000000000003</v>
      </c>
      <c r="L295" s="115"/>
    </row>
    <row r="296" spans="1:12" ht="12.75" customHeight="1">
      <c r="A296" s="114"/>
      <c r="B296" s="107">
        <f>'Tax Invoice'!D292</f>
        <v>6</v>
      </c>
      <c r="C296" s="10" t="s">
        <v>915</v>
      </c>
      <c r="D296" s="10" t="s">
        <v>915</v>
      </c>
      <c r="E296" s="118" t="s">
        <v>67</v>
      </c>
      <c r="F296" s="141" t="s">
        <v>271</v>
      </c>
      <c r="G296" s="142"/>
      <c r="H296" s="11" t="s">
        <v>916</v>
      </c>
      <c r="I296" s="14">
        <f t="shared" si="8"/>
        <v>1.0900000000000001</v>
      </c>
      <c r="J296" s="14">
        <v>3.61</v>
      </c>
      <c r="K296" s="109">
        <f t="shared" si="9"/>
        <v>6.5400000000000009</v>
      </c>
      <c r="L296" s="115"/>
    </row>
    <row r="297" spans="1:12" ht="24" customHeight="1">
      <c r="A297" s="114"/>
      <c r="B297" s="107">
        <f>'Tax Invoice'!D293</f>
        <v>2</v>
      </c>
      <c r="C297" s="10" t="s">
        <v>917</v>
      </c>
      <c r="D297" s="10" t="s">
        <v>1097</v>
      </c>
      <c r="E297" s="118" t="s">
        <v>26</v>
      </c>
      <c r="F297" s="141"/>
      <c r="G297" s="142"/>
      <c r="H297" s="11" t="s">
        <v>918</v>
      </c>
      <c r="I297" s="14">
        <f t="shared" si="8"/>
        <v>3.5999999999999996</v>
      </c>
      <c r="J297" s="14">
        <v>11.97</v>
      </c>
      <c r="K297" s="109">
        <f t="shared" si="9"/>
        <v>7.1999999999999993</v>
      </c>
      <c r="L297" s="115"/>
    </row>
    <row r="298" spans="1:12" ht="24" customHeight="1">
      <c r="A298" s="114"/>
      <c r="B298" s="107">
        <f>'Tax Invoice'!D294</f>
        <v>2</v>
      </c>
      <c r="C298" s="10" t="s">
        <v>919</v>
      </c>
      <c r="D298" s="10" t="s">
        <v>1098</v>
      </c>
      <c r="E298" s="118" t="s">
        <v>25</v>
      </c>
      <c r="F298" s="141"/>
      <c r="G298" s="142"/>
      <c r="H298" s="11" t="s">
        <v>920</v>
      </c>
      <c r="I298" s="14">
        <f t="shared" si="8"/>
        <v>1.17</v>
      </c>
      <c r="J298" s="14">
        <v>3.88</v>
      </c>
      <c r="K298" s="109">
        <f t="shared" si="9"/>
        <v>2.34</v>
      </c>
      <c r="L298" s="115"/>
    </row>
    <row r="299" spans="1:12" ht="24" customHeight="1">
      <c r="A299" s="114"/>
      <c r="B299" s="107">
        <f>'Tax Invoice'!D295</f>
        <v>2</v>
      </c>
      <c r="C299" s="10" t="s">
        <v>919</v>
      </c>
      <c r="D299" s="10" t="s">
        <v>1099</v>
      </c>
      <c r="E299" s="118" t="s">
        <v>26</v>
      </c>
      <c r="F299" s="141"/>
      <c r="G299" s="142"/>
      <c r="H299" s="11" t="s">
        <v>920</v>
      </c>
      <c r="I299" s="14">
        <f t="shared" si="8"/>
        <v>1.17</v>
      </c>
      <c r="J299" s="14">
        <v>3.88</v>
      </c>
      <c r="K299" s="109">
        <f t="shared" si="9"/>
        <v>2.34</v>
      </c>
      <c r="L299" s="115"/>
    </row>
    <row r="300" spans="1:12" ht="36" customHeight="1">
      <c r="A300" s="114"/>
      <c r="B300" s="107">
        <f>'Tax Invoice'!D296</f>
        <v>2</v>
      </c>
      <c r="C300" s="10" t="s">
        <v>921</v>
      </c>
      <c r="D300" s="10" t="s">
        <v>1100</v>
      </c>
      <c r="E300" s="118" t="s">
        <v>25</v>
      </c>
      <c r="F300" s="141"/>
      <c r="G300" s="142"/>
      <c r="H300" s="11" t="s">
        <v>922</v>
      </c>
      <c r="I300" s="14">
        <f t="shared" si="8"/>
        <v>3.8299999999999996</v>
      </c>
      <c r="J300" s="14">
        <v>12.75</v>
      </c>
      <c r="K300" s="109">
        <f t="shared" si="9"/>
        <v>7.6599999999999993</v>
      </c>
      <c r="L300" s="115"/>
    </row>
    <row r="301" spans="1:12" ht="36" customHeight="1">
      <c r="A301" s="114"/>
      <c r="B301" s="107">
        <f>'Tax Invoice'!D297</f>
        <v>2</v>
      </c>
      <c r="C301" s="10" t="s">
        <v>923</v>
      </c>
      <c r="D301" s="10" t="s">
        <v>1101</v>
      </c>
      <c r="E301" s="118" t="s">
        <v>26</v>
      </c>
      <c r="F301" s="141" t="s">
        <v>272</v>
      </c>
      <c r="G301" s="142"/>
      <c r="H301" s="11" t="s">
        <v>924</v>
      </c>
      <c r="I301" s="14">
        <f t="shared" si="8"/>
        <v>4.3499999999999996</v>
      </c>
      <c r="J301" s="14">
        <v>14.47</v>
      </c>
      <c r="K301" s="109">
        <f t="shared" si="9"/>
        <v>8.6999999999999993</v>
      </c>
      <c r="L301" s="115"/>
    </row>
    <row r="302" spans="1:12" ht="36" customHeight="1">
      <c r="A302" s="114"/>
      <c r="B302" s="107">
        <f>'Tax Invoice'!D298</f>
        <v>2</v>
      </c>
      <c r="C302" s="10" t="s">
        <v>923</v>
      </c>
      <c r="D302" s="10" t="s">
        <v>1101</v>
      </c>
      <c r="E302" s="118" t="s">
        <v>26</v>
      </c>
      <c r="F302" s="141" t="s">
        <v>271</v>
      </c>
      <c r="G302" s="142"/>
      <c r="H302" s="11" t="s">
        <v>924</v>
      </c>
      <c r="I302" s="14">
        <f t="shared" si="8"/>
        <v>4.3499999999999996</v>
      </c>
      <c r="J302" s="14">
        <v>14.47</v>
      </c>
      <c r="K302" s="109">
        <f t="shared" si="9"/>
        <v>8.6999999999999993</v>
      </c>
      <c r="L302" s="115"/>
    </row>
    <row r="303" spans="1:12" ht="36" hidden="1" customHeight="1">
      <c r="A303" s="114"/>
      <c r="B303" s="133">
        <f>'Tax Invoice'!D299</f>
        <v>0</v>
      </c>
      <c r="C303" s="134" t="s">
        <v>925</v>
      </c>
      <c r="D303" s="134" t="s">
        <v>1102</v>
      </c>
      <c r="E303" s="135" t="s">
        <v>926</v>
      </c>
      <c r="F303" s="145"/>
      <c r="G303" s="146"/>
      <c r="H303" s="136" t="s">
        <v>927</v>
      </c>
      <c r="I303" s="137">
        <f t="shared" si="8"/>
        <v>3.55</v>
      </c>
      <c r="J303" s="137">
        <v>11.82</v>
      </c>
      <c r="K303" s="138">
        <f t="shared" si="9"/>
        <v>0</v>
      </c>
      <c r="L303" s="115"/>
    </row>
    <row r="304" spans="1:12" ht="36" customHeight="1">
      <c r="A304" s="114"/>
      <c r="B304" s="107">
        <f>'Tax Invoice'!D300</f>
        <v>2</v>
      </c>
      <c r="C304" s="10" t="s">
        <v>925</v>
      </c>
      <c r="D304" s="10" t="s">
        <v>1102</v>
      </c>
      <c r="E304" s="118" t="s">
        <v>928</v>
      </c>
      <c r="F304" s="141"/>
      <c r="G304" s="142"/>
      <c r="H304" s="11" t="s">
        <v>927</v>
      </c>
      <c r="I304" s="14">
        <f t="shared" si="8"/>
        <v>3.55</v>
      </c>
      <c r="J304" s="14">
        <v>11.82</v>
      </c>
      <c r="K304" s="109">
        <f t="shared" si="9"/>
        <v>7.1</v>
      </c>
      <c r="L304" s="115"/>
    </row>
    <row r="305" spans="1:12" ht="24" customHeight="1">
      <c r="A305" s="114"/>
      <c r="B305" s="107">
        <f>'Tax Invoice'!D301</f>
        <v>2</v>
      </c>
      <c r="C305" s="10" t="s">
        <v>929</v>
      </c>
      <c r="D305" s="10" t="s">
        <v>1103</v>
      </c>
      <c r="E305" s="118" t="s">
        <v>930</v>
      </c>
      <c r="F305" s="141"/>
      <c r="G305" s="142"/>
      <c r="H305" s="11" t="s">
        <v>931</v>
      </c>
      <c r="I305" s="14">
        <f t="shared" si="8"/>
        <v>2.0499999999999998</v>
      </c>
      <c r="J305" s="14">
        <v>6.81</v>
      </c>
      <c r="K305" s="109">
        <f t="shared" si="9"/>
        <v>4.0999999999999996</v>
      </c>
      <c r="L305" s="115"/>
    </row>
    <row r="306" spans="1:12" ht="24" customHeight="1">
      <c r="A306" s="114"/>
      <c r="B306" s="107">
        <f>'Tax Invoice'!D302</f>
        <v>2</v>
      </c>
      <c r="C306" s="10" t="s">
        <v>929</v>
      </c>
      <c r="D306" s="10" t="s">
        <v>1104</v>
      </c>
      <c r="E306" s="118" t="s">
        <v>926</v>
      </c>
      <c r="F306" s="141"/>
      <c r="G306" s="142"/>
      <c r="H306" s="11" t="s">
        <v>931</v>
      </c>
      <c r="I306" s="14">
        <f t="shared" si="8"/>
        <v>2.25</v>
      </c>
      <c r="J306" s="14">
        <v>7.47</v>
      </c>
      <c r="K306" s="109">
        <f t="shared" si="9"/>
        <v>4.5</v>
      </c>
      <c r="L306" s="115"/>
    </row>
    <row r="307" spans="1:12" ht="24" customHeight="1">
      <c r="A307" s="114"/>
      <c r="B307" s="107">
        <f>'Tax Invoice'!D303</f>
        <v>2</v>
      </c>
      <c r="C307" s="10" t="s">
        <v>929</v>
      </c>
      <c r="D307" s="10" t="s">
        <v>1105</v>
      </c>
      <c r="E307" s="118" t="s">
        <v>932</v>
      </c>
      <c r="F307" s="141"/>
      <c r="G307" s="142"/>
      <c r="H307" s="11" t="s">
        <v>931</v>
      </c>
      <c r="I307" s="14">
        <f t="shared" si="8"/>
        <v>2.25</v>
      </c>
      <c r="J307" s="14">
        <v>7.47</v>
      </c>
      <c r="K307" s="109">
        <f t="shared" si="9"/>
        <v>4.5</v>
      </c>
      <c r="L307" s="115"/>
    </row>
    <row r="308" spans="1:12" ht="24" customHeight="1">
      <c r="A308" s="114"/>
      <c r="B308" s="107">
        <f>'Tax Invoice'!D304</f>
        <v>2</v>
      </c>
      <c r="C308" s="10" t="s">
        <v>933</v>
      </c>
      <c r="D308" s="10" t="s">
        <v>1106</v>
      </c>
      <c r="E308" s="118" t="s">
        <v>934</v>
      </c>
      <c r="F308" s="141"/>
      <c r="G308" s="142"/>
      <c r="H308" s="11" t="s">
        <v>935</v>
      </c>
      <c r="I308" s="14">
        <f t="shared" si="8"/>
        <v>2.2200000000000002</v>
      </c>
      <c r="J308" s="14">
        <v>7.4</v>
      </c>
      <c r="K308" s="109">
        <f t="shared" si="9"/>
        <v>4.4400000000000004</v>
      </c>
      <c r="L308" s="115"/>
    </row>
    <row r="309" spans="1:12" ht="24" customHeight="1">
      <c r="A309" s="114"/>
      <c r="B309" s="107">
        <f>'Tax Invoice'!D305</f>
        <v>2</v>
      </c>
      <c r="C309" s="10" t="s">
        <v>933</v>
      </c>
      <c r="D309" s="10" t="s">
        <v>1107</v>
      </c>
      <c r="E309" s="118" t="s">
        <v>926</v>
      </c>
      <c r="F309" s="141"/>
      <c r="G309" s="142"/>
      <c r="H309" s="11" t="s">
        <v>935</v>
      </c>
      <c r="I309" s="14">
        <f t="shared" si="8"/>
        <v>2.4699999999999998</v>
      </c>
      <c r="J309" s="14">
        <v>8.23</v>
      </c>
      <c r="K309" s="109">
        <f t="shared" si="9"/>
        <v>4.9399999999999995</v>
      </c>
      <c r="L309" s="115"/>
    </row>
    <row r="310" spans="1:12" ht="24" customHeight="1">
      <c r="A310" s="114"/>
      <c r="B310" s="107">
        <f>'Tax Invoice'!D306</f>
        <v>2</v>
      </c>
      <c r="C310" s="10" t="s">
        <v>933</v>
      </c>
      <c r="D310" s="10" t="s">
        <v>1108</v>
      </c>
      <c r="E310" s="118" t="s">
        <v>932</v>
      </c>
      <c r="F310" s="141"/>
      <c r="G310" s="142"/>
      <c r="H310" s="11" t="s">
        <v>935</v>
      </c>
      <c r="I310" s="14">
        <f t="shared" si="8"/>
        <v>2.4699999999999998</v>
      </c>
      <c r="J310" s="14">
        <v>8.23</v>
      </c>
      <c r="K310" s="109">
        <f t="shared" si="9"/>
        <v>4.9399999999999995</v>
      </c>
      <c r="L310" s="115"/>
    </row>
    <row r="311" spans="1:12" ht="36" customHeight="1">
      <c r="A311" s="114"/>
      <c r="B311" s="107">
        <f>'Tax Invoice'!D307</f>
        <v>1</v>
      </c>
      <c r="C311" s="10" t="s">
        <v>936</v>
      </c>
      <c r="D311" s="10" t="s">
        <v>1109</v>
      </c>
      <c r="E311" s="118" t="s">
        <v>934</v>
      </c>
      <c r="F311" s="141"/>
      <c r="G311" s="142"/>
      <c r="H311" s="11" t="s">
        <v>937</v>
      </c>
      <c r="I311" s="14">
        <f t="shared" si="8"/>
        <v>3.6199999999999997</v>
      </c>
      <c r="J311" s="14">
        <v>12.06</v>
      </c>
      <c r="K311" s="109">
        <f t="shared" si="9"/>
        <v>3.6199999999999997</v>
      </c>
      <c r="L311" s="115"/>
    </row>
    <row r="312" spans="1:12" ht="36" customHeight="1">
      <c r="A312" s="114"/>
      <c r="B312" s="107">
        <f>'Tax Invoice'!D308</f>
        <v>1</v>
      </c>
      <c r="C312" s="10" t="s">
        <v>936</v>
      </c>
      <c r="D312" s="10" t="s">
        <v>1110</v>
      </c>
      <c r="E312" s="118" t="s">
        <v>930</v>
      </c>
      <c r="F312" s="141"/>
      <c r="G312" s="142"/>
      <c r="H312" s="11" t="s">
        <v>937</v>
      </c>
      <c r="I312" s="14">
        <f t="shared" si="8"/>
        <v>4.1399999999999997</v>
      </c>
      <c r="J312" s="14">
        <v>13.78</v>
      </c>
      <c r="K312" s="109">
        <f t="shared" si="9"/>
        <v>4.1399999999999997</v>
      </c>
      <c r="L312" s="115"/>
    </row>
    <row r="313" spans="1:12" ht="36" customHeight="1">
      <c r="A313" s="114"/>
      <c r="B313" s="107">
        <f>'Tax Invoice'!D309</f>
        <v>2</v>
      </c>
      <c r="C313" s="10" t="s">
        <v>936</v>
      </c>
      <c r="D313" s="10" t="s">
        <v>1111</v>
      </c>
      <c r="E313" s="118" t="s">
        <v>926</v>
      </c>
      <c r="F313" s="141"/>
      <c r="G313" s="142"/>
      <c r="H313" s="11" t="s">
        <v>937</v>
      </c>
      <c r="I313" s="14">
        <f t="shared" si="8"/>
        <v>3.88</v>
      </c>
      <c r="J313" s="14">
        <v>12.92</v>
      </c>
      <c r="K313" s="109">
        <f t="shared" si="9"/>
        <v>7.76</v>
      </c>
      <c r="L313" s="115"/>
    </row>
    <row r="314" spans="1:12" ht="12.75" customHeight="1">
      <c r="A314" s="114"/>
      <c r="B314" s="107">
        <f>'Tax Invoice'!D310</f>
        <v>2</v>
      </c>
      <c r="C314" s="10" t="s">
        <v>938</v>
      </c>
      <c r="D314" s="10" t="s">
        <v>1112</v>
      </c>
      <c r="E314" s="118" t="s">
        <v>807</v>
      </c>
      <c r="F314" s="141" t="s">
        <v>272</v>
      </c>
      <c r="G314" s="142"/>
      <c r="H314" s="11" t="s">
        <v>939</v>
      </c>
      <c r="I314" s="14">
        <f t="shared" si="8"/>
        <v>0.24000000000000002</v>
      </c>
      <c r="J314" s="14">
        <v>0.79</v>
      </c>
      <c r="K314" s="109">
        <f t="shared" si="9"/>
        <v>0.48000000000000004</v>
      </c>
      <c r="L314" s="115"/>
    </row>
    <row r="315" spans="1:12" ht="12.75" customHeight="1">
      <c r="A315" s="114"/>
      <c r="B315" s="107">
        <f>'Tax Invoice'!D311</f>
        <v>2</v>
      </c>
      <c r="C315" s="10" t="s">
        <v>938</v>
      </c>
      <c r="D315" s="10" t="s">
        <v>1113</v>
      </c>
      <c r="E315" s="118" t="s">
        <v>722</v>
      </c>
      <c r="F315" s="141" t="s">
        <v>272</v>
      </c>
      <c r="G315" s="142"/>
      <c r="H315" s="11" t="s">
        <v>939</v>
      </c>
      <c r="I315" s="14">
        <f t="shared" si="8"/>
        <v>0.25</v>
      </c>
      <c r="J315" s="14">
        <v>0.83</v>
      </c>
      <c r="K315" s="109">
        <f t="shared" si="9"/>
        <v>0.5</v>
      </c>
      <c r="L315" s="115"/>
    </row>
    <row r="316" spans="1:12" ht="12.75" customHeight="1">
      <c r="A316" s="114"/>
      <c r="B316" s="107">
        <f>'Tax Invoice'!D312</f>
        <v>2</v>
      </c>
      <c r="C316" s="10" t="s">
        <v>938</v>
      </c>
      <c r="D316" s="10" t="s">
        <v>1113</v>
      </c>
      <c r="E316" s="118" t="s">
        <v>722</v>
      </c>
      <c r="F316" s="141" t="s">
        <v>582</v>
      </c>
      <c r="G316" s="142"/>
      <c r="H316" s="11" t="s">
        <v>939</v>
      </c>
      <c r="I316" s="14">
        <f t="shared" si="8"/>
        <v>0.25</v>
      </c>
      <c r="J316" s="14">
        <v>0.83</v>
      </c>
      <c r="K316" s="109">
        <f t="shared" si="9"/>
        <v>0.5</v>
      </c>
      <c r="L316" s="115"/>
    </row>
    <row r="317" spans="1:12" ht="12.75" customHeight="1">
      <c r="A317" s="114"/>
      <c r="B317" s="107">
        <f>'Tax Invoice'!D313</f>
        <v>3</v>
      </c>
      <c r="C317" s="10" t="s">
        <v>938</v>
      </c>
      <c r="D317" s="10" t="s">
        <v>1114</v>
      </c>
      <c r="E317" s="118" t="s">
        <v>889</v>
      </c>
      <c r="F317" s="141" t="s">
        <v>272</v>
      </c>
      <c r="G317" s="142"/>
      <c r="H317" s="11" t="s">
        <v>939</v>
      </c>
      <c r="I317" s="14">
        <f t="shared" si="8"/>
        <v>0.27</v>
      </c>
      <c r="J317" s="14">
        <v>0.9</v>
      </c>
      <c r="K317" s="109">
        <f t="shared" si="9"/>
        <v>0.81</v>
      </c>
      <c r="L317" s="115"/>
    </row>
    <row r="318" spans="1:12" ht="12.75" customHeight="1">
      <c r="A318" s="114"/>
      <c r="B318" s="107">
        <f>'Tax Invoice'!D314</f>
        <v>4</v>
      </c>
      <c r="C318" s="10" t="s">
        <v>938</v>
      </c>
      <c r="D318" s="10" t="s">
        <v>1115</v>
      </c>
      <c r="E318" s="118" t="s">
        <v>785</v>
      </c>
      <c r="F318" s="141" t="s">
        <v>582</v>
      </c>
      <c r="G318" s="142"/>
      <c r="H318" s="11" t="s">
        <v>939</v>
      </c>
      <c r="I318" s="14">
        <f t="shared" si="8"/>
        <v>0.3</v>
      </c>
      <c r="J318" s="14">
        <v>0.97</v>
      </c>
      <c r="K318" s="109">
        <f t="shared" si="9"/>
        <v>1.2</v>
      </c>
      <c r="L318" s="115"/>
    </row>
    <row r="319" spans="1:12" ht="12.75" customHeight="1">
      <c r="A319" s="114"/>
      <c r="B319" s="107">
        <f>'Tax Invoice'!D315</f>
        <v>2</v>
      </c>
      <c r="C319" s="10" t="s">
        <v>938</v>
      </c>
      <c r="D319" s="10" t="s">
        <v>1115</v>
      </c>
      <c r="E319" s="118" t="s">
        <v>785</v>
      </c>
      <c r="F319" s="141" t="s">
        <v>940</v>
      </c>
      <c r="G319" s="142"/>
      <c r="H319" s="11" t="s">
        <v>939</v>
      </c>
      <c r="I319" s="14">
        <f t="shared" si="8"/>
        <v>0.3</v>
      </c>
      <c r="J319" s="14">
        <v>0.97</v>
      </c>
      <c r="K319" s="109">
        <f t="shared" si="9"/>
        <v>0.6</v>
      </c>
      <c r="L319" s="115"/>
    </row>
    <row r="320" spans="1:12" ht="12.75" customHeight="1">
      <c r="A320" s="114"/>
      <c r="B320" s="107">
        <f>'Tax Invoice'!D316</f>
        <v>4</v>
      </c>
      <c r="C320" s="10" t="s">
        <v>938</v>
      </c>
      <c r="D320" s="10" t="s">
        <v>1116</v>
      </c>
      <c r="E320" s="118" t="s">
        <v>787</v>
      </c>
      <c r="F320" s="141" t="s">
        <v>272</v>
      </c>
      <c r="G320" s="142"/>
      <c r="H320" s="11" t="s">
        <v>939</v>
      </c>
      <c r="I320" s="14">
        <f t="shared" si="8"/>
        <v>0.33</v>
      </c>
      <c r="J320" s="14">
        <v>1.07</v>
      </c>
      <c r="K320" s="109">
        <f t="shared" si="9"/>
        <v>1.32</v>
      </c>
      <c r="L320" s="115"/>
    </row>
    <row r="321" spans="1:12" ht="12.75" customHeight="1">
      <c r="A321" s="114"/>
      <c r="B321" s="107">
        <f>'Tax Invoice'!D317</f>
        <v>2</v>
      </c>
      <c r="C321" s="10" t="s">
        <v>938</v>
      </c>
      <c r="D321" s="10" t="s">
        <v>1116</v>
      </c>
      <c r="E321" s="118" t="s">
        <v>787</v>
      </c>
      <c r="F321" s="141" t="s">
        <v>940</v>
      </c>
      <c r="G321" s="142"/>
      <c r="H321" s="11" t="s">
        <v>939</v>
      </c>
      <c r="I321" s="14">
        <f t="shared" si="8"/>
        <v>0.33</v>
      </c>
      <c r="J321" s="14">
        <v>1.07</v>
      </c>
      <c r="K321" s="109">
        <f t="shared" si="9"/>
        <v>0.66</v>
      </c>
      <c r="L321" s="115"/>
    </row>
    <row r="322" spans="1:12" ht="12.75" customHeight="1">
      <c r="A322" s="114"/>
      <c r="B322" s="107">
        <f>'Tax Invoice'!D318</f>
        <v>2</v>
      </c>
      <c r="C322" s="10" t="s">
        <v>938</v>
      </c>
      <c r="D322" s="10" t="s">
        <v>1117</v>
      </c>
      <c r="E322" s="118" t="s">
        <v>804</v>
      </c>
      <c r="F322" s="141" t="s">
        <v>272</v>
      </c>
      <c r="G322" s="142"/>
      <c r="H322" s="11" t="s">
        <v>939</v>
      </c>
      <c r="I322" s="14">
        <f t="shared" si="8"/>
        <v>0.35000000000000003</v>
      </c>
      <c r="J322" s="14">
        <v>1.1399999999999999</v>
      </c>
      <c r="K322" s="109">
        <f t="shared" si="9"/>
        <v>0.70000000000000007</v>
      </c>
      <c r="L322" s="115"/>
    </row>
    <row r="323" spans="1:12" ht="12.75" customHeight="1">
      <c r="A323" s="114"/>
      <c r="B323" s="107">
        <f>'Tax Invoice'!D319</f>
        <v>2</v>
      </c>
      <c r="C323" s="10" t="s">
        <v>938</v>
      </c>
      <c r="D323" s="10" t="s">
        <v>1117</v>
      </c>
      <c r="E323" s="118" t="s">
        <v>804</v>
      </c>
      <c r="F323" s="141" t="s">
        <v>110</v>
      </c>
      <c r="G323" s="142"/>
      <c r="H323" s="11" t="s">
        <v>939</v>
      </c>
      <c r="I323" s="14">
        <f t="shared" si="8"/>
        <v>0.35000000000000003</v>
      </c>
      <c r="J323" s="14">
        <v>1.1399999999999999</v>
      </c>
      <c r="K323" s="109">
        <f t="shared" si="9"/>
        <v>0.70000000000000007</v>
      </c>
      <c r="L323" s="115"/>
    </row>
    <row r="324" spans="1:12" ht="12.75" customHeight="1">
      <c r="A324" s="114"/>
      <c r="B324" s="107">
        <f>'Tax Invoice'!D320</f>
        <v>2</v>
      </c>
      <c r="C324" s="10" t="s">
        <v>938</v>
      </c>
      <c r="D324" s="10" t="s">
        <v>1118</v>
      </c>
      <c r="E324" s="118" t="s">
        <v>788</v>
      </c>
      <c r="F324" s="141" t="s">
        <v>272</v>
      </c>
      <c r="G324" s="142"/>
      <c r="H324" s="11" t="s">
        <v>939</v>
      </c>
      <c r="I324" s="14">
        <f t="shared" si="8"/>
        <v>0.36</v>
      </c>
      <c r="J324" s="14">
        <v>1.19</v>
      </c>
      <c r="K324" s="109">
        <f t="shared" si="9"/>
        <v>0.72</v>
      </c>
      <c r="L324" s="115"/>
    </row>
    <row r="325" spans="1:12" ht="12.75" customHeight="1">
      <c r="A325" s="114"/>
      <c r="B325" s="107">
        <f>'Tax Invoice'!D321</f>
        <v>2</v>
      </c>
      <c r="C325" s="10" t="s">
        <v>938</v>
      </c>
      <c r="D325" s="10" t="s">
        <v>1119</v>
      </c>
      <c r="E325" s="118" t="s">
        <v>808</v>
      </c>
      <c r="F325" s="141" t="s">
        <v>272</v>
      </c>
      <c r="G325" s="142"/>
      <c r="H325" s="11" t="s">
        <v>939</v>
      </c>
      <c r="I325" s="14">
        <f t="shared" si="8"/>
        <v>0.38</v>
      </c>
      <c r="J325" s="14">
        <v>1.24</v>
      </c>
      <c r="K325" s="109">
        <f t="shared" si="9"/>
        <v>0.76</v>
      </c>
      <c r="L325" s="115"/>
    </row>
    <row r="326" spans="1:12" ht="12.75" customHeight="1">
      <c r="A326" s="114"/>
      <c r="B326" s="107">
        <f>'Tax Invoice'!D322</f>
        <v>2</v>
      </c>
      <c r="C326" s="10" t="s">
        <v>938</v>
      </c>
      <c r="D326" s="10" t="s">
        <v>1120</v>
      </c>
      <c r="E326" s="118" t="s">
        <v>799</v>
      </c>
      <c r="F326" s="141" t="s">
        <v>272</v>
      </c>
      <c r="G326" s="142"/>
      <c r="H326" s="11" t="s">
        <v>939</v>
      </c>
      <c r="I326" s="14">
        <f t="shared" si="8"/>
        <v>0.4</v>
      </c>
      <c r="J326" s="14">
        <v>1.31</v>
      </c>
      <c r="K326" s="109">
        <f t="shared" si="9"/>
        <v>0.8</v>
      </c>
      <c r="L326" s="115"/>
    </row>
    <row r="327" spans="1:12" ht="12.75" customHeight="1">
      <c r="A327" s="114"/>
      <c r="B327" s="107">
        <f>'Tax Invoice'!D323</f>
        <v>1</v>
      </c>
      <c r="C327" s="10" t="s">
        <v>938</v>
      </c>
      <c r="D327" s="10" t="s">
        <v>1121</v>
      </c>
      <c r="E327" s="118" t="s">
        <v>941</v>
      </c>
      <c r="F327" s="141" t="s">
        <v>272</v>
      </c>
      <c r="G327" s="142"/>
      <c r="H327" s="11" t="s">
        <v>939</v>
      </c>
      <c r="I327" s="14">
        <f t="shared" si="8"/>
        <v>0.47000000000000003</v>
      </c>
      <c r="J327" s="14">
        <v>1.54</v>
      </c>
      <c r="K327" s="109">
        <f t="shared" si="9"/>
        <v>0.47000000000000003</v>
      </c>
      <c r="L327" s="115"/>
    </row>
    <row r="328" spans="1:12" ht="24" customHeight="1">
      <c r="A328" s="114"/>
      <c r="B328" s="107">
        <f>'Tax Invoice'!D324</f>
        <v>2</v>
      </c>
      <c r="C328" s="10" t="s">
        <v>942</v>
      </c>
      <c r="D328" s="10" t="s">
        <v>1122</v>
      </c>
      <c r="E328" s="118" t="s">
        <v>889</v>
      </c>
      <c r="F328" s="141" t="s">
        <v>272</v>
      </c>
      <c r="G328" s="142"/>
      <c r="H328" s="11" t="s">
        <v>943</v>
      </c>
      <c r="I328" s="14">
        <f t="shared" si="8"/>
        <v>1.6</v>
      </c>
      <c r="J328" s="14">
        <v>5.33</v>
      </c>
      <c r="K328" s="109">
        <f t="shared" si="9"/>
        <v>3.2</v>
      </c>
      <c r="L328" s="115"/>
    </row>
    <row r="329" spans="1:12" ht="24" customHeight="1">
      <c r="A329" s="114"/>
      <c r="B329" s="107">
        <f>'Tax Invoice'!D325</f>
        <v>1</v>
      </c>
      <c r="C329" s="10" t="s">
        <v>944</v>
      </c>
      <c r="D329" s="10" t="s">
        <v>1123</v>
      </c>
      <c r="E329" s="118" t="s">
        <v>721</v>
      </c>
      <c r="F329" s="141" t="s">
        <v>272</v>
      </c>
      <c r="G329" s="142"/>
      <c r="H329" s="11" t="s">
        <v>945</v>
      </c>
      <c r="I329" s="14">
        <f t="shared" si="8"/>
        <v>0.57000000000000006</v>
      </c>
      <c r="J329" s="14">
        <v>1.88</v>
      </c>
      <c r="K329" s="109">
        <f t="shared" si="9"/>
        <v>0.57000000000000006</v>
      </c>
      <c r="L329" s="115"/>
    </row>
    <row r="330" spans="1:12" ht="24" customHeight="1">
      <c r="A330" s="114"/>
      <c r="B330" s="107">
        <f>'Tax Invoice'!D326</f>
        <v>2</v>
      </c>
      <c r="C330" s="10" t="s">
        <v>944</v>
      </c>
      <c r="D330" s="10" t="s">
        <v>1124</v>
      </c>
      <c r="E330" s="118" t="s">
        <v>807</v>
      </c>
      <c r="F330" s="141" t="s">
        <v>272</v>
      </c>
      <c r="G330" s="142"/>
      <c r="H330" s="11" t="s">
        <v>945</v>
      </c>
      <c r="I330" s="14">
        <f t="shared" si="8"/>
        <v>0.62</v>
      </c>
      <c r="J330" s="14">
        <v>2.0499999999999998</v>
      </c>
      <c r="K330" s="109">
        <f t="shared" si="9"/>
        <v>1.24</v>
      </c>
      <c r="L330" s="115"/>
    </row>
    <row r="331" spans="1:12" ht="24" customHeight="1">
      <c r="A331" s="114"/>
      <c r="B331" s="107">
        <f>'Tax Invoice'!D327</f>
        <v>2</v>
      </c>
      <c r="C331" s="10" t="s">
        <v>944</v>
      </c>
      <c r="D331" s="10" t="s">
        <v>1125</v>
      </c>
      <c r="E331" s="118" t="s">
        <v>722</v>
      </c>
      <c r="F331" s="141" t="s">
        <v>272</v>
      </c>
      <c r="G331" s="142"/>
      <c r="H331" s="11" t="s">
        <v>945</v>
      </c>
      <c r="I331" s="14">
        <f t="shared" si="8"/>
        <v>0.67</v>
      </c>
      <c r="J331" s="14">
        <v>2.23</v>
      </c>
      <c r="K331" s="109">
        <f t="shared" si="9"/>
        <v>1.34</v>
      </c>
      <c r="L331" s="115"/>
    </row>
    <row r="332" spans="1:12" ht="24" customHeight="1">
      <c r="A332" s="114"/>
      <c r="B332" s="107">
        <f>'Tax Invoice'!D328</f>
        <v>1</v>
      </c>
      <c r="C332" s="10" t="s">
        <v>944</v>
      </c>
      <c r="D332" s="10" t="s">
        <v>1126</v>
      </c>
      <c r="E332" s="118" t="s">
        <v>889</v>
      </c>
      <c r="F332" s="141" t="s">
        <v>272</v>
      </c>
      <c r="G332" s="142"/>
      <c r="H332" s="11" t="s">
        <v>945</v>
      </c>
      <c r="I332" s="14">
        <f t="shared" si="8"/>
        <v>0.72</v>
      </c>
      <c r="J332" s="14">
        <v>2.4</v>
      </c>
      <c r="K332" s="109">
        <f t="shared" si="9"/>
        <v>0.72</v>
      </c>
      <c r="L332" s="115"/>
    </row>
    <row r="333" spans="1:12" ht="24" customHeight="1">
      <c r="A333" s="114"/>
      <c r="B333" s="107">
        <f>'Tax Invoice'!D329</f>
        <v>2</v>
      </c>
      <c r="C333" s="10" t="s">
        <v>944</v>
      </c>
      <c r="D333" s="10" t="s">
        <v>1127</v>
      </c>
      <c r="E333" s="118" t="s">
        <v>804</v>
      </c>
      <c r="F333" s="141" t="s">
        <v>272</v>
      </c>
      <c r="G333" s="142"/>
      <c r="H333" s="11" t="s">
        <v>945</v>
      </c>
      <c r="I333" s="14">
        <f t="shared" si="8"/>
        <v>0.96</v>
      </c>
      <c r="J333" s="14">
        <v>3.17</v>
      </c>
      <c r="K333" s="109">
        <f t="shared" si="9"/>
        <v>1.92</v>
      </c>
      <c r="L333" s="115"/>
    </row>
    <row r="334" spans="1:12" ht="24" customHeight="1">
      <c r="A334" s="114"/>
      <c r="B334" s="107">
        <f>'Tax Invoice'!D330</f>
        <v>2</v>
      </c>
      <c r="C334" s="10" t="s">
        <v>944</v>
      </c>
      <c r="D334" s="10" t="s">
        <v>1128</v>
      </c>
      <c r="E334" s="118" t="s">
        <v>799</v>
      </c>
      <c r="F334" s="141" t="s">
        <v>272</v>
      </c>
      <c r="G334" s="142"/>
      <c r="H334" s="11" t="s">
        <v>945</v>
      </c>
      <c r="I334" s="14">
        <f t="shared" si="8"/>
        <v>1.32</v>
      </c>
      <c r="J334" s="14">
        <v>4.38</v>
      </c>
      <c r="K334" s="109">
        <f t="shared" si="9"/>
        <v>2.64</v>
      </c>
      <c r="L334" s="115"/>
    </row>
    <row r="335" spans="1:12" ht="36" customHeight="1">
      <c r="A335" s="114"/>
      <c r="B335" s="107">
        <f>'Tax Invoice'!D331</f>
        <v>1</v>
      </c>
      <c r="C335" s="10" t="s">
        <v>946</v>
      </c>
      <c r="D335" s="10" t="s">
        <v>946</v>
      </c>
      <c r="E335" s="118" t="s">
        <v>837</v>
      </c>
      <c r="F335" s="141"/>
      <c r="G335" s="142"/>
      <c r="H335" s="11" t="s">
        <v>947</v>
      </c>
      <c r="I335" s="14">
        <f t="shared" si="8"/>
        <v>0.63</v>
      </c>
      <c r="J335" s="14">
        <v>2.0699999999999998</v>
      </c>
      <c r="K335" s="109">
        <f t="shared" si="9"/>
        <v>0.63</v>
      </c>
      <c r="L335" s="115"/>
    </row>
    <row r="336" spans="1:12" ht="36" customHeight="1">
      <c r="A336" s="114"/>
      <c r="B336" s="107">
        <f>'Tax Invoice'!D332</f>
        <v>1</v>
      </c>
      <c r="C336" s="10" t="s">
        <v>948</v>
      </c>
      <c r="D336" s="10" t="s">
        <v>1129</v>
      </c>
      <c r="E336" s="118" t="s">
        <v>949</v>
      </c>
      <c r="F336" s="141"/>
      <c r="G336" s="142"/>
      <c r="H336" s="11" t="s">
        <v>950</v>
      </c>
      <c r="I336" s="14">
        <f t="shared" si="8"/>
        <v>2.2999999999999998</v>
      </c>
      <c r="J336" s="14">
        <v>7.66</v>
      </c>
      <c r="K336" s="109">
        <f t="shared" si="9"/>
        <v>2.2999999999999998</v>
      </c>
      <c r="L336" s="115"/>
    </row>
    <row r="337" spans="1:12" ht="36" customHeight="1">
      <c r="A337" s="114"/>
      <c r="B337" s="107">
        <f>'Tax Invoice'!D333</f>
        <v>2</v>
      </c>
      <c r="C337" s="10" t="s">
        <v>948</v>
      </c>
      <c r="D337" s="10" t="s">
        <v>1130</v>
      </c>
      <c r="E337" s="118" t="s">
        <v>951</v>
      </c>
      <c r="F337" s="141"/>
      <c r="G337" s="142"/>
      <c r="H337" s="11" t="s">
        <v>950</v>
      </c>
      <c r="I337" s="14">
        <f t="shared" si="8"/>
        <v>2.2999999999999998</v>
      </c>
      <c r="J337" s="14">
        <v>7.66</v>
      </c>
      <c r="K337" s="109">
        <f t="shared" si="9"/>
        <v>4.5999999999999996</v>
      </c>
      <c r="L337" s="115"/>
    </row>
    <row r="338" spans="1:12" ht="36" customHeight="1">
      <c r="A338" s="114"/>
      <c r="B338" s="107">
        <f>'Tax Invoice'!D334</f>
        <v>2</v>
      </c>
      <c r="C338" s="10" t="s">
        <v>952</v>
      </c>
      <c r="D338" s="10" t="s">
        <v>952</v>
      </c>
      <c r="E338" s="118" t="s">
        <v>238</v>
      </c>
      <c r="F338" s="141" t="s">
        <v>25</v>
      </c>
      <c r="G338" s="142"/>
      <c r="H338" s="11" t="s">
        <v>953</v>
      </c>
      <c r="I338" s="14">
        <f t="shared" si="8"/>
        <v>2.0699999999999998</v>
      </c>
      <c r="J338" s="14">
        <v>6.88</v>
      </c>
      <c r="K338" s="109">
        <f t="shared" si="9"/>
        <v>4.1399999999999997</v>
      </c>
      <c r="L338" s="115"/>
    </row>
    <row r="339" spans="1:12" ht="36" customHeight="1">
      <c r="A339" s="114"/>
      <c r="B339" s="107">
        <f>'Tax Invoice'!D335</f>
        <v>2</v>
      </c>
      <c r="C339" s="10" t="s">
        <v>952</v>
      </c>
      <c r="D339" s="10" t="s">
        <v>952</v>
      </c>
      <c r="E339" s="118" t="s">
        <v>954</v>
      </c>
      <c r="F339" s="141" t="s">
        <v>23</v>
      </c>
      <c r="G339" s="142"/>
      <c r="H339" s="11" t="s">
        <v>953</v>
      </c>
      <c r="I339" s="14">
        <f t="shared" si="8"/>
        <v>2.0699999999999998</v>
      </c>
      <c r="J339" s="14">
        <v>6.88</v>
      </c>
      <c r="K339" s="109">
        <f t="shared" si="9"/>
        <v>4.1399999999999997</v>
      </c>
      <c r="L339" s="115"/>
    </row>
    <row r="340" spans="1:12" ht="36" customHeight="1">
      <c r="A340" s="114"/>
      <c r="B340" s="107">
        <f>'Tax Invoice'!D336</f>
        <v>1</v>
      </c>
      <c r="C340" s="10" t="s">
        <v>952</v>
      </c>
      <c r="D340" s="10" t="s">
        <v>952</v>
      </c>
      <c r="E340" s="118" t="s">
        <v>67</v>
      </c>
      <c r="F340" s="141" t="s">
        <v>238</v>
      </c>
      <c r="G340" s="142"/>
      <c r="H340" s="11" t="s">
        <v>953</v>
      </c>
      <c r="I340" s="14">
        <f t="shared" si="8"/>
        <v>2.0699999999999998</v>
      </c>
      <c r="J340" s="14">
        <v>6.88</v>
      </c>
      <c r="K340" s="109">
        <f t="shared" si="9"/>
        <v>2.0699999999999998</v>
      </c>
      <c r="L340" s="115"/>
    </row>
    <row r="341" spans="1:12" ht="36" customHeight="1">
      <c r="A341" s="114"/>
      <c r="B341" s="107">
        <f>'Tax Invoice'!D337</f>
        <v>1</v>
      </c>
      <c r="C341" s="10" t="s">
        <v>955</v>
      </c>
      <c r="D341" s="10" t="s">
        <v>955</v>
      </c>
      <c r="E341" s="118" t="s">
        <v>954</v>
      </c>
      <c r="F341" s="141" t="s">
        <v>25</v>
      </c>
      <c r="G341" s="142"/>
      <c r="H341" s="11" t="s">
        <v>956</v>
      </c>
      <c r="I341" s="14">
        <f t="shared" si="8"/>
        <v>3.05</v>
      </c>
      <c r="J341" s="14">
        <v>10.16</v>
      </c>
      <c r="K341" s="109">
        <f t="shared" si="9"/>
        <v>3.05</v>
      </c>
      <c r="L341" s="115"/>
    </row>
    <row r="342" spans="1:12" ht="36" customHeight="1">
      <c r="A342" s="114"/>
      <c r="B342" s="107">
        <f>'Tax Invoice'!D338</f>
        <v>1</v>
      </c>
      <c r="C342" s="10" t="s">
        <v>955</v>
      </c>
      <c r="D342" s="10" t="s">
        <v>955</v>
      </c>
      <c r="E342" s="118" t="s">
        <v>954</v>
      </c>
      <c r="F342" s="141" t="s">
        <v>26</v>
      </c>
      <c r="G342" s="142"/>
      <c r="H342" s="11" t="s">
        <v>956</v>
      </c>
      <c r="I342" s="14">
        <f t="shared" ref="I342:I405" si="10">ROUNDUP(J342*$N$1,2)</f>
        <v>3.05</v>
      </c>
      <c r="J342" s="14">
        <v>10.16</v>
      </c>
      <c r="K342" s="109">
        <f t="shared" ref="K342:K405" si="11">I342*B342</f>
        <v>3.05</v>
      </c>
      <c r="L342" s="115"/>
    </row>
    <row r="343" spans="1:12" ht="36" customHeight="1">
      <c r="A343" s="114"/>
      <c r="B343" s="107">
        <f>'Tax Invoice'!D339</f>
        <v>1</v>
      </c>
      <c r="C343" s="10" t="s">
        <v>957</v>
      </c>
      <c r="D343" s="10" t="s">
        <v>957</v>
      </c>
      <c r="E343" s="118" t="s">
        <v>238</v>
      </c>
      <c r="F343" s="141" t="s">
        <v>23</v>
      </c>
      <c r="G343" s="142"/>
      <c r="H343" s="11" t="s">
        <v>958</v>
      </c>
      <c r="I343" s="14">
        <f t="shared" si="10"/>
        <v>3.6999999999999997</v>
      </c>
      <c r="J343" s="14">
        <v>12.33</v>
      </c>
      <c r="K343" s="109">
        <f t="shared" si="11"/>
        <v>3.6999999999999997</v>
      </c>
      <c r="L343" s="115"/>
    </row>
    <row r="344" spans="1:12" ht="36" customHeight="1">
      <c r="A344" s="114"/>
      <c r="B344" s="107">
        <f>'Tax Invoice'!D340</f>
        <v>1</v>
      </c>
      <c r="C344" s="10" t="s">
        <v>957</v>
      </c>
      <c r="D344" s="10" t="s">
        <v>957</v>
      </c>
      <c r="E344" s="118" t="s">
        <v>238</v>
      </c>
      <c r="F344" s="141" t="s">
        <v>25</v>
      </c>
      <c r="G344" s="142"/>
      <c r="H344" s="11" t="s">
        <v>958</v>
      </c>
      <c r="I344" s="14">
        <f t="shared" si="10"/>
        <v>3.6999999999999997</v>
      </c>
      <c r="J344" s="14">
        <v>12.33</v>
      </c>
      <c r="K344" s="109">
        <f t="shared" si="11"/>
        <v>3.6999999999999997</v>
      </c>
      <c r="L344" s="115"/>
    </row>
    <row r="345" spans="1:12" ht="36" customHeight="1">
      <c r="A345" s="114"/>
      <c r="B345" s="107">
        <f>'Tax Invoice'!D341</f>
        <v>1</v>
      </c>
      <c r="C345" s="10" t="s">
        <v>957</v>
      </c>
      <c r="D345" s="10" t="s">
        <v>957</v>
      </c>
      <c r="E345" s="118" t="s">
        <v>238</v>
      </c>
      <c r="F345" s="141" t="s">
        <v>26</v>
      </c>
      <c r="G345" s="142"/>
      <c r="H345" s="11" t="s">
        <v>958</v>
      </c>
      <c r="I345" s="14">
        <f t="shared" si="10"/>
        <v>3.6999999999999997</v>
      </c>
      <c r="J345" s="14">
        <v>12.33</v>
      </c>
      <c r="K345" s="109">
        <f t="shared" si="11"/>
        <v>3.6999999999999997</v>
      </c>
      <c r="L345" s="115"/>
    </row>
    <row r="346" spans="1:12" ht="36" customHeight="1">
      <c r="A346" s="114"/>
      <c r="B346" s="107">
        <f>'Tax Invoice'!D342</f>
        <v>1</v>
      </c>
      <c r="C346" s="10" t="s">
        <v>957</v>
      </c>
      <c r="D346" s="10" t="s">
        <v>957</v>
      </c>
      <c r="E346" s="118" t="s">
        <v>238</v>
      </c>
      <c r="F346" s="141" t="s">
        <v>27</v>
      </c>
      <c r="G346" s="142"/>
      <c r="H346" s="11" t="s">
        <v>958</v>
      </c>
      <c r="I346" s="14">
        <f t="shared" si="10"/>
        <v>3.6999999999999997</v>
      </c>
      <c r="J346" s="14">
        <v>12.33</v>
      </c>
      <c r="K346" s="109">
        <f t="shared" si="11"/>
        <v>3.6999999999999997</v>
      </c>
      <c r="L346" s="115"/>
    </row>
    <row r="347" spans="1:12" ht="36" customHeight="1">
      <c r="A347" s="114"/>
      <c r="B347" s="107">
        <f>'Tax Invoice'!D343</f>
        <v>1</v>
      </c>
      <c r="C347" s="10" t="s">
        <v>957</v>
      </c>
      <c r="D347" s="10" t="s">
        <v>957</v>
      </c>
      <c r="E347" s="118" t="s">
        <v>954</v>
      </c>
      <c r="F347" s="141" t="s">
        <v>26</v>
      </c>
      <c r="G347" s="142"/>
      <c r="H347" s="11" t="s">
        <v>958</v>
      </c>
      <c r="I347" s="14">
        <f t="shared" si="10"/>
        <v>3.6999999999999997</v>
      </c>
      <c r="J347" s="14">
        <v>12.33</v>
      </c>
      <c r="K347" s="109">
        <f t="shared" si="11"/>
        <v>3.6999999999999997</v>
      </c>
      <c r="L347" s="115"/>
    </row>
    <row r="348" spans="1:12" ht="36" customHeight="1">
      <c r="A348" s="114"/>
      <c r="B348" s="107">
        <f>'Tax Invoice'!D344</f>
        <v>1</v>
      </c>
      <c r="C348" s="10" t="s">
        <v>959</v>
      </c>
      <c r="D348" s="10" t="s">
        <v>959</v>
      </c>
      <c r="E348" s="118" t="s">
        <v>837</v>
      </c>
      <c r="F348" s="141" t="s">
        <v>527</v>
      </c>
      <c r="G348" s="142"/>
      <c r="H348" s="11" t="s">
        <v>960</v>
      </c>
      <c r="I348" s="14">
        <f t="shared" si="10"/>
        <v>1.71</v>
      </c>
      <c r="J348" s="14">
        <v>5.68</v>
      </c>
      <c r="K348" s="109">
        <f t="shared" si="11"/>
        <v>1.71</v>
      </c>
      <c r="L348" s="115"/>
    </row>
    <row r="349" spans="1:12" ht="36" customHeight="1">
      <c r="A349" s="114"/>
      <c r="B349" s="107">
        <f>'Tax Invoice'!D345</f>
        <v>2</v>
      </c>
      <c r="C349" s="10" t="s">
        <v>961</v>
      </c>
      <c r="D349" s="10" t="s">
        <v>961</v>
      </c>
      <c r="E349" s="118" t="s">
        <v>238</v>
      </c>
      <c r="F349" s="141" t="s">
        <v>23</v>
      </c>
      <c r="G349" s="142"/>
      <c r="H349" s="11" t="s">
        <v>962</v>
      </c>
      <c r="I349" s="14">
        <f t="shared" si="10"/>
        <v>3.5</v>
      </c>
      <c r="J349" s="14">
        <v>11.64</v>
      </c>
      <c r="K349" s="109">
        <f t="shared" si="11"/>
        <v>7</v>
      </c>
      <c r="L349" s="115"/>
    </row>
    <row r="350" spans="1:12" ht="36" customHeight="1">
      <c r="A350" s="114"/>
      <c r="B350" s="107">
        <f>'Tax Invoice'!D346</f>
        <v>2</v>
      </c>
      <c r="C350" s="10" t="s">
        <v>961</v>
      </c>
      <c r="D350" s="10" t="s">
        <v>961</v>
      </c>
      <c r="E350" s="118" t="s">
        <v>238</v>
      </c>
      <c r="F350" s="141" t="s">
        <v>27</v>
      </c>
      <c r="G350" s="142"/>
      <c r="H350" s="11" t="s">
        <v>962</v>
      </c>
      <c r="I350" s="14">
        <f t="shared" si="10"/>
        <v>3.5</v>
      </c>
      <c r="J350" s="14">
        <v>11.64</v>
      </c>
      <c r="K350" s="109">
        <f t="shared" si="11"/>
        <v>7</v>
      </c>
      <c r="L350" s="115"/>
    </row>
    <row r="351" spans="1:12" ht="36" customHeight="1">
      <c r="A351" s="114"/>
      <c r="B351" s="107">
        <f>'Tax Invoice'!D347</f>
        <v>2</v>
      </c>
      <c r="C351" s="10" t="s">
        <v>961</v>
      </c>
      <c r="D351" s="10" t="s">
        <v>961</v>
      </c>
      <c r="E351" s="118" t="s">
        <v>954</v>
      </c>
      <c r="F351" s="141" t="s">
        <v>23</v>
      </c>
      <c r="G351" s="142"/>
      <c r="H351" s="11" t="s">
        <v>962</v>
      </c>
      <c r="I351" s="14">
        <f t="shared" si="10"/>
        <v>3.5</v>
      </c>
      <c r="J351" s="14">
        <v>11.64</v>
      </c>
      <c r="K351" s="109">
        <f t="shared" si="11"/>
        <v>7</v>
      </c>
      <c r="L351" s="115"/>
    </row>
    <row r="352" spans="1:12" ht="36" customHeight="1">
      <c r="A352" s="114"/>
      <c r="B352" s="107">
        <f>'Tax Invoice'!D348</f>
        <v>2</v>
      </c>
      <c r="C352" s="10" t="s">
        <v>963</v>
      </c>
      <c r="D352" s="10" t="s">
        <v>963</v>
      </c>
      <c r="E352" s="118" t="s">
        <v>954</v>
      </c>
      <c r="F352" s="141" t="s">
        <v>23</v>
      </c>
      <c r="G352" s="142"/>
      <c r="H352" s="11" t="s">
        <v>964</v>
      </c>
      <c r="I352" s="14">
        <f t="shared" si="10"/>
        <v>3.6999999999999997</v>
      </c>
      <c r="J352" s="14">
        <v>12.33</v>
      </c>
      <c r="K352" s="109">
        <f t="shared" si="11"/>
        <v>7.3999999999999995</v>
      </c>
      <c r="L352" s="115"/>
    </row>
    <row r="353" spans="1:12" ht="36" customHeight="1">
      <c r="A353" s="114"/>
      <c r="B353" s="107">
        <f>'Tax Invoice'!D349</f>
        <v>1</v>
      </c>
      <c r="C353" s="10" t="s">
        <v>963</v>
      </c>
      <c r="D353" s="10" t="s">
        <v>963</v>
      </c>
      <c r="E353" s="118" t="s">
        <v>954</v>
      </c>
      <c r="F353" s="141" t="s">
        <v>27</v>
      </c>
      <c r="G353" s="142"/>
      <c r="H353" s="11" t="s">
        <v>964</v>
      </c>
      <c r="I353" s="14">
        <f t="shared" si="10"/>
        <v>3.6999999999999997</v>
      </c>
      <c r="J353" s="14">
        <v>12.33</v>
      </c>
      <c r="K353" s="109">
        <f t="shared" si="11"/>
        <v>3.6999999999999997</v>
      </c>
      <c r="L353" s="115"/>
    </row>
    <row r="354" spans="1:12" ht="24" customHeight="1">
      <c r="A354" s="114"/>
      <c r="B354" s="107">
        <f>'Tax Invoice'!D350</f>
        <v>1</v>
      </c>
      <c r="C354" s="10" t="s">
        <v>965</v>
      </c>
      <c r="D354" s="10" t="s">
        <v>965</v>
      </c>
      <c r="E354" s="118" t="s">
        <v>837</v>
      </c>
      <c r="F354" s="141" t="s">
        <v>238</v>
      </c>
      <c r="G354" s="142"/>
      <c r="H354" s="11" t="s">
        <v>966</v>
      </c>
      <c r="I354" s="14">
        <f t="shared" si="10"/>
        <v>2.67</v>
      </c>
      <c r="J354" s="14">
        <v>8.8800000000000008</v>
      </c>
      <c r="K354" s="109">
        <f t="shared" si="11"/>
        <v>2.67</v>
      </c>
      <c r="L354" s="115"/>
    </row>
    <row r="355" spans="1:12" ht="36" customHeight="1">
      <c r="A355" s="114"/>
      <c r="B355" s="107">
        <f>'Tax Invoice'!D351</f>
        <v>2</v>
      </c>
      <c r="C355" s="10" t="s">
        <v>967</v>
      </c>
      <c r="D355" s="10" t="s">
        <v>967</v>
      </c>
      <c r="E355" s="118" t="s">
        <v>23</v>
      </c>
      <c r="F355" s="141" t="s">
        <v>954</v>
      </c>
      <c r="G355" s="142"/>
      <c r="H355" s="11" t="s">
        <v>968</v>
      </c>
      <c r="I355" s="14">
        <f t="shared" si="10"/>
        <v>3.44</v>
      </c>
      <c r="J355" s="14">
        <v>11.46</v>
      </c>
      <c r="K355" s="109">
        <f t="shared" si="11"/>
        <v>6.88</v>
      </c>
      <c r="L355" s="115"/>
    </row>
    <row r="356" spans="1:12" ht="36" customHeight="1">
      <c r="A356" s="114"/>
      <c r="B356" s="107">
        <f>'Tax Invoice'!D352</f>
        <v>1</v>
      </c>
      <c r="C356" s="10" t="s">
        <v>967</v>
      </c>
      <c r="D356" s="10" t="s">
        <v>967</v>
      </c>
      <c r="E356" s="118" t="s">
        <v>67</v>
      </c>
      <c r="F356" s="141" t="s">
        <v>238</v>
      </c>
      <c r="G356" s="142"/>
      <c r="H356" s="11" t="s">
        <v>968</v>
      </c>
      <c r="I356" s="14">
        <f t="shared" si="10"/>
        <v>3.44</v>
      </c>
      <c r="J356" s="14">
        <v>11.46</v>
      </c>
      <c r="K356" s="109">
        <f t="shared" si="11"/>
        <v>3.44</v>
      </c>
      <c r="L356" s="115"/>
    </row>
    <row r="357" spans="1:12" ht="36" customHeight="1">
      <c r="A357" s="114"/>
      <c r="B357" s="107">
        <f>'Tax Invoice'!D353</f>
        <v>1</v>
      </c>
      <c r="C357" s="10" t="s">
        <v>967</v>
      </c>
      <c r="D357" s="10" t="s">
        <v>967</v>
      </c>
      <c r="E357" s="118" t="s">
        <v>67</v>
      </c>
      <c r="F357" s="141" t="s">
        <v>954</v>
      </c>
      <c r="G357" s="142"/>
      <c r="H357" s="11" t="s">
        <v>968</v>
      </c>
      <c r="I357" s="14">
        <f t="shared" si="10"/>
        <v>3.44</v>
      </c>
      <c r="J357" s="14">
        <v>11.46</v>
      </c>
      <c r="K357" s="109">
        <f t="shared" si="11"/>
        <v>3.44</v>
      </c>
      <c r="L357" s="115"/>
    </row>
    <row r="358" spans="1:12" ht="36" customHeight="1">
      <c r="A358" s="114"/>
      <c r="B358" s="107">
        <f>'Tax Invoice'!D354</f>
        <v>1</v>
      </c>
      <c r="C358" s="10" t="s">
        <v>969</v>
      </c>
      <c r="D358" s="10" t="s">
        <v>969</v>
      </c>
      <c r="E358" s="118" t="s">
        <v>837</v>
      </c>
      <c r="F358" s="141" t="s">
        <v>347</v>
      </c>
      <c r="G358" s="142"/>
      <c r="H358" s="11" t="s">
        <v>970</v>
      </c>
      <c r="I358" s="14">
        <f t="shared" si="10"/>
        <v>2.25</v>
      </c>
      <c r="J358" s="14">
        <v>7.5</v>
      </c>
      <c r="K358" s="109">
        <f t="shared" si="11"/>
        <v>2.25</v>
      </c>
      <c r="L358" s="115"/>
    </row>
    <row r="359" spans="1:12" ht="36" customHeight="1">
      <c r="A359" s="114"/>
      <c r="B359" s="107">
        <f>'Tax Invoice'!D355</f>
        <v>2</v>
      </c>
      <c r="C359" s="10" t="s">
        <v>971</v>
      </c>
      <c r="D359" s="10" t="s">
        <v>971</v>
      </c>
      <c r="E359" s="118" t="s">
        <v>27</v>
      </c>
      <c r="F359" s="141" t="s">
        <v>107</v>
      </c>
      <c r="G359" s="142"/>
      <c r="H359" s="11" t="s">
        <v>972</v>
      </c>
      <c r="I359" s="14">
        <f t="shared" si="10"/>
        <v>1.75</v>
      </c>
      <c r="J359" s="14">
        <v>5.81</v>
      </c>
      <c r="K359" s="109">
        <f t="shared" si="11"/>
        <v>3.5</v>
      </c>
      <c r="L359" s="115"/>
    </row>
    <row r="360" spans="1:12" ht="36" customHeight="1">
      <c r="A360" s="114"/>
      <c r="B360" s="107">
        <f>'Tax Invoice'!D356</f>
        <v>1</v>
      </c>
      <c r="C360" s="10" t="s">
        <v>971</v>
      </c>
      <c r="D360" s="10" t="s">
        <v>971</v>
      </c>
      <c r="E360" s="118" t="s">
        <v>27</v>
      </c>
      <c r="F360" s="141" t="s">
        <v>209</v>
      </c>
      <c r="G360" s="142"/>
      <c r="H360" s="11" t="s">
        <v>972</v>
      </c>
      <c r="I360" s="14">
        <f t="shared" si="10"/>
        <v>1.75</v>
      </c>
      <c r="J360" s="14">
        <v>5.81</v>
      </c>
      <c r="K360" s="109">
        <f t="shared" si="11"/>
        <v>1.75</v>
      </c>
      <c r="L360" s="115"/>
    </row>
    <row r="361" spans="1:12" ht="36" customHeight="1">
      <c r="A361" s="114"/>
      <c r="B361" s="107">
        <f>'Tax Invoice'!D357</f>
        <v>1</v>
      </c>
      <c r="C361" s="10" t="s">
        <v>971</v>
      </c>
      <c r="D361" s="10" t="s">
        <v>971</v>
      </c>
      <c r="E361" s="118" t="s">
        <v>27</v>
      </c>
      <c r="F361" s="141" t="s">
        <v>309</v>
      </c>
      <c r="G361" s="142"/>
      <c r="H361" s="11" t="s">
        <v>972</v>
      </c>
      <c r="I361" s="14">
        <f t="shared" si="10"/>
        <v>1.75</v>
      </c>
      <c r="J361" s="14">
        <v>5.81</v>
      </c>
      <c r="K361" s="109">
        <f t="shared" si="11"/>
        <v>1.75</v>
      </c>
      <c r="L361" s="115"/>
    </row>
    <row r="362" spans="1:12" ht="36" customHeight="1">
      <c r="A362" s="114"/>
      <c r="B362" s="107">
        <f>'Tax Invoice'!D358</f>
        <v>2</v>
      </c>
      <c r="C362" s="10" t="s">
        <v>971</v>
      </c>
      <c r="D362" s="10" t="s">
        <v>971</v>
      </c>
      <c r="E362" s="118" t="s">
        <v>28</v>
      </c>
      <c r="F362" s="141" t="s">
        <v>107</v>
      </c>
      <c r="G362" s="142"/>
      <c r="H362" s="11" t="s">
        <v>972</v>
      </c>
      <c r="I362" s="14">
        <f t="shared" si="10"/>
        <v>1.75</v>
      </c>
      <c r="J362" s="14">
        <v>5.81</v>
      </c>
      <c r="K362" s="109">
        <f t="shared" si="11"/>
        <v>3.5</v>
      </c>
      <c r="L362" s="115"/>
    </row>
    <row r="363" spans="1:12" ht="36" customHeight="1">
      <c r="A363" s="114"/>
      <c r="B363" s="107">
        <f>'Tax Invoice'!D359</f>
        <v>1</v>
      </c>
      <c r="C363" s="10" t="s">
        <v>971</v>
      </c>
      <c r="D363" s="10" t="s">
        <v>971</v>
      </c>
      <c r="E363" s="118" t="s">
        <v>29</v>
      </c>
      <c r="F363" s="141" t="s">
        <v>107</v>
      </c>
      <c r="G363" s="142"/>
      <c r="H363" s="11" t="s">
        <v>972</v>
      </c>
      <c r="I363" s="14">
        <f t="shared" si="10"/>
        <v>1.75</v>
      </c>
      <c r="J363" s="14">
        <v>5.81</v>
      </c>
      <c r="K363" s="109">
        <f t="shared" si="11"/>
        <v>1.75</v>
      </c>
      <c r="L363" s="115"/>
    </row>
    <row r="364" spans="1:12" ht="36" customHeight="1">
      <c r="A364" s="114"/>
      <c r="B364" s="107">
        <f>'Tax Invoice'!D360</f>
        <v>2</v>
      </c>
      <c r="C364" s="10" t="s">
        <v>973</v>
      </c>
      <c r="D364" s="10" t="s">
        <v>1131</v>
      </c>
      <c r="E364" s="118" t="s">
        <v>23</v>
      </c>
      <c r="F364" s="141"/>
      <c r="G364" s="142"/>
      <c r="H364" s="11" t="s">
        <v>974</v>
      </c>
      <c r="I364" s="14">
        <f t="shared" si="10"/>
        <v>3.57</v>
      </c>
      <c r="J364" s="14">
        <v>11.89</v>
      </c>
      <c r="K364" s="109">
        <f t="shared" si="11"/>
        <v>7.14</v>
      </c>
      <c r="L364" s="115"/>
    </row>
    <row r="365" spans="1:12" ht="36" customHeight="1">
      <c r="A365" s="114"/>
      <c r="B365" s="107">
        <f>'Tax Invoice'!D361</f>
        <v>2</v>
      </c>
      <c r="C365" s="10" t="s">
        <v>973</v>
      </c>
      <c r="D365" s="10" t="s">
        <v>1132</v>
      </c>
      <c r="E365" s="118" t="s">
        <v>25</v>
      </c>
      <c r="F365" s="141"/>
      <c r="G365" s="142"/>
      <c r="H365" s="11" t="s">
        <v>974</v>
      </c>
      <c r="I365" s="14">
        <f t="shared" si="10"/>
        <v>3.8</v>
      </c>
      <c r="J365" s="14">
        <v>12.66</v>
      </c>
      <c r="K365" s="109">
        <f t="shared" si="11"/>
        <v>7.6</v>
      </c>
      <c r="L365" s="115"/>
    </row>
    <row r="366" spans="1:12" ht="36" customHeight="1">
      <c r="A366" s="114"/>
      <c r="B366" s="107">
        <f>'Tax Invoice'!D362</f>
        <v>2</v>
      </c>
      <c r="C366" s="10" t="s">
        <v>973</v>
      </c>
      <c r="D366" s="10" t="s">
        <v>1133</v>
      </c>
      <c r="E366" s="118" t="s">
        <v>26</v>
      </c>
      <c r="F366" s="141"/>
      <c r="G366" s="142"/>
      <c r="H366" s="11" t="s">
        <v>974</v>
      </c>
      <c r="I366" s="14">
        <f t="shared" si="10"/>
        <v>4.24</v>
      </c>
      <c r="J366" s="14">
        <v>14.13</v>
      </c>
      <c r="K366" s="109">
        <f t="shared" si="11"/>
        <v>8.48</v>
      </c>
      <c r="L366" s="115"/>
    </row>
    <row r="367" spans="1:12" ht="36" customHeight="1">
      <c r="A367" s="114"/>
      <c r="B367" s="107">
        <f>'Tax Invoice'!D363</f>
        <v>2</v>
      </c>
      <c r="C367" s="10" t="s">
        <v>975</v>
      </c>
      <c r="D367" s="10" t="s">
        <v>1134</v>
      </c>
      <c r="E367" s="118" t="s">
        <v>238</v>
      </c>
      <c r="F367" s="141" t="s">
        <v>25</v>
      </c>
      <c r="G367" s="142"/>
      <c r="H367" s="11" t="s">
        <v>976</v>
      </c>
      <c r="I367" s="14">
        <f t="shared" si="10"/>
        <v>6.16</v>
      </c>
      <c r="J367" s="14">
        <v>20.51</v>
      </c>
      <c r="K367" s="109">
        <f t="shared" si="11"/>
        <v>12.32</v>
      </c>
      <c r="L367" s="115"/>
    </row>
    <row r="368" spans="1:12" ht="36" customHeight="1">
      <c r="A368" s="114"/>
      <c r="B368" s="107">
        <f>'Tax Invoice'!D364</f>
        <v>1</v>
      </c>
      <c r="C368" s="10" t="s">
        <v>977</v>
      </c>
      <c r="D368" s="10" t="s">
        <v>1135</v>
      </c>
      <c r="E368" s="118" t="s">
        <v>238</v>
      </c>
      <c r="F368" s="141" t="s">
        <v>650</v>
      </c>
      <c r="G368" s="142"/>
      <c r="H368" s="11" t="s">
        <v>978</v>
      </c>
      <c r="I368" s="14">
        <f t="shared" si="10"/>
        <v>3.8899999999999997</v>
      </c>
      <c r="J368" s="14">
        <v>12.94</v>
      </c>
      <c r="K368" s="109">
        <f t="shared" si="11"/>
        <v>3.8899999999999997</v>
      </c>
      <c r="L368" s="115"/>
    </row>
    <row r="369" spans="1:12" ht="36" customHeight="1">
      <c r="A369" s="114"/>
      <c r="B369" s="107">
        <f>'Tax Invoice'!D365</f>
        <v>1</v>
      </c>
      <c r="C369" s="10" t="s">
        <v>979</v>
      </c>
      <c r="D369" s="10" t="s">
        <v>1136</v>
      </c>
      <c r="E369" s="118" t="s">
        <v>926</v>
      </c>
      <c r="F369" s="141"/>
      <c r="G369" s="142"/>
      <c r="H369" s="11" t="s">
        <v>980</v>
      </c>
      <c r="I369" s="14">
        <f t="shared" si="10"/>
        <v>4.25</v>
      </c>
      <c r="J369" s="14">
        <v>14.15</v>
      </c>
      <c r="K369" s="109">
        <f t="shared" si="11"/>
        <v>4.25</v>
      </c>
      <c r="L369" s="115"/>
    </row>
    <row r="370" spans="1:12" ht="36" customHeight="1">
      <c r="A370" s="114"/>
      <c r="B370" s="107">
        <f>'Tax Invoice'!D366</f>
        <v>2</v>
      </c>
      <c r="C370" s="10" t="s">
        <v>981</v>
      </c>
      <c r="D370" s="10" t="s">
        <v>1137</v>
      </c>
      <c r="E370" s="118" t="s">
        <v>930</v>
      </c>
      <c r="F370" s="141"/>
      <c r="G370" s="142"/>
      <c r="H370" s="11" t="s">
        <v>982</v>
      </c>
      <c r="I370" s="14">
        <f t="shared" si="10"/>
        <v>4.5</v>
      </c>
      <c r="J370" s="14">
        <v>14.97</v>
      </c>
      <c r="K370" s="109">
        <f t="shared" si="11"/>
        <v>9</v>
      </c>
      <c r="L370" s="115"/>
    </row>
    <row r="371" spans="1:12" ht="36" customHeight="1">
      <c r="A371" s="114"/>
      <c r="B371" s="107">
        <f>'Tax Invoice'!D367</f>
        <v>2</v>
      </c>
      <c r="C371" s="10" t="s">
        <v>981</v>
      </c>
      <c r="D371" s="10" t="s">
        <v>1138</v>
      </c>
      <c r="E371" s="118" t="s">
        <v>983</v>
      </c>
      <c r="F371" s="141"/>
      <c r="G371" s="142"/>
      <c r="H371" s="11" t="s">
        <v>982</v>
      </c>
      <c r="I371" s="14">
        <f t="shared" si="10"/>
        <v>3.8099999999999996</v>
      </c>
      <c r="J371" s="14">
        <v>12.68</v>
      </c>
      <c r="K371" s="109">
        <f t="shared" si="11"/>
        <v>7.6199999999999992</v>
      </c>
      <c r="L371" s="115"/>
    </row>
    <row r="372" spans="1:12" ht="36" customHeight="1">
      <c r="A372" s="114"/>
      <c r="B372" s="107">
        <f>'Tax Invoice'!D368</f>
        <v>1</v>
      </c>
      <c r="C372" s="10" t="s">
        <v>981</v>
      </c>
      <c r="D372" s="10" t="s">
        <v>1139</v>
      </c>
      <c r="E372" s="118" t="s">
        <v>984</v>
      </c>
      <c r="F372" s="141"/>
      <c r="G372" s="142"/>
      <c r="H372" s="11" t="s">
        <v>982</v>
      </c>
      <c r="I372" s="14">
        <f t="shared" si="10"/>
        <v>3.8899999999999997</v>
      </c>
      <c r="J372" s="14">
        <v>12.94</v>
      </c>
      <c r="K372" s="109">
        <f t="shared" si="11"/>
        <v>3.8899999999999997</v>
      </c>
      <c r="L372" s="115"/>
    </row>
    <row r="373" spans="1:12" ht="36" customHeight="1">
      <c r="A373" s="114"/>
      <c r="B373" s="107">
        <f>'Tax Invoice'!D369</f>
        <v>2</v>
      </c>
      <c r="C373" s="10" t="s">
        <v>981</v>
      </c>
      <c r="D373" s="10" t="s">
        <v>1140</v>
      </c>
      <c r="E373" s="118" t="s">
        <v>985</v>
      </c>
      <c r="F373" s="141"/>
      <c r="G373" s="142"/>
      <c r="H373" s="11" t="s">
        <v>982</v>
      </c>
      <c r="I373" s="14">
        <f t="shared" si="10"/>
        <v>4.0199999999999996</v>
      </c>
      <c r="J373" s="14">
        <v>13.37</v>
      </c>
      <c r="K373" s="109">
        <f t="shared" si="11"/>
        <v>8.0399999999999991</v>
      </c>
      <c r="L373" s="115"/>
    </row>
    <row r="374" spans="1:12" ht="36" customHeight="1">
      <c r="A374" s="114"/>
      <c r="B374" s="107">
        <f>'Tax Invoice'!D370</f>
        <v>1</v>
      </c>
      <c r="C374" s="10" t="s">
        <v>981</v>
      </c>
      <c r="D374" s="10" t="s">
        <v>1140</v>
      </c>
      <c r="E374" s="118" t="s">
        <v>986</v>
      </c>
      <c r="F374" s="141"/>
      <c r="G374" s="142"/>
      <c r="H374" s="11" t="s">
        <v>982</v>
      </c>
      <c r="I374" s="14">
        <f t="shared" si="10"/>
        <v>4.0199999999999996</v>
      </c>
      <c r="J374" s="14">
        <v>13.37</v>
      </c>
      <c r="K374" s="109">
        <f t="shared" si="11"/>
        <v>4.0199999999999996</v>
      </c>
      <c r="L374" s="115"/>
    </row>
    <row r="375" spans="1:12" ht="36" customHeight="1">
      <c r="A375" s="114"/>
      <c r="B375" s="107">
        <f>'Tax Invoice'!D371</f>
        <v>1</v>
      </c>
      <c r="C375" s="10" t="s">
        <v>987</v>
      </c>
      <c r="D375" s="10" t="s">
        <v>1141</v>
      </c>
      <c r="E375" s="118" t="s">
        <v>272</v>
      </c>
      <c r="F375" s="141" t="s">
        <v>25</v>
      </c>
      <c r="G375" s="142"/>
      <c r="H375" s="11" t="s">
        <v>988</v>
      </c>
      <c r="I375" s="14">
        <f t="shared" si="10"/>
        <v>4.01</v>
      </c>
      <c r="J375" s="14">
        <v>13.35</v>
      </c>
      <c r="K375" s="109">
        <f t="shared" si="11"/>
        <v>4.01</v>
      </c>
      <c r="L375" s="115"/>
    </row>
    <row r="376" spans="1:12" ht="36" customHeight="1">
      <c r="A376" s="114"/>
      <c r="B376" s="107">
        <f>'Tax Invoice'!D372</f>
        <v>2</v>
      </c>
      <c r="C376" s="10" t="s">
        <v>987</v>
      </c>
      <c r="D376" s="10" t="s">
        <v>1142</v>
      </c>
      <c r="E376" s="118" t="s">
        <v>23</v>
      </c>
      <c r="F376" s="141" t="s">
        <v>989</v>
      </c>
      <c r="G376" s="142"/>
      <c r="H376" s="11" t="s">
        <v>988</v>
      </c>
      <c r="I376" s="14">
        <f t="shared" si="10"/>
        <v>3.78</v>
      </c>
      <c r="J376" s="14">
        <v>12.58</v>
      </c>
      <c r="K376" s="109">
        <f t="shared" si="11"/>
        <v>7.56</v>
      </c>
      <c r="L376" s="115"/>
    </row>
    <row r="377" spans="1:12" ht="36" customHeight="1">
      <c r="A377" s="114"/>
      <c r="B377" s="107">
        <f>'Tax Invoice'!D373</f>
        <v>2</v>
      </c>
      <c r="C377" s="10" t="s">
        <v>987</v>
      </c>
      <c r="D377" s="10" t="s">
        <v>1141</v>
      </c>
      <c r="E377" s="118" t="s">
        <v>25</v>
      </c>
      <c r="F377" s="141" t="s">
        <v>989</v>
      </c>
      <c r="G377" s="142"/>
      <c r="H377" s="11" t="s">
        <v>988</v>
      </c>
      <c r="I377" s="14">
        <f t="shared" si="10"/>
        <v>4.01</v>
      </c>
      <c r="J377" s="14">
        <v>13.35</v>
      </c>
      <c r="K377" s="109">
        <f t="shared" si="11"/>
        <v>8.02</v>
      </c>
      <c r="L377" s="115"/>
    </row>
    <row r="378" spans="1:12" ht="24" customHeight="1">
      <c r="A378" s="114"/>
      <c r="B378" s="107">
        <f>'Tax Invoice'!D374</f>
        <v>2</v>
      </c>
      <c r="C378" s="10" t="s">
        <v>990</v>
      </c>
      <c r="D378" s="10" t="s">
        <v>990</v>
      </c>
      <c r="E378" s="118" t="s">
        <v>27</v>
      </c>
      <c r="F378" s="141" t="s">
        <v>271</v>
      </c>
      <c r="G378" s="142"/>
      <c r="H378" s="11" t="s">
        <v>991</v>
      </c>
      <c r="I378" s="14">
        <f t="shared" si="10"/>
        <v>0.85</v>
      </c>
      <c r="J378" s="14">
        <v>2.83</v>
      </c>
      <c r="K378" s="109">
        <f t="shared" si="11"/>
        <v>1.7</v>
      </c>
      <c r="L378" s="115"/>
    </row>
    <row r="379" spans="1:12" ht="24" customHeight="1">
      <c r="A379" s="114"/>
      <c r="B379" s="107">
        <f>'Tax Invoice'!D375</f>
        <v>1</v>
      </c>
      <c r="C379" s="10" t="s">
        <v>990</v>
      </c>
      <c r="D379" s="10" t="s">
        <v>990</v>
      </c>
      <c r="E379" s="118" t="s">
        <v>27</v>
      </c>
      <c r="F379" s="141" t="s">
        <v>992</v>
      </c>
      <c r="G379" s="142"/>
      <c r="H379" s="11" t="s">
        <v>991</v>
      </c>
      <c r="I379" s="14">
        <f t="shared" si="10"/>
        <v>0.85</v>
      </c>
      <c r="J379" s="14">
        <v>2.83</v>
      </c>
      <c r="K379" s="109">
        <f t="shared" si="11"/>
        <v>0.85</v>
      </c>
      <c r="L379" s="115"/>
    </row>
    <row r="380" spans="1:12" ht="24" customHeight="1">
      <c r="A380" s="114"/>
      <c r="B380" s="107">
        <f>'Tax Invoice'!D376</f>
        <v>2</v>
      </c>
      <c r="C380" s="10" t="s">
        <v>990</v>
      </c>
      <c r="D380" s="10" t="s">
        <v>990</v>
      </c>
      <c r="E380" s="118" t="s">
        <v>28</v>
      </c>
      <c r="F380" s="141" t="s">
        <v>271</v>
      </c>
      <c r="G380" s="142"/>
      <c r="H380" s="11" t="s">
        <v>991</v>
      </c>
      <c r="I380" s="14">
        <f t="shared" si="10"/>
        <v>0.85</v>
      </c>
      <c r="J380" s="14">
        <v>2.83</v>
      </c>
      <c r="K380" s="109">
        <f t="shared" si="11"/>
        <v>1.7</v>
      </c>
      <c r="L380" s="115"/>
    </row>
    <row r="381" spans="1:12" ht="24" customHeight="1">
      <c r="A381" s="114"/>
      <c r="B381" s="107">
        <f>'Tax Invoice'!D377</f>
        <v>2</v>
      </c>
      <c r="C381" s="10" t="s">
        <v>990</v>
      </c>
      <c r="D381" s="10" t="s">
        <v>990</v>
      </c>
      <c r="E381" s="118" t="s">
        <v>28</v>
      </c>
      <c r="F381" s="141" t="s">
        <v>992</v>
      </c>
      <c r="G381" s="142"/>
      <c r="H381" s="11" t="s">
        <v>991</v>
      </c>
      <c r="I381" s="14">
        <f t="shared" si="10"/>
        <v>0.85</v>
      </c>
      <c r="J381" s="14">
        <v>2.83</v>
      </c>
      <c r="K381" s="109">
        <f t="shared" si="11"/>
        <v>1.7</v>
      </c>
      <c r="L381" s="115"/>
    </row>
    <row r="382" spans="1:12" ht="24" customHeight="1">
      <c r="A382" s="114"/>
      <c r="B382" s="107">
        <f>'Tax Invoice'!D378</f>
        <v>1</v>
      </c>
      <c r="C382" s="10" t="s">
        <v>990</v>
      </c>
      <c r="D382" s="10" t="s">
        <v>990</v>
      </c>
      <c r="E382" s="118" t="s">
        <v>29</v>
      </c>
      <c r="F382" s="141" t="s">
        <v>271</v>
      </c>
      <c r="G382" s="142"/>
      <c r="H382" s="11" t="s">
        <v>991</v>
      </c>
      <c r="I382" s="14">
        <f t="shared" si="10"/>
        <v>0.85</v>
      </c>
      <c r="J382" s="14">
        <v>2.83</v>
      </c>
      <c r="K382" s="109">
        <f t="shared" si="11"/>
        <v>0.85</v>
      </c>
      <c r="L382" s="115"/>
    </row>
    <row r="383" spans="1:12" ht="24" customHeight="1">
      <c r="A383" s="114"/>
      <c r="B383" s="107">
        <f>'Tax Invoice'!D379</f>
        <v>1</v>
      </c>
      <c r="C383" s="10" t="s">
        <v>990</v>
      </c>
      <c r="D383" s="10" t="s">
        <v>990</v>
      </c>
      <c r="E383" s="118" t="s">
        <v>29</v>
      </c>
      <c r="F383" s="141" t="s">
        <v>993</v>
      </c>
      <c r="G383" s="142"/>
      <c r="H383" s="11" t="s">
        <v>991</v>
      </c>
      <c r="I383" s="14">
        <f t="shared" si="10"/>
        <v>0.85</v>
      </c>
      <c r="J383" s="14">
        <v>2.83</v>
      </c>
      <c r="K383" s="109">
        <f t="shared" si="11"/>
        <v>0.85</v>
      </c>
      <c r="L383" s="115"/>
    </row>
    <row r="384" spans="1:12" ht="24" customHeight="1">
      <c r="A384" s="114"/>
      <c r="B384" s="107">
        <f>'Tax Invoice'!D380</f>
        <v>1</v>
      </c>
      <c r="C384" s="10" t="s">
        <v>990</v>
      </c>
      <c r="D384" s="10" t="s">
        <v>990</v>
      </c>
      <c r="E384" s="118" t="s">
        <v>29</v>
      </c>
      <c r="F384" s="141" t="s">
        <v>992</v>
      </c>
      <c r="G384" s="142"/>
      <c r="H384" s="11" t="s">
        <v>991</v>
      </c>
      <c r="I384" s="14">
        <f t="shared" si="10"/>
        <v>0.85</v>
      </c>
      <c r="J384" s="14">
        <v>2.83</v>
      </c>
      <c r="K384" s="109">
        <f t="shared" si="11"/>
        <v>0.85</v>
      </c>
      <c r="L384" s="115"/>
    </row>
    <row r="385" spans="1:12" ht="24" customHeight="1">
      <c r="A385" s="114"/>
      <c r="B385" s="107">
        <f>'Tax Invoice'!D381</f>
        <v>2</v>
      </c>
      <c r="C385" s="10" t="s">
        <v>994</v>
      </c>
      <c r="D385" s="10" t="s">
        <v>994</v>
      </c>
      <c r="E385" s="118" t="s">
        <v>35</v>
      </c>
      <c r="F385" s="141" t="s">
        <v>272</v>
      </c>
      <c r="G385" s="142"/>
      <c r="H385" s="11" t="s">
        <v>995</v>
      </c>
      <c r="I385" s="14">
        <f t="shared" si="10"/>
        <v>0.88</v>
      </c>
      <c r="J385" s="14">
        <v>2.92</v>
      </c>
      <c r="K385" s="109">
        <f t="shared" si="11"/>
        <v>1.76</v>
      </c>
      <c r="L385" s="115"/>
    </row>
    <row r="386" spans="1:12" ht="24" customHeight="1">
      <c r="A386" s="114"/>
      <c r="B386" s="107">
        <f>'Tax Invoice'!D382</f>
        <v>2</v>
      </c>
      <c r="C386" s="10" t="s">
        <v>994</v>
      </c>
      <c r="D386" s="10" t="s">
        <v>994</v>
      </c>
      <c r="E386" s="118" t="s">
        <v>35</v>
      </c>
      <c r="F386" s="141" t="s">
        <v>271</v>
      </c>
      <c r="G386" s="142"/>
      <c r="H386" s="11" t="s">
        <v>995</v>
      </c>
      <c r="I386" s="14">
        <f t="shared" si="10"/>
        <v>0.88</v>
      </c>
      <c r="J386" s="14">
        <v>2.92</v>
      </c>
      <c r="K386" s="109">
        <f t="shared" si="11"/>
        <v>1.76</v>
      </c>
      <c r="L386" s="115"/>
    </row>
    <row r="387" spans="1:12" ht="36" customHeight="1">
      <c r="A387" s="114"/>
      <c r="B387" s="107">
        <f>'Tax Invoice'!D383</f>
        <v>2</v>
      </c>
      <c r="C387" s="10" t="s">
        <v>996</v>
      </c>
      <c r="D387" s="10" t="s">
        <v>996</v>
      </c>
      <c r="E387" s="118" t="s">
        <v>271</v>
      </c>
      <c r="F387" s="141" t="s">
        <v>23</v>
      </c>
      <c r="G387" s="142"/>
      <c r="H387" s="11" t="s">
        <v>997</v>
      </c>
      <c r="I387" s="14">
        <f t="shared" si="10"/>
        <v>2.3199999999999998</v>
      </c>
      <c r="J387" s="14">
        <v>7.73</v>
      </c>
      <c r="K387" s="109">
        <f t="shared" si="11"/>
        <v>4.6399999999999997</v>
      </c>
      <c r="L387" s="115"/>
    </row>
    <row r="388" spans="1:12" ht="36" customHeight="1">
      <c r="A388" s="114"/>
      <c r="B388" s="107">
        <f>'Tax Invoice'!D384</f>
        <v>2</v>
      </c>
      <c r="C388" s="10" t="s">
        <v>996</v>
      </c>
      <c r="D388" s="10" t="s">
        <v>996</v>
      </c>
      <c r="E388" s="118" t="s">
        <v>271</v>
      </c>
      <c r="F388" s="141" t="s">
        <v>25</v>
      </c>
      <c r="G388" s="142"/>
      <c r="H388" s="11" t="s">
        <v>997</v>
      </c>
      <c r="I388" s="14">
        <f t="shared" si="10"/>
        <v>2.3199999999999998</v>
      </c>
      <c r="J388" s="14">
        <v>7.73</v>
      </c>
      <c r="K388" s="109">
        <f t="shared" si="11"/>
        <v>4.6399999999999997</v>
      </c>
      <c r="L388" s="115"/>
    </row>
    <row r="389" spans="1:12" ht="36" customHeight="1">
      <c r="A389" s="114"/>
      <c r="B389" s="107">
        <f>'Tax Invoice'!D385</f>
        <v>2</v>
      </c>
      <c r="C389" s="10" t="s">
        <v>996</v>
      </c>
      <c r="D389" s="10" t="s">
        <v>996</v>
      </c>
      <c r="E389" s="118" t="s">
        <v>731</v>
      </c>
      <c r="F389" s="141" t="s">
        <v>25</v>
      </c>
      <c r="G389" s="142"/>
      <c r="H389" s="11" t="s">
        <v>997</v>
      </c>
      <c r="I389" s="14">
        <f t="shared" si="10"/>
        <v>2.3199999999999998</v>
      </c>
      <c r="J389" s="14">
        <v>7.73</v>
      </c>
      <c r="K389" s="109">
        <f t="shared" si="11"/>
        <v>4.6399999999999997</v>
      </c>
      <c r="L389" s="115"/>
    </row>
    <row r="390" spans="1:12" ht="36" customHeight="1">
      <c r="A390" s="114"/>
      <c r="B390" s="107">
        <f>'Tax Invoice'!D386</f>
        <v>2</v>
      </c>
      <c r="C390" s="10" t="s">
        <v>998</v>
      </c>
      <c r="D390" s="10" t="s">
        <v>998</v>
      </c>
      <c r="E390" s="118" t="s">
        <v>271</v>
      </c>
      <c r="F390" s="141" t="s">
        <v>23</v>
      </c>
      <c r="G390" s="142"/>
      <c r="H390" s="11" t="s">
        <v>999</v>
      </c>
      <c r="I390" s="14">
        <f t="shared" si="10"/>
        <v>3.8</v>
      </c>
      <c r="J390" s="14">
        <v>12.66</v>
      </c>
      <c r="K390" s="109">
        <f t="shared" si="11"/>
        <v>7.6</v>
      </c>
      <c r="L390" s="115"/>
    </row>
    <row r="391" spans="1:12" ht="36" customHeight="1">
      <c r="A391" s="114"/>
      <c r="B391" s="107">
        <f>'Tax Invoice'!D387</f>
        <v>2</v>
      </c>
      <c r="C391" s="10" t="s">
        <v>998</v>
      </c>
      <c r="D391" s="10" t="s">
        <v>998</v>
      </c>
      <c r="E391" s="118" t="s">
        <v>731</v>
      </c>
      <c r="F391" s="141" t="s">
        <v>25</v>
      </c>
      <c r="G391" s="142"/>
      <c r="H391" s="11" t="s">
        <v>999</v>
      </c>
      <c r="I391" s="14">
        <f t="shared" si="10"/>
        <v>3.8</v>
      </c>
      <c r="J391" s="14">
        <v>12.66</v>
      </c>
      <c r="K391" s="109">
        <f t="shared" si="11"/>
        <v>7.6</v>
      </c>
      <c r="L391" s="115"/>
    </row>
    <row r="392" spans="1:12" ht="36" customHeight="1">
      <c r="A392" s="114"/>
      <c r="B392" s="107">
        <f>'Tax Invoice'!D388</f>
        <v>2</v>
      </c>
      <c r="C392" s="10" t="s">
        <v>998</v>
      </c>
      <c r="D392" s="10" t="s">
        <v>998</v>
      </c>
      <c r="E392" s="118" t="s">
        <v>731</v>
      </c>
      <c r="F392" s="141" t="s">
        <v>26</v>
      </c>
      <c r="G392" s="142"/>
      <c r="H392" s="11" t="s">
        <v>999</v>
      </c>
      <c r="I392" s="14">
        <f t="shared" si="10"/>
        <v>3.8</v>
      </c>
      <c r="J392" s="14">
        <v>12.66</v>
      </c>
      <c r="K392" s="109">
        <f t="shared" si="11"/>
        <v>7.6</v>
      </c>
      <c r="L392" s="115"/>
    </row>
    <row r="393" spans="1:12" ht="36" customHeight="1">
      <c r="A393" s="114"/>
      <c r="B393" s="107">
        <f>'Tax Invoice'!D389</f>
        <v>1</v>
      </c>
      <c r="C393" s="10" t="s">
        <v>998</v>
      </c>
      <c r="D393" s="10" t="s">
        <v>998</v>
      </c>
      <c r="E393" s="118" t="s">
        <v>731</v>
      </c>
      <c r="F393" s="141" t="s">
        <v>27</v>
      </c>
      <c r="G393" s="142"/>
      <c r="H393" s="11" t="s">
        <v>999</v>
      </c>
      <c r="I393" s="14">
        <f t="shared" si="10"/>
        <v>3.8</v>
      </c>
      <c r="J393" s="14">
        <v>12.66</v>
      </c>
      <c r="K393" s="109">
        <f t="shared" si="11"/>
        <v>3.8</v>
      </c>
      <c r="L393" s="115"/>
    </row>
    <row r="394" spans="1:12" ht="36" customHeight="1">
      <c r="A394" s="114"/>
      <c r="B394" s="107">
        <f>'Tax Invoice'!D390</f>
        <v>2</v>
      </c>
      <c r="C394" s="10" t="s">
        <v>1000</v>
      </c>
      <c r="D394" s="10" t="s">
        <v>1000</v>
      </c>
      <c r="E394" s="118" t="s">
        <v>731</v>
      </c>
      <c r="F394" s="141" t="s">
        <v>23</v>
      </c>
      <c r="G394" s="142"/>
      <c r="H394" s="11" t="s">
        <v>1001</v>
      </c>
      <c r="I394" s="14">
        <f t="shared" si="10"/>
        <v>2.7199999999999998</v>
      </c>
      <c r="J394" s="14">
        <v>9.0399999999999991</v>
      </c>
      <c r="K394" s="109">
        <f t="shared" si="11"/>
        <v>5.4399999999999995</v>
      </c>
      <c r="L394" s="115"/>
    </row>
    <row r="395" spans="1:12" ht="36" customHeight="1">
      <c r="A395" s="114"/>
      <c r="B395" s="107">
        <f>'Tax Invoice'!D391</f>
        <v>2</v>
      </c>
      <c r="C395" s="10" t="s">
        <v>1000</v>
      </c>
      <c r="D395" s="10" t="s">
        <v>1000</v>
      </c>
      <c r="E395" s="118" t="s">
        <v>731</v>
      </c>
      <c r="F395" s="141" t="s">
        <v>25</v>
      </c>
      <c r="G395" s="142"/>
      <c r="H395" s="11" t="s">
        <v>1001</v>
      </c>
      <c r="I395" s="14">
        <f t="shared" si="10"/>
        <v>2.7199999999999998</v>
      </c>
      <c r="J395" s="14">
        <v>9.0399999999999991</v>
      </c>
      <c r="K395" s="109">
        <f t="shared" si="11"/>
        <v>5.4399999999999995</v>
      </c>
      <c r="L395" s="115"/>
    </row>
    <row r="396" spans="1:12" ht="36" customHeight="1">
      <c r="A396" s="114"/>
      <c r="B396" s="107">
        <f>'Tax Invoice'!D392</f>
        <v>2</v>
      </c>
      <c r="C396" s="10" t="s">
        <v>1000</v>
      </c>
      <c r="D396" s="10" t="s">
        <v>1000</v>
      </c>
      <c r="E396" s="118" t="s">
        <v>731</v>
      </c>
      <c r="F396" s="141" t="s">
        <v>26</v>
      </c>
      <c r="G396" s="142"/>
      <c r="H396" s="11" t="s">
        <v>1001</v>
      </c>
      <c r="I396" s="14">
        <f t="shared" si="10"/>
        <v>2.7199999999999998</v>
      </c>
      <c r="J396" s="14">
        <v>9.0399999999999991</v>
      </c>
      <c r="K396" s="109">
        <f t="shared" si="11"/>
        <v>5.4399999999999995</v>
      </c>
      <c r="L396" s="115"/>
    </row>
    <row r="397" spans="1:12" ht="36" customHeight="1">
      <c r="A397" s="114"/>
      <c r="B397" s="107">
        <f>'Tax Invoice'!D393</f>
        <v>1</v>
      </c>
      <c r="C397" s="10" t="s">
        <v>1000</v>
      </c>
      <c r="D397" s="10" t="s">
        <v>1000</v>
      </c>
      <c r="E397" s="118" t="s">
        <v>731</v>
      </c>
      <c r="F397" s="141" t="s">
        <v>27</v>
      </c>
      <c r="G397" s="142"/>
      <c r="H397" s="11" t="s">
        <v>1001</v>
      </c>
      <c r="I397" s="14">
        <f t="shared" si="10"/>
        <v>2.7199999999999998</v>
      </c>
      <c r="J397" s="14">
        <v>9.0399999999999991</v>
      </c>
      <c r="K397" s="109">
        <f t="shared" si="11"/>
        <v>2.7199999999999998</v>
      </c>
      <c r="L397" s="115"/>
    </row>
    <row r="398" spans="1:12" ht="24" customHeight="1">
      <c r="A398" s="114"/>
      <c r="B398" s="107">
        <f>'Tax Invoice'!D394</f>
        <v>2</v>
      </c>
      <c r="C398" s="10" t="s">
        <v>1002</v>
      </c>
      <c r="D398" s="10" t="s">
        <v>1002</v>
      </c>
      <c r="E398" s="118"/>
      <c r="F398" s="141"/>
      <c r="G398" s="142"/>
      <c r="H398" s="11" t="s">
        <v>1003</v>
      </c>
      <c r="I398" s="14">
        <f t="shared" si="10"/>
        <v>0.34</v>
      </c>
      <c r="J398" s="14">
        <v>1.1200000000000001</v>
      </c>
      <c r="K398" s="109">
        <f t="shared" si="11"/>
        <v>0.68</v>
      </c>
      <c r="L398" s="115"/>
    </row>
    <row r="399" spans="1:12" ht="24" customHeight="1">
      <c r="A399" s="114"/>
      <c r="B399" s="107">
        <f>'Tax Invoice'!D395</f>
        <v>2</v>
      </c>
      <c r="C399" s="10" t="s">
        <v>1004</v>
      </c>
      <c r="D399" s="10" t="s">
        <v>1004</v>
      </c>
      <c r="E399" s="118"/>
      <c r="F399" s="141"/>
      <c r="G399" s="142"/>
      <c r="H399" s="11" t="s">
        <v>1005</v>
      </c>
      <c r="I399" s="14">
        <f t="shared" si="10"/>
        <v>0.38</v>
      </c>
      <c r="J399" s="14">
        <v>1.24</v>
      </c>
      <c r="K399" s="109">
        <f t="shared" si="11"/>
        <v>0.76</v>
      </c>
      <c r="L399" s="115"/>
    </row>
    <row r="400" spans="1:12" ht="24" customHeight="1">
      <c r="A400" s="114"/>
      <c r="B400" s="107">
        <f>'Tax Invoice'!D396</f>
        <v>1</v>
      </c>
      <c r="C400" s="10" t="s">
        <v>1006</v>
      </c>
      <c r="D400" s="10" t="s">
        <v>1006</v>
      </c>
      <c r="E400" s="118" t="s">
        <v>272</v>
      </c>
      <c r="F400" s="141"/>
      <c r="G400" s="142"/>
      <c r="H400" s="11" t="s">
        <v>1007</v>
      </c>
      <c r="I400" s="14">
        <f t="shared" si="10"/>
        <v>1.01</v>
      </c>
      <c r="J400" s="14">
        <v>3.36</v>
      </c>
      <c r="K400" s="109">
        <f t="shared" si="11"/>
        <v>1.01</v>
      </c>
      <c r="L400" s="115"/>
    </row>
    <row r="401" spans="1:12" ht="24" customHeight="1">
      <c r="A401" s="114"/>
      <c r="B401" s="107">
        <f>'Tax Invoice'!D397</f>
        <v>1</v>
      </c>
      <c r="C401" s="10" t="s">
        <v>1006</v>
      </c>
      <c r="D401" s="10" t="s">
        <v>1006</v>
      </c>
      <c r="E401" s="118" t="s">
        <v>672</v>
      </c>
      <c r="F401" s="141"/>
      <c r="G401" s="142"/>
      <c r="H401" s="11" t="s">
        <v>1007</v>
      </c>
      <c r="I401" s="14">
        <f t="shared" si="10"/>
        <v>1.01</v>
      </c>
      <c r="J401" s="14">
        <v>3.36</v>
      </c>
      <c r="K401" s="109">
        <f t="shared" si="11"/>
        <v>1.01</v>
      </c>
      <c r="L401" s="115"/>
    </row>
    <row r="402" spans="1:12" ht="24" customHeight="1">
      <c r="A402" s="114"/>
      <c r="B402" s="107">
        <f>'Tax Invoice'!D398</f>
        <v>1</v>
      </c>
      <c r="C402" s="10" t="s">
        <v>1006</v>
      </c>
      <c r="D402" s="10" t="s">
        <v>1006</v>
      </c>
      <c r="E402" s="118" t="s">
        <v>271</v>
      </c>
      <c r="F402" s="141"/>
      <c r="G402" s="142"/>
      <c r="H402" s="11" t="s">
        <v>1007</v>
      </c>
      <c r="I402" s="14">
        <f t="shared" si="10"/>
        <v>1.01</v>
      </c>
      <c r="J402" s="14">
        <v>3.36</v>
      </c>
      <c r="K402" s="109">
        <f t="shared" si="11"/>
        <v>1.01</v>
      </c>
      <c r="L402" s="115"/>
    </row>
    <row r="403" spans="1:12" ht="24" customHeight="1">
      <c r="A403" s="114"/>
      <c r="B403" s="107">
        <f>'Tax Invoice'!D399</f>
        <v>1</v>
      </c>
      <c r="C403" s="10" t="s">
        <v>1008</v>
      </c>
      <c r="D403" s="10" t="s">
        <v>1008</v>
      </c>
      <c r="E403" s="118" t="s">
        <v>271</v>
      </c>
      <c r="F403" s="141"/>
      <c r="G403" s="142"/>
      <c r="H403" s="11" t="s">
        <v>1009</v>
      </c>
      <c r="I403" s="14">
        <f t="shared" si="10"/>
        <v>1</v>
      </c>
      <c r="J403" s="14">
        <v>3.33</v>
      </c>
      <c r="K403" s="109">
        <f t="shared" si="11"/>
        <v>1</v>
      </c>
      <c r="L403" s="115"/>
    </row>
    <row r="404" spans="1:12" ht="24" customHeight="1">
      <c r="A404" s="114"/>
      <c r="B404" s="107">
        <f>'Tax Invoice'!D400</f>
        <v>2</v>
      </c>
      <c r="C404" s="10" t="s">
        <v>1010</v>
      </c>
      <c r="D404" s="10" t="s">
        <v>1010</v>
      </c>
      <c r="E404" s="118"/>
      <c r="F404" s="141"/>
      <c r="G404" s="142"/>
      <c r="H404" s="11" t="s">
        <v>1011</v>
      </c>
      <c r="I404" s="14">
        <f t="shared" si="10"/>
        <v>0.32</v>
      </c>
      <c r="J404" s="14">
        <v>1.04</v>
      </c>
      <c r="K404" s="109">
        <f t="shared" si="11"/>
        <v>0.64</v>
      </c>
      <c r="L404" s="115"/>
    </row>
    <row r="405" spans="1:12" ht="24" customHeight="1">
      <c r="A405" s="114"/>
      <c r="B405" s="107">
        <f>'Tax Invoice'!D401</f>
        <v>3</v>
      </c>
      <c r="C405" s="10" t="s">
        <v>1012</v>
      </c>
      <c r="D405" s="10" t="s">
        <v>1012</v>
      </c>
      <c r="E405" s="118" t="s">
        <v>107</v>
      </c>
      <c r="F405" s="141"/>
      <c r="G405" s="142"/>
      <c r="H405" s="11" t="s">
        <v>1013</v>
      </c>
      <c r="I405" s="14">
        <f t="shared" si="10"/>
        <v>1.92</v>
      </c>
      <c r="J405" s="14">
        <v>6.38</v>
      </c>
      <c r="K405" s="109">
        <f t="shared" si="11"/>
        <v>5.76</v>
      </c>
      <c r="L405" s="115"/>
    </row>
    <row r="406" spans="1:12" ht="24" customHeight="1">
      <c r="A406" s="114"/>
      <c r="B406" s="107">
        <f>'Tax Invoice'!D402</f>
        <v>2</v>
      </c>
      <c r="C406" s="10" t="s">
        <v>1012</v>
      </c>
      <c r="D406" s="10" t="s">
        <v>1012</v>
      </c>
      <c r="E406" s="118" t="s">
        <v>209</v>
      </c>
      <c r="F406" s="141"/>
      <c r="G406" s="142"/>
      <c r="H406" s="11" t="s">
        <v>1013</v>
      </c>
      <c r="I406" s="14">
        <f t="shared" ref="I406:I416" si="12">ROUNDUP(J406*$N$1,2)</f>
        <v>1.92</v>
      </c>
      <c r="J406" s="14">
        <v>6.38</v>
      </c>
      <c r="K406" s="109">
        <f t="shared" ref="K406:K416" si="13">I406*B406</f>
        <v>3.84</v>
      </c>
      <c r="L406" s="115"/>
    </row>
    <row r="407" spans="1:12" ht="24" customHeight="1">
      <c r="A407" s="114"/>
      <c r="B407" s="107">
        <f>'Tax Invoice'!D403</f>
        <v>1</v>
      </c>
      <c r="C407" s="10" t="s">
        <v>1014</v>
      </c>
      <c r="D407" s="10" t="s">
        <v>1014</v>
      </c>
      <c r="E407" s="118" t="s">
        <v>107</v>
      </c>
      <c r="F407" s="141"/>
      <c r="G407" s="142"/>
      <c r="H407" s="11" t="s">
        <v>1015</v>
      </c>
      <c r="I407" s="14">
        <f t="shared" si="12"/>
        <v>1.25</v>
      </c>
      <c r="J407" s="14">
        <v>4.1399999999999997</v>
      </c>
      <c r="K407" s="109">
        <f t="shared" si="13"/>
        <v>1.25</v>
      </c>
      <c r="L407" s="115"/>
    </row>
    <row r="408" spans="1:12" ht="24" customHeight="1">
      <c r="A408" s="114"/>
      <c r="B408" s="107">
        <f>'Tax Invoice'!D404</f>
        <v>1</v>
      </c>
      <c r="C408" s="10" t="s">
        <v>1014</v>
      </c>
      <c r="D408" s="10" t="s">
        <v>1014</v>
      </c>
      <c r="E408" s="118" t="s">
        <v>209</v>
      </c>
      <c r="F408" s="141"/>
      <c r="G408" s="142"/>
      <c r="H408" s="11" t="s">
        <v>1015</v>
      </c>
      <c r="I408" s="14">
        <f t="shared" si="12"/>
        <v>1.25</v>
      </c>
      <c r="J408" s="14">
        <v>4.1399999999999997</v>
      </c>
      <c r="K408" s="109">
        <f t="shared" si="13"/>
        <v>1.25</v>
      </c>
      <c r="L408" s="115"/>
    </row>
    <row r="409" spans="1:12" ht="24" customHeight="1">
      <c r="A409" s="114"/>
      <c r="B409" s="107">
        <f>'Tax Invoice'!D405</f>
        <v>1</v>
      </c>
      <c r="C409" s="10" t="s">
        <v>1016</v>
      </c>
      <c r="D409" s="10" t="s">
        <v>1016</v>
      </c>
      <c r="E409" s="118" t="s">
        <v>107</v>
      </c>
      <c r="F409" s="141"/>
      <c r="G409" s="142"/>
      <c r="H409" s="11" t="s">
        <v>1017</v>
      </c>
      <c r="I409" s="14">
        <f t="shared" si="12"/>
        <v>1.22</v>
      </c>
      <c r="J409" s="14">
        <v>4.05</v>
      </c>
      <c r="K409" s="109">
        <f t="shared" si="13"/>
        <v>1.22</v>
      </c>
      <c r="L409" s="115"/>
    </row>
    <row r="410" spans="1:12" ht="24" customHeight="1">
      <c r="A410" s="114"/>
      <c r="B410" s="107">
        <f>'Tax Invoice'!D406</f>
        <v>1</v>
      </c>
      <c r="C410" s="10" t="s">
        <v>1016</v>
      </c>
      <c r="D410" s="10" t="s">
        <v>1016</v>
      </c>
      <c r="E410" s="118" t="s">
        <v>209</v>
      </c>
      <c r="F410" s="141"/>
      <c r="G410" s="142"/>
      <c r="H410" s="11" t="s">
        <v>1017</v>
      </c>
      <c r="I410" s="14">
        <f t="shared" si="12"/>
        <v>1.22</v>
      </c>
      <c r="J410" s="14">
        <v>4.05</v>
      </c>
      <c r="K410" s="109">
        <f t="shared" si="13"/>
        <v>1.22</v>
      </c>
      <c r="L410" s="115"/>
    </row>
    <row r="411" spans="1:12" ht="24" customHeight="1">
      <c r="A411" s="114"/>
      <c r="B411" s="107">
        <f>'Tax Invoice'!D407</f>
        <v>1</v>
      </c>
      <c r="C411" s="10" t="s">
        <v>1016</v>
      </c>
      <c r="D411" s="10" t="s">
        <v>1016</v>
      </c>
      <c r="E411" s="118" t="s">
        <v>211</v>
      </c>
      <c r="F411" s="141"/>
      <c r="G411" s="142"/>
      <c r="H411" s="11" t="s">
        <v>1017</v>
      </c>
      <c r="I411" s="14">
        <f t="shared" si="12"/>
        <v>1.22</v>
      </c>
      <c r="J411" s="14">
        <v>4.05</v>
      </c>
      <c r="K411" s="109">
        <f t="shared" si="13"/>
        <v>1.22</v>
      </c>
      <c r="L411" s="115"/>
    </row>
    <row r="412" spans="1:12" ht="24" customHeight="1">
      <c r="A412" s="114"/>
      <c r="B412" s="107">
        <f>'Tax Invoice'!D408</f>
        <v>1</v>
      </c>
      <c r="C412" s="10" t="s">
        <v>1016</v>
      </c>
      <c r="D412" s="10" t="s">
        <v>1016</v>
      </c>
      <c r="E412" s="118" t="s">
        <v>262</v>
      </c>
      <c r="F412" s="141"/>
      <c r="G412" s="142"/>
      <c r="H412" s="11" t="s">
        <v>1017</v>
      </c>
      <c r="I412" s="14">
        <f t="shared" si="12"/>
        <v>1.22</v>
      </c>
      <c r="J412" s="14">
        <v>4.05</v>
      </c>
      <c r="K412" s="109">
        <f t="shared" si="13"/>
        <v>1.22</v>
      </c>
      <c r="L412" s="115"/>
    </row>
    <row r="413" spans="1:12" ht="24" customHeight="1">
      <c r="A413" s="114"/>
      <c r="B413" s="107">
        <f>'Tax Invoice'!D409</f>
        <v>1</v>
      </c>
      <c r="C413" s="10" t="s">
        <v>1016</v>
      </c>
      <c r="D413" s="10" t="s">
        <v>1016</v>
      </c>
      <c r="E413" s="118" t="s">
        <v>309</v>
      </c>
      <c r="F413" s="141"/>
      <c r="G413" s="142"/>
      <c r="H413" s="11" t="s">
        <v>1017</v>
      </c>
      <c r="I413" s="14">
        <f t="shared" si="12"/>
        <v>1.22</v>
      </c>
      <c r="J413" s="14">
        <v>4.05</v>
      </c>
      <c r="K413" s="109">
        <f t="shared" si="13"/>
        <v>1.22</v>
      </c>
      <c r="L413" s="115"/>
    </row>
    <row r="414" spans="1:12" ht="24" customHeight="1">
      <c r="A414" s="114"/>
      <c r="B414" s="107">
        <f>'Tax Invoice'!D410</f>
        <v>1</v>
      </c>
      <c r="C414" s="10" t="s">
        <v>1016</v>
      </c>
      <c r="D414" s="10" t="s">
        <v>1016</v>
      </c>
      <c r="E414" s="118" t="s">
        <v>268</v>
      </c>
      <c r="F414" s="141"/>
      <c r="G414" s="142"/>
      <c r="H414" s="11" t="s">
        <v>1017</v>
      </c>
      <c r="I414" s="14">
        <f t="shared" si="12"/>
        <v>1.22</v>
      </c>
      <c r="J414" s="14">
        <v>4.05</v>
      </c>
      <c r="K414" s="109">
        <f t="shared" si="13"/>
        <v>1.22</v>
      </c>
      <c r="L414" s="115"/>
    </row>
    <row r="415" spans="1:12" ht="36" customHeight="1">
      <c r="A415" s="114"/>
      <c r="B415" s="107">
        <f>'Tax Invoice'!D411</f>
        <v>2</v>
      </c>
      <c r="C415" s="10" t="s">
        <v>1018</v>
      </c>
      <c r="D415" s="10" t="s">
        <v>1018</v>
      </c>
      <c r="E415" s="118" t="s">
        <v>816</v>
      </c>
      <c r="F415" s="141"/>
      <c r="G415" s="142"/>
      <c r="H415" s="11" t="s">
        <v>1019</v>
      </c>
      <c r="I415" s="14">
        <f t="shared" si="12"/>
        <v>2.7399999999999998</v>
      </c>
      <c r="J415" s="14">
        <v>9.1300000000000008</v>
      </c>
      <c r="K415" s="109">
        <f t="shared" si="13"/>
        <v>5.4799999999999995</v>
      </c>
      <c r="L415" s="115"/>
    </row>
    <row r="416" spans="1:12" ht="36" customHeight="1">
      <c r="A416" s="114"/>
      <c r="B416" s="108">
        <f>'Tax Invoice'!D412</f>
        <v>1</v>
      </c>
      <c r="C416" s="12" t="s">
        <v>1018</v>
      </c>
      <c r="D416" s="12" t="s">
        <v>1018</v>
      </c>
      <c r="E416" s="119" t="s">
        <v>819</v>
      </c>
      <c r="F416" s="143"/>
      <c r="G416" s="144"/>
      <c r="H416" s="13" t="s">
        <v>1019</v>
      </c>
      <c r="I416" s="15">
        <f t="shared" si="12"/>
        <v>2.7399999999999998</v>
      </c>
      <c r="J416" s="15">
        <v>9.1300000000000008</v>
      </c>
      <c r="K416" s="110">
        <f t="shared" si="13"/>
        <v>2.7399999999999998</v>
      </c>
      <c r="L416" s="115"/>
    </row>
    <row r="417" spans="1:12" ht="12.75" customHeight="1">
      <c r="A417" s="114"/>
      <c r="B417" s="126">
        <f>SUM(B22:B416)</f>
        <v>1273</v>
      </c>
      <c r="C417" s="126" t="s">
        <v>144</v>
      </c>
      <c r="D417" s="126"/>
      <c r="E417" s="126"/>
      <c r="F417" s="126"/>
      <c r="G417" s="126"/>
      <c r="H417" s="126"/>
      <c r="I417" s="127" t="s">
        <v>254</v>
      </c>
      <c r="J417" s="127" t="s">
        <v>254</v>
      </c>
      <c r="K417" s="128">
        <f>SUM(K22:K416)</f>
        <v>1245.3600000000008</v>
      </c>
      <c r="L417" s="115"/>
    </row>
    <row r="418" spans="1:12" ht="12.75" customHeight="1">
      <c r="A418" s="114"/>
      <c r="B418" s="126"/>
      <c r="C418" s="126"/>
      <c r="D418" s="126"/>
      <c r="E418" s="126"/>
      <c r="F418" s="126"/>
      <c r="G418" s="126"/>
      <c r="H418" s="126"/>
      <c r="I418" s="127" t="s">
        <v>1166</v>
      </c>
      <c r="J418" s="127" t="s">
        <v>183</v>
      </c>
      <c r="K418" s="128">
        <f>K417*-0.4</f>
        <v>-498.14400000000035</v>
      </c>
      <c r="L418" s="115"/>
    </row>
    <row r="419" spans="1:12" ht="12.75" customHeight="1" outlineLevel="1">
      <c r="A419" s="114"/>
      <c r="B419" s="126"/>
      <c r="C419" s="126"/>
      <c r="D419" s="126"/>
      <c r="E419" s="126"/>
      <c r="F419" s="126"/>
      <c r="G419" s="126"/>
      <c r="H419" s="126"/>
      <c r="I419" s="127" t="s">
        <v>1167</v>
      </c>
      <c r="J419" s="127" t="s">
        <v>184</v>
      </c>
      <c r="K419" s="128">
        <f>Invoice!J420</f>
        <v>0</v>
      </c>
      <c r="L419" s="115"/>
    </row>
    <row r="420" spans="1:12" ht="12.75" customHeight="1">
      <c r="A420" s="114"/>
      <c r="B420" s="139" t="s">
        <v>1172</v>
      </c>
      <c r="C420" s="126"/>
      <c r="D420" s="126"/>
      <c r="E420" s="126"/>
      <c r="F420" s="126"/>
      <c r="G420" s="126"/>
      <c r="H420" s="126"/>
      <c r="I420" s="127" t="s">
        <v>256</v>
      </c>
      <c r="J420" s="127" t="s">
        <v>256</v>
      </c>
      <c r="K420" s="128">
        <f>SUM(K417:K419)</f>
        <v>747.21600000000046</v>
      </c>
      <c r="L420" s="115"/>
    </row>
    <row r="421" spans="1:12" ht="12.75" customHeight="1">
      <c r="A421" s="6"/>
      <c r="B421" s="7"/>
      <c r="C421" s="7"/>
      <c r="D421" s="7"/>
      <c r="E421" s="7"/>
      <c r="F421" s="7"/>
      <c r="G421" s="7"/>
      <c r="H421" s="140" t="s">
        <v>1171</v>
      </c>
      <c r="I421" s="7"/>
      <c r="J421" s="7"/>
      <c r="K421" s="7"/>
      <c r="L421" s="8"/>
    </row>
    <row r="422" spans="1:12" ht="12.75" customHeight="1"/>
    <row r="423" spans="1:12" ht="12.75" customHeight="1"/>
    <row r="424" spans="1:12" ht="12.75" customHeight="1"/>
    <row r="425" spans="1:12" ht="12.75" customHeight="1"/>
    <row r="426" spans="1:12" ht="12.75" customHeight="1"/>
    <row r="427" spans="1:12" ht="12.75" customHeight="1"/>
    <row r="428" spans="1:12" ht="12.75" customHeight="1"/>
  </sheetData>
  <mergeCells count="399">
    <mergeCell ref="K10:K11"/>
    <mergeCell ref="K14:K15"/>
    <mergeCell ref="F27:G27"/>
    <mergeCell ref="F24:G24"/>
    <mergeCell ref="F25:G25"/>
    <mergeCell ref="F23:G23"/>
    <mergeCell ref="F26:G26"/>
    <mergeCell ref="F20:G20"/>
    <mergeCell ref="F21:G21"/>
    <mergeCell ref="F22:G22"/>
    <mergeCell ref="F33:G33"/>
    <mergeCell ref="F34:G34"/>
    <mergeCell ref="F35:G35"/>
    <mergeCell ref="F36:G36"/>
    <mergeCell ref="F37:G3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57:G157"/>
    <mergeCell ref="F148:G148"/>
    <mergeCell ref="F149:G149"/>
    <mergeCell ref="F150:G150"/>
    <mergeCell ref="F151:G151"/>
    <mergeCell ref="F152:G152"/>
    <mergeCell ref="F163:G163"/>
    <mergeCell ref="F164:G164"/>
    <mergeCell ref="F165:G165"/>
    <mergeCell ref="F166:G166"/>
    <mergeCell ref="F167:G167"/>
    <mergeCell ref="F158:G158"/>
    <mergeCell ref="F159:G159"/>
    <mergeCell ref="F160:G160"/>
    <mergeCell ref="F161:G161"/>
    <mergeCell ref="F162:G162"/>
    <mergeCell ref="F173:G173"/>
    <mergeCell ref="F174:G174"/>
    <mergeCell ref="F175:G175"/>
    <mergeCell ref="F176:G176"/>
    <mergeCell ref="F177:G177"/>
    <mergeCell ref="F168:G168"/>
    <mergeCell ref="F169:G169"/>
    <mergeCell ref="F170:G170"/>
    <mergeCell ref="F171:G171"/>
    <mergeCell ref="F172:G172"/>
    <mergeCell ref="F183:G183"/>
    <mergeCell ref="F184:G184"/>
    <mergeCell ref="F185:G185"/>
    <mergeCell ref="F186:G186"/>
    <mergeCell ref="F187:G187"/>
    <mergeCell ref="F178:G178"/>
    <mergeCell ref="F179:G179"/>
    <mergeCell ref="F180:G180"/>
    <mergeCell ref="F181:G181"/>
    <mergeCell ref="F182:G182"/>
    <mergeCell ref="F193:G193"/>
    <mergeCell ref="F194:G194"/>
    <mergeCell ref="F195:G195"/>
    <mergeCell ref="F196:G196"/>
    <mergeCell ref="F197:G197"/>
    <mergeCell ref="F188:G188"/>
    <mergeCell ref="F189:G189"/>
    <mergeCell ref="F190:G190"/>
    <mergeCell ref="F191:G191"/>
    <mergeCell ref="F192:G192"/>
    <mergeCell ref="F203:G203"/>
    <mergeCell ref="F204:G204"/>
    <mergeCell ref="F205:G205"/>
    <mergeCell ref="F206:G206"/>
    <mergeCell ref="F207:G207"/>
    <mergeCell ref="F198:G198"/>
    <mergeCell ref="F199:G199"/>
    <mergeCell ref="F200:G200"/>
    <mergeCell ref="F201:G201"/>
    <mergeCell ref="F202:G202"/>
    <mergeCell ref="F213:G213"/>
    <mergeCell ref="F214:G214"/>
    <mergeCell ref="F215:G215"/>
    <mergeCell ref="F216:G216"/>
    <mergeCell ref="F217:G217"/>
    <mergeCell ref="F208:G208"/>
    <mergeCell ref="F209:G209"/>
    <mergeCell ref="F210:G210"/>
    <mergeCell ref="F211:G211"/>
    <mergeCell ref="F212:G212"/>
    <mergeCell ref="F223:G223"/>
    <mergeCell ref="F224:G224"/>
    <mergeCell ref="F225:G225"/>
    <mergeCell ref="F226:G226"/>
    <mergeCell ref="F227:G227"/>
    <mergeCell ref="F218:G218"/>
    <mergeCell ref="F219:G219"/>
    <mergeCell ref="F220:G220"/>
    <mergeCell ref="F221:G221"/>
    <mergeCell ref="F222:G222"/>
    <mergeCell ref="F233:G233"/>
    <mergeCell ref="F234:G234"/>
    <mergeCell ref="F235:G235"/>
    <mergeCell ref="F236:G236"/>
    <mergeCell ref="F237:G237"/>
    <mergeCell ref="F228:G228"/>
    <mergeCell ref="F229:G229"/>
    <mergeCell ref="F230:G230"/>
    <mergeCell ref="F231:G231"/>
    <mergeCell ref="F232:G232"/>
    <mergeCell ref="F243:G243"/>
    <mergeCell ref="F244:G244"/>
    <mergeCell ref="F245:G245"/>
    <mergeCell ref="F246:G246"/>
    <mergeCell ref="F247:G247"/>
    <mergeCell ref="F238:G238"/>
    <mergeCell ref="F239:G239"/>
    <mergeCell ref="F240:G240"/>
    <mergeCell ref="F241:G241"/>
    <mergeCell ref="F242:G242"/>
    <mergeCell ref="F253:G253"/>
    <mergeCell ref="F254:G254"/>
    <mergeCell ref="F255:G255"/>
    <mergeCell ref="F256:G256"/>
    <mergeCell ref="F257:G257"/>
    <mergeCell ref="F248:G248"/>
    <mergeCell ref="F249:G249"/>
    <mergeCell ref="F250:G250"/>
    <mergeCell ref="F251:G251"/>
    <mergeCell ref="F252:G252"/>
    <mergeCell ref="F263:G263"/>
    <mergeCell ref="F264:G264"/>
    <mergeCell ref="F265:G265"/>
    <mergeCell ref="F266:G266"/>
    <mergeCell ref="F267:G267"/>
    <mergeCell ref="F258:G258"/>
    <mergeCell ref="F259:G259"/>
    <mergeCell ref="F260:G260"/>
    <mergeCell ref="F261:G261"/>
    <mergeCell ref="F262:G262"/>
    <mergeCell ref="F273:G273"/>
    <mergeCell ref="F274:G274"/>
    <mergeCell ref="F275:G275"/>
    <mergeCell ref="F276:G276"/>
    <mergeCell ref="F277:G277"/>
    <mergeCell ref="F268:G268"/>
    <mergeCell ref="F269:G269"/>
    <mergeCell ref="F270:G270"/>
    <mergeCell ref="F271:G271"/>
    <mergeCell ref="F272:G272"/>
    <mergeCell ref="F283:G283"/>
    <mergeCell ref="F284:G284"/>
    <mergeCell ref="F285:G285"/>
    <mergeCell ref="F286:G286"/>
    <mergeCell ref="F287:G287"/>
    <mergeCell ref="F278:G278"/>
    <mergeCell ref="F279:G279"/>
    <mergeCell ref="F280:G280"/>
    <mergeCell ref="F281:G281"/>
    <mergeCell ref="F282:G282"/>
    <mergeCell ref="F293:G293"/>
    <mergeCell ref="F294:G294"/>
    <mergeCell ref="F295:G295"/>
    <mergeCell ref="F296:G296"/>
    <mergeCell ref="F297:G297"/>
    <mergeCell ref="F288:G288"/>
    <mergeCell ref="F289:G289"/>
    <mergeCell ref="F290:G290"/>
    <mergeCell ref="F291:G291"/>
    <mergeCell ref="F292:G292"/>
    <mergeCell ref="F303:G303"/>
    <mergeCell ref="F304:G304"/>
    <mergeCell ref="F305:G305"/>
    <mergeCell ref="F306:G306"/>
    <mergeCell ref="F307:G307"/>
    <mergeCell ref="F298:G298"/>
    <mergeCell ref="F299:G299"/>
    <mergeCell ref="F300:G300"/>
    <mergeCell ref="F301:G301"/>
    <mergeCell ref="F302:G302"/>
    <mergeCell ref="F313:G313"/>
    <mergeCell ref="F314:G314"/>
    <mergeCell ref="F315:G315"/>
    <mergeCell ref="F316:G316"/>
    <mergeCell ref="F317:G317"/>
    <mergeCell ref="F308:G308"/>
    <mergeCell ref="F309:G309"/>
    <mergeCell ref="F310:G310"/>
    <mergeCell ref="F311:G311"/>
    <mergeCell ref="F312:G312"/>
    <mergeCell ref="F323:G323"/>
    <mergeCell ref="F324:G324"/>
    <mergeCell ref="F325:G325"/>
    <mergeCell ref="F326:G326"/>
    <mergeCell ref="F327:G327"/>
    <mergeCell ref="F318:G318"/>
    <mergeCell ref="F319:G319"/>
    <mergeCell ref="F320:G320"/>
    <mergeCell ref="F321:G321"/>
    <mergeCell ref="F322:G322"/>
    <mergeCell ref="F333:G333"/>
    <mergeCell ref="F334:G334"/>
    <mergeCell ref="F335:G335"/>
    <mergeCell ref="F336:G336"/>
    <mergeCell ref="F337:G337"/>
    <mergeCell ref="F328:G328"/>
    <mergeCell ref="F329:G329"/>
    <mergeCell ref="F330:G330"/>
    <mergeCell ref="F331:G331"/>
    <mergeCell ref="F332:G332"/>
    <mergeCell ref="F343:G343"/>
    <mergeCell ref="F344:G344"/>
    <mergeCell ref="F345:G345"/>
    <mergeCell ref="F346:G346"/>
    <mergeCell ref="F347:G347"/>
    <mergeCell ref="F338:G338"/>
    <mergeCell ref="F339:G339"/>
    <mergeCell ref="F340:G340"/>
    <mergeCell ref="F341:G341"/>
    <mergeCell ref="F342:G342"/>
    <mergeCell ref="F353:G353"/>
    <mergeCell ref="F354:G354"/>
    <mergeCell ref="F355:G355"/>
    <mergeCell ref="F356:G356"/>
    <mergeCell ref="F357:G357"/>
    <mergeCell ref="F348:G348"/>
    <mergeCell ref="F349:G349"/>
    <mergeCell ref="F350:G350"/>
    <mergeCell ref="F351:G351"/>
    <mergeCell ref="F352:G352"/>
    <mergeCell ref="F363:G363"/>
    <mergeCell ref="F364:G364"/>
    <mergeCell ref="F365:G365"/>
    <mergeCell ref="F366:G366"/>
    <mergeCell ref="F367:G367"/>
    <mergeCell ref="F358:G358"/>
    <mergeCell ref="F359:G359"/>
    <mergeCell ref="F360:G360"/>
    <mergeCell ref="F361:G361"/>
    <mergeCell ref="F362:G362"/>
    <mergeCell ref="F373:G373"/>
    <mergeCell ref="F374:G374"/>
    <mergeCell ref="F375:G375"/>
    <mergeCell ref="F376:G376"/>
    <mergeCell ref="F377:G377"/>
    <mergeCell ref="F368:G368"/>
    <mergeCell ref="F369:G369"/>
    <mergeCell ref="F370:G370"/>
    <mergeCell ref="F371:G371"/>
    <mergeCell ref="F372:G372"/>
    <mergeCell ref="F383:G383"/>
    <mergeCell ref="F384:G384"/>
    <mergeCell ref="F385:G385"/>
    <mergeCell ref="F386:G386"/>
    <mergeCell ref="F387:G387"/>
    <mergeCell ref="F378:G378"/>
    <mergeCell ref="F379:G379"/>
    <mergeCell ref="F380:G380"/>
    <mergeCell ref="F381:G381"/>
    <mergeCell ref="F382:G382"/>
    <mergeCell ref="F393:G393"/>
    <mergeCell ref="F394:G394"/>
    <mergeCell ref="F395:G395"/>
    <mergeCell ref="F396:G396"/>
    <mergeCell ref="F397:G397"/>
    <mergeCell ref="F388:G388"/>
    <mergeCell ref="F389:G389"/>
    <mergeCell ref="F390:G390"/>
    <mergeCell ref="F391:G391"/>
    <mergeCell ref="F392:G392"/>
    <mergeCell ref="F403:G403"/>
    <mergeCell ref="F404:G404"/>
    <mergeCell ref="F405:G405"/>
    <mergeCell ref="F406:G406"/>
    <mergeCell ref="F407:G407"/>
    <mergeCell ref="F398:G398"/>
    <mergeCell ref="F399:G399"/>
    <mergeCell ref="F400:G400"/>
    <mergeCell ref="F401:G401"/>
    <mergeCell ref="F402:G402"/>
    <mergeCell ref="F413:G413"/>
    <mergeCell ref="F414:G414"/>
    <mergeCell ref="F415:G415"/>
    <mergeCell ref="F416:G416"/>
    <mergeCell ref="F408:G408"/>
    <mergeCell ref="F409:G409"/>
    <mergeCell ref="F410:G410"/>
    <mergeCell ref="F411:G411"/>
    <mergeCell ref="F412:G41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50"/>
  <sheetViews>
    <sheetView zoomScaleNormal="100" workbookViewId="0"/>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145</v>
      </c>
      <c r="C1" s="17"/>
      <c r="D1" s="18"/>
      <c r="E1" s="18"/>
      <c r="F1" s="18"/>
      <c r="G1" s="18"/>
      <c r="H1" s="19"/>
      <c r="I1" s="20"/>
      <c r="N1" s="92">
        <f>N2/N3</f>
        <v>1</v>
      </c>
      <c r="O1" s="21" t="s">
        <v>180</v>
      </c>
    </row>
    <row r="2" spans="1:15" s="21" customFormat="1" ht="13.5" thickBot="1">
      <c r="A2" s="22" t="s">
        <v>146</v>
      </c>
      <c r="B2" s="23" t="s">
        <v>147</v>
      </c>
      <c r="C2" s="23"/>
      <c r="D2" s="24"/>
      <c r="E2" s="25"/>
      <c r="G2" s="26" t="s">
        <v>148</v>
      </c>
      <c r="H2" s="27" t="s">
        <v>149</v>
      </c>
      <c r="N2" s="21">
        <v>4174.3500000000031</v>
      </c>
      <c r="O2" s="21" t="s">
        <v>258</v>
      </c>
    </row>
    <row r="3" spans="1:15" s="21" customFormat="1" ht="15" customHeight="1" thickBot="1">
      <c r="A3" s="22" t="s">
        <v>150</v>
      </c>
      <c r="G3" s="28">
        <v>45357</v>
      </c>
      <c r="H3" s="29"/>
      <c r="N3" s="21">
        <v>4174.3500000000031</v>
      </c>
      <c r="O3" s="21" t="s">
        <v>259</v>
      </c>
    </row>
    <row r="4" spans="1:15" s="21" customFormat="1">
      <c r="A4" s="22" t="s">
        <v>151</v>
      </c>
    </row>
    <row r="5" spans="1:15" s="21" customFormat="1">
      <c r="A5" s="22" t="s">
        <v>152</v>
      </c>
    </row>
    <row r="6" spans="1:15" s="21" customFormat="1">
      <c r="A6" s="22" t="s">
        <v>153</v>
      </c>
    </row>
    <row r="7" spans="1:15" s="21" customFormat="1" ht="15">
      <c r="A7"/>
      <c r="F7" s="31"/>
    </row>
    <row r="8" spans="1:15" s="21" customFormat="1" ht="10.5" customHeight="1" thickBot="1">
      <c r="A8" s="30"/>
      <c r="F8" s="31"/>
      <c r="J8" s="21" t="s">
        <v>154</v>
      </c>
    </row>
    <row r="9" spans="1:15" s="21" customFormat="1" ht="13.5" thickBot="1">
      <c r="A9" s="32" t="s">
        <v>155</v>
      </c>
      <c r="F9" s="33" t="s">
        <v>156</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95" t="s">
        <v>275</v>
      </c>
      <c r="L10" s="35" t="s">
        <v>275</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93" t="s">
        <v>157</v>
      </c>
      <c r="L11" s="46" t="s">
        <v>158</v>
      </c>
      <c r="M11" s="21">
        <f>VLOOKUP(G3,[1]Sheet1!$A$9:$I$7290,2,FALSE)</f>
        <v>35.700000000000003</v>
      </c>
    </row>
    <row r="12" spans="1:15" s="21" customFormat="1" ht="15.75" thickBot="1">
      <c r="A12" s="41" t="str">
        <f>'Copy paste to Here'!G12</f>
        <v>6 Garden Place</v>
      </c>
      <c r="B12" s="42"/>
      <c r="C12" s="42"/>
      <c r="D12" s="42"/>
      <c r="E12" s="89"/>
      <c r="F12" s="43" t="str">
        <f>'Copy paste to Here'!B12</f>
        <v>6 Garden Place</v>
      </c>
      <c r="G12" s="44"/>
      <c r="H12" s="45"/>
      <c r="K12" s="93" t="s">
        <v>159</v>
      </c>
      <c r="L12" s="46" t="s">
        <v>133</v>
      </c>
      <c r="M12" s="21">
        <f>VLOOKUP(G3,[1]Sheet1!$A$9:$I$7290,3,FALSE)</f>
        <v>38.53</v>
      </c>
    </row>
    <row r="13" spans="1:15" s="21" customFormat="1" ht="15.75" thickBot="1">
      <c r="A13" s="41" t="str">
        <f>'Copy paste to Here'!G13</f>
        <v>3204 Hamilton</v>
      </c>
      <c r="B13" s="42"/>
      <c r="C13" s="42"/>
      <c r="D13" s="42"/>
      <c r="E13" s="111" t="s">
        <v>167</v>
      </c>
      <c r="F13" s="43" t="str">
        <f>'Copy paste to Here'!B13</f>
        <v>3204 Hamilton</v>
      </c>
      <c r="G13" s="44"/>
      <c r="H13" s="45"/>
      <c r="K13" s="93" t="s">
        <v>160</v>
      </c>
      <c r="L13" s="46" t="s">
        <v>161</v>
      </c>
      <c r="M13" s="113">
        <f>VLOOKUP(G3,[1]Sheet1!$A$9:$I$7290,4,FALSE)</f>
        <v>45.09</v>
      </c>
    </row>
    <row r="14" spans="1:15" s="21" customFormat="1" ht="15.75" thickBot="1">
      <c r="A14" s="41" t="str">
        <f>'Copy paste to Here'!G14</f>
        <v>New Zealand</v>
      </c>
      <c r="B14" s="42"/>
      <c r="C14" s="42"/>
      <c r="D14" s="42"/>
      <c r="E14" s="111">
        <f>VLOOKUP(J9,$L$10:$M$17,2,FALSE)</f>
        <v>21.41</v>
      </c>
      <c r="F14" s="43" t="str">
        <f>'Copy paste to Here'!B14</f>
        <v>New Zealand</v>
      </c>
      <c r="G14" s="44"/>
      <c r="H14" s="45"/>
      <c r="K14" s="93" t="s">
        <v>162</v>
      </c>
      <c r="L14" s="46" t="s">
        <v>163</v>
      </c>
      <c r="M14" s="21">
        <f>VLOOKUP(G3,[1]Sheet1!$A$9:$I$7290,5,FALSE)</f>
        <v>22.81</v>
      </c>
    </row>
    <row r="15" spans="1:15" s="21" customFormat="1" ht="15.75" thickBot="1">
      <c r="A15" s="47" t="str">
        <f>'Copy paste to Here'!G15</f>
        <v xml:space="preserve"> </v>
      </c>
      <c r="F15" s="48" t="str">
        <f>'Copy paste to Here'!B15</f>
        <v xml:space="preserve"> </v>
      </c>
      <c r="G15" s="49"/>
      <c r="H15" s="50"/>
      <c r="K15" s="94" t="s">
        <v>164</v>
      </c>
      <c r="L15" s="51" t="s">
        <v>165</v>
      </c>
      <c r="M15" s="21">
        <f>VLOOKUP(G3,[1]Sheet1!$A$9:$I$7290,6,FALSE)</f>
        <v>26.07</v>
      </c>
    </row>
    <row r="16" spans="1:15" s="21" customFormat="1" ht="13.7" customHeight="1" thickBot="1">
      <c r="A16" s="52"/>
      <c r="K16" s="94" t="s">
        <v>166</v>
      </c>
      <c r="L16" s="51" t="s">
        <v>167</v>
      </c>
      <c r="M16" s="21">
        <f>VLOOKUP(G3,[1]Sheet1!$A$9:$I$7290,7,FALSE)</f>
        <v>21.41</v>
      </c>
    </row>
    <row r="17" spans="1:13" s="21" customFormat="1" ht="13.5" thickBot="1">
      <c r="A17" s="53" t="s">
        <v>168</v>
      </c>
      <c r="B17" s="54" t="s">
        <v>169</v>
      </c>
      <c r="C17" s="54" t="s">
        <v>283</v>
      </c>
      <c r="D17" s="55" t="s">
        <v>197</v>
      </c>
      <c r="E17" s="55" t="s">
        <v>260</v>
      </c>
      <c r="F17" s="55" t="str">
        <f>CONCATENATE("Amount ",,J9)</f>
        <v>Amount NZD</v>
      </c>
      <c r="G17" s="54" t="s">
        <v>170</v>
      </c>
      <c r="H17" s="54" t="s">
        <v>171</v>
      </c>
      <c r="J17" s="21" t="s">
        <v>172</v>
      </c>
      <c r="K17" s="21" t="s">
        <v>173</v>
      </c>
      <c r="L17" s="21" t="s">
        <v>173</v>
      </c>
      <c r="M17" s="21">
        <v>2.5</v>
      </c>
    </row>
    <row r="18" spans="1:13" s="62" customFormat="1" ht="60">
      <c r="A18" s="56" t="str">
        <f>IF((LEN('Copy paste to Here'!G22))&gt;5,((CONCATENATE('Copy paste to Here'!G22," &amp; ",'Copy paste to Here'!D22,"  &amp;  ",'Copy paste to Here'!E22))),"Empty Cell")</f>
        <v xml:space="preserve">Display with 52 pcs. of 925 sterling silver ''Bend it yourself'' nose studs, 22g (0.6mm) with 18k gold plating and 1.5mm round clear prong set CZ stone (in standard packing or in vacuum sealed packing to prevent tarnishing) &amp; Packing Option: Standard Package  &amp;  </v>
      </c>
      <c r="B18" s="57" t="str">
        <f>'Copy paste to Here'!C22</f>
        <v>18NYZBC</v>
      </c>
      <c r="C18" s="57" t="s">
        <v>714</v>
      </c>
      <c r="D18" s="58">
        <f>Invoice!B22</f>
        <v>1</v>
      </c>
      <c r="E18" s="59">
        <f>'Shipping Invoice'!J22*$N$1</f>
        <v>44.41</v>
      </c>
      <c r="F18" s="59">
        <f>D18*E18</f>
        <v>44.41</v>
      </c>
      <c r="G18" s="60">
        <f>E18*$E$14</f>
        <v>950.81809999999996</v>
      </c>
      <c r="H18" s="61">
        <f>D18*G18</f>
        <v>950.81809999999996</v>
      </c>
    </row>
    <row r="19" spans="1:13" s="62" customFormat="1" ht="36">
      <c r="A19" s="112" t="str">
        <f>IF((LEN('Copy paste to Here'!G23))&gt;5,((CONCATENATE('Copy paste to Here'!G23," &amp; ",'Copy paste to Here'!D23,"  &amp;  ",'Copy paste to Here'!E23))),"Empty Cell")</f>
        <v xml:space="preserve">Display box with 36 pcs. of 18k gold plated + E-coating to protect scratching 925 silver nose screws, 22g (0.6mm) with prong set 2mm clear CZs (Cubic Zirconia) &amp;   &amp;  </v>
      </c>
      <c r="B19" s="57" t="str">
        <f>'Copy paste to Here'!C23</f>
        <v>18WZ2XC</v>
      </c>
      <c r="C19" s="57" t="s">
        <v>715</v>
      </c>
      <c r="D19" s="58">
        <f>Invoice!B23</f>
        <v>1</v>
      </c>
      <c r="E19" s="59">
        <f>'Shipping Invoice'!J23*$N$1</f>
        <v>39.549999999999997</v>
      </c>
      <c r="F19" s="59">
        <f t="shared" ref="F19:F82" si="0">D19*E19</f>
        <v>39.549999999999997</v>
      </c>
      <c r="G19" s="60">
        <f t="shared" ref="G19:G82" si="1">E19*$E$14</f>
        <v>846.76549999999997</v>
      </c>
      <c r="H19" s="63">
        <f t="shared" ref="H19:H82" si="2">D19*G19</f>
        <v>846.76549999999997</v>
      </c>
    </row>
    <row r="20" spans="1:13" s="62" customFormat="1" ht="24">
      <c r="A20" s="56" t="str">
        <f>IF((LEN('Copy paste to Here'!G24))&gt;5,((CONCATENATE('Copy paste to Here'!G24," &amp; ",'Copy paste to Here'!D24,"  &amp;  ",'Copy paste to Here'!E24))),"Empty Cell")</f>
        <v>Acrylic solid &amp; UV spiral coil taper with two rubber O-rings &amp; Gauge: 3mm  &amp;  Color: White</v>
      </c>
      <c r="B20" s="57" t="str">
        <f>'Copy paste to Here'!C24</f>
        <v>ACCOR</v>
      </c>
      <c r="C20" s="57" t="s">
        <v>1020</v>
      </c>
      <c r="D20" s="58">
        <f>Invoice!B24</f>
        <v>2</v>
      </c>
      <c r="E20" s="59">
        <f>'Shipping Invoice'!J24*$N$1</f>
        <v>1.1200000000000001</v>
      </c>
      <c r="F20" s="59">
        <f t="shared" si="0"/>
        <v>2.2400000000000002</v>
      </c>
      <c r="G20" s="60">
        <f t="shared" si="1"/>
        <v>23.979200000000002</v>
      </c>
      <c r="H20" s="63">
        <f t="shared" si="2"/>
        <v>47.958400000000005</v>
      </c>
    </row>
    <row r="21" spans="1:13" s="62" customFormat="1" ht="24">
      <c r="A21" s="56" t="str">
        <f>IF((LEN('Copy paste to Here'!G25))&gt;5,((CONCATENATE('Copy paste to Here'!G25," &amp; ",'Copy paste to Here'!D25,"  &amp;  ",'Copy paste to Here'!E25))),"Empty Cell")</f>
        <v>Acrylic solid &amp; UV spiral coil taper with two rubber O-rings &amp; Gauge: 4mm  &amp;  Color: Black</v>
      </c>
      <c r="B21" s="57" t="str">
        <f>'Copy paste to Here'!C25</f>
        <v>ACCOR</v>
      </c>
      <c r="C21" s="57" t="s">
        <v>1021</v>
      </c>
      <c r="D21" s="58">
        <f>Invoice!B25</f>
        <v>4</v>
      </c>
      <c r="E21" s="59">
        <f>'Shipping Invoice'!J25*$N$1</f>
        <v>1.19</v>
      </c>
      <c r="F21" s="59">
        <f t="shared" si="0"/>
        <v>4.76</v>
      </c>
      <c r="G21" s="60">
        <f t="shared" si="1"/>
        <v>25.477899999999998</v>
      </c>
      <c r="H21" s="63">
        <f t="shared" si="2"/>
        <v>101.91159999999999</v>
      </c>
    </row>
    <row r="22" spans="1:13" s="62" customFormat="1" ht="24">
      <c r="A22" s="56" t="str">
        <f>IF((LEN('Copy paste to Here'!G26))&gt;5,((CONCATENATE('Copy paste to Here'!G26," &amp; ",'Copy paste to Here'!D26,"  &amp;  ",'Copy paste to Here'!E26))),"Empty Cell")</f>
        <v>Acrylic solid &amp; UV spiral coil taper with two rubber O-rings &amp; Gauge: 4mm  &amp;  Color: White</v>
      </c>
      <c r="B22" s="57" t="str">
        <f>'Copy paste to Here'!C26</f>
        <v>ACCOR</v>
      </c>
      <c r="C22" s="57" t="s">
        <v>1021</v>
      </c>
      <c r="D22" s="58">
        <f>Invoice!B26</f>
        <v>2</v>
      </c>
      <c r="E22" s="59">
        <f>'Shipping Invoice'!J26*$N$1</f>
        <v>1.19</v>
      </c>
      <c r="F22" s="59">
        <f t="shared" si="0"/>
        <v>2.38</v>
      </c>
      <c r="G22" s="60">
        <f t="shared" si="1"/>
        <v>25.477899999999998</v>
      </c>
      <c r="H22" s="63">
        <f t="shared" si="2"/>
        <v>50.955799999999996</v>
      </c>
    </row>
    <row r="23" spans="1:13" s="62" customFormat="1" ht="24">
      <c r="A23" s="56" t="str">
        <f>IF((LEN('Copy paste to Here'!G27))&gt;5,((CONCATENATE('Copy paste to Here'!G27," &amp; ",'Copy paste to Here'!D27,"  &amp;  ",'Copy paste to Here'!E27))),"Empty Cell")</f>
        <v>Acrylic solid &amp; UV spiral coil taper with two rubber O-rings &amp; Gauge: 5mm  &amp;  Color: White</v>
      </c>
      <c r="B23" s="57" t="str">
        <f>'Copy paste to Here'!C27</f>
        <v>ACCOR</v>
      </c>
      <c r="C23" s="57" t="s">
        <v>1022</v>
      </c>
      <c r="D23" s="58">
        <f>Invoice!B27</f>
        <v>2</v>
      </c>
      <c r="E23" s="59">
        <f>'Shipping Invoice'!J27*$N$1</f>
        <v>1.28</v>
      </c>
      <c r="F23" s="59">
        <f t="shared" si="0"/>
        <v>2.56</v>
      </c>
      <c r="G23" s="60">
        <f t="shared" si="1"/>
        <v>27.404800000000002</v>
      </c>
      <c r="H23" s="63">
        <f t="shared" si="2"/>
        <v>54.809600000000003</v>
      </c>
    </row>
    <row r="24" spans="1:13" s="62" customFormat="1" ht="24">
      <c r="A24" s="56" t="str">
        <f>IF((LEN('Copy paste to Here'!G28))&gt;5,((CONCATENATE('Copy paste to Here'!G28," &amp; ",'Copy paste to Here'!D28,"  &amp;  ",'Copy paste to Here'!E28))),"Empty Cell")</f>
        <v>Acrylic solid &amp; UV spiral coil taper with two rubber O-rings &amp; Gauge: 8mm  &amp;  Color: Black</v>
      </c>
      <c r="B24" s="57" t="str">
        <f>'Copy paste to Here'!C28</f>
        <v>ACCOR</v>
      </c>
      <c r="C24" s="57" t="s">
        <v>1023</v>
      </c>
      <c r="D24" s="58">
        <f>Invoice!B28</f>
        <v>2</v>
      </c>
      <c r="E24" s="59">
        <f>'Shipping Invoice'!J28*$N$1</f>
        <v>1.45</v>
      </c>
      <c r="F24" s="59">
        <f t="shared" si="0"/>
        <v>2.9</v>
      </c>
      <c r="G24" s="60">
        <f t="shared" si="1"/>
        <v>31.044499999999999</v>
      </c>
      <c r="H24" s="63">
        <f t="shared" si="2"/>
        <v>62.088999999999999</v>
      </c>
    </row>
    <row r="25" spans="1:13" s="62" customFormat="1" ht="24">
      <c r="A25" s="56" t="str">
        <f>IF((LEN('Copy paste to Here'!G29))&gt;5,((CONCATENATE('Copy paste to Here'!G29," &amp; ",'Copy paste to Here'!D29,"  &amp;  ",'Copy paste to Here'!E29))),"Empty Cell")</f>
        <v>Acrylic solid &amp; UV spiral coil taper with two rubber O-rings &amp; Gauge: 8mm  &amp;  Color: White</v>
      </c>
      <c r="B25" s="57" t="str">
        <f>'Copy paste to Here'!C29</f>
        <v>ACCOR</v>
      </c>
      <c r="C25" s="57" t="s">
        <v>1023</v>
      </c>
      <c r="D25" s="58">
        <f>Invoice!B29</f>
        <v>1</v>
      </c>
      <c r="E25" s="59">
        <f>'Shipping Invoice'!J29*$N$1</f>
        <v>1.45</v>
      </c>
      <c r="F25" s="59">
        <f t="shared" si="0"/>
        <v>1.45</v>
      </c>
      <c r="G25" s="60">
        <f t="shared" si="1"/>
        <v>31.044499999999999</v>
      </c>
      <c r="H25" s="63">
        <f t="shared" si="2"/>
        <v>31.044499999999999</v>
      </c>
    </row>
    <row r="26" spans="1:13" s="62" customFormat="1" ht="24">
      <c r="A26" s="56" t="str">
        <f>IF((LEN('Copy paste to Here'!G30))&gt;5,((CONCATENATE('Copy paste to Here'!G30," &amp; ",'Copy paste to Here'!D30,"  &amp;  ",'Copy paste to Here'!E30))),"Empty Cell")</f>
        <v xml:space="preserve">316L steel tongue barbell, 14g (1.6mm) with 6mm acrylic checker balls - length 5/8'' (16mm) &amp; Color: # 3 in picture  &amp;  </v>
      </c>
      <c r="B26" s="57" t="str">
        <f>'Copy paste to Here'!C30</f>
        <v>BBCHK</v>
      </c>
      <c r="C26" s="57" t="s">
        <v>723</v>
      </c>
      <c r="D26" s="58">
        <f>Invoice!B30</f>
        <v>4</v>
      </c>
      <c r="E26" s="59">
        <f>'Shipping Invoice'!J30*$N$1</f>
        <v>0.31</v>
      </c>
      <c r="F26" s="59">
        <f t="shared" si="0"/>
        <v>1.24</v>
      </c>
      <c r="G26" s="60">
        <f t="shared" si="1"/>
        <v>6.6371000000000002</v>
      </c>
      <c r="H26" s="63">
        <f t="shared" si="2"/>
        <v>26.548400000000001</v>
      </c>
    </row>
    <row r="27" spans="1:13" s="62" customFormat="1" ht="24">
      <c r="A27" s="56" t="str">
        <f>IF((LEN('Copy paste to Here'!G31))&gt;5,((CONCATENATE('Copy paste to Here'!G31," &amp; ",'Copy paste to Here'!D31,"  &amp;  ",'Copy paste to Here'!E31))),"Empty Cell")</f>
        <v xml:space="preserve">316L steel tongue barbell, 14g (1.6mm) with 6mm acrylic checker balls - length 5/8'' (16mm) &amp; Color: # 8 in picture  &amp;  </v>
      </c>
      <c r="B27" s="57" t="str">
        <f>'Copy paste to Here'!C31</f>
        <v>BBCHK</v>
      </c>
      <c r="C27" s="57" t="s">
        <v>723</v>
      </c>
      <c r="D27" s="58">
        <f>Invoice!B31</f>
        <v>4</v>
      </c>
      <c r="E27" s="59">
        <f>'Shipping Invoice'!J31*$N$1</f>
        <v>0.31</v>
      </c>
      <c r="F27" s="59">
        <f t="shared" si="0"/>
        <v>1.24</v>
      </c>
      <c r="G27" s="60">
        <f t="shared" si="1"/>
        <v>6.6371000000000002</v>
      </c>
      <c r="H27" s="63">
        <f t="shared" si="2"/>
        <v>26.548400000000001</v>
      </c>
    </row>
    <row r="28" spans="1:13" s="62" customFormat="1" ht="24">
      <c r="A28" s="56" t="str">
        <f>IF((LEN('Copy paste to Here'!G32))&gt;5,((CONCATENATE('Copy paste to Here'!G32," &amp; ",'Copy paste to Here'!D32,"  &amp;  ",'Copy paste to Here'!E32))),"Empty Cell")</f>
        <v xml:space="preserve">316L steel eyebrow barbell, 16g (1.2mm) with two 3mm balls &amp; Length: 6mm  &amp;  </v>
      </c>
      <c r="B28" s="57" t="str">
        <f>'Copy paste to Here'!C32</f>
        <v>BBEB</v>
      </c>
      <c r="C28" s="57" t="s">
        <v>104</v>
      </c>
      <c r="D28" s="58">
        <f>Invoice!B32</f>
        <v>30</v>
      </c>
      <c r="E28" s="59">
        <f>'Shipping Invoice'!J32*$N$1</f>
        <v>0.28000000000000003</v>
      </c>
      <c r="F28" s="59">
        <f t="shared" si="0"/>
        <v>8.4</v>
      </c>
      <c r="G28" s="60">
        <f t="shared" si="1"/>
        <v>5.9948000000000006</v>
      </c>
      <c r="H28" s="63">
        <f t="shared" si="2"/>
        <v>179.84400000000002</v>
      </c>
    </row>
    <row r="29" spans="1:13" s="62" customFormat="1" ht="24">
      <c r="A29" s="56" t="str">
        <f>IF((LEN('Copy paste to Here'!G33))&gt;5,((CONCATENATE('Copy paste to Here'!G33," &amp; ",'Copy paste to Here'!D33,"  &amp;  ",'Copy paste to Here'!E33))),"Empty Cell")</f>
        <v>Anodized surgical steel eyebrow or helix barbell, 16g (1.2mm) with two 3mm balls &amp; Length: 10mm  &amp;  Color: Gold</v>
      </c>
      <c r="B29" s="57" t="str">
        <f>'Copy paste to Here'!C33</f>
        <v>BBETB</v>
      </c>
      <c r="C29" s="57" t="s">
        <v>725</v>
      </c>
      <c r="D29" s="58">
        <f>Invoice!B33</f>
        <v>1</v>
      </c>
      <c r="E29" s="59">
        <f>'Shipping Invoice'!J33*$N$1</f>
        <v>1.02</v>
      </c>
      <c r="F29" s="59">
        <f t="shared" si="0"/>
        <v>1.02</v>
      </c>
      <c r="G29" s="60">
        <f t="shared" si="1"/>
        <v>21.838200000000001</v>
      </c>
      <c r="H29" s="63">
        <f t="shared" si="2"/>
        <v>21.838200000000001</v>
      </c>
    </row>
    <row r="30" spans="1:13" s="62" customFormat="1" ht="24">
      <c r="A30" s="56" t="str">
        <f>IF((LEN('Copy paste to Here'!G34))&gt;5,((CONCATENATE('Copy paste to Here'!G34," &amp; ",'Copy paste to Here'!D34,"  &amp;  ",'Copy paste to Here'!E34))),"Empty Cell")</f>
        <v>Anodized surgical steel eyebrow or helix barbell, 16g (1.2mm) with two 3mm balls &amp; Length: 12mm  &amp;  Color: Gold</v>
      </c>
      <c r="B30" s="57" t="str">
        <f>'Copy paste to Here'!C34</f>
        <v>BBETB</v>
      </c>
      <c r="C30" s="57" t="s">
        <v>725</v>
      </c>
      <c r="D30" s="58">
        <f>Invoice!B34</f>
        <v>1</v>
      </c>
      <c r="E30" s="59">
        <f>'Shipping Invoice'!J34*$N$1</f>
        <v>1.02</v>
      </c>
      <c r="F30" s="59">
        <f t="shared" si="0"/>
        <v>1.02</v>
      </c>
      <c r="G30" s="60">
        <f t="shared" si="1"/>
        <v>21.838200000000001</v>
      </c>
      <c r="H30" s="63">
        <f t="shared" si="2"/>
        <v>21.838200000000001</v>
      </c>
    </row>
    <row r="31" spans="1:13" s="62" customFormat="1" ht="36">
      <c r="A31" s="56" t="str">
        <f>IF((LEN('Copy paste to Here'!G35))&gt;5,((CONCATENATE('Copy paste to Here'!G35," &amp; ",'Copy paste to Here'!D35,"  &amp;  ",'Copy paste to Here'!E35))),"Empty Cell")</f>
        <v>Surgical steel tongue barbell, 14g (1.6mm) with 6mm ferido glued multi crystal ball with resin cover and a 6mm plain steel ball &amp; Length: 16mm  &amp;  Crystal Color: Rose</v>
      </c>
      <c r="B31" s="57" t="str">
        <f>'Copy paste to Here'!C35</f>
        <v>BBFR6</v>
      </c>
      <c r="C31" s="57" t="s">
        <v>727</v>
      </c>
      <c r="D31" s="58">
        <f>Invoice!B35</f>
        <v>2</v>
      </c>
      <c r="E31" s="59">
        <f>'Shipping Invoice'!J35*$N$1</f>
        <v>2.86</v>
      </c>
      <c r="F31" s="59">
        <f t="shared" si="0"/>
        <v>5.72</v>
      </c>
      <c r="G31" s="60">
        <f t="shared" si="1"/>
        <v>61.232599999999998</v>
      </c>
      <c r="H31" s="63">
        <f t="shared" si="2"/>
        <v>122.4652</v>
      </c>
    </row>
    <row r="32" spans="1:13" s="62" customFormat="1" ht="36">
      <c r="A32" s="56" t="str">
        <f>IF((LEN('Copy paste to Here'!G36))&gt;5,((CONCATENATE('Copy paste to Here'!G36," &amp; ",'Copy paste to Here'!D36,"  &amp;  ",'Copy paste to Here'!E36))),"Empty Cell")</f>
        <v>Surgical steel tongue barbell, 14g (1.6mm) with 6mm ferido glued multi crystal ball with resin cover and a 6mm plain steel ball &amp; Length: 16mm  &amp;  Crystal Color: Light Siam</v>
      </c>
      <c r="B32" s="57" t="str">
        <f>'Copy paste to Here'!C36</f>
        <v>BBFR6</v>
      </c>
      <c r="C32" s="57" t="s">
        <v>727</v>
      </c>
      <c r="D32" s="58">
        <f>Invoice!B36</f>
        <v>2</v>
      </c>
      <c r="E32" s="59">
        <f>'Shipping Invoice'!J36*$N$1</f>
        <v>2.86</v>
      </c>
      <c r="F32" s="59">
        <f t="shared" si="0"/>
        <v>5.72</v>
      </c>
      <c r="G32" s="60">
        <f t="shared" si="1"/>
        <v>61.232599999999998</v>
      </c>
      <c r="H32" s="63">
        <f t="shared" si="2"/>
        <v>122.4652</v>
      </c>
    </row>
    <row r="33" spans="1:8" s="62" customFormat="1" ht="24">
      <c r="A33" s="56" t="str">
        <f>IF((LEN('Copy paste to Here'!G37))&gt;5,((CONCATENATE('Copy paste to Here'!G37," &amp; ",'Copy paste to Here'!D37,"  &amp;  ",'Copy paste to Here'!E37))),"Empty Cell")</f>
        <v>Premium PVD plated surgical steel industrial Barbell, 14g (1.6mm) with two 5mm balls &amp; Length: 32mm  &amp;  Color: Black</v>
      </c>
      <c r="B33" s="57" t="str">
        <f>'Copy paste to Here'!C37</f>
        <v>BBITB</v>
      </c>
      <c r="C33" s="57" t="s">
        <v>729</v>
      </c>
      <c r="D33" s="58">
        <f>Invoice!B37</f>
        <v>2</v>
      </c>
      <c r="E33" s="59">
        <f>'Shipping Invoice'!J37*$N$1</f>
        <v>1.28</v>
      </c>
      <c r="F33" s="59">
        <f t="shared" si="0"/>
        <v>2.56</v>
      </c>
      <c r="G33" s="60">
        <f t="shared" si="1"/>
        <v>27.404800000000002</v>
      </c>
      <c r="H33" s="63">
        <f t="shared" si="2"/>
        <v>54.809600000000003</v>
      </c>
    </row>
    <row r="34" spans="1:8" s="62" customFormat="1" ht="24">
      <c r="A34" s="56" t="str">
        <f>IF((LEN('Copy paste to Here'!G38))&gt;5,((CONCATENATE('Copy paste to Here'!G38," &amp; ",'Copy paste to Here'!D38,"  &amp;  ",'Copy paste to Here'!E38))),"Empty Cell")</f>
        <v>Premium PVD plated surgical steel industrial Barbell, 14g (1.6mm) with two 5mm balls &amp; Length: 32mm  &amp;  Color: Gold</v>
      </c>
      <c r="B34" s="57" t="str">
        <f>'Copy paste to Here'!C38</f>
        <v>BBITB</v>
      </c>
      <c r="C34" s="57" t="s">
        <v>729</v>
      </c>
      <c r="D34" s="58">
        <f>Invoice!B38</f>
        <v>2</v>
      </c>
      <c r="E34" s="59">
        <f>'Shipping Invoice'!J38*$N$1</f>
        <v>1.28</v>
      </c>
      <c r="F34" s="59">
        <f t="shared" si="0"/>
        <v>2.56</v>
      </c>
      <c r="G34" s="60">
        <f t="shared" si="1"/>
        <v>27.404800000000002</v>
      </c>
      <c r="H34" s="63">
        <f t="shared" si="2"/>
        <v>54.809600000000003</v>
      </c>
    </row>
    <row r="35" spans="1:8" s="62" customFormat="1" ht="24">
      <c r="A35" s="56" t="str">
        <f>IF((LEN('Copy paste to Here'!G39))&gt;5,((CONCATENATE('Copy paste to Here'!G39," &amp; ",'Copy paste to Here'!D39,"  &amp;  ",'Copy paste to Here'!E39))),"Empty Cell")</f>
        <v>Premium PVD plated surgical steel industrial Barbell, 14g (1.6mm) with two 5mm balls &amp; Length: 35mm  &amp;  Color: Black</v>
      </c>
      <c r="B35" s="57" t="str">
        <f>'Copy paste to Here'!C39</f>
        <v>BBITB</v>
      </c>
      <c r="C35" s="57" t="s">
        <v>729</v>
      </c>
      <c r="D35" s="58">
        <f>Invoice!B39</f>
        <v>2</v>
      </c>
      <c r="E35" s="59">
        <f>'Shipping Invoice'!J39*$N$1</f>
        <v>1.28</v>
      </c>
      <c r="F35" s="59">
        <f t="shared" si="0"/>
        <v>2.56</v>
      </c>
      <c r="G35" s="60">
        <f t="shared" si="1"/>
        <v>27.404800000000002</v>
      </c>
      <c r="H35" s="63">
        <f t="shared" si="2"/>
        <v>54.809600000000003</v>
      </c>
    </row>
    <row r="36" spans="1:8" s="62" customFormat="1" ht="36">
      <c r="A36" s="56" t="str">
        <f>IF((LEN('Copy paste to Here'!G40))&gt;5,((CONCATENATE('Copy paste to Here'!G40," &amp; ",'Copy paste to Here'!D40,"  &amp;  ",'Copy paste to Here'!E40))),"Empty Cell")</f>
        <v>Premium PVD plated surgical steel industrial Barbell, 14g (1.6mm) with two 5mm balls &amp; Length: 35mm  &amp;  Color: Rose-gold</v>
      </c>
      <c r="B36" s="57" t="str">
        <f>'Copy paste to Here'!C40</f>
        <v>BBITB</v>
      </c>
      <c r="C36" s="57" t="s">
        <v>729</v>
      </c>
      <c r="D36" s="58">
        <f>Invoice!B40</f>
        <v>2</v>
      </c>
      <c r="E36" s="59">
        <f>'Shipping Invoice'!J40*$N$1</f>
        <v>1.28</v>
      </c>
      <c r="F36" s="59">
        <f t="shared" si="0"/>
        <v>2.56</v>
      </c>
      <c r="G36" s="60">
        <f t="shared" si="1"/>
        <v>27.404800000000002</v>
      </c>
      <c r="H36" s="63">
        <f t="shared" si="2"/>
        <v>54.809600000000003</v>
      </c>
    </row>
    <row r="37" spans="1:8" s="62" customFormat="1" ht="36">
      <c r="A37" s="56" t="str">
        <f>IF((LEN('Copy paste to Here'!G41))&gt;5,((CONCATENATE('Copy paste to Here'!G41," &amp; ",'Copy paste to Here'!D41,"  &amp;  ",'Copy paste to Here'!E41))),"Empty Cell")</f>
        <v>316L steel nipple barbell, 14g (1.6mm) with two forward facing from 4mm to 6mm jewel balls &amp; Length: 14mm with 5mm jewel balls  &amp;  Crystal Color: Light Sapphire</v>
      </c>
      <c r="B37" s="57" t="str">
        <f>'Copy paste to Here'!C41</f>
        <v>BBNP2C</v>
      </c>
      <c r="C37" s="57" t="s">
        <v>100</v>
      </c>
      <c r="D37" s="58">
        <f>Invoice!B41</f>
        <v>2</v>
      </c>
      <c r="E37" s="59">
        <f>'Shipping Invoice'!J41*$N$1</f>
        <v>1.71</v>
      </c>
      <c r="F37" s="59">
        <f t="shared" si="0"/>
        <v>3.42</v>
      </c>
      <c r="G37" s="60">
        <f t="shared" si="1"/>
        <v>36.6111</v>
      </c>
      <c r="H37" s="63">
        <f t="shared" si="2"/>
        <v>73.222200000000001</v>
      </c>
    </row>
    <row r="38" spans="1:8" s="62" customFormat="1" ht="36">
      <c r="A38" s="56" t="str">
        <f>IF((LEN('Copy paste to Here'!G42))&gt;5,((CONCATENATE('Copy paste to Here'!G42," &amp; ",'Copy paste to Here'!D42,"  &amp;  ",'Copy paste to Here'!E42))),"Empty Cell")</f>
        <v>316L steel nipple barbell, 14g (1.6mm) with two forward facing from 4mm to 6mm jewel balls &amp; Length: 16mm with 5mm jewel balls  &amp;  Crystal Color: Jet</v>
      </c>
      <c r="B38" s="57" t="str">
        <f>'Copy paste to Here'!C42</f>
        <v>BBNP2C</v>
      </c>
      <c r="C38" s="57" t="s">
        <v>100</v>
      </c>
      <c r="D38" s="58">
        <f>Invoice!B42</f>
        <v>2</v>
      </c>
      <c r="E38" s="59">
        <f>'Shipping Invoice'!J42*$N$1</f>
        <v>1.71</v>
      </c>
      <c r="F38" s="59">
        <f t="shared" si="0"/>
        <v>3.42</v>
      </c>
      <c r="G38" s="60">
        <f t="shared" si="1"/>
        <v>36.6111</v>
      </c>
      <c r="H38" s="63">
        <f t="shared" si="2"/>
        <v>73.222200000000001</v>
      </c>
    </row>
    <row r="39" spans="1:8" s="62" customFormat="1" ht="24">
      <c r="A39" s="56" t="str">
        <f>IF((LEN('Copy paste to Here'!G43))&gt;5,((CONCATENATE('Copy paste to Here'!G43," &amp; ",'Copy paste to Here'!D43,"  &amp;  ",'Copy paste to Here'!E43))),"Empty Cell")</f>
        <v xml:space="preserve">Surgical steel nipple barbell, 14g (1.6mm) with two 4mm dice &amp; Length: 12mm  &amp;  </v>
      </c>
      <c r="B39" s="57" t="str">
        <f>'Copy paste to Here'!C43</f>
        <v>BBNPSDI</v>
      </c>
      <c r="C39" s="57" t="s">
        <v>735</v>
      </c>
      <c r="D39" s="58">
        <f>Invoice!B43</f>
        <v>2</v>
      </c>
      <c r="E39" s="59">
        <f>'Shipping Invoice'!J43*$N$1</f>
        <v>1.02</v>
      </c>
      <c r="F39" s="59">
        <f t="shared" si="0"/>
        <v>2.04</v>
      </c>
      <c r="G39" s="60">
        <f t="shared" si="1"/>
        <v>21.838200000000001</v>
      </c>
      <c r="H39" s="63">
        <f t="shared" si="2"/>
        <v>43.676400000000001</v>
      </c>
    </row>
    <row r="40" spans="1:8" s="62" customFormat="1" ht="24">
      <c r="A40" s="56" t="str">
        <f>IF((LEN('Copy paste to Here'!G44))&gt;5,((CONCATENATE('Copy paste to Here'!G44," &amp; ",'Copy paste to Here'!D44,"  &amp;  ",'Copy paste to Here'!E44))),"Empty Cell")</f>
        <v xml:space="preserve">Surgical steel nipple barbell, 14g (1.6mm) with two 4mm dice &amp; Length: 14mm  &amp;  </v>
      </c>
      <c r="B40" s="57" t="str">
        <f>'Copy paste to Here'!C44</f>
        <v>BBNPSDI</v>
      </c>
      <c r="C40" s="57" t="s">
        <v>735</v>
      </c>
      <c r="D40" s="58">
        <f>Invoice!B44</f>
        <v>1</v>
      </c>
      <c r="E40" s="59">
        <f>'Shipping Invoice'!J44*$N$1</f>
        <v>1.02</v>
      </c>
      <c r="F40" s="59">
        <f t="shared" si="0"/>
        <v>1.02</v>
      </c>
      <c r="G40" s="60">
        <f t="shared" si="1"/>
        <v>21.838200000000001</v>
      </c>
      <c r="H40" s="63">
        <f t="shared" si="2"/>
        <v>21.838200000000001</v>
      </c>
    </row>
    <row r="41" spans="1:8" s="62" customFormat="1" ht="25.5">
      <c r="A41" s="56" t="str">
        <f>IF((LEN('Copy paste to Here'!G45))&gt;5,((CONCATENATE('Copy paste to Here'!G45," &amp; ",'Copy paste to Here'!D45,"  &amp;  ",'Copy paste to Here'!E45))),"Empty Cell")</f>
        <v>Anodized surgical steel nipple barbell, 14g (1.6mm) with two small wings &amp; Length: 12mm  &amp;  Color: Black</v>
      </c>
      <c r="B41" s="57" t="str">
        <f>'Copy paste to Here'!C45</f>
        <v>BBNPTWG</v>
      </c>
      <c r="C41" s="57" t="s">
        <v>737</v>
      </c>
      <c r="D41" s="58">
        <f>Invoice!B45</f>
        <v>2</v>
      </c>
      <c r="E41" s="59">
        <f>'Shipping Invoice'!J45*$N$1</f>
        <v>2.57</v>
      </c>
      <c r="F41" s="59">
        <f t="shared" si="0"/>
        <v>5.14</v>
      </c>
      <c r="G41" s="60">
        <f t="shared" si="1"/>
        <v>55.023699999999998</v>
      </c>
      <c r="H41" s="63">
        <f t="shared" si="2"/>
        <v>110.0474</v>
      </c>
    </row>
    <row r="42" spans="1:8" s="62" customFormat="1" ht="24">
      <c r="A42" s="56" t="str">
        <f>IF((LEN('Copy paste to Here'!G46))&gt;5,((CONCATENATE('Copy paste to Here'!G46," &amp; ",'Copy paste to Here'!D46,"  &amp;  ",'Copy paste to Here'!E46))),"Empty Cell")</f>
        <v xml:space="preserve">Surgical steel tongue barbell, 14g (1.6mm) with a penis shaped top part and a lower 6mm ball - length 5/8'' (16mm) &amp;   &amp;  </v>
      </c>
      <c r="B42" s="57" t="str">
        <f>'Copy paste to Here'!C46</f>
        <v>BBSH8</v>
      </c>
      <c r="C42" s="57" t="s">
        <v>739</v>
      </c>
      <c r="D42" s="58">
        <f>Invoice!B46</f>
        <v>0</v>
      </c>
      <c r="E42" s="59">
        <f>'Shipping Invoice'!J46*$N$1</f>
        <v>1</v>
      </c>
      <c r="F42" s="59">
        <f t="shared" si="0"/>
        <v>0</v>
      </c>
      <c r="G42" s="60">
        <f t="shared" si="1"/>
        <v>21.41</v>
      </c>
      <c r="H42" s="63">
        <f t="shared" si="2"/>
        <v>0</v>
      </c>
    </row>
    <row r="43" spans="1:8" s="62" customFormat="1" ht="36">
      <c r="A43" s="56" t="str">
        <f>IF((LEN('Copy paste to Here'!G47))&gt;5,((CONCATENATE('Copy paste to Here'!G47," &amp; ",'Copy paste to Here'!D47,"  &amp;  ",'Copy paste to Here'!E47))),"Empty Cell")</f>
        <v>Surgical steel tongue barbell, 14g (1.6mm) with a casted surgical steel skull with crystal eyes and a lower 6mm ball &amp; Length: 16mm  &amp;  Crystal Color: Sapphire</v>
      </c>
      <c r="B43" s="57" t="str">
        <f>'Copy paste to Here'!C47</f>
        <v>BBSKC</v>
      </c>
      <c r="C43" s="57" t="s">
        <v>740</v>
      </c>
      <c r="D43" s="58">
        <f>Invoice!B47</f>
        <v>2</v>
      </c>
      <c r="E43" s="59">
        <f>'Shipping Invoice'!J47*$N$1</f>
        <v>3.21</v>
      </c>
      <c r="F43" s="59">
        <f t="shared" si="0"/>
        <v>6.42</v>
      </c>
      <c r="G43" s="60">
        <f t="shared" si="1"/>
        <v>68.726100000000002</v>
      </c>
      <c r="H43" s="63">
        <f t="shared" si="2"/>
        <v>137.4522</v>
      </c>
    </row>
    <row r="44" spans="1:8" s="62" customFormat="1" ht="36">
      <c r="A44" s="56" t="str">
        <f>IF((LEN('Copy paste to Here'!G48))&gt;5,((CONCATENATE('Copy paste to Here'!G48," &amp; ",'Copy paste to Here'!D48,"  &amp;  ",'Copy paste to Here'!E48))),"Empty Cell")</f>
        <v>Surgical steel tongue barbell, 14g (1.6mm) with a casted surgical steel skull with crystal eyes and a lower 6mm ball &amp; Length: 16mm  &amp;  Crystal Color: Light Siam</v>
      </c>
      <c r="B44" s="57" t="str">
        <f>'Copy paste to Here'!C48</f>
        <v>BBSKC</v>
      </c>
      <c r="C44" s="57" t="s">
        <v>740</v>
      </c>
      <c r="D44" s="58">
        <f>Invoice!B48</f>
        <v>2</v>
      </c>
      <c r="E44" s="59">
        <f>'Shipping Invoice'!J48*$N$1</f>
        <v>3.21</v>
      </c>
      <c r="F44" s="59">
        <f t="shared" si="0"/>
        <v>6.42</v>
      </c>
      <c r="G44" s="60">
        <f t="shared" si="1"/>
        <v>68.726100000000002</v>
      </c>
      <c r="H44" s="63">
        <f t="shared" si="2"/>
        <v>137.4522</v>
      </c>
    </row>
    <row r="45" spans="1:8" s="62" customFormat="1" ht="36">
      <c r="A45" s="56" t="str">
        <f>IF((LEN('Copy paste to Here'!G49))&gt;5,((CONCATENATE('Copy paste to Here'!G49," &amp; ",'Copy paste to Here'!D49,"  &amp;  ",'Copy paste to Here'!E49))),"Empty Cell")</f>
        <v xml:space="preserve">Surgical steel tongue barbell, 14g (1.6mm) with a 6mm starship gem ball top and a lower 6mm balls - length 5/8'' (16mm) &amp; Crystal Color: Clear  &amp;  </v>
      </c>
      <c r="B45" s="57" t="str">
        <f>'Copy paste to Here'!C49</f>
        <v>BBSSC6</v>
      </c>
      <c r="C45" s="57" t="s">
        <v>742</v>
      </c>
      <c r="D45" s="58">
        <f>Invoice!B49</f>
        <v>0</v>
      </c>
      <c r="E45" s="59">
        <f>'Shipping Invoice'!J49*$N$1</f>
        <v>2</v>
      </c>
      <c r="F45" s="59">
        <f t="shared" si="0"/>
        <v>0</v>
      </c>
      <c r="G45" s="60">
        <f t="shared" si="1"/>
        <v>42.82</v>
      </c>
      <c r="H45" s="63">
        <f t="shared" si="2"/>
        <v>0</v>
      </c>
    </row>
    <row r="46" spans="1:8" s="62" customFormat="1" ht="36">
      <c r="A46" s="56" t="str">
        <f>IF((LEN('Copy paste to Here'!G50))&gt;5,((CONCATENATE('Copy paste to Here'!G50," &amp; ",'Copy paste to Here'!D50,"  &amp;  ",'Copy paste to Here'!E50))),"Empty Cell")</f>
        <v xml:space="preserve">Surgical steel tongue barbell, 14g (1.6mm) with a 6mm starship gem ball top and a lower 6mm balls - length 5/8'' (16mm) &amp; Crystal Color: Aquamarine  &amp;  </v>
      </c>
      <c r="B46" s="57" t="str">
        <f>'Copy paste to Here'!C50</f>
        <v>BBSSC6</v>
      </c>
      <c r="C46" s="57" t="s">
        <v>742</v>
      </c>
      <c r="D46" s="58">
        <f>Invoice!B50</f>
        <v>0</v>
      </c>
      <c r="E46" s="59">
        <f>'Shipping Invoice'!J50*$N$1</f>
        <v>2</v>
      </c>
      <c r="F46" s="59">
        <f t="shared" si="0"/>
        <v>0</v>
      </c>
      <c r="G46" s="60">
        <f t="shared" si="1"/>
        <v>42.82</v>
      </c>
      <c r="H46" s="63">
        <f t="shared" si="2"/>
        <v>0</v>
      </c>
    </row>
    <row r="47" spans="1:8" s="62" customFormat="1" ht="36">
      <c r="A47" s="56" t="str">
        <f>IF((LEN('Copy paste to Here'!G51))&gt;5,((CONCATENATE('Copy paste to Here'!G51," &amp; ",'Copy paste to Here'!D51,"  &amp;  ",'Copy paste to Here'!E51))),"Empty Cell")</f>
        <v xml:space="preserve">Surgical steel tongue barbell, 14g (1.6mm) with a 6mm starship gem ball top and a lower 6mm balls - length 5/8'' (16mm) &amp; Crystal Color: Light Siam  &amp;  </v>
      </c>
      <c r="B47" s="57" t="str">
        <f>'Copy paste to Here'!C51</f>
        <v>BBSSC6</v>
      </c>
      <c r="C47" s="57" t="s">
        <v>742</v>
      </c>
      <c r="D47" s="58">
        <f>Invoice!B51</f>
        <v>0</v>
      </c>
      <c r="E47" s="59">
        <f>'Shipping Invoice'!J51*$N$1</f>
        <v>2</v>
      </c>
      <c r="F47" s="59">
        <f t="shared" si="0"/>
        <v>0</v>
      </c>
      <c r="G47" s="60">
        <f t="shared" si="1"/>
        <v>42.82</v>
      </c>
      <c r="H47" s="63">
        <f t="shared" si="2"/>
        <v>0</v>
      </c>
    </row>
    <row r="48" spans="1:8" s="62" customFormat="1" ht="24">
      <c r="A48" s="56" t="str">
        <f>IF((LEN('Copy paste to Here'!G52))&gt;5,((CONCATENATE('Copy paste to Here'!G52," &amp; ",'Copy paste to Here'!D52,"  &amp;  ",'Copy paste to Here'!E52))),"Empty Cell")</f>
        <v>Anodized surgical steel nipple or tongue barbell, 14g (1.6mm) with two 5mm balls &amp; Length: 12mm  &amp;  Color: Black</v>
      </c>
      <c r="B48" s="57" t="str">
        <f>'Copy paste to Here'!C52</f>
        <v>BBTB5</v>
      </c>
      <c r="C48" s="57" t="s">
        <v>743</v>
      </c>
      <c r="D48" s="58">
        <f>Invoice!B52</f>
        <v>2</v>
      </c>
      <c r="E48" s="59">
        <f>'Shipping Invoice'!J52*$N$1</f>
        <v>1.2</v>
      </c>
      <c r="F48" s="59">
        <f t="shared" si="0"/>
        <v>2.4</v>
      </c>
      <c r="G48" s="60">
        <f t="shared" si="1"/>
        <v>25.692</v>
      </c>
      <c r="H48" s="63">
        <f t="shared" si="2"/>
        <v>51.384</v>
      </c>
    </row>
    <row r="49" spans="1:8" s="62" customFormat="1" ht="24">
      <c r="A49" s="56" t="str">
        <f>IF((LEN('Copy paste to Here'!G53))&gt;5,((CONCATENATE('Copy paste to Here'!G53," &amp; ",'Copy paste to Here'!D53,"  &amp;  ",'Copy paste to Here'!E53))),"Empty Cell")</f>
        <v>Anodized surgical steel nipple or tongue barbell, 14g (1.6mm) with two 5mm balls &amp; Length: 12mm  &amp;  Color: Gold</v>
      </c>
      <c r="B49" s="57" t="str">
        <f>'Copy paste to Here'!C53</f>
        <v>BBTB5</v>
      </c>
      <c r="C49" s="57" t="s">
        <v>743</v>
      </c>
      <c r="D49" s="58">
        <f>Invoice!B53</f>
        <v>2</v>
      </c>
      <c r="E49" s="59">
        <f>'Shipping Invoice'!J53*$N$1</f>
        <v>1.2</v>
      </c>
      <c r="F49" s="59">
        <f t="shared" si="0"/>
        <v>2.4</v>
      </c>
      <c r="G49" s="60">
        <f t="shared" si="1"/>
        <v>25.692</v>
      </c>
      <c r="H49" s="63">
        <f t="shared" si="2"/>
        <v>51.384</v>
      </c>
    </row>
    <row r="50" spans="1:8" s="62" customFormat="1" ht="24">
      <c r="A50" s="56" t="str">
        <f>IF((LEN('Copy paste to Here'!G54))&gt;5,((CONCATENATE('Copy paste to Here'!G54," &amp; ",'Copy paste to Here'!D54,"  &amp;  ",'Copy paste to Here'!E54))),"Empty Cell")</f>
        <v>Anodized surgical steel nipple or tongue barbell, 14g (1.6mm) with two 5mm balls &amp; Length: 12mm  &amp;  Color: Rose-gold</v>
      </c>
      <c r="B50" s="57" t="str">
        <f>'Copy paste to Here'!C54</f>
        <v>BBTB5</v>
      </c>
      <c r="C50" s="57" t="s">
        <v>743</v>
      </c>
      <c r="D50" s="58">
        <f>Invoice!B54</f>
        <v>2</v>
      </c>
      <c r="E50" s="59">
        <f>'Shipping Invoice'!J54*$N$1</f>
        <v>1.2</v>
      </c>
      <c r="F50" s="59">
        <f t="shared" si="0"/>
        <v>2.4</v>
      </c>
      <c r="G50" s="60">
        <f t="shared" si="1"/>
        <v>25.692</v>
      </c>
      <c r="H50" s="63">
        <f t="shared" si="2"/>
        <v>51.384</v>
      </c>
    </row>
    <row r="51" spans="1:8" s="62" customFormat="1" ht="24">
      <c r="A51" s="56" t="str">
        <f>IF((LEN('Copy paste to Here'!G55))&gt;5,((CONCATENATE('Copy paste to Here'!G55," &amp; ",'Copy paste to Here'!D55,"  &amp;  ",'Copy paste to Here'!E55))),"Empty Cell")</f>
        <v>Anodized surgical steel nipple or tongue barbell, 14g (1.6mm) with two 5mm balls &amp; Length: 14mm  &amp;  Color: Gold</v>
      </c>
      <c r="B51" s="57" t="str">
        <f>'Copy paste to Here'!C55</f>
        <v>BBTB5</v>
      </c>
      <c r="C51" s="57" t="s">
        <v>743</v>
      </c>
      <c r="D51" s="58">
        <f>Invoice!B55</f>
        <v>2</v>
      </c>
      <c r="E51" s="59">
        <f>'Shipping Invoice'!J55*$N$1</f>
        <v>1.19</v>
      </c>
      <c r="F51" s="59">
        <f t="shared" si="0"/>
        <v>2.38</v>
      </c>
      <c r="G51" s="60">
        <f t="shared" si="1"/>
        <v>25.477899999999998</v>
      </c>
      <c r="H51" s="63">
        <f t="shared" si="2"/>
        <v>50.955799999999996</v>
      </c>
    </row>
    <row r="52" spans="1:8" s="62" customFormat="1" ht="24">
      <c r="A52" s="56" t="str">
        <f>IF((LEN('Copy paste to Here'!G56))&gt;5,((CONCATENATE('Copy paste to Here'!G56," &amp; ",'Copy paste to Here'!D56,"  &amp;  ",'Copy paste to Here'!E56))),"Empty Cell")</f>
        <v>Anodized surgical steel nipple or tongue barbell, 14g (1.6mm) with two 5mm balls &amp; Length: 16mm  &amp;  Color: Gold</v>
      </c>
      <c r="B52" s="57" t="str">
        <f>'Copy paste to Here'!C56</f>
        <v>BBTB5</v>
      </c>
      <c r="C52" s="57" t="s">
        <v>743</v>
      </c>
      <c r="D52" s="58">
        <f>Invoice!B56</f>
        <v>2</v>
      </c>
      <c r="E52" s="59">
        <f>'Shipping Invoice'!J56*$N$1</f>
        <v>1.19</v>
      </c>
      <c r="F52" s="59">
        <f t="shared" si="0"/>
        <v>2.38</v>
      </c>
      <c r="G52" s="60">
        <f t="shared" si="1"/>
        <v>25.477899999999998</v>
      </c>
      <c r="H52" s="63">
        <f t="shared" si="2"/>
        <v>50.955799999999996</v>
      </c>
    </row>
    <row r="53" spans="1:8" s="62" customFormat="1" ht="36">
      <c r="A53" s="56" t="str">
        <f>IF((LEN('Copy paste to Here'!G57))&gt;5,((CONCATENATE('Copy paste to Here'!G57," &amp; ",'Copy paste to Here'!D57,"  &amp;  ",'Copy paste to Here'!E57))),"Empty Cell")</f>
        <v xml:space="preserve">Anodized surgical steel tongue barbell, 14g (1.6mm) with a 6mm heart shaped flat top and a lower 6mm ball - length 5/8'' (16mm) &amp; Color: Black  &amp;  </v>
      </c>
      <c r="B53" s="57" t="str">
        <f>'Copy paste to Here'!C57</f>
        <v>BBTSH2</v>
      </c>
      <c r="C53" s="57" t="s">
        <v>745</v>
      </c>
      <c r="D53" s="58">
        <f>Invoice!B57</f>
        <v>2</v>
      </c>
      <c r="E53" s="59">
        <f>'Shipping Invoice'!J57*$N$1</f>
        <v>2.57</v>
      </c>
      <c r="F53" s="59">
        <f t="shared" si="0"/>
        <v>5.14</v>
      </c>
      <c r="G53" s="60">
        <f t="shared" si="1"/>
        <v>55.023699999999998</v>
      </c>
      <c r="H53" s="63">
        <f t="shared" si="2"/>
        <v>110.0474</v>
      </c>
    </row>
    <row r="54" spans="1:8" s="62" customFormat="1" ht="36">
      <c r="A54" s="56" t="str">
        <f>IF((LEN('Copy paste to Here'!G58))&gt;5,((CONCATENATE('Copy paste to Here'!G58," &amp; ",'Copy paste to Here'!D58,"  &amp;  ",'Copy paste to Here'!E58))),"Empty Cell")</f>
        <v xml:space="preserve">Anodized surgical steel tongue barbell, 14g (1.6mm) with a 6mm heart shaped flat top and a lower 6mm ball - length 5/8'' (16mm) &amp; Color: Gold  &amp;  </v>
      </c>
      <c r="B54" s="57" t="str">
        <f>'Copy paste to Here'!C58</f>
        <v>BBTSH2</v>
      </c>
      <c r="C54" s="57" t="s">
        <v>745</v>
      </c>
      <c r="D54" s="58">
        <f>Invoice!B58</f>
        <v>2</v>
      </c>
      <c r="E54" s="59">
        <f>'Shipping Invoice'!J58*$N$1</f>
        <v>2.57</v>
      </c>
      <c r="F54" s="59">
        <f t="shared" si="0"/>
        <v>5.14</v>
      </c>
      <c r="G54" s="60">
        <f t="shared" si="1"/>
        <v>55.023699999999998</v>
      </c>
      <c r="H54" s="63">
        <f t="shared" si="2"/>
        <v>110.0474</v>
      </c>
    </row>
    <row r="55" spans="1:8" s="62" customFormat="1" ht="48">
      <c r="A55" s="56" t="str">
        <f>IF((LEN('Copy paste to Here'!G59))&gt;5,((CONCATENATE('Copy paste to Here'!G59," &amp; ",'Copy paste to Here'!D59,"  &amp;  ",'Copy paste to Here'!E59))),"Empty Cell")</f>
        <v xml:space="preserve">Anodized 316L steel spinner tongue barbell 14g (1.6mm) with two 6mm balls and with a 16g (1.2mm) spinner bar with two 3mm balls - length of the spinner bar is 5/16'' (8mm) and length of the tongue barbell is 5/8'' (16mm) &amp; Color: Blue  &amp;  </v>
      </c>
      <c r="B55" s="57" t="str">
        <f>'Copy paste to Here'!C59</f>
        <v>BBTSPN</v>
      </c>
      <c r="C55" s="57" t="s">
        <v>746</v>
      </c>
      <c r="D55" s="58">
        <f>Invoice!B59</f>
        <v>2</v>
      </c>
      <c r="E55" s="59">
        <f>'Shipping Invoice'!J59*$N$1</f>
        <v>2.42</v>
      </c>
      <c r="F55" s="59">
        <f t="shared" si="0"/>
        <v>4.84</v>
      </c>
      <c r="G55" s="60">
        <f t="shared" si="1"/>
        <v>51.812199999999997</v>
      </c>
      <c r="H55" s="63">
        <f t="shared" si="2"/>
        <v>103.62439999999999</v>
      </c>
    </row>
    <row r="56" spans="1:8" s="62" customFormat="1" ht="48">
      <c r="A56" s="56" t="str">
        <f>IF((LEN('Copy paste to Here'!G60))&gt;5,((CONCATENATE('Copy paste to Here'!G60," &amp; ",'Copy paste to Here'!D60,"  &amp;  ",'Copy paste to Here'!E60))),"Empty Cell")</f>
        <v xml:space="preserve">Anodized 316L steel spinner tongue barbell 14g (1.6mm) with two 6mm balls and with a 16g (1.2mm) spinner bar with two 3mm balls - length of the spinner bar is 5/16'' (8mm) and length of the tongue barbell is 5/8'' (16mm) &amp; Color: Gold  &amp;  </v>
      </c>
      <c r="B56" s="57" t="str">
        <f>'Copy paste to Here'!C60</f>
        <v>BBTSPN</v>
      </c>
      <c r="C56" s="57" t="s">
        <v>746</v>
      </c>
      <c r="D56" s="58">
        <f>Invoice!B60</f>
        <v>2</v>
      </c>
      <c r="E56" s="59">
        <f>'Shipping Invoice'!J60*$N$1</f>
        <v>2.42</v>
      </c>
      <c r="F56" s="59">
        <f t="shared" si="0"/>
        <v>4.84</v>
      </c>
      <c r="G56" s="60">
        <f t="shared" si="1"/>
        <v>51.812199999999997</v>
      </c>
      <c r="H56" s="63">
        <f t="shared" si="2"/>
        <v>103.62439999999999</v>
      </c>
    </row>
    <row r="57" spans="1:8" s="62" customFormat="1" ht="24">
      <c r="A57" s="56" t="str">
        <f>IF((LEN('Copy paste to Here'!G61))&gt;5,((CONCATENATE('Copy paste to Here'!G61," &amp; ",'Copy paste to Here'!D61,"  &amp;  ",'Copy paste to Here'!E61))),"Empty Cell")</f>
        <v xml:space="preserve">Surgical steel tongue barbell, 14g (1.6mm) with 5mm acrylic UV dice - length 5/8'' (16mm) &amp; Color: Black  &amp;  </v>
      </c>
      <c r="B57" s="57" t="str">
        <f>'Copy paste to Here'!C61</f>
        <v>BBUVDI</v>
      </c>
      <c r="C57" s="57" t="s">
        <v>747</v>
      </c>
      <c r="D57" s="58">
        <f>Invoice!B61</f>
        <v>4</v>
      </c>
      <c r="E57" s="59">
        <f>'Shipping Invoice'!J61*$N$1</f>
        <v>0.5</v>
      </c>
      <c r="F57" s="59">
        <f t="shared" si="0"/>
        <v>2</v>
      </c>
      <c r="G57" s="60">
        <f t="shared" si="1"/>
        <v>10.705</v>
      </c>
      <c r="H57" s="63">
        <f t="shared" si="2"/>
        <v>42.82</v>
      </c>
    </row>
    <row r="58" spans="1:8" s="62" customFormat="1" ht="24">
      <c r="A58" s="56" t="str">
        <f>IF((LEN('Copy paste to Here'!G62))&gt;5,((CONCATENATE('Copy paste to Here'!G62," &amp; ",'Copy paste to Here'!D62,"  &amp;  ",'Copy paste to Here'!E62))),"Empty Cell")</f>
        <v xml:space="preserve">Surgical steel tongue barbell, 14g (1.6mm) with 5mm acrylic UV dice - length 5/8'' (16mm) &amp; Color: Red  &amp;  </v>
      </c>
      <c r="B58" s="57" t="str">
        <f>'Copy paste to Here'!C62</f>
        <v>BBUVDI</v>
      </c>
      <c r="C58" s="57" t="s">
        <v>747</v>
      </c>
      <c r="D58" s="58">
        <f>Invoice!B62</f>
        <v>4</v>
      </c>
      <c r="E58" s="59">
        <f>'Shipping Invoice'!J62*$N$1</f>
        <v>0.5</v>
      </c>
      <c r="F58" s="59">
        <f t="shared" si="0"/>
        <v>2</v>
      </c>
      <c r="G58" s="60">
        <f t="shared" si="1"/>
        <v>10.705</v>
      </c>
      <c r="H58" s="63">
        <f t="shared" si="2"/>
        <v>42.82</v>
      </c>
    </row>
    <row r="59" spans="1:8" s="62" customFormat="1" ht="24">
      <c r="A59" s="56" t="str">
        <f>IF((LEN('Copy paste to Here'!G63))&gt;5,((CONCATENATE('Copy paste to Here'!G63," &amp; ",'Copy paste to Here'!D63,"  &amp;  ",'Copy paste to Here'!E63))),"Empty Cell")</f>
        <v xml:space="preserve">316L Surgical steel ball closure ring, 16g (1.2mm) with a 3mm ball &amp; Length: 7mm  &amp;  </v>
      </c>
      <c r="B59" s="57" t="str">
        <f>'Copy paste to Here'!C63</f>
        <v>BCR16</v>
      </c>
      <c r="C59" s="57" t="s">
        <v>749</v>
      </c>
      <c r="D59" s="58">
        <f>Invoice!B63</f>
        <v>100</v>
      </c>
      <c r="E59" s="59">
        <f>'Shipping Invoice'!J63*$N$1</f>
        <v>0.33</v>
      </c>
      <c r="F59" s="59">
        <f t="shared" si="0"/>
        <v>33</v>
      </c>
      <c r="G59" s="60">
        <f t="shared" si="1"/>
        <v>7.0653000000000006</v>
      </c>
      <c r="H59" s="63">
        <f t="shared" si="2"/>
        <v>706.53000000000009</v>
      </c>
    </row>
    <row r="60" spans="1:8" s="62" customFormat="1" ht="24">
      <c r="A60" s="56" t="str">
        <f>IF((LEN('Copy paste to Here'!G64))&gt;5,((CONCATENATE('Copy paste to Here'!G64," &amp; ",'Copy paste to Here'!D64,"  &amp;  ",'Copy paste to Here'!E64))),"Empty Cell")</f>
        <v xml:space="preserve">Bulk body jewelry: 100 pcs. assortment of surgical steel labrets,16g (1.2mm) with 3mm ball &amp; Length: 7mm  &amp;  </v>
      </c>
      <c r="B60" s="57" t="str">
        <f>'Copy paste to Here'!C64</f>
        <v>BLK03A</v>
      </c>
      <c r="C60" s="57" t="s">
        <v>751</v>
      </c>
      <c r="D60" s="58">
        <f>Invoice!B64</f>
        <v>2</v>
      </c>
      <c r="E60" s="59">
        <f>'Shipping Invoice'!J64*$N$1</f>
        <v>27.6</v>
      </c>
      <c r="F60" s="59">
        <f t="shared" si="0"/>
        <v>55.2</v>
      </c>
      <c r="G60" s="60">
        <f t="shared" si="1"/>
        <v>590.91600000000005</v>
      </c>
      <c r="H60" s="63">
        <f t="shared" si="2"/>
        <v>1181.8320000000001</v>
      </c>
    </row>
    <row r="61" spans="1:8" s="62" customFormat="1" ht="24">
      <c r="A61" s="56" t="str">
        <f>IF((LEN('Copy paste to Here'!G65))&gt;5,((CONCATENATE('Copy paste to Here'!G65," &amp; ",'Copy paste to Here'!D65,"  &amp;  ",'Copy paste to Here'!E65))),"Empty Cell")</f>
        <v xml:space="preserve">Bulk body jewelry: 100 pcs. assortment of surgical steel labrets,16g (1.2mm) with 3mm ball &amp; Length: 9mm  &amp;  </v>
      </c>
      <c r="B61" s="57" t="str">
        <f>'Copy paste to Here'!C65</f>
        <v>BLK03A</v>
      </c>
      <c r="C61" s="57" t="s">
        <v>751</v>
      </c>
      <c r="D61" s="58">
        <f>Invoice!B65</f>
        <v>2</v>
      </c>
      <c r="E61" s="59">
        <f>'Shipping Invoice'!J65*$N$1</f>
        <v>27.6</v>
      </c>
      <c r="F61" s="59">
        <f t="shared" si="0"/>
        <v>55.2</v>
      </c>
      <c r="G61" s="60">
        <f t="shared" si="1"/>
        <v>590.91600000000005</v>
      </c>
      <c r="H61" s="63">
        <f t="shared" si="2"/>
        <v>1181.8320000000001</v>
      </c>
    </row>
    <row r="62" spans="1:8" s="62" customFormat="1" ht="24">
      <c r="A62" s="56" t="str">
        <f>IF((LEN('Copy paste to Here'!G66))&gt;5,((CONCATENATE('Copy paste to Here'!G66," &amp; ",'Copy paste to Here'!D66,"  &amp;  ",'Copy paste to Here'!E66))),"Empty Cell")</f>
        <v xml:space="preserve">Bulk body jewelry: 100 pcs. assortment of surgical steel labrets,16g (1.2mm) with 3mm ball &amp; Length: 10mm  &amp;  </v>
      </c>
      <c r="B62" s="57" t="str">
        <f>'Copy paste to Here'!C66</f>
        <v>BLK03A</v>
      </c>
      <c r="C62" s="57" t="s">
        <v>751</v>
      </c>
      <c r="D62" s="58">
        <f>Invoice!B66</f>
        <v>1</v>
      </c>
      <c r="E62" s="59">
        <f>'Shipping Invoice'!J66*$N$1</f>
        <v>27.6</v>
      </c>
      <c r="F62" s="59">
        <f t="shared" si="0"/>
        <v>27.6</v>
      </c>
      <c r="G62" s="60">
        <f t="shared" si="1"/>
        <v>590.91600000000005</v>
      </c>
      <c r="H62" s="63">
        <f t="shared" si="2"/>
        <v>590.91600000000005</v>
      </c>
    </row>
    <row r="63" spans="1:8" s="62" customFormat="1" ht="24">
      <c r="A63" s="56" t="str">
        <f>IF((LEN('Copy paste to Here'!G67))&gt;5,((CONCATENATE('Copy paste to Here'!G67," &amp; ",'Copy paste to Here'!D67,"  &amp;  ",'Copy paste to Here'!E67))),"Empty Cell")</f>
        <v xml:space="preserve">Bulk body jewelry: 100 pcs. assortment of 14g (1.6mm) surgical steel tongue barbells with two 5mm balls &amp; Length: 14mm  &amp;  </v>
      </c>
      <c r="B63" s="57" t="str">
        <f>'Copy paste to Here'!C67</f>
        <v>BLK103</v>
      </c>
      <c r="C63" s="57" t="s">
        <v>753</v>
      </c>
      <c r="D63" s="58">
        <f>Invoice!B67</f>
        <v>1</v>
      </c>
      <c r="E63" s="59">
        <f>'Shipping Invoice'!J67*$N$1</f>
        <v>32.78</v>
      </c>
      <c r="F63" s="59">
        <f t="shared" si="0"/>
        <v>32.78</v>
      </c>
      <c r="G63" s="60">
        <f t="shared" si="1"/>
        <v>701.81979999999999</v>
      </c>
      <c r="H63" s="63">
        <f t="shared" si="2"/>
        <v>701.81979999999999</v>
      </c>
    </row>
    <row r="64" spans="1:8" s="62" customFormat="1" ht="24">
      <c r="A64" s="56" t="str">
        <f>IF((LEN('Copy paste to Here'!G68))&gt;5,((CONCATENATE('Copy paste to Here'!G68," &amp; ",'Copy paste to Here'!D68,"  &amp;  ",'Copy paste to Here'!E68))),"Empty Cell")</f>
        <v xml:space="preserve">Bulk body jewelry: 100 pcs. assortment of 14g (1.6mm) surgical steel tongue barbells with two 5mm balls &amp; Length: 22mm  &amp;  </v>
      </c>
      <c r="B64" s="57" t="str">
        <f>'Copy paste to Here'!C68</f>
        <v>BLK103</v>
      </c>
      <c r="C64" s="57" t="s">
        <v>753</v>
      </c>
      <c r="D64" s="58">
        <f>Invoice!B68</f>
        <v>1</v>
      </c>
      <c r="E64" s="59">
        <f>'Shipping Invoice'!J68*$N$1</f>
        <v>32.78</v>
      </c>
      <c r="F64" s="59">
        <f t="shared" si="0"/>
        <v>32.78</v>
      </c>
      <c r="G64" s="60">
        <f t="shared" si="1"/>
        <v>701.81979999999999</v>
      </c>
      <c r="H64" s="63">
        <f t="shared" si="2"/>
        <v>701.81979999999999</v>
      </c>
    </row>
    <row r="65" spans="1:8" s="62" customFormat="1" ht="24">
      <c r="A65" s="56" t="str">
        <f>IF((LEN('Copy paste to Here'!G69))&gt;5,((CONCATENATE('Copy paste to Here'!G69," &amp; ",'Copy paste to Here'!D69,"  &amp;  ",'Copy paste to Here'!E69))),"Empty Cell")</f>
        <v xml:space="preserve">Bulk body jewelry: 100 pcs. assortment of 14g (1.6mm) surgical steel tongue barbells with two 5mm balls &amp; Length: 20mm  &amp;  </v>
      </c>
      <c r="B65" s="57" t="str">
        <f>'Copy paste to Here'!C69</f>
        <v>BLK103</v>
      </c>
      <c r="C65" s="57" t="s">
        <v>753</v>
      </c>
      <c r="D65" s="58">
        <f>Invoice!B69</f>
        <v>1</v>
      </c>
      <c r="E65" s="59">
        <f>'Shipping Invoice'!J69*$N$1</f>
        <v>32.78</v>
      </c>
      <c r="F65" s="59">
        <f t="shared" si="0"/>
        <v>32.78</v>
      </c>
      <c r="G65" s="60">
        <f t="shared" si="1"/>
        <v>701.81979999999999</v>
      </c>
      <c r="H65" s="63">
        <f t="shared" si="2"/>
        <v>701.81979999999999</v>
      </c>
    </row>
    <row r="66" spans="1:8" s="62" customFormat="1" ht="24">
      <c r="A66" s="56" t="str">
        <f>IF((LEN('Copy paste to Here'!G70))&gt;5,((CONCATENATE('Copy paste to Here'!G70," &amp; ",'Copy paste to Here'!D70,"  &amp;  ",'Copy paste to Here'!E70))),"Empty Cell")</f>
        <v xml:space="preserve">Bulk body jewelry: 100 pcs. pack of 16g (1.2mm) surgical steel eyebrow bananas with 3mm balls &amp; Length: 6mm  &amp;  </v>
      </c>
      <c r="B66" s="57" t="str">
        <f>'Copy paste to Here'!C70</f>
        <v>BLK18A</v>
      </c>
      <c r="C66" s="57" t="s">
        <v>755</v>
      </c>
      <c r="D66" s="58">
        <f>Invoice!B70</f>
        <v>1</v>
      </c>
      <c r="E66" s="59">
        <f>'Shipping Invoice'!J70*$N$1</f>
        <v>25.88</v>
      </c>
      <c r="F66" s="59">
        <f t="shared" si="0"/>
        <v>25.88</v>
      </c>
      <c r="G66" s="60">
        <f t="shared" si="1"/>
        <v>554.09079999999994</v>
      </c>
      <c r="H66" s="63">
        <f t="shared" si="2"/>
        <v>554.09079999999994</v>
      </c>
    </row>
    <row r="67" spans="1:8" s="62" customFormat="1" ht="36">
      <c r="A67" s="56" t="str">
        <f>IF((LEN('Copy paste to Here'!G71))&gt;5,((CONCATENATE('Copy paste to Here'!G71," &amp; ",'Copy paste to Here'!D71,"  &amp;  ",'Copy paste to Here'!E71))),"Empty Cell")</f>
        <v xml:space="preserve">Bulk body jewelry: 50 pcs. Assortment of surgical steel snake eyes piercing bananas, 16g (1.2mm) with two 3mm balls &amp; Length: 14mm  &amp;  </v>
      </c>
      <c r="B67" s="57" t="str">
        <f>'Copy paste to Here'!C71</f>
        <v>BLK225</v>
      </c>
      <c r="C67" s="57" t="s">
        <v>757</v>
      </c>
      <c r="D67" s="58">
        <f>Invoice!B71</f>
        <v>1</v>
      </c>
      <c r="E67" s="59">
        <f>'Shipping Invoice'!J71*$N$1</f>
        <v>17.920000000000002</v>
      </c>
      <c r="F67" s="59">
        <f t="shared" si="0"/>
        <v>17.920000000000002</v>
      </c>
      <c r="G67" s="60">
        <f t="shared" si="1"/>
        <v>383.66720000000004</v>
      </c>
      <c r="H67" s="63">
        <f t="shared" si="2"/>
        <v>383.66720000000004</v>
      </c>
    </row>
    <row r="68" spans="1:8" s="62" customFormat="1" ht="48">
      <c r="A68" s="56" t="str">
        <f>IF((LEN('Copy paste to Here'!G72))&gt;5,((CONCATENATE('Copy paste to Here'!G72," &amp; ",'Copy paste to Here'!D72,"  &amp;  ",'Copy paste to Here'!E72))),"Empty Cell")</f>
        <v>Wholesale silver nose piercing bulk of 1000, 500, 250 or 100 pcs. of 925 sterling silver ''Bend it yourself'' nose studs, 22g (0.6mm) with 1.5mm round prong set crystal &amp; Quantity In Bulk: 100 pcs.  &amp;  Crystal Color: Peridot</v>
      </c>
      <c r="B68" s="57" t="str">
        <f>'Copy paste to Here'!C72</f>
        <v>BLK497</v>
      </c>
      <c r="C68" s="57" t="s">
        <v>1024</v>
      </c>
      <c r="D68" s="58">
        <f>Invoice!B72</f>
        <v>1</v>
      </c>
      <c r="E68" s="59">
        <f>'Shipping Invoice'!J72*$N$1</f>
        <v>40.75</v>
      </c>
      <c r="F68" s="59">
        <f t="shared" si="0"/>
        <v>40.75</v>
      </c>
      <c r="G68" s="60">
        <f t="shared" si="1"/>
        <v>872.45749999999998</v>
      </c>
      <c r="H68" s="63">
        <f t="shared" si="2"/>
        <v>872.45749999999998</v>
      </c>
    </row>
    <row r="69" spans="1:8" s="62" customFormat="1" ht="36">
      <c r="A69" s="56" t="str">
        <f>IF((LEN('Copy paste to Here'!G73))&gt;5,((CONCATENATE('Copy paste to Here'!G73," &amp; ",'Copy paste to Here'!D73,"  &amp;  ",'Copy paste to Here'!E73))),"Empty Cell")</f>
        <v xml:space="preserve">Bulk body jewelry: Assortment of 500, 250 or 100 pcs of clear bio-flexible nose screw retainers, 20g (0.8mm) with 2mm ball shaped top &amp; Quantity In Bulk: 100 pcs.  &amp;  </v>
      </c>
      <c r="B69" s="57" t="str">
        <f>'Copy paste to Here'!C73</f>
        <v>BLK543</v>
      </c>
      <c r="C69" s="57" t="s">
        <v>1025</v>
      </c>
      <c r="D69" s="58">
        <f>Invoice!B73</f>
        <v>1</v>
      </c>
      <c r="E69" s="59">
        <f>'Shipping Invoice'!J73*$N$1</f>
        <v>21.72</v>
      </c>
      <c r="F69" s="59">
        <f t="shared" si="0"/>
        <v>21.72</v>
      </c>
      <c r="G69" s="60">
        <f t="shared" si="1"/>
        <v>465.02519999999998</v>
      </c>
      <c r="H69" s="63">
        <f t="shared" si="2"/>
        <v>465.02519999999998</v>
      </c>
    </row>
    <row r="70" spans="1:8" s="62" customFormat="1" ht="24">
      <c r="A70" s="56" t="str">
        <f>IF((LEN('Copy paste to Here'!G74))&gt;5,((CONCATENATE('Copy paste to Here'!G74," &amp; ",'Copy paste to Here'!D74,"  &amp;  ",'Copy paste to Here'!E74))),"Empty Cell")</f>
        <v xml:space="preserve">Bulk body jewelry: 50 pcs of surgical steel industrial barbells, 14g (1.6mm) with a 5mm balls &amp; Length: 32mm  &amp;  </v>
      </c>
      <c r="B70" s="57" t="str">
        <f>'Copy paste to Here'!C74</f>
        <v>BLK99</v>
      </c>
      <c r="C70" s="57" t="s">
        <v>1026</v>
      </c>
      <c r="D70" s="58">
        <f>Invoice!B74</f>
        <v>1</v>
      </c>
      <c r="E70" s="59">
        <f>'Shipping Invoice'!J74*$N$1</f>
        <v>20.7</v>
      </c>
      <c r="F70" s="59">
        <f t="shared" si="0"/>
        <v>20.7</v>
      </c>
      <c r="G70" s="60">
        <f t="shared" si="1"/>
        <v>443.18700000000001</v>
      </c>
      <c r="H70" s="63">
        <f t="shared" si="2"/>
        <v>443.18700000000001</v>
      </c>
    </row>
    <row r="71" spans="1:8" s="62" customFormat="1" ht="36">
      <c r="A71" s="56" t="str">
        <f>IF((LEN('Copy paste to Here'!G75))&gt;5,((CONCATENATE('Copy paste to Here'!G75," &amp; ",'Copy paste to Here'!D75,"  &amp;  ",'Copy paste to Here'!E75))),"Empty Cell")</f>
        <v>316L steel belly banana, 14g (1.6m) with a 8mm and a 5mm bezel set jewel ball using original Czech Preciosa crystals. &amp; Length: 6mm  &amp;  Crystal Color: Rose</v>
      </c>
      <c r="B71" s="57" t="str">
        <f>'Copy paste to Here'!C75</f>
        <v>BN2CG</v>
      </c>
      <c r="C71" s="57" t="s">
        <v>661</v>
      </c>
      <c r="D71" s="58">
        <f>Invoice!B75</f>
        <v>1</v>
      </c>
      <c r="E71" s="59">
        <f>'Shipping Invoice'!J75*$N$1</f>
        <v>1.48</v>
      </c>
      <c r="F71" s="59">
        <f t="shared" si="0"/>
        <v>1.48</v>
      </c>
      <c r="G71" s="60">
        <f t="shared" si="1"/>
        <v>31.686799999999998</v>
      </c>
      <c r="H71" s="63">
        <f t="shared" si="2"/>
        <v>31.686799999999998</v>
      </c>
    </row>
    <row r="72" spans="1:8" s="62" customFormat="1" ht="36">
      <c r="A72" s="56" t="str">
        <f>IF((LEN('Copy paste to Here'!G76))&gt;5,((CONCATENATE('Copy paste to Here'!G76," &amp; ",'Copy paste to Here'!D76,"  &amp;  ",'Copy paste to Here'!E76))),"Empty Cell")</f>
        <v>316L steel belly banana, 14g (1.6m) with a 8mm and a 5mm bezel set jewel ball using original Czech Preciosa crystals. &amp; Length: 6mm  &amp;  Crystal Color: Fuchsia</v>
      </c>
      <c r="B72" s="57" t="str">
        <f>'Copy paste to Here'!C76</f>
        <v>BN2CG</v>
      </c>
      <c r="C72" s="57" t="s">
        <v>661</v>
      </c>
      <c r="D72" s="58">
        <f>Invoice!B76</f>
        <v>1</v>
      </c>
      <c r="E72" s="59">
        <f>'Shipping Invoice'!J76*$N$1</f>
        <v>1.48</v>
      </c>
      <c r="F72" s="59">
        <f t="shared" si="0"/>
        <v>1.48</v>
      </c>
      <c r="G72" s="60">
        <f t="shared" si="1"/>
        <v>31.686799999999998</v>
      </c>
      <c r="H72" s="63">
        <f t="shared" si="2"/>
        <v>31.686799999999998</v>
      </c>
    </row>
    <row r="73" spans="1:8" s="62" customFormat="1" ht="36">
      <c r="A73" s="56" t="str">
        <f>IF((LEN('Copy paste to Here'!G77))&gt;5,((CONCATENATE('Copy paste to Here'!G77," &amp; ",'Copy paste to Here'!D77,"  &amp;  ",'Copy paste to Here'!E77))),"Empty Cell")</f>
        <v>316L steel belly banana, 14g (1.6m) with a 8mm and a 5mm bezel set jewel ball using original Czech Preciosa crystals. &amp; Length: 6mm  &amp;  Crystal Color: Emerald</v>
      </c>
      <c r="B73" s="57" t="str">
        <f>'Copy paste to Here'!C77</f>
        <v>BN2CG</v>
      </c>
      <c r="C73" s="57" t="s">
        <v>661</v>
      </c>
      <c r="D73" s="58">
        <f>Invoice!B77</f>
        <v>1</v>
      </c>
      <c r="E73" s="59">
        <f>'Shipping Invoice'!J77*$N$1</f>
        <v>1.48</v>
      </c>
      <c r="F73" s="59">
        <f t="shared" si="0"/>
        <v>1.48</v>
      </c>
      <c r="G73" s="60">
        <f t="shared" si="1"/>
        <v>31.686799999999998</v>
      </c>
      <c r="H73" s="63">
        <f t="shared" si="2"/>
        <v>31.686799999999998</v>
      </c>
    </row>
    <row r="74" spans="1:8" s="62" customFormat="1" ht="36">
      <c r="A74" s="56" t="str">
        <f>IF((LEN('Copy paste to Here'!G78))&gt;5,((CONCATENATE('Copy paste to Here'!G78," &amp; ",'Copy paste to Here'!D78,"  &amp;  ",'Copy paste to Here'!E78))),"Empty Cell")</f>
        <v>316L steel belly banana, 14g (1.6m) with a 8mm and a 5mm bezel set jewel ball using original Czech Preciosa crystals. &amp; Length: 6mm  &amp;  Crystal Color: Peridot</v>
      </c>
      <c r="B74" s="57" t="str">
        <f>'Copy paste to Here'!C78</f>
        <v>BN2CG</v>
      </c>
      <c r="C74" s="57" t="s">
        <v>661</v>
      </c>
      <c r="D74" s="58">
        <f>Invoice!B78</f>
        <v>1</v>
      </c>
      <c r="E74" s="59">
        <f>'Shipping Invoice'!J78*$N$1</f>
        <v>1.48</v>
      </c>
      <c r="F74" s="59">
        <f t="shared" si="0"/>
        <v>1.48</v>
      </c>
      <c r="G74" s="60">
        <f t="shared" si="1"/>
        <v>31.686799999999998</v>
      </c>
      <c r="H74" s="63">
        <f t="shared" si="2"/>
        <v>31.686799999999998</v>
      </c>
    </row>
    <row r="75" spans="1:8" s="62" customFormat="1" ht="36">
      <c r="A75" s="56" t="str">
        <f>IF((LEN('Copy paste to Here'!G79))&gt;5,((CONCATENATE('Copy paste to Here'!G79," &amp; ",'Copy paste to Here'!D79,"  &amp;  ",'Copy paste to Here'!E79))),"Empty Cell")</f>
        <v>316L steel belly banana, 14g (1.6m) with a 8mm and a 5mm bezel set jewel ball using original Czech Preciosa crystals. &amp; Length: 8mm  &amp;  Crystal Color: Clear</v>
      </c>
      <c r="B75" s="57" t="str">
        <f>'Copy paste to Here'!C79</f>
        <v>BN2CG</v>
      </c>
      <c r="C75" s="57" t="s">
        <v>661</v>
      </c>
      <c r="D75" s="58">
        <f>Invoice!B79</f>
        <v>1</v>
      </c>
      <c r="E75" s="59">
        <f>'Shipping Invoice'!J79*$N$1</f>
        <v>1.48</v>
      </c>
      <c r="F75" s="59">
        <f t="shared" si="0"/>
        <v>1.48</v>
      </c>
      <c r="G75" s="60">
        <f t="shared" si="1"/>
        <v>31.686799999999998</v>
      </c>
      <c r="H75" s="63">
        <f t="shared" si="2"/>
        <v>31.686799999999998</v>
      </c>
    </row>
    <row r="76" spans="1:8" s="62" customFormat="1" ht="36">
      <c r="A76" s="56" t="str">
        <f>IF((LEN('Copy paste to Here'!G80))&gt;5,((CONCATENATE('Copy paste to Here'!G80," &amp; ",'Copy paste to Here'!D80,"  &amp;  ",'Copy paste to Here'!E80))),"Empty Cell")</f>
        <v>316L steel belly banana, 14g (1.6m) with a 8mm and a 5mm bezel set jewel ball using original Czech Preciosa crystals. &amp; Length: 8mm  &amp;  Crystal Color: AB</v>
      </c>
      <c r="B76" s="57" t="str">
        <f>'Copy paste to Here'!C80</f>
        <v>BN2CG</v>
      </c>
      <c r="C76" s="57" t="s">
        <v>661</v>
      </c>
      <c r="D76" s="58">
        <f>Invoice!B80</f>
        <v>1</v>
      </c>
      <c r="E76" s="59">
        <f>'Shipping Invoice'!J80*$N$1</f>
        <v>1.48</v>
      </c>
      <c r="F76" s="59">
        <f t="shared" si="0"/>
        <v>1.48</v>
      </c>
      <c r="G76" s="60">
        <f t="shared" si="1"/>
        <v>31.686799999999998</v>
      </c>
      <c r="H76" s="63">
        <f t="shared" si="2"/>
        <v>31.686799999999998</v>
      </c>
    </row>
    <row r="77" spans="1:8" s="62" customFormat="1" ht="36">
      <c r="A77" s="56" t="str">
        <f>IF((LEN('Copy paste to Here'!G81))&gt;5,((CONCATENATE('Copy paste to Here'!G81," &amp; ",'Copy paste to Here'!D81,"  &amp;  ",'Copy paste to Here'!E81))),"Empty Cell")</f>
        <v>316L steel belly banana, 14g (1.6m) with a 8mm and a 5mm bezel set jewel ball using original Czech Preciosa crystals. &amp; Length: 8mm  &amp;  Crystal Color: Fuchsia</v>
      </c>
      <c r="B77" s="57" t="str">
        <f>'Copy paste to Here'!C81</f>
        <v>BN2CG</v>
      </c>
      <c r="C77" s="57" t="s">
        <v>661</v>
      </c>
      <c r="D77" s="58">
        <f>Invoice!B81</f>
        <v>1</v>
      </c>
      <c r="E77" s="59">
        <f>'Shipping Invoice'!J81*$N$1</f>
        <v>1.48</v>
      </c>
      <c r="F77" s="59">
        <f t="shared" si="0"/>
        <v>1.48</v>
      </c>
      <c r="G77" s="60">
        <f t="shared" si="1"/>
        <v>31.686799999999998</v>
      </c>
      <c r="H77" s="63">
        <f t="shared" si="2"/>
        <v>31.686799999999998</v>
      </c>
    </row>
    <row r="78" spans="1:8" s="62" customFormat="1" ht="36">
      <c r="A78" s="56" t="str">
        <f>IF((LEN('Copy paste to Here'!G82))&gt;5,((CONCATENATE('Copy paste to Here'!G82," &amp; ",'Copy paste to Here'!D82,"  &amp;  ",'Copy paste to Here'!E82))),"Empty Cell")</f>
        <v>316L steel belly banana, 14g (1.6m) with a 8mm and a 5mm bezel set jewel ball using original Czech Preciosa crystals. &amp; Length: 8mm  &amp;  Crystal Color: Peridot</v>
      </c>
      <c r="B78" s="57" t="str">
        <f>'Copy paste to Here'!C82</f>
        <v>BN2CG</v>
      </c>
      <c r="C78" s="57" t="s">
        <v>661</v>
      </c>
      <c r="D78" s="58">
        <f>Invoice!B82</f>
        <v>1</v>
      </c>
      <c r="E78" s="59">
        <f>'Shipping Invoice'!J82*$N$1</f>
        <v>1.48</v>
      </c>
      <c r="F78" s="59">
        <f t="shared" si="0"/>
        <v>1.48</v>
      </c>
      <c r="G78" s="60">
        <f t="shared" si="1"/>
        <v>31.686799999999998</v>
      </c>
      <c r="H78" s="63">
        <f t="shared" si="2"/>
        <v>31.686799999999998</v>
      </c>
    </row>
    <row r="79" spans="1:8" s="62" customFormat="1" ht="36">
      <c r="A79" s="56" t="str">
        <f>IF((LEN('Copy paste to Here'!G83))&gt;5,((CONCATENATE('Copy paste to Here'!G83," &amp; ",'Copy paste to Here'!D83,"  &amp;  ",'Copy paste to Here'!E83))),"Empty Cell")</f>
        <v>316L steel belly banana, 14g (1.6m) with a 8mm and a 5mm bezel set jewel ball using original Czech Preciosa crystals. &amp; Length: 10mm  &amp;  Crystal Color: Clear</v>
      </c>
      <c r="B79" s="57" t="str">
        <f>'Copy paste to Here'!C83</f>
        <v>BN2CG</v>
      </c>
      <c r="C79" s="57" t="s">
        <v>661</v>
      </c>
      <c r="D79" s="58">
        <f>Invoice!B83</f>
        <v>10</v>
      </c>
      <c r="E79" s="59">
        <f>'Shipping Invoice'!J83*$N$1</f>
        <v>1.48</v>
      </c>
      <c r="F79" s="59">
        <f t="shared" si="0"/>
        <v>14.8</v>
      </c>
      <c r="G79" s="60">
        <f t="shared" si="1"/>
        <v>31.686799999999998</v>
      </c>
      <c r="H79" s="63">
        <f t="shared" si="2"/>
        <v>316.86799999999999</v>
      </c>
    </row>
    <row r="80" spans="1:8" s="62" customFormat="1" ht="36">
      <c r="A80" s="56" t="str">
        <f>IF((LEN('Copy paste to Here'!G84))&gt;5,((CONCATENATE('Copy paste to Here'!G84," &amp; ",'Copy paste to Here'!D84,"  &amp;  ",'Copy paste to Here'!E84))),"Empty Cell")</f>
        <v>316L steel belly banana, 14g (1.6m) with a 8mm and a 5mm bezel set jewel ball using original Czech Preciosa crystals. &amp; Length: 10mm  &amp;  Crystal Color: AB</v>
      </c>
      <c r="B80" s="57" t="str">
        <f>'Copy paste to Here'!C84</f>
        <v>BN2CG</v>
      </c>
      <c r="C80" s="57" t="s">
        <v>661</v>
      </c>
      <c r="D80" s="58">
        <f>Invoice!B84</f>
        <v>5</v>
      </c>
      <c r="E80" s="59">
        <f>'Shipping Invoice'!J84*$N$1</f>
        <v>1.48</v>
      </c>
      <c r="F80" s="59">
        <f t="shared" si="0"/>
        <v>7.4</v>
      </c>
      <c r="G80" s="60">
        <f t="shared" si="1"/>
        <v>31.686799999999998</v>
      </c>
      <c r="H80" s="63">
        <f t="shared" si="2"/>
        <v>158.434</v>
      </c>
    </row>
    <row r="81" spans="1:8" s="62" customFormat="1" ht="36">
      <c r="A81" s="56" t="str">
        <f>IF((LEN('Copy paste to Here'!G85))&gt;5,((CONCATENATE('Copy paste to Here'!G85," &amp; ",'Copy paste to Here'!D85,"  &amp;  ",'Copy paste to Here'!E85))),"Empty Cell")</f>
        <v>316L steel belly banana, 14g (1.6m) with a 8mm and a 5mm bezel set jewel ball using original Czech Preciosa crystals. &amp; Length: 10mm  &amp;  Crystal Color: Rose</v>
      </c>
      <c r="B81" s="57" t="str">
        <f>'Copy paste to Here'!C85</f>
        <v>BN2CG</v>
      </c>
      <c r="C81" s="57" t="s">
        <v>661</v>
      </c>
      <c r="D81" s="58">
        <f>Invoice!B85</f>
        <v>5</v>
      </c>
      <c r="E81" s="59">
        <f>'Shipping Invoice'!J85*$N$1</f>
        <v>1.48</v>
      </c>
      <c r="F81" s="59">
        <f t="shared" si="0"/>
        <v>7.4</v>
      </c>
      <c r="G81" s="60">
        <f t="shared" si="1"/>
        <v>31.686799999999998</v>
      </c>
      <c r="H81" s="63">
        <f t="shared" si="2"/>
        <v>158.434</v>
      </c>
    </row>
    <row r="82" spans="1:8" s="62" customFormat="1" ht="36">
      <c r="A82" s="56" t="str">
        <f>IF((LEN('Copy paste to Here'!G86))&gt;5,((CONCATENATE('Copy paste to Here'!G86," &amp; ",'Copy paste to Here'!D86,"  &amp;  ",'Copy paste to Here'!E86))),"Empty Cell")</f>
        <v>316L steel belly banana, 14g (1.6m) with a 8mm and a 5mm bezel set jewel ball using original Czech Preciosa crystals. &amp; Length: 10mm  &amp;  Crystal Color: Light Sapphire</v>
      </c>
      <c r="B82" s="57" t="str">
        <f>'Copy paste to Here'!C86</f>
        <v>BN2CG</v>
      </c>
      <c r="C82" s="57" t="s">
        <v>661</v>
      </c>
      <c r="D82" s="58">
        <f>Invoice!B86</f>
        <v>5</v>
      </c>
      <c r="E82" s="59">
        <f>'Shipping Invoice'!J86*$N$1</f>
        <v>1.48</v>
      </c>
      <c r="F82" s="59">
        <f t="shared" si="0"/>
        <v>7.4</v>
      </c>
      <c r="G82" s="60">
        <f t="shared" si="1"/>
        <v>31.686799999999998</v>
      </c>
      <c r="H82" s="63">
        <f t="shared" si="2"/>
        <v>158.434</v>
      </c>
    </row>
    <row r="83" spans="1:8" s="62" customFormat="1" ht="36">
      <c r="A83" s="56" t="str">
        <f>IF((LEN('Copy paste to Here'!G87))&gt;5,((CONCATENATE('Copy paste to Here'!G87," &amp; ",'Copy paste to Here'!D87,"  &amp;  ",'Copy paste to Here'!E87))),"Empty Cell")</f>
        <v>316L steel belly banana, 14g (1.6m) with a 8mm and a 5mm bezel set jewel ball using original Czech Preciosa crystals. &amp; Length: 10mm  &amp;  Crystal Color: Emerald</v>
      </c>
      <c r="B83" s="57" t="str">
        <f>'Copy paste to Here'!C87</f>
        <v>BN2CG</v>
      </c>
      <c r="C83" s="57" t="s">
        <v>661</v>
      </c>
      <c r="D83" s="58">
        <f>Invoice!B87</f>
        <v>5</v>
      </c>
      <c r="E83" s="59">
        <f>'Shipping Invoice'!J87*$N$1</f>
        <v>1.48</v>
      </c>
      <c r="F83" s="59">
        <f t="shared" ref="F83:F146" si="3">D83*E83</f>
        <v>7.4</v>
      </c>
      <c r="G83" s="60">
        <f t="shared" ref="G83:G146" si="4">E83*$E$14</f>
        <v>31.686799999999998</v>
      </c>
      <c r="H83" s="63">
        <f t="shared" ref="H83:H146" si="5">D83*G83</f>
        <v>158.434</v>
      </c>
    </row>
    <row r="84" spans="1:8" s="62" customFormat="1" ht="24">
      <c r="A84" s="56" t="str">
        <f>IF((LEN('Copy paste to Here'!G88))&gt;5,((CONCATENATE('Copy paste to Here'!G88," &amp; ",'Copy paste to Here'!D88,"  &amp;  ",'Copy paste to Here'!E88))),"Empty Cell")</f>
        <v>Surgical steel belly banana, 14g (1.6mm) with a 6mm and a 5mm bezel set jewel ball &amp; Length: 10mm  &amp;  Crystal Color: Clear</v>
      </c>
      <c r="B84" s="57" t="str">
        <f>'Copy paste to Here'!C88</f>
        <v>BN2CS</v>
      </c>
      <c r="C84" s="57" t="s">
        <v>618</v>
      </c>
      <c r="D84" s="58">
        <f>Invoice!B88</f>
        <v>10</v>
      </c>
      <c r="E84" s="59">
        <f>'Shipping Invoice'!J88*$N$1</f>
        <v>1.36</v>
      </c>
      <c r="F84" s="59">
        <f t="shared" si="3"/>
        <v>13.600000000000001</v>
      </c>
      <c r="G84" s="60">
        <f t="shared" si="4"/>
        <v>29.117600000000003</v>
      </c>
      <c r="H84" s="63">
        <f t="shared" si="5"/>
        <v>291.17600000000004</v>
      </c>
    </row>
    <row r="85" spans="1:8" s="62" customFormat="1" ht="24">
      <c r="A85" s="56" t="str">
        <f>IF((LEN('Copy paste to Here'!G89))&gt;5,((CONCATENATE('Copy paste to Here'!G89," &amp; ",'Copy paste to Here'!D89,"  &amp;  ",'Copy paste to Here'!E89))),"Empty Cell")</f>
        <v>Surgical steel belly banana, 14g (1.6mm) with a 6mm and a 5mm bezel set jewel ball &amp; Length: 10mm  &amp;  Crystal Color: Rose</v>
      </c>
      <c r="B85" s="57" t="str">
        <f>'Copy paste to Here'!C89</f>
        <v>BN2CS</v>
      </c>
      <c r="C85" s="57" t="s">
        <v>618</v>
      </c>
      <c r="D85" s="58">
        <f>Invoice!B89</f>
        <v>5</v>
      </c>
      <c r="E85" s="59">
        <f>'Shipping Invoice'!J89*$N$1</f>
        <v>1.36</v>
      </c>
      <c r="F85" s="59">
        <f t="shared" si="3"/>
        <v>6.8000000000000007</v>
      </c>
      <c r="G85" s="60">
        <f t="shared" si="4"/>
        <v>29.117600000000003</v>
      </c>
      <c r="H85" s="63">
        <f t="shared" si="5"/>
        <v>145.58800000000002</v>
      </c>
    </row>
    <row r="86" spans="1:8" s="62" customFormat="1" ht="36">
      <c r="A86" s="56" t="str">
        <f>IF((LEN('Copy paste to Here'!G90))&gt;5,((CONCATENATE('Copy paste to Here'!G90," &amp; ",'Copy paste to Here'!D90,"  &amp;  ",'Copy paste to Here'!E90))),"Empty Cell")</f>
        <v>Surgical steel belly banana, 14g (1.6mm) with a 6mm and a 5mm bezel set jewel ball &amp; Length: 10mm  &amp;  Crystal Color: Blue Zircon</v>
      </c>
      <c r="B86" s="57" t="str">
        <f>'Copy paste to Here'!C90</f>
        <v>BN2CS</v>
      </c>
      <c r="C86" s="57" t="s">
        <v>618</v>
      </c>
      <c r="D86" s="58">
        <f>Invoice!B90</f>
        <v>5</v>
      </c>
      <c r="E86" s="59">
        <f>'Shipping Invoice'!J90*$N$1</f>
        <v>1.36</v>
      </c>
      <c r="F86" s="59">
        <f t="shared" si="3"/>
        <v>6.8000000000000007</v>
      </c>
      <c r="G86" s="60">
        <f t="shared" si="4"/>
        <v>29.117600000000003</v>
      </c>
      <c r="H86" s="63">
        <f t="shared" si="5"/>
        <v>145.58800000000002</v>
      </c>
    </row>
    <row r="87" spans="1:8" s="62" customFormat="1" ht="36">
      <c r="A87" s="56" t="str">
        <f>IF((LEN('Copy paste to Here'!G91))&gt;5,((CONCATENATE('Copy paste to Here'!G91," &amp; ",'Copy paste to Here'!D91,"  &amp;  ",'Copy paste to Here'!E91))),"Empty Cell")</f>
        <v>Surgical steel belly banana, 14g (1.6mm) with a 6mm and a 5mm bezel set jewel ball &amp; Length: 10mm  &amp;  Crystal Color: Amethyst</v>
      </c>
      <c r="B87" s="57" t="str">
        <f>'Copy paste to Here'!C91</f>
        <v>BN2CS</v>
      </c>
      <c r="C87" s="57" t="s">
        <v>618</v>
      </c>
      <c r="D87" s="58">
        <f>Invoice!B91</f>
        <v>5</v>
      </c>
      <c r="E87" s="59">
        <f>'Shipping Invoice'!J91*$N$1</f>
        <v>1.36</v>
      </c>
      <c r="F87" s="59">
        <f t="shared" si="3"/>
        <v>6.8000000000000007</v>
      </c>
      <c r="G87" s="60">
        <f t="shared" si="4"/>
        <v>29.117600000000003</v>
      </c>
      <c r="H87" s="63">
        <f t="shared" si="5"/>
        <v>145.58800000000002</v>
      </c>
    </row>
    <row r="88" spans="1:8" s="62" customFormat="1" ht="24">
      <c r="A88" s="56" t="str">
        <f>IF((LEN('Copy paste to Here'!G92))&gt;5,((CONCATENATE('Copy paste to Here'!G92," &amp; ",'Copy paste to Here'!D92,"  &amp;  ",'Copy paste to Here'!E92))),"Empty Cell")</f>
        <v>Surgical steel belly banana, 14g (1.6mm) with 5mm &amp; 8mm synthetic opal balls &amp; Length: 10mm  &amp;  Color: Light blue</v>
      </c>
      <c r="B88" s="57" t="str">
        <f>'Copy paste to Here'!C92</f>
        <v>BN2OPG</v>
      </c>
      <c r="C88" s="57" t="s">
        <v>765</v>
      </c>
      <c r="D88" s="58">
        <f>Invoice!B92</f>
        <v>2</v>
      </c>
      <c r="E88" s="59">
        <f>'Shipping Invoice'!J92*$N$1</f>
        <v>19.739999999999998</v>
      </c>
      <c r="F88" s="59">
        <f t="shared" si="3"/>
        <v>39.479999999999997</v>
      </c>
      <c r="G88" s="60">
        <f t="shared" si="4"/>
        <v>422.63339999999999</v>
      </c>
      <c r="H88" s="63">
        <f t="shared" si="5"/>
        <v>845.26679999999999</v>
      </c>
    </row>
    <row r="89" spans="1:8" s="62" customFormat="1" ht="24">
      <c r="A89" s="56" t="str">
        <f>IF((LEN('Copy paste to Here'!G93))&gt;5,((CONCATENATE('Copy paste to Here'!G93," &amp; ",'Copy paste to Here'!D93,"  &amp;  ",'Copy paste to Here'!E93))),"Empty Cell")</f>
        <v xml:space="preserve">Surgical steel banana, 14g (1.6mm) with two 4mm balls &amp; Length: 16mm  &amp;  </v>
      </c>
      <c r="B89" s="57" t="str">
        <f>'Copy paste to Here'!C93</f>
        <v>BNB4</v>
      </c>
      <c r="C89" s="57" t="s">
        <v>767</v>
      </c>
      <c r="D89" s="58">
        <f>Invoice!B93</f>
        <v>25</v>
      </c>
      <c r="E89" s="59">
        <f>'Shipping Invoice'!J93*$N$1</f>
        <v>0.38</v>
      </c>
      <c r="F89" s="59">
        <f t="shared" si="3"/>
        <v>9.5</v>
      </c>
      <c r="G89" s="60">
        <f t="shared" si="4"/>
        <v>8.1357999999999997</v>
      </c>
      <c r="H89" s="63">
        <f t="shared" si="5"/>
        <v>203.39499999999998</v>
      </c>
    </row>
    <row r="90" spans="1:8" s="62" customFormat="1" ht="24">
      <c r="A90" s="56" t="str">
        <f>IF((LEN('Copy paste to Here'!G94))&gt;5,((CONCATENATE('Copy paste to Here'!G94," &amp; ",'Copy paste to Here'!D94,"  &amp;  ",'Copy paste to Here'!E94))),"Empty Cell")</f>
        <v>Premium PVD plated surgical steel eyebrow banana, 16g (1.2mm) with two 3mm balls &amp; Length: 6mm  &amp;  Color: Black</v>
      </c>
      <c r="B90" s="57" t="str">
        <f>'Copy paste to Here'!C94</f>
        <v>BNETB</v>
      </c>
      <c r="C90" s="57" t="s">
        <v>769</v>
      </c>
      <c r="D90" s="58">
        <f>Invoice!B94</f>
        <v>2</v>
      </c>
      <c r="E90" s="59">
        <f>'Shipping Invoice'!J94*$N$1</f>
        <v>1.02</v>
      </c>
      <c r="F90" s="59">
        <f t="shared" si="3"/>
        <v>2.04</v>
      </c>
      <c r="G90" s="60">
        <f t="shared" si="4"/>
        <v>21.838200000000001</v>
      </c>
      <c r="H90" s="63">
        <f t="shared" si="5"/>
        <v>43.676400000000001</v>
      </c>
    </row>
    <row r="91" spans="1:8" s="62" customFormat="1" ht="24">
      <c r="A91" s="56" t="str">
        <f>IF((LEN('Copy paste to Here'!G95))&gt;5,((CONCATENATE('Copy paste to Here'!G95," &amp; ",'Copy paste to Here'!D95,"  &amp;  ",'Copy paste to Here'!E95))),"Empty Cell")</f>
        <v>Premium PVD plated surgical steel eyebrow banana, 16g (1.2mm) with two 3mm balls &amp; Length: 6mm  &amp;  Color: Gold</v>
      </c>
      <c r="B91" s="57" t="str">
        <f>'Copy paste to Here'!C95</f>
        <v>BNETB</v>
      </c>
      <c r="C91" s="57" t="s">
        <v>769</v>
      </c>
      <c r="D91" s="58">
        <f>Invoice!B95</f>
        <v>5</v>
      </c>
      <c r="E91" s="59">
        <f>'Shipping Invoice'!J95*$N$1</f>
        <v>1.02</v>
      </c>
      <c r="F91" s="59">
        <f t="shared" si="3"/>
        <v>5.0999999999999996</v>
      </c>
      <c r="G91" s="60">
        <f t="shared" si="4"/>
        <v>21.838200000000001</v>
      </c>
      <c r="H91" s="63">
        <f t="shared" si="5"/>
        <v>109.191</v>
      </c>
    </row>
    <row r="92" spans="1:8" s="62" customFormat="1" ht="24">
      <c r="A92" s="56" t="str">
        <f>IF((LEN('Copy paste to Here'!G96))&gt;5,((CONCATENATE('Copy paste to Here'!G96," &amp; ",'Copy paste to Here'!D96,"  &amp;  ",'Copy paste to Here'!E96))),"Empty Cell")</f>
        <v>Premium PVD plated surgical steel eyebrow banana, 16g (1.2mm) with two 3mm balls &amp; Length: 8mm  &amp;  Color: Black</v>
      </c>
      <c r="B92" s="57" t="str">
        <f>'Copy paste to Here'!C96</f>
        <v>BNETB</v>
      </c>
      <c r="C92" s="57" t="s">
        <v>769</v>
      </c>
      <c r="D92" s="58">
        <f>Invoice!B96</f>
        <v>5</v>
      </c>
      <c r="E92" s="59">
        <f>'Shipping Invoice'!J96*$N$1</f>
        <v>1.02</v>
      </c>
      <c r="F92" s="59">
        <f t="shared" si="3"/>
        <v>5.0999999999999996</v>
      </c>
      <c r="G92" s="60">
        <f t="shared" si="4"/>
        <v>21.838200000000001</v>
      </c>
      <c r="H92" s="63">
        <f t="shared" si="5"/>
        <v>109.191</v>
      </c>
    </row>
    <row r="93" spans="1:8" s="62" customFormat="1" ht="24">
      <c r="A93" s="56" t="str">
        <f>IF((LEN('Copy paste to Here'!G97))&gt;5,((CONCATENATE('Copy paste to Here'!G97," &amp; ",'Copy paste to Here'!D97,"  &amp;  ",'Copy paste to Here'!E97))),"Empty Cell")</f>
        <v>Premium PVD plated surgical steel eyebrow banana, 16g (1.2mm) with two 3mm balls &amp; Length: 8mm  &amp;  Color: Gold</v>
      </c>
      <c r="B93" s="57" t="str">
        <f>'Copy paste to Here'!C97</f>
        <v>BNETB</v>
      </c>
      <c r="C93" s="57" t="s">
        <v>769</v>
      </c>
      <c r="D93" s="58">
        <f>Invoice!B97</f>
        <v>5</v>
      </c>
      <c r="E93" s="59">
        <f>'Shipping Invoice'!J97*$N$1</f>
        <v>1.02</v>
      </c>
      <c r="F93" s="59">
        <f t="shared" si="3"/>
        <v>5.0999999999999996</v>
      </c>
      <c r="G93" s="60">
        <f t="shared" si="4"/>
        <v>21.838200000000001</v>
      </c>
      <c r="H93" s="63">
        <f t="shared" si="5"/>
        <v>109.191</v>
      </c>
    </row>
    <row r="94" spans="1:8" s="62" customFormat="1" ht="24">
      <c r="A94" s="56" t="str">
        <f>IF((LEN('Copy paste to Here'!G98))&gt;5,((CONCATENATE('Copy paste to Here'!G98," &amp; ",'Copy paste to Here'!D98,"  &amp;  ",'Copy paste to Here'!E98))),"Empty Cell")</f>
        <v>Premium PVD plated surgical steel eyebrow banana, 16g (1.2mm) with two 3mm balls &amp; Length: 10mm  &amp;  Color: Gold</v>
      </c>
      <c r="B94" s="57" t="str">
        <f>'Copy paste to Here'!C98</f>
        <v>BNETB</v>
      </c>
      <c r="C94" s="57" t="s">
        <v>769</v>
      </c>
      <c r="D94" s="58">
        <f>Invoice!B98</f>
        <v>4</v>
      </c>
      <c r="E94" s="59">
        <f>'Shipping Invoice'!J98*$N$1</f>
        <v>1.02</v>
      </c>
      <c r="F94" s="59">
        <f t="shared" si="3"/>
        <v>4.08</v>
      </c>
      <c r="G94" s="60">
        <f t="shared" si="4"/>
        <v>21.838200000000001</v>
      </c>
      <c r="H94" s="63">
        <f t="shared" si="5"/>
        <v>87.352800000000002</v>
      </c>
    </row>
    <row r="95" spans="1:8" s="62" customFormat="1" ht="36">
      <c r="A95" s="56" t="str">
        <f>IF((LEN('Copy paste to Here'!G99))&gt;5,((CONCATENATE('Copy paste to Here'!G99," &amp; ",'Copy paste to Here'!D99,"  &amp;  ",'Copy paste to Here'!E99))),"Empty Cell")</f>
        <v>Premium PVD plated surgical steel eyebrow banana, 16g (1.2mm) with two 3mm balls &amp; Length: 10mm  &amp;  Color: Rose-gold</v>
      </c>
      <c r="B95" s="57" t="str">
        <f>'Copy paste to Here'!C99</f>
        <v>BNETB</v>
      </c>
      <c r="C95" s="57" t="s">
        <v>769</v>
      </c>
      <c r="D95" s="58">
        <f>Invoice!B99</f>
        <v>5</v>
      </c>
      <c r="E95" s="59">
        <f>'Shipping Invoice'!J99*$N$1</f>
        <v>1.02</v>
      </c>
      <c r="F95" s="59">
        <f t="shared" si="3"/>
        <v>5.0999999999999996</v>
      </c>
      <c r="G95" s="60">
        <f t="shared" si="4"/>
        <v>21.838200000000001</v>
      </c>
      <c r="H95" s="63">
        <f t="shared" si="5"/>
        <v>109.191</v>
      </c>
    </row>
    <row r="96" spans="1:8" s="62" customFormat="1" ht="24">
      <c r="A96" s="56" t="str">
        <f>IF((LEN('Copy paste to Here'!G100))&gt;5,((CONCATENATE('Copy paste to Here'!G100," &amp; ",'Copy paste to Here'!D100,"  &amp;  ",'Copy paste to Here'!E100))),"Empty Cell")</f>
        <v>Surgical steel belly banana, 14g (1.6mm) with an 7mm prong set round synthetic opal &amp; Length: 10mm  &amp;  Color: Light blue</v>
      </c>
      <c r="B96" s="57" t="str">
        <f>'Copy paste to Here'!C100</f>
        <v>BNRDO</v>
      </c>
      <c r="C96" s="57" t="s">
        <v>771</v>
      </c>
      <c r="D96" s="58">
        <f>Invoice!B100</f>
        <v>1</v>
      </c>
      <c r="E96" s="59">
        <f>'Shipping Invoice'!J100*$N$1</f>
        <v>5.5</v>
      </c>
      <c r="F96" s="59">
        <f t="shared" si="3"/>
        <v>5.5</v>
      </c>
      <c r="G96" s="60">
        <f t="shared" si="4"/>
        <v>117.755</v>
      </c>
      <c r="H96" s="63">
        <f t="shared" si="5"/>
        <v>117.755</v>
      </c>
    </row>
    <row r="97" spans="1:8" s="62" customFormat="1" ht="36">
      <c r="A97" s="56" t="str">
        <f>IF((LEN('Copy paste to Here'!G101))&gt;5,((CONCATENATE('Copy paste to Here'!G101," &amp; ",'Copy paste to Here'!D101,"  &amp;  ",'Copy paste to Here'!E101))),"Empty Cell")</f>
        <v xml:space="preserve">PVD plated surgical steel belly banana, 14g (1.6mm) with 5 &amp; 8mm bezel set jewel balls - length 3/8'' (10mm) &amp; Color: Black Anodized w/ Rose crystal  &amp;  </v>
      </c>
      <c r="B97" s="57" t="str">
        <f>'Copy paste to Here'!C101</f>
        <v>BNT2CG</v>
      </c>
      <c r="C97" s="57" t="s">
        <v>773</v>
      </c>
      <c r="D97" s="58">
        <f>Invoice!B101</f>
        <v>2</v>
      </c>
      <c r="E97" s="59">
        <f>'Shipping Invoice'!J101*$N$1</f>
        <v>2.23</v>
      </c>
      <c r="F97" s="59">
        <f t="shared" si="3"/>
        <v>4.46</v>
      </c>
      <c r="G97" s="60">
        <f t="shared" si="4"/>
        <v>47.744300000000003</v>
      </c>
      <c r="H97" s="63">
        <f t="shared" si="5"/>
        <v>95.488600000000005</v>
      </c>
    </row>
    <row r="98" spans="1:8" s="62" customFormat="1" ht="24">
      <c r="A98" s="56" t="str">
        <f>IF((LEN('Copy paste to Here'!G102))&gt;5,((CONCATENATE('Copy paste to Here'!G102," &amp; ",'Copy paste to Here'!D102,"  &amp;  ",'Copy paste to Here'!E102))),"Empty Cell")</f>
        <v xml:space="preserve">Surgical steel circular barbell, 16g (1.2mm) with two 3mm balls &amp; Length: 6mm  &amp;  </v>
      </c>
      <c r="B98" s="57" t="str">
        <f>'Copy paste to Here'!C102</f>
        <v>CBEB</v>
      </c>
      <c r="C98" s="57" t="s">
        <v>775</v>
      </c>
      <c r="D98" s="58">
        <f>Invoice!B102</f>
        <v>40</v>
      </c>
      <c r="E98" s="59">
        <f>'Shipping Invoice'!J102*$N$1</f>
        <v>0.41</v>
      </c>
      <c r="F98" s="59">
        <f t="shared" si="3"/>
        <v>16.399999999999999</v>
      </c>
      <c r="G98" s="60">
        <f t="shared" si="4"/>
        <v>8.7781000000000002</v>
      </c>
      <c r="H98" s="63">
        <f t="shared" si="5"/>
        <v>351.12400000000002</v>
      </c>
    </row>
    <row r="99" spans="1:8" s="62" customFormat="1" ht="24">
      <c r="A99" s="56" t="str">
        <f>IF((LEN('Copy paste to Here'!G103))&gt;5,((CONCATENATE('Copy paste to Here'!G103," &amp; ",'Copy paste to Here'!D103,"  &amp;  ",'Copy paste to Here'!E103))),"Empty Cell")</f>
        <v xml:space="preserve">Surgical steel circular barbell, 14g (1.6mm) with two 4mm balls &amp; Length: 8mm  &amp;  </v>
      </c>
      <c r="B99" s="57" t="str">
        <f>'Copy paste to Here'!C103</f>
        <v>CBM</v>
      </c>
      <c r="C99" s="57" t="s">
        <v>777</v>
      </c>
      <c r="D99" s="58">
        <f>Invoice!B103</f>
        <v>10</v>
      </c>
      <c r="E99" s="59">
        <f>'Shipping Invoice'!J103*$N$1</f>
        <v>0.5</v>
      </c>
      <c r="F99" s="59">
        <f t="shared" si="3"/>
        <v>5</v>
      </c>
      <c r="G99" s="60">
        <f t="shared" si="4"/>
        <v>10.705</v>
      </c>
      <c r="H99" s="63">
        <f t="shared" si="5"/>
        <v>107.05</v>
      </c>
    </row>
    <row r="100" spans="1:8" s="62" customFormat="1" ht="25.5">
      <c r="A100" s="56" t="str">
        <f>IF((LEN('Copy paste to Here'!G104))&gt;5,((CONCATENATE('Copy paste to Here'!G104," &amp; ",'Copy paste to Here'!D104,"  &amp;  ",'Copy paste to Here'!E104))),"Empty Cell")</f>
        <v xml:space="preserve">XL sized high polished surgical steel double flared flesh tunnel &amp; Gauge: 28mm  &amp;  </v>
      </c>
      <c r="B100" s="57" t="str">
        <f>'Copy paste to Here'!C104</f>
        <v>DPGXL</v>
      </c>
      <c r="C100" s="57" t="s">
        <v>1027</v>
      </c>
      <c r="D100" s="58">
        <f>Invoice!B104</f>
        <v>2</v>
      </c>
      <c r="E100" s="59">
        <f>'Shipping Invoice'!J104*$N$1</f>
        <v>3.93</v>
      </c>
      <c r="F100" s="59">
        <f t="shared" si="3"/>
        <v>7.86</v>
      </c>
      <c r="G100" s="60">
        <f t="shared" si="4"/>
        <v>84.141300000000001</v>
      </c>
      <c r="H100" s="63">
        <f t="shared" si="5"/>
        <v>168.2826</v>
      </c>
    </row>
    <row r="101" spans="1:8" s="62" customFormat="1">
      <c r="A101" s="56" t="str">
        <f>IF((LEN('Copy paste to Here'!G105))&gt;5,((CONCATENATE('Copy paste to Here'!G105," &amp; ",'Copy paste to Here'!D105,"  &amp;  ",'Copy paste to Here'!E105))),"Empty Cell")</f>
        <v xml:space="preserve">Areng wood double flared flesh tunnel &amp; Gauge: 5mm  &amp;  </v>
      </c>
      <c r="B101" s="57" t="str">
        <f>'Copy paste to Here'!C105</f>
        <v>DPWK</v>
      </c>
      <c r="C101" s="57" t="s">
        <v>1028</v>
      </c>
      <c r="D101" s="58">
        <f>Invoice!B105</f>
        <v>2</v>
      </c>
      <c r="E101" s="59">
        <f>'Shipping Invoice'!J105*$N$1</f>
        <v>1.88</v>
      </c>
      <c r="F101" s="59">
        <f t="shared" si="3"/>
        <v>3.76</v>
      </c>
      <c r="G101" s="60">
        <f t="shared" si="4"/>
        <v>40.250799999999998</v>
      </c>
      <c r="H101" s="63">
        <f t="shared" si="5"/>
        <v>80.501599999999996</v>
      </c>
    </row>
    <row r="102" spans="1:8" s="62" customFormat="1" ht="25.5">
      <c r="A102" s="56" t="str">
        <f>IF((LEN('Copy paste to Here'!G106))&gt;5,((CONCATENATE('Copy paste to Here'!G106," &amp; ",'Copy paste to Here'!D106,"  &amp;  ",'Copy paste to Here'!E106))),"Empty Cell")</f>
        <v xml:space="preserve">Crocodile wood double flared flesh tunnel &amp; Gauge: 12mm  &amp;  </v>
      </c>
      <c r="B102" s="57" t="str">
        <f>'Copy paste to Here'!C106</f>
        <v>DPWY</v>
      </c>
      <c r="C102" s="57" t="s">
        <v>1029</v>
      </c>
      <c r="D102" s="58">
        <f>Invoice!B106</f>
        <v>2</v>
      </c>
      <c r="E102" s="59">
        <f>'Shipping Invoice'!J106*$N$1</f>
        <v>2.23</v>
      </c>
      <c r="F102" s="59">
        <f t="shared" si="3"/>
        <v>4.46</v>
      </c>
      <c r="G102" s="60">
        <f t="shared" si="4"/>
        <v>47.744300000000003</v>
      </c>
      <c r="H102" s="63">
        <f t="shared" si="5"/>
        <v>95.488600000000005</v>
      </c>
    </row>
    <row r="103" spans="1:8" s="62" customFormat="1" ht="25.5">
      <c r="A103" s="56" t="str">
        <f>IF((LEN('Copy paste to Here'!G107))&gt;5,((CONCATENATE('Copy paste to Here'!G107," &amp; ",'Copy paste to Here'!D107,"  &amp;  ",'Copy paste to Here'!E107))),"Empty Cell")</f>
        <v xml:space="preserve">Crocodile wood double flared flesh tunnel &amp; Gauge: 14mm  &amp;  </v>
      </c>
      <c r="B103" s="57" t="str">
        <f>'Copy paste to Here'!C107</f>
        <v>DPWY</v>
      </c>
      <c r="C103" s="57" t="s">
        <v>1030</v>
      </c>
      <c r="D103" s="58">
        <f>Invoice!B107</f>
        <v>2</v>
      </c>
      <c r="E103" s="59">
        <f>'Shipping Invoice'!J107*$N$1</f>
        <v>2.4</v>
      </c>
      <c r="F103" s="59">
        <f t="shared" si="3"/>
        <v>4.8</v>
      </c>
      <c r="G103" s="60">
        <f t="shared" si="4"/>
        <v>51.384</v>
      </c>
      <c r="H103" s="63">
        <f t="shared" si="5"/>
        <v>102.768</v>
      </c>
    </row>
    <row r="104" spans="1:8" s="62" customFormat="1" ht="25.5">
      <c r="A104" s="56" t="str">
        <f>IF((LEN('Copy paste to Here'!G108))&gt;5,((CONCATENATE('Copy paste to Here'!G108," &amp; ",'Copy paste to Here'!D108,"  &amp;  ",'Copy paste to Here'!E108))),"Empty Cell")</f>
        <v xml:space="preserve">Crocodile wood double flared flesh tunnel &amp; Gauge: 18mm  &amp;  </v>
      </c>
      <c r="B104" s="57" t="str">
        <f>'Copy paste to Here'!C108</f>
        <v>DPWY</v>
      </c>
      <c r="C104" s="57" t="s">
        <v>1031</v>
      </c>
      <c r="D104" s="58">
        <f>Invoice!B108</f>
        <v>1</v>
      </c>
      <c r="E104" s="59">
        <f>'Shipping Invoice'!J108*$N$1</f>
        <v>2.83</v>
      </c>
      <c r="F104" s="59">
        <f t="shared" si="3"/>
        <v>2.83</v>
      </c>
      <c r="G104" s="60">
        <f t="shared" si="4"/>
        <v>60.590299999999999</v>
      </c>
      <c r="H104" s="63">
        <f t="shared" si="5"/>
        <v>60.590299999999999</v>
      </c>
    </row>
    <row r="105" spans="1:8" s="62" customFormat="1" ht="24">
      <c r="A105" s="56" t="str">
        <f>IF((LEN('Copy paste to Here'!G109))&gt;5,((CONCATENATE('Copy paste to Here'!G109," &amp; ",'Copy paste to Here'!D109,"  &amp;  ",'Copy paste to Here'!E109))),"Empty Cell")</f>
        <v xml:space="preserve">One pair of ball shaped high polished surgical steel ear studs &amp; Size: 4mm  &amp;  </v>
      </c>
      <c r="B105" s="57" t="str">
        <f>'Copy paste to Here'!C109</f>
        <v>ERBAL</v>
      </c>
      <c r="C105" s="57" t="s">
        <v>1032</v>
      </c>
      <c r="D105" s="58">
        <f>Invoice!B109</f>
        <v>5</v>
      </c>
      <c r="E105" s="59">
        <f>'Shipping Invoice'!J109*$N$1</f>
        <v>0.81</v>
      </c>
      <c r="F105" s="59">
        <f t="shared" si="3"/>
        <v>4.0500000000000007</v>
      </c>
      <c r="G105" s="60">
        <f t="shared" si="4"/>
        <v>17.342100000000002</v>
      </c>
      <c r="H105" s="63">
        <f t="shared" si="5"/>
        <v>86.71050000000001</v>
      </c>
    </row>
    <row r="106" spans="1:8" s="62" customFormat="1" ht="24">
      <c r="A106" s="56" t="str">
        <f>IF((LEN('Copy paste to Here'!G110))&gt;5,((CONCATENATE('Copy paste to Here'!G110," &amp; ",'Copy paste to Here'!D110,"  &amp;  ",'Copy paste to Here'!E110))),"Empty Cell")</f>
        <v xml:space="preserve">One pair of ball shaped high polished surgical steel ear studs &amp; Size: 5mm  &amp;  </v>
      </c>
      <c r="B106" s="57" t="str">
        <f>'Copy paste to Here'!C110</f>
        <v>ERBAL</v>
      </c>
      <c r="C106" s="57" t="s">
        <v>1033</v>
      </c>
      <c r="D106" s="58">
        <f>Invoice!B110</f>
        <v>2</v>
      </c>
      <c r="E106" s="59">
        <f>'Shipping Invoice'!J110*$N$1</f>
        <v>0.83</v>
      </c>
      <c r="F106" s="59">
        <f t="shared" si="3"/>
        <v>1.66</v>
      </c>
      <c r="G106" s="60">
        <f t="shared" si="4"/>
        <v>17.770299999999999</v>
      </c>
      <c r="H106" s="63">
        <f t="shared" si="5"/>
        <v>35.540599999999998</v>
      </c>
    </row>
    <row r="107" spans="1:8" s="62" customFormat="1" ht="24">
      <c r="A107" s="56" t="str">
        <f>IF((LEN('Copy paste to Here'!G111))&gt;5,((CONCATENATE('Copy paste to Here'!G111," &amp; ",'Copy paste to Here'!D111,"  &amp;  ",'Copy paste to Here'!E111))),"Empty Cell")</f>
        <v xml:space="preserve">One pair of ball shaped high polished surgical steel ear studs &amp; Size: 6mm  &amp;  </v>
      </c>
      <c r="B107" s="57" t="str">
        <f>'Copy paste to Here'!C111</f>
        <v>ERBAL</v>
      </c>
      <c r="C107" s="57" t="s">
        <v>1034</v>
      </c>
      <c r="D107" s="58">
        <f>Invoice!B111</f>
        <v>2</v>
      </c>
      <c r="E107" s="59">
        <f>'Shipping Invoice'!J111*$N$1</f>
        <v>0.95</v>
      </c>
      <c r="F107" s="59">
        <f t="shared" si="3"/>
        <v>1.9</v>
      </c>
      <c r="G107" s="60">
        <f t="shared" si="4"/>
        <v>20.339499999999997</v>
      </c>
      <c r="H107" s="63">
        <f t="shared" si="5"/>
        <v>40.678999999999995</v>
      </c>
    </row>
    <row r="108" spans="1:8" s="62" customFormat="1" ht="24">
      <c r="A108" s="56" t="str">
        <f>IF((LEN('Copy paste to Here'!G112))&gt;5,((CONCATENATE('Copy paste to Here'!G112," &amp; ",'Copy paste to Here'!D112,"  &amp;  ",'Copy paste to Here'!E112))),"Empty Cell")</f>
        <v>One pair of ball shaped Pvd plated surgical steel ear studs &amp; Size: 3mm  &amp;  Color: Gold</v>
      </c>
      <c r="B108" s="57" t="str">
        <f>'Copy paste to Here'!C112</f>
        <v>ERBT</v>
      </c>
      <c r="C108" s="57" t="s">
        <v>1035</v>
      </c>
      <c r="D108" s="58">
        <f>Invoice!B112</f>
        <v>4</v>
      </c>
      <c r="E108" s="59">
        <f>'Shipping Invoice'!J112*$N$1</f>
        <v>1.24</v>
      </c>
      <c r="F108" s="59">
        <f t="shared" si="3"/>
        <v>4.96</v>
      </c>
      <c r="G108" s="60">
        <f t="shared" si="4"/>
        <v>26.548400000000001</v>
      </c>
      <c r="H108" s="63">
        <f t="shared" si="5"/>
        <v>106.1936</v>
      </c>
    </row>
    <row r="109" spans="1:8" s="62" customFormat="1" ht="24">
      <c r="A109" s="56" t="str">
        <f>IF((LEN('Copy paste to Here'!G113))&gt;5,((CONCATENATE('Copy paste to Here'!G113," &amp; ",'Copy paste to Here'!D113,"  &amp;  ",'Copy paste to Here'!E113))),"Empty Cell")</f>
        <v>One pair of ball shaped Pvd plated surgical steel ear studs &amp; Size: 4mm  &amp;  Color: Gold</v>
      </c>
      <c r="B109" s="57" t="str">
        <f>'Copy paste to Here'!C113</f>
        <v>ERBT</v>
      </c>
      <c r="C109" s="57" t="s">
        <v>1036</v>
      </c>
      <c r="D109" s="58">
        <f>Invoice!B113</f>
        <v>3</v>
      </c>
      <c r="E109" s="59">
        <f>'Shipping Invoice'!J113*$N$1</f>
        <v>1.26</v>
      </c>
      <c r="F109" s="59">
        <f t="shared" si="3"/>
        <v>3.7800000000000002</v>
      </c>
      <c r="G109" s="60">
        <f t="shared" si="4"/>
        <v>26.976600000000001</v>
      </c>
      <c r="H109" s="63">
        <f t="shared" si="5"/>
        <v>80.9298</v>
      </c>
    </row>
    <row r="110" spans="1:8" s="62" customFormat="1" ht="24">
      <c r="A110" s="56" t="str">
        <f>IF((LEN('Copy paste to Here'!G114))&gt;5,((CONCATENATE('Copy paste to Here'!G114," &amp; ",'Copy paste to Here'!D114,"  &amp;  ",'Copy paste to Here'!E114))),"Empty Cell")</f>
        <v>One pair of ball shaped Pvd plated surgical steel ear studs &amp; Size: 5mm  &amp;  Color: Gold</v>
      </c>
      <c r="B110" s="57" t="str">
        <f>'Copy paste to Here'!C114</f>
        <v>ERBT</v>
      </c>
      <c r="C110" s="57" t="s">
        <v>1037</v>
      </c>
      <c r="D110" s="58">
        <f>Invoice!B114</f>
        <v>3</v>
      </c>
      <c r="E110" s="59">
        <f>'Shipping Invoice'!J114*$N$1</f>
        <v>1.38</v>
      </c>
      <c r="F110" s="59">
        <f t="shared" si="3"/>
        <v>4.1399999999999997</v>
      </c>
      <c r="G110" s="60">
        <f t="shared" si="4"/>
        <v>29.545799999999996</v>
      </c>
      <c r="H110" s="63">
        <f t="shared" si="5"/>
        <v>88.637399999999985</v>
      </c>
    </row>
    <row r="111" spans="1:8" s="62" customFormat="1" ht="24">
      <c r="A111" s="56" t="str">
        <f>IF((LEN('Copy paste to Here'!G115))&gt;5,((CONCATENATE('Copy paste to Here'!G115," &amp; ",'Copy paste to Here'!D115,"  &amp;  ",'Copy paste to Here'!E115))),"Empty Cell")</f>
        <v>One pair of ball shaped Pvd plated surgical steel ear studs &amp; Size: 6mm  &amp;  Color: Gold</v>
      </c>
      <c r="B111" s="57" t="str">
        <f>'Copy paste to Here'!C115</f>
        <v>ERBT</v>
      </c>
      <c r="C111" s="57" t="s">
        <v>1038</v>
      </c>
      <c r="D111" s="58">
        <f>Invoice!B115</f>
        <v>2</v>
      </c>
      <c r="E111" s="59">
        <f>'Shipping Invoice'!J115*$N$1</f>
        <v>1.41</v>
      </c>
      <c r="F111" s="59">
        <f t="shared" si="3"/>
        <v>2.82</v>
      </c>
      <c r="G111" s="60">
        <f t="shared" si="4"/>
        <v>30.188099999999999</v>
      </c>
      <c r="H111" s="63">
        <f t="shared" si="5"/>
        <v>60.376199999999997</v>
      </c>
    </row>
    <row r="112" spans="1:8" s="62" customFormat="1" ht="24">
      <c r="A112" s="56" t="str">
        <f>IF((LEN('Copy paste to Here'!G116))&gt;5,((CONCATENATE('Copy paste to Here'!G116," &amp; ",'Copy paste to Here'!D116,"  &amp;  ",'Copy paste to Here'!E116))),"Empty Cell")</f>
        <v xml:space="preserve">One pair of stainless steel ear stud with 2mm to 10mm prong set clear round Cubic Zirconia stone &amp; Size: 2mm  &amp;  </v>
      </c>
      <c r="B112" s="57" t="str">
        <f>'Copy paste to Here'!C116</f>
        <v>ERZ</v>
      </c>
      <c r="C112" s="57" t="s">
        <v>1039</v>
      </c>
      <c r="D112" s="58">
        <f>Invoice!B116</f>
        <v>6</v>
      </c>
      <c r="E112" s="59">
        <f>'Shipping Invoice'!J116*$N$1</f>
        <v>1.98</v>
      </c>
      <c r="F112" s="59">
        <f t="shared" si="3"/>
        <v>11.879999999999999</v>
      </c>
      <c r="G112" s="60">
        <f t="shared" si="4"/>
        <v>42.391799999999996</v>
      </c>
      <c r="H112" s="63">
        <f t="shared" si="5"/>
        <v>254.35079999999999</v>
      </c>
    </row>
    <row r="113" spans="1:8" s="62" customFormat="1" ht="24">
      <c r="A113" s="56" t="str">
        <f>IF((LEN('Copy paste to Here'!G117))&gt;5,((CONCATENATE('Copy paste to Here'!G117," &amp; ",'Copy paste to Here'!D117,"  &amp;  ",'Copy paste to Here'!E117))),"Empty Cell")</f>
        <v xml:space="preserve">One pair of stainless steel ear stud with 2mm to 10mm prong set clear round Cubic Zirconia stone &amp; Size: 3mm  &amp;  </v>
      </c>
      <c r="B113" s="57" t="str">
        <f>'Copy paste to Here'!C117</f>
        <v>ERZ</v>
      </c>
      <c r="C113" s="57" t="s">
        <v>1040</v>
      </c>
      <c r="D113" s="58">
        <f>Invoice!B117</f>
        <v>4</v>
      </c>
      <c r="E113" s="59">
        <f>'Shipping Invoice'!J117*$N$1</f>
        <v>1.71</v>
      </c>
      <c r="F113" s="59">
        <f t="shared" si="3"/>
        <v>6.84</v>
      </c>
      <c r="G113" s="60">
        <f t="shared" si="4"/>
        <v>36.6111</v>
      </c>
      <c r="H113" s="63">
        <f t="shared" si="5"/>
        <v>146.4444</v>
      </c>
    </row>
    <row r="114" spans="1:8" s="62" customFormat="1" ht="24">
      <c r="A114" s="56" t="str">
        <f>IF((LEN('Copy paste to Here'!G118))&gt;5,((CONCATENATE('Copy paste to Here'!G118," &amp; ",'Copy paste to Here'!D118,"  &amp;  ",'Copy paste to Here'!E118))),"Empty Cell")</f>
        <v xml:space="preserve">One pair of stainless steel ear stud with 2mm to 10mm prong set clear round Cubic Zirconia stone &amp; Size: 4mm  &amp;  </v>
      </c>
      <c r="B114" s="57" t="str">
        <f>'Copy paste to Here'!C118</f>
        <v>ERZ</v>
      </c>
      <c r="C114" s="57" t="s">
        <v>1041</v>
      </c>
      <c r="D114" s="58">
        <f>Invoice!B118</f>
        <v>6</v>
      </c>
      <c r="E114" s="59">
        <f>'Shipping Invoice'!J118*$N$1</f>
        <v>1.98</v>
      </c>
      <c r="F114" s="59">
        <f t="shared" si="3"/>
        <v>11.879999999999999</v>
      </c>
      <c r="G114" s="60">
        <f t="shared" si="4"/>
        <v>42.391799999999996</v>
      </c>
      <c r="H114" s="63">
        <f t="shared" si="5"/>
        <v>254.35079999999999</v>
      </c>
    </row>
    <row r="115" spans="1:8" s="62" customFormat="1" ht="24">
      <c r="A115" s="56" t="str">
        <f>IF((LEN('Copy paste to Here'!G119))&gt;5,((CONCATENATE('Copy paste to Here'!G119," &amp; ",'Copy paste to Here'!D119,"  &amp;  ",'Copy paste to Here'!E119))),"Empty Cell")</f>
        <v xml:space="preserve">One pair of stainless steel ear stud with 2mm to 10mm prong set clear round Cubic Zirconia stone &amp; Size: 5mm  &amp;  </v>
      </c>
      <c r="B115" s="57" t="str">
        <f>'Copy paste to Here'!C119</f>
        <v>ERZ</v>
      </c>
      <c r="C115" s="57" t="s">
        <v>1042</v>
      </c>
      <c r="D115" s="58">
        <f>Invoice!B119</f>
        <v>4</v>
      </c>
      <c r="E115" s="59">
        <f>'Shipping Invoice'!J119*$N$1</f>
        <v>2.5</v>
      </c>
      <c r="F115" s="59">
        <f t="shared" si="3"/>
        <v>10</v>
      </c>
      <c r="G115" s="60">
        <f t="shared" si="4"/>
        <v>53.524999999999999</v>
      </c>
      <c r="H115" s="63">
        <f t="shared" si="5"/>
        <v>214.1</v>
      </c>
    </row>
    <row r="116" spans="1:8" s="62" customFormat="1" ht="24">
      <c r="A116" s="56" t="str">
        <f>IF((LEN('Copy paste to Here'!G120))&gt;5,((CONCATENATE('Copy paste to Here'!G120," &amp; ",'Copy paste to Here'!D120,"  &amp;  ",'Copy paste to Here'!E120))),"Empty Cell")</f>
        <v xml:space="preserve">One pair of stainless steel ear stud with 2mm to 10mm prong set clear round Cubic Zirconia stone &amp; Size: 6mm  &amp;  </v>
      </c>
      <c r="B116" s="57" t="str">
        <f>'Copy paste to Here'!C120</f>
        <v>ERZ</v>
      </c>
      <c r="C116" s="57" t="s">
        <v>1043</v>
      </c>
      <c r="D116" s="58">
        <f>Invoice!B120</f>
        <v>4</v>
      </c>
      <c r="E116" s="59">
        <f>'Shipping Invoice'!J120*$N$1</f>
        <v>3.02</v>
      </c>
      <c r="F116" s="59">
        <f t="shared" si="3"/>
        <v>12.08</v>
      </c>
      <c r="G116" s="60">
        <f t="shared" si="4"/>
        <v>64.658200000000008</v>
      </c>
      <c r="H116" s="63">
        <f t="shared" si="5"/>
        <v>258.63280000000003</v>
      </c>
    </row>
    <row r="117" spans="1:8" s="62" customFormat="1" ht="24">
      <c r="A117" s="56" t="str">
        <f>IF((LEN('Copy paste to Here'!G121))&gt;5,((CONCATENATE('Copy paste to Here'!G121," &amp; ",'Copy paste to Here'!D121,"  &amp;  ",'Copy paste to Here'!E121))),"Empty Cell")</f>
        <v xml:space="preserve">One pair of stainless steel ear stud with 2mm to 10mm prong set clear round Cubic Zirconia stone &amp; Size: 8mm  &amp;  </v>
      </c>
      <c r="B117" s="57" t="str">
        <f>'Copy paste to Here'!C121</f>
        <v>ERZ</v>
      </c>
      <c r="C117" s="57" t="s">
        <v>1044</v>
      </c>
      <c r="D117" s="58">
        <f>Invoice!B121</f>
        <v>2</v>
      </c>
      <c r="E117" s="59">
        <f>'Shipping Invoice'!J121*$N$1</f>
        <v>4.05</v>
      </c>
      <c r="F117" s="59">
        <f t="shared" si="3"/>
        <v>8.1</v>
      </c>
      <c r="G117" s="60">
        <f t="shared" si="4"/>
        <v>86.710499999999996</v>
      </c>
      <c r="H117" s="63">
        <f t="shared" si="5"/>
        <v>173.42099999999999</v>
      </c>
    </row>
    <row r="118" spans="1:8" s="62" customFormat="1" ht="36">
      <c r="A118" s="56" t="str">
        <f>IF((LEN('Copy paste to Here'!G122))&gt;5,((CONCATENATE('Copy paste to Here'!G122," &amp; ",'Copy paste to Here'!D122,"  &amp;  ",'Copy paste to Here'!E122))),"Empty Cell")</f>
        <v xml:space="preserve">Gold PVD plated steel flesh tunnel with ferido glued multi crystal studded rim with resin cover. Stones will never fall out guaranteed! &amp; Gauge: 4mm  &amp;  </v>
      </c>
      <c r="B118" s="57" t="str">
        <f>'Copy paste to Here'!C122</f>
        <v>FGSPFR</v>
      </c>
      <c r="C118" s="57" t="s">
        <v>1045</v>
      </c>
      <c r="D118" s="58">
        <f>Invoice!B122</f>
        <v>2</v>
      </c>
      <c r="E118" s="59">
        <f>'Shipping Invoice'!J122*$N$1</f>
        <v>5.31</v>
      </c>
      <c r="F118" s="59">
        <f t="shared" si="3"/>
        <v>10.62</v>
      </c>
      <c r="G118" s="60">
        <f t="shared" si="4"/>
        <v>113.68709999999999</v>
      </c>
      <c r="H118" s="63">
        <f t="shared" si="5"/>
        <v>227.37419999999997</v>
      </c>
    </row>
    <row r="119" spans="1:8" s="62" customFormat="1" ht="36">
      <c r="A119" s="56" t="str">
        <f>IF((LEN('Copy paste to Here'!G123))&gt;5,((CONCATENATE('Copy paste to Here'!G123," &amp; ",'Copy paste to Here'!D123,"  &amp;  ",'Copy paste to Here'!E123))),"Empty Cell")</f>
        <v xml:space="preserve">Gold PVD plated steel flesh tunnel with ferido glued multi crystal studded rim with resin cover. Stones will never fall out guaranteed! &amp; Gauge: 22mm  &amp;  </v>
      </c>
      <c r="B119" s="57" t="str">
        <f>'Copy paste to Here'!C123</f>
        <v>FGSPFR</v>
      </c>
      <c r="C119" s="57" t="s">
        <v>1046</v>
      </c>
      <c r="D119" s="58">
        <f>Invoice!B123</f>
        <v>1</v>
      </c>
      <c r="E119" s="59">
        <f>'Shipping Invoice'!J123*$N$1</f>
        <v>12.39</v>
      </c>
      <c r="F119" s="59">
        <f t="shared" si="3"/>
        <v>12.39</v>
      </c>
      <c r="G119" s="60">
        <f t="shared" si="4"/>
        <v>265.26990000000001</v>
      </c>
      <c r="H119" s="63">
        <f t="shared" si="5"/>
        <v>265.26990000000001</v>
      </c>
    </row>
    <row r="120" spans="1:8" s="62" customFormat="1" ht="24">
      <c r="A120" s="56" t="str">
        <f>IF((LEN('Copy paste to Here'!G124))&gt;5,((CONCATENATE('Copy paste to Here'!G124," &amp; ",'Copy paste to Here'!D124,"  &amp;  ",'Copy paste to Here'!E124))),"Empty Cell")</f>
        <v xml:space="preserve">Mirror polished surgical steel screw-fit flesh tunnel &amp; Gauge: 12mm  &amp;  </v>
      </c>
      <c r="B120" s="57" t="str">
        <f>'Copy paste to Here'!C124</f>
        <v>FPG</v>
      </c>
      <c r="C120" s="57" t="s">
        <v>1047</v>
      </c>
      <c r="D120" s="58">
        <f>Invoice!B124</f>
        <v>2</v>
      </c>
      <c r="E120" s="59">
        <f>'Shipping Invoice'!J124*$N$1</f>
        <v>3.86</v>
      </c>
      <c r="F120" s="59">
        <f t="shared" si="3"/>
        <v>7.72</v>
      </c>
      <c r="G120" s="60">
        <f t="shared" si="4"/>
        <v>82.642600000000002</v>
      </c>
      <c r="H120" s="63">
        <f t="shared" si="5"/>
        <v>165.2852</v>
      </c>
    </row>
    <row r="121" spans="1:8" s="62" customFormat="1">
      <c r="A121" s="56" t="str">
        <f>IF((LEN('Copy paste to Here'!G125))&gt;5,((CONCATENATE('Copy paste to Here'!G125," &amp; ",'Copy paste to Here'!D125,"  &amp;  ",'Copy paste to Here'!E125))),"Empty Cell")</f>
        <v>Silicone double flared flesh tunnel &amp; Gauge: 5mm  &amp;  Color: White</v>
      </c>
      <c r="B121" s="57" t="str">
        <f>'Copy paste to Here'!C125</f>
        <v>FPSI</v>
      </c>
      <c r="C121" s="57" t="s">
        <v>1048</v>
      </c>
      <c r="D121" s="58">
        <f>Invoice!B125</f>
        <v>3</v>
      </c>
      <c r="E121" s="59">
        <f>'Shipping Invoice'!J125*$N$1</f>
        <v>0.66</v>
      </c>
      <c r="F121" s="59">
        <f t="shared" si="3"/>
        <v>1.98</v>
      </c>
      <c r="G121" s="60">
        <f t="shared" si="4"/>
        <v>14.130600000000001</v>
      </c>
      <c r="H121" s="63">
        <f t="shared" si="5"/>
        <v>42.391800000000003</v>
      </c>
    </row>
    <row r="122" spans="1:8" s="62" customFormat="1">
      <c r="A122" s="56" t="str">
        <f>IF((LEN('Copy paste to Here'!G126))&gt;5,((CONCATENATE('Copy paste to Here'!G126," &amp; ",'Copy paste to Here'!D126,"  &amp;  ",'Copy paste to Here'!E126))),"Empty Cell")</f>
        <v>Silicone double flared flesh tunnel &amp; Gauge: 8mm  &amp;  Color: Black</v>
      </c>
      <c r="B122" s="57" t="str">
        <f>'Copy paste to Here'!C126</f>
        <v>FPSI</v>
      </c>
      <c r="C122" s="57" t="s">
        <v>1049</v>
      </c>
      <c r="D122" s="58">
        <f>Invoice!B126</f>
        <v>2</v>
      </c>
      <c r="E122" s="59">
        <f>'Shipping Invoice'!J126*$N$1</f>
        <v>0.83</v>
      </c>
      <c r="F122" s="59">
        <f t="shared" si="3"/>
        <v>1.66</v>
      </c>
      <c r="G122" s="60">
        <f t="shared" si="4"/>
        <v>17.770299999999999</v>
      </c>
      <c r="H122" s="63">
        <f t="shared" si="5"/>
        <v>35.540599999999998</v>
      </c>
    </row>
    <row r="123" spans="1:8" s="62" customFormat="1">
      <c r="A123" s="56" t="str">
        <f>IF((LEN('Copy paste to Here'!G127))&gt;5,((CONCATENATE('Copy paste to Here'!G127," &amp; ",'Copy paste to Here'!D127,"  &amp;  ",'Copy paste to Here'!E127))),"Empty Cell")</f>
        <v>Silicone double flared flesh tunnel &amp; Gauge: 8mm  &amp;  Color: White</v>
      </c>
      <c r="B123" s="57" t="str">
        <f>'Copy paste to Here'!C127</f>
        <v>FPSI</v>
      </c>
      <c r="C123" s="57" t="s">
        <v>1049</v>
      </c>
      <c r="D123" s="58">
        <f>Invoice!B127</f>
        <v>1</v>
      </c>
      <c r="E123" s="59">
        <f>'Shipping Invoice'!J127*$N$1</f>
        <v>0.83</v>
      </c>
      <c r="F123" s="59">
        <f t="shared" si="3"/>
        <v>0.83</v>
      </c>
      <c r="G123" s="60">
        <f t="shared" si="4"/>
        <v>17.770299999999999</v>
      </c>
      <c r="H123" s="63">
        <f t="shared" si="5"/>
        <v>17.770299999999999</v>
      </c>
    </row>
    <row r="124" spans="1:8" s="62" customFormat="1" ht="24">
      <c r="A124" s="56" t="str">
        <f>IF((LEN('Copy paste to Here'!G128))&gt;5,((CONCATENATE('Copy paste to Here'!G128," &amp; ",'Copy paste to Here'!D128,"  &amp;  ",'Copy paste to Here'!E128))),"Empty Cell")</f>
        <v>Silicone double flared flesh tunnel &amp; Gauge: 16mm  &amp;  Color: White</v>
      </c>
      <c r="B124" s="57" t="str">
        <f>'Copy paste to Here'!C128</f>
        <v>FPSI</v>
      </c>
      <c r="C124" s="57" t="s">
        <v>1050</v>
      </c>
      <c r="D124" s="58">
        <f>Invoice!B128</f>
        <v>2</v>
      </c>
      <c r="E124" s="59">
        <f>'Shipping Invoice'!J128*$N$1</f>
        <v>1.1399999999999999</v>
      </c>
      <c r="F124" s="59">
        <f t="shared" si="3"/>
        <v>2.2799999999999998</v>
      </c>
      <c r="G124" s="60">
        <f t="shared" si="4"/>
        <v>24.407399999999999</v>
      </c>
      <c r="H124" s="63">
        <f t="shared" si="5"/>
        <v>48.814799999999998</v>
      </c>
    </row>
    <row r="125" spans="1:8" s="62" customFormat="1" ht="24">
      <c r="A125" s="56" t="str">
        <f>IF((LEN('Copy paste to Here'!G129))&gt;5,((CONCATENATE('Copy paste to Here'!G129," &amp; ",'Copy paste to Here'!D129,"  &amp;  ",'Copy paste to Here'!E129))),"Empty Cell")</f>
        <v>PVD plated surgical steel screw-fit flesh tunnel &amp; Gauge: 4mm  &amp;  Color: Black</v>
      </c>
      <c r="B125" s="57" t="str">
        <f>'Copy paste to Here'!C129</f>
        <v>FTPG</v>
      </c>
      <c r="C125" s="57" t="s">
        <v>1051</v>
      </c>
      <c r="D125" s="58">
        <f>Invoice!B129</f>
        <v>1</v>
      </c>
      <c r="E125" s="59">
        <f>'Shipping Invoice'!J129*$N$1</f>
        <v>4.47</v>
      </c>
      <c r="F125" s="59">
        <f t="shared" si="3"/>
        <v>4.47</v>
      </c>
      <c r="G125" s="60">
        <f t="shared" si="4"/>
        <v>95.702699999999993</v>
      </c>
      <c r="H125" s="63">
        <f t="shared" si="5"/>
        <v>95.702699999999993</v>
      </c>
    </row>
    <row r="126" spans="1:8" s="62" customFormat="1" ht="24">
      <c r="A126" s="56" t="str">
        <f>IF((LEN('Copy paste to Here'!G130))&gt;5,((CONCATENATE('Copy paste to Here'!G130," &amp; ",'Copy paste to Here'!D130,"  &amp;  ",'Copy paste to Here'!E130))),"Empty Cell")</f>
        <v>PVD plated surgical steel screw-fit flesh tunnel &amp; Gauge: 5mm  &amp;  Color: Black</v>
      </c>
      <c r="B126" s="57" t="str">
        <f>'Copy paste to Here'!C130</f>
        <v>FTPG</v>
      </c>
      <c r="C126" s="57" t="s">
        <v>1052</v>
      </c>
      <c r="D126" s="58">
        <f>Invoice!B130</f>
        <v>1</v>
      </c>
      <c r="E126" s="59">
        <f>'Shipping Invoice'!J130*$N$1</f>
        <v>4.7300000000000004</v>
      </c>
      <c r="F126" s="59">
        <f t="shared" si="3"/>
        <v>4.7300000000000004</v>
      </c>
      <c r="G126" s="60">
        <f t="shared" si="4"/>
        <v>101.26930000000002</v>
      </c>
      <c r="H126" s="63">
        <f t="shared" si="5"/>
        <v>101.26930000000002</v>
      </c>
    </row>
    <row r="127" spans="1:8" s="62" customFormat="1" ht="24">
      <c r="A127" s="56" t="str">
        <f>IF((LEN('Copy paste to Here'!G131))&gt;5,((CONCATENATE('Copy paste to Here'!G131," &amp; ",'Copy paste to Here'!D131,"  &amp;  ",'Copy paste to Here'!E131))),"Empty Cell")</f>
        <v>PVD plated surgical steel screw-fit flesh tunnel &amp; Gauge: 6mm  &amp;  Color: Black</v>
      </c>
      <c r="B127" s="57" t="str">
        <f>'Copy paste to Here'!C131</f>
        <v>FTPG</v>
      </c>
      <c r="C127" s="57" t="s">
        <v>1053</v>
      </c>
      <c r="D127" s="58">
        <f>Invoice!B131</f>
        <v>2</v>
      </c>
      <c r="E127" s="59">
        <f>'Shipping Invoice'!J131*$N$1</f>
        <v>4.99</v>
      </c>
      <c r="F127" s="59">
        <f t="shared" si="3"/>
        <v>9.98</v>
      </c>
      <c r="G127" s="60">
        <f t="shared" si="4"/>
        <v>106.83590000000001</v>
      </c>
      <c r="H127" s="63">
        <f t="shared" si="5"/>
        <v>213.67180000000002</v>
      </c>
    </row>
    <row r="128" spans="1:8" s="62" customFormat="1" ht="24">
      <c r="A128" s="56" t="str">
        <f>IF((LEN('Copy paste to Here'!G132))&gt;5,((CONCATENATE('Copy paste to Here'!G132," &amp; ",'Copy paste to Here'!D132,"  &amp;  ",'Copy paste to Here'!E132))),"Empty Cell")</f>
        <v>PVD plated surgical steel screw-fit flesh tunnel &amp; Gauge: 6mm  &amp;  Color: Gold</v>
      </c>
      <c r="B128" s="57" t="str">
        <f>'Copy paste to Here'!C132</f>
        <v>FTPG</v>
      </c>
      <c r="C128" s="57" t="s">
        <v>1053</v>
      </c>
      <c r="D128" s="58">
        <f>Invoice!B132</f>
        <v>2</v>
      </c>
      <c r="E128" s="59">
        <f>'Shipping Invoice'!J132*$N$1</f>
        <v>4.99</v>
      </c>
      <c r="F128" s="59">
        <f t="shared" si="3"/>
        <v>9.98</v>
      </c>
      <c r="G128" s="60">
        <f t="shared" si="4"/>
        <v>106.83590000000001</v>
      </c>
      <c r="H128" s="63">
        <f t="shared" si="5"/>
        <v>213.67180000000002</v>
      </c>
    </row>
    <row r="129" spans="1:8" s="62" customFormat="1" ht="24">
      <c r="A129" s="56" t="str">
        <f>IF((LEN('Copy paste to Here'!G133))&gt;5,((CONCATENATE('Copy paste to Here'!G133," &amp; ",'Copy paste to Here'!D133,"  &amp;  ",'Copy paste to Here'!E133))),"Empty Cell")</f>
        <v>PVD plated surgical steel screw-fit flesh tunnel &amp; Gauge: 8mm  &amp;  Color: Black</v>
      </c>
      <c r="B129" s="57" t="str">
        <f>'Copy paste to Here'!C133</f>
        <v>FTPG</v>
      </c>
      <c r="C129" s="57" t="s">
        <v>1054</v>
      </c>
      <c r="D129" s="58">
        <f>Invoice!B133</f>
        <v>2</v>
      </c>
      <c r="E129" s="59">
        <f>'Shipping Invoice'!J133*$N$1</f>
        <v>5.33</v>
      </c>
      <c r="F129" s="59">
        <f t="shared" si="3"/>
        <v>10.66</v>
      </c>
      <c r="G129" s="60">
        <f t="shared" si="4"/>
        <v>114.1153</v>
      </c>
      <c r="H129" s="63">
        <f t="shared" si="5"/>
        <v>228.23060000000001</v>
      </c>
    </row>
    <row r="130" spans="1:8" s="62" customFormat="1" ht="24">
      <c r="A130" s="56" t="str">
        <f>IF((LEN('Copy paste to Here'!G134))&gt;5,((CONCATENATE('Copy paste to Here'!G134," &amp; ",'Copy paste to Here'!D134,"  &amp;  ",'Copy paste to Here'!E134))),"Empty Cell")</f>
        <v>PVD plated surgical steel screw-fit flesh tunnel &amp; Gauge: 8mm  &amp;  Color: Rainbow</v>
      </c>
      <c r="B130" s="57" t="str">
        <f>'Copy paste to Here'!C134</f>
        <v>FTPG</v>
      </c>
      <c r="C130" s="57" t="s">
        <v>1054</v>
      </c>
      <c r="D130" s="58">
        <f>Invoice!B134</f>
        <v>2</v>
      </c>
      <c r="E130" s="59">
        <f>'Shipping Invoice'!J134*$N$1</f>
        <v>5.33</v>
      </c>
      <c r="F130" s="59">
        <f t="shared" si="3"/>
        <v>10.66</v>
      </c>
      <c r="G130" s="60">
        <f t="shared" si="4"/>
        <v>114.1153</v>
      </c>
      <c r="H130" s="63">
        <f t="shared" si="5"/>
        <v>228.23060000000001</v>
      </c>
    </row>
    <row r="131" spans="1:8" s="62" customFormat="1" ht="24">
      <c r="A131" s="56" t="str">
        <f>IF((LEN('Copy paste to Here'!G135))&gt;5,((CONCATENATE('Copy paste to Here'!G135," &amp; ",'Copy paste to Here'!D135,"  &amp;  ",'Copy paste to Here'!E135))),"Empty Cell")</f>
        <v>PVD plated surgical steel screw-fit flesh tunnel &amp; Gauge: 8mm  &amp;  Color: Gold</v>
      </c>
      <c r="B131" s="57" t="str">
        <f>'Copy paste to Here'!C135</f>
        <v>FTPG</v>
      </c>
      <c r="C131" s="57" t="s">
        <v>1054</v>
      </c>
      <c r="D131" s="58">
        <f>Invoice!B135</f>
        <v>1</v>
      </c>
      <c r="E131" s="59">
        <f>'Shipping Invoice'!J135*$N$1</f>
        <v>5.33</v>
      </c>
      <c r="F131" s="59">
        <f t="shared" si="3"/>
        <v>5.33</v>
      </c>
      <c r="G131" s="60">
        <f t="shared" si="4"/>
        <v>114.1153</v>
      </c>
      <c r="H131" s="63">
        <f t="shared" si="5"/>
        <v>114.1153</v>
      </c>
    </row>
    <row r="132" spans="1:8" s="62" customFormat="1" ht="24">
      <c r="A132" s="56" t="str">
        <f>IF((LEN('Copy paste to Here'!G136))&gt;5,((CONCATENATE('Copy paste to Here'!G136," &amp; ",'Copy paste to Here'!D136,"  &amp;  ",'Copy paste to Here'!E136))),"Empty Cell")</f>
        <v>PVD plated surgical steel screw-fit flesh tunnel &amp; Gauge: 12mm  &amp;  Color: Black</v>
      </c>
      <c r="B132" s="57" t="str">
        <f>'Copy paste to Here'!C136</f>
        <v>FTPG</v>
      </c>
      <c r="C132" s="57" t="s">
        <v>1055</v>
      </c>
      <c r="D132" s="58">
        <f>Invoice!B136</f>
        <v>1</v>
      </c>
      <c r="E132" s="59">
        <f>'Shipping Invoice'!J136*$N$1</f>
        <v>6.28</v>
      </c>
      <c r="F132" s="59">
        <f t="shared" si="3"/>
        <v>6.28</v>
      </c>
      <c r="G132" s="60">
        <f t="shared" si="4"/>
        <v>134.45480000000001</v>
      </c>
      <c r="H132" s="63">
        <f t="shared" si="5"/>
        <v>134.45480000000001</v>
      </c>
    </row>
    <row r="133" spans="1:8" s="62" customFormat="1" ht="25.5">
      <c r="A133" s="56" t="str">
        <f>IF((LEN('Copy paste to Here'!G137))&gt;5,((CONCATENATE('Copy paste to Here'!G137," &amp; ",'Copy paste to Here'!D137,"  &amp;  ",'Copy paste to Here'!E137))),"Empty Cell")</f>
        <v>PVD plated surgical steel screw-fit flesh tunnel &amp; Gauge: 14mm  &amp;  Color: Rainbow</v>
      </c>
      <c r="B133" s="57" t="str">
        <f>'Copy paste to Here'!C137</f>
        <v>FTPG</v>
      </c>
      <c r="C133" s="57" t="s">
        <v>1056</v>
      </c>
      <c r="D133" s="58">
        <f>Invoice!B137</f>
        <v>1</v>
      </c>
      <c r="E133" s="59">
        <f>'Shipping Invoice'!J137*$N$1</f>
        <v>6.62</v>
      </c>
      <c r="F133" s="59">
        <f t="shared" si="3"/>
        <v>6.62</v>
      </c>
      <c r="G133" s="60">
        <f t="shared" si="4"/>
        <v>141.73420000000002</v>
      </c>
      <c r="H133" s="63">
        <f t="shared" si="5"/>
        <v>141.73420000000002</v>
      </c>
    </row>
    <row r="134" spans="1:8" s="62" customFormat="1" ht="24">
      <c r="A134" s="56" t="str">
        <f>IF((LEN('Copy paste to Here'!G138))&gt;5,((CONCATENATE('Copy paste to Here'!G138," &amp; ",'Copy paste to Here'!D138,"  &amp;  ",'Copy paste to Here'!E138))),"Empty Cell")</f>
        <v>PVD plated surgical steel screw-fit flesh tunnel &amp; Gauge: 16mm  &amp;  Color: Black</v>
      </c>
      <c r="B134" s="57" t="str">
        <f>'Copy paste to Here'!C138</f>
        <v>FTPG</v>
      </c>
      <c r="C134" s="57" t="s">
        <v>1057</v>
      </c>
      <c r="D134" s="58">
        <f>Invoice!B138</f>
        <v>1</v>
      </c>
      <c r="E134" s="59">
        <f>'Shipping Invoice'!J138*$N$1</f>
        <v>7.06</v>
      </c>
      <c r="F134" s="59">
        <f t="shared" si="3"/>
        <v>7.06</v>
      </c>
      <c r="G134" s="60">
        <f t="shared" si="4"/>
        <v>151.15459999999999</v>
      </c>
      <c r="H134" s="63">
        <f t="shared" si="5"/>
        <v>151.15459999999999</v>
      </c>
    </row>
    <row r="135" spans="1:8" s="62" customFormat="1" ht="25.5">
      <c r="A135" s="56" t="str">
        <f>IF((LEN('Copy paste to Here'!G139))&gt;5,((CONCATENATE('Copy paste to Here'!G139," &amp; ",'Copy paste to Here'!D139,"  &amp;  ",'Copy paste to Here'!E139))),"Empty Cell")</f>
        <v>PVD plated surgical steel screw-fit flesh tunnel &amp; Gauge: 20mm  &amp;  Color: Rose-gold</v>
      </c>
      <c r="B135" s="57" t="str">
        <f>'Copy paste to Here'!C139</f>
        <v>FTPG</v>
      </c>
      <c r="C135" s="57" t="s">
        <v>1058</v>
      </c>
      <c r="D135" s="58">
        <f>Invoice!B139</f>
        <v>2</v>
      </c>
      <c r="E135" s="59">
        <f>'Shipping Invoice'!J139*$N$1</f>
        <v>8.09</v>
      </c>
      <c r="F135" s="59">
        <f t="shared" si="3"/>
        <v>16.18</v>
      </c>
      <c r="G135" s="60">
        <f t="shared" si="4"/>
        <v>173.20689999999999</v>
      </c>
      <c r="H135" s="63">
        <f t="shared" si="5"/>
        <v>346.41379999999998</v>
      </c>
    </row>
    <row r="136" spans="1:8" s="62" customFormat="1" ht="36">
      <c r="A136" s="56" t="str">
        <f>IF((LEN('Copy paste to Here'!G140))&gt;5,((CONCATENATE('Copy paste to Here'!G140," &amp; ",'Copy paste to Here'!D140,"  &amp;  ",'Copy paste to Here'!E140))),"Empty Cell")</f>
        <v>PVD plated surgical steel flesh tunnel with crystal studded rim on the front side with resin cover. Stones will never fall out guaranteed! &amp; Gauge: 4mm  &amp;  Color: Black</v>
      </c>
      <c r="B136" s="57" t="str">
        <f>'Copy paste to Here'!C140</f>
        <v>FTSCPCR</v>
      </c>
      <c r="C136" s="57" t="s">
        <v>1059</v>
      </c>
      <c r="D136" s="58">
        <f>Invoice!B140</f>
        <v>2</v>
      </c>
      <c r="E136" s="59">
        <f>'Shipping Invoice'!J140*$N$1</f>
        <v>4.8099999999999996</v>
      </c>
      <c r="F136" s="59">
        <f t="shared" si="3"/>
        <v>9.6199999999999992</v>
      </c>
      <c r="G136" s="60">
        <f t="shared" si="4"/>
        <v>102.98209999999999</v>
      </c>
      <c r="H136" s="63">
        <f t="shared" si="5"/>
        <v>205.96419999999998</v>
      </c>
    </row>
    <row r="137" spans="1:8" s="62" customFormat="1" ht="36">
      <c r="A137" s="56" t="str">
        <f>IF((LEN('Copy paste to Here'!G141))&gt;5,((CONCATENATE('Copy paste to Here'!G141," &amp; ",'Copy paste to Here'!D141,"  &amp;  ",'Copy paste to Here'!E141))),"Empty Cell")</f>
        <v>PVD plated surgical steel flesh tunnel with crystal studded rim on the front side with resin cover. Stones will never fall out guaranteed! &amp; Gauge: 5mm  &amp;  Color: Black</v>
      </c>
      <c r="B137" s="57" t="str">
        <f>'Copy paste to Here'!C141</f>
        <v>FTSCPCR</v>
      </c>
      <c r="C137" s="57" t="s">
        <v>1060</v>
      </c>
      <c r="D137" s="58">
        <f>Invoice!B141</f>
        <v>2</v>
      </c>
      <c r="E137" s="59">
        <f>'Shipping Invoice'!J141*$N$1</f>
        <v>5.16</v>
      </c>
      <c r="F137" s="59">
        <f t="shared" si="3"/>
        <v>10.32</v>
      </c>
      <c r="G137" s="60">
        <f t="shared" si="4"/>
        <v>110.4756</v>
      </c>
      <c r="H137" s="63">
        <f t="shared" si="5"/>
        <v>220.9512</v>
      </c>
    </row>
    <row r="138" spans="1:8" s="62" customFormat="1" ht="36">
      <c r="A138" s="56" t="str">
        <f>IF((LEN('Copy paste to Here'!G142))&gt;5,((CONCATENATE('Copy paste to Here'!G142," &amp; ",'Copy paste to Here'!D142,"  &amp;  ",'Copy paste to Here'!E142))),"Empty Cell")</f>
        <v>PVD plated surgical steel flesh tunnel with crystal studded rim on the front side with resin cover. Stones will never fall out guaranteed! &amp; Gauge: 12mm  &amp;  Color: Black</v>
      </c>
      <c r="B138" s="57" t="str">
        <f>'Copy paste to Here'!C142</f>
        <v>FTSCPCR</v>
      </c>
      <c r="C138" s="57" t="s">
        <v>1061</v>
      </c>
      <c r="D138" s="58">
        <f>Invoice!B142</f>
        <v>1</v>
      </c>
      <c r="E138" s="59">
        <f>'Shipping Invoice'!J142*$N$1</f>
        <v>7.75</v>
      </c>
      <c r="F138" s="59">
        <f t="shared" si="3"/>
        <v>7.75</v>
      </c>
      <c r="G138" s="60">
        <f t="shared" si="4"/>
        <v>165.92750000000001</v>
      </c>
      <c r="H138" s="63">
        <f t="shared" si="5"/>
        <v>165.92750000000001</v>
      </c>
    </row>
    <row r="139" spans="1:8" s="62" customFormat="1" ht="36">
      <c r="A139" s="56" t="str">
        <f>IF((LEN('Copy paste to Here'!G143))&gt;5,((CONCATENATE('Copy paste to Here'!G143," &amp; ",'Copy paste to Here'!D143,"  &amp;  ",'Copy paste to Here'!E143))),"Empty Cell")</f>
        <v>PVD plated surgical steel flesh tunnel with crystal studded rim on the front side with resin cover. Stones will never fall out guaranteed! &amp; Gauge: 18mm  &amp;  Color: Black</v>
      </c>
      <c r="B139" s="57" t="str">
        <f>'Copy paste to Here'!C143</f>
        <v>FTSCPCR</v>
      </c>
      <c r="C139" s="57" t="s">
        <v>1062</v>
      </c>
      <c r="D139" s="58">
        <f>Invoice!B143</f>
        <v>2</v>
      </c>
      <c r="E139" s="59">
        <f>'Shipping Invoice'!J143*$N$1</f>
        <v>10.59</v>
      </c>
      <c r="F139" s="59">
        <f t="shared" si="3"/>
        <v>21.18</v>
      </c>
      <c r="G139" s="60">
        <f t="shared" si="4"/>
        <v>226.7319</v>
      </c>
      <c r="H139" s="63">
        <f t="shared" si="5"/>
        <v>453.46379999999999</v>
      </c>
    </row>
    <row r="140" spans="1:8" s="62" customFormat="1" ht="25.5">
      <c r="A140" s="56" t="str">
        <f>IF((LEN('Copy paste to Here'!G144))&gt;5,((CONCATENATE('Copy paste to Here'!G144," &amp; ",'Copy paste to Here'!D144,"  &amp;  ",'Copy paste to Here'!E144))),"Empty Cell")</f>
        <v>Anodized 316L steel hinged ring, 16g (1.2mm) with 3mm ball &amp; Length: 8mm  &amp;  Color: Gold</v>
      </c>
      <c r="B140" s="57" t="str">
        <f>'Copy paste to Here'!C144</f>
        <v>HBCRBT16</v>
      </c>
      <c r="C140" s="57" t="s">
        <v>811</v>
      </c>
      <c r="D140" s="58">
        <f>Invoice!B144</f>
        <v>2</v>
      </c>
      <c r="E140" s="59">
        <f>'Shipping Invoice'!J144*$N$1</f>
        <v>4.12</v>
      </c>
      <c r="F140" s="59">
        <f t="shared" si="3"/>
        <v>8.24</v>
      </c>
      <c r="G140" s="60">
        <f t="shared" si="4"/>
        <v>88.20920000000001</v>
      </c>
      <c r="H140" s="63">
        <f t="shared" si="5"/>
        <v>176.41840000000002</v>
      </c>
    </row>
    <row r="141" spans="1:8" s="62" customFormat="1" ht="25.5">
      <c r="A141" s="56" t="str">
        <f>IF((LEN('Copy paste to Here'!G145))&gt;5,((CONCATENATE('Copy paste to Here'!G145," &amp; ",'Copy paste to Here'!D145,"  &amp;  ",'Copy paste to Here'!E145))),"Empty Cell")</f>
        <v>Anodized 316L steel hinged ring, 16g (1.2mm) with 3mm ball &amp; Length: 10mm  &amp;  Color: Black</v>
      </c>
      <c r="B141" s="57" t="str">
        <f>'Copy paste to Here'!C145</f>
        <v>HBCRBT16</v>
      </c>
      <c r="C141" s="57" t="s">
        <v>811</v>
      </c>
      <c r="D141" s="58">
        <f>Invoice!B145</f>
        <v>2</v>
      </c>
      <c r="E141" s="59">
        <f>'Shipping Invoice'!J145*$N$1</f>
        <v>4.12</v>
      </c>
      <c r="F141" s="59">
        <f t="shared" si="3"/>
        <v>8.24</v>
      </c>
      <c r="G141" s="60">
        <f t="shared" si="4"/>
        <v>88.20920000000001</v>
      </c>
      <c r="H141" s="63">
        <f t="shared" si="5"/>
        <v>176.41840000000002</v>
      </c>
    </row>
    <row r="142" spans="1:8" s="62" customFormat="1" ht="25.5">
      <c r="A142" s="56" t="str">
        <f>IF((LEN('Copy paste to Here'!G146))&gt;5,((CONCATENATE('Copy paste to Here'!G146," &amp; ",'Copy paste to Here'!D146,"  &amp;  ",'Copy paste to Here'!E146))),"Empty Cell")</f>
        <v>Anodized 316L steel hinged ring, 16g (1.2mm) with 3mm ball &amp; Length: 10mm  &amp;  Color: Gold</v>
      </c>
      <c r="B142" s="57" t="str">
        <f>'Copy paste to Here'!C146</f>
        <v>HBCRBT16</v>
      </c>
      <c r="C142" s="57" t="s">
        <v>811</v>
      </c>
      <c r="D142" s="58">
        <f>Invoice!B146</f>
        <v>2</v>
      </c>
      <c r="E142" s="59">
        <f>'Shipping Invoice'!J146*$N$1</f>
        <v>4.12</v>
      </c>
      <c r="F142" s="59">
        <f t="shared" si="3"/>
        <v>8.24</v>
      </c>
      <c r="G142" s="60">
        <f t="shared" si="4"/>
        <v>88.20920000000001</v>
      </c>
      <c r="H142" s="63">
        <f t="shared" si="5"/>
        <v>176.41840000000002</v>
      </c>
    </row>
    <row r="143" spans="1:8" s="62" customFormat="1" ht="25.5">
      <c r="A143" s="56" t="str">
        <f>IF((LEN('Copy paste to Here'!G147))&gt;5,((CONCATENATE('Copy paste to Here'!G147," &amp; ",'Copy paste to Here'!D147,"  &amp;  ",'Copy paste to Here'!E147))),"Empty Cell")</f>
        <v>High polished surgical steel hinged ring, 16g (1.2mm) with 3mm ball with bezel set crystal &amp; Length: 8mm  &amp;  Crystal Color: Clear</v>
      </c>
      <c r="B143" s="57" t="str">
        <f>'Copy paste to Here'!C147</f>
        <v>HBCRC16</v>
      </c>
      <c r="C143" s="57" t="s">
        <v>813</v>
      </c>
      <c r="D143" s="58">
        <f>Invoice!B147</f>
        <v>3</v>
      </c>
      <c r="E143" s="59">
        <f>'Shipping Invoice'!J147*$N$1</f>
        <v>4.12</v>
      </c>
      <c r="F143" s="59">
        <f t="shared" si="3"/>
        <v>12.36</v>
      </c>
      <c r="G143" s="60">
        <f t="shared" si="4"/>
        <v>88.20920000000001</v>
      </c>
      <c r="H143" s="63">
        <f t="shared" si="5"/>
        <v>264.62760000000003</v>
      </c>
    </row>
    <row r="144" spans="1:8" s="62" customFormat="1" ht="36">
      <c r="A144" s="56" t="str">
        <f>IF((LEN('Copy paste to Here'!G148))&gt;5,((CONCATENATE('Copy paste to Here'!G148," &amp; ",'Copy paste to Here'!D148,"  &amp;  ",'Copy paste to Here'!E148))),"Empty Cell")</f>
        <v>Anodized 316L steel hinged ring, 16g (1.2mm) with 3mm ball with bezel set crystal &amp; Length: 6mm  &amp;  Color: Gold Anodized w/ Clear crystal</v>
      </c>
      <c r="B144" s="57" t="str">
        <f>'Copy paste to Here'!C148</f>
        <v>HBCRCT16</v>
      </c>
      <c r="C144" s="57" t="s">
        <v>815</v>
      </c>
      <c r="D144" s="58">
        <f>Invoice!B148</f>
        <v>2</v>
      </c>
      <c r="E144" s="59">
        <f>'Shipping Invoice'!J148*$N$1</f>
        <v>4.9000000000000004</v>
      </c>
      <c r="F144" s="59">
        <f t="shared" si="3"/>
        <v>9.8000000000000007</v>
      </c>
      <c r="G144" s="60">
        <f t="shared" si="4"/>
        <v>104.90900000000001</v>
      </c>
      <c r="H144" s="63">
        <f t="shared" si="5"/>
        <v>209.81800000000001</v>
      </c>
    </row>
    <row r="145" spans="1:8" s="62" customFormat="1" ht="36">
      <c r="A145" s="56" t="str">
        <f>IF((LEN('Copy paste to Here'!G149))&gt;5,((CONCATENATE('Copy paste to Here'!G149," &amp; ",'Copy paste to Here'!D149,"  &amp;  ",'Copy paste to Here'!E149))),"Empty Cell")</f>
        <v>Anodized 316L steel hinged ring, 16g (1.2mm) with 3mm ball with bezel set crystal &amp; Length: 8mm  &amp;  Color: Black Anodized w/ Clear crystal</v>
      </c>
      <c r="B145" s="57" t="str">
        <f>'Copy paste to Here'!C149</f>
        <v>HBCRCT16</v>
      </c>
      <c r="C145" s="57" t="s">
        <v>815</v>
      </c>
      <c r="D145" s="58">
        <f>Invoice!B149</f>
        <v>2</v>
      </c>
      <c r="E145" s="59">
        <f>'Shipping Invoice'!J149*$N$1</f>
        <v>4.9000000000000004</v>
      </c>
      <c r="F145" s="59">
        <f t="shared" si="3"/>
        <v>9.8000000000000007</v>
      </c>
      <c r="G145" s="60">
        <f t="shared" si="4"/>
        <v>104.90900000000001</v>
      </c>
      <c r="H145" s="63">
        <f t="shared" si="5"/>
        <v>209.81800000000001</v>
      </c>
    </row>
    <row r="146" spans="1:8" s="62" customFormat="1" ht="36">
      <c r="A146" s="56" t="str">
        <f>IF((LEN('Copy paste to Here'!G150))&gt;5,((CONCATENATE('Copy paste to Here'!G150," &amp; ",'Copy paste to Here'!D150,"  &amp;  ",'Copy paste to Here'!E150))),"Empty Cell")</f>
        <v>Anodized 316L steel hinged ring, 16g (1.2mm) with 3mm ball with bezel set crystal &amp; Length: 8mm  &amp;  Color: Gold Anodized w/ Clear crystal</v>
      </c>
      <c r="B146" s="57" t="str">
        <f>'Copy paste to Here'!C150</f>
        <v>HBCRCT16</v>
      </c>
      <c r="C146" s="57" t="s">
        <v>815</v>
      </c>
      <c r="D146" s="58">
        <f>Invoice!B150</f>
        <v>4</v>
      </c>
      <c r="E146" s="59">
        <f>'Shipping Invoice'!J150*$N$1</f>
        <v>4.9000000000000004</v>
      </c>
      <c r="F146" s="59">
        <f t="shared" si="3"/>
        <v>19.600000000000001</v>
      </c>
      <c r="G146" s="60">
        <f t="shared" si="4"/>
        <v>104.90900000000001</v>
      </c>
      <c r="H146" s="63">
        <f t="shared" si="5"/>
        <v>419.63600000000002</v>
      </c>
    </row>
    <row r="147" spans="1:8" s="62" customFormat="1" ht="36">
      <c r="A147" s="56" t="str">
        <f>IF((LEN('Copy paste to Here'!G151))&gt;5,((CONCATENATE('Copy paste to Here'!G151," &amp; ",'Copy paste to Here'!D151,"  &amp;  ",'Copy paste to Here'!E151))),"Empty Cell")</f>
        <v>Anodized 316L steel hinged ring, 16g (1.2mm) with 3mm ball with bezel set crystal &amp; Length: 10mm  &amp;  Color: Gold Anodized w/ Clear crystal</v>
      </c>
      <c r="B147" s="57" t="str">
        <f>'Copy paste to Here'!C151</f>
        <v>HBCRCT16</v>
      </c>
      <c r="C147" s="57" t="s">
        <v>815</v>
      </c>
      <c r="D147" s="58">
        <f>Invoice!B151</f>
        <v>4</v>
      </c>
      <c r="E147" s="59">
        <f>'Shipping Invoice'!J151*$N$1</f>
        <v>4.9000000000000004</v>
      </c>
      <c r="F147" s="59">
        <f t="shared" ref="F147:F156" si="6">D147*E147</f>
        <v>19.600000000000001</v>
      </c>
      <c r="G147" s="60">
        <f t="shared" ref="G147:G210" si="7">E147*$E$14</f>
        <v>104.90900000000001</v>
      </c>
      <c r="H147" s="63">
        <f t="shared" ref="H147:H210" si="8">D147*G147</f>
        <v>419.63600000000002</v>
      </c>
    </row>
    <row r="148" spans="1:8" s="62" customFormat="1" ht="36">
      <c r="A148" s="56" t="str">
        <f>IF((LEN('Copy paste to Here'!G152))&gt;5,((CONCATENATE('Copy paste to Here'!G152," &amp; ",'Copy paste to Here'!D152,"  &amp;  ",'Copy paste to Here'!E152))),"Empty Cell")</f>
        <v>Anodized 316L steel hinged ring, 16g (1.2mm) with 3mm ball with bezel set crystal &amp; Length: 10mm  &amp;  Color: Rose gold Anodized w/ Clear crystal</v>
      </c>
      <c r="B148" s="57" t="str">
        <f>'Copy paste to Here'!C152</f>
        <v>HBCRCT16</v>
      </c>
      <c r="C148" s="57" t="s">
        <v>815</v>
      </c>
      <c r="D148" s="58">
        <f>Invoice!B152</f>
        <v>2</v>
      </c>
      <c r="E148" s="59">
        <f>'Shipping Invoice'!J152*$N$1</f>
        <v>4.9000000000000004</v>
      </c>
      <c r="F148" s="59">
        <f t="shared" si="6"/>
        <v>9.8000000000000007</v>
      </c>
      <c r="G148" s="60">
        <f t="shared" si="7"/>
        <v>104.90900000000001</v>
      </c>
      <c r="H148" s="63">
        <f t="shared" si="8"/>
        <v>209.81800000000001</v>
      </c>
    </row>
    <row r="149" spans="1:8" s="62" customFormat="1" ht="60">
      <c r="A149" s="56" t="str">
        <f>IF((LEN('Copy paste to Here'!G153))&gt;5,((CONCATENATE('Copy paste to Here'!G153," &amp; ",'Copy paste to Here'!D153,"  &amp;  ",'Copy paste to Here'!E153))),"Empty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Sapphire</v>
      </c>
      <c r="B149" s="57" t="str">
        <f>'Copy paste to Here'!C153</f>
        <v>IAFRC</v>
      </c>
      <c r="C149" s="57" t="s">
        <v>1063</v>
      </c>
      <c r="D149" s="58">
        <f>Invoice!B153</f>
        <v>1</v>
      </c>
      <c r="E149" s="59">
        <f>'Shipping Invoice'!J153*$N$1</f>
        <v>1.71</v>
      </c>
      <c r="F149" s="59">
        <f t="shared" si="6"/>
        <v>1.71</v>
      </c>
      <c r="G149" s="60">
        <f t="shared" si="7"/>
        <v>36.6111</v>
      </c>
      <c r="H149" s="63">
        <f t="shared" si="8"/>
        <v>36.6111</v>
      </c>
    </row>
    <row r="150" spans="1:8" s="62" customFormat="1" ht="60">
      <c r="A150" s="56" t="str">
        <f>IF((LEN('Copy paste to Here'!G154))&gt;5,((CONCATENATE('Copy paste to Here'!G154," &amp; ",'Copy paste to Here'!D154,"  &amp;  ",'Copy paste to Here'!E154))),"Empty Cell")</f>
        <v>3mm - 5mm surgical steel dermal anchor top part with ferido glued multi crystals and resin cover for internally threaded, 16g (1.2mm) dermal anchor base plate with a height of 2mm - 2.5mm (this item does only fit our dermal anchors and surface bars) &amp; Size: 5mm  &amp;  Crystal Color: Light Siam</v>
      </c>
      <c r="B150" s="57" t="str">
        <f>'Copy paste to Here'!C154</f>
        <v>IAFRC</v>
      </c>
      <c r="C150" s="57" t="s">
        <v>1063</v>
      </c>
      <c r="D150" s="58">
        <f>Invoice!B154</f>
        <v>1</v>
      </c>
      <c r="E150" s="59">
        <f>'Shipping Invoice'!J154*$N$1</f>
        <v>1.71</v>
      </c>
      <c r="F150" s="59">
        <f t="shared" si="6"/>
        <v>1.71</v>
      </c>
      <c r="G150" s="60">
        <f t="shared" si="7"/>
        <v>36.6111</v>
      </c>
      <c r="H150" s="63">
        <f t="shared" si="8"/>
        <v>36.6111</v>
      </c>
    </row>
    <row r="151" spans="1:8" s="62" customFormat="1" ht="36">
      <c r="A151" s="56" t="str">
        <f>IF((LEN('Copy paste to Here'!G155))&gt;5,((CONCATENATE('Copy paste to Here'!G155," &amp; ",'Copy paste to Here'!D155,"  &amp;  ",'Copy paste to Here'!E155))),"Empty Cell")</f>
        <v xml:space="preserve">Flat dome shaped surgical steel dermal anchor top part for internally threaded, 16g (1.2mm) dermal anchor base plate with a height of 2mm - 2.5mm &amp; Size: 3mm  &amp;  </v>
      </c>
      <c r="B151" s="57" t="str">
        <f>'Copy paste to Here'!C155</f>
        <v>IAG</v>
      </c>
      <c r="C151" s="57" t="s">
        <v>1064</v>
      </c>
      <c r="D151" s="58">
        <f>Invoice!B155</f>
        <v>2</v>
      </c>
      <c r="E151" s="59">
        <f>'Shipping Invoice'!J155*$N$1</f>
        <v>0.59</v>
      </c>
      <c r="F151" s="59">
        <f t="shared" si="6"/>
        <v>1.18</v>
      </c>
      <c r="G151" s="60">
        <f t="shared" si="7"/>
        <v>12.6319</v>
      </c>
      <c r="H151" s="63">
        <f t="shared" si="8"/>
        <v>25.2638</v>
      </c>
    </row>
    <row r="152" spans="1:8" s="62" customFormat="1" ht="36">
      <c r="A152" s="56" t="str">
        <f>IF((LEN('Copy paste to Here'!G156))&gt;5,((CONCATENATE('Copy paste to Here'!G156," &amp; ",'Copy paste to Here'!D156,"  &amp;  ",'Copy paste to Here'!E156))),"Empty Cell")</f>
        <v xml:space="preserve">Flat dome shaped surgical steel dermal anchor top part for internally threaded, 16g (1.2mm) dermal anchor base plate with a height of 2mm - 2.5mm &amp; Size: 5mm  &amp;  </v>
      </c>
      <c r="B152" s="57" t="str">
        <f>'Copy paste to Here'!C156</f>
        <v>IAG</v>
      </c>
      <c r="C152" s="57" t="s">
        <v>1065</v>
      </c>
      <c r="D152" s="58">
        <f>Invoice!B156</f>
        <v>1</v>
      </c>
      <c r="E152" s="59">
        <f>'Shipping Invoice'!J156*$N$1</f>
        <v>0.59</v>
      </c>
      <c r="F152" s="59">
        <f t="shared" si="6"/>
        <v>0.59</v>
      </c>
      <c r="G152" s="60">
        <f t="shared" si="7"/>
        <v>12.6319</v>
      </c>
      <c r="H152" s="63">
        <f t="shared" si="8"/>
        <v>12.6319</v>
      </c>
    </row>
    <row r="153" spans="1:8" s="62" customFormat="1" ht="36">
      <c r="A153" s="56" t="str">
        <f>IF((LEN('Copy paste to Here'!G157))&gt;5,((CONCATENATE('Copy paste to Here'!G157," &amp; ",'Copy paste to Here'!D157,"  &amp;  ",'Copy paste to Here'!E157))),"Empty Cell")</f>
        <v xml:space="preserve">316L steel 4mm dermal anchor top part with bezel set flat crystal for 1.6mm (14g) posts with 1.2mm internal threading &amp; Crystal Color: Clear  &amp;  </v>
      </c>
      <c r="B153" s="57" t="str">
        <f>'Copy paste to Here'!C157</f>
        <v>IJF4</v>
      </c>
      <c r="C153" s="57" t="s">
        <v>824</v>
      </c>
      <c r="D153" s="58">
        <f>Invoice!B157</f>
        <v>6</v>
      </c>
      <c r="E153" s="59">
        <f>'Shipping Invoice'!J157*$N$1</f>
        <v>0.93</v>
      </c>
      <c r="F153" s="59">
        <f t="shared" si="6"/>
        <v>5.58</v>
      </c>
      <c r="G153" s="60">
        <f t="shared" si="7"/>
        <v>19.911300000000001</v>
      </c>
      <c r="H153" s="63">
        <f t="shared" si="8"/>
        <v>119.46780000000001</v>
      </c>
    </row>
    <row r="154" spans="1:8" s="62" customFormat="1" ht="36">
      <c r="A154" s="56" t="str">
        <f>IF((LEN('Copy paste to Here'!G158))&gt;5,((CONCATENATE('Copy paste to Here'!G158," &amp; ",'Copy paste to Here'!D158,"  &amp;  ",'Copy paste to Here'!E158))),"Empty Cell")</f>
        <v xml:space="preserve">316L steel 4mm dermal anchor top part with bezel set flat crystal for 1.6mm (14g) posts with 1.2mm internal threading &amp; Crystal Color: Blue Zircon  &amp;  </v>
      </c>
      <c r="B154" s="57" t="str">
        <f>'Copy paste to Here'!C158</f>
        <v>IJF4</v>
      </c>
      <c r="C154" s="57" t="s">
        <v>824</v>
      </c>
      <c r="D154" s="58">
        <f>Invoice!B158</f>
        <v>4</v>
      </c>
      <c r="E154" s="59">
        <f>'Shipping Invoice'!J158*$N$1</f>
        <v>0.93</v>
      </c>
      <c r="F154" s="59">
        <f t="shared" si="6"/>
        <v>3.72</v>
      </c>
      <c r="G154" s="60">
        <f t="shared" si="7"/>
        <v>19.911300000000001</v>
      </c>
      <c r="H154" s="63">
        <f t="shared" si="8"/>
        <v>79.645200000000003</v>
      </c>
    </row>
    <row r="155" spans="1:8" s="62" customFormat="1" ht="36">
      <c r="A155" s="56" t="str">
        <f>IF((LEN('Copy paste to Here'!G159))&gt;5,((CONCATENATE('Copy paste to Here'!G159," &amp; ",'Copy paste to Here'!D159,"  &amp;  ",'Copy paste to Here'!E159))),"Empty Cell")</f>
        <v xml:space="preserve">316L steel 5mm dermal anchor top part with bezel set flat crystal for 1.6mm (14g) posts with 1.2mm internal threading &amp; Crystal Color: Rose  &amp;  </v>
      </c>
      <c r="B155" s="57" t="str">
        <f>'Copy paste to Here'!C159</f>
        <v>IJF5</v>
      </c>
      <c r="C155" s="57" t="s">
        <v>566</v>
      </c>
      <c r="D155" s="58">
        <f>Invoice!B159</f>
        <v>4</v>
      </c>
      <c r="E155" s="59">
        <f>'Shipping Invoice'!J159*$N$1</f>
        <v>1.02</v>
      </c>
      <c r="F155" s="59">
        <f t="shared" si="6"/>
        <v>4.08</v>
      </c>
      <c r="G155" s="60">
        <f t="shared" si="7"/>
        <v>21.838200000000001</v>
      </c>
      <c r="H155" s="63">
        <f t="shared" si="8"/>
        <v>87.352800000000002</v>
      </c>
    </row>
    <row r="156" spans="1:8" s="62" customFormat="1" ht="36">
      <c r="A156" s="56" t="str">
        <f>IF((LEN('Copy paste to Here'!G160))&gt;5,((CONCATENATE('Copy paste to Here'!G160," &amp; ",'Copy paste to Here'!D160,"  &amp;  ",'Copy paste to Here'!E160))),"Empty Cell")</f>
        <v>Anodized 316L steel Industrial loop barbell, 14g (1.6mm) with two 5mm balls and a dangling plain steel lightning symbol &amp; Length: 35mm  &amp;  Color: Black</v>
      </c>
      <c r="B156" s="57" t="str">
        <f>'Copy paste to Here'!C160</f>
        <v>INDTD14</v>
      </c>
      <c r="C156" s="57" t="s">
        <v>827</v>
      </c>
      <c r="D156" s="58">
        <f>Invoice!B160</f>
        <v>1</v>
      </c>
      <c r="E156" s="59">
        <f>'Shipping Invoice'!J160*$N$1</f>
        <v>2.95</v>
      </c>
      <c r="F156" s="59">
        <f t="shared" si="6"/>
        <v>2.95</v>
      </c>
      <c r="G156" s="60">
        <f t="shared" si="7"/>
        <v>63.159500000000001</v>
      </c>
      <c r="H156" s="63">
        <f t="shared" si="8"/>
        <v>63.159500000000001</v>
      </c>
    </row>
    <row r="157" spans="1:8" s="62" customFormat="1" ht="36">
      <c r="A157" s="56" t="str">
        <f>IF((LEN('Copy paste to Here'!G161))&gt;5,((CONCATENATE('Copy paste to Here'!G161," &amp; ",'Copy paste to Here'!D161,"  &amp;  ",'Copy paste to Here'!E161))),"Empty Cell")</f>
        <v>Anodized 316L steel Industrial loop barbell, 14g (1.6mm) with two 5mm balls and a dangling plain steel lightning symbol &amp; Length: 35mm  &amp;  Color: Gold</v>
      </c>
      <c r="B157" s="57" t="str">
        <f>'Copy paste to Here'!C161</f>
        <v>INDTD14</v>
      </c>
      <c r="C157" s="57" t="s">
        <v>827</v>
      </c>
      <c r="D157" s="58">
        <f>Invoice!B161</f>
        <v>1</v>
      </c>
      <c r="E157" s="59">
        <f>'Shipping Invoice'!J161*$N$1</f>
        <v>2.95</v>
      </c>
      <c r="F157" s="59">
        <f t="shared" ref="F157:F210" si="9">D157*E157</f>
        <v>2.95</v>
      </c>
      <c r="G157" s="60">
        <f t="shared" si="7"/>
        <v>63.159500000000001</v>
      </c>
      <c r="H157" s="63">
        <f t="shared" si="8"/>
        <v>63.159500000000001</v>
      </c>
    </row>
    <row r="158" spans="1:8" s="62" customFormat="1" ht="36">
      <c r="A158" s="56" t="str">
        <f>IF((LEN('Copy paste to Here'!G162))&gt;5,((CONCATENATE('Copy paste to Here'!G162," &amp; ",'Copy paste to Here'!D162,"  &amp;  ",'Copy paste to Here'!E162))),"Empty Cell")</f>
        <v>Anodized 316L steel Industrial loop barbell, 14g (1.6mm) with two 5mm balls and a dangling plain steel lightning symbol &amp; Length: 38mm  &amp;  Color: Black</v>
      </c>
      <c r="B158" s="57" t="str">
        <f>'Copy paste to Here'!C162</f>
        <v>INDTD14</v>
      </c>
      <c r="C158" s="57" t="s">
        <v>827</v>
      </c>
      <c r="D158" s="58">
        <f>Invoice!B162</f>
        <v>1</v>
      </c>
      <c r="E158" s="59">
        <f>'Shipping Invoice'!J162*$N$1</f>
        <v>2.95</v>
      </c>
      <c r="F158" s="59">
        <f t="shared" si="9"/>
        <v>2.95</v>
      </c>
      <c r="G158" s="60">
        <f t="shared" si="7"/>
        <v>63.159500000000001</v>
      </c>
      <c r="H158" s="63">
        <f t="shared" si="8"/>
        <v>63.159500000000001</v>
      </c>
    </row>
    <row r="159" spans="1:8" s="62" customFormat="1" ht="36">
      <c r="A159" s="56" t="str">
        <f>IF((LEN('Copy paste to Here'!G163))&gt;5,((CONCATENATE('Copy paste to Here'!G163," &amp; ",'Copy paste to Here'!D163,"  &amp;  ",'Copy paste to Here'!E163))),"Empty Cell")</f>
        <v>Anodized 316L steel Industrial loop barbell, 14g (1.6mm) with two 5mm balls and a dangling plain steel lightning symbol &amp; Length: 38mm  &amp;  Color: Gold</v>
      </c>
      <c r="B159" s="57" t="str">
        <f>'Copy paste to Here'!C163</f>
        <v>INDTD14</v>
      </c>
      <c r="C159" s="57" t="s">
        <v>827</v>
      </c>
      <c r="D159" s="58">
        <f>Invoice!B163</f>
        <v>1</v>
      </c>
      <c r="E159" s="59">
        <f>'Shipping Invoice'!J163*$N$1</f>
        <v>2.95</v>
      </c>
      <c r="F159" s="59">
        <f t="shared" si="9"/>
        <v>2.95</v>
      </c>
      <c r="G159" s="60">
        <f t="shared" si="7"/>
        <v>63.159500000000001</v>
      </c>
      <c r="H159" s="63">
        <f t="shared" si="8"/>
        <v>63.159500000000001</v>
      </c>
    </row>
    <row r="160" spans="1:8" s="62" customFormat="1" ht="36">
      <c r="A160" s="56" t="str">
        <f>IF((LEN('Copy paste to Here'!G164))&gt;5,((CONCATENATE('Copy paste to Here'!G164," &amp; ",'Copy paste to Here'!D164,"  &amp;  ",'Copy paste to Here'!E164))),"Empty Cell")</f>
        <v>Anodized surgical steel industrial barbell, 14g (1.6mm) with a 5mm cone and casted arrow end &amp; Length: 35mm  &amp;  Color: Black</v>
      </c>
      <c r="B160" s="57" t="str">
        <f>'Copy paste to Here'!C164</f>
        <v>INTAW</v>
      </c>
      <c r="C160" s="57" t="s">
        <v>829</v>
      </c>
      <c r="D160" s="58">
        <f>Invoice!B164</f>
        <v>2</v>
      </c>
      <c r="E160" s="59">
        <f>'Shipping Invoice'!J164*$N$1</f>
        <v>3.9</v>
      </c>
      <c r="F160" s="59">
        <f t="shared" si="9"/>
        <v>7.8</v>
      </c>
      <c r="G160" s="60">
        <f t="shared" si="7"/>
        <v>83.498999999999995</v>
      </c>
      <c r="H160" s="63">
        <f t="shared" si="8"/>
        <v>166.99799999999999</v>
      </c>
    </row>
    <row r="161" spans="1:8" s="62" customFormat="1" ht="36">
      <c r="A161" s="56" t="str">
        <f>IF((LEN('Copy paste to Here'!G165))&gt;5,((CONCATENATE('Copy paste to Here'!G165," &amp; ",'Copy paste to Here'!D165,"  &amp;  ",'Copy paste to Here'!E165))),"Empty Cell")</f>
        <v>Flat dome shaped PVD plated 316L steel dermal anchor top part for internally threaded, 16g (1.2mm) dermal anchor base plate with a height of 2mm - 2.5mm &amp; Size: 5mm  &amp;  Color: Black</v>
      </c>
      <c r="B161" s="57" t="str">
        <f>'Copy paste to Here'!C165</f>
        <v>ITAG</v>
      </c>
      <c r="C161" s="57" t="s">
        <v>1066</v>
      </c>
      <c r="D161" s="58">
        <f>Invoice!B165</f>
        <v>1</v>
      </c>
      <c r="E161" s="59">
        <f>'Shipping Invoice'!J165*$N$1</f>
        <v>0.93</v>
      </c>
      <c r="F161" s="59">
        <f t="shared" si="9"/>
        <v>0.93</v>
      </c>
      <c r="G161" s="60">
        <f t="shared" si="7"/>
        <v>19.911300000000001</v>
      </c>
      <c r="H161" s="63">
        <f t="shared" si="8"/>
        <v>19.911300000000001</v>
      </c>
    </row>
    <row r="162" spans="1:8" s="62" customFormat="1" ht="60">
      <c r="A162" s="56" t="str">
        <f>IF((LEN('Copy paste to Here'!G166))&gt;5,((CONCATENATE('Copy paste to Here'!G166," &amp; ",'Copy paste to Here'!D166,"  &amp;  ",'Copy paste to Here'!E166))),"Empty Cell")</f>
        <v xml:space="preserve">4mm bezel set clear crystal flat head shaped anodized surgical steel dermal anchor top part for internally threaded, 16g (1.2mm) dermal anchor base plate with a height of 2mm - 2.5mm (this item does only fit our dermal anchors and surface bars) &amp; Color: Black  &amp;  </v>
      </c>
      <c r="B162" s="57" t="str">
        <f>'Copy paste to Here'!C166</f>
        <v>ITJF4</v>
      </c>
      <c r="C162" s="57" t="s">
        <v>833</v>
      </c>
      <c r="D162" s="58">
        <f>Invoice!B166</f>
        <v>2</v>
      </c>
      <c r="E162" s="59">
        <f>'Shipping Invoice'!J166*$N$1</f>
        <v>1.36</v>
      </c>
      <c r="F162" s="59">
        <f t="shared" si="9"/>
        <v>2.72</v>
      </c>
      <c r="G162" s="60">
        <f t="shared" si="7"/>
        <v>29.117600000000003</v>
      </c>
      <c r="H162" s="63">
        <f t="shared" si="8"/>
        <v>58.235200000000006</v>
      </c>
    </row>
    <row r="163" spans="1:8" s="62" customFormat="1" ht="60">
      <c r="A163" s="56" t="str">
        <f>IF((LEN('Copy paste to Here'!G167))&gt;5,((CONCATENATE('Copy paste to Here'!G167," &amp; ",'Copy paste to Here'!D167,"  &amp;  ",'Copy paste to Here'!E167))),"Empty Cell")</f>
        <v xml:space="preserve">5mm bezel set clear crystal flat head shaped anodized surgical steel dermal anchor top part for internally threaded, 16g (1.2mm) dermal anchor base plate with a height of 2mm - 2.5mm (this item does only fit our dermal anchors and surface bars) &amp; Color: Black  &amp;  </v>
      </c>
      <c r="B163" s="57" t="str">
        <f>'Copy paste to Here'!C167</f>
        <v>ITJF5</v>
      </c>
      <c r="C163" s="57" t="s">
        <v>835</v>
      </c>
      <c r="D163" s="58">
        <f>Invoice!B167</f>
        <v>2</v>
      </c>
      <c r="E163" s="59">
        <f>'Shipping Invoice'!J167*$N$1</f>
        <v>1.36</v>
      </c>
      <c r="F163" s="59">
        <f t="shared" si="9"/>
        <v>2.72</v>
      </c>
      <c r="G163" s="60">
        <f t="shared" si="7"/>
        <v>29.117600000000003</v>
      </c>
      <c r="H163" s="63">
        <f t="shared" si="8"/>
        <v>58.235200000000006</v>
      </c>
    </row>
    <row r="164" spans="1:8" s="62" customFormat="1" ht="24">
      <c r="A164" s="56" t="str">
        <f>IF((LEN('Copy paste to Here'!G168))&gt;5,((CONCATENATE('Copy paste to Here'!G168," &amp; ",'Copy paste to Here'!D168,"  &amp;  ",'Copy paste to Here'!E168))),"Empty Cell")</f>
        <v xml:space="preserve">Surgical steel labret, 16g (1.2mm) with a 3mm ball &amp; Length: 5mm  &amp;  </v>
      </c>
      <c r="B164" s="57" t="str">
        <f>'Copy paste to Here'!C168</f>
        <v>LBB3</v>
      </c>
      <c r="C164" s="57" t="s">
        <v>655</v>
      </c>
      <c r="D164" s="58">
        <f>Invoice!B168</f>
        <v>10</v>
      </c>
      <c r="E164" s="59">
        <f>'Shipping Invoice'!J168*$N$1</f>
        <v>0.28999999999999998</v>
      </c>
      <c r="F164" s="59">
        <f t="shared" si="9"/>
        <v>2.9</v>
      </c>
      <c r="G164" s="60">
        <f t="shared" si="7"/>
        <v>6.2088999999999999</v>
      </c>
      <c r="H164" s="63">
        <f t="shared" si="8"/>
        <v>62.088999999999999</v>
      </c>
    </row>
    <row r="165" spans="1:8" s="62" customFormat="1" ht="24">
      <c r="A165" s="56" t="str">
        <f>IF((LEN('Copy paste to Here'!G169))&gt;5,((CONCATENATE('Copy paste to Here'!G169," &amp; ",'Copy paste to Here'!D169,"  &amp;  ",'Copy paste to Here'!E169))),"Empty Cell")</f>
        <v xml:space="preserve">Surgical steel labret, 16g (1.2mm) with a 3mm ball &amp; Length: 6mm  &amp;  </v>
      </c>
      <c r="B165" s="57" t="str">
        <f>'Copy paste to Here'!C169</f>
        <v>LBB3</v>
      </c>
      <c r="C165" s="57" t="s">
        <v>655</v>
      </c>
      <c r="D165" s="58">
        <f>Invoice!B169</f>
        <v>40</v>
      </c>
      <c r="E165" s="59">
        <f>'Shipping Invoice'!J169*$N$1</f>
        <v>0.28999999999999998</v>
      </c>
      <c r="F165" s="59">
        <f t="shared" si="9"/>
        <v>11.6</v>
      </c>
      <c r="G165" s="60">
        <f t="shared" si="7"/>
        <v>6.2088999999999999</v>
      </c>
      <c r="H165" s="63">
        <f t="shared" si="8"/>
        <v>248.35599999999999</v>
      </c>
    </row>
    <row r="166" spans="1:8" s="62" customFormat="1" ht="24">
      <c r="A166" s="56" t="str">
        <f>IF((LEN('Copy paste to Here'!G170))&gt;5,((CONCATENATE('Copy paste to Here'!G170," &amp; ",'Copy paste to Here'!D170,"  &amp;  ",'Copy paste to Here'!E170))),"Empty Cell")</f>
        <v xml:space="preserve">Surgical steel labret, 16g (1.2mm) with a 3mm ball &amp; Length: 4mm  &amp;  </v>
      </c>
      <c r="B166" s="57" t="str">
        <f>'Copy paste to Here'!C170</f>
        <v>LBB3</v>
      </c>
      <c r="C166" s="57" t="s">
        <v>655</v>
      </c>
      <c r="D166" s="58">
        <f>Invoice!B170</f>
        <v>10</v>
      </c>
      <c r="E166" s="59">
        <f>'Shipping Invoice'!J170*$N$1</f>
        <v>0.28999999999999998</v>
      </c>
      <c r="F166" s="59">
        <f t="shared" si="9"/>
        <v>2.9</v>
      </c>
      <c r="G166" s="60">
        <f t="shared" si="7"/>
        <v>6.2088999999999999</v>
      </c>
      <c r="H166" s="63">
        <f t="shared" si="8"/>
        <v>62.088999999999999</v>
      </c>
    </row>
    <row r="167" spans="1:8" s="62" customFormat="1" ht="24">
      <c r="A167" s="56" t="str">
        <f>IF((LEN('Copy paste to Here'!G171))&gt;5,((CONCATENATE('Copy paste to Here'!G171," &amp; ",'Copy paste to Here'!D171,"  &amp;  ",'Copy paste to Here'!E171))),"Empty Cell")</f>
        <v>Premium PVD plated surgical steel labret, 16g (1.2mm) with a 3mm ball &amp; Length: 6mm  &amp;  Color: Black</v>
      </c>
      <c r="B167" s="57" t="str">
        <f>'Copy paste to Here'!C171</f>
        <v>LBTB3</v>
      </c>
      <c r="C167" s="57" t="s">
        <v>839</v>
      </c>
      <c r="D167" s="58">
        <f>Invoice!B171</f>
        <v>5</v>
      </c>
      <c r="E167" s="59">
        <f>'Shipping Invoice'!J171*$N$1</f>
        <v>1.02</v>
      </c>
      <c r="F167" s="59">
        <f t="shared" si="9"/>
        <v>5.0999999999999996</v>
      </c>
      <c r="G167" s="60">
        <f t="shared" si="7"/>
        <v>21.838200000000001</v>
      </c>
      <c r="H167" s="63">
        <f t="shared" si="8"/>
        <v>109.191</v>
      </c>
    </row>
    <row r="168" spans="1:8" s="62" customFormat="1" ht="24">
      <c r="A168" s="56" t="str">
        <f>IF((LEN('Copy paste to Here'!G172))&gt;5,((CONCATENATE('Copy paste to Here'!G172," &amp; ",'Copy paste to Here'!D172,"  &amp;  ",'Copy paste to Here'!E172))),"Empty Cell")</f>
        <v>Premium PVD plated surgical steel labret, 16g (1.2mm) with a 3mm ball &amp; Length: 8mm  &amp;  Color: Black</v>
      </c>
      <c r="B168" s="57" t="str">
        <f>'Copy paste to Here'!C172</f>
        <v>LBTB3</v>
      </c>
      <c r="C168" s="57" t="s">
        <v>839</v>
      </c>
      <c r="D168" s="58">
        <f>Invoice!B172</f>
        <v>4</v>
      </c>
      <c r="E168" s="59">
        <f>'Shipping Invoice'!J172*$N$1</f>
        <v>1.02</v>
      </c>
      <c r="F168" s="59">
        <f t="shared" si="9"/>
        <v>4.08</v>
      </c>
      <c r="G168" s="60">
        <f t="shared" si="7"/>
        <v>21.838200000000001</v>
      </c>
      <c r="H168" s="63">
        <f t="shared" si="8"/>
        <v>87.352800000000002</v>
      </c>
    </row>
    <row r="169" spans="1:8" s="62" customFormat="1" ht="24">
      <c r="A169" s="56" t="str">
        <f>IF((LEN('Copy paste to Here'!G173))&gt;5,((CONCATENATE('Copy paste to Here'!G173," &amp; ",'Copy paste to Here'!D173,"  &amp;  ",'Copy paste to Here'!E173))),"Empty Cell")</f>
        <v>Premium PVD plated surgical steel labret, 16g (1.2mm) with a 3mm ball &amp; Length: 8mm  &amp;  Color: Gold</v>
      </c>
      <c r="B169" s="57" t="str">
        <f>'Copy paste to Here'!C173</f>
        <v>LBTB3</v>
      </c>
      <c r="C169" s="57" t="s">
        <v>839</v>
      </c>
      <c r="D169" s="58">
        <f>Invoice!B173</f>
        <v>5</v>
      </c>
      <c r="E169" s="59">
        <f>'Shipping Invoice'!J173*$N$1</f>
        <v>1.02</v>
      </c>
      <c r="F169" s="59">
        <f t="shared" si="9"/>
        <v>5.0999999999999996</v>
      </c>
      <c r="G169" s="60">
        <f t="shared" si="7"/>
        <v>21.838200000000001</v>
      </c>
      <c r="H169" s="63">
        <f t="shared" si="8"/>
        <v>109.191</v>
      </c>
    </row>
    <row r="170" spans="1:8" s="62" customFormat="1" ht="24">
      <c r="A170" s="56" t="str">
        <f>IF((LEN('Copy paste to Here'!G174))&gt;5,((CONCATENATE('Copy paste to Here'!G174," &amp; ",'Copy paste to Here'!D174,"  &amp;  ",'Copy paste to Here'!E174))),"Empty Cell")</f>
        <v>Premium PVD plated surgical steel labret, 16g (1.2mm) with a 3mm ball &amp; Length: 10mm  &amp;  Color: Black</v>
      </c>
      <c r="B170" s="57" t="str">
        <f>'Copy paste to Here'!C174</f>
        <v>LBTB3</v>
      </c>
      <c r="C170" s="57" t="s">
        <v>839</v>
      </c>
      <c r="D170" s="58">
        <f>Invoice!B174</f>
        <v>5</v>
      </c>
      <c r="E170" s="59">
        <f>'Shipping Invoice'!J174*$N$1</f>
        <v>1.02</v>
      </c>
      <c r="F170" s="59">
        <f t="shared" si="9"/>
        <v>5.0999999999999996</v>
      </c>
      <c r="G170" s="60">
        <f t="shared" si="7"/>
        <v>21.838200000000001</v>
      </c>
      <c r="H170" s="63">
        <f t="shared" si="8"/>
        <v>109.191</v>
      </c>
    </row>
    <row r="171" spans="1:8" s="62" customFormat="1" ht="24">
      <c r="A171" s="56" t="str">
        <f>IF((LEN('Copy paste to Here'!G175))&gt;5,((CONCATENATE('Copy paste to Here'!G175," &amp; ",'Copy paste to Here'!D175,"  &amp;  ",'Copy paste to Here'!E175))),"Empty Cell")</f>
        <v>Premium PVD plated surgical steel labret, 16g (1.2mm) with a 3mm ball &amp; Length: 10mm  &amp;  Color: Blue</v>
      </c>
      <c r="B171" s="57" t="str">
        <f>'Copy paste to Here'!C175</f>
        <v>LBTB3</v>
      </c>
      <c r="C171" s="57" t="s">
        <v>839</v>
      </c>
      <c r="D171" s="58">
        <f>Invoice!B175</f>
        <v>2</v>
      </c>
      <c r="E171" s="59">
        <f>'Shipping Invoice'!J175*$N$1</f>
        <v>1.02</v>
      </c>
      <c r="F171" s="59">
        <f t="shared" si="9"/>
        <v>2.04</v>
      </c>
      <c r="G171" s="60">
        <f t="shared" si="7"/>
        <v>21.838200000000001</v>
      </c>
      <c r="H171" s="63">
        <f t="shared" si="8"/>
        <v>43.676400000000001</v>
      </c>
    </row>
    <row r="172" spans="1:8" s="62" customFormat="1" ht="24">
      <c r="A172" s="56" t="str">
        <f>IF((LEN('Copy paste to Here'!G176))&gt;5,((CONCATENATE('Copy paste to Here'!G176," &amp; ",'Copy paste to Here'!D176,"  &amp;  ",'Copy paste to Here'!E176))),"Empty Cell")</f>
        <v>Premium PVD plated surgical steel labret, 16g (1.2mm) with a 3mm ball &amp; Length: 10mm  &amp;  Color: Gold</v>
      </c>
      <c r="B172" s="57" t="str">
        <f>'Copy paste to Here'!C176</f>
        <v>LBTB3</v>
      </c>
      <c r="C172" s="57" t="s">
        <v>839</v>
      </c>
      <c r="D172" s="58">
        <f>Invoice!B176</f>
        <v>3</v>
      </c>
      <c r="E172" s="59">
        <f>'Shipping Invoice'!J176*$N$1</f>
        <v>1.02</v>
      </c>
      <c r="F172" s="59">
        <f t="shared" si="9"/>
        <v>3.06</v>
      </c>
      <c r="G172" s="60">
        <f t="shared" si="7"/>
        <v>21.838200000000001</v>
      </c>
      <c r="H172" s="63">
        <f t="shared" si="8"/>
        <v>65.514600000000002</v>
      </c>
    </row>
    <row r="173" spans="1:8" s="62" customFormat="1" ht="36">
      <c r="A173" s="56" t="str">
        <f>IF((LEN('Copy paste to Here'!G177))&gt;5,((CONCATENATE('Copy paste to Here'!G177," &amp; ",'Copy paste to Here'!D177,"  &amp;  ",'Copy paste to Here'!E177))),"Empty Cell")</f>
        <v>Surgical steel belly banana, 14g (1.6mm) with an 8mm bezel set jewel ball and a bacon and eggs dangling - length 3/8'' (10mm) &amp; Length: 10mm  &amp;  Crystal Color: Clear</v>
      </c>
      <c r="B173" s="57" t="str">
        <f>'Copy paste to Here'!C177</f>
        <v>MCD645</v>
      </c>
      <c r="C173" s="57" t="s">
        <v>841</v>
      </c>
      <c r="D173" s="58">
        <f>Invoice!B177</f>
        <v>1</v>
      </c>
      <c r="E173" s="59">
        <f>'Shipping Invoice'!J177*$N$1</f>
        <v>3.48</v>
      </c>
      <c r="F173" s="59">
        <f t="shared" si="9"/>
        <v>3.48</v>
      </c>
      <c r="G173" s="60">
        <f t="shared" si="7"/>
        <v>74.506799999999998</v>
      </c>
      <c r="H173" s="63">
        <f t="shared" si="8"/>
        <v>74.506799999999998</v>
      </c>
    </row>
    <row r="174" spans="1:8" s="62" customFormat="1" ht="36">
      <c r="A174" s="56" t="str">
        <f>IF((LEN('Copy paste to Here'!G178))&gt;5,((CONCATENATE('Copy paste to Here'!G178," &amp; ",'Copy paste to Here'!D178,"  &amp;  ",'Copy paste to Here'!E178))),"Empty Cell")</f>
        <v>Surgical steel belly banana, 14g (1.6mm) with an 8mm bezel set jewel ball and a bacon and eggs dangling - length 3/8'' (10mm) &amp; Length: 10mm  &amp;  Crystal Color: Light Amethyst</v>
      </c>
      <c r="B174" s="57" t="str">
        <f>'Copy paste to Here'!C178</f>
        <v>MCD645</v>
      </c>
      <c r="C174" s="57" t="s">
        <v>841</v>
      </c>
      <c r="D174" s="58">
        <f>Invoice!B178</f>
        <v>1</v>
      </c>
      <c r="E174" s="59">
        <f>'Shipping Invoice'!J178*$N$1</f>
        <v>3.48</v>
      </c>
      <c r="F174" s="59">
        <f t="shared" si="9"/>
        <v>3.48</v>
      </c>
      <c r="G174" s="60">
        <f t="shared" si="7"/>
        <v>74.506799999999998</v>
      </c>
      <c r="H174" s="63">
        <f t="shared" si="8"/>
        <v>74.506799999999998</v>
      </c>
    </row>
    <row r="175" spans="1:8" s="62" customFormat="1" ht="36">
      <c r="A175" s="56" t="str">
        <f>IF((LEN('Copy paste to Here'!G179))&gt;5,((CONCATENATE('Copy paste to Here'!G179," &amp; ",'Copy paste to Here'!D179,"  &amp;  ",'Copy paste to Here'!E179))),"Empty Cell")</f>
        <v>316L steel belly banana, 14g (1.6mm) with an 8mm jewel ball and a dangling vine with faux turquoise balls design &amp; Length: 10mm  &amp;  Color: # 2 in picture</v>
      </c>
      <c r="B175" s="57" t="str">
        <f>'Copy paste to Here'!C179</f>
        <v>MCD695</v>
      </c>
      <c r="C175" s="57" t="s">
        <v>842</v>
      </c>
      <c r="D175" s="58">
        <f>Invoice!B179</f>
        <v>1</v>
      </c>
      <c r="E175" s="59">
        <f>'Shipping Invoice'!J179*$N$1</f>
        <v>2.36</v>
      </c>
      <c r="F175" s="59">
        <f t="shared" si="9"/>
        <v>2.36</v>
      </c>
      <c r="G175" s="60">
        <f t="shared" si="7"/>
        <v>50.5276</v>
      </c>
      <c r="H175" s="63">
        <f t="shared" si="8"/>
        <v>50.5276</v>
      </c>
    </row>
    <row r="176" spans="1:8" s="62" customFormat="1" ht="36">
      <c r="A176" s="56" t="str">
        <f>IF((LEN('Copy paste to Here'!G180))&gt;5,((CONCATENATE('Copy paste to Here'!G180," &amp; ",'Copy paste to Here'!D180,"  &amp;  ",'Copy paste to Here'!E180))),"Empty Cell")</f>
        <v xml:space="preserve">316L steel belly banana, 14g (1.6mm) with a 7mm prong set CZ stone and a dangling long drop shaped SwarovskiⓇ crystal &amp; Length: 10mm  &amp;  </v>
      </c>
      <c r="B176" s="57" t="str">
        <f>'Copy paste to Here'!C180</f>
        <v>MCD713</v>
      </c>
      <c r="C176" s="57" t="s">
        <v>844</v>
      </c>
      <c r="D176" s="58">
        <f>Invoice!B180</f>
        <v>2</v>
      </c>
      <c r="E176" s="59">
        <f>'Shipping Invoice'!J180*$N$1</f>
        <v>5.3</v>
      </c>
      <c r="F176" s="59">
        <f t="shared" si="9"/>
        <v>10.6</v>
      </c>
      <c r="G176" s="60">
        <f t="shared" si="7"/>
        <v>113.473</v>
      </c>
      <c r="H176" s="63">
        <f t="shared" si="8"/>
        <v>226.946</v>
      </c>
    </row>
    <row r="177" spans="1:8" s="62" customFormat="1" ht="36">
      <c r="A177" s="56" t="str">
        <f>IF((LEN('Copy paste to Here'!G181))&gt;5,((CONCATENATE('Copy paste to Here'!G181," &amp; ",'Copy paste to Here'!D181,"  &amp;  ",'Copy paste to Here'!E181))),"Empty Cell")</f>
        <v>316L steel belly banana, 14g (1.6mm) with a lower 8mm bezel set jewel ball and a dangling snake with crystals &amp; Length: 10mm  &amp;  Crystal Color: AB</v>
      </c>
      <c r="B177" s="57" t="str">
        <f>'Copy paste to Here'!C181</f>
        <v>MCD724</v>
      </c>
      <c r="C177" s="57" t="s">
        <v>846</v>
      </c>
      <c r="D177" s="58">
        <f>Invoice!B181</f>
        <v>2</v>
      </c>
      <c r="E177" s="59">
        <f>'Shipping Invoice'!J181*$N$1</f>
        <v>3.92</v>
      </c>
      <c r="F177" s="59">
        <f t="shared" si="9"/>
        <v>7.84</v>
      </c>
      <c r="G177" s="60">
        <f t="shared" si="7"/>
        <v>83.927199999999999</v>
      </c>
      <c r="H177" s="63">
        <f t="shared" si="8"/>
        <v>167.8544</v>
      </c>
    </row>
    <row r="178" spans="1:8" s="62" customFormat="1" ht="36">
      <c r="A178" s="56" t="str">
        <f>IF((LEN('Copy paste to Here'!G182))&gt;5,((CONCATENATE('Copy paste to Here'!G182," &amp; ",'Copy paste to Here'!D182,"  &amp;  ",'Copy paste to Here'!E182))),"Empty Cell")</f>
        <v>316L steel belly banana, 14g (1.6mm) with a lower 8mm bezel set jewel ball and a dangling snake with crystals &amp; Length: 10mm  &amp;  Crystal Color: Light Sapphire</v>
      </c>
      <c r="B178" s="57" t="str">
        <f>'Copy paste to Here'!C182</f>
        <v>MCD724</v>
      </c>
      <c r="C178" s="57" t="s">
        <v>846</v>
      </c>
      <c r="D178" s="58">
        <f>Invoice!B182</f>
        <v>3</v>
      </c>
      <c r="E178" s="59">
        <f>'Shipping Invoice'!J182*$N$1</f>
        <v>3.92</v>
      </c>
      <c r="F178" s="59">
        <f t="shared" si="9"/>
        <v>11.76</v>
      </c>
      <c r="G178" s="60">
        <f t="shared" si="7"/>
        <v>83.927199999999999</v>
      </c>
      <c r="H178" s="63">
        <f t="shared" si="8"/>
        <v>251.7816</v>
      </c>
    </row>
    <row r="179" spans="1:8" s="62" customFormat="1" ht="36">
      <c r="A179" s="56" t="str">
        <f>IF((LEN('Copy paste to Here'!G183))&gt;5,((CONCATENATE('Copy paste to Here'!G183," &amp; ",'Copy paste to Here'!D183,"  &amp;  ",'Copy paste to Here'!E183))),"Empty Cell")</f>
        <v>316L steel belly banana, 14g (1.6mm) with a lower 8mm bezel set jewel ball and a dangling snake with crystals &amp; Length: 10mm  &amp;  Crystal Color: Blue Zircon</v>
      </c>
      <c r="B179" s="57" t="str">
        <f>'Copy paste to Here'!C183</f>
        <v>MCD724</v>
      </c>
      <c r="C179" s="57" t="s">
        <v>846</v>
      </c>
      <c r="D179" s="58">
        <f>Invoice!B183</f>
        <v>2</v>
      </c>
      <c r="E179" s="59">
        <f>'Shipping Invoice'!J183*$N$1</f>
        <v>3.92</v>
      </c>
      <c r="F179" s="59">
        <f t="shared" si="9"/>
        <v>7.84</v>
      </c>
      <c r="G179" s="60">
        <f t="shared" si="7"/>
        <v>83.927199999999999</v>
      </c>
      <c r="H179" s="63">
        <f t="shared" si="8"/>
        <v>167.8544</v>
      </c>
    </row>
    <row r="180" spans="1:8" s="62" customFormat="1" ht="36">
      <c r="A180" s="56" t="str">
        <f>IF((LEN('Copy paste to Here'!G184))&gt;5,((CONCATENATE('Copy paste to Here'!G184," &amp; ",'Copy paste to Here'!D184,"  &amp;  ",'Copy paste to Here'!E184))),"Empty Cell")</f>
        <v>316L steel belly banana, 14g (1.6mm) with a lower 8mm bezel set jewel ball and a dangling snake with crystals &amp; Length: 10mm  &amp;  Crystal Color: Emerald</v>
      </c>
      <c r="B180" s="57" t="str">
        <f>'Copy paste to Here'!C184</f>
        <v>MCD724</v>
      </c>
      <c r="C180" s="57" t="s">
        <v>846</v>
      </c>
      <c r="D180" s="58">
        <f>Invoice!B184</f>
        <v>2</v>
      </c>
      <c r="E180" s="59">
        <f>'Shipping Invoice'!J184*$N$1</f>
        <v>3.92</v>
      </c>
      <c r="F180" s="59">
        <f t="shared" si="9"/>
        <v>7.84</v>
      </c>
      <c r="G180" s="60">
        <f t="shared" si="7"/>
        <v>83.927199999999999</v>
      </c>
      <c r="H180" s="63">
        <f t="shared" si="8"/>
        <v>167.8544</v>
      </c>
    </row>
    <row r="181" spans="1:8" s="62" customFormat="1" ht="24">
      <c r="A181" s="56" t="str">
        <f>IF((LEN('Copy paste to Here'!G185))&gt;5,((CONCATENATE('Copy paste to Here'!G185," &amp; ",'Copy paste to Here'!D185,"  &amp;  ",'Copy paste to Here'!E185))),"Empty Cell")</f>
        <v xml:space="preserve">Surgical steel belly banana, 14g (1.6mm) with a lower casted skull &amp; Length: 10mm  &amp;  </v>
      </c>
      <c r="B181" s="57" t="str">
        <f>'Copy paste to Here'!C185</f>
        <v>MCD753</v>
      </c>
      <c r="C181" s="57" t="s">
        <v>848</v>
      </c>
      <c r="D181" s="58">
        <f>Invoice!B185</f>
        <v>2</v>
      </c>
      <c r="E181" s="59">
        <f>'Shipping Invoice'!J185*$N$1</f>
        <v>3.33</v>
      </c>
      <c r="F181" s="59">
        <f t="shared" si="9"/>
        <v>6.66</v>
      </c>
      <c r="G181" s="60">
        <f t="shared" si="7"/>
        <v>71.295299999999997</v>
      </c>
      <c r="H181" s="63">
        <f t="shared" si="8"/>
        <v>142.59059999999999</v>
      </c>
    </row>
    <row r="182" spans="1:8" s="62" customFormat="1" ht="36">
      <c r="A182" s="56" t="str">
        <f>IF((LEN('Copy paste to Here'!G186))&gt;5,((CONCATENATE('Copy paste to Here'!G186," &amp; ",'Copy paste to Here'!D186,"  &amp;  ",'Copy paste to Here'!E186))),"Empty Cell")</f>
        <v>Round nipple shield with prong set crystal studded rim and surgical steel barbell, 14g (1.6mm) with two 5mm balls &amp; Length: 12mm  &amp;  Crystal Color: Clear</v>
      </c>
      <c r="B182" s="57" t="str">
        <f>'Copy paste to Here'!C186</f>
        <v>MCNPC3</v>
      </c>
      <c r="C182" s="57" t="s">
        <v>1067</v>
      </c>
      <c r="D182" s="58">
        <f>Invoice!B186</f>
        <v>2</v>
      </c>
      <c r="E182" s="59">
        <f>'Shipping Invoice'!J186*$N$1</f>
        <v>3</v>
      </c>
      <c r="F182" s="59">
        <f t="shared" si="9"/>
        <v>6</v>
      </c>
      <c r="G182" s="60">
        <f t="shared" si="7"/>
        <v>64.23</v>
      </c>
      <c r="H182" s="63">
        <f t="shared" si="8"/>
        <v>128.46</v>
      </c>
    </row>
    <row r="183" spans="1:8" s="62" customFormat="1" ht="36">
      <c r="A183" s="56" t="str">
        <f>IF((LEN('Copy paste to Here'!G187))&gt;5,((CONCATENATE('Copy paste to Here'!G187," &amp; ",'Copy paste to Here'!D187,"  &amp;  ",'Copy paste to Here'!E187))),"Empty Cell")</f>
        <v>Round nipple shield with prong set crystal studded rim and surgical steel barbell, 14g (1.6mm) with two 5mm balls &amp; Length: 14mm  &amp;  Crystal Color: Clear</v>
      </c>
      <c r="B183" s="57" t="str">
        <f>'Copy paste to Here'!C187</f>
        <v>MCNPC3</v>
      </c>
      <c r="C183" s="57" t="s">
        <v>1068</v>
      </c>
      <c r="D183" s="58">
        <f>Invoice!B187</f>
        <v>2</v>
      </c>
      <c r="E183" s="59">
        <f>'Shipping Invoice'!J187*$N$1</f>
        <v>3.26</v>
      </c>
      <c r="F183" s="59">
        <f t="shared" si="9"/>
        <v>6.52</v>
      </c>
      <c r="G183" s="60">
        <f t="shared" si="7"/>
        <v>69.796599999999998</v>
      </c>
      <c r="H183" s="63">
        <f t="shared" si="8"/>
        <v>139.5932</v>
      </c>
    </row>
    <row r="184" spans="1:8" s="62" customFormat="1" ht="36">
      <c r="A184" s="56" t="str">
        <f>IF((LEN('Copy paste to Here'!G188))&gt;5,((CONCATENATE('Copy paste to Here'!G188," &amp; ",'Copy paste to Here'!D188,"  &amp;  ",'Copy paste to Here'!E188))),"Empty Cell")</f>
        <v>Round nipple shield with prong set crystal studded rim and surgical steel barbell, 14g (1.6mm) with two 5mm balls &amp; Length: 14mm  &amp;  Crystal Color: Light Sapphire</v>
      </c>
      <c r="B184" s="57" t="str">
        <f>'Copy paste to Here'!C188</f>
        <v>MCNPC3</v>
      </c>
      <c r="C184" s="57" t="s">
        <v>1068</v>
      </c>
      <c r="D184" s="58">
        <f>Invoice!B188</f>
        <v>2</v>
      </c>
      <c r="E184" s="59">
        <f>'Shipping Invoice'!J188*$N$1</f>
        <v>3.26</v>
      </c>
      <c r="F184" s="59">
        <f t="shared" si="9"/>
        <v>6.52</v>
      </c>
      <c r="G184" s="60">
        <f t="shared" si="7"/>
        <v>69.796599999999998</v>
      </c>
      <c r="H184" s="63">
        <f t="shared" si="8"/>
        <v>139.5932</v>
      </c>
    </row>
    <row r="185" spans="1:8" s="62" customFormat="1" ht="36">
      <c r="A185" s="56" t="str">
        <f>IF((LEN('Copy paste to Here'!G189))&gt;5,((CONCATENATE('Copy paste to Here'!G189," &amp; ",'Copy paste to Here'!D189,"  &amp;  ",'Copy paste to Here'!E189))),"Empty Cell")</f>
        <v>Round nipple shield with prong set crystal studded rim and surgical steel barbell, 14g (1.6mm) with two 5mm balls &amp; Length: 14mm  &amp;  Crystal Color: Multi-colored</v>
      </c>
      <c r="B185" s="57" t="str">
        <f>'Copy paste to Here'!C189</f>
        <v>MCNPC3</v>
      </c>
      <c r="C185" s="57" t="s">
        <v>1068</v>
      </c>
      <c r="D185" s="58">
        <f>Invoice!B189</f>
        <v>2</v>
      </c>
      <c r="E185" s="59">
        <f>'Shipping Invoice'!J189*$N$1</f>
        <v>3.26</v>
      </c>
      <c r="F185" s="59">
        <f t="shared" si="9"/>
        <v>6.52</v>
      </c>
      <c r="G185" s="60">
        <f t="shared" si="7"/>
        <v>69.796599999999998</v>
      </c>
      <c r="H185" s="63">
        <f t="shared" si="8"/>
        <v>139.5932</v>
      </c>
    </row>
    <row r="186" spans="1:8" s="62" customFormat="1" ht="24">
      <c r="A186" s="56" t="str">
        <f>IF((LEN('Copy paste to Here'!G190))&gt;5,((CONCATENATE('Copy paste to Here'!G190," &amp; ",'Copy paste to Here'!D190,"  &amp;  ",'Copy paste to Here'!E190))),"Empty Cell")</f>
        <v xml:space="preserve">3mm multi-crystal ferido glued ball with resin cover and 16g (1.2mm) threading (sold per pcs) &amp; Crystal Color: Clear  &amp;  </v>
      </c>
      <c r="B186" s="57" t="str">
        <f>'Copy paste to Here'!C190</f>
        <v>MFR3</v>
      </c>
      <c r="C186" s="57" t="s">
        <v>853</v>
      </c>
      <c r="D186" s="58">
        <f>Invoice!B190</f>
        <v>6</v>
      </c>
      <c r="E186" s="59">
        <f>'Shipping Invoice'!J190*$N$1</f>
        <v>2.92</v>
      </c>
      <c r="F186" s="59">
        <f t="shared" si="9"/>
        <v>17.52</v>
      </c>
      <c r="G186" s="60">
        <f t="shared" si="7"/>
        <v>62.517199999999995</v>
      </c>
      <c r="H186" s="63">
        <f t="shared" si="8"/>
        <v>375.10319999999996</v>
      </c>
    </row>
    <row r="187" spans="1:8" s="62" customFormat="1" ht="24">
      <c r="A187" s="56" t="str">
        <f>IF((LEN('Copy paste to Here'!G191))&gt;5,((CONCATENATE('Copy paste to Here'!G191," &amp; ",'Copy paste to Here'!D191,"  &amp;  ",'Copy paste to Here'!E191))),"Empty Cell")</f>
        <v xml:space="preserve">3mm multi-crystal ferido glued ball with resin cover and 16g (1.2mm) threading (sold per pcs) &amp; Crystal Color: Sapphire  &amp;  </v>
      </c>
      <c r="B187" s="57" t="str">
        <f>'Copy paste to Here'!C191</f>
        <v>MFR3</v>
      </c>
      <c r="C187" s="57" t="s">
        <v>853</v>
      </c>
      <c r="D187" s="58">
        <f>Invoice!B191</f>
        <v>4</v>
      </c>
      <c r="E187" s="59">
        <f>'Shipping Invoice'!J191*$N$1</f>
        <v>2.92</v>
      </c>
      <c r="F187" s="59">
        <f t="shared" si="9"/>
        <v>11.68</v>
      </c>
      <c r="G187" s="60">
        <f t="shared" si="7"/>
        <v>62.517199999999995</v>
      </c>
      <c r="H187" s="63">
        <f t="shared" si="8"/>
        <v>250.06879999999998</v>
      </c>
    </row>
    <row r="188" spans="1:8" s="62" customFormat="1" ht="36">
      <c r="A188" s="56" t="str">
        <f>IF((LEN('Copy paste to Here'!G192))&gt;5,((CONCATENATE('Copy paste to Here'!G192," &amp; ",'Copy paste to Here'!D192,"  &amp;  ",'Copy paste to Here'!E192))),"Empty Cell")</f>
        <v>Surgical steel nipple barbell, 14g (1.6mm) with a 5mm ferido glued multi crystal ball with resin cover on both sides - length 1/4'' - 5/8'' (6m - 16mm) &amp; Length: 12mm  &amp;  Crystal Color: AB</v>
      </c>
      <c r="B188" s="57" t="str">
        <f>'Copy paste to Here'!C192</f>
        <v>NPFR5</v>
      </c>
      <c r="C188" s="57" t="s">
        <v>855</v>
      </c>
      <c r="D188" s="58">
        <f>Invoice!B192</f>
        <v>2</v>
      </c>
      <c r="E188" s="59">
        <f>'Shipping Invoice'!J192*$N$1</f>
        <v>5.24</v>
      </c>
      <c r="F188" s="59">
        <f t="shared" si="9"/>
        <v>10.48</v>
      </c>
      <c r="G188" s="60">
        <f t="shared" si="7"/>
        <v>112.1884</v>
      </c>
      <c r="H188" s="63">
        <f t="shared" si="8"/>
        <v>224.3768</v>
      </c>
    </row>
    <row r="189" spans="1:8" s="62" customFormat="1" ht="36">
      <c r="A189" s="56" t="str">
        <f>IF((LEN('Copy paste to Here'!G193))&gt;5,((CONCATENATE('Copy paste to Here'!G193," &amp; ",'Copy paste to Here'!D193,"  &amp;  ",'Copy paste to Here'!E193))),"Empty Cell")</f>
        <v>Surgical steel nipple barbell, 14g (1.6mm) with a 5mm ferido glued multi crystal ball with resin cover on both sides - length 1/4'' - 5/8'' (6m - 16mm) &amp; Length: 12mm  &amp;  Crystal Color: Rose</v>
      </c>
      <c r="B189" s="57" t="str">
        <f>'Copy paste to Here'!C193</f>
        <v>NPFR5</v>
      </c>
      <c r="C189" s="57" t="s">
        <v>855</v>
      </c>
      <c r="D189" s="58">
        <f>Invoice!B193</f>
        <v>2</v>
      </c>
      <c r="E189" s="59">
        <f>'Shipping Invoice'!J193*$N$1</f>
        <v>5.24</v>
      </c>
      <c r="F189" s="59">
        <f t="shared" si="9"/>
        <v>10.48</v>
      </c>
      <c r="G189" s="60">
        <f t="shared" si="7"/>
        <v>112.1884</v>
      </c>
      <c r="H189" s="63">
        <f t="shared" si="8"/>
        <v>224.3768</v>
      </c>
    </row>
    <row r="190" spans="1:8" s="62" customFormat="1" ht="36">
      <c r="A190" s="56" t="str">
        <f>IF((LEN('Copy paste to Here'!G194))&gt;5,((CONCATENATE('Copy paste to Here'!G194," &amp; ",'Copy paste to Here'!D194,"  &amp;  ",'Copy paste to Here'!E194))),"Empty Cell")</f>
        <v>Surgical steel nipple barbell, 14g (1.6mm) with a 5mm ferido glued multi crystal ball with resin cover on both sides - length 1/4'' - 5/8'' (6m - 16mm) &amp; Length: 14mm  &amp;  Crystal Color: Clear</v>
      </c>
      <c r="B190" s="57" t="str">
        <f>'Copy paste to Here'!C194</f>
        <v>NPFR5</v>
      </c>
      <c r="C190" s="57" t="s">
        <v>855</v>
      </c>
      <c r="D190" s="58">
        <f>Invoice!B194</f>
        <v>2</v>
      </c>
      <c r="E190" s="59">
        <f>'Shipping Invoice'!J194*$N$1</f>
        <v>5.24</v>
      </c>
      <c r="F190" s="59">
        <f t="shared" si="9"/>
        <v>10.48</v>
      </c>
      <c r="G190" s="60">
        <f t="shared" si="7"/>
        <v>112.1884</v>
      </c>
      <c r="H190" s="63">
        <f t="shared" si="8"/>
        <v>224.3768</v>
      </c>
    </row>
    <row r="191" spans="1:8" s="62" customFormat="1" ht="36">
      <c r="A191" s="56" t="str">
        <f>IF((LEN('Copy paste to Here'!G195))&gt;5,((CONCATENATE('Copy paste to Here'!G195," &amp; ",'Copy paste to Here'!D195,"  &amp;  ",'Copy paste to Here'!E195))),"Empty Cell")</f>
        <v>Surgical steel nipple barbell, 14g (1.6mm) with a 5mm ferido glued multi crystal ball with resin cover on both sides - length 1/4'' - 5/8'' (6m - 16mm) &amp; Length: 14mm  &amp;  Crystal Color: Emerald</v>
      </c>
      <c r="B191" s="57" t="str">
        <f>'Copy paste to Here'!C195</f>
        <v>NPFR5</v>
      </c>
      <c r="C191" s="57" t="s">
        <v>855</v>
      </c>
      <c r="D191" s="58">
        <f>Invoice!B195</f>
        <v>2</v>
      </c>
      <c r="E191" s="59">
        <f>'Shipping Invoice'!J195*$N$1</f>
        <v>5.24</v>
      </c>
      <c r="F191" s="59">
        <f t="shared" si="9"/>
        <v>10.48</v>
      </c>
      <c r="G191" s="60">
        <f t="shared" si="7"/>
        <v>112.1884</v>
      </c>
      <c r="H191" s="63">
        <f t="shared" si="8"/>
        <v>224.3768</v>
      </c>
    </row>
    <row r="192" spans="1:8" s="62" customFormat="1" ht="36">
      <c r="A192" s="56" t="str">
        <f>IF((LEN('Copy paste to Here'!G196))&gt;5,((CONCATENATE('Copy paste to Here'!G196," &amp; ",'Copy paste to Here'!D196,"  &amp;  ",'Copy paste to Here'!E196))),"Empty Cell")</f>
        <v>Surgical steel nipple barbell, 14g (1.6mm) with a 5mm ferido glued multi crystal ball with resin cover on both sides - length 1/4'' - 5/8'' (6m - 16mm) &amp; Length: 16mm  &amp;  Crystal Color: Light Siam</v>
      </c>
      <c r="B192" s="57" t="str">
        <f>'Copy paste to Here'!C196</f>
        <v>NPFR5</v>
      </c>
      <c r="C192" s="57" t="s">
        <v>855</v>
      </c>
      <c r="D192" s="58">
        <f>Invoice!B196</f>
        <v>2</v>
      </c>
      <c r="E192" s="59">
        <f>'Shipping Invoice'!J196*$N$1</f>
        <v>5.24</v>
      </c>
      <c r="F192" s="59">
        <f t="shared" si="9"/>
        <v>10.48</v>
      </c>
      <c r="G192" s="60">
        <f t="shared" si="7"/>
        <v>112.1884</v>
      </c>
      <c r="H192" s="63">
        <f t="shared" si="8"/>
        <v>224.3768</v>
      </c>
    </row>
    <row r="193" spans="1:8" s="62" customFormat="1" ht="24">
      <c r="A193" s="56" t="str">
        <f>IF((LEN('Copy paste to Here'!G197))&gt;5,((CONCATENATE('Copy paste to Here'!G197," &amp; ",'Copy paste to Here'!D197,"  &amp;  ",'Copy paste to Here'!E197))),"Empty Cell")</f>
        <v>316L steel nipple barbell, 14g (1.6mm) with a 5mm synthetic opal ball on both sides &amp; Length: 14mm  &amp;  Color: Light blue</v>
      </c>
      <c r="B193" s="57" t="str">
        <f>'Copy paste to Here'!C197</f>
        <v>NPOP5</v>
      </c>
      <c r="C193" s="57" t="s">
        <v>856</v>
      </c>
      <c r="D193" s="58">
        <f>Invoice!B197</f>
        <v>2</v>
      </c>
      <c r="E193" s="59">
        <f>'Shipping Invoice'!J197*$N$1</f>
        <v>11.8</v>
      </c>
      <c r="F193" s="59">
        <f t="shared" si="9"/>
        <v>23.6</v>
      </c>
      <c r="G193" s="60">
        <f t="shared" si="7"/>
        <v>252.63800000000001</v>
      </c>
      <c r="H193" s="63">
        <f t="shared" si="8"/>
        <v>505.27600000000001</v>
      </c>
    </row>
    <row r="194" spans="1:8" s="62" customFormat="1" ht="36">
      <c r="A194" s="56" t="str">
        <f>IF((LEN('Copy paste to Here'!G198))&gt;5,((CONCATENATE('Copy paste to Here'!G198," &amp; ",'Copy paste to Here'!D198,"  &amp;  ",'Copy paste to Here'!E198))),"Empty Cell")</f>
        <v xml:space="preserve">316L steel nipple barbell, 14g (1.6mm) with two small roses (roses are made from 925 Silver plated brass) &amp; Length: 12mm  &amp;  </v>
      </c>
      <c r="B194" s="57" t="str">
        <f>'Copy paste to Here'!C198</f>
        <v>NPSH1</v>
      </c>
      <c r="C194" s="57" t="s">
        <v>858</v>
      </c>
      <c r="D194" s="58">
        <f>Invoice!B198</f>
        <v>1</v>
      </c>
      <c r="E194" s="59">
        <f>'Shipping Invoice'!J198*$N$1</f>
        <v>4.07</v>
      </c>
      <c r="F194" s="59">
        <f t="shared" si="9"/>
        <v>4.07</v>
      </c>
      <c r="G194" s="60">
        <f t="shared" si="7"/>
        <v>87.1387</v>
      </c>
      <c r="H194" s="63">
        <f t="shared" si="8"/>
        <v>87.1387</v>
      </c>
    </row>
    <row r="195" spans="1:8" s="62" customFormat="1" ht="36">
      <c r="A195" s="56" t="str">
        <f>IF((LEN('Copy paste to Here'!G199))&gt;5,((CONCATENATE('Copy paste to Here'!G199," &amp; ",'Copy paste to Here'!D199,"  &amp;  ",'Copy paste to Here'!E199))),"Empty Cell")</f>
        <v xml:space="preserve">316L steel nipple barbell, 14g (1.6mm) with two small wings with black accents (wings are made from 925 Silver plated brass) &amp; Length: 12mm  &amp;  </v>
      </c>
      <c r="B195" s="57" t="str">
        <f>'Copy paste to Here'!C199</f>
        <v>NPSH16</v>
      </c>
      <c r="C195" s="57" t="s">
        <v>860</v>
      </c>
      <c r="D195" s="58">
        <f>Invoice!B199</f>
        <v>2</v>
      </c>
      <c r="E195" s="59">
        <f>'Shipping Invoice'!J199*$N$1</f>
        <v>2.78</v>
      </c>
      <c r="F195" s="59">
        <f t="shared" si="9"/>
        <v>5.56</v>
      </c>
      <c r="G195" s="60">
        <f t="shared" si="7"/>
        <v>59.519799999999996</v>
      </c>
      <c r="H195" s="63">
        <f t="shared" si="8"/>
        <v>119.03959999999999</v>
      </c>
    </row>
    <row r="196" spans="1:8" s="62" customFormat="1" ht="36">
      <c r="A196" s="56" t="str">
        <f>IF((LEN('Copy paste to Here'!G200))&gt;5,((CONCATENATE('Copy paste to Here'!G200," &amp; ",'Copy paste to Here'!D200,"  &amp;  ",'Copy paste to Here'!E200))),"Empty Cell")</f>
        <v xml:space="preserve">316L steel nipple barbell, 14g (1.6mm) with two small wings with black accents (wings are made from 925 Silver plated brass) &amp; Length: 14mm  &amp;  </v>
      </c>
      <c r="B196" s="57" t="str">
        <f>'Copy paste to Here'!C200</f>
        <v>NPSH16</v>
      </c>
      <c r="C196" s="57" t="s">
        <v>860</v>
      </c>
      <c r="D196" s="58">
        <f>Invoice!B200</f>
        <v>1</v>
      </c>
      <c r="E196" s="59">
        <f>'Shipping Invoice'!J200*$N$1</f>
        <v>2.78</v>
      </c>
      <c r="F196" s="59">
        <f t="shared" si="9"/>
        <v>2.78</v>
      </c>
      <c r="G196" s="60">
        <f t="shared" si="7"/>
        <v>59.519799999999996</v>
      </c>
      <c r="H196" s="63">
        <f t="shared" si="8"/>
        <v>59.519799999999996</v>
      </c>
    </row>
    <row r="197" spans="1:8" s="62" customFormat="1" ht="36">
      <c r="A197" s="56" t="str">
        <f>IF((LEN('Copy paste to Here'!G201))&gt;5,((CONCATENATE('Copy paste to Here'!G201," &amp; ",'Copy paste to Here'!D201,"  &amp;  ",'Copy paste to Here'!E201))),"Empty Cell")</f>
        <v xml:space="preserve">316L steel nipple barbell, 14g (1.6mm) with two small wings with black accents (wings are made from 925 Silver plated brass) &amp; Length: 16mm  &amp;  </v>
      </c>
      <c r="B197" s="57" t="str">
        <f>'Copy paste to Here'!C201</f>
        <v>NPSH16</v>
      </c>
      <c r="C197" s="57" t="s">
        <v>860</v>
      </c>
      <c r="D197" s="58">
        <f>Invoice!B201</f>
        <v>1</v>
      </c>
      <c r="E197" s="59">
        <f>'Shipping Invoice'!J201*$N$1</f>
        <v>2.78</v>
      </c>
      <c r="F197" s="59">
        <f t="shared" si="9"/>
        <v>2.78</v>
      </c>
      <c r="G197" s="60">
        <f t="shared" si="7"/>
        <v>59.519799999999996</v>
      </c>
      <c r="H197" s="63">
        <f t="shared" si="8"/>
        <v>59.519799999999996</v>
      </c>
    </row>
    <row r="198" spans="1:8" s="62" customFormat="1" ht="36">
      <c r="A198" s="56" t="str">
        <f>IF((LEN('Copy paste to Here'!G202))&gt;5,((CONCATENATE('Copy paste to Here'!G202," &amp; ",'Copy paste to Here'!D202,"  &amp;  ",'Copy paste to Here'!E202))),"Empty Cell")</f>
        <v>Black and gold anodized 316L steel nipple barbell, 14g (1.6mm) with a 5mm cone and casted arrow end &amp; Length: 12mm  &amp;  Color: Gold</v>
      </c>
      <c r="B198" s="57" t="str">
        <f>'Copy paste to Here'!C202</f>
        <v>NPTSH8</v>
      </c>
      <c r="C198" s="57" t="s">
        <v>862</v>
      </c>
      <c r="D198" s="58">
        <f>Invoice!B202</f>
        <v>2</v>
      </c>
      <c r="E198" s="59">
        <f>'Shipping Invoice'!J202*$N$1</f>
        <v>3.8</v>
      </c>
      <c r="F198" s="59">
        <f t="shared" si="9"/>
        <v>7.6</v>
      </c>
      <c r="G198" s="60">
        <f t="shared" si="7"/>
        <v>81.35799999999999</v>
      </c>
      <c r="H198" s="63">
        <f t="shared" si="8"/>
        <v>162.71599999999998</v>
      </c>
    </row>
    <row r="199" spans="1:8" s="62" customFormat="1" ht="24">
      <c r="A199" s="56" t="str">
        <f>IF((LEN('Copy paste to Here'!G203))&gt;5,((CONCATENATE('Copy paste to Here'!G203," &amp; ",'Copy paste to Here'!D203,"  &amp;  ",'Copy paste to Here'!E203))),"Empty Cell")</f>
        <v xml:space="preserve">925 sterling silver nose hoop with ball with rose gold plating 22g (0.6mm) with an outer diameter of 5/16'' (8mm) - 1 piece &amp;   &amp;  </v>
      </c>
      <c r="B199" s="57" t="str">
        <f>'Copy paste to Here'!C203</f>
        <v>NS05RS</v>
      </c>
      <c r="C199" s="57" t="s">
        <v>864</v>
      </c>
      <c r="D199" s="58">
        <f>Invoice!B203</f>
        <v>25</v>
      </c>
      <c r="E199" s="59">
        <f>'Shipping Invoice'!J203*$N$1</f>
        <v>1.1399999999999999</v>
      </c>
      <c r="F199" s="59">
        <f t="shared" si="9"/>
        <v>28.499999999999996</v>
      </c>
      <c r="G199" s="60">
        <f t="shared" si="7"/>
        <v>24.407399999999999</v>
      </c>
      <c r="H199" s="63">
        <f t="shared" si="8"/>
        <v>610.18499999999995</v>
      </c>
    </row>
    <row r="200" spans="1:8" s="62" customFormat="1" ht="24">
      <c r="A200" s="56" t="str">
        <f>IF((LEN('Copy paste to Here'!G204))&gt;5,((CONCATENATE('Copy paste to Here'!G204," &amp; ",'Copy paste to Here'!D204,"  &amp;  ",'Copy paste to Here'!E204))),"Empty Cell")</f>
        <v xml:space="preserve">Surgical steel nose screw, 20g (0.8mm) with 2mm half ball shaped round crystal top &amp; Crystal Color: AB  &amp;  </v>
      </c>
      <c r="B200" s="57" t="str">
        <f>'Copy paste to Here'!C204</f>
        <v>NSC</v>
      </c>
      <c r="C200" s="57" t="s">
        <v>125</v>
      </c>
      <c r="D200" s="58">
        <f>Invoice!B204</f>
        <v>5</v>
      </c>
      <c r="E200" s="59">
        <f>'Shipping Invoice'!J204*$N$1</f>
        <v>0.41</v>
      </c>
      <c r="F200" s="59">
        <f t="shared" si="9"/>
        <v>2.0499999999999998</v>
      </c>
      <c r="G200" s="60">
        <f t="shared" si="7"/>
        <v>8.7781000000000002</v>
      </c>
      <c r="H200" s="63">
        <f t="shared" si="8"/>
        <v>43.890500000000003</v>
      </c>
    </row>
    <row r="201" spans="1:8" s="62" customFormat="1" ht="24">
      <c r="A201" s="56" t="str">
        <f>IF((LEN('Copy paste to Here'!G205))&gt;5,((CONCATENATE('Copy paste to Here'!G205," &amp; ",'Copy paste to Here'!D205,"  &amp;  ",'Copy paste to Here'!E205))),"Empty Cell")</f>
        <v xml:space="preserve">Surgical steel nose screw, 20g (0.8mm) with 2mm half ball shaped round crystal top &amp; Crystal Color: Light Sapphire  &amp;  </v>
      </c>
      <c r="B201" s="57" t="str">
        <f>'Copy paste to Here'!C205</f>
        <v>NSC</v>
      </c>
      <c r="C201" s="57" t="s">
        <v>125</v>
      </c>
      <c r="D201" s="58">
        <f>Invoice!B205</f>
        <v>5</v>
      </c>
      <c r="E201" s="59">
        <f>'Shipping Invoice'!J205*$N$1</f>
        <v>0.41</v>
      </c>
      <c r="F201" s="59">
        <f t="shared" si="9"/>
        <v>2.0499999999999998</v>
      </c>
      <c r="G201" s="60">
        <f t="shared" si="7"/>
        <v>8.7781000000000002</v>
      </c>
      <c r="H201" s="63">
        <f t="shared" si="8"/>
        <v>43.890500000000003</v>
      </c>
    </row>
    <row r="202" spans="1:8" s="62" customFormat="1" ht="24">
      <c r="A202" s="56" t="str">
        <f>IF((LEN('Copy paste to Here'!G206))&gt;5,((CONCATENATE('Copy paste to Here'!G206," &amp; ",'Copy paste to Here'!D206,"  &amp;  ",'Copy paste to Here'!E206))),"Empty Cell")</f>
        <v xml:space="preserve">Surgical steel nose screw, 20g (0.8mm) with 2mm half ball shaped round crystal top &amp; Crystal Color: Sapphire  &amp;  </v>
      </c>
      <c r="B202" s="57" t="str">
        <f>'Copy paste to Here'!C206</f>
        <v>NSC</v>
      </c>
      <c r="C202" s="57" t="s">
        <v>125</v>
      </c>
      <c r="D202" s="58">
        <f>Invoice!B206</f>
        <v>5</v>
      </c>
      <c r="E202" s="59">
        <f>'Shipping Invoice'!J206*$N$1</f>
        <v>0.41</v>
      </c>
      <c r="F202" s="59">
        <f t="shared" si="9"/>
        <v>2.0499999999999998</v>
      </c>
      <c r="G202" s="60">
        <f t="shared" si="7"/>
        <v>8.7781000000000002</v>
      </c>
      <c r="H202" s="63">
        <f t="shared" si="8"/>
        <v>43.890500000000003</v>
      </c>
    </row>
    <row r="203" spans="1:8" s="62" customFormat="1" ht="24">
      <c r="A203" s="56" t="str">
        <f>IF((LEN('Copy paste to Here'!G207))&gt;5,((CONCATENATE('Copy paste to Here'!G207," &amp; ",'Copy paste to Here'!D207,"  &amp;  ",'Copy paste to Here'!E207))),"Empty Cell")</f>
        <v xml:space="preserve">Surgical steel nose screw, 20g (0.8mm) with 2mm half ball shaped round crystal top &amp; Crystal Color: Light Siam  &amp;  </v>
      </c>
      <c r="B203" s="57" t="str">
        <f>'Copy paste to Here'!C207</f>
        <v>NSC</v>
      </c>
      <c r="C203" s="57" t="s">
        <v>125</v>
      </c>
      <c r="D203" s="58">
        <f>Invoice!B207</f>
        <v>5</v>
      </c>
      <c r="E203" s="59">
        <f>'Shipping Invoice'!J207*$N$1</f>
        <v>0.41</v>
      </c>
      <c r="F203" s="59">
        <f t="shared" si="9"/>
        <v>2.0499999999999998</v>
      </c>
      <c r="G203" s="60">
        <f t="shared" si="7"/>
        <v>8.7781000000000002</v>
      </c>
      <c r="H203" s="63">
        <f t="shared" si="8"/>
        <v>43.890500000000003</v>
      </c>
    </row>
    <row r="204" spans="1:8" s="62" customFormat="1" ht="24">
      <c r="A204" s="56" t="str">
        <f>IF((LEN('Copy paste to Here'!G208))&gt;5,((CONCATENATE('Copy paste to Here'!G208," &amp; ",'Copy paste to Here'!D208,"  &amp;  ",'Copy paste to Here'!E208))),"Empty Cell")</f>
        <v xml:space="preserve">Surgical steel nose screw, 20g (0.8mm) with 2mm half ball shaped round crystal top &amp; Crystal Color: Peridot  &amp;  </v>
      </c>
      <c r="B204" s="57" t="str">
        <f>'Copy paste to Here'!C208</f>
        <v>NSC</v>
      </c>
      <c r="C204" s="57" t="s">
        <v>125</v>
      </c>
      <c r="D204" s="58">
        <f>Invoice!B208</f>
        <v>5</v>
      </c>
      <c r="E204" s="59">
        <f>'Shipping Invoice'!J208*$N$1</f>
        <v>0.41</v>
      </c>
      <c r="F204" s="59">
        <f t="shared" si="9"/>
        <v>2.0499999999999998</v>
      </c>
      <c r="G204" s="60">
        <f t="shared" si="7"/>
        <v>8.7781000000000002</v>
      </c>
      <c r="H204" s="63">
        <f t="shared" si="8"/>
        <v>43.890500000000003</v>
      </c>
    </row>
    <row r="205" spans="1:8" s="62" customFormat="1" ht="24">
      <c r="A205" s="56" t="str">
        <f>IF((LEN('Copy paste to Here'!G209))&gt;5,((CONCATENATE('Copy paste to Here'!G209," &amp; ",'Copy paste to Here'!D209,"  &amp;  ",'Copy paste to Here'!E209))),"Empty Cell")</f>
        <v xml:space="preserve">Surgical steel nose screw, 20g (0.8mm) with prong set 2mm round CZ stone &amp; Cz Color: Clear  &amp;  </v>
      </c>
      <c r="B205" s="57" t="str">
        <f>'Copy paste to Here'!C209</f>
        <v>NSWZR2</v>
      </c>
      <c r="C205" s="57" t="s">
        <v>866</v>
      </c>
      <c r="D205" s="58">
        <f>Invoice!B209</f>
        <v>20</v>
      </c>
      <c r="E205" s="59">
        <f>'Shipping Invoice'!J209*$N$1</f>
        <v>1.02</v>
      </c>
      <c r="F205" s="59">
        <f t="shared" si="9"/>
        <v>20.399999999999999</v>
      </c>
      <c r="G205" s="60">
        <f t="shared" si="7"/>
        <v>21.838200000000001</v>
      </c>
      <c r="H205" s="63">
        <f t="shared" si="8"/>
        <v>436.76400000000001</v>
      </c>
    </row>
    <row r="206" spans="1:8" s="62" customFormat="1" ht="24">
      <c r="A206" s="56" t="str">
        <f>IF((LEN('Copy paste to Here'!G210))&gt;5,((CONCATENATE('Copy paste to Here'!G210," &amp; ",'Copy paste to Here'!D210,"  &amp;  ",'Copy paste to Here'!E210))),"Empty Cell")</f>
        <v xml:space="preserve">Surgical steel nose screw, 20g (0.8mm) with prong set 2mm round CZ stone &amp; Cz Color: Rose  &amp;  </v>
      </c>
      <c r="B206" s="57" t="str">
        <f>'Copy paste to Here'!C210</f>
        <v>NSWZR2</v>
      </c>
      <c r="C206" s="57" t="s">
        <v>866</v>
      </c>
      <c r="D206" s="58">
        <f>Invoice!B210</f>
        <v>5</v>
      </c>
      <c r="E206" s="59">
        <f>'Shipping Invoice'!J210*$N$1</f>
        <v>1.02</v>
      </c>
      <c r="F206" s="59">
        <f t="shared" si="9"/>
        <v>5.0999999999999996</v>
      </c>
      <c r="G206" s="60">
        <f t="shared" si="7"/>
        <v>21.838200000000001</v>
      </c>
      <c r="H206" s="63">
        <f t="shared" si="8"/>
        <v>109.191</v>
      </c>
    </row>
    <row r="207" spans="1:8" s="62" customFormat="1" ht="24">
      <c r="A207" s="56" t="str">
        <f>IF((LEN('Copy paste to Here'!G211))&gt;5,((CONCATENATE('Copy paste to Here'!G211," &amp; ",'Copy paste to Here'!D211,"  &amp;  ",'Copy paste to Here'!E211))),"Empty Cell")</f>
        <v xml:space="preserve">Surgical steel nose screw, 20g (0.8mm) with prong set 2mm round CZ stone &amp; Cz Color: Lavender  &amp;  </v>
      </c>
      <c r="B207" s="57" t="str">
        <f>'Copy paste to Here'!C211</f>
        <v>NSWZR2</v>
      </c>
      <c r="C207" s="57" t="s">
        <v>866</v>
      </c>
      <c r="D207" s="58">
        <f>Invoice!B211</f>
        <v>5</v>
      </c>
      <c r="E207" s="59">
        <f>'Shipping Invoice'!J211*$N$1</f>
        <v>1.02</v>
      </c>
      <c r="F207" s="59">
        <f t="shared" si="9"/>
        <v>5.0999999999999996</v>
      </c>
      <c r="G207" s="60">
        <f t="shared" si="7"/>
        <v>21.838200000000001</v>
      </c>
      <c r="H207" s="63">
        <f t="shared" si="8"/>
        <v>109.191</v>
      </c>
    </row>
    <row r="208" spans="1:8" s="62" customFormat="1" ht="24">
      <c r="A208" s="56" t="str">
        <f>IF((LEN('Copy paste to Here'!G212))&gt;5,((CONCATENATE('Copy paste to Here'!G212," &amp; ",'Copy paste to Here'!D212,"  &amp;  ",'Copy paste to Here'!E212))),"Empty Cell")</f>
        <v xml:space="preserve">Surgical steel nose screw, 20g (0.8mm) with prong set 2mm round CZ stone &amp; Cz Color: Aquamarine  &amp;  </v>
      </c>
      <c r="B208" s="57" t="str">
        <f>'Copy paste to Here'!C212</f>
        <v>NSWZR2</v>
      </c>
      <c r="C208" s="57" t="s">
        <v>866</v>
      </c>
      <c r="D208" s="58">
        <f>Invoice!B212</f>
        <v>5</v>
      </c>
      <c r="E208" s="59">
        <f>'Shipping Invoice'!J212*$N$1</f>
        <v>1.02</v>
      </c>
      <c r="F208" s="59">
        <f t="shared" si="9"/>
        <v>5.0999999999999996</v>
      </c>
      <c r="G208" s="60">
        <f t="shared" si="7"/>
        <v>21.838200000000001</v>
      </c>
      <c r="H208" s="63">
        <f t="shared" si="8"/>
        <v>109.191</v>
      </c>
    </row>
    <row r="209" spans="1:8" s="62" customFormat="1" ht="24">
      <c r="A209" s="56" t="str">
        <f>IF((LEN('Copy paste to Here'!G213))&gt;5,((CONCATENATE('Copy paste to Here'!G213," &amp; ",'Copy paste to Here'!D213,"  &amp;  ",'Copy paste to Here'!E213))),"Empty Cell")</f>
        <v xml:space="preserve">Surgical steel nose screw, 20g (0.8mm) with prong set 2mm round CZ stone &amp; Cz Color: Amethyst  &amp;  </v>
      </c>
      <c r="B209" s="57" t="str">
        <f>'Copy paste to Here'!C213</f>
        <v>NSWZR2</v>
      </c>
      <c r="C209" s="57" t="s">
        <v>866</v>
      </c>
      <c r="D209" s="58">
        <f>Invoice!B213</f>
        <v>10</v>
      </c>
      <c r="E209" s="59">
        <f>'Shipping Invoice'!J213*$N$1</f>
        <v>1.02</v>
      </c>
      <c r="F209" s="59">
        <f t="shared" si="9"/>
        <v>10.199999999999999</v>
      </c>
      <c r="G209" s="60">
        <f t="shared" si="7"/>
        <v>21.838200000000001</v>
      </c>
      <c r="H209" s="63">
        <f t="shared" si="8"/>
        <v>218.38200000000001</v>
      </c>
    </row>
    <row r="210" spans="1:8" s="62" customFormat="1" ht="24">
      <c r="A210" s="56" t="str">
        <f>IF((LEN('Copy paste to Here'!G214))&gt;5,((CONCATENATE('Copy paste to Here'!G214," &amp; ",'Copy paste to Here'!D214,"  &amp;  ",'Copy paste to Here'!E214))),"Empty Cell")</f>
        <v xml:space="preserve">Surgical steel nose screw, 20g (0.8mm) with prong set 2mm round CZ stone &amp; Cz Color: Jet  &amp;  </v>
      </c>
      <c r="B210" s="57" t="str">
        <f>'Copy paste to Here'!C214</f>
        <v>NSWZR2</v>
      </c>
      <c r="C210" s="57" t="s">
        <v>866</v>
      </c>
      <c r="D210" s="58">
        <f>Invoice!B214</f>
        <v>5</v>
      </c>
      <c r="E210" s="59">
        <f>'Shipping Invoice'!J214*$N$1</f>
        <v>1.02</v>
      </c>
      <c r="F210" s="59">
        <f t="shared" si="9"/>
        <v>5.0999999999999996</v>
      </c>
      <c r="G210" s="60">
        <f t="shared" si="7"/>
        <v>21.838200000000001</v>
      </c>
      <c r="H210" s="63">
        <f t="shared" si="8"/>
        <v>109.191</v>
      </c>
    </row>
    <row r="211" spans="1:8" s="62" customFormat="1" ht="24">
      <c r="A211" s="56" t="str">
        <f>IF((LEN('Copy paste to Here'!G215))&gt;5,((CONCATENATE('Copy paste to Here'!G215," &amp; ",'Copy paste to Here'!D215,"  &amp;  ",'Copy paste to Here'!E215))),"Empty Cell")</f>
        <v xml:space="preserve">Surgical steel nose screw, 20g (0.8mm) with prong set 2mm round CZ stone &amp; Cz Color: Garnet  &amp;  </v>
      </c>
      <c r="B211" s="57" t="str">
        <f>'Copy paste to Here'!C215</f>
        <v>NSWZR2</v>
      </c>
      <c r="C211" s="57" t="s">
        <v>866</v>
      </c>
      <c r="D211" s="58">
        <f>Invoice!B215</f>
        <v>5</v>
      </c>
      <c r="E211" s="59">
        <f>'Shipping Invoice'!J215*$N$1</f>
        <v>1.02</v>
      </c>
      <c r="F211" s="59">
        <f t="shared" ref="F211:F274" si="10">D211*E211</f>
        <v>5.0999999999999996</v>
      </c>
      <c r="G211" s="60">
        <f t="shared" ref="G211:G274" si="11">E211*$E$14</f>
        <v>21.838200000000001</v>
      </c>
      <c r="H211" s="63">
        <f t="shared" ref="H211:H274" si="12">D211*G211</f>
        <v>109.191</v>
      </c>
    </row>
    <row r="212" spans="1:8" s="62" customFormat="1" ht="24">
      <c r="A212" s="56" t="str">
        <f>IF((LEN('Copy paste to Here'!G216))&gt;5,((CONCATENATE('Copy paste to Here'!G216," &amp; ",'Copy paste to Here'!D216,"  &amp;  ",'Copy paste to Here'!E216))),"Empty Cell")</f>
        <v xml:space="preserve">Surgical steel nose screw, 20g (0.8mm) with prong set 2mm round CZ stone &amp; Cz Color: Peridot  &amp;  </v>
      </c>
      <c r="B212" s="57" t="str">
        <f>'Copy paste to Here'!C216</f>
        <v>NSWZR2</v>
      </c>
      <c r="C212" s="57" t="s">
        <v>866</v>
      </c>
      <c r="D212" s="58">
        <f>Invoice!B216</f>
        <v>5</v>
      </c>
      <c r="E212" s="59">
        <f>'Shipping Invoice'!J216*$N$1</f>
        <v>1.02</v>
      </c>
      <c r="F212" s="59">
        <f t="shared" si="10"/>
        <v>5.0999999999999996</v>
      </c>
      <c r="G212" s="60">
        <f t="shared" si="11"/>
        <v>21.838200000000001</v>
      </c>
      <c r="H212" s="63">
        <f t="shared" si="12"/>
        <v>109.191</v>
      </c>
    </row>
    <row r="213" spans="1:8" s="62" customFormat="1" ht="24">
      <c r="A213" s="56" t="str">
        <f>IF((LEN('Copy paste to Here'!G217))&gt;5,((CONCATENATE('Copy paste to Here'!G217," &amp; ",'Copy paste to Here'!D217,"  &amp;  ",'Copy paste to Here'!E217))),"Empty Cell")</f>
        <v xml:space="preserve">Display box with 52 pcs. of sterling silver nose screws, 22g (0.6mm) with prong set 1.5mm clear crystals &amp;   &amp;  </v>
      </c>
      <c r="B213" s="57" t="str">
        <f>'Copy paste to Here'!C217</f>
        <v>NWPBC</v>
      </c>
      <c r="C213" s="57" t="s">
        <v>873</v>
      </c>
      <c r="D213" s="58">
        <f>Invoice!B217</f>
        <v>1</v>
      </c>
      <c r="E213" s="59">
        <f>'Shipping Invoice'!J217*$N$1</f>
        <v>39.58</v>
      </c>
      <c r="F213" s="59">
        <f t="shared" si="10"/>
        <v>39.58</v>
      </c>
      <c r="G213" s="60">
        <f t="shared" si="11"/>
        <v>847.40779999999995</v>
      </c>
      <c r="H213" s="63">
        <f t="shared" si="12"/>
        <v>847.40779999999995</v>
      </c>
    </row>
    <row r="214" spans="1:8" s="62" customFormat="1" ht="48">
      <c r="A214" s="56" t="str">
        <f>IF((LEN('Copy paste to Here'!G218))&gt;5,((CONCATENATE('Copy paste to Here'!G218," &amp; ",'Copy paste to Here'!D218,"  &amp;  ",'Copy paste to Here'!E218))),"Empty Cell")</f>
        <v xml:space="preserve">925 sterling silver ''Bend it yourself'' nose studs, 0.6mm (22g) with square crystals dangling in assorted colors / 16 pcs per display box (in standard packing or in vacuum sealed packing to prevent tarnishing) &amp; Packing Option: Standard Package  &amp;  </v>
      </c>
      <c r="B214" s="57" t="str">
        <f>'Copy paste to Here'!C218</f>
        <v>NYDQM16</v>
      </c>
      <c r="C214" s="57" t="s">
        <v>875</v>
      </c>
      <c r="D214" s="58">
        <f>Invoice!B218</f>
        <v>1</v>
      </c>
      <c r="E214" s="59">
        <f>'Shipping Invoice'!J218*$N$1</f>
        <v>26.83</v>
      </c>
      <c r="F214" s="59">
        <f t="shared" si="10"/>
        <v>26.83</v>
      </c>
      <c r="G214" s="60">
        <f t="shared" si="11"/>
        <v>574.43029999999999</v>
      </c>
      <c r="H214" s="63">
        <f t="shared" si="12"/>
        <v>574.43029999999999</v>
      </c>
    </row>
    <row r="215" spans="1:8" s="62" customFormat="1" ht="48">
      <c r="A215" s="56" t="str">
        <f>IF((LEN('Copy paste to Here'!G219))&gt;5,((CONCATENATE('Copy paste to Here'!G219," &amp; ",'Copy paste to Here'!D219,"  &amp;  ",'Copy paste to Here'!E219))),"Empty Cell")</f>
        <v xml:space="preserve">Display box with 52 pcs. of 925 sterling silver ''Bend it yourself'' nose studs, 22g (0.6mm) with 2mm ball shaped tops (in standard packing or in vacuum sealed packing to prevent tarnishing) &amp; Packing Option: Standard Package  &amp;  </v>
      </c>
      <c r="B215" s="57" t="str">
        <f>'Copy paste to Here'!C219</f>
        <v>NYSV2BX</v>
      </c>
      <c r="C215" s="57" t="s">
        <v>876</v>
      </c>
      <c r="D215" s="58">
        <f>Invoice!B219</f>
        <v>1</v>
      </c>
      <c r="E215" s="59">
        <f>'Shipping Invoice'!J219*$N$1</f>
        <v>31.43</v>
      </c>
      <c r="F215" s="59">
        <f t="shared" si="10"/>
        <v>31.43</v>
      </c>
      <c r="G215" s="60">
        <f t="shared" si="11"/>
        <v>672.91629999999998</v>
      </c>
      <c r="H215" s="63">
        <f t="shared" si="12"/>
        <v>672.91629999999998</v>
      </c>
    </row>
    <row r="216" spans="1:8" s="62" customFormat="1" ht="48">
      <c r="A216" s="56" t="str">
        <f>IF((LEN('Copy paste to Here'!G220))&gt;5,((CONCATENATE('Copy paste to Here'!G220," &amp; ",'Copy paste to Here'!D220,"  &amp;  ",'Copy paste to Here'!E220))),"Empty Cell")</f>
        <v xml:space="preserve">Display box with 52 pcs. of 925 silver ''bend it yourself'' nose studs, 22g (0.6mm) with real rose gold plating and 2mm ball shaped top (in standard packing or in vacuum sealed packing to prevent tarnishing) &amp; Packing Option: Standard Package  &amp;  </v>
      </c>
      <c r="B216" s="57" t="str">
        <f>'Copy paste to Here'!C220</f>
        <v>NYXRSB2</v>
      </c>
      <c r="C216" s="57" t="s">
        <v>877</v>
      </c>
      <c r="D216" s="58">
        <f>Invoice!B220</f>
        <v>1</v>
      </c>
      <c r="E216" s="59">
        <f>'Shipping Invoice'!J220*$N$1</f>
        <v>51.77</v>
      </c>
      <c r="F216" s="59">
        <f t="shared" si="10"/>
        <v>51.77</v>
      </c>
      <c r="G216" s="60">
        <f t="shared" si="11"/>
        <v>1108.3957</v>
      </c>
      <c r="H216" s="63">
        <f t="shared" si="12"/>
        <v>1108.3957</v>
      </c>
    </row>
    <row r="217" spans="1:8" s="62" customFormat="1" ht="24">
      <c r="A217" s="56" t="str">
        <f>IF((LEN('Copy paste to Here'!G221))&gt;5,((CONCATENATE('Copy paste to Here'!G221," &amp; ",'Copy paste to Here'!D221,"  &amp;  ",'Copy paste to Here'!E221))),"Empty Cell")</f>
        <v xml:space="preserve">3mm synthetic opal ball with 16g (1.2mm) threading &amp; Color: Clear  &amp;  </v>
      </c>
      <c r="B217" s="57" t="str">
        <f>'Copy paste to Here'!C221</f>
        <v>OPI3</v>
      </c>
      <c r="C217" s="57" t="s">
        <v>878</v>
      </c>
      <c r="D217" s="58">
        <f>Invoice!B221</f>
        <v>5</v>
      </c>
      <c r="E217" s="59">
        <f>'Shipping Invoice'!J221*$N$1</f>
        <v>2.74</v>
      </c>
      <c r="F217" s="59">
        <f t="shared" si="10"/>
        <v>13.700000000000001</v>
      </c>
      <c r="G217" s="60">
        <f t="shared" si="11"/>
        <v>58.663400000000003</v>
      </c>
      <c r="H217" s="63">
        <f t="shared" si="12"/>
        <v>293.31700000000001</v>
      </c>
    </row>
    <row r="218" spans="1:8" s="62" customFormat="1" ht="24">
      <c r="A218" s="56" t="str">
        <f>IF((LEN('Copy paste to Here'!G222))&gt;5,((CONCATENATE('Copy paste to Here'!G222," &amp; ",'Copy paste to Here'!D222,"  &amp;  ",'Copy paste to Here'!E222))),"Empty Cell")</f>
        <v xml:space="preserve">3mm synthetic opal ball with 16g (1.2mm) threading &amp; Color: Light blue  &amp;  </v>
      </c>
      <c r="B218" s="57" t="str">
        <f>'Copy paste to Here'!C222</f>
        <v>OPI3</v>
      </c>
      <c r="C218" s="57" t="s">
        <v>878</v>
      </c>
      <c r="D218" s="58">
        <f>Invoice!B222</f>
        <v>5</v>
      </c>
      <c r="E218" s="59">
        <f>'Shipping Invoice'!J222*$N$1</f>
        <v>2.74</v>
      </c>
      <c r="F218" s="59">
        <f t="shared" si="10"/>
        <v>13.700000000000001</v>
      </c>
      <c r="G218" s="60">
        <f t="shared" si="11"/>
        <v>58.663400000000003</v>
      </c>
      <c r="H218" s="63">
        <f t="shared" si="12"/>
        <v>293.31700000000001</v>
      </c>
    </row>
    <row r="219" spans="1:8" s="62" customFormat="1" ht="24">
      <c r="A219" s="56" t="str">
        <f>IF((LEN('Copy paste to Here'!G223))&gt;5,((CONCATENATE('Copy paste to Here'!G223," &amp; ",'Copy paste to Here'!D223,"  &amp;  ",'Copy paste to Here'!E223))),"Empty Cell")</f>
        <v xml:space="preserve">3mm synthetic opal ball with 16g (1.2mm) threading &amp; Color: Pink  &amp;  </v>
      </c>
      <c r="B219" s="57" t="str">
        <f>'Copy paste to Here'!C223</f>
        <v>OPI3</v>
      </c>
      <c r="C219" s="57" t="s">
        <v>878</v>
      </c>
      <c r="D219" s="58">
        <f>Invoice!B223</f>
        <v>6</v>
      </c>
      <c r="E219" s="59">
        <f>'Shipping Invoice'!J223*$N$1</f>
        <v>2.74</v>
      </c>
      <c r="F219" s="59">
        <f t="shared" si="10"/>
        <v>16.440000000000001</v>
      </c>
      <c r="G219" s="60">
        <f t="shared" si="11"/>
        <v>58.663400000000003</v>
      </c>
      <c r="H219" s="63">
        <f t="shared" si="12"/>
        <v>351.98040000000003</v>
      </c>
    </row>
    <row r="220" spans="1:8" s="62" customFormat="1">
      <c r="A220" s="56" t="str">
        <f>IF((LEN('Copy paste to Here'!G224))&gt;5,((CONCATENATE('Copy paste to Here'!G224," &amp; ",'Copy paste to Here'!D224,"  &amp;  ",'Copy paste to Here'!E224))),"Empty Cell")</f>
        <v xml:space="preserve">Moon stone double flare plug (opalite) &amp; Gauge: 8mm  &amp;  </v>
      </c>
      <c r="B220" s="57" t="str">
        <f>'Copy paste to Here'!C224</f>
        <v>PGSBB</v>
      </c>
      <c r="C220" s="57" t="s">
        <v>1069</v>
      </c>
      <c r="D220" s="58">
        <f>Invoice!B224</f>
        <v>2</v>
      </c>
      <c r="E220" s="59">
        <f>'Shipping Invoice'!J224*$N$1</f>
        <v>1.45</v>
      </c>
      <c r="F220" s="59">
        <f t="shared" si="10"/>
        <v>2.9</v>
      </c>
      <c r="G220" s="60">
        <f t="shared" si="11"/>
        <v>31.044499999999999</v>
      </c>
      <c r="H220" s="63">
        <f t="shared" si="12"/>
        <v>62.088999999999999</v>
      </c>
    </row>
    <row r="221" spans="1:8" s="62" customFormat="1" ht="25.5">
      <c r="A221" s="56" t="str">
        <f>IF((LEN('Copy paste to Here'!G225))&gt;5,((CONCATENATE('Copy paste to Here'!G225," &amp; ",'Copy paste to Here'!D225,"  &amp;  ",'Copy paste to Here'!E225))),"Empty Cell")</f>
        <v xml:space="preserve">Moon stone double flare plug (opalite) &amp; Gauge: 12mm  &amp;  </v>
      </c>
      <c r="B221" s="57" t="str">
        <f>'Copy paste to Here'!C225</f>
        <v>PGSBB</v>
      </c>
      <c r="C221" s="57" t="s">
        <v>1070</v>
      </c>
      <c r="D221" s="58">
        <f>Invoice!B225</f>
        <v>2</v>
      </c>
      <c r="E221" s="59">
        <f>'Shipping Invoice'!J225*$N$1</f>
        <v>1.88</v>
      </c>
      <c r="F221" s="59">
        <f t="shared" si="10"/>
        <v>3.76</v>
      </c>
      <c r="G221" s="60">
        <f t="shared" si="11"/>
        <v>40.250799999999998</v>
      </c>
      <c r="H221" s="63">
        <f t="shared" si="12"/>
        <v>80.501599999999996</v>
      </c>
    </row>
    <row r="222" spans="1:8" s="62" customFormat="1" ht="25.5">
      <c r="A222" s="56" t="str">
        <f>IF((LEN('Copy paste to Here'!G226))&gt;5,((CONCATENATE('Copy paste to Here'!G226," &amp; ",'Copy paste to Here'!D226,"  &amp;  ",'Copy paste to Here'!E226))),"Empty Cell")</f>
        <v xml:space="preserve">Moon stone double flare plug (opalite) &amp; Gauge: 20mm  &amp;  </v>
      </c>
      <c r="B222" s="57" t="str">
        <f>'Copy paste to Here'!C226</f>
        <v>PGSBB</v>
      </c>
      <c r="C222" s="57" t="s">
        <v>1071</v>
      </c>
      <c r="D222" s="58">
        <f>Invoice!B226</f>
        <v>2</v>
      </c>
      <c r="E222" s="59">
        <f>'Shipping Invoice'!J226*$N$1</f>
        <v>3.52</v>
      </c>
      <c r="F222" s="59">
        <f t="shared" si="10"/>
        <v>7.04</v>
      </c>
      <c r="G222" s="60">
        <f t="shared" si="11"/>
        <v>75.363200000000006</v>
      </c>
      <c r="H222" s="63">
        <f t="shared" si="12"/>
        <v>150.72640000000001</v>
      </c>
    </row>
    <row r="223" spans="1:8" s="62" customFormat="1">
      <c r="A223" s="56" t="str">
        <f>IF((LEN('Copy paste to Here'!G227))&gt;5,((CONCATENATE('Copy paste to Here'!G227," &amp; ",'Copy paste to Here'!D227,"  &amp;  ",'Copy paste to Here'!E227))),"Empty Cell")</f>
        <v xml:space="preserve">Rose quartz double flared stone plug &amp; Gauge: 8mm  &amp;  </v>
      </c>
      <c r="B223" s="57" t="str">
        <f>'Copy paste to Here'!C227</f>
        <v>PGSCC</v>
      </c>
      <c r="C223" s="57" t="s">
        <v>1072</v>
      </c>
      <c r="D223" s="58">
        <f>Invoice!B227</f>
        <v>2</v>
      </c>
      <c r="E223" s="59">
        <f>'Shipping Invoice'!J227*$N$1</f>
        <v>1.79</v>
      </c>
      <c r="F223" s="59">
        <f t="shared" si="10"/>
        <v>3.58</v>
      </c>
      <c r="G223" s="60">
        <f t="shared" si="11"/>
        <v>38.323900000000002</v>
      </c>
      <c r="H223" s="63">
        <f t="shared" si="12"/>
        <v>76.647800000000004</v>
      </c>
    </row>
    <row r="224" spans="1:8" s="62" customFormat="1" ht="25.5">
      <c r="A224" s="56" t="str">
        <f>IF((LEN('Copy paste to Here'!G228))&gt;5,((CONCATENATE('Copy paste to Here'!G228," &amp; ",'Copy paste to Here'!D228,"  &amp;  ",'Copy paste to Here'!E228))),"Empty Cell")</f>
        <v xml:space="preserve">Rose quartz double flared stone plug &amp; Gauge: 14mm  &amp;  </v>
      </c>
      <c r="B224" s="57" t="str">
        <f>'Copy paste to Here'!C228</f>
        <v>PGSCC</v>
      </c>
      <c r="C224" s="57" t="s">
        <v>1073</v>
      </c>
      <c r="D224" s="58">
        <f>Invoice!B228</f>
        <v>2</v>
      </c>
      <c r="E224" s="59">
        <f>'Shipping Invoice'!J228*$N$1</f>
        <v>2.83</v>
      </c>
      <c r="F224" s="59">
        <f t="shared" si="10"/>
        <v>5.66</v>
      </c>
      <c r="G224" s="60">
        <f t="shared" si="11"/>
        <v>60.590299999999999</v>
      </c>
      <c r="H224" s="63">
        <f t="shared" si="12"/>
        <v>121.1806</v>
      </c>
    </row>
    <row r="225" spans="1:8" s="62" customFormat="1">
      <c r="A225" s="56" t="str">
        <f>IF((LEN('Copy paste to Here'!G229))&gt;5,((CONCATENATE('Copy paste to Here'!G229," &amp; ",'Copy paste to Here'!D229,"  &amp;  ",'Copy paste to Here'!E229))),"Empty Cell")</f>
        <v xml:space="preserve">Amethyst double flared stone plug &amp; Gauge: 8mm  &amp;  </v>
      </c>
      <c r="B225" s="57" t="str">
        <f>'Copy paste to Here'!C229</f>
        <v>PGSFF</v>
      </c>
      <c r="C225" s="57" t="s">
        <v>1074</v>
      </c>
      <c r="D225" s="58">
        <f>Invoice!B229</f>
        <v>2</v>
      </c>
      <c r="E225" s="59">
        <f>'Shipping Invoice'!J229*$N$1</f>
        <v>3.26</v>
      </c>
      <c r="F225" s="59">
        <f t="shared" si="10"/>
        <v>6.52</v>
      </c>
      <c r="G225" s="60">
        <f t="shared" si="11"/>
        <v>69.796599999999998</v>
      </c>
      <c r="H225" s="63">
        <f t="shared" si="12"/>
        <v>139.5932</v>
      </c>
    </row>
    <row r="226" spans="1:8" s="62" customFormat="1" ht="25.5">
      <c r="A226" s="56" t="str">
        <f>IF((LEN('Copy paste to Here'!G230))&gt;5,((CONCATENATE('Copy paste to Here'!G230," &amp; ",'Copy paste to Here'!D230,"  &amp;  ",'Copy paste to Here'!E230))),"Empty Cell")</f>
        <v xml:space="preserve">Amethyst double flared stone plug &amp; Gauge: 12mm  &amp;  </v>
      </c>
      <c r="B226" s="57" t="str">
        <f>'Copy paste to Here'!C230</f>
        <v>PGSFF</v>
      </c>
      <c r="C226" s="57" t="s">
        <v>1075</v>
      </c>
      <c r="D226" s="58">
        <f>Invoice!B230</f>
        <v>2</v>
      </c>
      <c r="E226" s="59">
        <f>'Shipping Invoice'!J230*$N$1</f>
        <v>4.9000000000000004</v>
      </c>
      <c r="F226" s="59">
        <f t="shared" si="10"/>
        <v>9.8000000000000007</v>
      </c>
      <c r="G226" s="60">
        <f t="shared" si="11"/>
        <v>104.90900000000001</v>
      </c>
      <c r="H226" s="63">
        <f t="shared" si="12"/>
        <v>209.81800000000001</v>
      </c>
    </row>
    <row r="227" spans="1:8" s="62" customFormat="1" ht="25.5">
      <c r="A227" s="56" t="str">
        <f>IF((LEN('Copy paste to Here'!G231))&gt;5,((CONCATENATE('Copy paste to Here'!G231," &amp; ",'Copy paste to Here'!D231,"  &amp;  ",'Copy paste to Here'!E231))),"Empty Cell")</f>
        <v xml:space="preserve">Amethyst double flared stone plug &amp; Gauge: 14mm  &amp;  </v>
      </c>
      <c r="B227" s="57" t="str">
        <f>'Copy paste to Here'!C231</f>
        <v>PGSFF</v>
      </c>
      <c r="C227" s="57" t="s">
        <v>1076</v>
      </c>
      <c r="D227" s="58">
        <f>Invoice!B231</f>
        <v>2</v>
      </c>
      <c r="E227" s="59">
        <f>'Shipping Invoice'!J231*$N$1</f>
        <v>5.76</v>
      </c>
      <c r="F227" s="59">
        <f t="shared" si="10"/>
        <v>11.52</v>
      </c>
      <c r="G227" s="60">
        <f t="shared" si="11"/>
        <v>123.32159999999999</v>
      </c>
      <c r="H227" s="63">
        <f t="shared" si="12"/>
        <v>246.64319999999998</v>
      </c>
    </row>
    <row r="228" spans="1:8" s="62" customFormat="1" ht="25.5">
      <c r="A228" s="56" t="str">
        <f>IF((LEN('Copy paste to Here'!G232))&gt;5,((CONCATENATE('Copy paste to Here'!G232," &amp; ",'Copy paste to Here'!D232,"  &amp;  ",'Copy paste to Here'!E232))),"Empty Cell")</f>
        <v xml:space="preserve">Amethyst double flared stone plug &amp; Gauge: 16mm  &amp;  </v>
      </c>
      <c r="B228" s="57" t="str">
        <f>'Copy paste to Here'!C232</f>
        <v>PGSFF</v>
      </c>
      <c r="C228" s="57" t="s">
        <v>1077</v>
      </c>
      <c r="D228" s="58">
        <f>Invoice!B232</f>
        <v>2</v>
      </c>
      <c r="E228" s="59">
        <f>'Shipping Invoice'!J232*$N$1</f>
        <v>7.06</v>
      </c>
      <c r="F228" s="59">
        <f t="shared" si="10"/>
        <v>14.12</v>
      </c>
      <c r="G228" s="60">
        <f t="shared" si="11"/>
        <v>151.15459999999999</v>
      </c>
      <c r="H228" s="63">
        <f t="shared" si="12"/>
        <v>302.30919999999998</v>
      </c>
    </row>
    <row r="229" spans="1:8" s="62" customFormat="1">
      <c r="A229" s="56" t="str">
        <f>IF((LEN('Copy paste to Here'!G233))&gt;5,((CONCATENATE('Copy paste to Here'!G233," &amp; ",'Copy paste to Here'!D233,"  &amp;  ",'Copy paste to Here'!E233))),"Empty Cell")</f>
        <v xml:space="preserve">Black Onyx double flared stone plug &amp; Gauge: 4mm  &amp;  </v>
      </c>
      <c r="B229" s="57" t="str">
        <f>'Copy paste to Here'!C233</f>
        <v>PGSHH</v>
      </c>
      <c r="C229" s="57" t="s">
        <v>1078</v>
      </c>
      <c r="D229" s="58">
        <f>Invoice!B233</f>
        <v>2</v>
      </c>
      <c r="E229" s="59">
        <f>'Shipping Invoice'!J233*$N$1</f>
        <v>1.19</v>
      </c>
      <c r="F229" s="59">
        <f t="shared" si="10"/>
        <v>2.38</v>
      </c>
      <c r="G229" s="60">
        <f t="shared" si="11"/>
        <v>25.477899999999998</v>
      </c>
      <c r="H229" s="63">
        <f t="shared" si="12"/>
        <v>50.955799999999996</v>
      </c>
    </row>
    <row r="230" spans="1:8" s="62" customFormat="1">
      <c r="A230" s="56" t="str">
        <f>IF((LEN('Copy paste to Here'!G234))&gt;5,((CONCATENATE('Copy paste to Here'!G234," &amp; ",'Copy paste to Here'!D234,"  &amp;  ",'Copy paste to Here'!E234))),"Empty Cell")</f>
        <v xml:space="preserve">Black Onyx double flared stone plug &amp; Gauge: 5mm  &amp;  </v>
      </c>
      <c r="B230" s="57" t="str">
        <f>'Copy paste to Here'!C234</f>
        <v>PGSHH</v>
      </c>
      <c r="C230" s="57" t="s">
        <v>1079</v>
      </c>
      <c r="D230" s="58">
        <f>Invoice!B234</f>
        <v>2</v>
      </c>
      <c r="E230" s="59">
        <f>'Shipping Invoice'!J234*$N$1</f>
        <v>1.4</v>
      </c>
      <c r="F230" s="59">
        <f t="shared" si="10"/>
        <v>2.8</v>
      </c>
      <c r="G230" s="60">
        <f t="shared" si="11"/>
        <v>29.973999999999997</v>
      </c>
      <c r="H230" s="63">
        <f t="shared" si="12"/>
        <v>59.947999999999993</v>
      </c>
    </row>
    <row r="231" spans="1:8" s="62" customFormat="1">
      <c r="A231" s="56" t="str">
        <f>IF((LEN('Copy paste to Here'!G235))&gt;5,((CONCATENATE('Copy paste to Here'!G235," &amp; ",'Copy paste to Here'!D235,"  &amp;  ",'Copy paste to Here'!E235))),"Empty Cell")</f>
        <v xml:space="preserve">Black Onyx double flared stone plug &amp; Gauge: 6mm  &amp;  </v>
      </c>
      <c r="B231" s="57" t="str">
        <f>'Copy paste to Here'!C235</f>
        <v>PGSHH</v>
      </c>
      <c r="C231" s="57" t="s">
        <v>1080</v>
      </c>
      <c r="D231" s="58">
        <f>Invoice!B235</f>
        <v>2</v>
      </c>
      <c r="E231" s="59">
        <f>'Shipping Invoice'!J235*$N$1</f>
        <v>1.54</v>
      </c>
      <c r="F231" s="59">
        <f t="shared" si="10"/>
        <v>3.08</v>
      </c>
      <c r="G231" s="60">
        <f t="shared" si="11"/>
        <v>32.971400000000003</v>
      </c>
      <c r="H231" s="63">
        <f t="shared" si="12"/>
        <v>65.942800000000005</v>
      </c>
    </row>
    <row r="232" spans="1:8" s="62" customFormat="1" ht="25.5">
      <c r="A232" s="56" t="str">
        <f>IF((LEN('Copy paste to Here'!G236))&gt;5,((CONCATENATE('Copy paste to Here'!G236," &amp; ",'Copy paste to Here'!D236,"  &amp;  ",'Copy paste to Here'!E236))),"Empty Cell")</f>
        <v xml:space="preserve">Black Onyx double flared stone plug &amp; Gauge: 10mm  &amp;  </v>
      </c>
      <c r="B232" s="57" t="str">
        <f>'Copy paste to Here'!C236</f>
        <v>PGSHH</v>
      </c>
      <c r="C232" s="57" t="s">
        <v>1081</v>
      </c>
      <c r="D232" s="58">
        <f>Invoice!B236</f>
        <v>2</v>
      </c>
      <c r="E232" s="59">
        <f>'Shipping Invoice'!J236*$N$1</f>
        <v>2.31</v>
      </c>
      <c r="F232" s="59">
        <f t="shared" si="10"/>
        <v>4.62</v>
      </c>
      <c r="G232" s="60">
        <f t="shared" si="11"/>
        <v>49.457100000000004</v>
      </c>
      <c r="H232" s="63">
        <f t="shared" si="12"/>
        <v>98.914200000000008</v>
      </c>
    </row>
    <row r="233" spans="1:8" s="62" customFormat="1" ht="25.5">
      <c r="A233" s="56" t="str">
        <f>IF((LEN('Copy paste to Here'!G237))&gt;5,((CONCATENATE('Copy paste to Here'!G237," &amp; ",'Copy paste to Here'!D237,"  &amp;  ",'Copy paste to Here'!E237))),"Empty Cell")</f>
        <v xml:space="preserve">Black Onyx double flared stone plug &amp; Gauge: 20mm  &amp;  </v>
      </c>
      <c r="B233" s="57" t="str">
        <f>'Copy paste to Here'!C237</f>
        <v>PGSHH</v>
      </c>
      <c r="C233" s="57" t="s">
        <v>1082</v>
      </c>
      <c r="D233" s="58">
        <f>Invoice!B237</f>
        <v>2</v>
      </c>
      <c r="E233" s="59">
        <f>'Shipping Invoice'!J237*$N$1</f>
        <v>4.55</v>
      </c>
      <c r="F233" s="59">
        <f t="shared" si="10"/>
        <v>9.1</v>
      </c>
      <c r="G233" s="60">
        <f t="shared" si="11"/>
        <v>97.415499999999994</v>
      </c>
      <c r="H233" s="63">
        <f t="shared" si="12"/>
        <v>194.83099999999999</v>
      </c>
    </row>
    <row r="234" spans="1:8" s="62" customFormat="1">
      <c r="A234" s="56" t="str">
        <f>IF((LEN('Copy paste to Here'!G238))&gt;5,((CONCATENATE('Copy paste to Here'!G238," &amp; ",'Copy paste to Here'!D238,"  &amp;  ",'Copy paste to Here'!E238))),"Empty Cell")</f>
        <v xml:space="preserve">Snowflake obsidian double flare stone plug &amp; Gauge: 6mm  &amp;  </v>
      </c>
      <c r="B234" s="57" t="str">
        <f>'Copy paste to Here'!C238</f>
        <v>PGSJJ</v>
      </c>
      <c r="C234" s="57" t="s">
        <v>1083</v>
      </c>
      <c r="D234" s="58">
        <f>Invoice!B238</f>
        <v>1</v>
      </c>
      <c r="E234" s="59">
        <f>'Shipping Invoice'!J238*$N$1</f>
        <v>1.71</v>
      </c>
      <c r="F234" s="59">
        <f t="shared" si="10"/>
        <v>1.71</v>
      </c>
      <c r="G234" s="60">
        <f t="shared" si="11"/>
        <v>36.6111</v>
      </c>
      <c r="H234" s="63">
        <f t="shared" si="12"/>
        <v>36.6111</v>
      </c>
    </row>
    <row r="235" spans="1:8" s="62" customFormat="1" ht="25.5">
      <c r="A235" s="56" t="str">
        <f>IF((LEN('Copy paste to Here'!G239))&gt;5,((CONCATENATE('Copy paste to Here'!G239," &amp; ",'Copy paste to Here'!D239,"  &amp;  ",'Copy paste to Here'!E239))),"Empty Cell")</f>
        <v xml:space="preserve">Snowflake obsidian double flare stone plug &amp; Gauge: 16mm  &amp;  </v>
      </c>
      <c r="B235" s="57" t="str">
        <f>'Copy paste to Here'!C239</f>
        <v>PGSJJ</v>
      </c>
      <c r="C235" s="57" t="s">
        <v>1084</v>
      </c>
      <c r="D235" s="58">
        <f>Invoice!B239</f>
        <v>1</v>
      </c>
      <c r="E235" s="59">
        <f>'Shipping Invoice'!J239*$N$1</f>
        <v>4.38</v>
      </c>
      <c r="F235" s="59">
        <f t="shared" si="10"/>
        <v>4.38</v>
      </c>
      <c r="G235" s="60">
        <f t="shared" si="11"/>
        <v>93.775800000000004</v>
      </c>
      <c r="H235" s="63">
        <f t="shared" si="12"/>
        <v>93.775800000000004</v>
      </c>
    </row>
    <row r="236" spans="1:8" s="62" customFormat="1">
      <c r="A236" s="56" t="str">
        <f>IF((LEN('Copy paste to Here'!G240))&gt;5,((CONCATENATE('Copy paste to Here'!G240," &amp; ",'Copy paste to Here'!D240,"  &amp;  ",'Copy paste to Here'!E240))),"Empty Cell")</f>
        <v xml:space="preserve">Double flared White Howlite stone plug &amp; Gauge: 8mm  &amp;  </v>
      </c>
      <c r="B236" s="57" t="str">
        <f>'Copy paste to Here'!C240</f>
        <v>PGSNN</v>
      </c>
      <c r="C236" s="57" t="s">
        <v>1085</v>
      </c>
      <c r="D236" s="58">
        <f>Invoice!B240</f>
        <v>2</v>
      </c>
      <c r="E236" s="59">
        <f>'Shipping Invoice'!J240*$N$1</f>
        <v>1.97</v>
      </c>
      <c r="F236" s="59">
        <f t="shared" si="10"/>
        <v>3.94</v>
      </c>
      <c r="G236" s="60">
        <f t="shared" si="11"/>
        <v>42.177700000000002</v>
      </c>
      <c r="H236" s="63">
        <f t="shared" si="12"/>
        <v>84.355400000000003</v>
      </c>
    </row>
    <row r="237" spans="1:8" s="62" customFormat="1">
      <c r="A237" s="56" t="str">
        <f>IF((LEN('Copy paste to Here'!G241))&gt;5,((CONCATENATE('Copy paste to Here'!G241," &amp; ",'Copy paste to Here'!D241,"  &amp;  ",'Copy paste to Here'!E241))),"Empty Cell")</f>
        <v xml:space="preserve">Lapislazuli double flare stone plug &amp; Gauge: 8mm  &amp;  </v>
      </c>
      <c r="B237" s="57" t="str">
        <f>'Copy paste to Here'!C241</f>
        <v>PGSPP</v>
      </c>
      <c r="C237" s="57" t="s">
        <v>1086</v>
      </c>
      <c r="D237" s="58">
        <f>Invoice!B241</f>
        <v>1</v>
      </c>
      <c r="E237" s="59">
        <f>'Shipping Invoice'!J241*$N$1</f>
        <v>3.35</v>
      </c>
      <c r="F237" s="59">
        <f t="shared" si="10"/>
        <v>3.35</v>
      </c>
      <c r="G237" s="60">
        <f t="shared" si="11"/>
        <v>71.723500000000001</v>
      </c>
      <c r="H237" s="63">
        <f t="shared" si="12"/>
        <v>71.723500000000001</v>
      </c>
    </row>
    <row r="238" spans="1:8" s="62" customFormat="1" ht="25.5">
      <c r="A238" s="56" t="str">
        <f>IF((LEN('Copy paste to Here'!G242))&gt;5,((CONCATENATE('Copy paste to Here'!G242," &amp; ",'Copy paste to Here'!D242,"  &amp;  ",'Copy paste to Here'!E242))),"Empty Cell")</f>
        <v xml:space="preserve">Lapislazuli double flare stone plug &amp; Gauge: 10mm  &amp;  </v>
      </c>
      <c r="B238" s="57" t="str">
        <f>'Copy paste to Here'!C242</f>
        <v>PGSPP</v>
      </c>
      <c r="C238" s="57" t="s">
        <v>1087</v>
      </c>
      <c r="D238" s="58">
        <f>Invoice!B242</f>
        <v>1</v>
      </c>
      <c r="E238" s="59">
        <f>'Shipping Invoice'!J242*$N$1</f>
        <v>3.86</v>
      </c>
      <c r="F238" s="59">
        <f t="shared" si="10"/>
        <v>3.86</v>
      </c>
      <c r="G238" s="60">
        <f t="shared" si="11"/>
        <v>82.642600000000002</v>
      </c>
      <c r="H238" s="63">
        <f t="shared" si="12"/>
        <v>82.642600000000002</v>
      </c>
    </row>
    <row r="239" spans="1:8" s="62" customFormat="1" ht="25.5">
      <c r="A239" s="56" t="str">
        <f>IF((LEN('Copy paste to Here'!G243))&gt;5,((CONCATENATE('Copy paste to Here'!G243," &amp; ",'Copy paste to Here'!D243,"  &amp;  ",'Copy paste to Here'!E243))),"Empty Cell")</f>
        <v xml:space="preserve">Lapislazuli double flare stone plug &amp; Gauge: 12mm  &amp;  </v>
      </c>
      <c r="B239" s="57" t="str">
        <f>'Copy paste to Here'!C243</f>
        <v>PGSPP</v>
      </c>
      <c r="C239" s="57" t="s">
        <v>1088</v>
      </c>
      <c r="D239" s="58">
        <f>Invoice!B243</f>
        <v>2</v>
      </c>
      <c r="E239" s="59">
        <f>'Shipping Invoice'!J243*$N$1</f>
        <v>4.47</v>
      </c>
      <c r="F239" s="59">
        <f t="shared" si="10"/>
        <v>8.94</v>
      </c>
      <c r="G239" s="60">
        <f t="shared" si="11"/>
        <v>95.702699999999993</v>
      </c>
      <c r="H239" s="63">
        <f t="shared" si="12"/>
        <v>191.40539999999999</v>
      </c>
    </row>
    <row r="240" spans="1:8" s="62" customFormat="1">
      <c r="A240" s="56" t="str">
        <f>IF((LEN('Copy paste to Here'!G244))&gt;5,((CONCATENATE('Copy paste to Here'!G244," &amp; ",'Copy paste to Here'!D244,"  &amp;  ",'Copy paste to Here'!E244))),"Empty Cell")</f>
        <v xml:space="preserve">Green Fluorite double flare stone plug &amp; Gauge: 6mm  &amp;  </v>
      </c>
      <c r="B240" s="57" t="str">
        <f>'Copy paste to Here'!C244</f>
        <v>PGSQQ</v>
      </c>
      <c r="C240" s="57" t="s">
        <v>1089</v>
      </c>
      <c r="D240" s="58">
        <f>Invoice!B244</f>
        <v>2</v>
      </c>
      <c r="E240" s="59">
        <f>'Shipping Invoice'!J244*$N$1</f>
        <v>1.79</v>
      </c>
      <c r="F240" s="59">
        <f t="shared" si="10"/>
        <v>3.58</v>
      </c>
      <c r="G240" s="60">
        <f t="shared" si="11"/>
        <v>38.323900000000002</v>
      </c>
      <c r="H240" s="63">
        <f t="shared" si="12"/>
        <v>76.647800000000004</v>
      </c>
    </row>
    <row r="241" spans="1:8" s="62" customFormat="1">
      <c r="A241" s="56" t="str">
        <f>IF((LEN('Copy paste to Here'!G245))&gt;5,((CONCATENATE('Copy paste to Here'!G245," &amp; ",'Copy paste to Here'!D245,"  &amp;  ",'Copy paste to Here'!E245))),"Empty Cell")</f>
        <v xml:space="preserve">Green Fluorite double flare stone plug &amp; Gauge: 8mm  &amp;  </v>
      </c>
      <c r="B241" s="57" t="str">
        <f>'Copy paste to Here'!C245</f>
        <v>PGSQQ</v>
      </c>
      <c r="C241" s="57" t="s">
        <v>1090</v>
      </c>
      <c r="D241" s="58">
        <f>Invoice!B245</f>
        <v>2</v>
      </c>
      <c r="E241" s="59">
        <f>'Shipping Invoice'!J245*$N$1</f>
        <v>2.23</v>
      </c>
      <c r="F241" s="59">
        <f t="shared" si="10"/>
        <v>4.46</v>
      </c>
      <c r="G241" s="60">
        <f t="shared" si="11"/>
        <v>47.744300000000003</v>
      </c>
      <c r="H241" s="63">
        <f t="shared" si="12"/>
        <v>95.488600000000005</v>
      </c>
    </row>
    <row r="242" spans="1:8" s="62" customFormat="1" ht="25.5">
      <c r="A242" s="56" t="str">
        <f>IF((LEN('Copy paste to Here'!G246))&gt;5,((CONCATENATE('Copy paste to Here'!G246," &amp; ",'Copy paste to Here'!D246,"  &amp;  ",'Copy paste to Here'!E246))),"Empty Cell")</f>
        <v xml:space="preserve">Green Fluorite double flare stone plug &amp; Gauge: 10mm  &amp;  </v>
      </c>
      <c r="B242" s="57" t="str">
        <f>'Copy paste to Here'!C246</f>
        <v>PGSQQ</v>
      </c>
      <c r="C242" s="57" t="s">
        <v>1091</v>
      </c>
      <c r="D242" s="58">
        <f>Invoice!B246</f>
        <v>2</v>
      </c>
      <c r="E242" s="59">
        <f>'Shipping Invoice'!J246*$N$1</f>
        <v>2.74</v>
      </c>
      <c r="F242" s="59">
        <f t="shared" si="10"/>
        <v>5.48</v>
      </c>
      <c r="G242" s="60">
        <f t="shared" si="11"/>
        <v>58.663400000000003</v>
      </c>
      <c r="H242" s="63">
        <f t="shared" si="12"/>
        <v>117.32680000000001</v>
      </c>
    </row>
    <row r="243" spans="1:8" s="62" customFormat="1" ht="25.5">
      <c r="A243" s="56" t="str">
        <f>IF((LEN('Copy paste to Here'!G247))&gt;5,((CONCATENATE('Copy paste to Here'!G247," &amp; ",'Copy paste to Here'!D247,"  &amp;  ",'Copy paste to Here'!E247))),"Empty Cell")</f>
        <v xml:space="preserve">Green Fluorite double flare stone plug &amp; Gauge: 12mm  &amp;  </v>
      </c>
      <c r="B243" s="57" t="str">
        <f>'Copy paste to Here'!C247</f>
        <v>PGSQQ</v>
      </c>
      <c r="C243" s="57" t="s">
        <v>1092</v>
      </c>
      <c r="D243" s="58">
        <f>Invoice!B247</f>
        <v>2</v>
      </c>
      <c r="E243" s="59">
        <f>'Shipping Invoice'!J247*$N$1</f>
        <v>3.35</v>
      </c>
      <c r="F243" s="59">
        <f t="shared" si="10"/>
        <v>6.7</v>
      </c>
      <c r="G243" s="60">
        <f t="shared" si="11"/>
        <v>71.723500000000001</v>
      </c>
      <c r="H243" s="63">
        <f t="shared" si="12"/>
        <v>143.447</v>
      </c>
    </row>
    <row r="244" spans="1:8" s="62" customFormat="1" ht="25.5">
      <c r="A244" s="56" t="str">
        <f>IF((LEN('Copy paste to Here'!G248))&gt;5,((CONCATENATE('Copy paste to Here'!G248," &amp; ",'Copy paste to Here'!D248,"  &amp;  ",'Copy paste to Here'!E248))),"Empty Cell")</f>
        <v xml:space="preserve">Green Fluorite double flare stone plug &amp; Gauge: 14mm  &amp;  </v>
      </c>
      <c r="B244" s="57" t="str">
        <f>'Copy paste to Here'!C248</f>
        <v>PGSQQ</v>
      </c>
      <c r="C244" s="57" t="s">
        <v>1093</v>
      </c>
      <c r="D244" s="58">
        <f>Invoice!B248</f>
        <v>2</v>
      </c>
      <c r="E244" s="59">
        <f>'Shipping Invoice'!J248*$N$1</f>
        <v>4.12</v>
      </c>
      <c r="F244" s="59">
        <f t="shared" si="10"/>
        <v>8.24</v>
      </c>
      <c r="G244" s="60">
        <f t="shared" si="11"/>
        <v>88.20920000000001</v>
      </c>
      <c r="H244" s="63">
        <f t="shared" si="12"/>
        <v>176.41840000000002</v>
      </c>
    </row>
    <row r="245" spans="1:8" s="62" customFormat="1" ht="25.5">
      <c r="A245" s="56" t="str">
        <f>IF((LEN('Copy paste to Here'!G249))&gt;5,((CONCATENATE('Copy paste to Here'!G249," &amp; ",'Copy paste to Here'!D249,"  &amp;  ",'Copy paste to Here'!E249))),"Empty Cell")</f>
        <v xml:space="preserve">Green Fluorite double flare stone plug &amp; Gauge: 16mm  &amp;  </v>
      </c>
      <c r="B245" s="57" t="str">
        <f>'Copy paste to Here'!C249</f>
        <v>PGSQQ</v>
      </c>
      <c r="C245" s="57" t="s">
        <v>1094</v>
      </c>
      <c r="D245" s="58">
        <f>Invoice!B249</f>
        <v>2</v>
      </c>
      <c r="E245" s="59">
        <f>'Shipping Invoice'!J249*$N$1</f>
        <v>4.9000000000000004</v>
      </c>
      <c r="F245" s="59">
        <f t="shared" si="10"/>
        <v>9.8000000000000007</v>
      </c>
      <c r="G245" s="60">
        <f t="shared" si="11"/>
        <v>104.90900000000001</v>
      </c>
      <c r="H245" s="63">
        <f t="shared" si="12"/>
        <v>209.81800000000001</v>
      </c>
    </row>
    <row r="246" spans="1:8" s="62" customFormat="1" ht="24">
      <c r="A246" s="56" t="str">
        <f>IF((LEN('Copy paste to Here'!G250))&gt;5,((CONCATENATE('Copy paste to Here'!G250," &amp; ",'Copy paste to Here'!D250,"  &amp;  ",'Copy paste to Here'!E250))),"Empty Cell")</f>
        <v xml:space="preserve">Teak wood solid plug with double rubber O-rings &amp; Gauge: 6mm  &amp;  </v>
      </c>
      <c r="B246" s="57" t="str">
        <f>'Copy paste to Here'!C250</f>
        <v>PWTR</v>
      </c>
      <c r="C246" s="57" t="s">
        <v>1095</v>
      </c>
      <c r="D246" s="58">
        <f>Invoice!B250</f>
        <v>0</v>
      </c>
      <c r="E246" s="59">
        <f>'Shipping Invoice'!J250*$N$1</f>
        <v>1.5</v>
      </c>
      <c r="F246" s="59">
        <f t="shared" si="10"/>
        <v>0</v>
      </c>
      <c r="G246" s="60">
        <f t="shared" si="11"/>
        <v>32.115000000000002</v>
      </c>
      <c r="H246" s="63">
        <f t="shared" si="12"/>
        <v>0</v>
      </c>
    </row>
    <row r="247" spans="1:8" s="62" customFormat="1" ht="24">
      <c r="A247" s="56" t="str">
        <f>IF((LEN('Copy paste to Here'!G251))&gt;5,((CONCATENATE('Copy paste to Here'!G251," &amp; ",'Copy paste to Here'!D251,"  &amp;  ",'Copy paste to Here'!E251))),"Empty Cell")</f>
        <v xml:space="preserve">Teak wood solid plug with double rubber O-rings &amp; Gauge: 10mm  &amp;  </v>
      </c>
      <c r="B247" s="57" t="str">
        <f>'Copy paste to Here'!C251</f>
        <v>PWTR</v>
      </c>
      <c r="C247" s="57" t="s">
        <v>1096</v>
      </c>
      <c r="D247" s="58">
        <f>Invoice!B251</f>
        <v>2</v>
      </c>
      <c r="E247" s="59">
        <f>'Shipping Invoice'!J251*$N$1</f>
        <v>1.67</v>
      </c>
      <c r="F247" s="59">
        <f t="shared" si="10"/>
        <v>3.34</v>
      </c>
      <c r="G247" s="60">
        <f t="shared" si="11"/>
        <v>35.7547</v>
      </c>
      <c r="H247" s="63">
        <f t="shared" si="12"/>
        <v>71.509399999999999</v>
      </c>
    </row>
    <row r="248" spans="1:8" s="62" customFormat="1" ht="60">
      <c r="A248" s="56" t="str">
        <f>IF((LEN('Copy paste to Here'!G252))&gt;5,((CONCATENATE('Copy paste to Here'!G252," &amp; ",'Copy paste to Here'!D252,"  &amp;  ",'Copy paste to Here'!E252))),"Empty Cell")</f>
        <v xml:space="preserve">Display box of 52 pieces of sterling silver ''bend it yourself'' nose studs, 22g (0.6mm) with rose gold plating and round 1.5mm clear prong set crystal (in standard packing or in vacuum sealed packing to prevent tarnishing) &amp; Packing Option: Standard Package  &amp;  </v>
      </c>
      <c r="B248" s="57" t="str">
        <f>'Copy paste to Here'!C252</f>
        <v>RSNYPXC</v>
      </c>
      <c r="C248" s="57" t="s">
        <v>900</v>
      </c>
      <c r="D248" s="58">
        <f>Invoice!B252</f>
        <v>1</v>
      </c>
      <c r="E248" s="59">
        <f>'Shipping Invoice'!J252*$N$1</f>
        <v>44.56</v>
      </c>
      <c r="F248" s="59">
        <f t="shared" si="10"/>
        <v>44.56</v>
      </c>
      <c r="G248" s="60">
        <f t="shared" si="11"/>
        <v>954.02960000000007</v>
      </c>
      <c r="H248" s="63">
        <f t="shared" si="12"/>
        <v>954.02960000000007</v>
      </c>
    </row>
    <row r="249" spans="1:8" s="62" customFormat="1" ht="24">
      <c r="A249" s="56" t="str">
        <f>IF((LEN('Copy paste to Here'!G253))&gt;5,((CONCATENATE('Copy paste to Here'!G253," &amp; ",'Copy paste to Here'!D253,"  &amp;  ",'Copy paste to Here'!E253))),"Empty Cell")</f>
        <v xml:space="preserve">High polished surgical steel hinged segment ring, 12g (2mm) and inner diameter from 8mm to 16mm &amp; Length: 10mm  &amp;  </v>
      </c>
      <c r="B249" s="57" t="str">
        <f>'Copy paste to Here'!C253</f>
        <v>SEGH12</v>
      </c>
      <c r="C249" s="57" t="s">
        <v>349</v>
      </c>
      <c r="D249" s="58">
        <f>Invoice!B253</f>
        <v>4</v>
      </c>
      <c r="E249" s="59">
        <f>'Shipping Invoice'!J253*$N$1</f>
        <v>3.95</v>
      </c>
      <c r="F249" s="59">
        <f t="shared" si="10"/>
        <v>15.8</v>
      </c>
      <c r="G249" s="60">
        <f t="shared" si="11"/>
        <v>84.569500000000005</v>
      </c>
      <c r="H249" s="63">
        <f t="shared" si="12"/>
        <v>338.27800000000002</v>
      </c>
    </row>
    <row r="250" spans="1:8" s="62" customFormat="1" ht="24">
      <c r="A250" s="56" t="str">
        <f>IF((LEN('Copy paste to Here'!G254))&gt;5,((CONCATENATE('Copy paste to Here'!G254," &amp; ",'Copy paste to Here'!D254,"  &amp;  ",'Copy paste to Here'!E254))),"Empty Cell")</f>
        <v xml:space="preserve">High polished surgical steel hinged segment ring, 12g (2mm) and inner diameter from 8mm to 16mm &amp; Length: 12mm  &amp;  </v>
      </c>
      <c r="B250" s="57" t="str">
        <f>'Copy paste to Here'!C254</f>
        <v>SEGH12</v>
      </c>
      <c r="C250" s="57" t="s">
        <v>349</v>
      </c>
      <c r="D250" s="58">
        <f>Invoice!B254</f>
        <v>2</v>
      </c>
      <c r="E250" s="59">
        <f>'Shipping Invoice'!J254*$N$1</f>
        <v>3.95</v>
      </c>
      <c r="F250" s="59">
        <f t="shared" si="10"/>
        <v>7.9</v>
      </c>
      <c r="G250" s="60">
        <f t="shared" si="11"/>
        <v>84.569500000000005</v>
      </c>
      <c r="H250" s="63">
        <f t="shared" si="12"/>
        <v>169.13900000000001</v>
      </c>
    </row>
    <row r="251" spans="1:8" s="62" customFormat="1" ht="24">
      <c r="A251" s="56" t="str">
        <f>IF((LEN('Copy paste to Here'!G255))&gt;5,((CONCATENATE('Copy paste to Here'!G255," &amp; ",'Copy paste to Here'!D255,"  &amp;  ",'Copy paste to Here'!E255))),"Empty Cell")</f>
        <v xml:space="preserve">High polished surgical steel hinged segment ring, 12g (2mm) and inner diameter from 8mm to 16mm &amp; Length: 14mm  &amp;  </v>
      </c>
      <c r="B251" s="57" t="str">
        <f>'Copy paste to Here'!C255</f>
        <v>SEGH12</v>
      </c>
      <c r="C251" s="57" t="s">
        <v>349</v>
      </c>
      <c r="D251" s="58">
        <f>Invoice!B255</f>
        <v>2</v>
      </c>
      <c r="E251" s="59">
        <f>'Shipping Invoice'!J255*$N$1</f>
        <v>3.95</v>
      </c>
      <c r="F251" s="59">
        <f t="shared" si="10"/>
        <v>7.9</v>
      </c>
      <c r="G251" s="60">
        <f t="shared" si="11"/>
        <v>84.569500000000005</v>
      </c>
      <c r="H251" s="63">
        <f t="shared" si="12"/>
        <v>169.13900000000001</v>
      </c>
    </row>
    <row r="252" spans="1:8" s="62" customFormat="1" ht="24">
      <c r="A252" s="56" t="str">
        <f>IF((LEN('Copy paste to Here'!G256))&gt;5,((CONCATENATE('Copy paste to Here'!G256," &amp; ",'Copy paste to Here'!D256,"  &amp;  ",'Copy paste to Here'!E256))),"Empty Cell")</f>
        <v xml:space="preserve">High polished surgical steel hinged segment ring, 14g (1.6mm) &amp; Length: 6mm  &amp;  </v>
      </c>
      <c r="B252" s="57" t="str">
        <f>'Copy paste to Here'!C256</f>
        <v>SEGH14</v>
      </c>
      <c r="C252" s="57" t="s">
        <v>648</v>
      </c>
      <c r="D252" s="58">
        <f>Invoice!B256</f>
        <v>2</v>
      </c>
      <c r="E252" s="59">
        <f>'Shipping Invoice'!J256*$N$1</f>
        <v>2.66</v>
      </c>
      <c r="F252" s="59">
        <f t="shared" si="10"/>
        <v>5.32</v>
      </c>
      <c r="G252" s="60">
        <f t="shared" si="11"/>
        <v>56.950600000000001</v>
      </c>
      <c r="H252" s="63">
        <f t="shared" si="12"/>
        <v>113.9012</v>
      </c>
    </row>
    <row r="253" spans="1:8" s="62" customFormat="1" ht="24">
      <c r="A253" s="56" t="str">
        <f>IF((LEN('Copy paste to Here'!G257))&gt;5,((CONCATENATE('Copy paste to Here'!G257," &amp; ",'Copy paste to Here'!D257,"  &amp;  ",'Copy paste to Here'!E257))),"Empty Cell")</f>
        <v xml:space="preserve">High polished surgical steel hinged segment ring, 14g (1.6mm) &amp; Length: 7mm  &amp;  </v>
      </c>
      <c r="B253" s="57" t="str">
        <f>'Copy paste to Here'!C257</f>
        <v>SEGH14</v>
      </c>
      <c r="C253" s="57" t="s">
        <v>648</v>
      </c>
      <c r="D253" s="58">
        <f>Invoice!B257</f>
        <v>2</v>
      </c>
      <c r="E253" s="59">
        <f>'Shipping Invoice'!J257*$N$1</f>
        <v>2.66</v>
      </c>
      <c r="F253" s="59">
        <f t="shared" si="10"/>
        <v>5.32</v>
      </c>
      <c r="G253" s="60">
        <f t="shared" si="11"/>
        <v>56.950600000000001</v>
      </c>
      <c r="H253" s="63">
        <f t="shared" si="12"/>
        <v>113.9012</v>
      </c>
    </row>
    <row r="254" spans="1:8" s="62" customFormat="1" ht="24">
      <c r="A254" s="56" t="str">
        <f>IF((LEN('Copy paste to Here'!G258))&gt;5,((CONCATENATE('Copy paste to Here'!G258," &amp; ",'Copy paste to Here'!D258,"  &amp;  ",'Copy paste to Here'!E258))),"Empty Cell")</f>
        <v xml:space="preserve">High polished surgical steel hinged segment ring, 14g (1.6mm) &amp; Length: 8mm  &amp;  </v>
      </c>
      <c r="B254" s="57" t="str">
        <f>'Copy paste to Here'!C258</f>
        <v>SEGH14</v>
      </c>
      <c r="C254" s="57" t="s">
        <v>648</v>
      </c>
      <c r="D254" s="58">
        <f>Invoice!B258</f>
        <v>2</v>
      </c>
      <c r="E254" s="59">
        <f>'Shipping Invoice'!J258*$N$1</f>
        <v>2.66</v>
      </c>
      <c r="F254" s="59">
        <f t="shared" si="10"/>
        <v>5.32</v>
      </c>
      <c r="G254" s="60">
        <f t="shared" si="11"/>
        <v>56.950600000000001</v>
      </c>
      <c r="H254" s="63">
        <f t="shared" si="12"/>
        <v>113.9012</v>
      </c>
    </row>
    <row r="255" spans="1:8" s="62" customFormat="1" ht="24">
      <c r="A255" s="56" t="str">
        <f>IF((LEN('Copy paste to Here'!G259))&gt;5,((CONCATENATE('Copy paste to Here'!G259," &amp; ",'Copy paste to Here'!D259,"  &amp;  ",'Copy paste to Here'!E259))),"Empty Cell")</f>
        <v xml:space="preserve">High polished surgical steel hinged segment ring, 14g (1.6mm) &amp; Length: 12mm  &amp;  </v>
      </c>
      <c r="B255" s="57" t="str">
        <f>'Copy paste to Here'!C259</f>
        <v>SEGH14</v>
      </c>
      <c r="C255" s="57" t="s">
        <v>648</v>
      </c>
      <c r="D255" s="58">
        <f>Invoice!B259</f>
        <v>2</v>
      </c>
      <c r="E255" s="59">
        <f>'Shipping Invoice'!J259*$N$1</f>
        <v>2.66</v>
      </c>
      <c r="F255" s="59">
        <f t="shared" si="10"/>
        <v>5.32</v>
      </c>
      <c r="G255" s="60">
        <f t="shared" si="11"/>
        <v>56.950600000000001</v>
      </c>
      <c r="H255" s="63">
        <f t="shared" si="12"/>
        <v>113.9012</v>
      </c>
    </row>
    <row r="256" spans="1:8" s="62" customFormat="1" ht="24">
      <c r="A256" s="56" t="str">
        <f>IF((LEN('Copy paste to Here'!G260))&gt;5,((CONCATENATE('Copy paste to Here'!G260," &amp; ",'Copy paste to Here'!D260,"  &amp;  ",'Copy paste to Here'!E260))),"Empty Cell")</f>
        <v xml:space="preserve">High polished surgical steel hinged segment ring, 14g (1.6mm) &amp; Length: 14mm  &amp;  </v>
      </c>
      <c r="B256" s="57" t="str">
        <f>'Copy paste to Here'!C260</f>
        <v>SEGH14</v>
      </c>
      <c r="C256" s="57" t="s">
        <v>648</v>
      </c>
      <c r="D256" s="58">
        <f>Invoice!B260</f>
        <v>2</v>
      </c>
      <c r="E256" s="59">
        <f>'Shipping Invoice'!J260*$N$1</f>
        <v>2.66</v>
      </c>
      <c r="F256" s="59">
        <f t="shared" si="10"/>
        <v>5.32</v>
      </c>
      <c r="G256" s="60">
        <f t="shared" si="11"/>
        <v>56.950600000000001</v>
      </c>
      <c r="H256" s="63">
        <f t="shared" si="12"/>
        <v>113.9012</v>
      </c>
    </row>
    <row r="257" spans="1:8" s="62" customFormat="1" ht="24">
      <c r="A257" s="56" t="str">
        <f>IF((LEN('Copy paste to Here'!G261))&gt;5,((CONCATENATE('Copy paste to Here'!G261," &amp; ",'Copy paste to Here'!D261,"  &amp;  ",'Copy paste to Here'!E261))),"Empty Cell")</f>
        <v xml:space="preserve">High polished surgical steel hinged segment ring, 16g (1.2mm) &amp; Length: 6mm  &amp;  </v>
      </c>
      <c r="B257" s="57" t="str">
        <f>'Copy paste to Here'!C261</f>
        <v>SEGH16</v>
      </c>
      <c r="C257" s="57" t="s">
        <v>65</v>
      </c>
      <c r="D257" s="58">
        <f>Invoice!B261</f>
        <v>10</v>
      </c>
      <c r="E257" s="59">
        <f>'Shipping Invoice'!J261*$N$1</f>
        <v>2.74</v>
      </c>
      <c r="F257" s="59">
        <f t="shared" si="10"/>
        <v>27.400000000000002</v>
      </c>
      <c r="G257" s="60">
        <f t="shared" si="11"/>
        <v>58.663400000000003</v>
      </c>
      <c r="H257" s="63">
        <f t="shared" si="12"/>
        <v>586.63400000000001</v>
      </c>
    </row>
    <row r="258" spans="1:8" s="62" customFormat="1" ht="24">
      <c r="A258" s="56" t="str">
        <f>IF((LEN('Copy paste to Here'!G262))&gt;5,((CONCATENATE('Copy paste to Here'!G262," &amp; ",'Copy paste to Here'!D262,"  &amp;  ",'Copy paste to Here'!E262))),"Empty Cell")</f>
        <v xml:space="preserve">High polished surgical steel hinged segment ring, 16g (1.2mm) &amp; Length: 7mm  &amp;  </v>
      </c>
      <c r="B258" s="57" t="str">
        <f>'Copy paste to Here'!C262</f>
        <v>SEGH16</v>
      </c>
      <c r="C258" s="57" t="s">
        <v>65</v>
      </c>
      <c r="D258" s="58">
        <f>Invoice!B262</f>
        <v>10</v>
      </c>
      <c r="E258" s="59">
        <f>'Shipping Invoice'!J262*$N$1</f>
        <v>2.74</v>
      </c>
      <c r="F258" s="59">
        <f t="shared" si="10"/>
        <v>27.400000000000002</v>
      </c>
      <c r="G258" s="60">
        <f t="shared" si="11"/>
        <v>58.663400000000003</v>
      </c>
      <c r="H258" s="63">
        <f t="shared" si="12"/>
        <v>586.63400000000001</v>
      </c>
    </row>
    <row r="259" spans="1:8" s="62" customFormat="1" ht="24">
      <c r="A259" s="56" t="str">
        <f>IF((LEN('Copy paste to Here'!G263))&gt;5,((CONCATENATE('Copy paste to Here'!G263," &amp; ",'Copy paste to Here'!D263,"  &amp;  ",'Copy paste to Here'!E263))),"Empty Cell")</f>
        <v xml:space="preserve">High polished surgical steel hinged segment ring, 16g (1.2mm) &amp; Length: 8mm  &amp;  </v>
      </c>
      <c r="B259" s="57" t="str">
        <f>'Copy paste to Here'!C263</f>
        <v>SEGH16</v>
      </c>
      <c r="C259" s="57" t="s">
        <v>65</v>
      </c>
      <c r="D259" s="58">
        <f>Invoice!B263</f>
        <v>10</v>
      </c>
      <c r="E259" s="59">
        <f>'Shipping Invoice'!J263*$N$1</f>
        <v>2.74</v>
      </c>
      <c r="F259" s="59">
        <f t="shared" si="10"/>
        <v>27.400000000000002</v>
      </c>
      <c r="G259" s="60">
        <f t="shared" si="11"/>
        <v>58.663400000000003</v>
      </c>
      <c r="H259" s="63">
        <f t="shared" si="12"/>
        <v>586.63400000000001</v>
      </c>
    </row>
    <row r="260" spans="1:8" s="62" customFormat="1" ht="24">
      <c r="A260" s="56" t="str">
        <f>IF((LEN('Copy paste to Here'!G264))&gt;5,((CONCATENATE('Copy paste to Here'!G264," &amp; ",'Copy paste to Here'!D264,"  &amp;  ",'Copy paste to Here'!E264))),"Empty Cell")</f>
        <v xml:space="preserve">High polished surgical steel hinged segment ring, 16g (1.2mm) &amp; Length: 12mm  &amp;  </v>
      </c>
      <c r="B260" s="57" t="str">
        <f>'Copy paste to Here'!C264</f>
        <v>SEGH16</v>
      </c>
      <c r="C260" s="57" t="s">
        <v>65</v>
      </c>
      <c r="D260" s="58">
        <f>Invoice!B264</f>
        <v>8</v>
      </c>
      <c r="E260" s="59">
        <f>'Shipping Invoice'!J264*$N$1</f>
        <v>2.74</v>
      </c>
      <c r="F260" s="59">
        <f t="shared" si="10"/>
        <v>21.92</v>
      </c>
      <c r="G260" s="60">
        <f t="shared" si="11"/>
        <v>58.663400000000003</v>
      </c>
      <c r="H260" s="63">
        <f t="shared" si="12"/>
        <v>469.30720000000002</v>
      </c>
    </row>
    <row r="261" spans="1:8" s="62" customFormat="1" ht="24">
      <c r="A261" s="56" t="str">
        <f>IF((LEN('Copy paste to Here'!G265))&gt;5,((CONCATENATE('Copy paste to Here'!G265," &amp; ",'Copy paste to Here'!D265,"  &amp;  ",'Copy paste to Here'!E265))),"Empty Cell")</f>
        <v xml:space="preserve">High polished surgical steel hinged segment ring, 16g (1.2mm) &amp; Length: 14mm  &amp;  </v>
      </c>
      <c r="B261" s="57" t="str">
        <f>'Copy paste to Here'!C265</f>
        <v>SEGH16</v>
      </c>
      <c r="C261" s="57" t="s">
        <v>65</v>
      </c>
      <c r="D261" s="58">
        <f>Invoice!B265</f>
        <v>4</v>
      </c>
      <c r="E261" s="59">
        <f>'Shipping Invoice'!J265*$N$1</f>
        <v>2.74</v>
      </c>
      <c r="F261" s="59">
        <f t="shared" si="10"/>
        <v>10.96</v>
      </c>
      <c r="G261" s="60">
        <f t="shared" si="11"/>
        <v>58.663400000000003</v>
      </c>
      <c r="H261" s="63">
        <f t="shared" si="12"/>
        <v>234.65360000000001</v>
      </c>
    </row>
    <row r="262" spans="1:8" s="62" customFormat="1" ht="24">
      <c r="A262" s="56" t="str">
        <f>IF((LEN('Copy paste to Here'!G266))&gt;5,((CONCATENATE('Copy paste to Here'!G266," &amp; ",'Copy paste to Here'!D266,"  &amp;  ",'Copy paste to Here'!E266))),"Empty Cell")</f>
        <v xml:space="preserve">High polished surgical steel hinged segment ring, 18g (1.0mm) &amp; Length: 8mm  &amp;  </v>
      </c>
      <c r="B262" s="57" t="str">
        <f>'Copy paste to Here'!C266</f>
        <v>SEGH18</v>
      </c>
      <c r="C262" s="57" t="s">
        <v>903</v>
      </c>
      <c r="D262" s="58">
        <f>Invoice!B266</f>
        <v>4</v>
      </c>
      <c r="E262" s="59">
        <f>'Shipping Invoice'!J266*$N$1</f>
        <v>2.92</v>
      </c>
      <c r="F262" s="59">
        <f t="shared" si="10"/>
        <v>11.68</v>
      </c>
      <c r="G262" s="60">
        <f t="shared" si="11"/>
        <v>62.517199999999995</v>
      </c>
      <c r="H262" s="63">
        <f t="shared" si="12"/>
        <v>250.06879999999998</v>
      </c>
    </row>
    <row r="263" spans="1:8" s="62" customFormat="1" ht="24">
      <c r="A263" s="56" t="str">
        <f>IF((LEN('Copy paste to Here'!G267))&gt;5,((CONCATENATE('Copy paste to Here'!G267," &amp; ",'Copy paste to Here'!D267,"  &amp;  ",'Copy paste to Here'!E267))),"Empty Cell")</f>
        <v xml:space="preserve">High polished surgical steel hinged segment ring, 20g (0.8mm) &amp; Length: 6mm  &amp;  </v>
      </c>
      <c r="B263" s="57" t="str">
        <f>'Copy paste to Here'!C267</f>
        <v>SEGH20</v>
      </c>
      <c r="C263" s="57" t="s">
        <v>905</v>
      </c>
      <c r="D263" s="58">
        <f>Invoice!B267</f>
        <v>10</v>
      </c>
      <c r="E263" s="59">
        <f>'Shipping Invoice'!J267*$N$1</f>
        <v>3.61</v>
      </c>
      <c r="F263" s="59">
        <f t="shared" si="10"/>
        <v>36.1</v>
      </c>
      <c r="G263" s="60">
        <f t="shared" si="11"/>
        <v>77.290099999999995</v>
      </c>
      <c r="H263" s="63">
        <f t="shared" si="12"/>
        <v>772.90099999999995</v>
      </c>
    </row>
    <row r="264" spans="1:8" s="62" customFormat="1" ht="24">
      <c r="A264" s="56" t="str">
        <f>IF((LEN('Copy paste to Here'!G268))&gt;5,((CONCATENATE('Copy paste to Here'!G268," &amp; ",'Copy paste to Here'!D268,"  &amp;  ",'Copy paste to Here'!E268))),"Empty Cell")</f>
        <v xml:space="preserve">High polished surgical steel hinged segment ring, 20g (0.8mm) &amp; Length: 7mm  &amp;  </v>
      </c>
      <c r="B264" s="57" t="str">
        <f>'Copy paste to Here'!C268</f>
        <v>SEGH20</v>
      </c>
      <c r="C264" s="57" t="s">
        <v>905</v>
      </c>
      <c r="D264" s="58">
        <f>Invoice!B268</f>
        <v>10</v>
      </c>
      <c r="E264" s="59">
        <f>'Shipping Invoice'!J268*$N$1</f>
        <v>3.61</v>
      </c>
      <c r="F264" s="59">
        <f t="shared" si="10"/>
        <v>36.1</v>
      </c>
      <c r="G264" s="60">
        <f t="shared" si="11"/>
        <v>77.290099999999995</v>
      </c>
      <c r="H264" s="63">
        <f t="shared" si="12"/>
        <v>772.90099999999995</v>
      </c>
    </row>
    <row r="265" spans="1:8" s="62" customFormat="1" ht="24">
      <c r="A265" s="56" t="str">
        <f>IF((LEN('Copy paste to Here'!G269))&gt;5,((CONCATENATE('Copy paste to Here'!G269," &amp; ",'Copy paste to Here'!D269,"  &amp;  ",'Copy paste to Here'!E269))),"Empty Cell")</f>
        <v xml:space="preserve">High polished surgical steel hinged segment ring, 20g (0.8mm) &amp; Length: 8mm  &amp;  </v>
      </c>
      <c r="B265" s="57" t="str">
        <f>'Copy paste to Here'!C269</f>
        <v>SEGH20</v>
      </c>
      <c r="C265" s="57" t="s">
        <v>905</v>
      </c>
      <c r="D265" s="58">
        <f>Invoice!B269</f>
        <v>20</v>
      </c>
      <c r="E265" s="59">
        <f>'Shipping Invoice'!J269*$N$1</f>
        <v>3.61</v>
      </c>
      <c r="F265" s="59">
        <f t="shared" si="10"/>
        <v>72.2</v>
      </c>
      <c r="G265" s="60">
        <f t="shared" si="11"/>
        <v>77.290099999999995</v>
      </c>
      <c r="H265" s="63">
        <f t="shared" si="12"/>
        <v>1545.8019999999999</v>
      </c>
    </row>
    <row r="266" spans="1:8" s="62" customFormat="1" ht="25.5">
      <c r="A266" s="56" t="str">
        <f>IF((LEN('Copy paste to Here'!G270))&gt;5,((CONCATENATE('Copy paste to Here'!G270," &amp; ",'Copy paste to Here'!D270,"  &amp;  ",'Copy paste to Here'!E270))),"Empty Cell")</f>
        <v>PVD plated 316L steel hinged segment ring, 2.5mm (10g) &amp; Color: Black  &amp;  Length: 12mm</v>
      </c>
      <c r="B266" s="57" t="str">
        <f>'Copy paste to Here'!C270</f>
        <v>SEGHT10</v>
      </c>
      <c r="C266" s="57" t="s">
        <v>907</v>
      </c>
      <c r="D266" s="58">
        <f>Invoice!B270</f>
        <v>2</v>
      </c>
      <c r="E266" s="59">
        <f>'Shipping Invoice'!J270*$N$1</f>
        <v>5.5</v>
      </c>
      <c r="F266" s="59">
        <f t="shared" si="10"/>
        <v>11</v>
      </c>
      <c r="G266" s="60">
        <f t="shared" si="11"/>
        <v>117.755</v>
      </c>
      <c r="H266" s="63">
        <f t="shared" si="12"/>
        <v>235.51</v>
      </c>
    </row>
    <row r="267" spans="1:8" s="62" customFormat="1" ht="25.5">
      <c r="A267" s="56" t="str">
        <f>IF((LEN('Copy paste to Here'!G271))&gt;5,((CONCATENATE('Copy paste to Here'!G271," &amp; ",'Copy paste to Here'!D271,"  &amp;  ",'Copy paste to Here'!E271))),"Empty Cell")</f>
        <v>PVD plated 316L steel hinged segment ring, 2.5mm (10g) &amp; Color: Black  &amp;  Length: 14mm</v>
      </c>
      <c r="B267" s="57" t="str">
        <f>'Copy paste to Here'!C271</f>
        <v>SEGHT10</v>
      </c>
      <c r="C267" s="57" t="s">
        <v>907</v>
      </c>
      <c r="D267" s="58">
        <f>Invoice!B271</f>
        <v>2</v>
      </c>
      <c r="E267" s="59">
        <f>'Shipping Invoice'!J271*$N$1</f>
        <v>5.5</v>
      </c>
      <c r="F267" s="59">
        <f t="shared" si="10"/>
        <v>11</v>
      </c>
      <c r="G267" s="60">
        <f t="shared" si="11"/>
        <v>117.755</v>
      </c>
      <c r="H267" s="63">
        <f t="shared" si="12"/>
        <v>235.51</v>
      </c>
    </row>
    <row r="268" spans="1:8" s="62" customFormat="1" ht="25.5">
      <c r="A268" s="56" t="str">
        <f>IF((LEN('Copy paste to Here'!G272))&gt;5,((CONCATENATE('Copy paste to Here'!G272," &amp; ",'Copy paste to Here'!D272,"  &amp;  ",'Copy paste to Here'!E272))),"Empty Cell")</f>
        <v>PVD plated surgical steel hinged segment ring, 12g (2mm) &amp; Length: 14mm  &amp;  Color: Rose-gold</v>
      </c>
      <c r="B268" s="57" t="str">
        <f>'Copy paste to Here'!C272</f>
        <v>SEGHT12</v>
      </c>
      <c r="C268" s="57" t="s">
        <v>909</v>
      </c>
      <c r="D268" s="58">
        <f>Invoice!B272</f>
        <v>2</v>
      </c>
      <c r="E268" s="59">
        <f>'Shipping Invoice'!J272*$N$1</f>
        <v>4.6399999999999997</v>
      </c>
      <c r="F268" s="59">
        <f t="shared" si="10"/>
        <v>9.2799999999999994</v>
      </c>
      <c r="G268" s="60">
        <f t="shared" si="11"/>
        <v>99.342399999999998</v>
      </c>
      <c r="H268" s="63">
        <f t="shared" si="12"/>
        <v>198.6848</v>
      </c>
    </row>
    <row r="269" spans="1:8" s="62" customFormat="1" ht="25.5">
      <c r="A269" s="56" t="str">
        <f>IF((LEN('Copy paste to Here'!G273))&gt;5,((CONCATENATE('Copy paste to Here'!G273," &amp; ",'Copy paste to Here'!D273,"  &amp;  ",'Copy paste to Here'!E273))),"Empty Cell")</f>
        <v>PVD plated surgical steel hinged segment ring, 12g (2mm) &amp; Size: 10mm  &amp;  Color: Black</v>
      </c>
      <c r="B269" s="57" t="str">
        <f>'Copy paste to Here'!C273</f>
        <v>SEGHT12</v>
      </c>
      <c r="C269" s="57" t="s">
        <v>909</v>
      </c>
      <c r="D269" s="58">
        <f>Invoice!B273</f>
        <v>2</v>
      </c>
      <c r="E269" s="59">
        <f>'Shipping Invoice'!J273*$N$1</f>
        <v>4.6399999999999997</v>
      </c>
      <c r="F269" s="59">
        <f t="shared" si="10"/>
        <v>9.2799999999999994</v>
      </c>
      <c r="G269" s="60">
        <f t="shared" si="11"/>
        <v>99.342399999999998</v>
      </c>
      <c r="H269" s="63">
        <f t="shared" si="12"/>
        <v>198.6848</v>
      </c>
    </row>
    <row r="270" spans="1:8" s="62" customFormat="1" ht="25.5">
      <c r="A270" s="56" t="str">
        <f>IF((LEN('Copy paste to Here'!G274))&gt;5,((CONCATENATE('Copy paste to Here'!G274," &amp; ",'Copy paste to Here'!D274,"  &amp;  ",'Copy paste to Here'!E274))),"Empty Cell")</f>
        <v>PVD plated surgical steel hinged segment ring, 12g (2mm) &amp; Size: 10mm  &amp;  Color: Gold</v>
      </c>
      <c r="B270" s="57" t="str">
        <f>'Copy paste to Here'!C274</f>
        <v>SEGHT12</v>
      </c>
      <c r="C270" s="57" t="s">
        <v>909</v>
      </c>
      <c r="D270" s="58">
        <f>Invoice!B274</f>
        <v>2</v>
      </c>
      <c r="E270" s="59">
        <f>'Shipping Invoice'!J274*$N$1</f>
        <v>4.6399999999999997</v>
      </c>
      <c r="F270" s="59">
        <f t="shared" si="10"/>
        <v>9.2799999999999994</v>
      </c>
      <c r="G270" s="60">
        <f t="shared" si="11"/>
        <v>99.342399999999998</v>
      </c>
      <c r="H270" s="63">
        <f t="shared" si="12"/>
        <v>198.6848</v>
      </c>
    </row>
    <row r="271" spans="1:8" s="62" customFormat="1" ht="25.5">
      <c r="A271" s="56" t="str">
        <f>IF((LEN('Copy paste to Here'!G275))&gt;5,((CONCATENATE('Copy paste to Here'!G275," &amp; ",'Copy paste to Here'!D275,"  &amp;  ",'Copy paste to Here'!E275))),"Empty Cell")</f>
        <v>PVD plated surgical steel hinged segment ring, 12g (2mm) &amp; Size: 12mm  &amp;  Color: Black</v>
      </c>
      <c r="B271" s="57" t="str">
        <f>'Copy paste to Here'!C275</f>
        <v>SEGHT12</v>
      </c>
      <c r="C271" s="57" t="s">
        <v>909</v>
      </c>
      <c r="D271" s="58">
        <f>Invoice!B275</f>
        <v>2</v>
      </c>
      <c r="E271" s="59">
        <f>'Shipping Invoice'!J275*$N$1</f>
        <v>4.6399999999999997</v>
      </c>
      <c r="F271" s="59">
        <f t="shared" si="10"/>
        <v>9.2799999999999994</v>
      </c>
      <c r="G271" s="60">
        <f t="shared" si="11"/>
        <v>99.342399999999998</v>
      </c>
      <c r="H271" s="63">
        <f t="shared" si="12"/>
        <v>198.6848</v>
      </c>
    </row>
    <row r="272" spans="1:8" s="62" customFormat="1" ht="25.5">
      <c r="A272" s="56" t="str">
        <f>IF((LEN('Copy paste to Here'!G276))&gt;5,((CONCATENATE('Copy paste to Here'!G276," &amp; ",'Copy paste to Here'!D276,"  &amp;  ",'Copy paste to Here'!E276))),"Empty Cell")</f>
        <v>PVD plated surgical steel hinged segment ring, 12g (2mm) &amp; Size: 12mm  &amp;  Color: Gold</v>
      </c>
      <c r="B272" s="57" t="str">
        <f>'Copy paste to Here'!C276</f>
        <v>SEGHT12</v>
      </c>
      <c r="C272" s="57" t="s">
        <v>909</v>
      </c>
      <c r="D272" s="58">
        <f>Invoice!B276</f>
        <v>1</v>
      </c>
      <c r="E272" s="59">
        <f>'Shipping Invoice'!J276*$N$1</f>
        <v>4.6399999999999997</v>
      </c>
      <c r="F272" s="59">
        <f t="shared" si="10"/>
        <v>4.6399999999999997</v>
      </c>
      <c r="G272" s="60">
        <f t="shared" si="11"/>
        <v>99.342399999999998</v>
      </c>
      <c r="H272" s="63">
        <f t="shared" si="12"/>
        <v>99.342399999999998</v>
      </c>
    </row>
    <row r="273" spans="1:8" s="62" customFormat="1" ht="25.5">
      <c r="A273" s="56" t="str">
        <f>IF((LEN('Copy paste to Here'!G277))&gt;5,((CONCATENATE('Copy paste to Here'!G277," &amp; ",'Copy paste to Here'!D277,"  &amp;  ",'Copy paste to Here'!E277))),"Empty Cell")</f>
        <v>PVD plated surgical steel hinged segment ring, 12g (2mm) &amp; Size: 14mm  &amp;  Color: Black</v>
      </c>
      <c r="B273" s="57" t="str">
        <f>'Copy paste to Here'!C277</f>
        <v>SEGHT12</v>
      </c>
      <c r="C273" s="57" t="s">
        <v>909</v>
      </c>
      <c r="D273" s="58">
        <f>Invoice!B277</f>
        <v>2</v>
      </c>
      <c r="E273" s="59">
        <f>'Shipping Invoice'!J277*$N$1</f>
        <v>4.6399999999999997</v>
      </c>
      <c r="F273" s="59">
        <f t="shared" si="10"/>
        <v>9.2799999999999994</v>
      </c>
      <c r="G273" s="60">
        <f t="shared" si="11"/>
        <v>99.342399999999998</v>
      </c>
      <c r="H273" s="63">
        <f t="shared" si="12"/>
        <v>198.6848</v>
      </c>
    </row>
    <row r="274" spans="1:8" s="62" customFormat="1" ht="25.5">
      <c r="A274" s="56" t="str">
        <f>IF((LEN('Copy paste to Here'!G278))&gt;5,((CONCATENATE('Copy paste to Here'!G278," &amp; ",'Copy paste to Here'!D278,"  &amp;  ",'Copy paste to Here'!E278))),"Empty Cell")</f>
        <v>PVD plated surgical steel hinged segment ring, 14g (1.6mm) &amp; Length: 6mm  &amp;  Color: Black</v>
      </c>
      <c r="B274" s="57" t="str">
        <f>'Copy paste to Here'!C278</f>
        <v>SEGHT14</v>
      </c>
      <c r="C274" s="57" t="s">
        <v>912</v>
      </c>
      <c r="D274" s="58">
        <f>Invoice!B278</f>
        <v>2</v>
      </c>
      <c r="E274" s="59">
        <f>'Shipping Invoice'!J278*$N$1</f>
        <v>3.43</v>
      </c>
      <c r="F274" s="59">
        <f t="shared" si="10"/>
        <v>6.86</v>
      </c>
      <c r="G274" s="60">
        <f t="shared" si="11"/>
        <v>73.436300000000003</v>
      </c>
      <c r="H274" s="63">
        <f t="shared" si="12"/>
        <v>146.87260000000001</v>
      </c>
    </row>
    <row r="275" spans="1:8" s="62" customFormat="1" ht="25.5">
      <c r="A275" s="56" t="str">
        <f>IF((LEN('Copy paste to Here'!G279))&gt;5,((CONCATENATE('Copy paste to Here'!G279," &amp; ",'Copy paste to Here'!D279,"  &amp;  ",'Copy paste to Here'!E279))),"Empty Cell")</f>
        <v>PVD plated surgical steel hinged segment ring, 14g (1.6mm) &amp; Length: 6mm  &amp;  Color: Gold</v>
      </c>
      <c r="B275" s="57" t="str">
        <f>'Copy paste to Here'!C279</f>
        <v>SEGHT14</v>
      </c>
      <c r="C275" s="57" t="s">
        <v>912</v>
      </c>
      <c r="D275" s="58">
        <f>Invoice!B279</f>
        <v>2</v>
      </c>
      <c r="E275" s="59">
        <f>'Shipping Invoice'!J279*$N$1</f>
        <v>3.43</v>
      </c>
      <c r="F275" s="59">
        <f t="shared" ref="F275:F338" si="13">D275*E275</f>
        <v>6.86</v>
      </c>
      <c r="G275" s="60">
        <f t="shared" ref="G275:G338" si="14">E275*$E$14</f>
        <v>73.436300000000003</v>
      </c>
      <c r="H275" s="63">
        <f t="shared" ref="H275:H338" si="15">D275*G275</f>
        <v>146.87260000000001</v>
      </c>
    </row>
    <row r="276" spans="1:8" s="62" customFormat="1" ht="25.5">
      <c r="A276" s="56" t="str">
        <f>IF((LEN('Copy paste to Here'!G280))&gt;5,((CONCATENATE('Copy paste to Here'!G280," &amp; ",'Copy paste to Here'!D280,"  &amp;  ",'Copy paste to Here'!E280))),"Empty Cell")</f>
        <v>PVD plated surgical steel hinged segment ring, 14g (1.6mm) &amp; Length: 7mm  &amp;  Color: Gold</v>
      </c>
      <c r="B276" s="57" t="str">
        <f>'Copy paste to Here'!C280</f>
        <v>SEGHT14</v>
      </c>
      <c r="C276" s="57" t="s">
        <v>912</v>
      </c>
      <c r="D276" s="58">
        <f>Invoice!B280</f>
        <v>2</v>
      </c>
      <c r="E276" s="59">
        <f>'Shipping Invoice'!J280*$N$1</f>
        <v>3.43</v>
      </c>
      <c r="F276" s="59">
        <f t="shared" si="13"/>
        <v>6.86</v>
      </c>
      <c r="G276" s="60">
        <f t="shared" si="14"/>
        <v>73.436300000000003</v>
      </c>
      <c r="H276" s="63">
        <f t="shared" si="15"/>
        <v>146.87260000000001</v>
      </c>
    </row>
    <row r="277" spans="1:8" s="62" customFormat="1" ht="25.5">
      <c r="A277" s="56" t="str">
        <f>IF((LEN('Copy paste to Here'!G281))&gt;5,((CONCATENATE('Copy paste to Here'!G281," &amp; ",'Copy paste to Here'!D281,"  &amp;  ",'Copy paste to Here'!E281))),"Empty Cell")</f>
        <v>PVD plated surgical steel hinged segment ring, 14g (1.6mm) &amp; Length: 10mm  &amp;  Color: Black</v>
      </c>
      <c r="B277" s="57" t="str">
        <f>'Copy paste to Here'!C281</f>
        <v>SEGHT14</v>
      </c>
      <c r="C277" s="57" t="s">
        <v>912</v>
      </c>
      <c r="D277" s="58">
        <f>Invoice!B281</f>
        <v>1</v>
      </c>
      <c r="E277" s="59">
        <f>'Shipping Invoice'!J281*$N$1</f>
        <v>3.43</v>
      </c>
      <c r="F277" s="59">
        <f t="shared" si="13"/>
        <v>3.43</v>
      </c>
      <c r="G277" s="60">
        <f t="shared" si="14"/>
        <v>73.436300000000003</v>
      </c>
      <c r="H277" s="63">
        <f t="shared" si="15"/>
        <v>73.436300000000003</v>
      </c>
    </row>
    <row r="278" spans="1:8" s="62" customFormat="1" ht="25.5">
      <c r="A278" s="56" t="str">
        <f>IF((LEN('Copy paste to Here'!G282))&gt;5,((CONCATENATE('Copy paste to Here'!G282," &amp; ",'Copy paste to Here'!D282,"  &amp;  ",'Copy paste to Here'!E282))),"Empty Cell")</f>
        <v>PVD plated surgical steel hinged segment ring, 14g (1.6mm) &amp; Length: 10mm  &amp;  Color: Gold</v>
      </c>
      <c r="B278" s="57" t="str">
        <f>'Copy paste to Here'!C282</f>
        <v>SEGHT14</v>
      </c>
      <c r="C278" s="57" t="s">
        <v>912</v>
      </c>
      <c r="D278" s="58">
        <f>Invoice!B282</f>
        <v>2</v>
      </c>
      <c r="E278" s="59">
        <f>'Shipping Invoice'!J282*$N$1</f>
        <v>3.43</v>
      </c>
      <c r="F278" s="59">
        <f t="shared" si="13"/>
        <v>6.86</v>
      </c>
      <c r="G278" s="60">
        <f t="shared" si="14"/>
        <v>73.436300000000003</v>
      </c>
      <c r="H278" s="63">
        <f t="shared" si="15"/>
        <v>146.87260000000001</v>
      </c>
    </row>
    <row r="279" spans="1:8" s="62" customFormat="1" ht="25.5">
      <c r="A279" s="56" t="str">
        <f>IF((LEN('Copy paste to Here'!G283))&gt;5,((CONCATENATE('Copy paste to Here'!G283," &amp; ",'Copy paste to Here'!D283,"  &amp;  ",'Copy paste to Here'!E283))),"Empty Cell")</f>
        <v>PVD plated surgical steel hinged segment ring, 14g (1.6mm) &amp; Length: 12mm  &amp;  Color: Gold</v>
      </c>
      <c r="B279" s="57" t="str">
        <f>'Copy paste to Here'!C283</f>
        <v>SEGHT14</v>
      </c>
      <c r="C279" s="57" t="s">
        <v>912</v>
      </c>
      <c r="D279" s="58">
        <f>Invoice!B283</f>
        <v>1</v>
      </c>
      <c r="E279" s="59">
        <f>'Shipping Invoice'!J283*$N$1</f>
        <v>3.43</v>
      </c>
      <c r="F279" s="59">
        <f t="shared" si="13"/>
        <v>3.43</v>
      </c>
      <c r="G279" s="60">
        <f t="shared" si="14"/>
        <v>73.436300000000003</v>
      </c>
      <c r="H279" s="63">
        <f t="shared" si="15"/>
        <v>73.436300000000003</v>
      </c>
    </row>
    <row r="280" spans="1:8" s="62" customFormat="1" ht="25.5">
      <c r="A280" s="56" t="str">
        <f>IF((LEN('Copy paste to Here'!G284))&gt;5,((CONCATENATE('Copy paste to Here'!G284," &amp; ",'Copy paste to Here'!D284,"  &amp;  ",'Copy paste to Here'!E284))),"Empty Cell")</f>
        <v>PVD plated surgical steel hinged segment ring, 16g (1.2mm) &amp; Length: 6mm  &amp;  Color: Gold</v>
      </c>
      <c r="B280" s="57" t="str">
        <f>'Copy paste to Here'!C284</f>
        <v>SEGHT16</v>
      </c>
      <c r="C280" s="57" t="s">
        <v>68</v>
      </c>
      <c r="D280" s="58">
        <f>Invoice!B284</f>
        <v>10</v>
      </c>
      <c r="E280" s="59">
        <f>'Shipping Invoice'!J284*$N$1</f>
        <v>3.35</v>
      </c>
      <c r="F280" s="59">
        <f t="shared" si="13"/>
        <v>33.5</v>
      </c>
      <c r="G280" s="60">
        <f t="shared" si="14"/>
        <v>71.723500000000001</v>
      </c>
      <c r="H280" s="63">
        <f t="shared" si="15"/>
        <v>717.23500000000001</v>
      </c>
    </row>
    <row r="281" spans="1:8" s="62" customFormat="1" ht="25.5">
      <c r="A281" s="56" t="str">
        <f>IF((LEN('Copy paste to Here'!G285))&gt;5,((CONCATENATE('Copy paste to Here'!G285," &amp; ",'Copy paste to Here'!D285,"  &amp;  ",'Copy paste to Here'!E285))),"Empty Cell")</f>
        <v>PVD plated surgical steel hinged segment ring, 16g (1.2mm) &amp; Length: 6mm  &amp;  Color: Rose-gold</v>
      </c>
      <c r="B281" s="57" t="str">
        <f>'Copy paste to Here'!C285</f>
        <v>SEGHT16</v>
      </c>
      <c r="C281" s="57" t="s">
        <v>68</v>
      </c>
      <c r="D281" s="58">
        <f>Invoice!B285</f>
        <v>8</v>
      </c>
      <c r="E281" s="59">
        <f>'Shipping Invoice'!J285*$N$1</f>
        <v>3.35</v>
      </c>
      <c r="F281" s="59">
        <f t="shared" si="13"/>
        <v>26.8</v>
      </c>
      <c r="G281" s="60">
        <f t="shared" si="14"/>
        <v>71.723500000000001</v>
      </c>
      <c r="H281" s="63">
        <f t="shared" si="15"/>
        <v>573.78800000000001</v>
      </c>
    </row>
    <row r="282" spans="1:8" s="62" customFormat="1" ht="25.5">
      <c r="A282" s="56" t="str">
        <f>IF((LEN('Copy paste to Here'!G286))&gt;5,((CONCATENATE('Copy paste to Here'!G286," &amp; ",'Copy paste to Here'!D286,"  &amp;  ",'Copy paste to Here'!E286))),"Empty Cell")</f>
        <v>PVD plated surgical steel hinged segment ring, 16g (1.2mm) &amp; Length: 7mm  &amp;  Color: Gold</v>
      </c>
      <c r="B282" s="57" t="str">
        <f>'Copy paste to Here'!C286</f>
        <v>SEGHT16</v>
      </c>
      <c r="C282" s="57" t="s">
        <v>68</v>
      </c>
      <c r="D282" s="58">
        <f>Invoice!B286</f>
        <v>15</v>
      </c>
      <c r="E282" s="59">
        <f>'Shipping Invoice'!J286*$N$1</f>
        <v>3.35</v>
      </c>
      <c r="F282" s="59">
        <f t="shared" si="13"/>
        <v>50.25</v>
      </c>
      <c r="G282" s="60">
        <f t="shared" si="14"/>
        <v>71.723500000000001</v>
      </c>
      <c r="H282" s="63">
        <f t="shared" si="15"/>
        <v>1075.8525</v>
      </c>
    </row>
    <row r="283" spans="1:8" s="62" customFormat="1" ht="25.5">
      <c r="A283" s="56" t="str">
        <f>IF((LEN('Copy paste to Here'!G287))&gt;5,((CONCATENATE('Copy paste to Here'!G287," &amp; ",'Copy paste to Here'!D287,"  &amp;  ",'Copy paste to Here'!E287))),"Empty Cell")</f>
        <v>PVD plated surgical steel hinged segment ring, 16g (1.2mm) &amp; Length: 7mm  &amp;  Color: Rose-gold</v>
      </c>
      <c r="B283" s="57" t="str">
        <f>'Copy paste to Here'!C287</f>
        <v>SEGHT16</v>
      </c>
      <c r="C283" s="57" t="s">
        <v>68</v>
      </c>
      <c r="D283" s="58">
        <f>Invoice!B287</f>
        <v>8</v>
      </c>
      <c r="E283" s="59">
        <f>'Shipping Invoice'!J287*$N$1</f>
        <v>3.35</v>
      </c>
      <c r="F283" s="59">
        <f t="shared" si="13"/>
        <v>26.8</v>
      </c>
      <c r="G283" s="60">
        <f t="shared" si="14"/>
        <v>71.723500000000001</v>
      </c>
      <c r="H283" s="63">
        <f t="shared" si="15"/>
        <v>573.78800000000001</v>
      </c>
    </row>
    <row r="284" spans="1:8" s="62" customFormat="1" ht="25.5">
      <c r="A284" s="56" t="str">
        <f>IF((LEN('Copy paste to Here'!G288))&gt;5,((CONCATENATE('Copy paste to Here'!G288," &amp; ",'Copy paste to Here'!D288,"  &amp;  ",'Copy paste to Here'!E288))),"Empty Cell")</f>
        <v>PVD plated surgical steel hinged segment ring, 16g (1.2mm) &amp; Length: 8mm  &amp;  Color: Black</v>
      </c>
      <c r="B284" s="57" t="str">
        <f>'Copy paste to Here'!C288</f>
        <v>SEGHT16</v>
      </c>
      <c r="C284" s="57" t="s">
        <v>68</v>
      </c>
      <c r="D284" s="58">
        <f>Invoice!B288</f>
        <v>8</v>
      </c>
      <c r="E284" s="59">
        <f>'Shipping Invoice'!J288*$N$1</f>
        <v>3.35</v>
      </c>
      <c r="F284" s="59">
        <f t="shared" si="13"/>
        <v>26.8</v>
      </c>
      <c r="G284" s="60">
        <f t="shared" si="14"/>
        <v>71.723500000000001</v>
      </c>
      <c r="H284" s="63">
        <f t="shared" si="15"/>
        <v>573.78800000000001</v>
      </c>
    </row>
    <row r="285" spans="1:8" s="62" customFormat="1" ht="25.5">
      <c r="A285" s="56" t="str">
        <f>IF((LEN('Copy paste to Here'!G289))&gt;5,((CONCATENATE('Copy paste to Here'!G289," &amp; ",'Copy paste to Here'!D289,"  &amp;  ",'Copy paste to Here'!E289))),"Empty Cell")</f>
        <v>PVD plated surgical steel hinged segment ring, 16g (1.2mm) &amp; Length: 8mm  &amp;  Color: Gold</v>
      </c>
      <c r="B285" s="57" t="str">
        <f>'Copy paste to Here'!C289</f>
        <v>SEGHT16</v>
      </c>
      <c r="C285" s="57" t="s">
        <v>68</v>
      </c>
      <c r="D285" s="58">
        <f>Invoice!B289</f>
        <v>10</v>
      </c>
      <c r="E285" s="59">
        <f>'Shipping Invoice'!J289*$N$1</f>
        <v>3.35</v>
      </c>
      <c r="F285" s="59">
        <f t="shared" si="13"/>
        <v>33.5</v>
      </c>
      <c r="G285" s="60">
        <f t="shared" si="14"/>
        <v>71.723500000000001</v>
      </c>
      <c r="H285" s="63">
        <f t="shared" si="15"/>
        <v>717.23500000000001</v>
      </c>
    </row>
    <row r="286" spans="1:8" s="62" customFormat="1" ht="25.5">
      <c r="A286" s="56" t="str">
        <f>IF((LEN('Copy paste to Here'!G290))&gt;5,((CONCATENATE('Copy paste to Here'!G290," &amp; ",'Copy paste to Here'!D290,"  &amp;  ",'Copy paste to Here'!E290))),"Empty Cell")</f>
        <v>PVD plated surgical steel hinged segment ring, 16g (1.2mm) &amp; Length: 10mm  &amp;  Color: Gold</v>
      </c>
      <c r="B286" s="57" t="str">
        <f>'Copy paste to Here'!C290</f>
        <v>SEGHT16</v>
      </c>
      <c r="C286" s="57" t="s">
        <v>68</v>
      </c>
      <c r="D286" s="58">
        <f>Invoice!B290</f>
        <v>8</v>
      </c>
      <c r="E286" s="59">
        <f>'Shipping Invoice'!J290*$N$1</f>
        <v>3.35</v>
      </c>
      <c r="F286" s="59">
        <f t="shared" si="13"/>
        <v>26.8</v>
      </c>
      <c r="G286" s="60">
        <f t="shared" si="14"/>
        <v>71.723500000000001</v>
      </c>
      <c r="H286" s="63">
        <f t="shared" si="15"/>
        <v>573.78800000000001</v>
      </c>
    </row>
    <row r="287" spans="1:8" s="62" customFormat="1" ht="25.5">
      <c r="A287" s="56" t="str">
        <f>IF((LEN('Copy paste to Here'!G291))&gt;5,((CONCATENATE('Copy paste to Here'!G291," &amp; ",'Copy paste to Here'!D291,"  &amp;  ",'Copy paste to Here'!E291))),"Empty Cell")</f>
        <v>PVD plated surgical steel hinged segment ring, 16g (1.2mm) &amp; Length: 12mm  &amp;  Color: Rainbow</v>
      </c>
      <c r="B287" s="57" t="str">
        <f>'Copy paste to Here'!C291</f>
        <v>SEGHT16</v>
      </c>
      <c r="C287" s="57" t="s">
        <v>68</v>
      </c>
      <c r="D287" s="58">
        <f>Invoice!B291</f>
        <v>6</v>
      </c>
      <c r="E287" s="59">
        <f>'Shipping Invoice'!J291*$N$1</f>
        <v>3.35</v>
      </c>
      <c r="F287" s="59">
        <f t="shared" si="13"/>
        <v>20.100000000000001</v>
      </c>
      <c r="G287" s="60">
        <f t="shared" si="14"/>
        <v>71.723500000000001</v>
      </c>
      <c r="H287" s="63">
        <f t="shared" si="15"/>
        <v>430.34100000000001</v>
      </c>
    </row>
    <row r="288" spans="1:8" s="62" customFormat="1" ht="25.5">
      <c r="A288" s="56" t="str">
        <f>IF((LEN('Copy paste to Here'!G292))&gt;5,((CONCATENATE('Copy paste to Here'!G292," &amp; ",'Copy paste to Here'!D292,"  &amp;  ",'Copy paste to Here'!E292))),"Empty Cell")</f>
        <v>PVD plated surgical steel hinged segment ring, 16g (1.2mm) &amp; Length: 12mm  &amp;  Color: Rose-gold</v>
      </c>
      <c r="B288" s="57" t="str">
        <f>'Copy paste to Here'!C292</f>
        <v>SEGHT16</v>
      </c>
      <c r="C288" s="57" t="s">
        <v>68</v>
      </c>
      <c r="D288" s="58">
        <f>Invoice!B292</f>
        <v>6</v>
      </c>
      <c r="E288" s="59">
        <f>'Shipping Invoice'!J292*$N$1</f>
        <v>3.35</v>
      </c>
      <c r="F288" s="59">
        <f t="shared" si="13"/>
        <v>20.100000000000001</v>
      </c>
      <c r="G288" s="60">
        <f t="shared" si="14"/>
        <v>71.723500000000001</v>
      </c>
      <c r="H288" s="63">
        <f t="shared" si="15"/>
        <v>430.34100000000001</v>
      </c>
    </row>
    <row r="289" spans="1:8" s="62" customFormat="1" ht="25.5">
      <c r="A289" s="56" t="str">
        <f>IF((LEN('Copy paste to Here'!G293))&gt;5,((CONCATENATE('Copy paste to Here'!G293," &amp; ",'Copy paste to Here'!D293,"  &amp;  ",'Copy paste to Here'!E293))),"Empty Cell")</f>
        <v>PVD plated surgical steel hinged segment ring, 18g (1.0mm)  &amp; Length: 7mm  &amp;  Color: Black</v>
      </c>
      <c r="B289" s="57" t="str">
        <f>'Copy paste to Here'!C293</f>
        <v>SEGHT18</v>
      </c>
      <c r="C289" s="57" t="s">
        <v>915</v>
      </c>
      <c r="D289" s="58">
        <f>Invoice!B293</f>
        <v>4</v>
      </c>
      <c r="E289" s="59">
        <f>'Shipping Invoice'!J293*$N$1</f>
        <v>3.61</v>
      </c>
      <c r="F289" s="59">
        <f t="shared" si="13"/>
        <v>14.44</v>
      </c>
      <c r="G289" s="60">
        <f t="shared" si="14"/>
        <v>77.290099999999995</v>
      </c>
      <c r="H289" s="63">
        <f t="shared" si="15"/>
        <v>309.16039999999998</v>
      </c>
    </row>
    <row r="290" spans="1:8" s="62" customFormat="1" ht="25.5">
      <c r="A290" s="56" t="str">
        <f>IF((LEN('Copy paste to Here'!G294))&gt;5,((CONCATENATE('Copy paste to Here'!G294," &amp; ",'Copy paste to Here'!D294,"  &amp;  ",'Copy paste to Here'!E294))),"Empty Cell")</f>
        <v>PVD plated surgical steel hinged segment ring, 18g (1.0mm)  &amp; Length: 7mm  &amp;  Color: Gold</v>
      </c>
      <c r="B290" s="57" t="str">
        <f>'Copy paste to Here'!C294</f>
        <v>SEGHT18</v>
      </c>
      <c r="C290" s="57" t="s">
        <v>915</v>
      </c>
      <c r="D290" s="58">
        <f>Invoice!B294</f>
        <v>4</v>
      </c>
      <c r="E290" s="59">
        <f>'Shipping Invoice'!J294*$N$1</f>
        <v>3.61</v>
      </c>
      <c r="F290" s="59">
        <f t="shared" si="13"/>
        <v>14.44</v>
      </c>
      <c r="G290" s="60">
        <f t="shared" si="14"/>
        <v>77.290099999999995</v>
      </c>
      <c r="H290" s="63">
        <f t="shared" si="15"/>
        <v>309.16039999999998</v>
      </c>
    </row>
    <row r="291" spans="1:8" s="62" customFormat="1" ht="25.5">
      <c r="A291" s="56" t="str">
        <f>IF((LEN('Copy paste to Here'!G295))&gt;5,((CONCATENATE('Copy paste to Here'!G295," &amp; ",'Copy paste to Here'!D295,"  &amp;  ",'Copy paste to Here'!E295))),"Empty Cell")</f>
        <v>PVD plated surgical steel hinged segment ring, 18g (1.0mm)  &amp; Length: 7mm  &amp;  Color: Rose-gold</v>
      </c>
      <c r="B291" s="57" t="str">
        <f>'Copy paste to Here'!C295</f>
        <v>SEGHT18</v>
      </c>
      <c r="C291" s="57" t="s">
        <v>915</v>
      </c>
      <c r="D291" s="58">
        <f>Invoice!B295</f>
        <v>4</v>
      </c>
      <c r="E291" s="59">
        <f>'Shipping Invoice'!J295*$N$1</f>
        <v>3.61</v>
      </c>
      <c r="F291" s="59">
        <f t="shared" si="13"/>
        <v>14.44</v>
      </c>
      <c r="G291" s="60">
        <f t="shared" si="14"/>
        <v>77.290099999999995</v>
      </c>
      <c r="H291" s="63">
        <f t="shared" si="15"/>
        <v>309.16039999999998</v>
      </c>
    </row>
    <row r="292" spans="1:8" s="62" customFormat="1" ht="25.5">
      <c r="A292" s="56" t="str">
        <f>IF((LEN('Copy paste to Here'!G296))&gt;5,((CONCATENATE('Copy paste to Here'!G296," &amp; ",'Copy paste to Here'!D296,"  &amp;  ",'Copy paste to Here'!E296))),"Empty Cell")</f>
        <v>PVD plated surgical steel hinged segment ring, 18g (1.0mm)  &amp; Length: 9mm  &amp;  Color: Gold</v>
      </c>
      <c r="B292" s="57" t="str">
        <f>'Copy paste to Here'!C296</f>
        <v>SEGHT18</v>
      </c>
      <c r="C292" s="57" t="s">
        <v>915</v>
      </c>
      <c r="D292" s="58">
        <f>Invoice!B296</f>
        <v>6</v>
      </c>
      <c r="E292" s="59">
        <f>'Shipping Invoice'!J296*$N$1</f>
        <v>3.61</v>
      </c>
      <c r="F292" s="59">
        <f t="shared" si="13"/>
        <v>21.66</v>
      </c>
      <c r="G292" s="60">
        <f t="shared" si="14"/>
        <v>77.290099999999995</v>
      </c>
      <c r="H292" s="63">
        <f t="shared" si="15"/>
        <v>463.74059999999997</v>
      </c>
    </row>
    <row r="293" spans="1:8" s="62" customFormat="1" ht="36">
      <c r="A293" s="56" t="str">
        <f>IF((LEN('Copy paste to Here'!G297))&gt;5,((CONCATENATE('Copy paste to Here'!G297," &amp; ",'Copy paste to Here'!D297,"  &amp;  ",'Copy paste to Here'!E297))),"Empty Cell")</f>
        <v xml:space="preserve">316L steel hinged segment ring, 1.2mm (16g) with CNC set Cubic Zirconia (CZ) stones in crescent moon shape design &amp; Length: 10mm  &amp;  </v>
      </c>
      <c r="B293" s="57" t="str">
        <f>'Copy paste to Here'!C297</f>
        <v>SGSH1</v>
      </c>
      <c r="C293" s="57" t="s">
        <v>1097</v>
      </c>
      <c r="D293" s="58">
        <f>Invoice!B297</f>
        <v>2</v>
      </c>
      <c r="E293" s="59">
        <f>'Shipping Invoice'!J297*$N$1</f>
        <v>11.97</v>
      </c>
      <c r="F293" s="59">
        <f t="shared" si="13"/>
        <v>23.94</v>
      </c>
      <c r="G293" s="60">
        <f t="shared" si="14"/>
        <v>256.27770000000004</v>
      </c>
      <c r="H293" s="63">
        <f t="shared" si="15"/>
        <v>512.55540000000008</v>
      </c>
    </row>
    <row r="294" spans="1:8" s="62" customFormat="1" ht="25.5">
      <c r="A294" s="56" t="str">
        <f>IF((LEN('Copy paste to Here'!G298))&gt;5,((CONCATENATE('Copy paste to Here'!G298," &amp; ",'Copy paste to Here'!D298,"  &amp;  ",'Copy paste to Here'!E298))),"Empty Cell")</f>
        <v xml:space="preserve">316L steel hinged segment ring, 1.2mm (16g) with hexagon shape design &amp; Length: 8mm  &amp;  </v>
      </c>
      <c r="B294" s="57" t="str">
        <f>'Copy paste to Here'!C298</f>
        <v>SGSH13</v>
      </c>
      <c r="C294" s="57" t="s">
        <v>1098</v>
      </c>
      <c r="D294" s="58">
        <f>Invoice!B298</f>
        <v>2</v>
      </c>
      <c r="E294" s="59">
        <f>'Shipping Invoice'!J298*$N$1</f>
        <v>3.88</v>
      </c>
      <c r="F294" s="59">
        <f t="shared" si="13"/>
        <v>7.76</v>
      </c>
      <c r="G294" s="60">
        <f t="shared" si="14"/>
        <v>83.070799999999991</v>
      </c>
      <c r="H294" s="63">
        <f t="shared" si="15"/>
        <v>166.14159999999998</v>
      </c>
    </row>
    <row r="295" spans="1:8" s="62" customFormat="1" ht="25.5">
      <c r="A295" s="56" t="str">
        <f>IF((LEN('Copy paste to Here'!G299))&gt;5,((CONCATENATE('Copy paste to Here'!G299," &amp; ",'Copy paste to Here'!D299,"  &amp;  ",'Copy paste to Here'!E299))),"Empty Cell")</f>
        <v xml:space="preserve">316L steel hinged segment ring, 1.2mm (16g) with hexagon shape design &amp; Length: 10mm  &amp;  </v>
      </c>
      <c r="B295" s="57" t="str">
        <f>'Copy paste to Here'!C299</f>
        <v>SGSH13</v>
      </c>
      <c r="C295" s="57" t="s">
        <v>1099</v>
      </c>
      <c r="D295" s="58">
        <f>Invoice!B299</f>
        <v>2</v>
      </c>
      <c r="E295" s="59">
        <f>'Shipping Invoice'!J299*$N$1</f>
        <v>3.88</v>
      </c>
      <c r="F295" s="59">
        <f t="shared" si="13"/>
        <v>7.76</v>
      </c>
      <c r="G295" s="60">
        <f t="shared" si="14"/>
        <v>83.070799999999991</v>
      </c>
      <c r="H295" s="63">
        <f t="shared" si="15"/>
        <v>166.14159999999998</v>
      </c>
    </row>
    <row r="296" spans="1:8" s="62" customFormat="1" ht="36">
      <c r="A296" s="56" t="str">
        <f>IF((LEN('Copy paste to Here'!G300))&gt;5,((CONCATENATE('Copy paste to Here'!G300," &amp; ",'Copy paste to Here'!D300,"  &amp;  ",'Copy paste to Here'!E300))),"Empty Cell")</f>
        <v xml:space="preserve">316L steel hinged segment ring, 1.2mm (16g) with side facing CNC set Cubic Zirconia ( CZ) stones in pear shape design and inner diameter from 8mm to 10mm &amp; Length: 8mm  &amp;  </v>
      </c>
      <c r="B296" s="57" t="str">
        <f>'Copy paste to Here'!C300</f>
        <v>SGSH15</v>
      </c>
      <c r="C296" s="57" t="s">
        <v>1100</v>
      </c>
      <c r="D296" s="58">
        <f>Invoice!B300</f>
        <v>2</v>
      </c>
      <c r="E296" s="59">
        <f>'Shipping Invoice'!J300*$N$1</f>
        <v>12.75</v>
      </c>
      <c r="F296" s="59">
        <f t="shared" si="13"/>
        <v>25.5</v>
      </c>
      <c r="G296" s="60">
        <f t="shared" si="14"/>
        <v>272.97750000000002</v>
      </c>
      <c r="H296" s="63">
        <f t="shared" si="15"/>
        <v>545.95500000000004</v>
      </c>
    </row>
    <row r="297" spans="1:8" s="62" customFormat="1" ht="48">
      <c r="A297" s="56" t="str">
        <f>IF((LEN('Copy paste to Here'!G301))&gt;5,((CONCATENATE('Copy paste to Here'!G301," &amp; ",'Copy paste to Here'!D301,"  &amp;  ",'Copy paste to Here'!E301))),"Empty Cell")</f>
        <v>Gold anodized 316L steel hinged segment ring, 1.2mm (16g) with round Cubic Zirconia (CZ) stones in pear shape design and inner diameter from 8mm to 10mm &amp; Length: 10mm  &amp;  Color: Black</v>
      </c>
      <c r="B297" s="57" t="str">
        <f>'Copy paste to Here'!C301</f>
        <v>SGTSH15</v>
      </c>
      <c r="C297" s="57" t="s">
        <v>1101</v>
      </c>
      <c r="D297" s="58">
        <f>Invoice!B301</f>
        <v>2</v>
      </c>
      <c r="E297" s="59">
        <f>'Shipping Invoice'!J301*$N$1</f>
        <v>14.47</v>
      </c>
      <c r="F297" s="59">
        <f t="shared" si="13"/>
        <v>28.94</v>
      </c>
      <c r="G297" s="60">
        <f t="shared" si="14"/>
        <v>309.80270000000002</v>
      </c>
      <c r="H297" s="63">
        <f t="shared" si="15"/>
        <v>619.60540000000003</v>
      </c>
    </row>
    <row r="298" spans="1:8" s="62" customFormat="1" ht="48">
      <c r="A298" s="56" t="str">
        <f>IF((LEN('Copy paste to Here'!G302))&gt;5,((CONCATENATE('Copy paste to Here'!G302," &amp; ",'Copy paste to Here'!D302,"  &amp;  ",'Copy paste to Here'!E302))),"Empty Cell")</f>
        <v>Gold anodized 316L steel hinged segment ring, 1.2mm (16g) with round Cubic Zirconia (CZ) stones in pear shape design and inner diameter from 8mm to 10mm &amp; Length: 10mm  &amp;  Color: Gold</v>
      </c>
      <c r="B298" s="57" t="str">
        <f>'Copy paste to Here'!C302</f>
        <v>SGTSH15</v>
      </c>
      <c r="C298" s="57" t="s">
        <v>1101</v>
      </c>
      <c r="D298" s="58">
        <f>Invoice!B302</f>
        <v>2</v>
      </c>
      <c r="E298" s="59">
        <f>'Shipping Invoice'!J302*$N$1</f>
        <v>14.47</v>
      </c>
      <c r="F298" s="59">
        <f t="shared" si="13"/>
        <v>28.94</v>
      </c>
      <c r="G298" s="60">
        <f t="shared" si="14"/>
        <v>309.80270000000002</v>
      </c>
      <c r="H298" s="63">
        <f t="shared" si="15"/>
        <v>619.60540000000003</v>
      </c>
    </row>
    <row r="299" spans="1:8" s="62" customFormat="1" ht="36">
      <c r="A299" s="56" t="str">
        <f>IF((LEN('Copy paste to Here'!G303))&gt;5,((CONCATENATE('Copy paste to Here'!G303," &amp; ",'Copy paste to Here'!D303,"  &amp;  ",'Copy paste to Here'!E303))),"Empty Cell")</f>
        <v xml:space="preserve">PVD plated 316L steel hinged segment ring, 1.2mm (16g) with side facing CNC set Cubic Zirconia (CZ) stones in heart shape design &amp; Color: Gold 8mm  &amp;  </v>
      </c>
      <c r="B299" s="57" t="str">
        <f>'Copy paste to Here'!C303</f>
        <v>SGTSH27</v>
      </c>
      <c r="C299" s="57" t="s">
        <v>1102</v>
      </c>
      <c r="D299" s="58">
        <f>Invoice!B303</f>
        <v>0</v>
      </c>
      <c r="E299" s="59">
        <f>'Shipping Invoice'!J303*$N$1</f>
        <v>11.82</v>
      </c>
      <c r="F299" s="59">
        <f t="shared" si="13"/>
        <v>0</v>
      </c>
      <c r="G299" s="60">
        <f t="shared" si="14"/>
        <v>253.06620000000001</v>
      </c>
      <c r="H299" s="63">
        <f t="shared" si="15"/>
        <v>0</v>
      </c>
    </row>
    <row r="300" spans="1:8" s="62" customFormat="1" ht="36">
      <c r="A300" s="56" t="str">
        <f>IF((LEN('Copy paste to Here'!G304))&gt;5,((CONCATENATE('Copy paste to Here'!G304," &amp; ",'Copy paste to Here'!D304,"  &amp;  ",'Copy paste to Here'!E304))),"Empty Cell")</f>
        <v xml:space="preserve">PVD plated 316L steel hinged segment ring, 1.2mm (16g) with side facing CNC set Cubic Zirconia (CZ) stones in heart shape design &amp; Color: Rose Gold 8mm  &amp;  </v>
      </c>
      <c r="B300" s="57" t="str">
        <f>'Copy paste to Here'!C304</f>
        <v>SGTSH27</v>
      </c>
      <c r="C300" s="57" t="s">
        <v>1102</v>
      </c>
      <c r="D300" s="58">
        <f>Invoice!B304</f>
        <v>2</v>
      </c>
      <c r="E300" s="59">
        <f>'Shipping Invoice'!J304*$N$1</f>
        <v>11.82</v>
      </c>
      <c r="F300" s="59">
        <f t="shared" si="13"/>
        <v>23.64</v>
      </c>
      <c r="G300" s="60">
        <f t="shared" si="14"/>
        <v>253.06620000000001</v>
      </c>
      <c r="H300" s="63">
        <f t="shared" si="15"/>
        <v>506.13240000000002</v>
      </c>
    </row>
    <row r="301" spans="1:8" s="62" customFormat="1" ht="36">
      <c r="A301" s="56" t="str">
        <f>IF((LEN('Copy paste to Here'!G305))&gt;5,((CONCATENATE('Copy paste to Here'!G305," &amp; ",'Copy paste to Here'!D305,"  &amp;  ",'Copy paste to Here'!E305))),"Empty Cell")</f>
        <v xml:space="preserve">PVD plated 316L steel hinged segment ring, 1.2mm (16g) with Cubic Zirconia (CZ) stones at the side &amp; Color: High Polish 10mm  &amp;  </v>
      </c>
      <c r="B301" s="57" t="str">
        <f>'Copy paste to Here'!C305</f>
        <v>SGTSH28</v>
      </c>
      <c r="C301" s="57" t="s">
        <v>1103</v>
      </c>
      <c r="D301" s="58">
        <f>Invoice!B305</f>
        <v>2</v>
      </c>
      <c r="E301" s="59">
        <f>'Shipping Invoice'!J305*$N$1</f>
        <v>6.81</v>
      </c>
      <c r="F301" s="59">
        <f t="shared" si="13"/>
        <v>13.62</v>
      </c>
      <c r="G301" s="60">
        <f t="shared" si="14"/>
        <v>145.8021</v>
      </c>
      <c r="H301" s="63">
        <f t="shared" si="15"/>
        <v>291.60419999999999</v>
      </c>
    </row>
    <row r="302" spans="1:8" s="62" customFormat="1" ht="25.5">
      <c r="A302" s="56" t="str">
        <f>IF((LEN('Copy paste to Here'!G306))&gt;5,((CONCATENATE('Copy paste to Here'!G306," &amp; ",'Copy paste to Here'!D306,"  &amp;  ",'Copy paste to Here'!E306))),"Empty Cell")</f>
        <v xml:space="preserve">PVD plated 316L steel hinged segment ring, 1.2mm (16g) with Cubic Zirconia (CZ) stones at the side &amp; Color: Gold 8mm  &amp;  </v>
      </c>
      <c r="B302" s="57" t="str">
        <f>'Copy paste to Here'!C306</f>
        <v>SGTSH28</v>
      </c>
      <c r="C302" s="57" t="s">
        <v>1104</v>
      </c>
      <c r="D302" s="58">
        <f>Invoice!B306</f>
        <v>2</v>
      </c>
      <c r="E302" s="59">
        <f>'Shipping Invoice'!J306*$N$1</f>
        <v>7.47</v>
      </c>
      <c r="F302" s="59">
        <f t="shared" si="13"/>
        <v>14.94</v>
      </c>
      <c r="G302" s="60">
        <f t="shared" si="14"/>
        <v>159.93269999999998</v>
      </c>
      <c r="H302" s="63">
        <f t="shared" si="15"/>
        <v>319.86539999999997</v>
      </c>
    </row>
    <row r="303" spans="1:8" s="62" customFormat="1" ht="25.5">
      <c r="A303" s="56" t="str">
        <f>IF((LEN('Copy paste to Here'!G307))&gt;5,((CONCATENATE('Copy paste to Here'!G307," &amp; ",'Copy paste to Here'!D307,"  &amp;  ",'Copy paste to Here'!E307))),"Empty Cell")</f>
        <v xml:space="preserve">PVD plated 316L steel hinged segment ring, 1.2mm (16g) with Cubic Zirconia (CZ) stones at the side &amp; Color: Gold 10mm  &amp;  </v>
      </c>
      <c r="B303" s="57" t="str">
        <f>'Copy paste to Here'!C307</f>
        <v>SGTSH28</v>
      </c>
      <c r="C303" s="57" t="s">
        <v>1105</v>
      </c>
      <c r="D303" s="58">
        <f>Invoice!B307</f>
        <v>2</v>
      </c>
      <c r="E303" s="59">
        <f>'Shipping Invoice'!J307*$N$1</f>
        <v>7.47</v>
      </c>
      <c r="F303" s="59">
        <f t="shared" si="13"/>
        <v>14.94</v>
      </c>
      <c r="G303" s="60">
        <f t="shared" si="14"/>
        <v>159.93269999999998</v>
      </c>
      <c r="H303" s="63">
        <f t="shared" si="15"/>
        <v>319.86539999999997</v>
      </c>
    </row>
    <row r="304" spans="1:8" s="62" customFormat="1" ht="36">
      <c r="A304" s="56" t="str">
        <f>IF((LEN('Copy paste to Here'!G308))&gt;5,((CONCATENATE('Copy paste to Here'!G308," &amp; ",'Copy paste to Here'!D308,"  &amp;  ",'Copy paste to Here'!E308))),"Empty Cell")</f>
        <v xml:space="preserve">PVD plated 316L steel hinged segment ring, 1.2mm (16g) with leaves design Cubic Zirconia (CZ) stones &amp; Color: High Polish 8mm  &amp;  </v>
      </c>
      <c r="B304" s="57" t="str">
        <f>'Copy paste to Here'!C308</f>
        <v>SGTSH30</v>
      </c>
      <c r="C304" s="57" t="s">
        <v>1106</v>
      </c>
      <c r="D304" s="58">
        <f>Invoice!B308</f>
        <v>2</v>
      </c>
      <c r="E304" s="59">
        <f>'Shipping Invoice'!J308*$N$1</f>
        <v>7.4</v>
      </c>
      <c r="F304" s="59">
        <f t="shared" si="13"/>
        <v>14.8</v>
      </c>
      <c r="G304" s="60">
        <f t="shared" si="14"/>
        <v>158.434</v>
      </c>
      <c r="H304" s="63">
        <f t="shared" si="15"/>
        <v>316.86799999999999</v>
      </c>
    </row>
    <row r="305" spans="1:8" s="62" customFormat="1" ht="25.5">
      <c r="A305" s="56" t="str">
        <f>IF((LEN('Copy paste to Here'!G309))&gt;5,((CONCATENATE('Copy paste to Here'!G309," &amp; ",'Copy paste to Here'!D309,"  &amp;  ",'Copy paste to Here'!E309))),"Empty Cell")</f>
        <v xml:space="preserve">PVD plated 316L steel hinged segment ring, 1.2mm (16g) with leaves design Cubic Zirconia (CZ) stones &amp; Color: Gold 8mm  &amp;  </v>
      </c>
      <c r="B305" s="57" t="str">
        <f>'Copy paste to Here'!C309</f>
        <v>SGTSH30</v>
      </c>
      <c r="C305" s="57" t="s">
        <v>1107</v>
      </c>
      <c r="D305" s="58">
        <f>Invoice!B309</f>
        <v>2</v>
      </c>
      <c r="E305" s="59">
        <f>'Shipping Invoice'!J309*$N$1</f>
        <v>8.23</v>
      </c>
      <c r="F305" s="59">
        <f t="shared" si="13"/>
        <v>16.46</v>
      </c>
      <c r="G305" s="60">
        <f t="shared" si="14"/>
        <v>176.20430000000002</v>
      </c>
      <c r="H305" s="63">
        <f t="shared" si="15"/>
        <v>352.40860000000004</v>
      </c>
    </row>
    <row r="306" spans="1:8" s="62" customFormat="1" ht="25.5">
      <c r="A306" s="56" t="str">
        <f>IF((LEN('Copy paste to Here'!G310))&gt;5,((CONCATENATE('Copy paste to Here'!G310," &amp; ",'Copy paste to Here'!D310,"  &amp;  ",'Copy paste to Here'!E310))),"Empty Cell")</f>
        <v xml:space="preserve">PVD plated 316L steel hinged segment ring, 1.2mm (16g) with leaves design Cubic Zirconia (CZ) stones &amp; Color: Gold 10mm  &amp;  </v>
      </c>
      <c r="B306" s="57" t="str">
        <f>'Copy paste to Here'!C310</f>
        <v>SGTSH30</v>
      </c>
      <c r="C306" s="57" t="s">
        <v>1108</v>
      </c>
      <c r="D306" s="58">
        <f>Invoice!B310</f>
        <v>2</v>
      </c>
      <c r="E306" s="59">
        <f>'Shipping Invoice'!J310*$N$1</f>
        <v>8.23</v>
      </c>
      <c r="F306" s="59">
        <f t="shared" si="13"/>
        <v>16.46</v>
      </c>
      <c r="G306" s="60">
        <f t="shared" si="14"/>
        <v>176.20430000000002</v>
      </c>
      <c r="H306" s="63">
        <f t="shared" si="15"/>
        <v>352.40860000000004</v>
      </c>
    </row>
    <row r="307" spans="1:8" s="62" customFormat="1" ht="36">
      <c r="A307" s="56" t="str">
        <f>IF((LEN('Copy paste to Here'!G311))&gt;5,((CONCATENATE('Copy paste to Here'!G311," &amp; ",'Copy paste to Here'!D311,"  &amp;  ",'Copy paste to Here'!E311))),"Empty Cell")</f>
        <v xml:space="preserve">PVD plated 316L steel hinged segment ring, 1.2mm (16g) with side facing CNC set Cubic Zirconia (CZ) stones in hexagon shape design &amp; Color: High Polish 8mm  &amp;  </v>
      </c>
      <c r="B307" s="57" t="str">
        <f>'Copy paste to Here'!C311</f>
        <v>SGTSH34</v>
      </c>
      <c r="C307" s="57" t="s">
        <v>1109</v>
      </c>
      <c r="D307" s="58">
        <f>Invoice!B311</f>
        <v>1</v>
      </c>
      <c r="E307" s="59">
        <f>'Shipping Invoice'!J311*$N$1</f>
        <v>12.06</v>
      </c>
      <c r="F307" s="59">
        <f t="shared" si="13"/>
        <v>12.06</v>
      </c>
      <c r="G307" s="60">
        <f t="shared" si="14"/>
        <v>258.20460000000003</v>
      </c>
      <c r="H307" s="63">
        <f t="shared" si="15"/>
        <v>258.20460000000003</v>
      </c>
    </row>
    <row r="308" spans="1:8" s="62" customFormat="1" ht="36">
      <c r="A308" s="56" t="str">
        <f>IF((LEN('Copy paste to Here'!G312))&gt;5,((CONCATENATE('Copy paste to Here'!G312," &amp; ",'Copy paste to Here'!D312,"  &amp;  ",'Copy paste to Here'!E312))),"Empty Cell")</f>
        <v xml:space="preserve">PVD plated 316L steel hinged segment ring, 1.2mm (16g) with side facing CNC set Cubic Zirconia (CZ) stones in hexagon shape design &amp; Color: High Polish 10mm  &amp;  </v>
      </c>
      <c r="B308" s="57" t="str">
        <f>'Copy paste to Here'!C312</f>
        <v>SGTSH34</v>
      </c>
      <c r="C308" s="57" t="s">
        <v>1110</v>
      </c>
      <c r="D308" s="58">
        <f>Invoice!B312</f>
        <v>1</v>
      </c>
      <c r="E308" s="59">
        <f>'Shipping Invoice'!J312*$N$1</f>
        <v>13.78</v>
      </c>
      <c r="F308" s="59">
        <f t="shared" si="13"/>
        <v>13.78</v>
      </c>
      <c r="G308" s="60">
        <f t="shared" si="14"/>
        <v>295.02979999999997</v>
      </c>
      <c r="H308" s="63">
        <f t="shared" si="15"/>
        <v>295.02979999999997</v>
      </c>
    </row>
    <row r="309" spans="1:8" s="62" customFormat="1" ht="36">
      <c r="A309" s="56" t="str">
        <f>IF((LEN('Copy paste to Here'!G313))&gt;5,((CONCATENATE('Copy paste to Here'!G313," &amp; ",'Copy paste to Here'!D313,"  &amp;  ",'Copy paste to Here'!E313))),"Empty Cell")</f>
        <v xml:space="preserve">PVD plated 316L steel hinged segment ring, 1.2mm (16g) with side facing CNC set Cubic Zirconia (CZ) stones in hexagon shape design &amp; Color: Gold 8mm  &amp;  </v>
      </c>
      <c r="B309" s="57" t="str">
        <f>'Copy paste to Here'!C313</f>
        <v>SGTSH34</v>
      </c>
      <c r="C309" s="57" t="s">
        <v>1111</v>
      </c>
      <c r="D309" s="58">
        <f>Invoice!B313</f>
        <v>2</v>
      </c>
      <c r="E309" s="59">
        <f>'Shipping Invoice'!J313*$N$1</f>
        <v>12.92</v>
      </c>
      <c r="F309" s="59">
        <f t="shared" si="13"/>
        <v>25.84</v>
      </c>
      <c r="G309" s="60">
        <f t="shared" si="14"/>
        <v>276.61720000000003</v>
      </c>
      <c r="H309" s="63">
        <f t="shared" si="15"/>
        <v>553.23440000000005</v>
      </c>
    </row>
    <row r="310" spans="1:8" s="62" customFormat="1" ht="24">
      <c r="A310" s="56" t="str">
        <f>IF((LEN('Copy paste to Here'!G314))&gt;5,((CONCATENATE('Copy paste to Here'!G314," &amp; ",'Copy paste to Here'!D314,"  &amp;  ",'Copy paste to Here'!E314))),"Empty Cell")</f>
        <v>Silicone Ultra Thin double flared flesh tunnel &amp; Gauge: 6mm  &amp;  Color: Black</v>
      </c>
      <c r="B310" s="57" t="str">
        <f>'Copy paste to Here'!C314</f>
        <v>SIUT</v>
      </c>
      <c r="C310" s="57" t="s">
        <v>1112</v>
      </c>
      <c r="D310" s="58">
        <f>Invoice!B314</f>
        <v>2</v>
      </c>
      <c r="E310" s="59">
        <f>'Shipping Invoice'!J314*$N$1</f>
        <v>0.79</v>
      </c>
      <c r="F310" s="59">
        <f t="shared" si="13"/>
        <v>1.58</v>
      </c>
      <c r="G310" s="60">
        <f t="shared" si="14"/>
        <v>16.913900000000002</v>
      </c>
      <c r="H310" s="63">
        <f t="shared" si="15"/>
        <v>33.827800000000003</v>
      </c>
    </row>
    <row r="311" spans="1:8" s="62" customFormat="1" ht="24">
      <c r="A311" s="56" t="str">
        <f>IF((LEN('Copy paste to Here'!G315))&gt;5,((CONCATENATE('Copy paste to Here'!G315," &amp; ",'Copy paste to Here'!D315,"  &amp;  ",'Copy paste to Here'!E315))),"Empty Cell")</f>
        <v>Silicone Ultra Thin double flared flesh tunnel &amp; Gauge: 8mm  &amp;  Color: Black</v>
      </c>
      <c r="B311" s="57" t="str">
        <f>'Copy paste to Here'!C315</f>
        <v>SIUT</v>
      </c>
      <c r="C311" s="57" t="s">
        <v>1113</v>
      </c>
      <c r="D311" s="58">
        <f>Invoice!B315</f>
        <v>2</v>
      </c>
      <c r="E311" s="59">
        <f>'Shipping Invoice'!J315*$N$1</f>
        <v>0.83</v>
      </c>
      <c r="F311" s="59">
        <f t="shared" si="13"/>
        <v>1.66</v>
      </c>
      <c r="G311" s="60">
        <f t="shared" si="14"/>
        <v>17.770299999999999</v>
      </c>
      <c r="H311" s="63">
        <f t="shared" si="15"/>
        <v>35.540599999999998</v>
      </c>
    </row>
    <row r="312" spans="1:8" s="62" customFormat="1" ht="24">
      <c r="A312" s="56" t="str">
        <f>IF((LEN('Copy paste to Here'!G316))&gt;5,((CONCATENATE('Copy paste to Here'!G316," &amp; ",'Copy paste to Here'!D316,"  &amp;  ",'Copy paste to Here'!E316))),"Empty Cell")</f>
        <v>Silicone Ultra Thin double flared flesh tunnel &amp; Gauge: 8mm  &amp;  Color: White</v>
      </c>
      <c r="B312" s="57" t="str">
        <f>'Copy paste to Here'!C316</f>
        <v>SIUT</v>
      </c>
      <c r="C312" s="57" t="s">
        <v>1113</v>
      </c>
      <c r="D312" s="58">
        <f>Invoice!B316</f>
        <v>2</v>
      </c>
      <c r="E312" s="59">
        <f>'Shipping Invoice'!J316*$N$1</f>
        <v>0.83</v>
      </c>
      <c r="F312" s="59">
        <f t="shared" si="13"/>
        <v>1.66</v>
      </c>
      <c r="G312" s="60">
        <f t="shared" si="14"/>
        <v>17.770299999999999</v>
      </c>
      <c r="H312" s="63">
        <f t="shared" si="15"/>
        <v>35.540599999999998</v>
      </c>
    </row>
    <row r="313" spans="1:8" s="62" customFormat="1" ht="24">
      <c r="A313" s="56" t="str">
        <f>IF((LEN('Copy paste to Here'!G317))&gt;5,((CONCATENATE('Copy paste to Here'!G317," &amp; ",'Copy paste to Here'!D317,"  &amp;  ",'Copy paste to Here'!E317))),"Empty Cell")</f>
        <v>Silicone Ultra Thin double flared flesh tunnel &amp; Gauge: 10mm  &amp;  Color: Black</v>
      </c>
      <c r="B313" s="57" t="str">
        <f>'Copy paste to Here'!C317</f>
        <v>SIUT</v>
      </c>
      <c r="C313" s="57" t="s">
        <v>1114</v>
      </c>
      <c r="D313" s="58">
        <f>Invoice!B317</f>
        <v>3</v>
      </c>
      <c r="E313" s="59">
        <f>'Shipping Invoice'!J317*$N$1</f>
        <v>0.9</v>
      </c>
      <c r="F313" s="59">
        <f t="shared" si="13"/>
        <v>2.7</v>
      </c>
      <c r="G313" s="60">
        <f t="shared" si="14"/>
        <v>19.269000000000002</v>
      </c>
      <c r="H313" s="63">
        <f t="shared" si="15"/>
        <v>57.807000000000002</v>
      </c>
    </row>
    <row r="314" spans="1:8" s="62" customFormat="1" ht="24">
      <c r="A314" s="56" t="str">
        <f>IF((LEN('Copy paste to Here'!G318))&gt;5,((CONCATENATE('Copy paste to Here'!G318," &amp; ",'Copy paste to Here'!D318,"  &amp;  ",'Copy paste to Here'!E318))),"Empty Cell")</f>
        <v>Silicone Ultra Thin double flared flesh tunnel &amp; Gauge: 12mm  &amp;  Color: White</v>
      </c>
      <c r="B314" s="57" t="str">
        <f>'Copy paste to Here'!C318</f>
        <v>SIUT</v>
      </c>
      <c r="C314" s="57" t="s">
        <v>1115</v>
      </c>
      <c r="D314" s="58">
        <f>Invoice!B318</f>
        <v>4</v>
      </c>
      <c r="E314" s="59">
        <f>'Shipping Invoice'!J318*$N$1</f>
        <v>0.97</v>
      </c>
      <c r="F314" s="59">
        <f t="shared" si="13"/>
        <v>3.88</v>
      </c>
      <c r="G314" s="60">
        <f t="shared" si="14"/>
        <v>20.767699999999998</v>
      </c>
      <c r="H314" s="63">
        <f t="shared" si="15"/>
        <v>83.070799999999991</v>
      </c>
    </row>
    <row r="315" spans="1:8" s="62" customFormat="1" ht="24">
      <c r="A315" s="56" t="str">
        <f>IF((LEN('Copy paste to Here'!G319))&gt;5,((CONCATENATE('Copy paste to Here'!G319," &amp; ",'Copy paste to Here'!D319,"  &amp;  ",'Copy paste to Here'!E319))),"Empty Cell")</f>
        <v>Silicone Ultra Thin double flared flesh tunnel &amp; Gauge: 12mm  &amp;  Color: Skin Tone</v>
      </c>
      <c r="B315" s="57" t="str">
        <f>'Copy paste to Here'!C319</f>
        <v>SIUT</v>
      </c>
      <c r="C315" s="57" t="s">
        <v>1115</v>
      </c>
      <c r="D315" s="58">
        <f>Invoice!B319</f>
        <v>2</v>
      </c>
      <c r="E315" s="59">
        <f>'Shipping Invoice'!J319*$N$1</f>
        <v>0.97</v>
      </c>
      <c r="F315" s="59">
        <f t="shared" si="13"/>
        <v>1.94</v>
      </c>
      <c r="G315" s="60">
        <f t="shared" si="14"/>
        <v>20.767699999999998</v>
      </c>
      <c r="H315" s="63">
        <f t="shared" si="15"/>
        <v>41.535399999999996</v>
      </c>
    </row>
    <row r="316" spans="1:8" s="62" customFormat="1" ht="24">
      <c r="A316" s="56" t="str">
        <f>IF((LEN('Copy paste to Here'!G320))&gt;5,((CONCATENATE('Copy paste to Here'!G320," &amp; ",'Copy paste to Here'!D320,"  &amp;  ",'Copy paste to Here'!E320))),"Empty Cell")</f>
        <v>Silicone Ultra Thin double flared flesh tunnel &amp; Gauge: 14mm  &amp;  Color: Black</v>
      </c>
      <c r="B316" s="57" t="str">
        <f>'Copy paste to Here'!C320</f>
        <v>SIUT</v>
      </c>
      <c r="C316" s="57" t="s">
        <v>1116</v>
      </c>
      <c r="D316" s="58">
        <f>Invoice!B320</f>
        <v>4</v>
      </c>
      <c r="E316" s="59">
        <f>'Shipping Invoice'!J320*$N$1</f>
        <v>1.07</v>
      </c>
      <c r="F316" s="59">
        <f t="shared" si="13"/>
        <v>4.28</v>
      </c>
      <c r="G316" s="60">
        <f t="shared" si="14"/>
        <v>22.908700000000003</v>
      </c>
      <c r="H316" s="63">
        <f t="shared" si="15"/>
        <v>91.634800000000013</v>
      </c>
    </row>
    <row r="317" spans="1:8" s="62" customFormat="1" ht="24">
      <c r="A317" s="56" t="str">
        <f>IF((LEN('Copy paste to Here'!G321))&gt;5,((CONCATENATE('Copy paste to Here'!G321," &amp; ",'Copy paste to Here'!D321,"  &amp;  ",'Copy paste to Here'!E321))),"Empty Cell")</f>
        <v>Silicone Ultra Thin double flared flesh tunnel &amp; Gauge: 14mm  &amp;  Color: Skin Tone</v>
      </c>
      <c r="B317" s="57" t="str">
        <f>'Copy paste to Here'!C321</f>
        <v>SIUT</v>
      </c>
      <c r="C317" s="57" t="s">
        <v>1116</v>
      </c>
      <c r="D317" s="58">
        <f>Invoice!B321</f>
        <v>2</v>
      </c>
      <c r="E317" s="59">
        <f>'Shipping Invoice'!J321*$N$1</f>
        <v>1.07</v>
      </c>
      <c r="F317" s="59">
        <f t="shared" si="13"/>
        <v>2.14</v>
      </c>
      <c r="G317" s="60">
        <f t="shared" si="14"/>
        <v>22.908700000000003</v>
      </c>
      <c r="H317" s="63">
        <f t="shared" si="15"/>
        <v>45.817400000000006</v>
      </c>
    </row>
    <row r="318" spans="1:8" s="62" customFormat="1" ht="24">
      <c r="A318" s="56" t="str">
        <f>IF((LEN('Copy paste to Here'!G322))&gt;5,((CONCATENATE('Copy paste to Here'!G322," &amp; ",'Copy paste to Here'!D322,"  &amp;  ",'Copy paste to Here'!E322))),"Empty Cell")</f>
        <v>Silicone Ultra Thin double flared flesh tunnel &amp; Gauge: 16mm  &amp;  Color: Black</v>
      </c>
      <c r="B318" s="57" t="str">
        <f>'Copy paste to Here'!C322</f>
        <v>SIUT</v>
      </c>
      <c r="C318" s="57" t="s">
        <v>1117</v>
      </c>
      <c r="D318" s="58">
        <f>Invoice!B322</f>
        <v>2</v>
      </c>
      <c r="E318" s="59">
        <f>'Shipping Invoice'!J322*$N$1</f>
        <v>1.1399999999999999</v>
      </c>
      <c r="F318" s="59">
        <f t="shared" si="13"/>
        <v>2.2799999999999998</v>
      </c>
      <c r="G318" s="60">
        <f t="shared" si="14"/>
        <v>24.407399999999999</v>
      </c>
      <c r="H318" s="63">
        <f t="shared" si="15"/>
        <v>48.814799999999998</v>
      </c>
    </row>
    <row r="319" spans="1:8" s="62" customFormat="1" ht="24">
      <c r="A319" s="56" t="str">
        <f>IF((LEN('Copy paste to Here'!G323))&gt;5,((CONCATENATE('Copy paste to Here'!G323," &amp; ",'Copy paste to Here'!D323,"  &amp;  ",'Copy paste to Here'!E323))),"Empty Cell")</f>
        <v>Silicone Ultra Thin double flared flesh tunnel &amp; Gauge: 16mm  &amp;  Color: Clear</v>
      </c>
      <c r="B319" s="57" t="str">
        <f>'Copy paste to Here'!C323</f>
        <v>SIUT</v>
      </c>
      <c r="C319" s="57" t="s">
        <v>1117</v>
      </c>
      <c r="D319" s="58">
        <f>Invoice!B323</f>
        <v>2</v>
      </c>
      <c r="E319" s="59">
        <f>'Shipping Invoice'!J323*$N$1</f>
        <v>1.1399999999999999</v>
      </c>
      <c r="F319" s="59">
        <f t="shared" si="13"/>
        <v>2.2799999999999998</v>
      </c>
      <c r="G319" s="60">
        <f t="shared" si="14"/>
        <v>24.407399999999999</v>
      </c>
      <c r="H319" s="63">
        <f t="shared" si="15"/>
        <v>48.814799999999998</v>
      </c>
    </row>
    <row r="320" spans="1:8" s="62" customFormat="1" ht="25.5">
      <c r="A320" s="56" t="str">
        <f>IF((LEN('Copy paste to Here'!G324))&gt;5,((CONCATENATE('Copy paste to Here'!G324," &amp; ",'Copy paste to Here'!D324,"  &amp;  ",'Copy paste to Here'!E324))),"Empty Cell")</f>
        <v>Silicone Ultra Thin double flared flesh tunnel &amp; Gauge: 18mm  &amp;  Color: Black</v>
      </c>
      <c r="B320" s="57" t="str">
        <f>'Copy paste to Here'!C324</f>
        <v>SIUT</v>
      </c>
      <c r="C320" s="57" t="s">
        <v>1118</v>
      </c>
      <c r="D320" s="58">
        <f>Invoice!B324</f>
        <v>2</v>
      </c>
      <c r="E320" s="59">
        <f>'Shipping Invoice'!J324*$N$1</f>
        <v>1.19</v>
      </c>
      <c r="F320" s="59">
        <f t="shared" si="13"/>
        <v>2.38</v>
      </c>
      <c r="G320" s="60">
        <f t="shared" si="14"/>
        <v>25.477899999999998</v>
      </c>
      <c r="H320" s="63">
        <f t="shared" si="15"/>
        <v>50.955799999999996</v>
      </c>
    </row>
    <row r="321" spans="1:8" s="62" customFormat="1" ht="25.5">
      <c r="A321" s="56" t="str">
        <f>IF((LEN('Copy paste to Here'!G325))&gt;5,((CONCATENATE('Copy paste to Here'!G325," &amp; ",'Copy paste to Here'!D325,"  &amp;  ",'Copy paste to Here'!E325))),"Empty Cell")</f>
        <v>Silicone Ultra Thin double flared flesh tunnel &amp; Gauge: 20mm  &amp;  Color: Black</v>
      </c>
      <c r="B321" s="57" t="str">
        <f>'Copy paste to Here'!C325</f>
        <v>SIUT</v>
      </c>
      <c r="C321" s="57" t="s">
        <v>1119</v>
      </c>
      <c r="D321" s="58">
        <f>Invoice!B325</f>
        <v>2</v>
      </c>
      <c r="E321" s="59">
        <f>'Shipping Invoice'!J325*$N$1</f>
        <v>1.24</v>
      </c>
      <c r="F321" s="59">
        <f t="shared" si="13"/>
        <v>2.48</v>
      </c>
      <c r="G321" s="60">
        <f t="shared" si="14"/>
        <v>26.548400000000001</v>
      </c>
      <c r="H321" s="63">
        <f t="shared" si="15"/>
        <v>53.096800000000002</v>
      </c>
    </row>
    <row r="322" spans="1:8" s="62" customFormat="1" ht="24">
      <c r="A322" s="56" t="str">
        <f>IF((LEN('Copy paste to Here'!G326))&gt;5,((CONCATENATE('Copy paste to Here'!G326," &amp; ",'Copy paste to Here'!D326,"  &amp;  ",'Copy paste to Here'!E326))),"Empty Cell")</f>
        <v>Silicone Ultra Thin double flared flesh tunnel &amp; Gauge: 22mm  &amp;  Color: Black</v>
      </c>
      <c r="B322" s="57" t="str">
        <f>'Copy paste to Here'!C326</f>
        <v>SIUT</v>
      </c>
      <c r="C322" s="57" t="s">
        <v>1120</v>
      </c>
      <c r="D322" s="58">
        <f>Invoice!B326</f>
        <v>2</v>
      </c>
      <c r="E322" s="59">
        <f>'Shipping Invoice'!J326*$N$1</f>
        <v>1.31</v>
      </c>
      <c r="F322" s="59">
        <f t="shared" si="13"/>
        <v>2.62</v>
      </c>
      <c r="G322" s="60">
        <f t="shared" si="14"/>
        <v>28.0471</v>
      </c>
      <c r="H322" s="63">
        <f t="shared" si="15"/>
        <v>56.094200000000001</v>
      </c>
    </row>
    <row r="323" spans="1:8" s="62" customFormat="1" ht="24">
      <c r="A323" s="56" t="str">
        <f>IF((LEN('Copy paste to Here'!G327))&gt;5,((CONCATENATE('Copy paste to Here'!G327," &amp; ",'Copy paste to Here'!D327,"  &amp;  ",'Copy paste to Here'!E327))),"Empty Cell")</f>
        <v>Silicone Ultra Thin double flared flesh tunnel &amp; Gauge: 25mm  &amp;  Color: Black</v>
      </c>
      <c r="B323" s="57" t="str">
        <f>'Copy paste to Here'!C327</f>
        <v>SIUT</v>
      </c>
      <c r="C323" s="57" t="s">
        <v>1121</v>
      </c>
      <c r="D323" s="58">
        <f>Invoice!B327</f>
        <v>1</v>
      </c>
      <c r="E323" s="59">
        <f>'Shipping Invoice'!J327*$N$1</f>
        <v>1.54</v>
      </c>
      <c r="F323" s="59">
        <f t="shared" si="13"/>
        <v>1.54</v>
      </c>
      <c r="G323" s="60">
        <f t="shared" si="14"/>
        <v>32.971400000000003</v>
      </c>
      <c r="H323" s="63">
        <f t="shared" si="15"/>
        <v>32.971400000000003</v>
      </c>
    </row>
    <row r="324" spans="1:8" s="62" customFormat="1" ht="24">
      <c r="A324" s="56" t="str">
        <f>IF((LEN('Copy paste to Here'!G328))&gt;5,((CONCATENATE('Copy paste to Here'!G328," &amp; ",'Copy paste to Here'!D328,"  &amp;  ",'Copy paste to Here'!E328))),"Empty Cell")</f>
        <v>PVD plated internally threaded surgical steel double flare flesh tunnel &amp; Gauge: 10mm  &amp;  Color: Black</v>
      </c>
      <c r="B324" s="57" t="str">
        <f>'Copy paste to Here'!C328</f>
        <v>STHP</v>
      </c>
      <c r="C324" s="57" t="s">
        <v>1122</v>
      </c>
      <c r="D324" s="58">
        <f>Invoice!B328</f>
        <v>2</v>
      </c>
      <c r="E324" s="59">
        <f>'Shipping Invoice'!J328*$N$1</f>
        <v>5.33</v>
      </c>
      <c r="F324" s="59">
        <f t="shared" si="13"/>
        <v>10.66</v>
      </c>
      <c r="G324" s="60">
        <f t="shared" si="14"/>
        <v>114.1153</v>
      </c>
      <c r="H324" s="63">
        <f t="shared" si="15"/>
        <v>228.23060000000001</v>
      </c>
    </row>
    <row r="325" spans="1:8" s="62" customFormat="1" ht="24">
      <c r="A325" s="56" t="str">
        <f>IF((LEN('Copy paste to Here'!G329))&gt;5,((CONCATENATE('Copy paste to Here'!G329," &amp; ",'Copy paste to Here'!D329,"  &amp;  ",'Copy paste to Here'!E329))),"Empty Cell")</f>
        <v>PVD plated surgical steel single flared flesh tunnel with rubber O-ring &amp; Gauge: 5mm  &amp;  Color: Black</v>
      </c>
      <c r="B325" s="57" t="str">
        <f>'Copy paste to Here'!C329</f>
        <v>STPG</v>
      </c>
      <c r="C325" s="57" t="s">
        <v>1123</v>
      </c>
      <c r="D325" s="58">
        <f>Invoice!B329</f>
        <v>1</v>
      </c>
      <c r="E325" s="59">
        <f>'Shipping Invoice'!J329*$N$1</f>
        <v>1.88</v>
      </c>
      <c r="F325" s="59">
        <f t="shared" si="13"/>
        <v>1.88</v>
      </c>
      <c r="G325" s="60">
        <f t="shared" si="14"/>
        <v>40.250799999999998</v>
      </c>
      <c r="H325" s="63">
        <f t="shared" si="15"/>
        <v>40.250799999999998</v>
      </c>
    </row>
    <row r="326" spans="1:8" s="62" customFormat="1" ht="24">
      <c r="A326" s="56" t="str">
        <f>IF((LEN('Copy paste to Here'!G330))&gt;5,((CONCATENATE('Copy paste to Here'!G330," &amp; ",'Copy paste to Here'!D330,"  &amp;  ",'Copy paste to Here'!E330))),"Empty Cell")</f>
        <v>PVD plated surgical steel single flared flesh tunnel with rubber O-ring &amp; Gauge: 6mm  &amp;  Color: Black</v>
      </c>
      <c r="B326" s="57" t="str">
        <f>'Copy paste to Here'!C330</f>
        <v>STPG</v>
      </c>
      <c r="C326" s="57" t="s">
        <v>1124</v>
      </c>
      <c r="D326" s="58">
        <f>Invoice!B330</f>
        <v>2</v>
      </c>
      <c r="E326" s="59">
        <f>'Shipping Invoice'!J330*$N$1</f>
        <v>2.0499999999999998</v>
      </c>
      <c r="F326" s="59">
        <f t="shared" si="13"/>
        <v>4.0999999999999996</v>
      </c>
      <c r="G326" s="60">
        <f t="shared" si="14"/>
        <v>43.890499999999996</v>
      </c>
      <c r="H326" s="63">
        <f t="shared" si="15"/>
        <v>87.780999999999992</v>
      </c>
    </row>
    <row r="327" spans="1:8" s="62" customFormat="1" ht="24">
      <c r="A327" s="56" t="str">
        <f>IF((LEN('Copy paste to Here'!G331))&gt;5,((CONCATENATE('Copy paste to Here'!G331," &amp; ",'Copy paste to Here'!D331,"  &amp;  ",'Copy paste to Here'!E331))),"Empty Cell")</f>
        <v>PVD plated surgical steel single flared flesh tunnel with rubber O-ring &amp; Gauge: 8mm  &amp;  Color: Black</v>
      </c>
      <c r="B327" s="57" t="str">
        <f>'Copy paste to Here'!C331</f>
        <v>STPG</v>
      </c>
      <c r="C327" s="57" t="s">
        <v>1125</v>
      </c>
      <c r="D327" s="58">
        <f>Invoice!B331</f>
        <v>2</v>
      </c>
      <c r="E327" s="59">
        <f>'Shipping Invoice'!J331*$N$1</f>
        <v>2.23</v>
      </c>
      <c r="F327" s="59">
        <f t="shared" si="13"/>
        <v>4.46</v>
      </c>
      <c r="G327" s="60">
        <f t="shared" si="14"/>
        <v>47.744300000000003</v>
      </c>
      <c r="H327" s="63">
        <f t="shared" si="15"/>
        <v>95.488600000000005</v>
      </c>
    </row>
    <row r="328" spans="1:8" s="62" customFormat="1" ht="24">
      <c r="A328" s="56" t="str">
        <f>IF((LEN('Copy paste to Here'!G332))&gt;5,((CONCATENATE('Copy paste to Here'!G332," &amp; ",'Copy paste to Here'!D332,"  &amp;  ",'Copy paste to Here'!E332))),"Empty Cell")</f>
        <v>PVD plated surgical steel single flared flesh tunnel with rubber O-ring &amp; Gauge: 10mm  &amp;  Color: Black</v>
      </c>
      <c r="B328" s="57" t="str">
        <f>'Copy paste to Here'!C332</f>
        <v>STPG</v>
      </c>
      <c r="C328" s="57" t="s">
        <v>1126</v>
      </c>
      <c r="D328" s="58">
        <f>Invoice!B332</f>
        <v>1</v>
      </c>
      <c r="E328" s="59">
        <f>'Shipping Invoice'!J332*$N$1</f>
        <v>2.4</v>
      </c>
      <c r="F328" s="59">
        <f t="shared" si="13"/>
        <v>2.4</v>
      </c>
      <c r="G328" s="60">
        <f t="shared" si="14"/>
        <v>51.384</v>
      </c>
      <c r="H328" s="63">
        <f t="shared" si="15"/>
        <v>51.384</v>
      </c>
    </row>
    <row r="329" spans="1:8" s="62" customFormat="1" ht="24">
      <c r="A329" s="56" t="str">
        <f>IF((LEN('Copy paste to Here'!G333))&gt;5,((CONCATENATE('Copy paste to Here'!G333," &amp; ",'Copy paste to Here'!D333,"  &amp;  ",'Copy paste to Here'!E333))),"Empty Cell")</f>
        <v>PVD plated surgical steel single flared flesh tunnel with rubber O-ring &amp; Gauge: 16mm  &amp;  Color: Black</v>
      </c>
      <c r="B329" s="57" t="str">
        <f>'Copy paste to Here'!C333</f>
        <v>STPG</v>
      </c>
      <c r="C329" s="57" t="s">
        <v>1127</v>
      </c>
      <c r="D329" s="58">
        <f>Invoice!B333</f>
        <v>2</v>
      </c>
      <c r="E329" s="59">
        <f>'Shipping Invoice'!J333*$N$1</f>
        <v>3.17</v>
      </c>
      <c r="F329" s="59">
        <f t="shared" si="13"/>
        <v>6.34</v>
      </c>
      <c r="G329" s="60">
        <f t="shared" si="14"/>
        <v>67.869699999999995</v>
      </c>
      <c r="H329" s="63">
        <f t="shared" si="15"/>
        <v>135.73939999999999</v>
      </c>
    </row>
    <row r="330" spans="1:8" s="62" customFormat="1" ht="24">
      <c r="A330" s="56" t="str">
        <f>IF((LEN('Copy paste to Here'!G334))&gt;5,((CONCATENATE('Copy paste to Here'!G334," &amp; ",'Copy paste to Here'!D334,"  &amp;  ",'Copy paste to Here'!E334))),"Empty Cell")</f>
        <v>PVD plated surgical steel single flared flesh tunnel with rubber O-ring &amp; Gauge: 22mm  &amp;  Color: Black</v>
      </c>
      <c r="B330" s="57" t="str">
        <f>'Copy paste to Here'!C334</f>
        <v>STPG</v>
      </c>
      <c r="C330" s="57" t="s">
        <v>1128</v>
      </c>
      <c r="D330" s="58">
        <f>Invoice!B334</f>
        <v>2</v>
      </c>
      <c r="E330" s="59">
        <f>'Shipping Invoice'!J334*$N$1</f>
        <v>4.38</v>
      </c>
      <c r="F330" s="59">
        <f t="shared" si="13"/>
        <v>8.76</v>
      </c>
      <c r="G330" s="60">
        <f t="shared" si="14"/>
        <v>93.775800000000004</v>
      </c>
      <c r="H330" s="63">
        <f t="shared" si="15"/>
        <v>187.55160000000001</v>
      </c>
    </row>
    <row r="331" spans="1:8" s="62" customFormat="1" ht="36">
      <c r="A331" s="56" t="str">
        <f>IF((LEN('Copy paste to Here'!G335))&gt;5,((CONCATENATE('Copy paste to Here'!G335," &amp; ",'Copy paste to Here'!D335,"  &amp;  ",'Copy paste to Here'!E335))),"Empty Cell")</f>
        <v xml:space="preserve">316L steel Tragus Labret, 16g (1.2mm) with a tiny 2.5mm round base plate suitable for tragus piercings with a plain flower upper part (top part is made from silver plated brass) &amp; Length: 5mm  &amp;  </v>
      </c>
      <c r="B331" s="57" t="str">
        <f>'Copy paste to Here'!C335</f>
        <v>TLB39</v>
      </c>
      <c r="C331" s="57" t="s">
        <v>946</v>
      </c>
      <c r="D331" s="58">
        <f>Invoice!B335</f>
        <v>1</v>
      </c>
      <c r="E331" s="59">
        <f>'Shipping Invoice'!J335*$N$1</f>
        <v>2.0699999999999998</v>
      </c>
      <c r="F331" s="59">
        <f t="shared" si="13"/>
        <v>2.0699999999999998</v>
      </c>
      <c r="G331" s="60">
        <f t="shared" si="14"/>
        <v>44.3187</v>
      </c>
      <c r="H331" s="63">
        <f t="shared" si="15"/>
        <v>44.3187</v>
      </c>
    </row>
    <row r="332" spans="1:8" s="62" customFormat="1" ht="38.25">
      <c r="A332" s="56" t="str">
        <f>IF((LEN('Copy paste to Here'!G336))&gt;5,((CONCATENATE('Copy paste to Here'!G336," &amp; ",'Copy paste to Here'!D336,"  &amp;  ",'Copy paste to Here'!E336))),"Empty Cell")</f>
        <v xml:space="preserve">PVD plated titanium G23 industrial barbell, 1.6mm (14g) with two 5mm plain balls and six round 1.5mm Cubic Zirconia (CZ) stones set on the barbell &amp; Color: Black 34mm  &amp;  </v>
      </c>
      <c r="B332" s="57" t="str">
        <f>'Copy paste to Here'!C336</f>
        <v>UBBINDZT</v>
      </c>
      <c r="C332" s="57" t="s">
        <v>1129</v>
      </c>
      <c r="D332" s="58">
        <f>Invoice!B336</f>
        <v>1</v>
      </c>
      <c r="E332" s="59">
        <f>'Shipping Invoice'!J336*$N$1</f>
        <v>7.66</v>
      </c>
      <c r="F332" s="59">
        <f t="shared" si="13"/>
        <v>7.66</v>
      </c>
      <c r="G332" s="60">
        <f t="shared" si="14"/>
        <v>164.00059999999999</v>
      </c>
      <c r="H332" s="63">
        <f t="shared" si="15"/>
        <v>164.00059999999999</v>
      </c>
    </row>
    <row r="333" spans="1:8" s="62" customFormat="1" ht="38.25">
      <c r="A333" s="56" t="str">
        <f>IF((LEN('Copy paste to Here'!G337))&gt;5,((CONCATENATE('Copy paste to Here'!G337," &amp; ",'Copy paste to Here'!D337,"  &amp;  ",'Copy paste to Here'!E337))),"Empty Cell")</f>
        <v xml:space="preserve">PVD plated titanium G23 industrial barbell, 1.6mm (14g) with two 5mm plain balls and six round 1.5mm Cubic Zirconia (CZ) stones set on the barbell &amp; Color: Rainbow 34mm  &amp;  </v>
      </c>
      <c r="B333" s="57" t="str">
        <f>'Copy paste to Here'!C337</f>
        <v>UBBINDZT</v>
      </c>
      <c r="C333" s="57" t="s">
        <v>1130</v>
      </c>
      <c r="D333" s="58">
        <f>Invoice!B337</f>
        <v>2</v>
      </c>
      <c r="E333" s="59">
        <f>'Shipping Invoice'!J337*$N$1</f>
        <v>7.66</v>
      </c>
      <c r="F333" s="59">
        <f t="shared" si="13"/>
        <v>15.32</v>
      </c>
      <c r="G333" s="60">
        <f t="shared" si="14"/>
        <v>164.00059999999999</v>
      </c>
      <c r="H333" s="63">
        <f t="shared" si="15"/>
        <v>328.00119999999998</v>
      </c>
    </row>
    <row r="334" spans="1:8" s="62" customFormat="1" ht="36">
      <c r="A334" s="56" t="str">
        <f>IF((LEN('Copy paste to Here'!G338))&gt;5,((CONCATENATE('Copy paste to Here'!G338," &amp; ",'Copy paste to Here'!D338,"  &amp;  ",'Copy paste to Here'!E338))),"Empty Cell")</f>
        <v>Titanium G23 internally threaded labret, 16g (1.2mm) with three 2mm round color Cubic Zirconia (CZ) stones in triangle shaped top &amp; Cz Color: Clear  &amp;  Length: 8mm</v>
      </c>
      <c r="B334" s="57" t="str">
        <f>'Copy paste to Here'!C338</f>
        <v>ULBIN13</v>
      </c>
      <c r="C334" s="57" t="s">
        <v>952</v>
      </c>
      <c r="D334" s="58">
        <f>Invoice!B338</f>
        <v>2</v>
      </c>
      <c r="E334" s="59">
        <f>'Shipping Invoice'!J338*$N$1</f>
        <v>6.88</v>
      </c>
      <c r="F334" s="59">
        <f t="shared" si="13"/>
        <v>13.76</v>
      </c>
      <c r="G334" s="60">
        <f t="shared" si="14"/>
        <v>147.30080000000001</v>
      </c>
      <c r="H334" s="63">
        <f t="shared" si="15"/>
        <v>294.60160000000002</v>
      </c>
    </row>
    <row r="335" spans="1:8" s="62" customFormat="1" ht="36">
      <c r="A335" s="56" t="str">
        <f>IF((LEN('Copy paste to Here'!G339))&gt;5,((CONCATENATE('Copy paste to Here'!G339," &amp; ",'Copy paste to Here'!D339,"  &amp;  ",'Copy paste to Here'!E339))),"Empty Cell")</f>
        <v>Titanium G23 internally threaded labret, 16g (1.2mm) with three 2mm round color Cubic Zirconia (CZ) stones in triangle shaped top &amp; Cz Color: AB  &amp;  Length: 6mm</v>
      </c>
      <c r="B335" s="57" t="str">
        <f>'Copy paste to Here'!C339</f>
        <v>ULBIN13</v>
      </c>
      <c r="C335" s="57" t="s">
        <v>952</v>
      </c>
      <c r="D335" s="58">
        <f>Invoice!B339</f>
        <v>2</v>
      </c>
      <c r="E335" s="59">
        <f>'Shipping Invoice'!J339*$N$1</f>
        <v>6.88</v>
      </c>
      <c r="F335" s="59">
        <f t="shared" si="13"/>
        <v>13.76</v>
      </c>
      <c r="G335" s="60">
        <f t="shared" si="14"/>
        <v>147.30080000000001</v>
      </c>
      <c r="H335" s="63">
        <f t="shared" si="15"/>
        <v>294.60160000000002</v>
      </c>
    </row>
    <row r="336" spans="1:8" s="62" customFormat="1" ht="36">
      <c r="A336" s="56" t="str">
        <f>IF((LEN('Copy paste to Here'!G340))&gt;5,((CONCATENATE('Copy paste to Here'!G340," &amp; ",'Copy paste to Here'!D340,"  &amp;  ",'Copy paste to Here'!E340))),"Empty Cell")</f>
        <v>Titanium G23 internally threaded labret, 16g (1.2mm) with three 2mm round color Cubic Zirconia (CZ) stones in triangle shaped top &amp; Length: 9mm  &amp;  Cz Color: Clear</v>
      </c>
      <c r="B336" s="57" t="str">
        <f>'Copy paste to Here'!C340</f>
        <v>ULBIN13</v>
      </c>
      <c r="C336" s="57" t="s">
        <v>952</v>
      </c>
      <c r="D336" s="58">
        <f>Invoice!B340</f>
        <v>1</v>
      </c>
      <c r="E336" s="59">
        <f>'Shipping Invoice'!J340*$N$1</f>
        <v>6.88</v>
      </c>
      <c r="F336" s="59">
        <f t="shared" si="13"/>
        <v>6.88</v>
      </c>
      <c r="G336" s="60">
        <f t="shared" si="14"/>
        <v>147.30080000000001</v>
      </c>
      <c r="H336" s="63">
        <f t="shared" si="15"/>
        <v>147.30080000000001</v>
      </c>
    </row>
    <row r="337" spans="1:8" s="62" customFormat="1" ht="36">
      <c r="A337" s="56" t="str">
        <f>IF((LEN('Copy paste to Here'!G341))&gt;5,((CONCATENATE('Copy paste to Here'!G341," &amp; ",'Copy paste to Here'!D341,"  &amp;  ",'Copy paste to Here'!E341))),"Empty Cell")</f>
        <v>Titanium G23 internally threaded labret, 1.2mm (16g) bohemian design top with 3.5mm center and 2mm side round color Cubic Zirconia (CZ) stones &amp; Cz Color: AB  &amp;  Length: 8mm</v>
      </c>
      <c r="B337" s="57" t="str">
        <f>'Copy paste to Here'!C341</f>
        <v>ULBIN17</v>
      </c>
      <c r="C337" s="57" t="s">
        <v>955</v>
      </c>
      <c r="D337" s="58">
        <f>Invoice!B341</f>
        <v>1</v>
      </c>
      <c r="E337" s="59">
        <f>'Shipping Invoice'!J341*$N$1</f>
        <v>10.16</v>
      </c>
      <c r="F337" s="59">
        <f t="shared" si="13"/>
        <v>10.16</v>
      </c>
      <c r="G337" s="60">
        <f t="shared" si="14"/>
        <v>217.5256</v>
      </c>
      <c r="H337" s="63">
        <f t="shared" si="15"/>
        <v>217.5256</v>
      </c>
    </row>
    <row r="338" spans="1:8" s="62" customFormat="1" ht="36">
      <c r="A338" s="56" t="str">
        <f>IF((LEN('Copy paste to Here'!G342))&gt;5,((CONCATENATE('Copy paste to Here'!G342," &amp; ",'Copy paste to Here'!D342,"  &amp;  ",'Copy paste to Here'!E342))),"Empty Cell")</f>
        <v>Titanium G23 internally threaded labret, 1.2mm (16g) bohemian design top with 3.5mm center and 2mm side round color Cubic Zirconia (CZ) stones &amp; Cz Color: AB  &amp;  Length: 10mm</v>
      </c>
      <c r="B338" s="57" t="str">
        <f>'Copy paste to Here'!C342</f>
        <v>ULBIN17</v>
      </c>
      <c r="C338" s="57" t="s">
        <v>955</v>
      </c>
      <c r="D338" s="58">
        <f>Invoice!B342</f>
        <v>1</v>
      </c>
      <c r="E338" s="59">
        <f>'Shipping Invoice'!J342*$N$1</f>
        <v>10.16</v>
      </c>
      <c r="F338" s="59">
        <f t="shared" si="13"/>
        <v>10.16</v>
      </c>
      <c r="G338" s="60">
        <f t="shared" si="14"/>
        <v>217.5256</v>
      </c>
      <c r="H338" s="63">
        <f t="shared" si="15"/>
        <v>217.5256</v>
      </c>
    </row>
    <row r="339" spans="1:8" s="62" customFormat="1" ht="36">
      <c r="A339" s="56" t="str">
        <f>IF((LEN('Copy paste to Here'!G343))&gt;5,((CONCATENATE('Copy paste to Here'!G343," &amp; ",'Copy paste to Here'!D343,"  &amp;  ",'Copy paste to Here'!E343))),"Empty Cell")</f>
        <v>Titanium G23 internally threaded labret, 1.2mm (16g) with three descending prong set round Cubic Zirconia (CZ) stones design top &amp; Cz Color: Clear  &amp;  Length: 6mm</v>
      </c>
      <c r="B339" s="57" t="str">
        <f>'Copy paste to Here'!C343</f>
        <v>ULBIN19</v>
      </c>
      <c r="C339" s="57" t="s">
        <v>957</v>
      </c>
      <c r="D339" s="58">
        <f>Invoice!B343</f>
        <v>1</v>
      </c>
      <c r="E339" s="59">
        <f>'Shipping Invoice'!J343*$N$1</f>
        <v>12.33</v>
      </c>
      <c r="F339" s="59">
        <f t="shared" ref="F339:F402" si="16">D339*E339</f>
        <v>12.33</v>
      </c>
      <c r="G339" s="60">
        <f t="shared" ref="G339:G402" si="17">E339*$E$14</f>
        <v>263.9853</v>
      </c>
      <c r="H339" s="63">
        <f t="shared" ref="H339:H402" si="18">D339*G339</f>
        <v>263.9853</v>
      </c>
    </row>
    <row r="340" spans="1:8" s="62" customFormat="1" ht="36">
      <c r="A340" s="56" t="str">
        <f>IF((LEN('Copy paste to Here'!G344))&gt;5,((CONCATENATE('Copy paste to Here'!G344," &amp; ",'Copy paste to Here'!D344,"  &amp;  ",'Copy paste to Here'!E344))),"Empty Cell")</f>
        <v>Titanium G23 internally threaded labret, 1.2mm (16g) with three descending prong set round Cubic Zirconia (CZ) stones design top &amp; Cz Color: Clear  &amp;  Length: 8mm</v>
      </c>
      <c r="B340" s="57" t="str">
        <f>'Copy paste to Here'!C344</f>
        <v>ULBIN19</v>
      </c>
      <c r="C340" s="57" t="s">
        <v>957</v>
      </c>
      <c r="D340" s="58">
        <f>Invoice!B344</f>
        <v>1</v>
      </c>
      <c r="E340" s="59">
        <f>'Shipping Invoice'!J344*$N$1</f>
        <v>12.33</v>
      </c>
      <c r="F340" s="59">
        <f t="shared" si="16"/>
        <v>12.33</v>
      </c>
      <c r="G340" s="60">
        <f t="shared" si="17"/>
        <v>263.9853</v>
      </c>
      <c r="H340" s="63">
        <f t="shared" si="18"/>
        <v>263.9853</v>
      </c>
    </row>
    <row r="341" spans="1:8" s="62" customFormat="1" ht="36">
      <c r="A341" s="56" t="str">
        <f>IF((LEN('Copy paste to Here'!G345))&gt;5,((CONCATENATE('Copy paste to Here'!G345," &amp; ",'Copy paste to Here'!D345,"  &amp;  ",'Copy paste to Here'!E345))),"Empty Cell")</f>
        <v>Titanium G23 internally threaded labret, 1.2mm (16g) with three descending prong set round Cubic Zirconia (CZ) stones design top &amp; Cz Color: Clear  &amp;  Length: 10mm</v>
      </c>
      <c r="B341" s="57" t="str">
        <f>'Copy paste to Here'!C345</f>
        <v>ULBIN19</v>
      </c>
      <c r="C341" s="57" t="s">
        <v>957</v>
      </c>
      <c r="D341" s="58">
        <f>Invoice!B345</f>
        <v>1</v>
      </c>
      <c r="E341" s="59">
        <f>'Shipping Invoice'!J345*$N$1</f>
        <v>12.33</v>
      </c>
      <c r="F341" s="59">
        <f t="shared" si="16"/>
        <v>12.33</v>
      </c>
      <c r="G341" s="60">
        <f t="shared" si="17"/>
        <v>263.9853</v>
      </c>
      <c r="H341" s="63">
        <f t="shared" si="18"/>
        <v>263.9853</v>
      </c>
    </row>
    <row r="342" spans="1:8" s="62" customFormat="1" ht="36">
      <c r="A342" s="56" t="str">
        <f>IF((LEN('Copy paste to Here'!G346))&gt;5,((CONCATENATE('Copy paste to Here'!G346," &amp; ",'Copy paste to Here'!D346,"  &amp;  ",'Copy paste to Here'!E346))),"Empty Cell")</f>
        <v>Titanium G23 internally threaded labret, 1.2mm (16g) with three descending prong set round Cubic Zirconia (CZ) stones design top &amp; Cz Color: Clear  &amp;  Length: 12mm</v>
      </c>
      <c r="B342" s="57" t="str">
        <f>'Copy paste to Here'!C346</f>
        <v>ULBIN19</v>
      </c>
      <c r="C342" s="57" t="s">
        <v>957</v>
      </c>
      <c r="D342" s="58">
        <f>Invoice!B346</f>
        <v>1</v>
      </c>
      <c r="E342" s="59">
        <f>'Shipping Invoice'!J346*$N$1</f>
        <v>12.33</v>
      </c>
      <c r="F342" s="59">
        <f t="shared" si="16"/>
        <v>12.33</v>
      </c>
      <c r="G342" s="60">
        <f t="shared" si="17"/>
        <v>263.9853</v>
      </c>
      <c r="H342" s="63">
        <f t="shared" si="18"/>
        <v>263.9853</v>
      </c>
    </row>
    <row r="343" spans="1:8" s="62" customFormat="1" ht="36">
      <c r="A343" s="56" t="str">
        <f>IF((LEN('Copy paste to Here'!G347))&gt;5,((CONCATENATE('Copy paste to Here'!G347," &amp; ",'Copy paste to Here'!D347,"  &amp;  ",'Copy paste to Here'!E347))),"Empty Cell")</f>
        <v>Titanium G23 internally threaded labret, 1.2mm (16g) with three descending prong set round Cubic Zirconia (CZ) stones design top &amp; Cz Color: AB  &amp;  Length: 10mm</v>
      </c>
      <c r="B343" s="57" t="str">
        <f>'Copy paste to Here'!C347</f>
        <v>ULBIN19</v>
      </c>
      <c r="C343" s="57" t="s">
        <v>957</v>
      </c>
      <c r="D343" s="58">
        <f>Invoice!B347</f>
        <v>1</v>
      </c>
      <c r="E343" s="59">
        <f>'Shipping Invoice'!J347*$N$1</f>
        <v>12.33</v>
      </c>
      <c r="F343" s="59">
        <f t="shared" si="16"/>
        <v>12.33</v>
      </c>
      <c r="G343" s="60">
        <f t="shared" si="17"/>
        <v>263.9853</v>
      </c>
      <c r="H343" s="63">
        <f t="shared" si="18"/>
        <v>263.9853</v>
      </c>
    </row>
    <row r="344" spans="1:8" s="62" customFormat="1" ht="36">
      <c r="A344" s="56" t="str">
        <f>IF((LEN('Copy paste to Here'!G348))&gt;5,((CONCATENATE('Copy paste to Here'!G348," &amp; ",'Copy paste to Here'!D348,"  &amp;  ",'Copy paste to Here'!E348))),"Empty Cell")</f>
        <v>Titanium G23 internally threaded labret, 1.2mm (16g) with six 1.3mm balls cluster design top and a 3mm round bezel set Cubic Zirconia (CZ) stone &amp; Length: 5mm  &amp;  Cz Color: Lavender</v>
      </c>
      <c r="B344" s="57" t="str">
        <f>'Copy paste to Here'!C348</f>
        <v>ULBIN21</v>
      </c>
      <c r="C344" s="57" t="s">
        <v>959</v>
      </c>
      <c r="D344" s="58">
        <f>Invoice!B348</f>
        <v>1</v>
      </c>
      <c r="E344" s="59">
        <f>'Shipping Invoice'!J348*$N$1</f>
        <v>5.68</v>
      </c>
      <c r="F344" s="59">
        <f t="shared" si="16"/>
        <v>5.68</v>
      </c>
      <c r="G344" s="60">
        <f t="shared" si="17"/>
        <v>121.60879999999999</v>
      </c>
      <c r="H344" s="63">
        <f t="shared" si="18"/>
        <v>121.60879999999999</v>
      </c>
    </row>
    <row r="345" spans="1:8" s="62" customFormat="1" ht="36">
      <c r="A345" s="56" t="str">
        <f>IF((LEN('Copy paste to Here'!G349))&gt;5,((CONCATENATE('Copy paste to Here'!G349," &amp; ",'Copy paste to Here'!D349,"  &amp;  ",'Copy paste to Here'!E349))),"Empty Cell")</f>
        <v>Titanium G23 internally threaded labret, 1.2mm (16g) with three 2*3mm prong set marquise shape Cubic Zirconia (CZ) stones design top &amp; Cz Color: Clear  &amp;  Length: 6mm</v>
      </c>
      <c r="B345" s="57" t="str">
        <f>'Copy paste to Here'!C349</f>
        <v>ULBIN23</v>
      </c>
      <c r="C345" s="57" t="s">
        <v>961</v>
      </c>
      <c r="D345" s="58">
        <f>Invoice!B349</f>
        <v>2</v>
      </c>
      <c r="E345" s="59">
        <f>'Shipping Invoice'!J349*$N$1</f>
        <v>11.64</v>
      </c>
      <c r="F345" s="59">
        <f t="shared" si="16"/>
        <v>23.28</v>
      </c>
      <c r="G345" s="60">
        <f t="shared" si="17"/>
        <v>249.2124</v>
      </c>
      <c r="H345" s="63">
        <f t="shared" si="18"/>
        <v>498.4248</v>
      </c>
    </row>
    <row r="346" spans="1:8" s="62" customFormat="1" ht="36">
      <c r="A346" s="56" t="str">
        <f>IF((LEN('Copy paste to Here'!G350))&gt;5,((CONCATENATE('Copy paste to Here'!G350," &amp; ",'Copy paste to Here'!D350,"  &amp;  ",'Copy paste to Here'!E350))),"Empty Cell")</f>
        <v>Titanium G23 internally threaded labret, 1.2mm (16g) with three 2*3mm prong set marquise shape Cubic Zirconia (CZ) stones design top &amp; Cz Color: Clear  &amp;  Length: 12mm</v>
      </c>
      <c r="B346" s="57" t="str">
        <f>'Copy paste to Here'!C350</f>
        <v>ULBIN23</v>
      </c>
      <c r="C346" s="57" t="s">
        <v>961</v>
      </c>
      <c r="D346" s="58">
        <f>Invoice!B350</f>
        <v>2</v>
      </c>
      <c r="E346" s="59">
        <f>'Shipping Invoice'!J350*$N$1</f>
        <v>11.64</v>
      </c>
      <c r="F346" s="59">
        <f t="shared" si="16"/>
        <v>23.28</v>
      </c>
      <c r="G346" s="60">
        <f t="shared" si="17"/>
        <v>249.2124</v>
      </c>
      <c r="H346" s="63">
        <f t="shared" si="18"/>
        <v>498.4248</v>
      </c>
    </row>
    <row r="347" spans="1:8" s="62" customFormat="1" ht="36">
      <c r="A347" s="56" t="str">
        <f>IF((LEN('Copy paste to Here'!G351))&gt;5,((CONCATENATE('Copy paste to Here'!G351," &amp; ",'Copy paste to Here'!D351,"  &amp;  ",'Copy paste to Here'!E351))),"Empty Cell")</f>
        <v>Titanium G23 internally threaded labret, 1.2mm (16g) with three 2*3mm prong set marquise shape Cubic Zirconia (CZ) stones design top &amp; Cz Color: AB  &amp;  Length: 6mm</v>
      </c>
      <c r="B347" s="57" t="str">
        <f>'Copy paste to Here'!C351</f>
        <v>ULBIN23</v>
      </c>
      <c r="C347" s="57" t="s">
        <v>961</v>
      </c>
      <c r="D347" s="58">
        <f>Invoice!B351</f>
        <v>2</v>
      </c>
      <c r="E347" s="59">
        <f>'Shipping Invoice'!J351*$N$1</f>
        <v>11.64</v>
      </c>
      <c r="F347" s="59">
        <f t="shared" si="16"/>
        <v>23.28</v>
      </c>
      <c r="G347" s="60">
        <f t="shared" si="17"/>
        <v>249.2124</v>
      </c>
      <c r="H347" s="63">
        <f t="shared" si="18"/>
        <v>498.4248</v>
      </c>
    </row>
    <row r="348" spans="1:8" s="62" customFormat="1" ht="36">
      <c r="A348" s="56" t="str">
        <f>IF((LEN('Copy paste to Here'!G352))&gt;5,((CONCATENATE('Copy paste to Here'!G352," &amp; ",'Copy paste to Here'!D352,"  &amp;  ",'Copy paste to Here'!E352))),"Empty Cell")</f>
        <v>Titanium G23 internally threaded labret, 1.2mm (16g) leaf design top with three 4.5*2.2mm marquise shape Cubic Zirconia (CZ) stones &amp; Cz Color: AB  &amp;  Length: 6mm</v>
      </c>
      <c r="B348" s="57" t="str">
        <f>'Copy paste to Here'!C352</f>
        <v>ULBIN30</v>
      </c>
      <c r="C348" s="57" t="s">
        <v>963</v>
      </c>
      <c r="D348" s="58">
        <f>Invoice!B352</f>
        <v>2</v>
      </c>
      <c r="E348" s="59">
        <f>'Shipping Invoice'!J352*$N$1</f>
        <v>12.33</v>
      </c>
      <c r="F348" s="59">
        <f t="shared" si="16"/>
        <v>24.66</v>
      </c>
      <c r="G348" s="60">
        <f t="shared" si="17"/>
        <v>263.9853</v>
      </c>
      <c r="H348" s="63">
        <f t="shared" si="18"/>
        <v>527.97059999999999</v>
      </c>
    </row>
    <row r="349" spans="1:8" s="62" customFormat="1" ht="36">
      <c r="A349" s="56" t="str">
        <f>IF((LEN('Copy paste to Here'!G353))&gt;5,((CONCATENATE('Copy paste to Here'!G353," &amp; ",'Copy paste to Here'!D353,"  &amp;  ",'Copy paste to Here'!E353))),"Empty Cell")</f>
        <v>Titanium G23 internally threaded labret, 1.2mm (16g) leaf design top with three 4.5*2.2mm marquise shape Cubic Zirconia (CZ) stones &amp; Cz Color: AB  &amp;  Length: 12mm</v>
      </c>
      <c r="B349" s="57" t="str">
        <f>'Copy paste to Here'!C353</f>
        <v>ULBIN30</v>
      </c>
      <c r="C349" s="57" t="s">
        <v>963</v>
      </c>
      <c r="D349" s="58">
        <f>Invoice!B353</f>
        <v>1</v>
      </c>
      <c r="E349" s="59">
        <f>'Shipping Invoice'!J353*$N$1</f>
        <v>12.33</v>
      </c>
      <c r="F349" s="59">
        <f t="shared" si="16"/>
        <v>12.33</v>
      </c>
      <c r="G349" s="60">
        <f t="shared" si="17"/>
        <v>263.9853</v>
      </c>
      <c r="H349" s="63">
        <f t="shared" si="18"/>
        <v>263.9853</v>
      </c>
    </row>
    <row r="350" spans="1:8" s="62" customFormat="1" ht="36">
      <c r="A350" s="56" t="str">
        <f>IF((LEN('Copy paste to Here'!G354))&gt;5,((CONCATENATE('Copy paste to Here'!G354," &amp; ",'Copy paste to Here'!D354,"  &amp;  ",'Copy paste to Here'!E354))),"Empty Cell")</f>
        <v>Titanium G23 internally threaded labret, 1.2mm (16g) with double 3mm*4mm triangle shape Cubic Zirconia (CZ) stones &amp; Length: 5mm  &amp;  Cz Color: Clear</v>
      </c>
      <c r="B350" s="57" t="str">
        <f>'Copy paste to Here'!C354</f>
        <v>ULBIN32</v>
      </c>
      <c r="C350" s="57" t="s">
        <v>965</v>
      </c>
      <c r="D350" s="58">
        <f>Invoice!B354</f>
        <v>1</v>
      </c>
      <c r="E350" s="59">
        <f>'Shipping Invoice'!J354*$N$1</f>
        <v>8.8800000000000008</v>
      </c>
      <c r="F350" s="59">
        <f t="shared" si="16"/>
        <v>8.8800000000000008</v>
      </c>
      <c r="G350" s="60">
        <f t="shared" si="17"/>
        <v>190.12080000000003</v>
      </c>
      <c r="H350" s="63">
        <f t="shared" si="18"/>
        <v>190.12080000000003</v>
      </c>
    </row>
    <row r="351" spans="1:8" s="62" customFormat="1" ht="36">
      <c r="A351" s="56" t="str">
        <f>IF((LEN('Copy paste to Here'!G355))&gt;5,((CONCATENATE('Copy paste to Here'!G355," &amp; ",'Copy paste to Here'!D355,"  &amp;  ",'Copy paste to Here'!E355))),"Empty Cell")</f>
        <v>High polished internally threaded titanium G23 labret, 16g (1.2mm) with triple round Cubic Zirconia (CZ) stones in ball designed top &amp; Length: 6mm  &amp;  Cz Color: AB</v>
      </c>
      <c r="B351" s="57" t="str">
        <f>'Copy paste to Here'!C355</f>
        <v>ULBIN6</v>
      </c>
      <c r="C351" s="57" t="s">
        <v>967</v>
      </c>
      <c r="D351" s="58">
        <f>Invoice!B355</f>
        <v>2</v>
      </c>
      <c r="E351" s="59">
        <f>'Shipping Invoice'!J355*$N$1</f>
        <v>11.46</v>
      </c>
      <c r="F351" s="59">
        <f t="shared" si="16"/>
        <v>22.92</v>
      </c>
      <c r="G351" s="60">
        <f t="shared" si="17"/>
        <v>245.35860000000002</v>
      </c>
      <c r="H351" s="63">
        <f t="shared" si="18"/>
        <v>490.71720000000005</v>
      </c>
    </row>
    <row r="352" spans="1:8" s="62" customFormat="1" ht="36">
      <c r="A352" s="56" t="str">
        <f>IF((LEN('Copy paste to Here'!G356))&gt;5,((CONCATENATE('Copy paste to Here'!G356," &amp; ",'Copy paste to Here'!D356,"  &amp;  ",'Copy paste to Here'!E356))),"Empty Cell")</f>
        <v>High polished internally threaded titanium G23 labret, 16g (1.2mm) with triple round Cubic Zirconia (CZ) stones in ball designed top &amp; Length: 9mm  &amp;  Cz Color: Clear</v>
      </c>
      <c r="B352" s="57" t="str">
        <f>'Copy paste to Here'!C356</f>
        <v>ULBIN6</v>
      </c>
      <c r="C352" s="57" t="s">
        <v>967</v>
      </c>
      <c r="D352" s="58">
        <f>Invoice!B356</f>
        <v>1</v>
      </c>
      <c r="E352" s="59">
        <f>'Shipping Invoice'!J356*$N$1</f>
        <v>11.46</v>
      </c>
      <c r="F352" s="59">
        <f t="shared" si="16"/>
        <v>11.46</v>
      </c>
      <c r="G352" s="60">
        <f t="shared" si="17"/>
        <v>245.35860000000002</v>
      </c>
      <c r="H352" s="63">
        <f t="shared" si="18"/>
        <v>245.35860000000002</v>
      </c>
    </row>
    <row r="353" spans="1:8" s="62" customFormat="1" ht="36">
      <c r="A353" s="56" t="str">
        <f>IF((LEN('Copy paste to Here'!G357))&gt;5,((CONCATENATE('Copy paste to Here'!G357," &amp; ",'Copy paste to Here'!D357,"  &amp;  ",'Copy paste to Here'!E357))),"Empty Cell")</f>
        <v>High polished internally threaded titanium G23 labret, 16g (1.2mm) with triple round Cubic Zirconia (CZ) stones in ball designed top &amp; Length: 9mm  &amp;  Cz Color: AB</v>
      </c>
      <c r="B353" s="57" t="str">
        <f>'Copy paste to Here'!C357</f>
        <v>ULBIN6</v>
      </c>
      <c r="C353" s="57" t="s">
        <v>967</v>
      </c>
      <c r="D353" s="58">
        <f>Invoice!B357</f>
        <v>1</v>
      </c>
      <c r="E353" s="59">
        <f>'Shipping Invoice'!J357*$N$1</f>
        <v>11.46</v>
      </c>
      <c r="F353" s="59">
        <f t="shared" si="16"/>
        <v>11.46</v>
      </c>
      <c r="G353" s="60">
        <f t="shared" si="17"/>
        <v>245.35860000000002</v>
      </c>
      <c r="H353" s="63">
        <f t="shared" si="18"/>
        <v>245.35860000000002</v>
      </c>
    </row>
    <row r="354" spans="1:8" s="62" customFormat="1" ht="36">
      <c r="A354" s="56" t="str">
        <f>IF((LEN('Copy paste to Here'!G358))&gt;5,((CONCATENATE('Copy paste to Here'!G358," &amp; ",'Copy paste to Here'!D358,"  &amp;  ",'Copy paste to Here'!E358))),"Empty Cell")</f>
        <v>Titanium G23 internally threaded labret, 16g (1.2mm) with a round Cubic Zirconia (CZ) stone in triangle shaped top design made of balls &amp; Length: 5mm  &amp;  Cz Color: Rose</v>
      </c>
      <c r="B354" s="57" t="str">
        <f>'Copy paste to Here'!C358</f>
        <v>ULBIN7</v>
      </c>
      <c r="C354" s="57" t="s">
        <v>969</v>
      </c>
      <c r="D354" s="58">
        <f>Invoice!B358</f>
        <v>1</v>
      </c>
      <c r="E354" s="59">
        <f>'Shipping Invoice'!J358*$N$1</f>
        <v>7.5</v>
      </c>
      <c r="F354" s="59">
        <f t="shared" si="16"/>
        <v>7.5</v>
      </c>
      <c r="G354" s="60">
        <f t="shared" si="17"/>
        <v>160.57499999999999</v>
      </c>
      <c r="H354" s="63">
        <f t="shared" si="18"/>
        <v>160.57499999999999</v>
      </c>
    </row>
    <row r="355" spans="1:8" s="62" customFormat="1" ht="36">
      <c r="A355" s="56" t="str">
        <f>IF((LEN('Copy paste to Here'!G359))&gt;5,((CONCATENATE('Copy paste to Here'!G359," &amp; ",'Copy paste to Here'!D359,"  &amp;  ",'Copy paste to Here'!E359))),"Empty Cell")</f>
        <v>High polished titanium G23 barbell, 1.6mm (14g) with two 5mm ferido glued plain color color multi crystal balls and resin cover &amp; Length: 12mm  &amp;  Crystal Color: Clear</v>
      </c>
      <c r="B355" s="57" t="str">
        <f>'Copy paste to Here'!C359</f>
        <v>UNPFR5</v>
      </c>
      <c r="C355" s="57" t="s">
        <v>971</v>
      </c>
      <c r="D355" s="58">
        <f>Invoice!B359</f>
        <v>2</v>
      </c>
      <c r="E355" s="59">
        <f>'Shipping Invoice'!J359*$N$1</f>
        <v>5.81</v>
      </c>
      <c r="F355" s="59">
        <f t="shared" si="16"/>
        <v>11.62</v>
      </c>
      <c r="G355" s="60">
        <f t="shared" si="17"/>
        <v>124.3921</v>
      </c>
      <c r="H355" s="63">
        <f t="shared" si="18"/>
        <v>248.7842</v>
      </c>
    </row>
    <row r="356" spans="1:8" s="62" customFormat="1" ht="36">
      <c r="A356" s="56" t="str">
        <f>IF((LEN('Copy paste to Here'!G360))&gt;5,((CONCATENATE('Copy paste to Here'!G360," &amp; ",'Copy paste to Here'!D360,"  &amp;  ",'Copy paste to Here'!E360))),"Empty Cell")</f>
        <v>High polished titanium G23 barbell, 1.6mm (14g) with two 5mm ferido glued plain color color multi crystal balls and resin cover &amp; Length: 12mm  &amp;  Crystal Color: AB</v>
      </c>
      <c r="B356" s="57" t="str">
        <f>'Copy paste to Here'!C360</f>
        <v>UNPFR5</v>
      </c>
      <c r="C356" s="57" t="s">
        <v>971</v>
      </c>
      <c r="D356" s="58">
        <f>Invoice!B360</f>
        <v>1</v>
      </c>
      <c r="E356" s="59">
        <f>'Shipping Invoice'!J360*$N$1</f>
        <v>5.81</v>
      </c>
      <c r="F356" s="59">
        <f t="shared" si="16"/>
        <v>5.81</v>
      </c>
      <c r="G356" s="60">
        <f t="shared" si="17"/>
        <v>124.3921</v>
      </c>
      <c r="H356" s="63">
        <f t="shared" si="18"/>
        <v>124.3921</v>
      </c>
    </row>
    <row r="357" spans="1:8" s="62" customFormat="1" ht="36">
      <c r="A357" s="56" t="str">
        <f>IF((LEN('Copy paste to Here'!G361))&gt;5,((CONCATENATE('Copy paste to Here'!G361," &amp; ",'Copy paste to Here'!D361,"  &amp;  ",'Copy paste to Here'!E361))),"Empty Cell")</f>
        <v>High polished titanium G23 barbell, 1.6mm (14g) with two 5mm ferido glued plain color color multi crystal balls and resin cover &amp; Length: 12mm  &amp;  Crystal Color: Fuchsia</v>
      </c>
      <c r="B357" s="57" t="str">
        <f>'Copy paste to Here'!C361</f>
        <v>UNPFR5</v>
      </c>
      <c r="C357" s="57" t="s">
        <v>971</v>
      </c>
      <c r="D357" s="58">
        <f>Invoice!B361</f>
        <v>1</v>
      </c>
      <c r="E357" s="59">
        <f>'Shipping Invoice'!J361*$N$1</f>
        <v>5.81</v>
      </c>
      <c r="F357" s="59">
        <f t="shared" si="16"/>
        <v>5.81</v>
      </c>
      <c r="G357" s="60">
        <f t="shared" si="17"/>
        <v>124.3921</v>
      </c>
      <c r="H357" s="63">
        <f t="shared" si="18"/>
        <v>124.3921</v>
      </c>
    </row>
    <row r="358" spans="1:8" s="62" customFormat="1" ht="36">
      <c r="A358" s="56" t="str">
        <f>IF((LEN('Copy paste to Here'!G362))&gt;5,((CONCATENATE('Copy paste to Here'!G362," &amp; ",'Copy paste to Here'!D362,"  &amp;  ",'Copy paste to Here'!E362))),"Empty Cell")</f>
        <v>High polished titanium G23 barbell, 1.6mm (14g) with two 5mm ferido glued plain color color multi crystal balls and resin cover &amp; Length: 14mm  &amp;  Crystal Color: Clear</v>
      </c>
      <c r="B358" s="57" t="str">
        <f>'Copy paste to Here'!C362</f>
        <v>UNPFR5</v>
      </c>
      <c r="C358" s="57" t="s">
        <v>971</v>
      </c>
      <c r="D358" s="58">
        <f>Invoice!B362</f>
        <v>2</v>
      </c>
      <c r="E358" s="59">
        <f>'Shipping Invoice'!J362*$N$1</f>
        <v>5.81</v>
      </c>
      <c r="F358" s="59">
        <f t="shared" si="16"/>
        <v>11.62</v>
      </c>
      <c r="G358" s="60">
        <f t="shared" si="17"/>
        <v>124.3921</v>
      </c>
      <c r="H358" s="63">
        <f t="shared" si="18"/>
        <v>248.7842</v>
      </c>
    </row>
    <row r="359" spans="1:8" s="62" customFormat="1" ht="36">
      <c r="A359" s="56" t="str">
        <f>IF((LEN('Copy paste to Here'!G363))&gt;5,((CONCATENATE('Copy paste to Here'!G363," &amp; ",'Copy paste to Here'!D363,"  &amp;  ",'Copy paste to Here'!E363))),"Empty Cell")</f>
        <v>High polished titanium G23 barbell, 1.6mm (14g) with two 5mm ferido glued plain color color multi crystal balls and resin cover &amp; Length: 16mm  &amp;  Crystal Color: Clear</v>
      </c>
      <c r="B359" s="57" t="str">
        <f>'Copy paste to Here'!C363</f>
        <v>UNPFR5</v>
      </c>
      <c r="C359" s="57" t="s">
        <v>971</v>
      </c>
      <c r="D359" s="58">
        <f>Invoice!B363</f>
        <v>1</v>
      </c>
      <c r="E359" s="59">
        <f>'Shipping Invoice'!J363*$N$1</f>
        <v>5.81</v>
      </c>
      <c r="F359" s="59">
        <f t="shared" si="16"/>
        <v>5.81</v>
      </c>
      <c r="G359" s="60">
        <f t="shared" si="17"/>
        <v>124.3921</v>
      </c>
      <c r="H359" s="63">
        <f t="shared" si="18"/>
        <v>124.3921</v>
      </c>
    </row>
    <row r="360" spans="1:8" s="62" customFormat="1" ht="36">
      <c r="A360" s="56" t="str">
        <f>IF((LEN('Copy paste to Here'!G364))&gt;5,((CONCATENATE('Copy paste to Here'!G364," &amp; ",'Copy paste to Here'!D364,"  &amp;  ",'Copy paste to Here'!E364))),"Empty Cell")</f>
        <v xml:space="preserve">High polished titanium G23 hinged segment ring, 1.2mm (16g) with side facing CNC set Cubic Zirconia (CZ) stones at the side, inner diameter from 6mm to 10mm &amp; Length: 6mm  &amp;  </v>
      </c>
      <c r="B360" s="57" t="str">
        <f>'Copy paste to Here'!C364</f>
        <v>USGSH11</v>
      </c>
      <c r="C360" s="57" t="s">
        <v>1131</v>
      </c>
      <c r="D360" s="58">
        <f>Invoice!B364</f>
        <v>2</v>
      </c>
      <c r="E360" s="59">
        <f>'Shipping Invoice'!J364*$N$1</f>
        <v>11.89</v>
      </c>
      <c r="F360" s="59">
        <f t="shared" si="16"/>
        <v>23.78</v>
      </c>
      <c r="G360" s="60">
        <f t="shared" si="17"/>
        <v>254.56490000000002</v>
      </c>
      <c r="H360" s="63">
        <f t="shared" si="18"/>
        <v>509.12980000000005</v>
      </c>
    </row>
    <row r="361" spans="1:8" s="62" customFormat="1" ht="36">
      <c r="A361" s="56" t="str">
        <f>IF((LEN('Copy paste to Here'!G365))&gt;5,((CONCATENATE('Copy paste to Here'!G365," &amp; ",'Copy paste to Here'!D365,"  &amp;  ",'Copy paste to Here'!E365))),"Empty Cell")</f>
        <v xml:space="preserve">High polished titanium G23 hinged segment ring, 1.2mm (16g) with side facing CNC set Cubic Zirconia (CZ) stones at the side, inner diameter from 6mm to 10mm &amp; Length: 8mm  &amp;  </v>
      </c>
      <c r="B361" s="57" t="str">
        <f>'Copy paste to Here'!C365</f>
        <v>USGSH11</v>
      </c>
      <c r="C361" s="57" t="s">
        <v>1132</v>
      </c>
      <c r="D361" s="58">
        <f>Invoice!B365</f>
        <v>2</v>
      </c>
      <c r="E361" s="59">
        <f>'Shipping Invoice'!J365*$N$1</f>
        <v>12.66</v>
      </c>
      <c r="F361" s="59">
        <f t="shared" si="16"/>
        <v>25.32</v>
      </c>
      <c r="G361" s="60">
        <f t="shared" si="17"/>
        <v>271.05060000000003</v>
      </c>
      <c r="H361" s="63">
        <f t="shared" si="18"/>
        <v>542.10120000000006</v>
      </c>
    </row>
    <row r="362" spans="1:8" s="62" customFormat="1" ht="36">
      <c r="A362" s="56" t="str">
        <f>IF((LEN('Copy paste to Here'!G366))&gt;5,((CONCATENATE('Copy paste to Here'!G366," &amp; ",'Copy paste to Here'!D366,"  &amp;  ",'Copy paste to Here'!E366))),"Empty Cell")</f>
        <v xml:space="preserve">High polished titanium G23 hinged segment ring, 1.2mm (16g) with side facing CNC set Cubic Zirconia (CZ) stones at the side, inner diameter from 6mm to 10mm &amp; Length: 10mm  &amp;  </v>
      </c>
      <c r="B362" s="57" t="str">
        <f>'Copy paste to Here'!C366</f>
        <v>USGSH11</v>
      </c>
      <c r="C362" s="57" t="s">
        <v>1133</v>
      </c>
      <c r="D362" s="58">
        <f>Invoice!B366</f>
        <v>2</v>
      </c>
      <c r="E362" s="59">
        <f>'Shipping Invoice'!J366*$N$1</f>
        <v>14.13</v>
      </c>
      <c r="F362" s="59">
        <f t="shared" si="16"/>
        <v>28.26</v>
      </c>
      <c r="G362" s="60">
        <f t="shared" si="17"/>
        <v>302.52330000000001</v>
      </c>
      <c r="H362" s="63">
        <f t="shared" si="18"/>
        <v>605.04660000000001</v>
      </c>
    </row>
    <row r="363" spans="1:8" s="62" customFormat="1" ht="48">
      <c r="A363" s="56" t="str">
        <f>IF((LEN('Copy paste to Here'!G367))&gt;5,((CONCATENATE('Copy paste to Here'!G367," &amp; ",'Copy paste to Here'!D367,"  &amp;  ",'Copy paste to Here'!E367))),"Empty Cell")</f>
        <v>High polished titanium G23 hinged segment ring, 1.2mm (16g) with double line rings and outward facing CNC set Cubic Zirconia (CZ) stones, inner diameter from 8mm to 10mm &amp; Cz Color: Clear  &amp;  Length: 8mm</v>
      </c>
      <c r="B363" s="57" t="str">
        <f>'Copy paste to Here'!C367</f>
        <v>USGSH22</v>
      </c>
      <c r="C363" s="57" t="s">
        <v>1134</v>
      </c>
      <c r="D363" s="58">
        <f>Invoice!B367</f>
        <v>2</v>
      </c>
      <c r="E363" s="59">
        <f>'Shipping Invoice'!J367*$N$1</f>
        <v>20.51</v>
      </c>
      <c r="F363" s="59">
        <f t="shared" si="16"/>
        <v>41.02</v>
      </c>
      <c r="G363" s="60">
        <f t="shared" si="17"/>
        <v>439.11910000000006</v>
      </c>
      <c r="H363" s="63">
        <f t="shared" si="18"/>
        <v>878.23820000000012</v>
      </c>
    </row>
    <row r="364" spans="1:8" s="62" customFormat="1" ht="36">
      <c r="A364" s="56" t="str">
        <f>IF((LEN('Copy paste to Here'!G368))&gt;5,((CONCATENATE('Copy paste to Here'!G368," &amp; ",'Copy paste to Here'!D368,"  &amp;  ",'Copy paste to Here'!E368))),"Empty Cell")</f>
        <v>High polished titanium G23 hinged segment ring, 0.8mm (20g) with outward facing CNC set Cubic Zirconia (CZ) stones, inner diameter from 7mm to 10mm &amp; Cz Color: Clear  &amp;  Length: 7mm</v>
      </c>
      <c r="B364" s="57" t="str">
        <f>'Copy paste to Here'!C368</f>
        <v>USGSHSS10</v>
      </c>
      <c r="C364" s="57" t="s">
        <v>1135</v>
      </c>
      <c r="D364" s="58">
        <f>Invoice!B368</f>
        <v>1</v>
      </c>
      <c r="E364" s="59">
        <f>'Shipping Invoice'!J368*$N$1</f>
        <v>12.94</v>
      </c>
      <c r="F364" s="59">
        <f t="shared" si="16"/>
        <v>12.94</v>
      </c>
      <c r="G364" s="60">
        <f t="shared" si="17"/>
        <v>277.04539999999997</v>
      </c>
      <c r="H364" s="63">
        <f t="shared" si="18"/>
        <v>277.04539999999997</v>
      </c>
    </row>
    <row r="365" spans="1:8" s="62" customFormat="1" ht="36">
      <c r="A365" s="56" t="str">
        <f>IF((LEN('Copy paste to Here'!G369))&gt;5,((CONCATENATE('Copy paste to Here'!G369," &amp; ",'Copy paste to Here'!D369,"  &amp;  ",'Copy paste to Here'!E369))),"Empty Cell")</f>
        <v xml:space="preserve">PVD plated titanium G23 hinged segment ring, 0.8mm (20g) with outward facing CNC set Cubic Zirconia (CZ) stones, inner diameter from 7mm to 10mm &amp; Color: Gold 8mm  &amp;  </v>
      </c>
      <c r="B365" s="57" t="str">
        <f>'Copy paste to Here'!C369</f>
        <v>USGSHSS10T</v>
      </c>
      <c r="C365" s="57" t="s">
        <v>1136</v>
      </c>
      <c r="D365" s="58">
        <f>Invoice!B369</f>
        <v>1</v>
      </c>
      <c r="E365" s="59">
        <f>'Shipping Invoice'!J369*$N$1</f>
        <v>14.15</v>
      </c>
      <c r="F365" s="59">
        <f t="shared" si="16"/>
        <v>14.15</v>
      </c>
      <c r="G365" s="60">
        <f t="shared" si="17"/>
        <v>302.95150000000001</v>
      </c>
      <c r="H365" s="63">
        <f t="shared" si="18"/>
        <v>302.95150000000001</v>
      </c>
    </row>
    <row r="366" spans="1:8" s="62" customFormat="1" ht="36">
      <c r="A366" s="56" t="str">
        <f>IF((LEN('Copy paste to Here'!G370))&gt;5,((CONCATENATE('Copy paste to Here'!G370," &amp; ",'Copy paste to Here'!D370,"  &amp;  ",'Copy paste to Here'!E370))),"Empty Cell")</f>
        <v xml:space="preserve">PVD plated polished titanium G23 hinged segment ring, 1.2mm (16g) with outward facing CNC set Cubic Zirconia (CZ) stones &amp; Color: High Polish 10mm  &amp;  </v>
      </c>
      <c r="B366" s="57" t="str">
        <f>'Copy paste to Here'!C370</f>
        <v>USGTSH10</v>
      </c>
      <c r="C366" s="57" t="s">
        <v>1137</v>
      </c>
      <c r="D366" s="58">
        <f>Invoice!B370</f>
        <v>2</v>
      </c>
      <c r="E366" s="59">
        <f>'Shipping Invoice'!J370*$N$1</f>
        <v>14.97</v>
      </c>
      <c r="F366" s="59">
        <f t="shared" si="16"/>
        <v>29.94</v>
      </c>
      <c r="G366" s="60">
        <f t="shared" si="17"/>
        <v>320.5077</v>
      </c>
      <c r="H366" s="63">
        <f t="shared" si="18"/>
        <v>641.0154</v>
      </c>
    </row>
    <row r="367" spans="1:8" s="62" customFormat="1" ht="36">
      <c r="A367" s="56" t="str">
        <f>IF((LEN('Copy paste to Here'!G371))&gt;5,((CONCATENATE('Copy paste to Here'!G371," &amp; ",'Copy paste to Here'!D371,"  &amp;  ",'Copy paste to Here'!E371))),"Empty Cell")</f>
        <v xml:space="preserve">PVD plated polished titanium G23 hinged segment ring, 1.2mm (16g) with outward facing CNC set Cubic Zirconia (CZ) stones &amp; Color: High Polish 6mm  &amp;  </v>
      </c>
      <c r="B367" s="57" t="str">
        <f>'Copy paste to Here'!C371</f>
        <v>USGTSH10</v>
      </c>
      <c r="C367" s="57" t="s">
        <v>1138</v>
      </c>
      <c r="D367" s="58">
        <f>Invoice!B371</f>
        <v>2</v>
      </c>
      <c r="E367" s="59">
        <f>'Shipping Invoice'!J371*$N$1</f>
        <v>12.68</v>
      </c>
      <c r="F367" s="59">
        <f t="shared" si="16"/>
        <v>25.36</v>
      </c>
      <c r="G367" s="60">
        <f t="shared" si="17"/>
        <v>271.47879999999998</v>
      </c>
      <c r="H367" s="63">
        <f t="shared" si="18"/>
        <v>542.95759999999996</v>
      </c>
    </row>
    <row r="368" spans="1:8" s="62" customFormat="1" ht="36">
      <c r="A368" s="56" t="str">
        <f>IF((LEN('Copy paste to Here'!G372))&gt;5,((CONCATENATE('Copy paste to Here'!G372," &amp; ",'Copy paste to Here'!D372,"  &amp;  ",'Copy paste to Here'!E372))),"Empty Cell")</f>
        <v xml:space="preserve">PVD plated polished titanium G23 hinged segment ring, 1.2mm (16g) with outward facing CNC set Cubic Zirconia (CZ) stones &amp; Color: High Polish 7mm  &amp;  </v>
      </c>
      <c r="B368" s="57" t="str">
        <f>'Copy paste to Here'!C372</f>
        <v>USGTSH10</v>
      </c>
      <c r="C368" s="57" t="s">
        <v>1139</v>
      </c>
      <c r="D368" s="58">
        <f>Invoice!B372</f>
        <v>1</v>
      </c>
      <c r="E368" s="59">
        <f>'Shipping Invoice'!J372*$N$1</f>
        <v>12.94</v>
      </c>
      <c r="F368" s="59">
        <f t="shared" si="16"/>
        <v>12.94</v>
      </c>
      <c r="G368" s="60">
        <f t="shared" si="17"/>
        <v>277.04539999999997</v>
      </c>
      <c r="H368" s="63">
        <f t="shared" si="18"/>
        <v>277.04539999999997</v>
      </c>
    </row>
    <row r="369" spans="1:8" s="62" customFormat="1" ht="36">
      <c r="A369" s="56" t="str">
        <f>IF((LEN('Copy paste to Here'!G373))&gt;5,((CONCATENATE('Copy paste to Here'!G373," &amp; ",'Copy paste to Here'!D373,"  &amp;  ",'Copy paste to Here'!E373))),"Empty Cell")</f>
        <v xml:space="preserve">PVD plated polished titanium G23 hinged segment ring, 1.2mm (16g) with outward facing CNC set Cubic Zirconia (CZ) stones &amp; Color: Gold 6mm  &amp;  </v>
      </c>
      <c r="B369" s="57" t="str">
        <f>'Copy paste to Here'!C373</f>
        <v>USGTSH10</v>
      </c>
      <c r="C369" s="57" t="s">
        <v>1140</v>
      </c>
      <c r="D369" s="58">
        <f>Invoice!B373</f>
        <v>2</v>
      </c>
      <c r="E369" s="59">
        <f>'Shipping Invoice'!J373*$N$1</f>
        <v>13.37</v>
      </c>
      <c r="F369" s="59">
        <f t="shared" si="16"/>
        <v>26.74</v>
      </c>
      <c r="G369" s="60">
        <f t="shared" si="17"/>
        <v>286.25169999999997</v>
      </c>
      <c r="H369" s="63">
        <f t="shared" si="18"/>
        <v>572.50339999999994</v>
      </c>
    </row>
    <row r="370" spans="1:8" s="62" customFormat="1" ht="36">
      <c r="A370" s="56" t="str">
        <f>IF((LEN('Copy paste to Here'!G374))&gt;5,((CONCATENATE('Copy paste to Here'!G374," &amp; ",'Copy paste to Here'!D374,"  &amp;  ",'Copy paste to Here'!E374))),"Empty Cell")</f>
        <v xml:space="preserve">PVD plated polished titanium G23 hinged segment ring, 1.2mm (16g) with outward facing CNC set Cubic Zirconia (CZ) stones &amp; Color: Rose Gold 6mm  &amp;  </v>
      </c>
      <c r="B370" s="57" t="str">
        <f>'Copy paste to Here'!C374</f>
        <v>USGTSH10</v>
      </c>
      <c r="C370" s="57" t="s">
        <v>1140</v>
      </c>
      <c r="D370" s="58">
        <f>Invoice!B374</f>
        <v>1</v>
      </c>
      <c r="E370" s="59">
        <f>'Shipping Invoice'!J374*$N$1</f>
        <v>13.37</v>
      </c>
      <c r="F370" s="59">
        <f t="shared" si="16"/>
        <v>13.37</v>
      </c>
      <c r="G370" s="60">
        <f t="shared" si="17"/>
        <v>286.25169999999997</v>
      </c>
      <c r="H370" s="63">
        <f t="shared" si="18"/>
        <v>286.25169999999997</v>
      </c>
    </row>
    <row r="371" spans="1:8" s="62" customFormat="1" ht="36">
      <c r="A371" s="56" t="str">
        <f>IF((LEN('Copy paste to Here'!G375))&gt;5,((CONCATENATE('Copy paste to Here'!G375," &amp; ",'Copy paste to Here'!D375,"  &amp;  ",'Copy paste to Here'!E375))),"Empty Cell")</f>
        <v>PVD plated titanium G23 hinged segment ring, 1.2mm (16g) with side facing CNC set Cubic Zirconia (CZ) stones at the side, inner diameter from 6mm to 10mm &amp; Color: Black  &amp;  Length: 8mm</v>
      </c>
      <c r="B371" s="57" t="str">
        <f>'Copy paste to Here'!C375</f>
        <v>USGTSH11</v>
      </c>
      <c r="C371" s="57" t="s">
        <v>1141</v>
      </c>
      <c r="D371" s="58">
        <f>Invoice!B375</f>
        <v>1</v>
      </c>
      <c r="E371" s="59">
        <f>'Shipping Invoice'!J375*$N$1</f>
        <v>13.35</v>
      </c>
      <c r="F371" s="59">
        <f t="shared" si="16"/>
        <v>13.35</v>
      </c>
      <c r="G371" s="60">
        <f t="shared" si="17"/>
        <v>285.82349999999997</v>
      </c>
      <c r="H371" s="63">
        <f t="shared" si="18"/>
        <v>285.82349999999997</v>
      </c>
    </row>
    <row r="372" spans="1:8" s="62" customFormat="1" ht="48">
      <c r="A372" s="56" t="str">
        <f>IF((LEN('Copy paste to Here'!G376))&gt;5,((CONCATENATE('Copy paste to Here'!G376," &amp; ",'Copy paste to Here'!D376,"  &amp;  ",'Copy paste to Here'!E376))),"Empty Cell")</f>
        <v>PVD plated titanium G23 hinged segment ring, 1.2mm (16g) with side facing CNC set Cubic Zirconia (CZ) stones at the side, inner diameter from 6mm to 10mm &amp; Length: 6mm  &amp;  Color: Gold w/ Clear CZ</v>
      </c>
      <c r="B372" s="57" t="str">
        <f>'Copy paste to Here'!C376</f>
        <v>USGTSH11</v>
      </c>
      <c r="C372" s="57" t="s">
        <v>1142</v>
      </c>
      <c r="D372" s="58">
        <f>Invoice!B376</f>
        <v>2</v>
      </c>
      <c r="E372" s="59">
        <f>'Shipping Invoice'!J376*$N$1</f>
        <v>12.58</v>
      </c>
      <c r="F372" s="59">
        <f t="shared" si="16"/>
        <v>25.16</v>
      </c>
      <c r="G372" s="60">
        <f t="shared" si="17"/>
        <v>269.33780000000002</v>
      </c>
      <c r="H372" s="63">
        <f t="shared" si="18"/>
        <v>538.67560000000003</v>
      </c>
    </row>
    <row r="373" spans="1:8" s="62" customFormat="1" ht="48">
      <c r="A373" s="56" t="str">
        <f>IF((LEN('Copy paste to Here'!G377))&gt;5,((CONCATENATE('Copy paste to Here'!G377," &amp; ",'Copy paste to Here'!D377,"  &amp;  ",'Copy paste to Here'!E377))),"Empty Cell")</f>
        <v>PVD plated titanium G23 hinged segment ring, 1.2mm (16g) with side facing CNC set Cubic Zirconia (CZ) stones at the side, inner diameter from 6mm to 10mm &amp; Length: 8mm  &amp;  Color: Gold w/ Clear CZ</v>
      </c>
      <c r="B373" s="57" t="str">
        <f>'Copy paste to Here'!C377</f>
        <v>USGTSH11</v>
      </c>
      <c r="C373" s="57" t="s">
        <v>1141</v>
      </c>
      <c r="D373" s="58">
        <f>Invoice!B377</f>
        <v>2</v>
      </c>
      <c r="E373" s="59">
        <f>'Shipping Invoice'!J377*$N$1</f>
        <v>13.35</v>
      </c>
      <c r="F373" s="59">
        <f t="shared" si="16"/>
        <v>26.7</v>
      </c>
      <c r="G373" s="60">
        <f t="shared" si="17"/>
        <v>285.82349999999997</v>
      </c>
      <c r="H373" s="63">
        <f t="shared" si="18"/>
        <v>571.64699999999993</v>
      </c>
    </row>
    <row r="374" spans="1:8" s="62" customFormat="1" ht="24">
      <c r="A374" s="56" t="str">
        <f>IF((LEN('Copy paste to Here'!G378))&gt;5,((CONCATENATE('Copy paste to Here'!G378," &amp; ",'Copy paste to Here'!D378,"  &amp;  ",'Copy paste to Here'!E378))),"Empty Cell")</f>
        <v>Anodized titanium G23 tongue barbell, 14g (1.6mm) with two 5mm balls &amp; Length: 12mm  &amp;  Color: Gold</v>
      </c>
      <c r="B374" s="57" t="str">
        <f>'Copy paste to Here'!C378</f>
        <v>UTBBS</v>
      </c>
      <c r="C374" s="57" t="s">
        <v>990</v>
      </c>
      <c r="D374" s="58">
        <f>Invoice!B378</f>
        <v>2</v>
      </c>
      <c r="E374" s="59">
        <f>'Shipping Invoice'!J378*$N$1</f>
        <v>2.83</v>
      </c>
      <c r="F374" s="59">
        <f t="shared" si="16"/>
        <v>5.66</v>
      </c>
      <c r="G374" s="60">
        <f t="shared" si="17"/>
        <v>60.590299999999999</v>
      </c>
      <c r="H374" s="63">
        <f t="shared" si="18"/>
        <v>121.1806</v>
      </c>
    </row>
    <row r="375" spans="1:8" s="62" customFormat="1" ht="24">
      <c r="A375" s="56" t="str">
        <f>IF((LEN('Copy paste to Here'!G379))&gt;5,((CONCATENATE('Copy paste to Here'!G379," &amp; ",'Copy paste to Here'!D379,"  &amp;  ",'Copy paste to Here'!E379))),"Empty Cell")</f>
        <v>Anodized titanium G23 tongue barbell, 14g (1.6mm) with two 5mm balls &amp; Length: 12mm  &amp;  Color: Purple</v>
      </c>
      <c r="B375" s="57" t="str">
        <f>'Copy paste to Here'!C379</f>
        <v>UTBBS</v>
      </c>
      <c r="C375" s="57" t="s">
        <v>990</v>
      </c>
      <c r="D375" s="58">
        <f>Invoice!B379</f>
        <v>1</v>
      </c>
      <c r="E375" s="59">
        <f>'Shipping Invoice'!J379*$N$1</f>
        <v>2.83</v>
      </c>
      <c r="F375" s="59">
        <f t="shared" si="16"/>
        <v>2.83</v>
      </c>
      <c r="G375" s="60">
        <f t="shared" si="17"/>
        <v>60.590299999999999</v>
      </c>
      <c r="H375" s="63">
        <f t="shared" si="18"/>
        <v>60.590299999999999</v>
      </c>
    </row>
    <row r="376" spans="1:8" s="62" customFormat="1" ht="24">
      <c r="A376" s="56" t="str">
        <f>IF((LEN('Copy paste to Here'!G380))&gt;5,((CONCATENATE('Copy paste to Here'!G380," &amp; ",'Copy paste to Here'!D380,"  &amp;  ",'Copy paste to Here'!E380))),"Empty Cell")</f>
        <v>Anodized titanium G23 tongue barbell, 14g (1.6mm) with two 5mm balls &amp; Length: 14mm  &amp;  Color: Gold</v>
      </c>
      <c r="B376" s="57" t="str">
        <f>'Copy paste to Here'!C380</f>
        <v>UTBBS</v>
      </c>
      <c r="C376" s="57" t="s">
        <v>990</v>
      </c>
      <c r="D376" s="58">
        <f>Invoice!B380</f>
        <v>2</v>
      </c>
      <c r="E376" s="59">
        <f>'Shipping Invoice'!J380*$N$1</f>
        <v>2.83</v>
      </c>
      <c r="F376" s="59">
        <f t="shared" si="16"/>
        <v>5.66</v>
      </c>
      <c r="G376" s="60">
        <f t="shared" si="17"/>
        <v>60.590299999999999</v>
      </c>
      <c r="H376" s="63">
        <f t="shared" si="18"/>
        <v>121.1806</v>
      </c>
    </row>
    <row r="377" spans="1:8" s="62" customFormat="1" ht="24">
      <c r="A377" s="56" t="str">
        <f>IF((LEN('Copy paste to Here'!G381))&gt;5,((CONCATENATE('Copy paste to Here'!G381," &amp; ",'Copy paste to Here'!D381,"  &amp;  ",'Copy paste to Here'!E381))),"Empty Cell")</f>
        <v>Anodized titanium G23 tongue barbell, 14g (1.6mm) with two 5mm balls &amp; Length: 14mm  &amp;  Color: Purple</v>
      </c>
      <c r="B377" s="57" t="str">
        <f>'Copy paste to Here'!C381</f>
        <v>UTBBS</v>
      </c>
      <c r="C377" s="57" t="s">
        <v>990</v>
      </c>
      <c r="D377" s="58">
        <f>Invoice!B381</f>
        <v>2</v>
      </c>
      <c r="E377" s="59">
        <f>'Shipping Invoice'!J381*$N$1</f>
        <v>2.83</v>
      </c>
      <c r="F377" s="59">
        <f t="shared" si="16"/>
        <v>5.66</v>
      </c>
      <c r="G377" s="60">
        <f t="shared" si="17"/>
        <v>60.590299999999999</v>
      </c>
      <c r="H377" s="63">
        <f t="shared" si="18"/>
        <v>121.1806</v>
      </c>
    </row>
    <row r="378" spans="1:8" s="62" customFormat="1" ht="24">
      <c r="A378" s="56" t="str">
        <f>IF((LEN('Copy paste to Here'!G382))&gt;5,((CONCATENATE('Copy paste to Here'!G382," &amp; ",'Copy paste to Here'!D382,"  &amp;  ",'Copy paste to Here'!E382))),"Empty Cell")</f>
        <v>Anodized titanium G23 tongue barbell, 14g (1.6mm) with two 5mm balls &amp; Length: 16mm  &amp;  Color: Gold</v>
      </c>
      <c r="B378" s="57" t="str">
        <f>'Copy paste to Here'!C382</f>
        <v>UTBBS</v>
      </c>
      <c r="C378" s="57" t="s">
        <v>990</v>
      </c>
      <c r="D378" s="58">
        <f>Invoice!B382</f>
        <v>1</v>
      </c>
      <c r="E378" s="59">
        <f>'Shipping Invoice'!J382*$N$1</f>
        <v>2.83</v>
      </c>
      <c r="F378" s="59">
        <f t="shared" si="16"/>
        <v>2.83</v>
      </c>
      <c r="G378" s="60">
        <f t="shared" si="17"/>
        <v>60.590299999999999</v>
      </c>
      <c r="H378" s="63">
        <f t="shared" si="18"/>
        <v>60.590299999999999</v>
      </c>
    </row>
    <row r="379" spans="1:8" s="62" customFormat="1" ht="24">
      <c r="A379" s="56" t="str">
        <f>IF((LEN('Copy paste to Here'!G383))&gt;5,((CONCATENATE('Copy paste to Here'!G383," &amp; ",'Copy paste to Here'!D383,"  &amp;  ",'Copy paste to Here'!E383))),"Empty Cell")</f>
        <v>Anodized titanium G23 tongue barbell, 14g (1.6mm) with two 5mm balls &amp; Length: 16mm  &amp;  Color: Green</v>
      </c>
      <c r="B379" s="57" t="str">
        <f>'Copy paste to Here'!C383</f>
        <v>UTBBS</v>
      </c>
      <c r="C379" s="57" t="s">
        <v>990</v>
      </c>
      <c r="D379" s="58">
        <f>Invoice!B383</f>
        <v>1</v>
      </c>
      <c r="E379" s="59">
        <f>'Shipping Invoice'!J383*$N$1</f>
        <v>2.83</v>
      </c>
      <c r="F379" s="59">
        <f t="shared" si="16"/>
        <v>2.83</v>
      </c>
      <c r="G379" s="60">
        <f t="shared" si="17"/>
        <v>60.590299999999999</v>
      </c>
      <c r="H379" s="63">
        <f t="shared" si="18"/>
        <v>60.590299999999999</v>
      </c>
    </row>
    <row r="380" spans="1:8" s="62" customFormat="1" ht="24">
      <c r="A380" s="56" t="str">
        <f>IF((LEN('Copy paste to Here'!G384))&gt;5,((CONCATENATE('Copy paste to Here'!G384," &amp; ",'Copy paste to Here'!D384,"  &amp;  ",'Copy paste to Here'!E384))),"Empty Cell")</f>
        <v>Anodized titanium G23 tongue barbell, 14g (1.6mm) with two 5mm balls &amp; Length: 16mm  &amp;  Color: Purple</v>
      </c>
      <c r="B380" s="57" t="str">
        <f>'Copy paste to Here'!C384</f>
        <v>UTBBS</v>
      </c>
      <c r="C380" s="57" t="s">
        <v>990</v>
      </c>
      <c r="D380" s="58">
        <f>Invoice!B384</f>
        <v>1</v>
      </c>
      <c r="E380" s="59">
        <f>'Shipping Invoice'!J384*$N$1</f>
        <v>2.83</v>
      </c>
      <c r="F380" s="59">
        <f t="shared" si="16"/>
        <v>2.83</v>
      </c>
      <c r="G380" s="60">
        <f t="shared" si="17"/>
        <v>60.590299999999999</v>
      </c>
      <c r="H380" s="63">
        <f t="shared" si="18"/>
        <v>60.590299999999999</v>
      </c>
    </row>
    <row r="381" spans="1:8" s="62" customFormat="1" ht="24">
      <c r="A381" s="56" t="str">
        <f>IF((LEN('Copy paste to Here'!G385))&gt;5,((CONCATENATE('Copy paste to Here'!G385," &amp; ",'Copy paste to Here'!D385,"  &amp;  ",'Copy paste to Here'!E385))),"Empty Cell")</f>
        <v>Anodized titanium G23 industrial barbell, 14g (1.6mm) with two 5mm balls &amp; Length: 35mm  &amp;  Color: Black</v>
      </c>
      <c r="B381" s="57" t="str">
        <f>'Copy paste to Here'!C385</f>
        <v>UTINB</v>
      </c>
      <c r="C381" s="57" t="s">
        <v>994</v>
      </c>
      <c r="D381" s="58">
        <f>Invoice!B385</f>
        <v>2</v>
      </c>
      <c r="E381" s="59">
        <f>'Shipping Invoice'!J385*$N$1</f>
        <v>2.92</v>
      </c>
      <c r="F381" s="59">
        <f t="shared" si="16"/>
        <v>5.84</v>
      </c>
      <c r="G381" s="60">
        <f t="shared" si="17"/>
        <v>62.517199999999995</v>
      </c>
      <c r="H381" s="63">
        <f t="shared" si="18"/>
        <v>125.03439999999999</v>
      </c>
    </row>
    <row r="382" spans="1:8" s="62" customFormat="1" ht="24">
      <c r="A382" s="56" t="str">
        <f>IF((LEN('Copy paste to Here'!G386))&gt;5,((CONCATENATE('Copy paste to Here'!G386," &amp; ",'Copy paste to Here'!D386,"  &amp;  ",'Copy paste to Here'!E386))),"Empty Cell")</f>
        <v>Anodized titanium G23 industrial barbell, 14g (1.6mm) with two 5mm balls &amp; Length: 35mm  &amp;  Color: Gold</v>
      </c>
      <c r="B382" s="57" t="str">
        <f>'Copy paste to Here'!C386</f>
        <v>UTINB</v>
      </c>
      <c r="C382" s="57" t="s">
        <v>994</v>
      </c>
      <c r="D382" s="58">
        <f>Invoice!B386</f>
        <v>2</v>
      </c>
      <c r="E382" s="59">
        <f>'Shipping Invoice'!J386*$N$1</f>
        <v>2.92</v>
      </c>
      <c r="F382" s="59">
        <f t="shared" si="16"/>
        <v>5.84</v>
      </c>
      <c r="G382" s="60">
        <f t="shared" si="17"/>
        <v>62.517199999999995</v>
      </c>
      <c r="H382" s="63">
        <f t="shared" si="18"/>
        <v>125.03439999999999</v>
      </c>
    </row>
    <row r="383" spans="1:8" s="62" customFormat="1" ht="36">
      <c r="A383" s="56" t="str">
        <f>IF((LEN('Copy paste to Here'!G387))&gt;5,((CONCATENATE('Copy paste to Here'!G387," &amp; ",'Copy paste to Here'!D387,"  &amp;  ",'Copy paste to Here'!E387))),"Empty Cell")</f>
        <v>PVD plated titanium G23 internally threaded labret, 1.2mm (16g) triangle shape design top with three 1.5mm round Cubic Zirconia (CZ) stones &amp; Color: Gold  &amp;  Length: 6mm</v>
      </c>
      <c r="B383" s="57" t="str">
        <f>'Copy paste to Here'!C387</f>
        <v>UTLBIN13S</v>
      </c>
      <c r="C383" s="57" t="s">
        <v>996</v>
      </c>
      <c r="D383" s="58">
        <f>Invoice!B387</f>
        <v>2</v>
      </c>
      <c r="E383" s="59">
        <f>'Shipping Invoice'!J387*$N$1</f>
        <v>7.73</v>
      </c>
      <c r="F383" s="59">
        <f t="shared" si="16"/>
        <v>15.46</v>
      </c>
      <c r="G383" s="60">
        <f t="shared" si="17"/>
        <v>165.49930000000001</v>
      </c>
      <c r="H383" s="63">
        <f t="shared" si="18"/>
        <v>330.99860000000001</v>
      </c>
    </row>
    <row r="384" spans="1:8" s="62" customFormat="1" ht="36">
      <c r="A384" s="56" t="str">
        <f>IF((LEN('Copy paste to Here'!G388))&gt;5,((CONCATENATE('Copy paste to Here'!G388," &amp; ",'Copy paste to Here'!D388,"  &amp;  ",'Copy paste to Here'!E388))),"Empty Cell")</f>
        <v>PVD plated titanium G23 internally threaded labret, 1.2mm (16g) triangle shape design top with three 1.5mm round Cubic Zirconia (CZ) stones &amp; Color: Gold  &amp;  Length: 8mm</v>
      </c>
      <c r="B384" s="57" t="str">
        <f>'Copy paste to Here'!C388</f>
        <v>UTLBIN13S</v>
      </c>
      <c r="C384" s="57" t="s">
        <v>996</v>
      </c>
      <c r="D384" s="58">
        <f>Invoice!B388</f>
        <v>2</v>
      </c>
      <c r="E384" s="59">
        <f>'Shipping Invoice'!J388*$N$1</f>
        <v>7.73</v>
      </c>
      <c r="F384" s="59">
        <f t="shared" si="16"/>
        <v>15.46</v>
      </c>
      <c r="G384" s="60">
        <f t="shared" si="17"/>
        <v>165.49930000000001</v>
      </c>
      <c r="H384" s="63">
        <f t="shared" si="18"/>
        <v>330.99860000000001</v>
      </c>
    </row>
    <row r="385" spans="1:8" s="62" customFormat="1" ht="36">
      <c r="A385" s="56" t="str">
        <f>IF((LEN('Copy paste to Here'!G389))&gt;5,((CONCATENATE('Copy paste to Here'!G389," &amp; ",'Copy paste to Here'!D389,"  &amp;  ",'Copy paste to Here'!E389))),"Empty Cell")</f>
        <v>PVD plated titanium G23 internally threaded labret, 1.2mm (16g) triangle shape design top with three 1.5mm round Cubic Zirconia (CZ) stones &amp; Color: Rose-gold  &amp;  Length: 8mm</v>
      </c>
      <c r="B385" s="57" t="str">
        <f>'Copy paste to Here'!C389</f>
        <v>UTLBIN13S</v>
      </c>
      <c r="C385" s="57" t="s">
        <v>996</v>
      </c>
      <c r="D385" s="58">
        <f>Invoice!B389</f>
        <v>2</v>
      </c>
      <c r="E385" s="59">
        <f>'Shipping Invoice'!J389*$N$1</f>
        <v>7.73</v>
      </c>
      <c r="F385" s="59">
        <f t="shared" si="16"/>
        <v>15.46</v>
      </c>
      <c r="G385" s="60">
        <f t="shared" si="17"/>
        <v>165.49930000000001</v>
      </c>
      <c r="H385" s="63">
        <f t="shared" si="18"/>
        <v>330.99860000000001</v>
      </c>
    </row>
    <row r="386" spans="1:8" s="62" customFormat="1" ht="36">
      <c r="A386" s="56" t="str">
        <f>IF((LEN('Copy paste to Here'!G390))&gt;5,((CONCATENATE('Copy paste to Here'!G390," &amp; ",'Copy paste to Here'!D390,"  &amp;  ",'Copy paste to Here'!E390))),"Empty Cell")</f>
        <v>PVD plated titanium G23 internally threaded labret, 1.2mm (16g) with three 2*3mm prong set marquise shape Cubic Zirconia (CZ) stones design top &amp; Color: Gold  &amp;  Length: 6mm</v>
      </c>
      <c r="B386" s="57" t="str">
        <f>'Copy paste to Here'!C390</f>
        <v>UTLBIN23</v>
      </c>
      <c r="C386" s="57" t="s">
        <v>998</v>
      </c>
      <c r="D386" s="58">
        <f>Invoice!B390</f>
        <v>2</v>
      </c>
      <c r="E386" s="59">
        <f>'Shipping Invoice'!J390*$N$1</f>
        <v>12.66</v>
      </c>
      <c r="F386" s="59">
        <f t="shared" si="16"/>
        <v>25.32</v>
      </c>
      <c r="G386" s="60">
        <f t="shared" si="17"/>
        <v>271.05060000000003</v>
      </c>
      <c r="H386" s="63">
        <f t="shared" si="18"/>
        <v>542.10120000000006</v>
      </c>
    </row>
    <row r="387" spans="1:8" s="62" customFormat="1" ht="36">
      <c r="A387" s="56" t="str">
        <f>IF((LEN('Copy paste to Here'!G391))&gt;5,((CONCATENATE('Copy paste to Here'!G391," &amp; ",'Copy paste to Here'!D391,"  &amp;  ",'Copy paste to Here'!E391))),"Empty Cell")</f>
        <v>PVD plated titanium G23 internally threaded labret, 1.2mm (16g) with three 2*3mm prong set marquise shape Cubic Zirconia (CZ) stones design top &amp; Color: Rose-gold  &amp;  Length: 8mm</v>
      </c>
      <c r="B387" s="57" t="str">
        <f>'Copy paste to Here'!C391</f>
        <v>UTLBIN23</v>
      </c>
      <c r="C387" s="57" t="s">
        <v>998</v>
      </c>
      <c r="D387" s="58">
        <f>Invoice!B391</f>
        <v>2</v>
      </c>
      <c r="E387" s="59">
        <f>'Shipping Invoice'!J391*$N$1</f>
        <v>12.66</v>
      </c>
      <c r="F387" s="59">
        <f t="shared" si="16"/>
        <v>25.32</v>
      </c>
      <c r="G387" s="60">
        <f t="shared" si="17"/>
        <v>271.05060000000003</v>
      </c>
      <c r="H387" s="63">
        <f t="shared" si="18"/>
        <v>542.10120000000006</v>
      </c>
    </row>
    <row r="388" spans="1:8" s="62" customFormat="1" ht="36">
      <c r="A388" s="56" t="str">
        <f>IF((LEN('Copy paste to Here'!G392))&gt;5,((CONCATENATE('Copy paste to Here'!G392," &amp; ",'Copy paste to Here'!D392,"  &amp;  ",'Copy paste to Here'!E392))),"Empty Cell")</f>
        <v>PVD plated titanium G23 internally threaded labret, 1.2mm (16g) with three 2*3mm prong set marquise shape Cubic Zirconia (CZ) stones design top &amp; Color: Rose-gold  &amp;  Length: 10mm</v>
      </c>
      <c r="B388" s="57" t="str">
        <f>'Copy paste to Here'!C392</f>
        <v>UTLBIN23</v>
      </c>
      <c r="C388" s="57" t="s">
        <v>998</v>
      </c>
      <c r="D388" s="58">
        <f>Invoice!B392</f>
        <v>2</v>
      </c>
      <c r="E388" s="59">
        <f>'Shipping Invoice'!J392*$N$1</f>
        <v>12.66</v>
      </c>
      <c r="F388" s="59">
        <f t="shared" si="16"/>
        <v>25.32</v>
      </c>
      <c r="G388" s="60">
        <f t="shared" si="17"/>
        <v>271.05060000000003</v>
      </c>
      <c r="H388" s="63">
        <f t="shared" si="18"/>
        <v>542.10120000000006</v>
      </c>
    </row>
    <row r="389" spans="1:8" s="62" customFormat="1" ht="36">
      <c r="A389" s="56" t="str">
        <f>IF((LEN('Copy paste to Here'!G393))&gt;5,((CONCATENATE('Copy paste to Here'!G393," &amp; ",'Copy paste to Here'!D393,"  &amp;  ",'Copy paste to Here'!E393))),"Empty Cell")</f>
        <v>PVD plated titanium G23 internally threaded labret, 1.2mm (16g) with three 2*3mm prong set marquise shape Cubic Zirconia (CZ) stones design top &amp; Color: Rose-gold  &amp;  Length: 12mm</v>
      </c>
      <c r="B389" s="57" t="str">
        <f>'Copy paste to Here'!C393</f>
        <v>UTLBIN23</v>
      </c>
      <c r="C389" s="57" t="s">
        <v>998</v>
      </c>
      <c r="D389" s="58">
        <f>Invoice!B393</f>
        <v>1</v>
      </c>
      <c r="E389" s="59">
        <f>'Shipping Invoice'!J393*$N$1</f>
        <v>12.66</v>
      </c>
      <c r="F389" s="59">
        <f t="shared" si="16"/>
        <v>12.66</v>
      </c>
      <c r="G389" s="60">
        <f t="shared" si="17"/>
        <v>271.05060000000003</v>
      </c>
      <c r="H389" s="63">
        <f t="shared" si="18"/>
        <v>271.05060000000003</v>
      </c>
    </row>
    <row r="390" spans="1:8" s="62" customFormat="1" ht="36">
      <c r="A390" s="56" t="str">
        <f>IF((LEN('Copy paste to Here'!G394))&gt;5,((CONCATENATE('Copy paste to Here'!G394," &amp; ",'Copy paste to Here'!D394,"  &amp;  ",'Copy paste to Here'!E394))),"Empty Cell")</f>
        <v>PVD plated titanium G23 internally threaded labret, 1.2mm (16g) flower shape design top with five 1.2mm prong set Cubic Zirconia (CZ) stones &amp; Color: Rose-gold  &amp;  Length: 6mm</v>
      </c>
      <c r="B390" s="57" t="str">
        <f>'Copy paste to Here'!C394</f>
        <v>UTLBIN54</v>
      </c>
      <c r="C390" s="57" t="s">
        <v>1000</v>
      </c>
      <c r="D390" s="58">
        <f>Invoice!B394</f>
        <v>2</v>
      </c>
      <c r="E390" s="59">
        <f>'Shipping Invoice'!J394*$N$1</f>
        <v>9.0399999999999991</v>
      </c>
      <c r="F390" s="59">
        <f t="shared" si="16"/>
        <v>18.079999999999998</v>
      </c>
      <c r="G390" s="60">
        <f t="shared" si="17"/>
        <v>193.54639999999998</v>
      </c>
      <c r="H390" s="63">
        <f t="shared" si="18"/>
        <v>387.09279999999995</v>
      </c>
    </row>
    <row r="391" spans="1:8" s="62" customFormat="1" ht="36">
      <c r="A391" s="56" t="str">
        <f>IF((LEN('Copy paste to Here'!G395))&gt;5,((CONCATENATE('Copy paste to Here'!G395," &amp; ",'Copy paste to Here'!D395,"  &amp;  ",'Copy paste to Here'!E395))),"Empty Cell")</f>
        <v>PVD plated titanium G23 internally threaded labret, 1.2mm (16g) flower shape design top with five 1.2mm prong set Cubic Zirconia (CZ) stones &amp; Color: Rose-gold  &amp;  Length: 8mm</v>
      </c>
      <c r="B391" s="57" t="str">
        <f>'Copy paste to Here'!C395</f>
        <v>UTLBIN54</v>
      </c>
      <c r="C391" s="57" t="s">
        <v>1000</v>
      </c>
      <c r="D391" s="58">
        <f>Invoice!B395</f>
        <v>2</v>
      </c>
      <c r="E391" s="59">
        <f>'Shipping Invoice'!J395*$N$1</f>
        <v>9.0399999999999991</v>
      </c>
      <c r="F391" s="59">
        <f t="shared" si="16"/>
        <v>18.079999999999998</v>
      </c>
      <c r="G391" s="60">
        <f t="shared" si="17"/>
        <v>193.54639999999998</v>
      </c>
      <c r="H391" s="63">
        <f t="shared" si="18"/>
        <v>387.09279999999995</v>
      </c>
    </row>
    <row r="392" spans="1:8" s="62" customFormat="1" ht="36">
      <c r="A392" s="56" t="str">
        <f>IF((LEN('Copy paste to Here'!G396))&gt;5,((CONCATENATE('Copy paste to Here'!G396," &amp; ",'Copy paste to Here'!D396,"  &amp;  ",'Copy paste to Here'!E396))),"Empty Cell")</f>
        <v>PVD plated titanium G23 internally threaded labret, 1.2mm (16g) flower shape design top with five 1.2mm prong set Cubic Zirconia (CZ) stones &amp; Color: Rose-gold  &amp;  Length: 10mm</v>
      </c>
      <c r="B392" s="57" t="str">
        <f>'Copy paste to Here'!C396</f>
        <v>UTLBIN54</v>
      </c>
      <c r="C392" s="57" t="s">
        <v>1000</v>
      </c>
      <c r="D392" s="58">
        <f>Invoice!B396</f>
        <v>2</v>
      </c>
      <c r="E392" s="59">
        <f>'Shipping Invoice'!J396*$N$1</f>
        <v>9.0399999999999991</v>
      </c>
      <c r="F392" s="59">
        <f t="shared" si="16"/>
        <v>18.079999999999998</v>
      </c>
      <c r="G392" s="60">
        <f t="shared" si="17"/>
        <v>193.54639999999998</v>
      </c>
      <c r="H392" s="63">
        <f t="shared" si="18"/>
        <v>387.09279999999995</v>
      </c>
    </row>
    <row r="393" spans="1:8" s="62" customFormat="1" ht="36">
      <c r="A393" s="56" t="str">
        <f>IF((LEN('Copy paste to Here'!G397))&gt;5,((CONCATENATE('Copy paste to Here'!G397," &amp; ",'Copy paste to Here'!D397,"  &amp;  ",'Copy paste to Here'!E397))),"Empty Cell")</f>
        <v>PVD plated titanium G23 internally threaded labret, 1.2mm (16g) flower shape design top with five 1.2mm prong set Cubic Zirconia (CZ) stones &amp; Color: Rose-gold  &amp;  Length: 12mm</v>
      </c>
      <c r="B393" s="57" t="str">
        <f>'Copy paste to Here'!C397</f>
        <v>UTLBIN54</v>
      </c>
      <c r="C393" s="57" t="s">
        <v>1000</v>
      </c>
      <c r="D393" s="58">
        <f>Invoice!B397</f>
        <v>1</v>
      </c>
      <c r="E393" s="59">
        <f>'Shipping Invoice'!J397*$N$1</f>
        <v>9.0399999999999991</v>
      </c>
      <c r="F393" s="59">
        <f t="shared" si="16"/>
        <v>9.0399999999999991</v>
      </c>
      <c r="G393" s="60">
        <f t="shared" si="17"/>
        <v>193.54639999999998</v>
      </c>
      <c r="H393" s="63">
        <f t="shared" si="18"/>
        <v>193.54639999999998</v>
      </c>
    </row>
    <row r="394" spans="1:8" s="62" customFormat="1" ht="24">
      <c r="A394" s="56" t="str">
        <f>IF((LEN('Copy paste to Here'!G398))&gt;5,((CONCATENATE('Copy paste to Here'!G398," &amp; ",'Copy paste to Here'!D398,"  &amp;  ",'Copy paste to Here'!E398))),"Empty Cell")</f>
        <v xml:space="preserve">Pack of 10 pcs. of 2.5mm high polished surgical steel balls with 1.2mm threading (16g) &amp;   &amp;  </v>
      </c>
      <c r="B394" s="57" t="str">
        <f>'Copy paste to Here'!C398</f>
        <v>XBAL25</v>
      </c>
      <c r="C394" s="57" t="s">
        <v>1002</v>
      </c>
      <c r="D394" s="58">
        <f>Invoice!B398</f>
        <v>2</v>
      </c>
      <c r="E394" s="59">
        <f>'Shipping Invoice'!J398*$N$1</f>
        <v>1.1200000000000001</v>
      </c>
      <c r="F394" s="59">
        <f t="shared" si="16"/>
        <v>2.2400000000000002</v>
      </c>
      <c r="G394" s="60">
        <f t="shared" si="17"/>
        <v>23.979200000000002</v>
      </c>
      <c r="H394" s="63">
        <f t="shared" si="18"/>
        <v>47.958400000000005</v>
      </c>
    </row>
    <row r="395" spans="1:8" s="62" customFormat="1" ht="24">
      <c r="A395" s="56" t="str">
        <f>IF((LEN('Copy paste to Here'!G399))&gt;5,((CONCATENATE('Copy paste to Here'!G399," &amp; ",'Copy paste to Here'!D399,"  &amp;  ",'Copy paste to Here'!E399))),"Empty Cell")</f>
        <v xml:space="preserve">Pack of 10 pcs. of 4mm high polished surgical steel balls with 1.2mm threading (16g) &amp;   &amp;  </v>
      </c>
      <c r="B395" s="57" t="str">
        <f>'Copy paste to Here'!C399</f>
        <v>XBAL4S</v>
      </c>
      <c r="C395" s="57" t="s">
        <v>1004</v>
      </c>
      <c r="D395" s="58">
        <f>Invoice!B399</f>
        <v>2</v>
      </c>
      <c r="E395" s="59">
        <f>'Shipping Invoice'!J399*$N$1</f>
        <v>1.24</v>
      </c>
      <c r="F395" s="59">
        <f t="shared" si="16"/>
        <v>2.48</v>
      </c>
      <c r="G395" s="60">
        <f t="shared" si="17"/>
        <v>26.548400000000001</v>
      </c>
      <c r="H395" s="63">
        <f t="shared" si="18"/>
        <v>53.096800000000002</v>
      </c>
    </row>
    <row r="396" spans="1:8" s="62" customFormat="1" ht="24">
      <c r="A396" s="56" t="str">
        <f>IF((LEN('Copy paste to Here'!G400))&gt;5,((CONCATENATE('Copy paste to Here'!G400," &amp; ",'Copy paste to Here'!D400,"  &amp;  ",'Copy paste to Here'!E400))),"Empty Cell")</f>
        <v xml:space="preserve">Pack of 10 pcs. of 3mm anodized surgical steel balls with threading 1.2mm (16g) &amp; Color: Black  &amp;  </v>
      </c>
      <c r="B396" s="57" t="str">
        <f>'Copy paste to Here'!C400</f>
        <v>XBT3S</v>
      </c>
      <c r="C396" s="57" t="s">
        <v>1006</v>
      </c>
      <c r="D396" s="58">
        <f>Invoice!B400</f>
        <v>1</v>
      </c>
      <c r="E396" s="59">
        <f>'Shipping Invoice'!J400*$N$1</f>
        <v>3.36</v>
      </c>
      <c r="F396" s="59">
        <f t="shared" si="16"/>
        <v>3.36</v>
      </c>
      <c r="G396" s="60">
        <f t="shared" si="17"/>
        <v>71.937600000000003</v>
      </c>
      <c r="H396" s="63">
        <f t="shared" si="18"/>
        <v>71.937600000000003</v>
      </c>
    </row>
    <row r="397" spans="1:8" s="62" customFormat="1" ht="24">
      <c r="A397" s="56" t="str">
        <f>IF((LEN('Copy paste to Here'!G401))&gt;5,((CONCATENATE('Copy paste to Here'!G401," &amp; ",'Copy paste to Here'!D401,"  &amp;  ",'Copy paste to Here'!E401))),"Empty Cell")</f>
        <v xml:space="preserve">Pack of 10 pcs. of 3mm anodized surgical steel balls with threading 1.2mm (16g) &amp; Color: Blue  &amp;  </v>
      </c>
      <c r="B397" s="57" t="str">
        <f>'Copy paste to Here'!C401</f>
        <v>XBT3S</v>
      </c>
      <c r="C397" s="57" t="s">
        <v>1006</v>
      </c>
      <c r="D397" s="58">
        <f>Invoice!B401</f>
        <v>1</v>
      </c>
      <c r="E397" s="59">
        <f>'Shipping Invoice'!J401*$N$1</f>
        <v>3.36</v>
      </c>
      <c r="F397" s="59">
        <f t="shared" si="16"/>
        <v>3.36</v>
      </c>
      <c r="G397" s="60">
        <f t="shared" si="17"/>
        <v>71.937600000000003</v>
      </c>
      <c r="H397" s="63">
        <f t="shared" si="18"/>
        <v>71.937600000000003</v>
      </c>
    </row>
    <row r="398" spans="1:8" s="62" customFormat="1" ht="24">
      <c r="A398" s="56" t="str">
        <f>IF((LEN('Copy paste to Here'!G402))&gt;5,((CONCATENATE('Copy paste to Here'!G402," &amp; ",'Copy paste to Here'!D402,"  &amp;  ",'Copy paste to Here'!E402))),"Empty Cell")</f>
        <v xml:space="preserve">Pack of 10 pcs. of 3mm anodized surgical steel balls with threading 1.2mm (16g) &amp; Color: Gold  &amp;  </v>
      </c>
      <c r="B398" s="57" t="str">
        <f>'Copy paste to Here'!C402</f>
        <v>XBT3S</v>
      </c>
      <c r="C398" s="57" t="s">
        <v>1006</v>
      </c>
      <c r="D398" s="58">
        <f>Invoice!B402</f>
        <v>1</v>
      </c>
      <c r="E398" s="59">
        <f>'Shipping Invoice'!J402*$N$1</f>
        <v>3.36</v>
      </c>
      <c r="F398" s="59">
        <f t="shared" si="16"/>
        <v>3.36</v>
      </c>
      <c r="G398" s="60">
        <f t="shared" si="17"/>
        <v>71.937600000000003</v>
      </c>
      <c r="H398" s="63">
        <f t="shared" si="18"/>
        <v>71.937600000000003</v>
      </c>
    </row>
    <row r="399" spans="1:8" s="62" customFormat="1" ht="24">
      <c r="A399" s="56" t="str">
        <f>IF((LEN('Copy paste to Here'!G403))&gt;5,((CONCATENATE('Copy paste to Here'!G403," &amp; ",'Copy paste to Here'!D403,"  &amp;  ",'Copy paste to Here'!E403))),"Empty Cell")</f>
        <v xml:space="preserve">Pack of 10 pcs. of 2.5mm anodized surgical steel cones - threading 1.2mm (16g) &amp; Color: Gold  &amp;  </v>
      </c>
      <c r="B399" s="57" t="str">
        <f>'Copy paste to Here'!C403</f>
        <v>XCNT25</v>
      </c>
      <c r="C399" s="57" t="s">
        <v>1008</v>
      </c>
      <c r="D399" s="58">
        <f>Invoice!B403</f>
        <v>1</v>
      </c>
      <c r="E399" s="59">
        <f>'Shipping Invoice'!J403*$N$1</f>
        <v>3.33</v>
      </c>
      <c r="F399" s="59">
        <f t="shared" si="16"/>
        <v>3.33</v>
      </c>
      <c r="G399" s="60">
        <f t="shared" si="17"/>
        <v>71.295299999999997</v>
      </c>
      <c r="H399" s="63">
        <f t="shared" si="18"/>
        <v>71.295299999999997</v>
      </c>
    </row>
    <row r="400" spans="1:8" s="62" customFormat="1" ht="24">
      <c r="A400" s="56" t="str">
        <f>IF((LEN('Copy paste to Here'!G404))&gt;5,((CONCATENATE('Copy paste to Here'!G404," &amp; ",'Copy paste to Here'!D404,"  &amp;  ",'Copy paste to Here'!E404))),"Empty Cell")</f>
        <v xml:space="preserve">Pack of 10 pcs. of 3mm high polished surgical steel cones with threading 1.2mm (16g) &amp;   &amp;  </v>
      </c>
      <c r="B400" s="57" t="str">
        <f>'Copy paste to Here'!C404</f>
        <v>XCON3</v>
      </c>
      <c r="C400" s="57" t="s">
        <v>1010</v>
      </c>
      <c r="D400" s="58">
        <f>Invoice!B404</f>
        <v>2</v>
      </c>
      <c r="E400" s="59">
        <f>'Shipping Invoice'!J404*$N$1</f>
        <v>1.04</v>
      </c>
      <c r="F400" s="59">
        <f t="shared" si="16"/>
        <v>2.08</v>
      </c>
      <c r="G400" s="60">
        <f t="shared" si="17"/>
        <v>22.266400000000001</v>
      </c>
      <c r="H400" s="63">
        <f t="shared" si="18"/>
        <v>44.532800000000002</v>
      </c>
    </row>
    <row r="401" spans="1:8" s="62" customFormat="1" ht="24">
      <c r="A401" s="56" t="str">
        <f>IF((LEN('Copy paste to Here'!G405))&gt;5,((CONCATENATE('Copy paste to Here'!G405," &amp; ",'Copy paste to Here'!D405,"  &amp;  ",'Copy paste to Here'!E405))),"Empty Cell")</f>
        <v xml:space="preserve">Pack of 10 pcs. of 3mm surgical steel half jewel balls with bezel set crystal with 1.2mm threading (16g) &amp; Crystal Color: Clear  &amp;  </v>
      </c>
      <c r="B401" s="57" t="str">
        <f>'Copy paste to Here'!C405</f>
        <v>XHJB3</v>
      </c>
      <c r="C401" s="57" t="s">
        <v>1012</v>
      </c>
      <c r="D401" s="58">
        <f>Invoice!B405</f>
        <v>3</v>
      </c>
      <c r="E401" s="59">
        <f>'Shipping Invoice'!J405*$N$1</f>
        <v>6.38</v>
      </c>
      <c r="F401" s="59">
        <f t="shared" si="16"/>
        <v>19.14</v>
      </c>
      <c r="G401" s="60">
        <f t="shared" si="17"/>
        <v>136.5958</v>
      </c>
      <c r="H401" s="63">
        <f t="shared" si="18"/>
        <v>409.78739999999999</v>
      </c>
    </row>
    <row r="402" spans="1:8" s="62" customFormat="1" ht="24">
      <c r="A402" s="56" t="str">
        <f>IF((LEN('Copy paste to Here'!G406))&gt;5,((CONCATENATE('Copy paste to Here'!G406," &amp; ",'Copy paste to Here'!D406,"  &amp;  ",'Copy paste to Here'!E406))),"Empty Cell")</f>
        <v xml:space="preserve">Pack of 10 pcs. of 3mm surgical steel half jewel balls with bezel set crystal with 1.2mm threading (16g) &amp; Crystal Color: AB  &amp;  </v>
      </c>
      <c r="B402" s="57" t="str">
        <f>'Copy paste to Here'!C406</f>
        <v>XHJB3</v>
      </c>
      <c r="C402" s="57" t="s">
        <v>1012</v>
      </c>
      <c r="D402" s="58">
        <f>Invoice!B406</f>
        <v>2</v>
      </c>
      <c r="E402" s="59">
        <f>'Shipping Invoice'!J406*$N$1</f>
        <v>6.38</v>
      </c>
      <c r="F402" s="59">
        <f t="shared" si="16"/>
        <v>12.76</v>
      </c>
      <c r="G402" s="60">
        <f t="shared" si="17"/>
        <v>136.5958</v>
      </c>
      <c r="H402" s="63">
        <f t="shared" si="18"/>
        <v>273.19159999999999</v>
      </c>
    </row>
    <row r="403" spans="1:8" s="62" customFormat="1" ht="36">
      <c r="A403" s="56" t="str">
        <f>IF((LEN('Copy paste to Here'!G407))&gt;5,((CONCATENATE('Copy paste to Here'!G407," &amp; ",'Copy paste to Here'!D407,"  &amp;  ",'Copy paste to Here'!E407))),"Empty Cell")</f>
        <v xml:space="preserve">Pack of 10 pcs. of 4mm high polished surgical steel balls with bezel set crystal and with 1.2mm (16g) threading &amp; Crystal Color: Clear  &amp;  </v>
      </c>
      <c r="B403" s="57" t="str">
        <f>'Copy paste to Here'!C407</f>
        <v>XJB4S</v>
      </c>
      <c r="C403" s="57" t="s">
        <v>1014</v>
      </c>
      <c r="D403" s="58">
        <f>Invoice!B407</f>
        <v>1</v>
      </c>
      <c r="E403" s="59">
        <f>'Shipping Invoice'!J407*$N$1</f>
        <v>4.1399999999999997</v>
      </c>
      <c r="F403" s="59">
        <f t="shared" ref="F403:F466" si="19">D403*E403</f>
        <v>4.1399999999999997</v>
      </c>
      <c r="G403" s="60">
        <f t="shared" ref="G403:G466" si="20">E403*$E$14</f>
        <v>88.6374</v>
      </c>
      <c r="H403" s="63">
        <f t="shared" ref="H403:H466" si="21">D403*G403</f>
        <v>88.6374</v>
      </c>
    </row>
    <row r="404" spans="1:8" s="62" customFormat="1" ht="36">
      <c r="A404" s="56" t="str">
        <f>IF((LEN('Copy paste to Here'!G408))&gt;5,((CONCATENATE('Copy paste to Here'!G408," &amp; ",'Copy paste to Here'!D408,"  &amp;  ",'Copy paste to Here'!E408))),"Empty Cell")</f>
        <v xml:space="preserve">Pack of 10 pcs. of 4mm high polished surgical steel balls with bezel set crystal and with 1.2mm (16g) threading &amp; Crystal Color: AB  &amp;  </v>
      </c>
      <c r="B404" s="57" t="str">
        <f>'Copy paste to Here'!C408</f>
        <v>XJB4S</v>
      </c>
      <c r="C404" s="57" t="s">
        <v>1014</v>
      </c>
      <c r="D404" s="58">
        <f>Invoice!B408</f>
        <v>1</v>
      </c>
      <c r="E404" s="59">
        <f>'Shipping Invoice'!J408*$N$1</f>
        <v>4.1399999999999997</v>
      </c>
      <c r="F404" s="59">
        <f t="shared" si="19"/>
        <v>4.1399999999999997</v>
      </c>
      <c r="G404" s="60">
        <f t="shared" si="20"/>
        <v>88.6374</v>
      </c>
      <c r="H404" s="63">
        <f t="shared" si="21"/>
        <v>88.6374</v>
      </c>
    </row>
    <row r="405" spans="1:8" s="62" customFormat="1" ht="36">
      <c r="A405" s="56" t="str">
        <f>IF((LEN('Copy paste to Here'!G409))&gt;5,((CONCATENATE('Copy paste to Here'!G409," &amp; ",'Copy paste to Here'!D409,"  &amp;  ",'Copy paste to Here'!E409))),"Empty Cell")</f>
        <v xml:space="preserve">Pack of 10 pcs. of 5mm high polished surgical steel balls with bezel set crystal and with 1.6mm (14g) threading &amp; Crystal Color: Clear  &amp;  </v>
      </c>
      <c r="B405" s="57" t="str">
        <f>'Copy paste to Here'!C409</f>
        <v>XJB5</v>
      </c>
      <c r="C405" s="57" t="s">
        <v>1016</v>
      </c>
      <c r="D405" s="58">
        <f>Invoice!B409</f>
        <v>1</v>
      </c>
      <c r="E405" s="59">
        <f>'Shipping Invoice'!J409*$N$1</f>
        <v>4.05</v>
      </c>
      <c r="F405" s="59">
        <f t="shared" si="19"/>
        <v>4.05</v>
      </c>
      <c r="G405" s="60">
        <f t="shared" si="20"/>
        <v>86.710499999999996</v>
      </c>
      <c r="H405" s="63">
        <f t="shared" si="21"/>
        <v>86.710499999999996</v>
      </c>
    </row>
    <row r="406" spans="1:8" s="62" customFormat="1" ht="36">
      <c r="A406" s="56" t="str">
        <f>IF((LEN('Copy paste to Here'!G410))&gt;5,((CONCATENATE('Copy paste to Here'!G410," &amp; ",'Copy paste to Here'!D410,"  &amp;  ",'Copy paste to Here'!E410))),"Empty Cell")</f>
        <v xml:space="preserve">Pack of 10 pcs. of 5mm high polished surgical steel balls with bezel set crystal and with 1.6mm (14g) threading &amp; Crystal Color: AB  &amp;  </v>
      </c>
      <c r="B406" s="57" t="str">
        <f>'Copy paste to Here'!C410</f>
        <v>XJB5</v>
      </c>
      <c r="C406" s="57" t="s">
        <v>1016</v>
      </c>
      <c r="D406" s="58">
        <f>Invoice!B410</f>
        <v>1</v>
      </c>
      <c r="E406" s="59">
        <f>'Shipping Invoice'!J410*$N$1</f>
        <v>4.05</v>
      </c>
      <c r="F406" s="59">
        <f t="shared" si="19"/>
        <v>4.05</v>
      </c>
      <c r="G406" s="60">
        <f t="shared" si="20"/>
        <v>86.710499999999996</v>
      </c>
      <c r="H406" s="63">
        <f t="shared" si="21"/>
        <v>86.710499999999996</v>
      </c>
    </row>
    <row r="407" spans="1:8" s="62" customFormat="1" ht="36">
      <c r="A407" s="56" t="str">
        <f>IF((LEN('Copy paste to Here'!G411))&gt;5,((CONCATENATE('Copy paste to Here'!G411," &amp; ",'Copy paste to Here'!D411,"  &amp;  ",'Copy paste to Here'!E411))),"Empty Cell")</f>
        <v xml:space="preserve">Pack of 10 pcs. of 5mm high polished surgical steel balls with bezel set crystal and with 1.6mm (14g) threading &amp; Crystal Color: Rose  &amp;  </v>
      </c>
      <c r="B407" s="57" t="str">
        <f>'Copy paste to Here'!C411</f>
        <v>XJB5</v>
      </c>
      <c r="C407" s="57" t="s">
        <v>1016</v>
      </c>
      <c r="D407" s="58">
        <f>Invoice!B411</f>
        <v>1</v>
      </c>
      <c r="E407" s="59">
        <f>'Shipping Invoice'!J411*$N$1</f>
        <v>4.05</v>
      </c>
      <c r="F407" s="59">
        <f t="shared" si="19"/>
        <v>4.05</v>
      </c>
      <c r="G407" s="60">
        <f t="shared" si="20"/>
        <v>86.710499999999996</v>
      </c>
      <c r="H407" s="63">
        <f t="shared" si="21"/>
        <v>86.710499999999996</v>
      </c>
    </row>
    <row r="408" spans="1:8" s="62" customFormat="1" ht="36">
      <c r="A408" s="56" t="str">
        <f>IF((LEN('Copy paste to Here'!G412))&gt;5,((CONCATENATE('Copy paste to Here'!G412," &amp; ",'Copy paste to Here'!D412,"  &amp;  ",'Copy paste to Here'!E412))),"Empty Cell")</f>
        <v xml:space="preserve">Pack of 10 pcs. of 5mm high polished surgical steel balls with bezel set crystal and with 1.6mm (14g) threading &amp; Crystal Color: Sapphire  &amp;  </v>
      </c>
      <c r="B408" s="57" t="str">
        <f>'Copy paste to Here'!C412</f>
        <v>XJB5</v>
      </c>
      <c r="C408" s="57" t="s">
        <v>1016</v>
      </c>
      <c r="D408" s="58">
        <f>Invoice!B412</f>
        <v>1</v>
      </c>
      <c r="E408" s="59">
        <f>'Shipping Invoice'!J412*$N$1</f>
        <v>4.05</v>
      </c>
      <c r="F408" s="59">
        <f t="shared" si="19"/>
        <v>4.05</v>
      </c>
      <c r="G408" s="60">
        <f t="shared" si="20"/>
        <v>86.710499999999996</v>
      </c>
      <c r="H408" s="63">
        <f t="shared" si="21"/>
        <v>86.710499999999996</v>
      </c>
    </row>
    <row r="409" spans="1:8" s="62" customFormat="1" ht="36">
      <c r="A409" s="56" t="str">
        <f>IF((LEN('Copy paste to Here'!G413))&gt;5,((CONCATENATE('Copy paste to Here'!G413," &amp; ",'Copy paste to Here'!D413,"  &amp;  ",'Copy paste to Here'!E413))),"Empty Cell")</f>
        <v xml:space="preserve">Pack of 10 pcs. of 5mm high polished surgical steel balls with bezel set crystal and with 1.6mm (14g) threading &amp; Crystal Color: Fuchsia  &amp;  </v>
      </c>
      <c r="B409" s="57" t="str">
        <f>'Copy paste to Here'!C413</f>
        <v>XJB5</v>
      </c>
      <c r="C409" s="57" t="s">
        <v>1016</v>
      </c>
      <c r="D409" s="58">
        <f>Invoice!B413</f>
        <v>1</v>
      </c>
      <c r="E409" s="59">
        <f>'Shipping Invoice'!J413*$N$1</f>
        <v>4.05</v>
      </c>
      <c r="F409" s="59">
        <f t="shared" si="19"/>
        <v>4.05</v>
      </c>
      <c r="G409" s="60">
        <f t="shared" si="20"/>
        <v>86.710499999999996</v>
      </c>
      <c r="H409" s="63">
        <f t="shared" si="21"/>
        <v>86.710499999999996</v>
      </c>
    </row>
    <row r="410" spans="1:8" s="62" customFormat="1" ht="36">
      <c r="A410" s="56" t="str">
        <f>IF((LEN('Copy paste to Here'!G414))&gt;5,((CONCATENATE('Copy paste to Here'!G414," &amp; ",'Copy paste to Here'!D414,"  &amp;  ",'Copy paste to Here'!E414))),"Empty Cell")</f>
        <v xml:space="preserve">Pack of 10 pcs. of 5mm high polished surgical steel balls with bezel set crystal and with 1.6mm (14g) threading &amp; Crystal Color: Light Siam  &amp;  </v>
      </c>
      <c r="B410" s="57" t="str">
        <f>'Copy paste to Here'!C414</f>
        <v>XJB5</v>
      </c>
      <c r="C410" s="57" t="s">
        <v>1016</v>
      </c>
      <c r="D410" s="58">
        <f>Invoice!B414</f>
        <v>1</v>
      </c>
      <c r="E410" s="59">
        <f>'Shipping Invoice'!J414*$N$1</f>
        <v>4.05</v>
      </c>
      <c r="F410" s="59">
        <f t="shared" si="19"/>
        <v>4.05</v>
      </c>
      <c r="G410" s="60">
        <f t="shared" si="20"/>
        <v>86.710499999999996</v>
      </c>
      <c r="H410" s="63">
        <f t="shared" si="21"/>
        <v>86.710499999999996</v>
      </c>
    </row>
    <row r="411" spans="1:8" s="62" customFormat="1" ht="36">
      <c r="A411" s="56" t="str">
        <f>IF((LEN('Copy paste to Here'!G415))&gt;5,((CONCATENATE('Copy paste to Here'!G415," &amp; ",'Copy paste to Here'!D415,"  &amp;  ",'Copy paste to Here'!E415))),"Empty Cell")</f>
        <v xml:space="preserve">Pack of 10 pcs. of 3mm anodized surgical steel balls with bezel set crystal and with 1.2mm threading (16g) &amp; Color: Gold Anodized w/ Clear crystal  &amp;  </v>
      </c>
      <c r="B411" s="57" t="str">
        <f>'Copy paste to Here'!C415</f>
        <v>XJBT3S</v>
      </c>
      <c r="C411" s="57" t="s">
        <v>1018</v>
      </c>
      <c r="D411" s="58">
        <f>Invoice!B415</f>
        <v>2</v>
      </c>
      <c r="E411" s="59">
        <f>'Shipping Invoice'!J415*$N$1</f>
        <v>9.1300000000000008</v>
      </c>
      <c r="F411" s="59">
        <f t="shared" si="19"/>
        <v>18.260000000000002</v>
      </c>
      <c r="G411" s="60">
        <f t="shared" si="20"/>
        <v>195.47330000000002</v>
      </c>
      <c r="H411" s="63">
        <f t="shared" si="21"/>
        <v>390.94660000000005</v>
      </c>
    </row>
    <row r="412" spans="1:8" s="62" customFormat="1" ht="36">
      <c r="A412" s="56" t="str">
        <f>IF((LEN('Copy paste to Here'!G416))&gt;5,((CONCATENATE('Copy paste to Here'!G416," &amp; ",'Copy paste to Here'!D416,"  &amp;  ",'Copy paste to Here'!E416))),"Empty Cell")</f>
        <v xml:space="preserve">Pack of 10 pcs. of 3mm anodized surgical steel balls with bezel set crystal and with 1.2mm threading (16g) &amp; Color: Rose gold Anodized w/ Clear crystal  &amp;  </v>
      </c>
      <c r="B412" s="57" t="str">
        <f>'Copy paste to Here'!C416</f>
        <v>XJBT3S</v>
      </c>
      <c r="C412" s="57" t="s">
        <v>1018</v>
      </c>
      <c r="D412" s="58">
        <f>Invoice!B416</f>
        <v>1</v>
      </c>
      <c r="E412" s="59">
        <f>'Shipping Invoice'!J416*$N$1</f>
        <v>9.1300000000000008</v>
      </c>
      <c r="F412" s="59">
        <f t="shared" si="19"/>
        <v>9.1300000000000008</v>
      </c>
      <c r="G412" s="60">
        <f t="shared" si="20"/>
        <v>195.47330000000002</v>
      </c>
      <c r="H412" s="63">
        <f t="shared" si="21"/>
        <v>195.47330000000002</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174</v>
      </c>
      <c r="B1000" s="75"/>
      <c r="C1000" s="75"/>
      <c r="D1000" s="76"/>
      <c r="E1000" s="59"/>
      <c r="F1000" s="59">
        <f>SUM(F18:F999)</f>
        <v>4132.2100000000019</v>
      </c>
      <c r="G1000" s="60"/>
      <c r="H1000" s="61">
        <f t="shared" ref="H1000:H1008" si="49">F1000*$E$14</f>
        <v>88470.616100000043</v>
      </c>
    </row>
    <row r="1001" spans="1:8" s="62" customFormat="1">
      <c r="A1001" s="56" t="str">
        <f>Invoice!I418</f>
        <v>Express Preparation Fee:</v>
      </c>
      <c r="B1001" s="75"/>
      <c r="C1001" s="75"/>
      <c r="D1001" s="76"/>
      <c r="E1001" s="67"/>
      <c r="F1001" s="59">
        <f>Invoice!J418</f>
        <v>17.25</v>
      </c>
      <c r="G1001" s="60"/>
      <c r="H1001" s="61">
        <f t="shared" si="49"/>
        <v>369.32249999999999</v>
      </c>
    </row>
    <row r="1002" spans="1:8" s="62" customFormat="1" outlineLevel="1">
      <c r="A1002" s="56" t="str">
        <f>Invoice!I419</f>
        <v>40% Discount as per Platinum Membership:</v>
      </c>
      <c r="B1002" s="75"/>
      <c r="C1002" s="75"/>
      <c r="D1002" s="76"/>
      <c r="E1002" s="67"/>
      <c r="F1002" s="59">
        <f>Invoice!J419</f>
        <v>-1652.8840000000009</v>
      </c>
      <c r="G1002" s="60"/>
      <c r="H1002" s="61">
        <f t="shared" si="49"/>
        <v>-35388.246440000017</v>
      </c>
    </row>
    <row r="1003" spans="1:8" s="62" customFormat="1" ht="24" outlineLevel="1">
      <c r="A1003" s="56" t="str">
        <f>Invoice!I420</f>
        <v>Free Shipping to New Zealand via DHL as per Platinum Membership:</v>
      </c>
      <c r="B1003" s="75"/>
      <c r="C1003" s="75"/>
      <c r="D1003" s="76"/>
      <c r="E1003" s="67"/>
      <c r="F1003" s="59">
        <f>Invoice!J420</f>
        <v>0</v>
      </c>
      <c r="G1003" s="60"/>
      <c r="H1003" s="61"/>
    </row>
    <row r="1004" spans="1:8" s="62" customFormat="1">
      <c r="A1004" s="56" t="str">
        <f>'[2]Copy paste to Here'!T4</f>
        <v>Total:</v>
      </c>
      <c r="B1004" s="75"/>
      <c r="C1004" s="75"/>
      <c r="D1004" s="76"/>
      <c r="E1004" s="67"/>
      <c r="F1004" s="59">
        <f>Invoice!J421</f>
        <v>2496.5760000000009</v>
      </c>
      <c r="G1004" s="60"/>
      <c r="H1004" s="61">
        <f t="shared" si="49"/>
        <v>53451.692160000021</v>
      </c>
    </row>
    <row r="1005" spans="1:8" s="62" customFormat="1" hidden="1">
      <c r="A1005" s="56">
        <f>'[2]Copy paste to Here'!T5</f>
        <v>0</v>
      </c>
      <c r="B1005" s="75"/>
      <c r="C1005" s="75"/>
      <c r="D1005" s="76"/>
      <c r="E1005" s="67"/>
      <c r="F1005" s="59">
        <f>'[2]Copy paste to Here'!U5</f>
        <v>0</v>
      </c>
      <c r="G1005" s="60"/>
      <c r="H1005" s="61">
        <f t="shared" si="49"/>
        <v>0</v>
      </c>
    </row>
    <row r="1006" spans="1:8" s="62" customFormat="1" hidden="1">
      <c r="A1006" s="56">
        <f>'[2]Copy paste to Here'!T6</f>
        <v>0</v>
      </c>
      <c r="B1006" s="75"/>
      <c r="C1006" s="75"/>
      <c r="D1006" s="76"/>
      <c r="E1006" s="67"/>
      <c r="F1006" s="59"/>
      <c r="G1006" s="60"/>
      <c r="H1006" s="61">
        <f t="shared" si="49"/>
        <v>0</v>
      </c>
    </row>
    <row r="1007" spans="1:8" s="62" customFormat="1" hidden="1">
      <c r="A1007" s="56">
        <f>'[2]Copy paste to Here'!T7</f>
        <v>0</v>
      </c>
      <c r="B1007" s="75"/>
      <c r="C1007" s="75"/>
      <c r="D1007" s="76"/>
      <c r="E1007" s="67"/>
      <c r="F1007" s="67"/>
      <c r="G1007" s="60"/>
      <c r="H1007" s="61">
        <f t="shared" si="49"/>
        <v>0</v>
      </c>
    </row>
    <row r="1008" spans="1:8" s="62" customFormat="1" hidden="1">
      <c r="A1008" s="56">
        <f>'[2]Copy paste to Here'!T8</f>
        <v>0</v>
      </c>
      <c r="B1008" s="75"/>
      <c r="C1008" s="75"/>
      <c r="D1008" s="76"/>
      <c r="E1008" s="67"/>
      <c r="F1008" s="67"/>
      <c r="G1008" s="68"/>
      <c r="H1008" s="61">
        <f t="shared" si="49"/>
        <v>0</v>
      </c>
    </row>
    <row r="1009" spans="1:8" s="62" customFormat="1" ht="13.5" thickBot="1">
      <c r="A1009" s="77"/>
      <c r="B1009" s="78"/>
      <c r="C1009" s="78"/>
      <c r="D1009" s="79"/>
      <c r="E1009" s="80"/>
      <c r="F1009" s="80"/>
      <c r="G1009" s="81"/>
      <c r="H1009" s="82"/>
    </row>
    <row r="1010" spans="1:8" s="21" customFormat="1">
      <c r="E1010" s="21" t="s">
        <v>175</v>
      </c>
      <c r="H1010" s="83">
        <f>(SUM(H18:H999))</f>
        <v>88470.616100000101</v>
      </c>
    </row>
    <row r="1011" spans="1:8" s="21" customFormat="1">
      <c r="A1011" s="22"/>
      <c r="E1011" s="21" t="s">
        <v>176</v>
      </c>
      <c r="H1011" s="84">
        <f>(SUMIF($A$1000:$A$1009,"Total:",$H$1000:$H$1009))</f>
        <v>53451.692160000021</v>
      </c>
    </row>
    <row r="1012" spans="1:8" s="21" customFormat="1">
      <c r="E1012" s="21" t="s">
        <v>177</v>
      </c>
      <c r="H1012" s="85">
        <f>H1014-H1013</f>
        <v>49954.850000000006</v>
      </c>
    </row>
    <row r="1013" spans="1:8" s="21" customFormat="1">
      <c r="E1013" s="21" t="s">
        <v>178</v>
      </c>
      <c r="H1013" s="85">
        <f>ROUND((H1014*7)/107,2)</f>
        <v>3496.84</v>
      </c>
    </row>
    <row r="1014" spans="1:8" s="21" customFormat="1">
      <c r="E1014" s="22" t="s">
        <v>179</v>
      </c>
      <c r="H1014" s="86">
        <f>ROUND((SUMIF($A$1000:$A$1009,"Total:",$H$1000:$H$1009)),2)</f>
        <v>53451.69</v>
      </c>
    </row>
    <row r="1015" spans="1:8" s="21" customFormat="1"/>
    <row r="1016" spans="1:8" s="21" customFormat="1" ht="8.4499999999999993" customHeight="1"/>
    <row r="1017" spans="1:8" s="21" customFormat="1" ht="11.25" customHeight="1"/>
    <row r="1018" spans="1:8" s="21" customFormat="1" ht="8.4499999999999993" customHeight="1"/>
    <row r="1019" spans="1:8" s="21" customFormat="1"/>
    <row r="1020" spans="1:8" s="21" customFormat="1" ht="10.5" customHeight="1">
      <c r="A1020" s="22"/>
    </row>
    <row r="1021" spans="1:8" s="21" customFormat="1" ht="9" customHeight="1"/>
    <row r="1022" spans="1:8" s="21" customFormat="1" ht="13.7" customHeight="1">
      <c r="A1022" s="22"/>
    </row>
    <row r="1023" spans="1:8" s="21" customFormat="1" ht="9.75" customHeight="1">
      <c r="A1023" s="87"/>
    </row>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c r="A1348" s="88"/>
      <c r="B1348" s="88"/>
      <c r="C1348" s="88"/>
      <c r="D1348" s="88"/>
      <c r="E1348" s="88"/>
      <c r="F1348" s="88"/>
      <c r="G1348" s="88"/>
      <c r="H1348" s="88"/>
    </row>
    <row r="1349" spans="1:8" s="21" customFormat="1" ht="13.5" customHeight="1">
      <c r="A1349" s="88"/>
      <c r="B1349" s="88"/>
      <c r="C1349" s="88"/>
      <c r="D1349" s="88"/>
      <c r="E1349" s="88"/>
      <c r="F1349" s="88"/>
      <c r="G1349" s="88"/>
      <c r="H1349" s="88"/>
    </row>
    <row r="1350" spans="1:8" s="21" customFormat="1">
      <c r="A1350" s="88"/>
      <c r="B1350" s="88"/>
      <c r="C1350" s="88"/>
      <c r="D1350" s="88"/>
      <c r="E1350" s="88"/>
      <c r="F1350" s="88"/>
      <c r="G1350" s="88"/>
      <c r="H1350" s="88"/>
    </row>
  </sheetData>
  <conditionalFormatting sqref="A18:A998">
    <cfRule type="containsText" dxfId="4" priority="29" stopIfTrue="1" operator="containsText" text="Empty Cell">
      <formula>NOT(ISERROR(SEARCH("Empty Cell",A18)))</formula>
    </cfRule>
  </conditionalFormatting>
  <conditionalFormatting sqref="B1:H65537">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9">
    <cfRule type="cellIs" dxfId="1" priority="3" stopIfTrue="1" operator="equal">
      <formula>"ALERT"</formula>
    </cfRule>
  </conditionalFormatting>
  <conditionalFormatting sqref="F10:F15 B18:H77 B79:H1008">
    <cfRule type="cellIs" dxfId="0" priority="30" stopIfTrue="1" operator="equal">
      <formula>0</formula>
    </cfRule>
  </conditionalFormatting>
  <printOptions horizontalCentered="1"/>
  <pageMargins left="0.35" right="0.39370078740157499" top="0.18" bottom="0.37" header="0.15748031496063" footer="0.15748031496063"/>
  <pageSetup scale="84" orientation="portrait" horizontalDpi="4294967293" verticalDpi="300" r:id="rId1"/>
  <headerFooter alignWithMargins="0">
    <oddFooter>Page &amp;P of &amp;N</oddFooter>
  </headerFooter>
  <rowBreaks count="1" manualBreakCount="1">
    <brk id="1014"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95"/>
  <sheetViews>
    <sheetView workbookViewId="0">
      <selection activeCell="A5" sqref="A5"/>
    </sheetView>
  </sheetViews>
  <sheetFormatPr defaultRowHeight="15"/>
  <sheetData>
    <row r="1" spans="1:1">
      <c r="A1" s="2" t="s">
        <v>714</v>
      </c>
    </row>
    <row r="2" spans="1:1">
      <c r="A2" s="2" t="s">
        <v>715</v>
      </c>
    </row>
    <row r="3" spans="1:1">
      <c r="A3" s="2" t="s">
        <v>1020</v>
      </c>
    </row>
    <row r="4" spans="1:1">
      <c r="A4" s="2" t="s">
        <v>1021</v>
      </c>
    </row>
    <row r="5" spans="1:1">
      <c r="A5" s="2" t="s">
        <v>1021</v>
      </c>
    </row>
    <row r="6" spans="1:1">
      <c r="A6" s="2" t="s">
        <v>1022</v>
      </c>
    </row>
    <row r="7" spans="1:1">
      <c r="A7" s="2" t="s">
        <v>1023</v>
      </c>
    </row>
    <row r="8" spans="1:1">
      <c r="A8" s="2" t="s">
        <v>1023</v>
      </c>
    </row>
    <row r="9" spans="1:1">
      <c r="A9" s="2" t="s">
        <v>723</v>
      </c>
    </row>
    <row r="10" spans="1:1">
      <c r="A10" s="2" t="s">
        <v>723</v>
      </c>
    </row>
    <row r="11" spans="1:1">
      <c r="A11" s="2" t="s">
        <v>104</v>
      </c>
    </row>
    <row r="12" spans="1:1">
      <c r="A12" s="2" t="s">
        <v>725</v>
      </c>
    </row>
    <row r="13" spans="1:1">
      <c r="A13" s="2" t="s">
        <v>725</v>
      </c>
    </row>
    <row r="14" spans="1:1">
      <c r="A14" s="2" t="s">
        <v>727</v>
      </c>
    </row>
    <row r="15" spans="1:1">
      <c r="A15" s="2" t="s">
        <v>727</v>
      </c>
    </row>
    <row r="16" spans="1:1">
      <c r="A16" s="2" t="s">
        <v>729</v>
      </c>
    </row>
    <row r="17" spans="1:1">
      <c r="A17" s="2" t="s">
        <v>729</v>
      </c>
    </row>
    <row r="18" spans="1:1">
      <c r="A18" s="2" t="s">
        <v>729</v>
      </c>
    </row>
    <row r="19" spans="1:1">
      <c r="A19" s="2" t="s">
        <v>729</v>
      </c>
    </row>
    <row r="20" spans="1:1">
      <c r="A20" s="2" t="s">
        <v>100</v>
      </c>
    </row>
    <row r="21" spans="1:1">
      <c r="A21" s="2" t="s">
        <v>100</v>
      </c>
    </row>
    <row r="22" spans="1:1">
      <c r="A22" s="2" t="s">
        <v>735</v>
      </c>
    </row>
    <row r="23" spans="1:1">
      <c r="A23" s="2" t="s">
        <v>735</v>
      </c>
    </row>
    <row r="24" spans="1:1">
      <c r="A24" s="2" t="s">
        <v>737</v>
      </c>
    </row>
    <row r="25" spans="1:1">
      <c r="A25" s="2" t="s">
        <v>739</v>
      </c>
    </row>
    <row r="26" spans="1:1">
      <c r="A26" s="2" t="s">
        <v>740</v>
      </c>
    </row>
    <row r="27" spans="1:1">
      <c r="A27" s="2" t="s">
        <v>740</v>
      </c>
    </row>
    <row r="28" spans="1:1">
      <c r="A28" s="2" t="s">
        <v>742</v>
      </c>
    </row>
    <row r="29" spans="1:1">
      <c r="A29" s="2" t="s">
        <v>742</v>
      </c>
    </row>
    <row r="30" spans="1:1">
      <c r="A30" s="2" t="s">
        <v>742</v>
      </c>
    </row>
    <row r="31" spans="1:1">
      <c r="A31" s="2" t="s">
        <v>743</v>
      </c>
    </row>
    <row r="32" spans="1:1">
      <c r="A32" s="2" t="s">
        <v>743</v>
      </c>
    </row>
    <row r="33" spans="1:1">
      <c r="A33" s="2" t="s">
        <v>743</v>
      </c>
    </row>
    <row r="34" spans="1:1">
      <c r="A34" s="2" t="s">
        <v>743</v>
      </c>
    </row>
    <row r="35" spans="1:1">
      <c r="A35" s="2" t="s">
        <v>743</v>
      </c>
    </row>
    <row r="36" spans="1:1">
      <c r="A36" s="2" t="s">
        <v>745</v>
      </c>
    </row>
    <row r="37" spans="1:1">
      <c r="A37" s="2" t="s">
        <v>745</v>
      </c>
    </row>
    <row r="38" spans="1:1">
      <c r="A38" s="2" t="s">
        <v>746</v>
      </c>
    </row>
    <row r="39" spans="1:1">
      <c r="A39" s="2" t="s">
        <v>746</v>
      </c>
    </row>
    <row r="40" spans="1:1">
      <c r="A40" s="2" t="s">
        <v>747</v>
      </c>
    </row>
    <row r="41" spans="1:1">
      <c r="A41" s="2" t="s">
        <v>747</v>
      </c>
    </row>
    <row r="42" spans="1:1">
      <c r="A42" s="2" t="s">
        <v>749</v>
      </c>
    </row>
    <row r="43" spans="1:1">
      <c r="A43" s="2" t="s">
        <v>751</v>
      </c>
    </row>
    <row r="44" spans="1:1">
      <c r="A44" s="2" t="s">
        <v>751</v>
      </c>
    </row>
    <row r="45" spans="1:1">
      <c r="A45" s="2" t="s">
        <v>751</v>
      </c>
    </row>
    <row r="46" spans="1:1">
      <c r="A46" s="2" t="s">
        <v>753</v>
      </c>
    </row>
    <row r="47" spans="1:1">
      <c r="A47" s="2" t="s">
        <v>753</v>
      </c>
    </row>
    <row r="48" spans="1:1">
      <c r="A48" s="2" t="s">
        <v>753</v>
      </c>
    </row>
    <row r="49" spans="1:1">
      <c r="A49" s="2" t="s">
        <v>755</v>
      </c>
    </row>
    <row r="50" spans="1:1">
      <c r="A50" s="2" t="s">
        <v>757</v>
      </c>
    </row>
    <row r="51" spans="1:1">
      <c r="A51" s="2" t="s">
        <v>1024</v>
      </c>
    </row>
    <row r="52" spans="1:1">
      <c r="A52" s="2" t="s">
        <v>1025</v>
      </c>
    </row>
    <row r="53" spans="1:1">
      <c r="A53" s="2" t="s">
        <v>1026</v>
      </c>
    </row>
    <row r="54" spans="1:1">
      <c r="A54" s="2" t="s">
        <v>661</v>
      </c>
    </row>
    <row r="55" spans="1:1">
      <c r="A55" s="2" t="s">
        <v>661</v>
      </c>
    </row>
    <row r="56" spans="1:1">
      <c r="A56" s="2" t="s">
        <v>661</v>
      </c>
    </row>
    <row r="57" spans="1:1">
      <c r="A57" s="2" t="s">
        <v>661</v>
      </c>
    </row>
    <row r="58" spans="1:1">
      <c r="A58" s="2" t="s">
        <v>661</v>
      </c>
    </row>
    <row r="59" spans="1:1">
      <c r="A59" s="2" t="s">
        <v>661</v>
      </c>
    </row>
    <row r="60" spans="1:1">
      <c r="A60" s="2" t="s">
        <v>661</v>
      </c>
    </row>
    <row r="61" spans="1:1">
      <c r="A61" s="2" t="s">
        <v>661</v>
      </c>
    </row>
    <row r="62" spans="1:1">
      <c r="A62" s="2" t="s">
        <v>661</v>
      </c>
    </row>
    <row r="63" spans="1:1">
      <c r="A63" s="2" t="s">
        <v>661</v>
      </c>
    </row>
    <row r="64" spans="1:1">
      <c r="A64" s="2" t="s">
        <v>661</v>
      </c>
    </row>
    <row r="65" spans="1:1">
      <c r="A65" s="2" t="s">
        <v>661</v>
      </c>
    </row>
    <row r="66" spans="1:1">
      <c r="A66" s="2" t="s">
        <v>661</v>
      </c>
    </row>
    <row r="67" spans="1:1">
      <c r="A67" s="2" t="s">
        <v>618</v>
      </c>
    </row>
    <row r="68" spans="1:1">
      <c r="A68" s="2" t="s">
        <v>618</v>
      </c>
    </row>
    <row r="69" spans="1:1">
      <c r="A69" s="2" t="s">
        <v>618</v>
      </c>
    </row>
    <row r="70" spans="1:1">
      <c r="A70" s="2" t="s">
        <v>618</v>
      </c>
    </row>
    <row r="71" spans="1:1">
      <c r="A71" s="2" t="s">
        <v>765</v>
      </c>
    </row>
    <row r="72" spans="1:1">
      <c r="A72" s="2" t="s">
        <v>767</v>
      </c>
    </row>
    <row r="73" spans="1:1">
      <c r="A73" s="2" t="s">
        <v>769</v>
      </c>
    </row>
    <row r="74" spans="1:1">
      <c r="A74" s="2" t="s">
        <v>769</v>
      </c>
    </row>
    <row r="75" spans="1:1">
      <c r="A75" s="2" t="s">
        <v>769</v>
      </c>
    </row>
    <row r="76" spans="1:1">
      <c r="A76" s="2" t="s">
        <v>769</v>
      </c>
    </row>
    <row r="77" spans="1:1">
      <c r="A77" s="2" t="s">
        <v>769</v>
      </c>
    </row>
    <row r="78" spans="1:1">
      <c r="A78" s="2" t="s">
        <v>769</v>
      </c>
    </row>
    <row r="79" spans="1:1">
      <c r="A79" s="2" t="s">
        <v>771</v>
      </c>
    </row>
    <row r="80" spans="1:1">
      <c r="A80" s="2" t="s">
        <v>773</v>
      </c>
    </row>
    <row r="81" spans="1:1">
      <c r="A81" s="2" t="s">
        <v>775</v>
      </c>
    </row>
    <row r="82" spans="1:1">
      <c r="A82" s="2" t="s">
        <v>777</v>
      </c>
    </row>
    <row r="83" spans="1:1">
      <c r="A83" s="2" t="s">
        <v>1027</v>
      </c>
    </row>
    <row r="84" spans="1:1">
      <c r="A84" s="2" t="s">
        <v>1028</v>
      </c>
    </row>
    <row r="85" spans="1:1">
      <c r="A85" s="2" t="s">
        <v>1029</v>
      </c>
    </row>
    <row r="86" spans="1:1">
      <c r="A86" s="2" t="s">
        <v>1030</v>
      </c>
    </row>
    <row r="87" spans="1:1">
      <c r="A87" s="2" t="s">
        <v>1031</v>
      </c>
    </row>
    <row r="88" spans="1:1">
      <c r="A88" s="2" t="s">
        <v>1032</v>
      </c>
    </row>
    <row r="89" spans="1:1">
      <c r="A89" s="2" t="s">
        <v>1033</v>
      </c>
    </row>
    <row r="90" spans="1:1">
      <c r="A90" s="2" t="s">
        <v>1034</v>
      </c>
    </row>
    <row r="91" spans="1:1">
      <c r="A91" s="2" t="s">
        <v>1035</v>
      </c>
    </row>
    <row r="92" spans="1:1">
      <c r="A92" s="2" t="s">
        <v>1036</v>
      </c>
    </row>
    <row r="93" spans="1:1">
      <c r="A93" s="2" t="s">
        <v>1037</v>
      </c>
    </row>
    <row r="94" spans="1:1">
      <c r="A94" s="2" t="s">
        <v>1038</v>
      </c>
    </row>
    <row r="95" spans="1:1">
      <c r="A95" s="2" t="s">
        <v>1039</v>
      </c>
    </row>
    <row r="96" spans="1:1">
      <c r="A96" s="2" t="s">
        <v>1040</v>
      </c>
    </row>
    <row r="97" spans="1:1">
      <c r="A97" s="2" t="s">
        <v>1041</v>
      </c>
    </row>
    <row r="98" spans="1:1">
      <c r="A98" s="2" t="s">
        <v>1042</v>
      </c>
    </row>
    <row r="99" spans="1:1">
      <c r="A99" s="2" t="s">
        <v>1043</v>
      </c>
    </row>
    <row r="100" spans="1:1">
      <c r="A100" s="2" t="s">
        <v>1044</v>
      </c>
    </row>
    <row r="101" spans="1:1">
      <c r="A101" s="2" t="s">
        <v>1045</v>
      </c>
    </row>
    <row r="102" spans="1:1">
      <c r="A102" s="2" t="s">
        <v>1046</v>
      </c>
    </row>
    <row r="103" spans="1:1">
      <c r="A103" s="2" t="s">
        <v>1047</v>
      </c>
    </row>
    <row r="104" spans="1:1">
      <c r="A104" s="2" t="s">
        <v>1048</v>
      </c>
    </row>
    <row r="105" spans="1:1">
      <c r="A105" s="2" t="s">
        <v>1049</v>
      </c>
    </row>
    <row r="106" spans="1:1">
      <c r="A106" s="2" t="s">
        <v>1049</v>
      </c>
    </row>
    <row r="107" spans="1:1">
      <c r="A107" s="2" t="s">
        <v>1050</v>
      </c>
    </row>
    <row r="108" spans="1:1">
      <c r="A108" s="2" t="s">
        <v>1051</v>
      </c>
    </row>
    <row r="109" spans="1:1">
      <c r="A109" s="2" t="s">
        <v>1052</v>
      </c>
    </row>
    <row r="110" spans="1:1">
      <c r="A110" s="2" t="s">
        <v>1053</v>
      </c>
    </row>
    <row r="111" spans="1:1">
      <c r="A111" s="2" t="s">
        <v>1053</v>
      </c>
    </row>
    <row r="112" spans="1:1">
      <c r="A112" s="2" t="s">
        <v>1054</v>
      </c>
    </row>
    <row r="113" spans="1:1">
      <c r="A113" s="2" t="s">
        <v>1054</v>
      </c>
    </row>
    <row r="114" spans="1:1">
      <c r="A114" s="2" t="s">
        <v>1054</v>
      </c>
    </row>
    <row r="115" spans="1:1">
      <c r="A115" s="2" t="s">
        <v>1055</v>
      </c>
    </row>
    <row r="116" spans="1:1">
      <c r="A116" s="2" t="s">
        <v>1056</v>
      </c>
    </row>
    <row r="117" spans="1:1">
      <c r="A117" s="2" t="s">
        <v>1057</v>
      </c>
    </row>
    <row r="118" spans="1:1">
      <c r="A118" s="2" t="s">
        <v>1058</v>
      </c>
    </row>
    <row r="119" spans="1:1">
      <c r="A119" s="2" t="s">
        <v>1059</v>
      </c>
    </row>
    <row r="120" spans="1:1">
      <c r="A120" s="2" t="s">
        <v>1060</v>
      </c>
    </row>
    <row r="121" spans="1:1">
      <c r="A121" s="2" t="s">
        <v>1061</v>
      </c>
    </row>
    <row r="122" spans="1:1">
      <c r="A122" s="2" t="s">
        <v>1062</v>
      </c>
    </row>
    <row r="123" spans="1:1">
      <c r="A123" s="2" t="s">
        <v>811</v>
      </c>
    </row>
    <row r="124" spans="1:1">
      <c r="A124" s="2" t="s">
        <v>811</v>
      </c>
    </row>
    <row r="125" spans="1:1">
      <c r="A125" s="2" t="s">
        <v>811</v>
      </c>
    </row>
    <row r="126" spans="1:1">
      <c r="A126" s="2" t="s">
        <v>813</v>
      </c>
    </row>
    <row r="127" spans="1:1">
      <c r="A127" s="2" t="s">
        <v>815</v>
      </c>
    </row>
    <row r="128" spans="1:1">
      <c r="A128" s="2" t="s">
        <v>815</v>
      </c>
    </row>
    <row r="129" spans="1:1">
      <c r="A129" s="2" t="s">
        <v>815</v>
      </c>
    </row>
    <row r="130" spans="1:1">
      <c r="A130" s="2" t="s">
        <v>815</v>
      </c>
    </row>
    <row r="131" spans="1:1">
      <c r="A131" s="2" t="s">
        <v>815</v>
      </c>
    </row>
    <row r="132" spans="1:1">
      <c r="A132" s="2" t="s">
        <v>1063</v>
      </c>
    </row>
    <row r="133" spans="1:1">
      <c r="A133" s="2" t="s">
        <v>1063</v>
      </c>
    </row>
    <row r="134" spans="1:1">
      <c r="A134" s="2" t="s">
        <v>1064</v>
      </c>
    </row>
    <row r="135" spans="1:1">
      <c r="A135" s="2" t="s">
        <v>1065</v>
      </c>
    </row>
    <row r="136" spans="1:1">
      <c r="A136" s="2" t="s">
        <v>824</v>
      </c>
    </row>
    <row r="137" spans="1:1">
      <c r="A137" s="2" t="s">
        <v>824</v>
      </c>
    </row>
    <row r="138" spans="1:1">
      <c r="A138" s="2" t="s">
        <v>566</v>
      </c>
    </row>
    <row r="139" spans="1:1">
      <c r="A139" s="2" t="s">
        <v>827</v>
      </c>
    </row>
    <row r="140" spans="1:1">
      <c r="A140" s="2" t="s">
        <v>827</v>
      </c>
    </row>
    <row r="141" spans="1:1">
      <c r="A141" s="2" t="s">
        <v>827</v>
      </c>
    </row>
    <row r="142" spans="1:1">
      <c r="A142" s="2" t="s">
        <v>827</v>
      </c>
    </row>
    <row r="143" spans="1:1">
      <c r="A143" s="2" t="s">
        <v>829</v>
      </c>
    </row>
    <row r="144" spans="1:1">
      <c r="A144" s="2" t="s">
        <v>1066</v>
      </c>
    </row>
    <row r="145" spans="1:1">
      <c r="A145" s="2" t="s">
        <v>833</v>
      </c>
    </row>
    <row r="146" spans="1:1">
      <c r="A146" s="2" t="s">
        <v>835</v>
      </c>
    </row>
    <row r="147" spans="1:1">
      <c r="A147" s="2" t="s">
        <v>655</v>
      </c>
    </row>
    <row r="148" spans="1:1">
      <c r="A148" s="2" t="s">
        <v>655</v>
      </c>
    </row>
    <row r="149" spans="1:1">
      <c r="A149" s="2" t="s">
        <v>655</v>
      </c>
    </row>
    <row r="150" spans="1:1">
      <c r="A150" s="2" t="s">
        <v>839</v>
      </c>
    </row>
    <row r="151" spans="1:1">
      <c r="A151" s="2" t="s">
        <v>839</v>
      </c>
    </row>
    <row r="152" spans="1:1">
      <c r="A152" s="2" t="s">
        <v>839</v>
      </c>
    </row>
    <row r="153" spans="1:1">
      <c r="A153" s="2" t="s">
        <v>839</v>
      </c>
    </row>
    <row r="154" spans="1:1">
      <c r="A154" s="2" t="s">
        <v>839</v>
      </c>
    </row>
    <row r="155" spans="1:1">
      <c r="A155" s="2" t="s">
        <v>839</v>
      </c>
    </row>
    <row r="156" spans="1:1">
      <c r="A156" s="2" t="s">
        <v>841</v>
      </c>
    </row>
    <row r="157" spans="1:1">
      <c r="A157" s="2" t="s">
        <v>841</v>
      </c>
    </row>
    <row r="158" spans="1:1">
      <c r="A158" s="2" t="s">
        <v>842</v>
      </c>
    </row>
    <row r="159" spans="1:1">
      <c r="A159" s="2" t="s">
        <v>844</v>
      </c>
    </row>
    <row r="160" spans="1:1">
      <c r="A160" s="2" t="s">
        <v>846</v>
      </c>
    </row>
    <row r="161" spans="1:1">
      <c r="A161" s="2" t="s">
        <v>846</v>
      </c>
    </row>
    <row r="162" spans="1:1">
      <c r="A162" s="2" t="s">
        <v>846</v>
      </c>
    </row>
    <row r="163" spans="1:1">
      <c r="A163" s="2" t="s">
        <v>846</v>
      </c>
    </row>
    <row r="164" spans="1:1">
      <c r="A164" s="2" t="s">
        <v>848</v>
      </c>
    </row>
    <row r="165" spans="1:1">
      <c r="A165" s="2" t="s">
        <v>1067</v>
      </c>
    </row>
    <row r="166" spans="1:1">
      <c r="A166" s="2" t="s">
        <v>1068</v>
      </c>
    </row>
    <row r="167" spans="1:1">
      <c r="A167" s="2" t="s">
        <v>1068</v>
      </c>
    </row>
    <row r="168" spans="1:1">
      <c r="A168" s="2" t="s">
        <v>1068</v>
      </c>
    </row>
    <row r="169" spans="1:1">
      <c r="A169" s="2" t="s">
        <v>853</v>
      </c>
    </row>
    <row r="170" spans="1:1">
      <c r="A170" s="2" t="s">
        <v>853</v>
      </c>
    </row>
    <row r="171" spans="1:1">
      <c r="A171" s="2" t="s">
        <v>855</v>
      </c>
    </row>
    <row r="172" spans="1:1">
      <c r="A172" s="2" t="s">
        <v>855</v>
      </c>
    </row>
    <row r="173" spans="1:1">
      <c r="A173" s="2" t="s">
        <v>855</v>
      </c>
    </row>
    <row r="174" spans="1:1">
      <c r="A174" s="2" t="s">
        <v>855</v>
      </c>
    </row>
    <row r="175" spans="1:1">
      <c r="A175" s="2" t="s">
        <v>855</v>
      </c>
    </row>
    <row r="176" spans="1:1">
      <c r="A176" s="2" t="s">
        <v>856</v>
      </c>
    </row>
    <row r="177" spans="1:1">
      <c r="A177" s="2" t="s">
        <v>858</v>
      </c>
    </row>
    <row r="178" spans="1:1">
      <c r="A178" s="2" t="s">
        <v>860</v>
      </c>
    </row>
    <row r="179" spans="1:1">
      <c r="A179" s="2" t="s">
        <v>860</v>
      </c>
    </row>
    <row r="180" spans="1:1">
      <c r="A180" s="2" t="s">
        <v>860</v>
      </c>
    </row>
    <row r="181" spans="1:1">
      <c r="A181" s="2" t="s">
        <v>862</v>
      </c>
    </row>
    <row r="182" spans="1:1">
      <c r="A182" s="2" t="s">
        <v>864</v>
      </c>
    </row>
    <row r="183" spans="1:1">
      <c r="A183" s="2" t="s">
        <v>125</v>
      </c>
    </row>
    <row r="184" spans="1:1">
      <c r="A184" s="2" t="s">
        <v>125</v>
      </c>
    </row>
    <row r="185" spans="1:1">
      <c r="A185" s="2" t="s">
        <v>125</v>
      </c>
    </row>
    <row r="186" spans="1:1">
      <c r="A186" s="2" t="s">
        <v>125</v>
      </c>
    </row>
    <row r="187" spans="1:1">
      <c r="A187" s="2" t="s">
        <v>125</v>
      </c>
    </row>
    <row r="188" spans="1:1">
      <c r="A188" s="2" t="s">
        <v>866</v>
      </c>
    </row>
    <row r="189" spans="1:1">
      <c r="A189" s="2" t="s">
        <v>866</v>
      </c>
    </row>
    <row r="190" spans="1:1">
      <c r="A190" s="2" t="s">
        <v>866</v>
      </c>
    </row>
    <row r="191" spans="1:1">
      <c r="A191" s="2" t="s">
        <v>866</v>
      </c>
    </row>
    <row r="192" spans="1:1">
      <c r="A192" s="2" t="s">
        <v>866</v>
      </c>
    </row>
    <row r="193" spans="1:1">
      <c r="A193" s="2" t="s">
        <v>866</v>
      </c>
    </row>
    <row r="194" spans="1:1">
      <c r="A194" s="2" t="s">
        <v>866</v>
      </c>
    </row>
    <row r="195" spans="1:1">
      <c r="A195" s="2" t="s">
        <v>866</v>
      </c>
    </row>
    <row r="196" spans="1:1">
      <c r="A196" s="2" t="s">
        <v>873</v>
      </c>
    </row>
    <row r="197" spans="1:1">
      <c r="A197" s="2" t="s">
        <v>875</v>
      </c>
    </row>
    <row r="198" spans="1:1">
      <c r="A198" s="2" t="s">
        <v>876</v>
      </c>
    </row>
    <row r="199" spans="1:1">
      <c r="A199" s="2" t="s">
        <v>877</v>
      </c>
    </row>
    <row r="200" spans="1:1">
      <c r="A200" s="2" t="s">
        <v>878</v>
      </c>
    </row>
    <row r="201" spans="1:1">
      <c r="A201" s="2" t="s">
        <v>878</v>
      </c>
    </row>
    <row r="202" spans="1:1">
      <c r="A202" s="2" t="s">
        <v>878</v>
      </c>
    </row>
    <row r="203" spans="1:1">
      <c r="A203" s="2" t="s">
        <v>1069</v>
      </c>
    </row>
    <row r="204" spans="1:1">
      <c r="A204" s="2" t="s">
        <v>1070</v>
      </c>
    </row>
    <row r="205" spans="1:1">
      <c r="A205" s="2" t="s">
        <v>1071</v>
      </c>
    </row>
    <row r="206" spans="1:1">
      <c r="A206" s="2" t="s">
        <v>1072</v>
      </c>
    </row>
    <row r="207" spans="1:1">
      <c r="A207" s="2" t="s">
        <v>1073</v>
      </c>
    </row>
    <row r="208" spans="1:1">
      <c r="A208" s="2" t="s">
        <v>1074</v>
      </c>
    </row>
    <row r="209" spans="1:1">
      <c r="A209" s="2" t="s">
        <v>1075</v>
      </c>
    </row>
    <row r="210" spans="1:1">
      <c r="A210" s="2" t="s">
        <v>1076</v>
      </c>
    </row>
    <row r="211" spans="1:1">
      <c r="A211" s="2" t="s">
        <v>1077</v>
      </c>
    </row>
    <row r="212" spans="1:1">
      <c r="A212" s="2" t="s">
        <v>1078</v>
      </c>
    </row>
    <row r="213" spans="1:1">
      <c r="A213" s="2" t="s">
        <v>1079</v>
      </c>
    </row>
    <row r="214" spans="1:1">
      <c r="A214" s="2" t="s">
        <v>1080</v>
      </c>
    </row>
    <row r="215" spans="1:1">
      <c r="A215" s="2" t="s">
        <v>1081</v>
      </c>
    </row>
    <row r="216" spans="1:1">
      <c r="A216" s="2" t="s">
        <v>1082</v>
      </c>
    </row>
    <row r="217" spans="1:1">
      <c r="A217" s="2" t="s">
        <v>1083</v>
      </c>
    </row>
    <row r="218" spans="1:1">
      <c r="A218" s="2" t="s">
        <v>1084</v>
      </c>
    </row>
    <row r="219" spans="1:1">
      <c r="A219" s="2" t="s">
        <v>1085</v>
      </c>
    </row>
    <row r="220" spans="1:1">
      <c r="A220" s="2" t="s">
        <v>1086</v>
      </c>
    </row>
    <row r="221" spans="1:1">
      <c r="A221" s="2" t="s">
        <v>1087</v>
      </c>
    </row>
    <row r="222" spans="1:1">
      <c r="A222" s="2" t="s">
        <v>1088</v>
      </c>
    </row>
    <row r="223" spans="1:1">
      <c r="A223" s="2" t="s">
        <v>1089</v>
      </c>
    </row>
    <row r="224" spans="1:1">
      <c r="A224" s="2" t="s">
        <v>1090</v>
      </c>
    </row>
    <row r="225" spans="1:1">
      <c r="A225" s="2" t="s">
        <v>1091</v>
      </c>
    </row>
    <row r="226" spans="1:1">
      <c r="A226" s="2" t="s">
        <v>1092</v>
      </c>
    </row>
    <row r="227" spans="1:1">
      <c r="A227" s="2" t="s">
        <v>1093</v>
      </c>
    </row>
    <row r="228" spans="1:1">
      <c r="A228" s="2" t="s">
        <v>1094</v>
      </c>
    </row>
    <row r="229" spans="1:1">
      <c r="A229" s="2" t="s">
        <v>1095</v>
      </c>
    </row>
    <row r="230" spans="1:1">
      <c r="A230" s="2" t="s">
        <v>1096</v>
      </c>
    </row>
    <row r="231" spans="1:1">
      <c r="A231" s="2" t="s">
        <v>900</v>
      </c>
    </row>
    <row r="232" spans="1:1">
      <c r="A232" s="2" t="s">
        <v>349</v>
      </c>
    </row>
    <row r="233" spans="1:1">
      <c r="A233" s="2" t="s">
        <v>349</v>
      </c>
    </row>
    <row r="234" spans="1:1">
      <c r="A234" s="2" t="s">
        <v>349</v>
      </c>
    </row>
    <row r="235" spans="1:1">
      <c r="A235" s="2" t="s">
        <v>648</v>
      </c>
    </row>
    <row r="236" spans="1:1">
      <c r="A236" s="2" t="s">
        <v>648</v>
      </c>
    </row>
    <row r="237" spans="1:1">
      <c r="A237" s="2" t="s">
        <v>648</v>
      </c>
    </row>
    <row r="238" spans="1:1">
      <c r="A238" s="2" t="s">
        <v>648</v>
      </c>
    </row>
    <row r="239" spans="1:1">
      <c r="A239" s="2" t="s">
        <v>648</v>
      </c>
    </row>
    <row r="240" spans="1:1">
      <c r="A240" s="2" t="s">
        <v>65</v>
      </c>
    </row>
    <row r="241" spans="1:1">
      <c r="A241" s="2" t="s">
        <v>65</v>
      </c>
    </row>
    <row r="242" spans="1:1">
      <c r="A242" s="2" t="s">
        <v>65</v>
      </c>
    </row>
    <row r="243" spans="1:1">
      <c r="A243" s="2" t="s">
        <v>65</v>
      </c>
    </row>
    <row r="244" spans="1:1">
      <c r="A244" s="2" t="s">
        <v>65</v>
      </c>
    </row>
    <row r="245" spans="1:1">
      <c r="A245" s="2" t="s">
        <v>903</v>
      </c>
    </row>
    <row r="246" spans="1:1">
      <c r="A246" s="2" t="s">
        <v>905</v>
      </c>
    </row>
    <row r="247" spans="1:1">
      <c r="A247" s="2" t="s">
        <v>905</v>
      </c>
    </row>
    <row r="248" spans="1:1">
      <c r="A248" s="2" t="s">
        <v>905</v>
      </c>
    </row>
    <row r="249" spans="1:1">
      <c r="A249" s="2" t="s">
        <v>907</v>
      </c>
    </row>
    <row r="250" spans="1:1">
      <c r="A250" s="2" t="s">
        <v>907</v>
      </c>
    </row>
    <row r="251" spans="1:1">
      <c r="A251" s="2" t="s">
        <v>909</v>
      </c>
    </row>
    <row r="252" spans="1:1">
      <c r="A252" s="2" t="s">
        <v>909</v>
      </c>
    </row>
    <row r="253" spans="1:1">
      <c r="A253" s="2" t="s">
        <v>909</v>
      </c>
    </row>
    <row r="254" spans="1:1">
      <c r="A254" s="2" t="s">
        <v>909</v>
      </c>
    </row>
    <row r="255" spans="1:1">
      <c r="A255" s="2" t="s">
        <v>909</v>
      </c>
    </row>
    <row r="256" spans="1:1">
      <c r="A256" s="2" t="s">
        <v>909</v>
      </c>
    </row>
    <row r="257" spans="1:1">
      <c r="A257" s="2" t="s">
        <v>912</v>
      </c>
    </row>
    <row r="258" spans="1:1">
      <c r="A258" s="2" t="s">
        <v>912</v>
      </c>
    </row>
    <row r="259" spans="1:1">
      <c r="A259" s="2" t="s">
        <v>912</v>
      </c>
    </row>
    <row r="260" spans="1:1">
      <c r="A260" s="2" t="s">
        <v>912</v>
      </c>
    </row>
    <row r="261" spans="1:1">
      <c r="A261" s="2" t="s">
        <v>912</v>
      </c>
    </row>
    <row r="262" spans="1:1">
      <c r="A262" s="2" t="s">
        <v>912</v>
      </c>
    </row>
    <row r="263" spans="1:1">
      <c r="A263" s="2" t="s">
        <v>68</v>
      </c>
    </row>
    <row r="264" spans="1:1">
      <c r="A264" s="2" t="s">
        <v>68</v>
      </c>
    </row>
    <row r="265" spans="1:1">
      <c r="A265" s="2" t="s">
        <v>68</v>
      </c>
    </row>
    <row r="266" spans="1:1">
      <c r="A266" s="2" t="s">
        <v>68</v>
      </c>
    </row>
    <row r="267" spans="1:1">
      <c r="A267" s="2" t="s">
        <v>68</v>
      </c>
    </row>
    <row r="268" spans="1:1">
      <c r="A268" s="2" t="s">
        <v>68</v>
      </c>
    </row>
    <row r="269" spans="1:1">
      <c r="A269" s="2" t="s">
        <v>68</v>
      </c>
    </row>
    <row r="270" spans="1:1">
      <c r="A270" s="2" t="s">
        <v>68</v>
      </c>
    </row>
    <row r="271" spans="1:1">
      <c r="A271" s="2" t="s">
        <v>68</v>
      </c>
    </row>
    <row r="272" spans="1:1">
      <c r="A272" s="2" t="s">
        <v>915</v>
      </c>
    </row>
    <row r="273" spans="1:1">
      <c r="A273" s="2" t="s">
        <v>915</v>
      </c>
    </row>
    <row r="274" spans="1:1">
      <c r="A274" s="2" t="s">
        <v>915</v>
      </c>
    </row>
    <row r="275" spans="1:1">
      <c r="A275" s="2" t="s">
        <v>915</v>
      </c>
    </row>
    <row r="276" spans="1:1">
      <c r="A276" s="2" t="s">
        <v>1097</v>
      </c>
    </row>
    <row r="277" spans="1:1">
      <c r="A277" s="2" t="s">
        <v>1098</v>
      </c>
    </row>
    <row r="278" spans="1:1">
      <c r="A278" s="2" t="s">
        <v>1099</v>
      </c>
    </row>
    <row r="279" spans="1:1">
      <c r="A279" s="2" t="s">
        <v>1100</v>
      </c>
    </row>
    <row r="280" spans="1:1">
      <c r="A280" s="2" t="s">
        <v>1101</v>
      </c>
    </row>
    <row r="281" spans="1:1">
      <c r="A281" s="2" t="s">
        <v>1101</v>
      </c>
    </row>
    <row r="282" spans="1:1">
      <c r="A282" s="2" t="s">
        <v>1102</v>
      </c>
    </row>
    <row r="283" spans="1:1">
      <c r="A283" s="2" t="s">
        <v>1102</v>
      </c>
    </row>
    <row r="284" spans="1:1">
      <c r="A284" s="2" t="s">
        <v>1103</v>
      </c>
    </row>
    <row r="285" spans="1:1">
      <c r="A285" s="2" t="s">
        <v>1104</v>
      </c>
    </row>
    <row r="286" spans="1:1">
      <c r="A286" s="2" t="s">
        <v>1105</v>
      </c>
    </row>
    <row r="287" spans="1:1">
      <c r="A287" s="2" t="s">
        <v>1106</v>
      </c>
    </row>
    <row r="288" spans="1:1">
      <c r="A288" s="2" t="s">
        <v>1107</v>
      </c>
    </row>
    <row r="289" spans="1:1">
      <c r="A289" s="2" t="s">
        <v>1108</v>
      </c>
    </row>
    <row r="290" spans="1:1">
      <c r="A290" s="2" t="s">
        <v>1109</v>
      </c>
    </row>
    <row r="291" spans="1:1">
      <c r="A291" s="2" t="s">
        <v>1110</v>
      </c>
    </row>
    <row r="292" spans="1:1">
      <c r="A292" s="2" t="s">
        <v>1111</v>
      </c>
    </row>
    <row r="293" spans="1:1">
      <c r="A293" s="2" t="s">
        <v>1112</v>
      </c>
    </row>
    <row r="294" spans="1:1">
      <c r="A294" s="2" t="s">
        <v>1113</v>
      </c>
    </row>
    <row r="295" spans="1:1">
      <c r="A295" s="2" t="s">
        <v>1113</v>
      </c>
    </row>
    <row r="296" spans="1:1">
      <c r="A296" s="2" t="s">
        <v>1114</v>
      </c>
    </row>
    <row r="297" spans="1:1">
      <c r="A297" s="2" t="s">
        <v>1115</v>
      </c>
    </row>
    <row r="298" spans="1:1">
      <c r="A298" s="2" t="s">
        <v>1115</v>
      </c>
    </row>
    <row r="299" spans="1:1">
      <c r="A299" s="2" t="s">
        <v>1116</v>
      </c>
    </row>
    <row r="300" spans="1:1">
      <c r="A300" s="2" t="s">
        <v>1116</v>
      </c>
    </row>
    <row r="301" spans="1:1">
      <c r="A301" s="2" t="s">
        <v>1117</v>
      </c>
    </row>
    <row r="302" spans="1:1">
      <c r="A302" s="2" t="s">
        <v>1117</v>
      </c>
    </row>
    <row r="303" spans="1:1">
      <c r="A303" s="2" t="s">
        <v>1118</v>
      </c>
    </row>
    <row r="304" spans="1:1">
      <c r="A304" s="2" t="s">
        <v>1119</v>
      </c>
    </row>
    <row r="305" spans="1:1">
      <c r="A305" s="2" t="s">
        <v>1120</v>
      </c>
    </row>
    <row r="306" spans="1:1">
      <c r="A306" s="2" t="s">
        <v>1121</v>
      </c>
    </row>
    <row r="307" spans="1:1">
      <c r="A307" s="2" t="s">
        <v>1122</v>
      </c>
    </row>
    <row r="308" spans="1:1">
      <c r="A308" s="2" t="s">
        <v>1123</v>
      </c>
    </row>
    <row r="309" spans="1:1">
      <c r="A309" s="2" t="s">
        <v>1124</v>
      </c>
    </row>
    <row r="310" spans="1:1">
      <c r="A310" s="2" t="s">
        <v>1125</v>
      </c>
    </row>
    <row r="311" spans="1:1">
      <c r="A311" s="2" t="s">
        <v>1126</v>
      </c>
    </row>
    <row r="312" spans="1:1">
      <c r="A312" s="2" t="s">
        <v>1127</v>
      </c>
    </row>
    <row r="313" spans="1:1">
      <c r="A313" s="2" t="s">
        <v>1128</v>
      </c>
    </row>
    <row r="314" spans="1:1">
      <c r="A314" s="2" t="s">
        <v>946</v>
      </c>
    </row>
    <row r="315" spans="1:1">
      <c r="A315" s="2" t="s">
        <v>1129</v>
      </c>
    </row>
    <row r="316" spans="1:1">
      <c r="A316" s="2" t="s">
        <v>1130</v>
      </c>
    </row>
    <row r="317" spans="1:1">
      <c r="A317" s="2" t="s">
        <v>952</v>
      </c>
    </row>
    <row r="318" spans="1:1">
      <c r="A318" s="2" t="s">
        <v>952</v>
      </c>
    </row>
    <row r="319" spans="1:1">
      <c r="A319" s="2" t="s">
        <v>952</v>
      </c>
    </row>
    <row r="320" spans="1:1">
      <c r="A320" s="2" t="s">
        <v>955</v>
      </c>
    </row>
    <row r="321" spans="1:1">
      <c r="A321" s="2" t="s">
        <v>955</v>
      </c>
    </row>
    <row r="322" spans="1:1">
      <c r="A322" s="2" t="s">
        <v>957</v>
      </c>
    </row>
    <row r="323" spans="1:1">
      <c r="A323" s="2" t="s">
        <v>957</v>
      </c>
    </row>
    <row r="324" spans="1:1">
      <c r="A324" s="2" t="s">
        <v>957</v>
      </c>
    </row>
    <row r="325" spans="1:1">
      <c r="A325" s="2" t="s">
        <v>957</v>
      </c>
    </row>
    <row r="326" spans="1:1">
      <c r="A326" s="2" t="s">
        <v>957</v>
      </c>
    </row>
    <row r="327" spans="1:1">
      <c r="A327" s="2" t="s">
        <v>959</v>
      </c>
    </row>
    <row r="328" spans="1:1">
      <c r="A328" s="2" t="s">
        <v>961</v>
      </c>
    </row>
    <row r="329" spans="1:1">
      <c r="A329" s="2" t="s">
        <v>961</v>
      </c>
    </row>
    <row r="330" spans="1:1">
      <c r="A330" s="2" t="s">
        <v>961</v>
      </c>
    </row>
    <row r="331" spans="1:1">
      <c r="A331" s="2" t="s">
        <v>963</v>
      </c>
    </row>
    <row r="332" spans="1:1">
      <c r="A332" s="2" t="s">
        <v>963</v>
      </c>
    </row>
    <row r="333" spans="1:1">
      <c r="A333" s="2" t="s">
        <v>965</v>
      </c>
    </row>
    <row r="334" spans="1:1">
      <c r="A334" s="2" t="s">
        <v>967</v>
      </c>
    </row>
    <row r="335" spans="1:1">
      <c r="A335" s="2" t="s">
        <v>967</v>
      </c>
    </row>
    <row r="336" spans="1:1">
      <c r="A336" s="2" t="s">
        <v>967</v>
      </c>
    </row>
    <row r="337" spans="1:1">
      <c r="A337" s="2" t="s">
        <v>969</v>
      </c>
    </row>
    <row r="338" spans="1:1">
      <c r="A338" s="2" t="s">
        <v>971</v>
      </c>
    </row>
    <row r="339" spans="1:1">
      <c r="A339" s="2" t="s">
        <v>971</v>
      </c>
    </row>
    <row r="340" spans="1:1">
      <c r="A340" s="2" t="s">
        <v>971</v>
      </c>
    </row>
    <row r="341" spans="1:1">
      <c r="A341" s="2" t="s">
        <v>971</v>
      </c>
    </row>
    <row r="342" spans="1:1">
      <c r="A342" s="2" t="s">
        <v>971</v>
      </c>
    </row>
    <row r="343" spans="1:1">
      <c r="A343" s="2" t="s">
        <v>1131</v>
      </c>
    </row>
    <row r="344" spans="1:1">
      <c r="A344" s="2" t="s">
        <v>1132</v>
      </c>
    </row>
    <row r="345" spans="1:1">
      <c r="A345" s="2" t="s">
        <v>1133</v>
      </c>
    </row>
    <row r="346" spans="1:1">
      <c r="A346" s="2" t="s">
        <v>1134</v>
      </c>
    </row>
    <row r="347" spans="1:1">
      <c r="A347" s="2" t="s">
        <v>1135</v>
      </c>
    </row>
    <row r="348" spans="1:1">
      <c r="A348" s="2" t="s">
        <v>1136</v>
      </c>
    </row>
    <row r="349" spans="1:1">
      <c r="A349" s="2" t="s">
        <v>1137</v>
      </c>
    </row>
    <row r="350" spans="1:1">
      <c r="A350" s="2" t="s">
        <v>1138</v>
      </c>
    </row>
    <row r="351" spans="1:1">
      <c r="A351" s="2" t="s">
        <v>1139</v>
      </c>
    </row>
    <row r="352" spans="1:1">
      <c r="A352" s="2" t="s">
        <v>1140</v>
      </c>
    </row>
    <row r="353" spans="1:1">
      <c r="A353" s="2" t="s">
        <v>1140</v>
      </c>
    </row>
    <row r="354" spans="1:1">
      <c r="A354" s="2" t="s">
        <v>1141</v>
      </c>
    </row>
    <row r="355" spans="1:1">
      <c r="A355" s="2" t="s">
        <v>1142</v>
      </c>
    </row>
    <row r="356" spans="1:1">
      <c r="A356" s="2" t="s">
        <v>1141</v>
      </c>
    </row>
    <row r="357" spans="1:1">
      <c r="A357" s="2" t="s">
        <v>990</v>
      </c>
    </row>
    <row r="358" spans="1:1">
      <c r="A358" s="2" t="s">
        <v>990</v>
      </c>
    </row>
    <row r="359" spans="1:1">
      <c r="A359" s="2" t="s">
        <v>990</v>
      </c>
    </row>
    <row r="360" spans="1:1">
      <c r="A360" s="2" t="s">
        <v>990</v>
      </c>
    </row>
    <row r="361" spans="1:1">
      <c r="A361" s="2" t="s">
        <v>990</v>
      </c>
    </row>
    <row r="362" spans="1:1">
      <c r="A362" s="2" t="s">
        <v>990</v>
      </c>
    </row>
    <row r="363" spans="1:1">
      <c r="A363" s="2" t="s">
        <v>990</v>
      </c>
    </row>
    <row r="364" spans="1:1">
      <c r="A364" s="2" t="s">
        <v>994</v>
      </c>
    </row>
    <row r="365" spans="1:1">
      <c r="A365" s="2" t="s">
        <v>994</v>
      </c>
    </row>
    <row r="366" spans="1:1">
      <c r="A366" s="2" t="s">
        <v>996</v>
      </c>
    </row>
    <row r="367" spans="1:1">
      <c r="A367" s="2" t="s">
        <v>996</v>
      </c>
    </row>
    <row r="368" spans="1:1">
      <c r="A368" s="2" t="s">
        <v>996</v>
      </c>
    </row>
    <row r="369" spans="1:1">
      <c r="A369" s="2" t="s">
        <v>998</v>
      </c>
    </row>
    <row r="370" spans="1:1">
      <c r="A370" s="2" t="s">
        <v>998</v>
      </c>
    </row>
    <row r="371" spans="1:1">
      <c r="A371" s="2" t="s">
        <v>998</v>
      </c>
    </row>
    <row r="372" spans="1:1">
      <c r="A372" s="2" t="s">
        <v>998</v>
      </c>
    </row>
    <row r="373" spans="1:1">
      <c r="A373" s="2" t="s">
        <v>1000</v>
      </c>
    </row>
    <row r="374" spans="1:1">
      <c r="A374" s="2" t="s">
        <v>1000</v>
      </c>
    </row>
    <row r="375" spans="1:1">
      <c r="A375" s="2" t="s">
        <v>1000</v>
      </c>
    </row>
    <row r="376" spans="1:1">
      <c r="A376" s="2" t="s">
        <v>1000</v>
      </c>
    </row>
    <row r="377" spans="1:1">
      <c r="A377" s="2" t="s">
        <v>1002</v>
      </c>
    </row>
    <row r="378" spans="1:1">
      <c r="A378" s="2" t="s">
        <v>1004</v>
      </c>
    </row>
    <row r="379" spans="1:1">
      <c r="A379" s="2" t="s">
        <v>1006</v>
      </c>
    </row>
    <row r="380" spans="1:1">
      <c r="A380" s="2" t="s">
        <v>1006</v>
      </c>
    </row>
    <row r="381" spans="1:1">
      <c r="A381" s="2" t="s">
        <v>1006</v>
      </c>
    </row>
    <row r="382" spans="1:1">
      <c r="A382" s="2" t="s">
        <v>1008</v>
      </c>
    </row>
    <row r="383" spans="1:1">
      <c r="A383" s="2" t="s">
        <v>1010</v>
      </c>
    </row>
    <row r="384" spans="1:1">
      <c r="A384" s="2" t="s">
        <v>1012</v>
      </c>
    </row>
    <row r="385" spans="1:1">
      <c r="A385" s="2" t="s">
        <v>1012</v>
      </c>
    </row>
    <row r="386" spans="1:1">
      <c r="A386" s="2" t="s">
        <v>1014</v>
      </c>
    </row>
    <row r="387" spans="1:1">
      <c r="A387" s="2" t="s">
        <v>1014</v>
      </c>
    </row>
    <row r="388" spans="1:1">
      <c r="A388" s="2" t="s">
        <v>1016</v>
      </c>
    </row>
    <row r="389" spans="1:1">
      <c r="A389" s="2" t="s">
        <v>1016</v>
      </c>
    </row>
    <row r="390" spans="1:1">
      <c r="A390" s="2" t="s">
        <v>1016</v>
      </c>
    </row>
    <row r="391" spans="1:1">
      <c r="A391" s="2" t="s">
        <v>1016</v>
      </c>
    </row>
    <row r="392" spans="1:1">
      <c r="A392" s="2" t="s">
        <v>1016</v>
      </c>
    </row>
    <row r="393" spans="1:1">
      <c r="A393" s="2" t="s">
        <v>1016</v>
      </c>
    </row>
    <row r="394" spans="1:1">
      <c r="A394" s="2" t="s">
        <v>1018</v>
      </c>
    </row>
    <row r="395" spans="1:1">
      <c r="A395" s="2" t="s">
        <v>1018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185</v>
      </c>
    </row>
    <row r="6" spans="2:2">
      <c r="B6" s="2" t="s">
        <v>186</v>
      </c>
    </row>
    <row r="7" spans="2:2">
      <c r="B7" s="2" t="s">
        <v>187</v>
      </c>
    </row>
    <row r="8" spans="2:2">
      <c r="B8" s="2" t="s">
        <v>188</v>
      </c>
    </row>
    <row r="9" spans="2:2">
      <c r="B9" s="2" t="s">
        <v>189</v>
      </c>
    </row>
    <row r="10" spans="2:2">
      <c r="B10" s="2" t="s">
        <v>6</v>
      </c>
    </row>
    <row r="11" spans="2:2" ht="15" customHeight="1">
      <c r="B11" s="2" t="s">
        <v>7</v>
      </c>
    </row>
    <row r="12" spans="2:2">
      <c r="B12" s="2" t="s">
        <v>185</v>
      </c>
    </row>
    <row r="13" spans="2:2">
      <c r="B13" s="2" t="s">
        <v>186</v>
      </c>
    </row>
    <row r="14" spans="2:2">
      <c r="B14" s="2" t="s">
        <v>190</v>
      </c>
    </row>
    <row r="15" spans="2:2" ht="15" customHeight="1">
      <c r="B15" s="2" t="s">
        <v>191</v>
      </c>
    </row>
    <row r="16" spans="2:2">
      <c r="B16" s="2" t="s">
        <v>189</v>
      </c>
    </row>
    <row r="17" spans="2:8">
      <c r="B17" s="2" t="s">
        <v>6</v>
      </c>
    </row>
    <row r="18" spans="2:8">
      <c r="B18" s="2" t="s">
        <v>192</v>
      </c>
    </row>
    <row r="19" spans="2:8">
      <c r="B19" s="2" t="s">
        <v>193</v>
      </c>
    </row>
    <row r="20" spans="2:8">
      <c r="B20" s="2" t="s">
        <v>194</v>
      </c>
      <c r="C20" s="2">
        <v>32585</v>
      </c>
    </row>
    <row r="21" spans="2:8">
      <c r="B21" s="2" t="s">
        <v>11</v>
      </c>
      <c r="C21" s="2" t="s">
        <v>195</v>
      </c>
    </row>
    <row r="22" spans="2:8">
      <c r="B22" s="2" t="s">
        <v>196</v>
      </c>
      <c r="C22" s="2" t="s">
        <v>14</v>
      </c>
    </row>
    <row r="23" spans="2:8">
      <c r="B23" s="2" t="s">
        <v>197</v>
      </c>
      <c r="C23" s="2" t="s">
        <v>198</v>
      </c>
      <c r="D23" s="2" t="s">
        <v>199</v>
      </c>
      <c r="E23" s="2" t="s">
        <v>200</v>
      </c>
      <c r="F23" s="2" t="s">
        <v>168</v>
      </c>
      <c r="G23" s="2" t="s">
        <v>201</v>
      </c>
      <c r="H23" s="2" t="s">
        <v>21</v>
      </c>
    </row>
    <row r="24" spans="2:8">
      <c r="B24" s="2">
        <v>2</v>
      </c>
      <c r="C24" s="2" t="s">
        <v>202</v>
      </c>
      <c r="D24" s="2" t="s">
        <v>203</v>
      </c>
      <c r="E24" s="2" t="s">
        <v>25</v>
      </c>
      <c r="F24" s="2" t="s">
        <v>204</v>
      </c>
      <c r="G24" s="2">
        <v>70.52</v>
      </c>
      <c r="H24" s="2">
        <v>141.04</v>
      </c>
    </row>
    <row r="25" spans="2:8">
      <c r="B25" s="2">
        <v>3</v>
      </c>
      <c r="C25" s="2" t="s">
        <v>205</v>
      </c>
      <c r="D25" s="2" t="s">
        <v>206</v>
      </c>
      <c r="E25" s="2" t="s">
        <v>26</v>
      </c>
      <c r="F25" s="2" t="s">
        <v>207</v>
      </c>
      <c r="G25" s="2">
        <v>9.2200000000000006</v>
      </c>
      <c r="H25" s="2">
        <v>27.66</v>
      </c>
    </row>
    <row r="26" spans="2:8">
      <c r="B26" s="2">
        <v>20</v>
      </c>
      <c r="C26" s="2" t="s">
        <v>208</v>
      </c>
      <c r="D26" s="2" t="s">
        <v>27</v>
      </c>
      <c r="E26" s="2" t="s">
        <v>209</v>
      </c>
      <c r="F26" s="2" t="s">
        <v>210</v>
      </c>
      <c r="G26" s="2">
        <v>1.58</v>
      </c>
      <c r="H26" s="2">
        <v>31.6</v>
      </c>
    </row>
    <row r="27" spans="2:8">
      <c r="B27" s="2">
        <v>20</v>
      </c>
      <c r="C27" s="2" t="s">
        <v>208</v>
      </c>
      <c r="D27" s="2" t="s">
        <v>27</v>
      </c>
      <c r="E27" s="2" t="s">
        <v>211</v>
      </c>
      <c r="F27" s="2" t="s">
        <v>210</v>
      </c>
      <c r="G27" s="2">
        <v>1.58</v>
      </c>
      <c r="H27" s="2">
        <v>31.6</v>
      </c>
    </row>
    <row r="28" spans="2:8">
      <c r="B28" s="2">
        <v>20</v>
      </c>
      <c r="C28" s="2" t="s">
        <v>208</v>
      </c>
      <c r="D28" s="2" t="s">
        <v>27</v>
      </c>
      <c r="E28" s="2" t="s">
        <v>212</v>
      </c>
      <c r="F28" s="2" t="s">
        <v>210</v>
      </c>
      <c r="G28" s="2">
        <v>1.58</v>
      </c>
      <c r="H28" s="2">
        <v>31.6</v>
      </c>
    </row>
    <row r="29" spans="2:8">
      <c r="B29" s="2">
        <v>20</v>
      </c>
      <c r="C29" s="2" t="s">
        <v>208</v>
      </c>
      <c r="D29" s="2" t="s">
        <v>27</v>
      </c>
      <c r="E29" s="2" t="s">
        <v>213</v>
      </c>
      <c r="F29" s="2" t="s">
        <v>210</v>
      </c>
      <c r="G29" s="2">
        <v>1.58</v>
      </c>
      <c r="H29" s="2">
        <v>31.6</v>
      </c>
    </row>
    <row r="30" spans="2:8">
      <c r="B30" s="2">
        <v>30</v>
      </c>
      <c r="C30" s="2" t="s">
        <v>214</v>
      </c>
      <c r="D30" s="2" t="s">
        <v>26</v>
      </c>
      <c r="F30" s="2" t="s">
        <v>215</v>
      </c>
      <c r="G30" s="2">
        <v>0.85</v>
      </c>
      <c r="H30" s="2">
        <v>25.5</v>
      </c>
    </row>
    <row r="31" spans="2:8">
      <c r="B31" s="2">
        <v>10</v>
      </c>
      <c r="C31" s="2" t="s">
        <v>216</v>
      </c>
      <c r="D31" s="2" t="s">
        <v>217</v>
      </c>
      <c r="F31" s="2" t="s">
        <v>218</v>
      </c>
      <c r="G31" s="2">
        <v>24.9</v>
      </c>
      <c r="H31" s="2">
        <v>249</v>
      </c>
    </row>
    <row r="32" spans="2:8">
      <c r="B32" s="2">
        <v>10</v>
      </c>
      <c r="C32" s="2" t="s">
        <v>216</v>
      </c>
      <c r="D32" s="2" t="s">
        <v>219</v>
      </c>
      <c r="F32" s="2" t="s">
        <v>218</v>
      </c>
      <c r="G32" s="2">
        <v>26.37</v>
      </c>
      <c r="H32" s="2">
        <v>263.7</v>
      </c>
    </row>
    <row r="33" spans="2:8">
      <c r="B33" s="2">
        <v>20</v>
      </c>
      <c r="C33" s="2" t="s">
        <v>220</v>
      </c>
      <c r="D33" s="2" t="s">
        <v>25</v>
      </c>
      <c r="F33" s="2" t="s">
        <v>221</v>
      </c>
      <c r="G33" s="2">
        <v>20.28</v>
      </c>
      <c r="H33" s="2">
        <v>405.6</v>
      </c>
    </row>
    <row r="34" spans="2:8">
      <c r="B34" s="2">
        <v>40</v>
      </c>
      <c r="C34" s="2" t="s">
        <v>220</v>
      </c>
      <c r="D34" s="2" t="s">
        <v>26</v>
      </c>
      <c r="F34" s="2" t="s">
        <v>221</v>
      </c>
      <c r="G34" s="2">
        <v>25.07</v>
      </c>
      <c r="H34" s="91">
        <v>1002.8</v>
      </c>
    </row>
    <row r="35" spans="2:8">
      <c r="B35" s="2">
        <v>20</v>
      </c>
      <c r="C35" s="2" t="s">
        <v>220</v>
      </c>
      <c r="D35" s="2" t="s">
        <v>27</v>
      </c>
      <c r="F35" s="2" t="s">
        <v>221</v>
      </c>
      <c r="G35" s="2">
        <v>30.75</v>
      </c>
      <c r="H35" s="2">
        <v>615</v>
      </c>
    </row>
    <row r="36" spans="2:8">
      <c r="B36" s="2">
        <v>3</v>
      </c>
      <c r="C36" s="2" t="s">
        <v>222</v>
      </c>
      <c r="F36" s="2" t="s">
        <v>223</v>
      </c>
      <c r="G36" s="2">
        <v>155.41999999999999</v>
      </c>
      <c r="H36" s="2">
        <v>466.26</v>
      </c>
    </row>
    <row r="37" spans="2:8">
      <c r="B37" s="2">
        <v>8</v>
      </c>
      <c r="C37" s="2" t="s">
        <v>224</v>
      </c>
      <c r="D37" s="2" t="s">
        <v>225</v>
      </c>
      <c r="F37" s="2" t="s">
        <v>226</v>
      </c>
      <c r="G37" s="2">
        <v>18.13</v>
      </c>
      <c r="H37" s="2">
        <v>145.04</v>
      </c>
    </row>
    <row r="38" spans="2:8">
      <c r="B38" s="2">
        <v>2</v>
      </c>
      <c r="C38" s="2" t="s">
        <v>224</v>
      </c>
      <c r="D38" s="2" t="s">
        <v>227</v>
      </c>
      <c r="F38" s="2" t="s">
        <v>226</v>
      </c>
      <c r="G38" s="2">
        <v>19.52</v>
      </c>
      <c r="H38" s="2">
        <v>39.04</v>
      </c>
    </row>
    <row r="39" spans="2:8">
      <c r="B39" s="2">
        <v>3</v>
      </c>
      <c r="C39" s="2" t="s">
        <v>224</v>
      </c>
      <c r="D39" s="2" t="s">
        <v>228</v>
      </c>
      <c r="F39" s="2" t="s">
        <v>226</v>
      </c>
      <c r="G39" s="2">
        <v>21.3</v>
      </c>
      <c r="H39" s="2">
        <v>63.9</v>
      </c>
    </row>
    <row r="40" spans="2:8">
      <c r="B40" s="2">
        <v>2</v>
      </c>
      <c r="C40" s="2" t="s">
        <v>224</v>
      </c>
      <c r="D40" s="2" t="s">
        <v>229</v>
      </c>
      <c r="F40" s="2" t="s">
        <v>226</v>
      </c>
      <c r="G40" s="2">
        <v>18.829999999999998</v>
      </c>
      <c r="H40" s="2">
        <v>37.659999999999997</v>
      </c>
    </row>
    <row r="41" spans="2:8">
      <c r="B41" s="2">
        <v>6</v>
      </c>
      <c r="C41" s="2" t="s">
        <v>224</v>
      </c>
      <c r="D41" s="2" t="s">
        <v>230</v>
      </c>
      <c r="F41" s="2" t="s">
        <v>226</v>
      </c>
      <c r="G41" s="2">
        <v>20.22</v>
      </c>
      <c r="H41" s="2">
        <v>121.32</v>
      </c>
    </row>
    <row r="42" spans="2:8">
      <c r="B42" s="2">
        <v>7</v>
      </c>
      <c r="C42" s="2" t="s">
        <v>224</v>
      </c>
      <c r="D42" s="2" t="s">
        <v>231</v>
      </c>
      <c r="F42" s="2" t="s">
        <v>226</v>
      </c>
      <c r="G42" s="2">
        <v>22</v>
      </c>
      <c r="H42" s="2">
        <v>154</v>
      </c>
    </row>
    <row r="43" spans="2:8">
      <c r="B43" s="2">
        <v>10</v>
      </c>
      <c r="C43" s="2" t="s">
        <v>224</v>
      </c>
      <c r="D43" s="2" t="s">
        <v>232</v>
      </c>
      <c r="F43" s="2" t="s">
        <v>226</v>
      </c>
      <c r="G43" s="2">
        <v>19.48</v>
      </c>
      <c r="H43" s="2">
        <v>194.8</v>
      </c>
    </row>
    <row r="44" spans="2:8">
      <c r="B44" s="2">
        <v>8</v>
      </c>
      <c r="C44" s="2" t="s">
        <v>224</v>
      </c>
      <c r="D44" s="2" t="s">
        <v>233</v>
      </c>
      <c r="F44" s="2" t="s">
        <v>226</v>
      </c>
      <c r="G44" s="2">
        <v>20.88</v>
      </c>
      <c r="H44" s="2">
        <v>167.04</v>
      </c>
    </row>
    <row r="45" spans="2:8">
      <c r="B45" s="2">
        <v>9</v>
      </c>
      <c r="C45" s="2" t="s">
        <v>224</v>
      </c>
      <c r="D45" s="2" t="s">
        <v>234</v>
      </c>
      <c r="F45" s="2" t="s">
        <v>226</v>
      </c>
      <c r="G45" s="2">
        <v>22.66</v>
      </c>
      <c r="H45" s="2">
        <v>203.94</v>
      </c>
    </row>
    <row r="46" spans="2:8">
      <c r="B46" s="2">
        <v>1</v>
      </c>
      <c r="C46" s="2" t="s">
        <v>235</v>
      </c>
      <c r="D46" s="2" t="s">
        <v>27</v>
      </c>
      <c r="E46" s="2" t="s">
        <v>107</v>
      </c>
      <c r="F46" s="2" t="s">
        <v>236</v>
      </c>
      <c r="G46" s="2">
        <v>2.64</v>
      </c>
      <c r="H46" s="2">
        <v>2.64</v>
      </c>
    </row>
    <row r="47" spans="2:8">
      <c r="B47" s="2">
        <v>1</v>
      </c>
      <c r="C47" s="2" t="s">
        <v>235</v>
      </c>
      <c r="D47" s="2" t="s">
        <v>27</v>
      </c>
      <c r="E47" s="2" t="s">
        <v>209</v>
      </c>
      <c r="F47" s="2" t="s">
        <v>236</v>
      </c>
      <c r="G47" s="2">
        <v>2.64</v>
      </c>
      <c r="H47" s="2">
        <v>2.64</v>
      </c>
    </row>
    <row r="48" spans="2:8">
      <c r="B48" s="2">
        <v>1</v>
      </c>
      <c r="C48" s="2" t="s">
        <v>235</v>
      </c>
      <c r="D48" s="2" t="s">
        <v>27</v>
      </c>
      <c r="E48" s="2" t="s">
        <v>211</v>
      </c>
      <c r="F48" s="2" t="s">
        <v>236</v>
      </c>
      <c r="G48" s="2">
        <v>2.64</v>
      </c>
      <c r="H48" s="2">
        <v>2.64</v>
      </c>
    </row>
    <row r="49" spans="2:8">
      <c r="B49" s="2">
        <v>1</v>
      </c>
      <c r="C49" s="2" t="s">
        <v>235</v>
      </c>
      <c r="D49" s="2" t="s">
        <v>27</v>
      </c>
      <c r="E49" s="2" t="s">
        <v>212</v>
      </c>
      <c r="F49" s="2" t="s">
        <v>236</v>
      </c>
      <c r="G49" s="2">
        <v>2.64</v>
      </c>
      <c r="H49" s="2">
        <v>2.64</v>
      </c>
    </row>
    <row r="50" spans="2:8">
      <c r="B50" s="2">
        <v>20</v>
      </c>
      <c r="C50" s="2" t="s">
        <v>237</v>
      </c>
      <c r="D50" s="2" t="s">
        <v>238</v>
      </c>
      <c r="F50" s="2" t="s">
        <v>239</v>
      </c>
      <c r="G50" s="2">
        <v>5.37</v>
      </c>
      <c r="H50" s="2">
        <v>107.4</v>
      </c>
    </row>
    <row r="51" spans="2:8">
      <c r="B51" s="2">
        <v>1</v>
      </c>
      <c r="C51" s="2" t="s">
        <v>240</v>
      </c>
      <c r="D51" s="2" t="s">
        <v>241</v>
      </c>
      <c r="E51" s="2" t="s">
        <v>213</v>
      </c>
      <c r="F51" s="2" t="s">
        <v>242</v>
      </c>
      <c r="G51" s="2">
        <v>27.52</v>
      </c>
      <c r="H51" s="2">
        <v>27.52</v>
      </c>
    </row>
    <row r="52" spans="2:8">
      <c r="B52" s="2">
        <v>1</v>
      </c>
      <c r="C52" s="2" t="s">
        <v>240</v>
      </c>
      <c r="D52" s="2" t="s">
        <v>243</v>
      </c>
      <c r="E52" s="2" t="s">
        <v>209</v>
      </c>
      <c r="F52" s="2" t="s">
        <v>242</v>
      </c>
      <c r="G52" s="2">
        <v>251.15</v>
      </c>
      <c r="H52" s="2">
        <v>251.15</v>
      </c>
    </row>
    <row r="53" spans="2:8">
      <c r="B53" s="2">
        <v>20</v>
      </c>
      <c r="C53" s="2" t="s">
        <v>244</v>
      </c>
      <c r="D53" s="2" t="s">
        <v>37</v>
      </c>
      <c r="F53" s="2" t="s">
        <v>245</v>
      </c>
      <c r="G53" s="2">
        <v>0.34</v>
      </c>
      <c r="H53" s="2">
        <v>6.8</v>
      </c>
    </row>
    <row r="54" spans="2:8">
      <c r="B54" s="2">
        <v>10</v>
      </c>
      <c r="C54" s="2" t="s">
        <v>246</v>
      </c>
      <c r="D54" s="2" t="s">
        <v>238</v>
      </c>
      <c r="F54" s="2" t="s">
        <v>247</v>
      </c>
      <c r="G54" s="2">
        <v>1.01</v>
      </c>
      <c r="H54" s="2">
        <v>10.1</v>
      </c>
    </row>
    <row r="55" spans="2:8">
      <c r="B55" s="2">
        <v>5</v>
      </c>
      <c r="C55" s="2" t="s">
        <v>248</v>
      </c>
      <c r="D55" s="2" t="s">
        <v>107</v>
      </c>
      <c r="F55" s="2" t="s">
        <v>249</v>
      </c>
      <c r="G55" s="2">
        <v>1.29</v>
      </c>
      <c r="H55" s="2">
        <v>6.45</v>
      </c>
    </row>
    <row r="56" spans="2:8">
      <c r="B56" s="2">
        <v>5</v>
      </c>
      <c r="C56" s="2" t="s">
        <v>248</v>
      </c>
      <c r="D56" s="2" t="s">
        <v>209</v>
      </c>
      <c r="F56" s="2" t="s">
        <v>249</v>
      </c>
      <c r="G56" s="2">
        <v>1.29</v>
      </c>
      <c r="H56" s="2">
        <v>6.45</v>
      </c>
    </row>
    <row r="57" spans="2:8">
      <c r="B57" s="2">
        <v>2</v>
      </c>
      <c r="C57" s="2" t="s">
        <v>250</v>
      </c>
      <c r="F57" s="2" t="s">
        <v>251</v>
      </c>
      <c r="G57" s="2">
        <v>28.26</v>
      </c>
      <c r="H57" s="2">
        <v>56.52</v>
      </c>
    </row>
    <row r="58" spans="2:8">
      <c r="B58" s="2">
        <v>2</v>
      </c>
      <c r="C58" s="2" t="s">
        <v>252</v>
      </c>
      <c r="F58" s="2" t="s">
        <v>253</v>
      </c>
      <c r="G58" s="2">
        <v>30.09</v>
      </c>
      <c r="H58" s="2">
        <v>60.18</v>
      </c>
    </row>
    <row r="59" spans="2:8">
      <c r="F59" s="2" t="s">
        <v>254</v>
      </c>
      <c r="G59" s="91">
        <v>4992.83</v>
      </c>
    </row>
    <row r="60" spans="2:8">
      <c r="F60" s="2" t="s">
        <v>255</v>
      </c>
      <c r="G60" s="2">
        <v>624.1</v>
      </c>
    </row>
    <row r="61" spans="2:8">
      <c r="F61" s="2" t="s">
        <v>256</v>
      </c>
      <c r="G61" s="91">
        <v>4368.7299999999996</v>
      </c>
    </row>
    <row r="62" spans="2:8">
      <c r="F62" s="2" t="s">
        <v>257</v>
      </c>
      <c r="G62" s="2" t="s">
        <v>165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276</v>
      </c>
    </row>
    <row r="6" spans="2:2">
      <c r="B6" s="2" t="s">
        <v>277</v>
      </c>
    </row>
    <row r="7" spans="2:2">
      <c r="B7" s="2" t="s">
        <v>278</v>
      </c>
    </row>
    <row r="8" spans="2:2">
      <c r="B8" s="2" t="s">
        <v>279</v>
      </c>
    </row>
    <row r="10" spans="2:2">
      <c r="B10" s="2" t="s">
        <v>6</v>
      </c>
    </row>
    <row r="11" spans="2:2" ht="15" customHeight="1">
      <c r="B11" s="2" t="s">
        <v>7</v>
      </c>
    </row>
    <row r="12" spans="2:2">
      <c r="B12" s="2" t="s">
        <v>276</v>
      </c>
    </row>
    <row r="13" spans="2:2">
      <c r="B13" s="2" t="s">
        <v>277</v>
      </c>
    </row>
    <row r="14" spans="2:2">
      <c r="B14" s="2" t="s">
        <v>278</v>
      </c>
    </row>
    <row r="15" spans="2:2" ht="15" customHeight="1">
      <c r="B15" s="2" t="s">
        <v>279</v>
      </c>
    </row>
    <row r="16" spans="2:2">
      <c r="B16" s="2" t="s">
        <v>6</v>
      </c>
    </row>
    <row r="18" spans="2:9">
      <c r="B18" s="2" t="s">
        <v>280</v>
      </c>
    </row>
    <row r="19" spans="2:9">
      <c r="B19" s="2" t="s">
        <v>281</v>
      </c>
    </row>
    <row r="20" spans="2:9">
      <c r="B20" s="2" t="s">
        <v>194</v>
      </c>
      <c r="C20" s="2">
        <v>32609</v>
      </c>
    </row>
    <row r="21" spans="2:9">
      <c r="B21" s="2" t="s">
        <v>11</v>
      </c>
      <c r="C21" s="96">
        <v>44896</v>
      </c>
    </row>
    <row r="22" spans="2:9">
      <c r="B22" s="2" t="s">
        <v>196</v>
      </c>
      <c r="C22" s="2" t="s">
        <v>282</v>
      </c>
    </row>
    <row r="23" spans="2:9">
      <c r="B23" s="2" t="s">
        <v>197</v>
      </c>
      <c r="C23" s="2" t="s">
        <v>198</v>
      </c>
      <c r="D23" s="2" t="s">
        <v>283</v>
      </c>
      <c r="E23" s="2" t="s">
        <v>199</v>
      </c>
      <c r="F23" s="2" t="s">
        <v>200</v>
      </c>
      <c r="G23" s="2" t="s">
        <v>168</v>
      </c>
      <c r="H23" s="2" t="s">
        <v>201</v>
      </c>
      <c r="I23" s="2" t="s">
        <v>21</v>
      </c>
    </row>
    <row r="24" spans="2:9">
      <c r="B24" s="2">
        <v>500</v>
      </c>
      <c r="C24" s="2" t="s">
        <v>284</v>
      </c>
      <c r="D24" s="2" t="s">
        <v>285</v>
      </c>
      <c r="E24" s="2" t="s">
        <v>241</v>
      </c>
      <c r="F24" s="2" t="s">
        <v>238</v>
      </c>
      <c r="G24" s="2" t="s">
        <v>286</v>
      </c>
      <c r="H24" s="2">
        <v>78.430000000000007</v>
      </c>
      <c r="I24" s="91">
        <v>39215</v>
      </c>
    </row>
    <row r="25" spans="2:9">
      <c r="B25" s="2">
        <v>1</v>
      </c>
      <c r="C25" s="2" t="s">
        <v>284</v>
      </c>
      <c r="D25" s="2" t="s">
        <v>285</v>
      </c>
      <c r="E25" s="2" t="s">
        <v>241</v>
      </c>
      <c r="F25" s="2" t="s">
        <v>209</v>
      </c>
      <c r="G25" s="2" t="s">
        <v>286</v>
      </c>
      <c r="H25" s="2">
        <v>78.430000000000007</v>
      </c>
      <c r="I25" s="2">
        <v>78.430000000000007</v>
      </c>
    </row>
    <row r="26" spans="2:9">
      <c r="B26" s="2">
        <v>1</v>
      </c>
      <c r="C26" s="2" t="s">
        <v>284</v>
      </c>
      <c r="D26" s="2" t="s">
        <v>287</v>
      </c>
      <c r="E26" s="2" t="s">
        <v>203</v>
      </c>
      <c r="F26" s="2" t="s">
        <v>209</v>
      </c>
      <c r="G26" s="2" t="s">
        <v>286</v>
      </c>
      <c r="H26" s="2">
        <v>309.60000000000002</v>
      </c>
      <c r="I26" s="2">
        <v>309.60000000000002</v>
      </c>
    </row>
    <row r="27" spans="2:9">
      <c r="B27" s="2">
        <v>1</v>
      </c>
      <c r="C27" s="2" t="s">
        <v>288</v>
      </c>
      <c r="D27" s="2" t="s">
        <v>289</v>
      </c>
      <c r="E27" s="2" t="s">
        <v>27</v>
      </c>
      <c r="G27" s="2" t="s">
        <v>290</v>
      </c>
      <c r="H27" s="2">
        <v>1.0900000000000001</v>
      </c>
      <c r="I27" s="2">
        <v>1.0900000000000001</v>
      </c>
    </row>
    <row r="28" spans="2:9">
      <c r="B28" s="2">
        <v>1</v>
      </c>
      <c r="C28" s="2" t="s">
        <v>291</v>
      </c>
      <c r="D28" s="2" t="s">
        <v>292</v>
      </c>
      <c r="E28" s="2" t="s">
        <v>293</v>
      </c>
      <c r="F28" s="2" t="s">
        <v>238</v>
      </c>
      <c r="G28" s="2" t="s">
        <v>294</v>
      </c>
      <c r="H28" s="2">
        <v>0.93</v>
      </c>
      <c r="I28" s="2">
        <v>0.93</v>
      </c>
    </row>
    <row r="29" spans="2:9">
      <c r="B29" s="2">
        <v>1</v>
      </c>
      <c r="C29" s="2" t="s">
        <v>295</v>
      </c>
      <c r="D29" s="2" t="s">
        <v>296</v>
      </c>
      <c r="E29" s="2" t="s">
        <v>297</v>
      </c>
      <c r="F29" s="2" t="s">
        <v>238</v>
      </c>
      <c r="G29" s="2" t="s">
        <v>298</v>
      </c>
      <c r="H29" s="2">
        <v>0.49</v>
      </c>
      <c r="I29" s="2">
        <v>0.49</v>
      </c>
    </row>
    <row r="30" spans="2:9">
      <c r="B30" s="2">
        <v>1</v>
      </c>
      <c r="C30" s="2" t="s">
        <v>299</v>
      </c>
      <c r="D30" s="2" t="s">
        <v>300</v>
      </c>
      <c r="E30" s="2" t="s">
        <v>25</v>
      </c>
      <c r="F30" s="2" t="s">
        <v>301</v>
      </c>
      <c r="G30" s="2" t="s">
        <v>302</v>
      </c>
      <c r="H30" s="2">
        <v>28.06</v>
      </c>
      <c r="I30" s="2">
        <v>28.06</v>
      </c>
    </row>
    <row r="31" spans="2:9">
      <c r="B31" s="2">
        <v>1</v>
      </c>
      <c r="C31" s="2" t="s">
        <v>303</v>
      </c>
      <c r="D31" s="2" t="s">
        <v>304</v>
      </c>
      <c r="E31" s="2" t="s">
        <v>297</v>
      </c>
      <c r="F31" s="2" t="s">
        <v>238</v>
      </c>
      <c r="G31" s="2" t="s">
        <v>305</v>
      </c>
      <c r="H31" s="2">
        <v>0.63</v>
      </c>
      <c r="I31" s="2">
        <v>0.63</v>
      </c>
    </row>
    <row r="32" spans="2:9">
      <c r="B32" s="2">
        <v>1</v>
      </c>
      <c r="C32" s="2" t="s">
        <v>306</v>
      </c>
      <c r="D32" s="2" t="s">
        <v>307</v>
      </c>
      <c r="E32" s="2" t="s">
        <v>107</v>
      </c>
      <c r="G32" s="2" t="s">
        <v>308</v>
      </c>
      <c r="H32" s="2">
        <v>0.99</v>
      </c>
      <c r="I32" s="2">
        <v>0.99</v>
      </c>
    </row>
    <row r="33" spans="2:9">
      <c r="B33" s="2">
        <v>1</v>
      </c>
      <c r="C33" s="2" t="s">
        <v>306</v>
      </c>
      <c r="D33" s="2" t="s">
        <v>307</v>
      </c>
      <c r="E33" s="2" t="s">
        <v>209</v>
      </c>
      <c r="G33" s="2" t="s">
        <v>308</v>
      </c>
      <c r="H33" s="2">
        <v>0.99</v>
      </c>
      <c r="I33" s="2">
        <v>0.99</v>
      </c>
    </row>
    <row r="34" spans="2:9">
      <c r="B34" s="2">
        <v>1</v>
      </c>
      <c r="C34" s="2" t="s">
        <v>306</v>
      </c>
      <c r="D34" s="2" t="s">
        <v>307</v>
      </c>
      <c r="E34" s="2" t="s">
        <v>211</v>
      </c>
      <c r="G34" s="2" t="s">
        <v>308</v>
      </c>
      <c r="H34" s="2">
        <v>0.99</v>
      </c>
      <c r="I34" s="2">
        <v>0.99</v>
      </c>
    </row>
    <row r="35" spans="2:9">
      <c r="B35" s="2">
        <v>1</v>
      </c>
      <c r="C35" s="2" t="s">
        <v>306</v>
      </c>
      <c r="D35" s="2" t="s">
        <v>307</v>
      </c>
      <c r="E35" s="2" t="s">
        <v>212</v>
      </c>
      <c r="G35" s="2" t="s">
        <v>308</v>
      </c>
      <c r="H35" s="2">
        <v>0.99</v>
      </c>
      <c r="I35" s="2">
        <v>0.99</v>
      </c>
    </row>
    <row r="36" spans="2:9">
      <c r="B36" s="2">
        <v>1</v>
      </c>
      <c r="C36" s="2" t="s">
        <v>306</v>
      </c>
      <c r="D36" s="2" t="s">
        <v>307</v>
      </c>
      <c r="E36" s="2" t="s">
        <v>262</v>
      </c>
      <c r="G36" s="2" t="s">
        <v>308</v>
      </c>
      <c r="H36" s="2">
        <v>0.99</v>
      </c>
      <c r="I36" s="2">
        <v>0.99</v>
      </c>
    </row>
    <row r="37" spans="2:9">
      <c r="B37" s="2">
        <v>1</v>
      </c>
      <c r="C37" s="2" t="s">
        <v>306</v>
      </c>
      <c r="D37" s="2" t="s">
        <v>307</v>
      </c>
      <c r="E37" s="2" t="s">
        <v>213</v>
      </c>
      <c r="G37" s="2" t="s">
        <v>308</v>
      </c>
      <c r="H37" s="2">
        <v>0.99</v>
      </c>
      <c r="I37" s="2">
        <v>0.99</v>
      </c>
    </row>
    <row r="38" spans="2:9">
      <c r="B38" s="2">
        <v>1</v>
      </c>
      <c r="C38" s="2" t="s">
        <v>306</v>
      </c>
      <c r="D38" s="2" t="s">
        <v>307</v>
      </c>
      <c r="E38" s="2" t="s">
        <v>264</v>
      </c>
      <c r="G38" s="2" t="s">
        <v>308</v>
      </c>
      <c r="H38" s="2">
        <v>0.99</v>
      </c>
      <c r="I38" s="2">
        <v>0.99</v>
      </c>
    </row>
    <row r="39" spans="2:9">
      <c r="B39" s="2">
        <v>1</v>
      </c>
      <c r="C39" s="2" t="s">
        <v>306</v>
      </c>
      <c r="D39" s="2" t="s">
        <v>307</v>
      </c>
      <c r="E39" s="2" t="s">
        <v>265</v>
      </c>
      <c r="G39" s="2" t="s">
        <v>308</v>
      </c>
      <c r="H39" s="2">
        <v>0.99</v>
      </c>
      <c r="I39" s="2">
        <v>0.99</v>
      </c>
    </row>
    <row r="40" spans="2:9">
      <c r="B40" s="2">
        <v>1</v>
      </c>
      <c r="C40" s="2" t="s">
        <v>306</v>
      </c>
      <c r="D40" s="2" t="s">
        <v>307</v>
      </c>
      <c r="E40" s="2" t="s">
        <v>266</v>
      </c>
      <c r="G40" s="2" t="s">
        <v>308</v>
      </c>
      <c r="H40" s="2">
        <v>0.99</v>
      </c>
      <c r="I40" s="2">
        <v>0.99</v>
      </c>
    </row>
    <row r="41" spans="2:9">
      <c r="B41" s="2">
        <v>1</v>
      </c>
      <c r="C41" s="2" t="s">
        <v>306</v>
      </c>
      <c r="D41" s="2" t="s">
        <v>307</v>
      </c>
      <c r="E41" s="2" t="s">
        <v>267</v>
      </c>
      <c r="G41" s="2" t="s">
        <v>308</v>
      </c>
      <c r="H41" s="2">
        <v>0.99</v>
      </c>
      <c r="I41" s="2">
        <v>0.99</v>
      </c>
    </row>
    <row r="42" spans="2:9">
      <c r="B42" s="2">
        <v>1</v>
      </c>
      <c r="C42" s="2" t="s">
        <v>306</v>
      </c>
      <c r="D42" s="2" t="s">
        <v>307</v>
      </c>
      <c r="E42" s="2" t="s">
        <v>309</v>
      </c>
      <c r="G42" s="2" t="s">
        <v>308</v>
      </c>
      <c r="H42" s="2">
        <v>0.99</v>
      </c>
      <c r="I42" s="2">
        <v>0.99</v>
      </c>
    </row>
    <row r="43" spans="2:9">
      <c r="B43" s="2">
        <v>1</v>
      </c>
      <c r="C43" s="2" t="s">
        <v>306</v>
      </c>
      <c r="D43" s="2" t="s">
        <v>307</v>
      </c>
      <c r="E43" s="2" t="s">
        <v>268</v>
      </c>
      <c r="G43" s="2" t="s">
        <v>308</v>
      </c>
      <c r="H43" s="2">
        <v>0.99</v>
      </c>
      <c r="I43" s="2">
        <v>0.99</v>
      </c>
    </row>
    <row r="44" spans="2:9">
      <c r="B44" s="2">
        <v>1</v>
      </c>
      <c r="C44" s="2" t="s">
        <v>306</v>
      </c>
      <c r="D44" s="2" t="s">
        <v>307</v>
      </c>
      <c r="E44" s="2" t="s">
        <v>310</v>
      </c>
      <c r="G44" s="2" t="s">
        <v>308</v>
      </c>
      <c r="H44" s="2">
        <v>0.99</v>
      </c>
      <c r="I44" s="2">
        <v>0.99</v>
      </c>
    </row>
    <row r="45" spans="2:9">
      <c r="B45" s="2">
        <v>1</v>
      </c>
      <c r="C45" s="2" t="s">
        <v>311</v>
      </c>
      <c r="D45" s="2" t="s">
        <v>312</v>
      </c>
      <c r="E45" s="2" t="s">
        <v>313</v>
      </c>
      <c r="G45" s="2" t="s">
        <v>314</v>
      </c>
      <c r="H45" s="2">
        <v>2.5299999999999998</v>
      </c>
      <c r="I45" s="2">
        <v>2.5299999999999998</v>
      </c>
    </row>
    <row r="46" spans="2:9">
      <c r="B46" s="2">
        <v>1</v>
      </c>
      <c r="C46" s="2" t="s">
        <v>315</v>
      </c>
      <c r="D46" s="2" t="s">
        <v>316</v>
      </c>
      <c r="G46" s="2" t="s">
        <v>317</v>
      </c>
      <c r="H46" s="2">
        <v>0.79</v>
      </c>
      <c r="I46" s="2">
        <v>0.79</v>
      </c>
    </row>
    <row r="47" spans="2:9">
      <c r="B47" s="2">
        <v>1</v>
      </c>
      <c r="C47" s="2" t="s">
        <v>318</v>
      </c>
      <c r="D47" s="2" t="s">
        <v>319</v>
      </c>
      <c r="E47" s="2" t="s">
        <v>313</v>
      </c>
      <c r="G47" s="2" t="s">
        <v>320</v>
      </c>
      <c r="H47" s="2">
        <v>2.8</v>
      </c>
      <c r="I47" s="2">
        <v>2.8</v>
      </c>
    </row>
    <row r="48" spans="2:9">
      <c r="B48" s="2">
        <v>1</v>
      </c>
      <c r="C48" s="2" t="s">
        <v>321</v>
      </c>
      <c r="D48" s="2" t="s">
        <v>322</v>
      </c>
      <c r="E48" s="2" t="s">
        <v>297</v>
      </c>
      <c r="F48" s="2" t="s">
        <v>238</v>
      </c>
      <c r="G48" s="2" t="s">
        <v>323</v>
      </c>
      <c r="H48" s="2">
        <v>2.17</v>
      </c>
      <c r="I48" s="2">
        <v>2.17</v>
      </c>
    </row>
    <row r="49" spans="2:9">
      <c r="B49" s="2">
        <v>1</v>
      </c>
      <c r="C49" s="2" t="s">
        <v>324</v>
      </c>
      <c r="D49" s="2" t="s">
        <v>325</v>
      </c>
      <c r="E49" s="2" t="s">
        <v>313</v>
      </c>
      <c r="G49" s="2" t="s">
        <v>326</v>
      </c>
      <c r="H49" s="2">
        <v>2.5</v>
      </c>
      <c r="I49" s="2">
        <v>2.5</v>
      </c>
    </row>
    <row r="50" spans="2:9">
      <c r="B50" s="2">
        <v>1</v>
      </c>
      <c r="C50" s="2" t="s">
        <v>327</v>
      </c>
      <c r="D50" s="2" t="s">
        <v>328</v>
      </c>
      <c r="E50" s="2" t="s">
        <v>297</v>
      </c>
      <c r="F50" s="2" t="s">
        <v>238</v>
      </c>
      <c r="G50" s="2" t="s">
        <v>329</v>
      </c>
      <c r="H50" s="2">
        <v>1.93</v>
      </c>
      <c r="I50" s="2">
        <v>1.93</v>
      </c>
    </row>
    <row r="51" spans="2:9">
      <c r="B51" s="2">
        <v>1</v>
      </c>
      <c r="C51" s="2" t="s">
        <v>327</v>
      </c>
      <c r="D51" s="2" t="s">
        <v>328</v>
      </c>
      <c r="E51" s="2" t="s">
        <v>293</v>
      </c>
      <c r="F51" s="2" t="s">
        <v>238</v>
      </c>
      <c r="G51" s="2" t="s">
        <v>329</v>
      </c>
      <c r="H51" s="2">
        <v>1.93</v>
      </c>
      <c r="I51" s="2">
        <v>1.93</v>
      </c>
    </row>
    <row r="52" spans="2:9">
      <c r="B52" s="2">
        <v>1</v>
      </c>
      <c r="C52" s="2" t="s">
        <v>330</v>
      </c>
      <c r="D52" s="2" t="s">
        <v>331</v>
      </c>
      <c r="E52" s="2" t="s">
        <v>313</v>
      </c>
      <c r="G52" s="2" t="s">
        <v>332</v>
      </c>
      <c r="H52" s="2">
        <v>2.93</v>
      </c>
      <c r="I52" s="2">
        <v>2.93</v>
      </c>
    </row>
    <row r="53" spans="2:9">
      <c r="B53" s="2">
        <v>1</v>
      </c>
      <c r="C53" s="2" t="s">
        <v>333</v>
      </c>
      <c r="D53" s="2" t="s">
        <v>334</v>
      </c>
      <c r="E53" s="2" t="s">
        <v>313</v>
      </c>
      <c r="G53" s="2" t="s">
        <v>335</v>
      </c>
      <c r="H53" s="2">
        <v>2.56</v>
      </c>
      <c r="I53" s="2">
        <v>2.56</v>
      </c>
    </row>
    <row r="54" spans="2:9">
      <c r="B54" s="2">
        <v>1</v>
      </c>
      <c r="C54" s="2" t="s">
        <v>336</v>
      </c>
      <c r="D54" s="2" t="s">
        <v>337</v>
      </c>
      <c r="E54" s="2" t="s">
        <v>297</v>
      </c>
      <c r="F54" s="2" t="s">
        <v>238</v>
      </c>
      <c r="G54" s="2" t="s">
        <v>338</v>
      </c>
      <c r="H54" s="2">
        <v>3.42</v>
      </c>
      <c r="I54" s="2">
        <v>3.42</v>
      </c>
    </row>
    <row r="55" spans="2:9">
      <c r="B55" s="2">
        <v>1</v>
      </c>
      <c r="C55" s="2" t="s">
        <v>339</v>
      </c>
      <c r="D55" s="2" t="s">
        <v>340</v>
      </c>
      <c r="E55" s="2" t="s">
        <v>206</v>
      </c>
      <c r="F55" s="2" t="s">
        <v>238</v>
      </c>
      <c r="G55" s="2" t="s">
        <v>341</v>
      </c>
      <c r="H55" s="2">
        <v>11.64</v>
      </c>
      <c r="I55" s="2">
        <v>11.64</v>
      </c>
    </row>
    <row r="56" spans="2:9">
      <c r="B56" s="2">
        <v>1</v>
      </c>
      <c r="C56" s="2" t="s">
        <v>342</v>
      </c>
      <c r="D56" s="2" t="s">
        <v>343</v>
      </c>
      <c r="E56" s="2" t="s">
        <v>297</v>
      </c>
      <c r="F56" s="2" t="s">
        <v>272</v>
      </c>
      <c r="G56" s="2" t="s">
        <v>344</v>
      </c>
      <c r="H56" s="2">
        <v>0.59</v>
      </c>
      <c r="I56" s="2">
        <v>0.59</v>
      </c>
    </row>
    <row r="57" spans="2:9">
      <c r="B57" s="2">
        <v>1</v>
      </c>
      <c r="C57" s="2" t="s">
        <v>345</v>
      </c>
      <c r="D57" s="2" t="s">
        <v>346</v>
      </c>
      <c r="E57" s="2" t="s">
        <v>206</v>
      </c>
      <c r="F57" s="2" t="s">
        <v>347</v>
      </c>
      <c r="G57" s="2" t="s">
        <v>348</v>
      </c>
      <c r="H57" s="2">
        <v>23.4</v>
      </c>
      <c r="I57" s="2">
        <v>23.4</v>
      </c>
    </row>
    <row r="58" spans="2:9">
      <c r="B58" s="2">
        <v>1</v>
      </c>
      <c r="C58" s="2" t="s">
        <v>349</v>
      </c>
      <c r="D58" s="2" t="s">
        <v>350</v>
      </c>
      <c r="E58" s="2" t="s">
        <v>25</v>
      </c>
      <c r="G58" s="2" t="s">
        <v>351</v>
      </c>
      <c r="H58" s="2">
        <v>1.99</v>
      </c>
      <c r="I58" s="2">
        <v>1.99</v>
      </c>
    </row>
    <row r="59" spans="2:9">
      <c r="B59" s="2">
        <v>1</v>
      </c>
      <c r="C59" s="2" t="s">
        <v>352</v>
      </c>
      <c r="D59" s="2" t="s">
        <v>353</v>
      </c>
      <c r="E59" s="2" t="s">
        <v>206</v>
      </c>
      <c r="F59" s="2" t="s">
        <v>107</v>
      </c>
      <c r="G59" s="2" t="s">
        <v>354</v>
      </c>
      <c r="H59" s="2">
        <v>23.4</v>
      </c>
      <c r="I59" s="2">
        <v>23.4</v>
      </c>
    </row>
    <row r="60" spans="2:9">
      <c r="B60" s="2">
        <v>1</v>
      </c>
      <c r="C60" s="2" t="s">
        <v>355</v>
      </c>
      <c r="D60" s="2" t="s">
        <v>356</v>
      </c>
      <c r="E60" s="2" t="s">
        <v>25</v>
      </c>
      <c r="G60" s="2" t="s">
        <v>357</v>
      </c>
      <c r="H60" s="2">
        <v>3.21</v>
      </c>
      <c r="I60" s="2">
        <v>3.21</v>
      </c>
    </row>
    <row r="61" spans="2:9">
      <c r="B61" s="2">
        <v>1</v>
      </c>
      <c r="C61" s="2" t="s">
        <v>358</v>
      </c>
      <c r="D61" s="2" t="s">
        <v>359</v>
      </c>
      <c r="E61" s="2" t="s">
        <v>293</v>
      </c>
      <c r="F61" s="2" t="s">
        <v>212</v>
      </c>
      <c r="G61" s="2" t="s">
        <v>360</v>
      </c>
      <c r="H61" s="2">
        <v>1.55</v>
      </c>
      <c r="I61" s="2">
        <v>1.55</v>
      </c>
    </row>
    <row r="62" spans="2:9">
      <c r="B62" s="2">
        <v>1</v>
      </c>
      <c r="C62" s="2" t="s">
        <v>361</v>
      </c>
      <c r="D62" s="2" t="s">
        <v>362</v>
      </c>
      <c r="E62" s="2" t="s">
        <v>206</v>
      </c>
      <c r="F62" s="2" t="s">
        <v>107</v>
      </c>
      <c r="G62" s="2" t="s">
        <v>363</v>
      </c>
      <c r="H62" s="2">
        <v>23.4</v>
      </c>
      <c r="I62" s="2">
        <v>23.4</v>
      </c>
    </row>
    <row r="63" spans="2:9">
      <c r="B63" s="2">
        <v>1</v>
      </c>
      <c r="C63" s="2" t="s">
        <v>358</v>
      </c>
      <c r="D63" s="2" t="s">
        <v>359</v>
      </c>
      <c r="E63" s="2" t="s">
        <v>293</v>
      </c>
      <c r="F63" s="2" t="s">
        <v>238</v>
      </c>
      <c r="G63" s="2" t="s">
        <v>360</v>
      </c>
      <c r="H63" s="2">
        <v>1.55</v>
      </c>
      <c r="I63" s="2">
        <v>1.55</v>
      </c>
    </row>
    <row r="64" spans="2:9">
      <c r="B64" s="2">
        <v>1</v>
      </c>
      <c r="C64" s="2" t="s">
        <v>364</v>
      </c>
      <c r="D64" s="2" t="s">
        <v>365</v>
      </c>
      <c r="E64" s="2" t="s">
        <v>297</v>
      </c>
      <c r="F64" s="2" t="s">
        <v>238</v>
      </c>
      <c r="G64" s="2" t="s">
        <v>366</v>
      </c>
      <c r="H64" s="2">
        <v>0.74</v>
      </c>
      <c r="I64" s="2">
        <v>0.74</v>
      </c>
    </row>
    <row r="65" spans="2:9">
      <c r="B65" s="2">
        <v>1</v>
      </c>
      <c r="C65" s="2" t="s">
        <v>367</v>
      </c>
      <c r="D65" s="2" t="s">
        <v>368</v>
      </c>
      <c r="E65" s="2" t="s">
        <v>297</v>
      </c>
      <c r="F65" s="2" t="s">
        <v>238</v>
      </c>
      <c r="G65" s="2" t="s">
        <v>369</v>
      </c>
      <c r="H65" s="2">
        <v>1.75</v>
      </c>
      <c r="I65" s="2">
        <v>1.75</v>
      </c>
    </row>
    <row r="66" spans="2:9">
      <c r="B66" s="2">
        <v>1</v>
      </c>
      <c r="C66" s="2" t="s">
        <v>370</v>
      </c>
      <c r="D66" s="2" t="s">
        <v>371</v>
      </c>
      <c r="E66" s="2" t="s">
        <v>293</v>
      </c>
      <c r="F66" s="2" t="s">
        <v>209</v>
      </c>
      <c r="G66" s="2" t="s">
        <v>372</v>
      </c>
      <c r="H66" s="2">
        <v>0.74</v>
      </c>
      <c r="I66" s="2">
        <v>0.74</v>
      </c>
    </row>
    <row r="67" spans="2:9">
      <c r="B67" s="2">
        <v>1</v>
      </c>
      <c r="C67" s="2" t="s">
        <v>373</v>
      </c>
      <c r="D67" s="2" t="s">
        <v>374</v>
      </c>
      <c r="E67" s="2" t="s">
        <v>23</v>
      </c>
      <c r="G67" s="2" t="s">
        <v>375</v>
      </c>
      <c r="H67" s="2">
        <v>2.65</v>
      </c>
      <c r="I67" s="2">
        <v>2.65</v>
      </c>
    </row>
    <row r="68" spans="2:9">
      <c r="B68" s="2">
        <v>1</v>
      </c>
      <c r="C68" s="2" t="s">
        <v>376</v>
      </c>
      <c r="D68" s="2" t="s">
        <v>377</v>
      </c>
      <c r="E68" s="2" t="s">
        <v>297</v>
      </c>
      <c r="F68" s="2" t="s">
        <v>209</v>
      </c>
      <c r="G68" s="2" t="s">
        <v>378</v>
      </c>
      <c r="H68" s="2">
        <v>1.74</v>
      </c>
      <c r="I68" s="2">
        <v>1.74</v>
      </c>
    </row>
    <row r="69" spans="2:9">
      <c r="B69" s="2">
        <v>1</v>
      </c>
      <c r="C69" s="2" t="s">
        <v>379</v>
      </c>
      <c r="D69" s="2" t="s">
        <v>380</v>
      </c>
      <c r="E69" s="2" t="s">
        <v>297</v>
      </c>
      <c r="F69" s="2" t="s">
        <v>238</v>
      </c>
      <c r="G69" s="2" t="s">
        <v>381</v>
      </c>
      <c r="H69" s="2">
        <v>3.34</v>
      </c>
      <c r="I69" s="2">
        <v>3.34</v>
      </c>
    </row>
    <row r="70" spans="2:9">
      <c r="B70" s="2">
        <v>1</v>
      </c>
      <c r="C70" s="2" t="s">
        <v>382</v>
      </c>
      <c r="D70" s="2" t="s">
        <v>383</v>
      </c>
      <c r="E70" s="2" t="s">
        <v>297</v>
      </c>
      <c r="F70" s="2" t="s">
        <v>238</v>
      </c>
      <c r="G70" s="2" t="s">
        <v>384</v>
      </c>
      <c r="H70" s="2">
        <v>2.48</v>
      </c>
      <c r="I70" s="2">
        <v>2.48</v>
      </c>
    </row>
    <row r="71" spans="2:9">
      <c r="B71" s="2">
        <v>1</v>
      </c>
      <c r="C71" s="2" t="s">
        <v>385</v>
      </c>
      <c r="D71" s="2" t="s">
        <v>386</v>
      </c>
      <c r="E71" s="2" t="s">
        <v>25</v>
      </c>
      <c r="G71" s="2" t="s">
        <v>387</v>
      </c>
      <c r="H71" s="2">
        <v>0.39</v>
      </c>
      <c r="I71" s="2">
        <v>0.39</v>
      </c>
    </row>
    <row r="72" spans="2:9">
      <c r="B72" s="2">
        <v>1</v>
      </c>
      <c r="C72" s="2" t="s">
        <v>388</v>
      </c>
      <c r="D72" s="2" t="s">
        <v>389</v>
      </c>
      <c r="E72" s="2" t="s">
        <v>293</v>
      </c>
      <c r="F72" s="2" t="s">
        <v>238</v>
      </c>
      <c r="G72" s="2" t="s">
        <v>390</v>
      </c>
      <c r="H72" s="2">
        <v>1.03</v>
      </c>
      <c r="I72" s="2">
        <v>1.03</v>
      </c>
    </row>
    <row r="73" spans="2:9">
      <c r="B73" s="2">
        <v>1</v>
      </c>
      <c r="C73" s="2" t="s">
        <v>391</v>
      </c>
      <c r="D73" s="2" t="s">
        <v>392</v>
      </c>
      <c r="G73" s="2" t="s">
        <v>393</v>
      </c>
      <c r="H73" s="2">
        <v>4.24</v>
      </c>
      <c r="I73" s="2">
        <v>4.24</v>
      </c>
    </row>
    <row r="74" spans="2:9">
      <c r="B74" s="2">
        <v>1</v>
      </c>
      <c r="C74" s="2" t="s">
        <v>394</v>
      </c>
      <c r="D74" s="2" t="s">
        <v>395</v>
      </c>
      <c r="E74" s="2" t="s">
        <v>107</v>
      </c>
      <c r="G74" s="2" t="s">
        <v>396</v>
      </c>
      <c r="H74" s="2">
        <v>1.69</v>
      </c>
      <c r="I74" s="2">
        <v>1.69</v>
      </c>
    </row>
    <row r="75" spans="2:9">
      <c r="B75" s="2">
        <v>2</v>
      </c>
      <c r="C75" s="2" t="s">
        <v>397</v>
      </c>
      <c r="D75" s="2" t="s">
        <v>398</v>
      </c>
      <c r="E75" s="2" t="s">
        <v>206</v>
      </c>
      <c r="F75" s="2" t="s">
        <v>238</v>
      </c>
      <c r="G75" s="2" t="s">
        <v>399</v>
      </c>
      <c r="H75" s="2">
        <v>11.64</v>
      </c>
      <c r="I75" s="2">
        <v>23.28</v>
      </c>
    </row>
    <row r="76" spans="2:9">
      <c r="B76" s="2">
        <v>1</v>
      </c>
      <c r="C76" s="2" t="s">
        <v>400</v>
      </c>
      <c r="D76" s="2" t="s">
        <v>401</v>
      </c>
      <c r="G76" s="2" t="s">
        <v>402</v>
      </c>
      <c r="H76" s="2">
        <v>3.2</v>
      </c>
      <c r="I76" s="2">
        <v>3.2</v>
      </c>
    </row>
    <row r="77" spans="2:9">
      <c r="B77" s="2">
        <v>62</v>
      </c>
      <c r="C77" s="2" t="s">
        <v>403</v>
      </c>
      <c r="D77" s="2" t="s">
        <v>404</v>
      </c>
      <c r="E77" s="2" t="s">
        <v>293</v>
      </c>
      <c r="F77" s="2" t="s">
        <v>238</v>
      </c>
      <c r="G77" s="2" t="s">
        <v>405</v>
      </c>
      <c r="H77" s="2">
        <v>2.2200000000000002</v>
      </c>
      <c r="I77" s="2">
        <v>137.63999999999999</v>
      </c>
    </row>
    <row r="78" spans="2:9">
      <c r="B78" s="2">
        <v>2</v>
      </c>
      <c r="C78" s="2" t="s">
        <v>406</v>
      </c>
      <c r="D78" s="2" t="s">
        <v>407</v>
      </c>
      <c r="E78" s="2" t="s">
        <v>23</v>
      </c>
      <c r="G78" s="2" t="s">
        <v>408</v>
      </c>
      <c r="H78" s="2">
        <v>0.44</v>
      </c>
      <c r="I78" s="2">
        <v>0.88</v>
      </c>
    </row>
    <row r="79" spans="2:9">
      <c r="B79" s="2">
        <v>2</v>
      </c>
      <c r="C79" s="2" t="s">
        <v>409</v>
      </c>
      <c r="D79" s="2" t="s">
        <v>410</v>
      </c>
      <c r="E79" s="2" t="s">
        <v>293</v>
      </c>
      <c r="F79" s="2" t="s">
        <v>238</v>
      </c>
      <c r="G79" s="2" t="s">
        <v>411</v>
      </c>
      <c r="H79" s="2">
        <v>3.37</v>
      </c>
      <c r="I79" s="2">
        <v>6.74</v>
      </c>
    </row>
    <row r="80" spans="2:9">
      <c r="B80" s="2">
        <v>2</v>
      </c>
      <c r="C80" s="2" t="s">
        <v>412</v>
      </c>
      <c r="D80" s="2" t="s">
        <v>413</v>
      </c>
      <c r="E80" s="2" t="s">
        <v>293</v>
      </c>
      <c r="F80" s="2" t="s">
        <v>238</v>
      </c>
      <c r="G80" s="2" t="s">
        <v>414</v>
      </c>
      <c r="H80" s="2">
        <v>3.47</v>
      </c>
      <c r="I80" s="2">
        <v>6.94</v>
      </c>
    </row>
    <row r="81" spans="2:9">
      <c r="B81" s="2">
        <v>1</v>
      </c>
      <c r="C81" s="2" t="s">
        <v>415</v>
      </c>
      <c r="D81" s="2" t="s">
        <v>416</v>
      </c>
      <c r="E81" s="2" t="s">
        <v>26</v>
      </c>
      <c r="G81" s="2" t="s">
        <v>417</v>
      </c>
      <c r="H81" s="2">
        <v>0.5</v>
      </c>
      <c r="I81" s="2">
        <v>0.5</v>
      </c>
    </row>
    <row r="82" spans="2:9">
      <c r="B82" s="2">
        <v>1</v>
      </c>
      <c r="C82" s="2" t="s">
        <v>418</v>
      </c>
      <c r="D82" s="2" t="s">
        <v>419</v>
      </c>
      <c r="E82" s="2" t="s">
        <v>293</v>
      </c>
      <c r="F82" s="2" t="s">
        <v>238</v>
      </c>
      <c r="G82" s="2" t="s">
        <v>420</v>
      </c>
      <c r="H82" s="2">
        <v>3.37</v>
      </c>
      <c r="I82" s="2">
        <v>3.37</v>
      </c>
    </row>
    <row r="83" spans="2:9">
      <c r="B83" s="2">
        <v>1</v>
      </c>
      <c r="C83" s="2" t="s">
        <v>421</v>
      </c>
      <c r="D83" s="2" t="s">
        <v>422</v>
      </c>
      <c r="E83" s="2" t="s">
        <v>23</v>
      </c>
      <c r="G83" s="2" t="s">
        <v>423</v>
      </c>
      <c r="H83" s="2">
        <v>18.05</v>
      </c>
      <c r="I83" s="2">
        <v>18.05</v>
      </c>
    </row>
    <row r="84" spans="2:9">
      <c r="B84" s="2">
        <v>1</v>
      </c>
      <c r="C84" s="2" t="s">
        <v>424</v>
      </c>
      <c r="D84" s="2" t="s">
        <v>425</v>
      </c>
      <c r="E84" s="2" t="s">
        <v>297</v>
      </c>
      <c r="F84" s="2" t="s">
        <v>238</v>
      </c>
      <c r="G84" s="2" t="s">
        <v>426</v>
      </c>
      <c r="H84" s="2">
        <v>1.79</v>
      </c>
      <c r="I84" s="2">
        <v>1.79</v>
      </c>
    </row>
    <row r="85" spans="2:9">
      <c r="B85" s="2">
        <v>1</v>
      </c>
      <c r="C85" s="2" t="s">
        <v>427</v>
      </c>
      <c r="D85" s="2" t="s">
        <v>428</v>
      </c>
      <c r="E85" s="2" t="s">
        <v>23</v>
      </c>
      <c r="G85" s="2" t="s">
        <v>429</v>
      </c>
      <c r="H85" s="2">
        <v>18.11</v>
      </c>
      <c r="I85" s="2">
        <v>18.11</v>
      </c>
    </row>
    <row r="86" spans="2:9">
      <c r="B86" s="2">
        <v>1</v>
      </c>
      <c r="C86" s="2" t="s">
        <v>427</v>
      </c>
      <c r="D86" s="2" t="s">
        <v>430</v>
      </c>
      <c r="E86" s="2" t="s">
        <v>25</v>
      </c>
      <c r="G86" s="2" t="s">
        <v>429</v>
      </c>
      <c r="H86" s="2">
        <v>19.579999999999998</v>
      </c>
      <c r="I86" s="2">
        <v>19.579999999999998</v>
      </c>
    </row>
    <row r="87" spans="2:9">
      <c r="B87" s="2">
        <v>1</v>
      </c>
      <c r="C87" s="2" t="s">
        <v>427</v>
      </c>
      <c r="D87" s="2" t="s">
        <v>431</v>
      </c>
      <c r="E87" s="2" t="s">
        <v>26</v>
      </c>
      <c r="G87" s="2" t="s">
        <v>429</v>
      </c>
      <c r="H87" s="2">
        <v>21.46</v>
      </c>
      <c r="I87" s="2">
        <v>21.46</v>
      </c>
    </row>
    <row r="88" spans="2:9">
      <c r="B88" s="2">
        <v>1</v>
      </c>
      <c r="C88" s="2" t="s">
        <v>432</v>
      </c>
      <c r="D88" s="2" t="s">
        <v>433</v>
      </c>
      <c r="E88" s="2" t="s">
        <v>25</v>
      </c>
      <c r="G88" s="2" t="s">
        <v>434</v>
      </c>
      <c r="H88" s="2">
        <v>1.8</v>
      </c>
      <c r="I88" s="2">
        <v>1.8</v>
      </c>
    </row>
    <row r="89" spans="2:9">
      <c r="B89" s="2">
        <v>1</v>
      </c>
      <c r="C89" s="2" t="s">
        <v>432</v>
      </c>
      <c r="D89" s="2" t="s">
        <v>433</v>
      </c>
      <c r="E89" s="2" t="s">
        <v>26</v>
      </c>
      <c r="G89" s="2" t="s">
        <v>434</v>
      </c>
      <c r="H89" s="2">
        <v>1.8</v>
      </c>
      <c r="I89" s="2">
        <v>1.8</v>
      </c>
    </row>
    <row r="90" spans="2:9">
      <c r="B90" s="2">
        <v>1</v>
      </c>
      <c r="C90" s="2" t="s">
        <v>432</v>
      </c>
      <c r="D90" s="2" t="s">
        <v>433</v>
      </c>
      <c r="E90" s="2" t="s">
        <v>27</v>
      </c>
      <c r="G90" s="2" t="s">
        <v>434</v>
      </c>
      <c r="H90" s="2">
        <v>1.8</v>
      </c>
      <c r="I90" s="2">
        <v>1.8</v>
      </c>
    </row>
    <row r="91" spans="2:9">
      <c r="B91" s="2">
        <v>2</v>
      </c>
      <c r="C91" s="2" t="s">
        <v>435</v>
      </c>
      <c r="D91" s="2" t="s">
        <v>436</v>
      </c>
      <c r="E91" s="2" t="s">
        <v>23</v>
      </c>
      <c r="G91" s="2" t="s">
        <v>437</v>
      </c>
      <c r="H91" s="2">
        <v>18</v>
      </c>
      <c r="I91" s="2">
        <v>36</v>
      </c>
    </row>
    <row r="92" spans="2:9">
      <c r="B92" s="2">
        <v>1</v>
      </c>
      <c r="C92" s="2" t="s">
        <v>438</v>
      </c>
      <c r="D92" s="2" t="s">
        <v>439</v>
      </c>
      <c r="E92" s="2" t="s">
        <v>23</v>
      </c>
      <c r="G92" s="2" t="s">
        <v>440</v>
      </c>
      <c r="H92" s="2">
        <v>1.1000000000000001</v>
      </c>
      <c r="I92" s="2">
        <v>1.1000000000000001</v>
      </c>
    </row>
    <row r="93" spans="2:9">
      <c r="B93" s="2">
        <v>1</v>
      </c>
      <c r="C93" s="2" t="s">
        <v>441</v>
      </c>
      <c r="D93" s="2" t="s">
        <v>442</v>
      </c>
      <c r="E93" s="2" t="s">
        <v>25</v>
      </c>
      <c r="G93" s="2" t="s">
        <v>443</v>
      </c>
      <c r="H93" s="2">
        <v>0.49</v>
      </c>
      <c r="I93" s="2">
        <v>0.49</v>
      </c>
    </row>
    <row r="94" spans="2:9">
      <c r="B94" s="2">
        <v>1</v>
      </c>
      <c r="C94" s="2" t="s">
        <v>444</v>
      </c>
      <c r="D94" s="2" t="s">
        <v>445</v>
      </c>
      <c r="E94" s="2" t="s">
        <v>26</v>
      </c>
      <c r="G94" s="2" t="s">
        <v>446</v>
      </c>
      <c r="H94" s="2">
        <v>2.83</v>
      </c>
      <c r="I94" s="2">
        <v>2.83</v>
      </c>
    </row>
    <row r="95" spans="2:9">
      <c r="B95" s="2">
        <v>1</v>
      </c>
      <c r="C95" s="2" t="s">
        <v>447</v>
      </c>
      <c r="D95" s="2" t="s">
        <v>448</v>
      </c>
      <c r="E95" s="2" t="s">
        <v>25</v>
      </c>
      <c r="G95" s="2" t="s">
        <v>449</v>
      </c>
      <c r="H95" s="2">
        <v>0.49</v>
      </c>
      <c r="I95" s="2">
        <v>0.49</v>
      </c>
    </row>
    <row r="96" spans="2:9">
      <c r="B96" s="2">
        <v>1</v>
      </c>
      <c r="C96" s="2" t="s">
        <v>450</v>
      </c>
      <c r="D96" s="2" t="s">
        <v>451</v>
      </c>
      <c r="E96" s="2" t="s">
        <v>26</v>
      </c>
      <c r="G96" s="2" t="s">
        <v>452</v>
      </c>
      <c r="H96" s="2">
        <v>2.88</v>
      </c>
      <c r="I96" s="2">
        <v>2.88</v>
      </c>
    </row>
    <row r="97" spans="2:9">
      <c r="B97" s="2">
        <v>1</v>
      </c>
      <c r="C97" s="2" t="s">
        <v>453</v>
      </c>
      <c r="D97" s="2" t="s">
        <v>454</v>
      </c>
      <c r="E97" s="2" t="s">
        <v>28</v>
      </c>
      <c r="G97" s="2" t="s">
        <v>455</v>
      </c>
      <c r="H97" s="2">
        <v>1.03</v>
      </c>
      <c r="I97" s="2">
        <v>1.03</v>
      </c>
    </row>
    <row r="98" spans="2:9">
      <c r="B98" s="2">
        <v>1</v>
      </c>
      <c r="C98" s="2" t="s">
        <v>456</v>
      </c>
      <c r="D98" s="2" t="s">
        <v>457</v>
      </c>
      <c r="E98" s="2" t="s">
        <v>297</v>
      </c>
      <c r="G98" s="2" t="s">
        <v>458</v>
      </c>
      <c r="H98" s="2">
        <v>2.5499999999999998</v>
      </c>
      <c r="I98" s="2">
        <v>2.5499999999999998</v>
      </c>
    </row>
    <row r="99" spans="2:9">
      <c r="B99" s="2">
        <v>1</v>
      </c>
      <c r="C99" s="2" t="s">
        <v>459</v>
      </c>
      <c r="D99" s="2" t="s">
        <v>460</v>
      </c>
      <c r="E99" s="2" t="s">
        <v>461</v>
      </c>
      <c r="G99" s="2" t="s">
        <v>462</v>
      </c>
      <c r="H99" s="2">
        <v>1.24</v>
      </c>
      <c r="I99" s="2">
        <v>1.24</v>
      </c>
    </row>
    <row r="100" spans="2:9">
      <c r="B100" s="2">
        <v>1</v>
      </c>
      <c r="C100" s="2" t="s">
        <v>463</v>
      </c>
      <c r="D100" s="2" t="s">
        <v>464</v>
      </c>
      <c r="G100" s="2" t="s">
        <v>465</v>
      </c>
      <c r="H100" s="2">
        <v>36.97</v>
      </c>
      <c r="I100" s="2">
        <v>36.97</v>
      </c>
    </row>
    <row r="101" spans="2:9">
      <c r="B101" s="2">
        <v>1</v>
      </c>
      <c r="C101" s="2" t="s">
        <v>466</v>
      </c>
      <c r="D101" s="2" t="s">
        <v>467</v>
      </c>
      <c r="E101" s="2" t="s">
        <v>293</v>
      </c>
      <c r="F101" s="2" t="s">
        <v>238</v>
      </c>
      <c r="G101" s="2" t="s">
        <v>468</v>
      </c>
      <c r="H101" s="2">
        <v>1.99</v>
      </c>
      <c r="I101" s="2">
        <v>1.99</v>
      </c>
    </row>
    <row r="102" spans="2:9">
      <c r="B102" s="2">
        <v>1</v>
      </c>
      <c r="C102" s="2" t="s">
        <v>469</v>
      </c>
      <c r="D102" s="2" t="s">
        <v>470</v>
      </c>
      <c r="G102" s="2" t="s">
        <v>471</v>
      </c>
      <c r="H102" s="2">
        <v>34.340000000000003</v>
      </c>
      <c r="I102" s="2">
        <v>34.340000000000003</v>
      </c>
    </row>
    <row r="103" spans="2:9">
      <c r="B103" s="2">
        <v>11</v>
      </c>
      <c r="C103" s="2" t="s">
        <v>472</v>
      </c>
      <c r="D103" s="2" t="s">
        <v>473</v>
      </c>
      <c r="E103" s="2" t="s">
        <v>297</v>
      </c>
      <c r="F103" s="2" t="s">
        <v>272</v>
      </c>
      <c r="G103" s="2" t="s">
        <v>474</v>
      </c>
      <c r="H103" s="2">
        <v>2.2400000000000002</v>
      </c>
      <c r="I103" s="2">
        <v>24.64</v>
      </c>
    </row>
    <row r="104" spans="2:9">
      <c r="B104" s="2">
        <v>1</v>
      </c>
      <c r="C104" s="2" t="s">
        <v>475</v>
      </c>
      <c r="D104" s="2" t="s">
        <v>476</v>
      </c>
      <c r="G104" s="2" t="s">
        <v>477</v>
      </c>
      <c r="H104" s="2">
        <v>39.71</v>
      </c>
      <c r="I104" s="2">
        <v>39.71</v>
      </c>
    </row>
    <row r="105" spans="2:9">
      <c r="B105" s="2">
        <v>1</v>
      </c>
      <c r="C105" s="2" t="s">
        <v>478</v>
      </c>
      <c r="D105" s="2" t="s">
        <v>479</v>
      </c>
      <c r="G105" s="2" t="s">
        <v>480</v>
      </c>
      <c r="H105" s="2">
        <v>35.79</v>
      </c>
      <c r="I105" s="2">
        <v>35.79</v>
      </c>
    </row>
    <row r="106" spans="2:9">
      <c r="B106" s="2">
        <v>1</v>
      </c>
      <c r="C106" s="2" t="s">
        <v>481</v>
      </c>
      <c r="D106" s="2" t="s">
        <v>482</v>
      </c>
      <c r="E106" s="2" t="s">
        <v>483</v>
      </c>
      <c r="G106" s="2" t="s">
        <v>484</v>
      </c>
      <c r="H106" s="2">
        <v>0.16</v>
      </c>
      <c r="I106" s="2">
        <v>0.16</v>
      </c>
    </row>
    <row r="107" spans="2:9">
      <c r="B107" s="2">
        <v>555</v>
      </c>
      <c r="C107" s="2" t="s">
        <v>424</v>
      </c>
      <c r="D107" s="2" t="s">
        <v>425</v>
      </c>
      <c r="E107" s="2" t="s">
        <v>293</v>
      </c>
      <c r="F107" s="2" t="s">
        <v>238</v>
      </c>
      <c r="G107" s="2" t="s">
        <v>426</v>
      </c>
      <c r="H107" s="2">
        <v>1.79</v>
      </c>
      <c r="I107" s="2">
        <v>993.45</v>
      </c>
    </row>
    <row r="108" spans="2:9">
      <c r="B108" s="2">
        <v>4</v>
      </c>
      <c r="C108" s="2" t="s">
        <v>485</v>
      </c>
      <c r="D108" s="2" t="s">
        <v>486</v>
      </c>
      <c r="E108" s="2" t="s">
        <v>293</v>
      </c>
      <c r="F108" s="2" t="s">
        <v>238</v>
      </c>
      <c r="G108" s="2" t="s">
        <v>487</v>
      </c>
      <c r="H108" s="2">
        <v>1.96</v>
      </c>
      <c r="I108" s="2">
        <v>7.84</v>
      </c>
    </row>
    <row r="109" spans="2:9">
      <c r="B109" s="2">
        <v>1</v>
      </c>
      <c r="C109" s="2" t="s">
        <v>488</v>
      </c>
      <c r="D109" s="2" t="s">
        <v>489</v>
      </c>
      <c r="G109" s="2" t="s">
        <v>490</v>
      </c>
      <c r="H109" s="2">
        <v>1.28</v>
      </c>
      <c r="I109" s="2">
        <v>1.28</v>
      </c>
    </row>
    <row r="110" spans="2:9">
      <c r="B110" s="2">
        <v>1</v>
      </c>
      <c r="C110" s="2" t="s">
        <v>491</v>
      </c>
      <c r="D110" s="2" t="s">
        <v>492</v>
      </c>
      <c r="E110" s="2" t="s">
        <v>297</v>
      </c>
      <c r="F110" s="2" t="s">
        <v>238</v>
      </c>
      <c r="G110" s="2" t="s">
        <v>493</v>
      </c>
      <c r="H110" s="2">
        <v>0.8</v>
      </c>
      <c r="I110" s="2">
        <v>0.8</v>
      </c>
    </row>
    <row r="111" spans="2:9">
      <c r="B111" s="2">
        <v>1</v>
      </c>
      <c r="C111" s="2" t="s">
        <v>494</v>
      </c>
      <c r="D111" s="2" t="s">
        <v>495</v>
      </c>
      <c r="G111" s="2" t="s">
        <v>496</v>
      </c>
      <c r="H111" s="2">
        <v>4.24</v>
      </c>
      <c r="I111" s="2">
        <v>4.24</v>
      </c>
    </row>
    <row r="112" spans="2:9">
      <c r="B112" s="2">
        <v>1</v>
      </c>
      <c r="C112" s="2" t="s">
        <v>497</v>
      </c>
      <c r="D112" s="2" t="s">
        <v>498</v>
      </c>
      <c r="E112" s="2" t="s">
        <v>297</v>
      </c>
      <c r="F112" s="2" t="s">
        <v>238</v>
      </c>
      <c r="G112" s="2" t="s">
        <v>499</v>
      </c>
      <c r="H112" s="2">
        <v>0.51</v>
      </c>
      <c r="I112" s="2">
        <v>0.51</v>
      </c>
    </row>
    <row r="113" spans="2:9">
      <c r="B113" s="2">
        <v>1</v>
      </c>
      <c r="C113" s="2" t="s">
        <v>500</v>
      </c>
      <c r="D113" s="2" t="s">
        <v>501</v>
      </c>
      <c r="E113" s="2" t="s">
        <v>297</v>
      </c>
      <c r="F113" s="2" t="s">
        <v>238</v>
      </c>
      <c r="G113" s="2" t="s">
        <v>502</v>
      </c>
      <c r="H113" s="2">
        <v>0.76</v>
      </c>
      <c r="I113" s="2">
        <v>0.76</v>
      </c>
    </row>
    <row r="114" spans="2:9">
      <c r="B114" s="2">
        <v>1</v>
      </c>
      <c r="C114" s="2" t="s">
        <v>503</v>
      </c>
      <c r="D114" s="2" t="s">
        <v>504</v>
      </c>
      <c r="G114" s="2" t="s">
        <v>505</v>
      </c>
      <c r="H114" s="2">
        <v>1.46</v>
      </c>
      <c r="I114" s="2">
        <v>1.46</v>
      </c>
    </row>
    <row r="115" spans="2:9">
      <c r="B115" s="2">
        <v>1</v>
      </c>
      <c r="C115" s="2" t="s">
        <v>506</v>
      </c>
      <c r="D115" s="2" t="s">
        <v>507</v>
      </c>
      <c r="E115" s="2" t="s">
        <v>297</v>
      </c>
      <c r="F115" s="2" t="s">
        <v>238</v>
      </c>
      <c r="G115" s="2" t="s">
        <v>508</v>
      </c>
      <c r="H115" s="2">
        <v>0.48</v>
      </c>
      <c r="I115" s="2">
        <v>0.48</v>
      </c>
    </row>
    <row r="116" spans="2:9">
      <c r="B116" s="2">
        <v>1</v>
      </c>
      <c r="C116" s="2" t="s">
        <v>509</v>
      </c>
      <c r="D116" s="2" t="s">
        <v>510</v>
      </c>
      <c r="G116" s="2" t="s">
        <v>511</v>
      </c>
      <c r="H116" s="2">
        <v>0.69</v>
      </c>
      <c r="I116" s="2">
        <v>0.69</v>
      </c>
    </row>
    <row r="117" spans="2:9">
      <c r="B117" s="2">
        <v>1</v>
      </c>
      <c r="C117" s="2" t="s">
        <v>512</v>
      </c>
      <c r="D117" s="2" t="s">
        <v>513</v>
      </c>
      <c r="E117" s="2" t="s">
        <v>209</v>
      </c>
      <c r="G117" s="2" t="s">
        <v>514</v>
      </c>
      <c r="H117" s="2">
        <v>2.59</v>
      </c>
      <c r="I117" s="2">
        <v>2.59</v>
      </c>
    </row>
    <row r="118" spans="2:9">
      <c r="B118" s="2">
        <v>1</v>
      </c>
      <c r="C118" s="2" t="s">
        <v>515</v>
      </c>
      <c r="D118" s="2" t="s">
        <v>516</v>
      </c>
      <c r="G118" s="2" t="s">
        <v>517</v>
      </c>
      <c r="H118" s="2">
        <v>0.69</v>
      </c>
      <c r="I118" s="2">
        <v>0.69</v>
      </c>
    </row>
    <row r="119" spans="2:9">
      <c r="B119" s="2">
        <v>1</v>
      </c>
      <c r="C119" s="2" t="s">
        <v>518</v>
      </c>
      <c r="D119" s="2" t="s">
        <v>519</v>
      </c>
      <c r="E119" s="2" t="s">
        <v>293</v>
      </c>
      <c r="F119" s="2" t="s">
        <v>520</v>
      </c>
      <c r="G119" s="2" t="s">
        <v>521</v>
      </c>
      <c r="H119" s="2">
        <v>2.4900000000000002</v>
      </c>
      <c r="I119" s="2">
        <v>2.4900000000000002</v>
      </c>
    </row>
    <row r="120" spans="2:9">
      <c r="B120" s="2">
        <v>1</v>
      </c>
      <c r="C120" s="2" t="s">
        <v>522</v>
      </c>
      <c r="D120" s="2" t="s">
        <v>523</v>
      </c>
      <c r="E120" s="2" t="s">
        <v>293</v>
      </c>
      <c r="G120" s="2" t="s">
        <v>524</v>
      </c>
      <c r="H120" s="2">
        <v>10.16</v>
      </c>
      <c r="I120" s="2">
        <v>10.16</v>
      </c>
    </row>
    <row r="121" spans="2:9">
      <c r="B121" s="2">
        <v>1</v>
      </c>
      <c r="C121" s="2" t="s">
        <v>525</v>
      </c>
      <c r="D121" s="2" t="s">
        <v>526</v>
      </c>
      <c r="E121" s="2" t="s">
        <v>297</v>
      </c>
      <c r="F121" s="2" t="s">
        <v>527</v>
      </c>
      <c r="G121" s="2" t="s">
        <v>528</v>
      </c>
      <c r="H121" s="2">
        <v>1.1100000000000001</v>
      </c>
      <c r="I121" s="2">
        <v>1.1100000000000001</v>
      </c>
    </row>
    <row r="122" spans="2:9">
      <c r="B122" s="2">
        <v>1</v>
      </c>
      <c r="C122" s="2" t="s">
        <v>529</v>
      </c>
      <c r="D122" s="2" t="s">
        <v>530</v>
      </c>
      <c r="G122" s="2" t="s">
        <v>531</v>
      </c>
      <c r="H122" s="2">
        <v>28.56</v>
      </c>
      <c r="I122" s="2">
        <v>28.56</v>
      </c>
    </row>
    <row r="123" spans="2:9">
      <c r="B123" s="2">
        <v>1</v>
      </c>
      <c r="C123" s="2" t="s">
        <v>532</v>
      </c>
      <c r="D123" s="2" t="s">
        <v>533</v>
      </c>
      <c r="E123" s="2" t="s">
        <v>293</v>
      </c>
      <c r="F123" s="2" t="s">
        <v>238</v>
      </c>
      <c r="G123" s="2" t="s">
        <v>534</v>
      </c>
      <c r="H123" s="2">
        <v>2.4900000000000002</v>
      </c>
      <c r="I123" s="2">
        <v>2.4900000000000002</v>
      </c>
    </row>
    <row r="124" spans="2:9">
      <c r="B124" s="2">
        <v>1</v>
      </c>
      <c r="C124" s="2" t="s">
        <v>535</v>
      </c>
      <c r="D124" s="2" t="s">
        <v>536</v>
      </c>
      <c r="E124" s="2" t="s">
        <v>25</v>
      </c>
      <c r="G124" s="2" t="s">
        <v>537</v>
      </c>
      <c r="H124" s="2">
        <v>0.85</v>
      </c>
      <c r="I124" s="2">
        <v>0.85</v>
      </c>
    </row>
    <row r="125" spans="2:9">
      <c r="B125" s="2">
        <v>1</v>
      </c>
      <c r="C125" s="2" t="s">
        <v>538</v>
      </c>
      <c r="D125" s="2" t="s">
        <v>539</v>
      </c>
      <c r="E125" s="2" t="s">
        <v>203</v>
      </c>
      <c r="F125" s="2" t="s">
        <v>107</v>
      </c>
      <c r="G125" s="2" t="s">
        <v>540</v>
      </c>
      <c r="H125" s="2">
        <v>49.79</v>
      </c>
      <c r="I125" s="2">
        <v>49.79</v>
      </c>
    </row>
    <row r="126" spans="2:9">
      <c r="B126" s="2">
        <v>1</v>
      </c>
      <c r="C126" s="2" t="s">
        <v>541</v>
      </c>
      <c r="D126" s="2" t="s">
        <v>542</v>
      </c>
      <c r="E126" s="2" t="s">
        <v>203</v>
      </c>
      <c r="F126" s="2" t="s">
        <v>107</v>
      </c>
      <c r="G126" s="2" t="s">
        <v>543</v>
      </c>
      <c r="H126" s="2">
        <v>32.18</v>
      </c>
      <c r="I126" s="2">
        <v>32.18</v>
      </c>
    </row>
    <row r="127" spans="2:9">
      <c r="B127" s="2">
        <v>1</v>
      </c>
      <c r="C127" s="2" t="s">
        <v>544</v>
      </c>
      <c r="D127" s="2" t="s">
        <v>545</v>
      </c>
      <c r="E127" s="2" t="s">
        <v>272</v>
      </c>
      <c r="F127" s="2" t="s">
        <v>546</v>
      </c>
      <c r="G127" s="2" t="s">
        <v>547</v>
      </c>
      <c r="H127" s="2">
        <v>1.29</v>
      </c>
      <c r="I127" s="2">
        <v>1.29</v>
      </c>
    </row>
    <row r="128" spans="2:9">
      <c r="B128" s="2">
        <v>1</v>
      </c>
      <c r="C128" s="2" t="s">
        <v>548</v>
      </c>
      <c r="D128" s="2" t="s">
        <v>549</v>
      </c>
      <c r="E128" s="2" t="s">
        <v>238</v>
      </c>
      <c r="G128" s="2" t="s">
        <v>550</v>
      </c>
      <c r="H128" s="2">
        <v>5.48</v>
      </c>
      <c r="I128" s="2">
        <v>5.48</v>
      </c>
    </row>
    <row r="129" spans="2:9">
      <c r="B129" s="2">
        <v>2</v>
      </c>
      <c r="C129" s="2" t="s">
        <v>551</v>
      </c>
      <c r="D129" s="2" t="s">
        <v>552</v>
      </c>
      <c r="E129" s="2" t="s">
        <v>27</v>
      </c>
      <c r="G129" s="2" t="s">
        <v>553</v>
      </c>
      <c r="H129" s="2">
        <v>1.79</v>
      </c>
      <c r="I129" s="2">
        <v>3.58</v>
      </c>
    </row>
    <row r="130" spans="2:9">
      <c r="B130" s="2">
        <v>1</v>
      </c>
      <c r="C130" s="2" t="s">
        <v>554</v>
      </c>
      <c r="D130" s="2" t="s">
        <v>555</v>
      </c>
      <c r="G130" s="2" t="s">
        <v>556</v>
      </c>
      <c r="H130" s="2">
        <v>2.42</v>
      </c>
      <c r="I130" s="2">
        <v>2.42</v>
      </c>
    </row>
    <row r="131" spans="2:9">
      <c r="B131" s="2">
        <v>1</v>
      </c>
      <c r="C131" s="2" t="s">
        <v>557</v>
      </c>
      <c r="D131" s="2" t="s">
        <v>558</v>
      </c>
      <c r="E131" s="2" t="s">
        <v>23</v>
      </c>
      <c r="G131" s="2" t="s">
        <v>559</v>
      </c>
      <c r="H131" s="2">
        <v>3.57</v>
      </c>
      <c r="I131" s="2">
        <v>3.57</v>
      </c>
    </row>
    <row r="132" spans="2:9">
      <c r="B132" s="2">
        <v>1</v>
      </c>
      <c r="C132" s="2" t="s">
        <v>560</v>
      </c>
      <c r="D132" s="2" t="s">
        <v>561</v>
      </c>
      <c r="E132" s="2" t="s">
        <v>293</v>
      </c>
      <c r="G132" s="2" t="s">
        <v>562</v>
      </c>
      <c r="H132" s="2">
        <v>1.69</v>
      </c>
      <c r="I132" s="2">
        <v>1.69</v>
      </c>
    </row>
    <row r="133" spans="2:9">
      <c r="B133" s="2">
        <v>1</v>
      </c>
      <c r="C133" s="2" t="s">
        <v>563</v>
      </c>
      <c r="D133" s="2" t="s">
        <v>564</v>
      </c>
      <c r="E133" s="2" t="s">
        <v>107</v>
      </c>
      <c r="G133" s="2" t="s">
        <v>565</v>
      </c>
      <c r="H133" s="2">
        <v>0.25</v>
      </c>
      <c r="I133" s="2">
        <v>0.25</v>
      </c>
    </row>
    <row r="134" spans="2:9">
      <c r="B134" s="2">
        <v>1</v>
      </c>
      <c r="C134" s="2" t="s">
        <v>566</v>
      </c>
      <c r="D134" s="2" t="s">
        <v>567</v>
      </c>
      <c r="E134" s="2" t="s">
        <v>209</v>
      </c>
      <c r="G134" s="2" t="s">
        <v>568</v>
      </c>
      <c r="H134" s="2">
        <v>0.59</v>
      </c>
      <c r="I134" s="2">
        <v>0.59</v>
      </c>
    </row>
    <row r="135" spans="2:9">
      <c r="B135" s="2">
        <v>1</v>
      </c>
      <c r="C135" s="2" t="s">
        <v>569</v>
      </c>
      <c r="D135" s="2" t="s">
        <v>570</v>
      </c>
      <c r="E135" s="2" t="s">
        <v>571</v>
      </c>
      <c r="G135" s="2" t="s">
        <v>572</v>
      </c>
      <c r="H135" s="2">
        <v>0.28999999999999998</v>
      </c>
      <c r="I135" s="2">
        <v>0.28999999999999998</v>
      </c>
    </row>
    <row r="136" spans="2:9">
      <c r="B136" s="2">
        <v>1</v>
      </c>
      <c r="C136" s="2" t="s">
        <v>573</v>
      </c>
      <c r="D136" s="2" t="s">
        <v>574</v>
      </c>
      <c r="E136" s="2" t="s">
        <v>293</v>
      </c>
      <c r="G136" s="2" t="s">
        <v>575</v>
      </c>
      <c r="H136" s="2">
        <v>0.43</v>
      </c>
      <c r="I136" s="2">
        <v>0.43</v>
      </c>
    </row>
    <row r="137" spans="2:9">
      <c r="B137" s="2">
        <v>1</v>
      </c>
      <c r="C137" s="2" t="s">
        <v>576</v>
      </c>
      <c r="D137" s="2" t="s">
        <v>577</v>
      </c>
      <c r="E137" s="2" t="s">
        <v>107</v>
      </c>
      <c r="G137" s="2" t="s">
        <v>578</v>
      </c>
      <c r="H137" s="2">
        <v>1.49</v>
      </c>
      <c r="I137" s="2">
        <v>1.49</v>
      </c>
    </row>
    <row r="138" spans="2:9">
      <c r="B138" s="2">
        <v>1</v>
      </c>
      <c r="C138" s="2" t="s">
        <v>579</v>
      </c>
      <c r="D138" s="2" t="s">
        <v>273</v>
      </c>
      <c r="G138" s="2" t="s">
        <v>274</v>
      </c>
      <c r="H138" s="2">
        <v>0.34</v>
      </c>
      <c r="I138" s="2">
        <v>0.34</v>
      </c>
    </row>
    <row r="139" spans="2:9">
      <c r="B139" s="2">
        <v>1</v>
      </c>
      <c r="C139" s="2" t="s">
        <v>580</v>
      </c>
      <c r="D139" s="2" t="s">
        <v>581</v>
      </c>
      <c r="E139" s="2" t="s">
        <v>582</v>
      </c>
      <c r="G139" s="2" t="s">
        <v>583</v>
      </c>
      <c r="H139" s="2">
        <v>0.56999999999999995</v>
      </c>
      <c r="I139" s="2">
        <v>0.56999999999999995</v>
      </c>
    </row>
    <row r="140" spans="2:9">
      <c r="B140" s="2">
        <v>1</v>
      </c>
      <c r="C140" s="2" t="s">
        <v>584</v>
      </c>
      <c r="D140" s="2" t="s">
        <v>585</v>
      </c>
      <c r="E140" s="2" t="s">
        <v>23</v>
      </c>
      <c r="F140" s="2" t="s">
        <v>107</v>
      </c>
      <c r="G140" s="2" t="s">
        <v>586</v>
      </c>
      <c r="H140" s="2">
        <v>1.71</v>
      </c>
      <c r="I140" s="2">
        <v>1.71</v>
      </c>
    </row>
    <row r="141" spans="2:9">
      <c r="B141" s="2">
        <v>1</v>
      </c>
      <c r="C141" s="2" t="s">
        <v>587</v>
      </c>
      <c r="D141" s="2" t="s">
        <v>588</v>
      </c>
      <c r="E141" s="2" t="s">
        <v>589</v>
      </c>
      <c r="F141" s="2" t="s">
        <v>107</v>
      </c>
      <c r="G141" s="2" t="s">
        <v>590</v>
      </c>
      <c r="H141" s="2">
        <v>0.93</v>
      </c>
      <c r="I141" s="2">
        <v>0.93</v>
      </c>
    </row>
    <row r="142" spans="2:9">
      <c r="B142" s="2">
        <v>1</v>
      </c>
      <c r="C142" s="2" t="s">
        <v>591</v>
      </c>
      <c r="D142" s="2" t="s">
        <v>592</v>
      </c>
      <c r="E142" s="2" t="s">
        <v>23</v>
      </c>
      <c r="F142" s="2" t="s">
        <v>107</v>
      </c>
      <c r="G142" s="2" t="s">
        <v>593</v>
      </c>
      <c r="H142" s="2">
        <v>0.28999999999999998</v>
      </c>
      <c r="I142" s="2">
        <v>0.28999999999999998</v>
      </c>
    </row>
    <row r="143" spans="2:9">
      <c r="B143" s="2">
        <v>1</v>
      </c>
      <c r="C143" s="2" t="s">
        <v>100</v>
      </c>
      <c r="D143" s="2" t="s">
        <v>594</v>
      </c>
      <c r="E143" s="2" t="s">
        <v>27</v>
      </c>
      <c r="F143" s="2" t="s">
        <v>107</v>
      </c>
      <c r="G143" s="2" t="s">
        <v>595</v>
      </c>
      <c r="H143" s="2">
        <v>0.99</v>
      </c>
      <c r="I143" s="2">
        <v>0.99</v>
      </c>
    </row>
    <row r="144" spans="2:9">
      <c r="B144" s="2">
        <v>1</v>
      </c>
      <c r="C144" s="2" t="s">
        <v>596</v>
      </c>
      <c r="D144" s="2" t="s">
        <v>597</v>
      </c>
      <c r="E144" s="2" t="s">
        <v>293</v>
      </c>
      <c r="G144" s="2" t="s">
        <v>598</v>
      </c>
      <c r="H144" s="2">
        <v>1.1000000000000001</v>
      </c>
      <c r="I144" s="2">
        <v>1.1000000000000001</v>
      </c>
    </row>
    <row r="145" spans="2:9">
      <c r="B145" s="2">
        <v>1</v>
      </c>
      <c r="C145" s="2" t="s">
        <v>599</v>
      </c>
      <c r="D145" s="2" t="s">
        <v>600</v>
      </c>
      <c r="E145" s="2" t="s">
        <v>23</v>
      </c>
      <c r="F145" s="2" t="s">
        <v>272</v>
      </c>
      <c r="G145" s="2" t="s">
        <v>601</v>
      </c>
      <c r="H145" s="2">
        <v>0.69</v>
      </c>
      <c r="I145" s="2">
        <v>0.69</v>
      </c>
    </row>
    <row r="146" spans="2:9">
      <c r="B146" s="2">
        <v>1</v>
      </c>
      <c r="C146" s="2" t="s">
        <v>602</v>
      </c>
      <c r="D146" s="2" t="s">
        <v>603</v>
      </c>
      <c r="E146" s="2" t="s">
        <v>23</v>
      </c>
      <c r="F146" s="2" t="s">
        <v>272</v>
      </c>
      <c r="G146" s="2" t="s">
        <v>604</v>
      </c>
      <c r="H146" s="2">
        <v>1.19</v>
      </c>
      <c r="I146" s="2">
        <v>1.19</v>
      </c>
    </row>
    <row r="147" spans="2:9">
      <c r="B147" s="2">
        <v>1</v>
      </c>
      <c r="C147" s="2" t="s">
        <v>605</v>
      </c>
      <c r="D147" s="2" t="s">
        <v>606</v>
      </c>
      <c r="E147" s="2" t="s">
        <v>25</v>
      </c>
      <c r="G147" s="2" t="s">
        <v>607</v>
      </c>
      <c r="H147" s="2">
        <v>0.64</v>
      </c>
      <c r="I147" s="2">
        <v>0.64</v>
      </c>
    </row>
    <row r="148" spans="2:9">
      <c r="B148" s="2">
        <v>1</v>
      </c>
      <c r="C148" s="2" t="s">
        <v>608</v>
      </c>
      <c r="D148" s="2" t="s">
        <v>609</v>
      </c>
      <c r="E148" s="2" t="s">
        <v>23</v>
      </c>
      <c r="G148" s="2" t="s">
        <v>610</v>
      </c>
      <c r="H148" s="2">
        <v>0.25</v>
      </c>
      <c r="I148" s="2">
        <v>0.25</v>
      </c>
    </row>
    <row r="149" spans="2:9">
      <c r="B149" s="2">
        <v>4</v>
      </c>
      <c r="C149" s="2" t="s">
        <v>611</v>
      </c>
      <c r="D149" s="2" t="s">
        <v>612</v>
      </c>
      <c r="E149" s="2" t="s">
        <v>25</v>
      </c>
      <c r="F149" s="2" t="s">
        <v>613</v>
      </c>
      <c r="G149" s="2" t="s">
        <v>614</v>
      </c>
      <c r="H149" s="2">
        <v>0.14000000000000001</v>
      </c>
      <c r="I149" s="2">
        <v>0.56000000000000005</v>
      </c>
    </row>
    <row r="150" spans="2:9">
      <c r="B150" s="2">
        <v>1</v>
      </c>
      <c r="C150" s="2" t="s">
        <v>615</v>
      </c>
      <c r="D150" s="2" t="s">
        <v>616</v>
      </c>
      <c r="E150" s="2" t="s">
        <v>25</v>
      </c>
      <c r="F150" s="2" t="s">
        <v>272</v>
      </c>
      <c r="G150" s="2" t="s">
        <v>617</v>
      </c>
      <c r="H150" s="2">
        <v>0.59</v>
      </c>
      <c r="I150" s="2">
        <v>0.59</v>
      </c>
    </row>
    <row r="151" spans="2:9">
      <c r="B151" s="2">
        <v>1</v>
      </c>
      <c r="C151" s="2" t="s">
        <v>618</v>
      </c>
      <c r="D151" s="2" t="s">
        <v>619</v>
      </c>
      <c r="E151" s="2" t="s">
        <v>25</v>
      </c>
      <c r="F151" s="2" t="s">
        <v>107</v>
      </c>
      <c r="G151" s="2" t="s">
        <v>620</v>
      </c>
      <c r="H151" s="2">
        <v>0.64</v>
      </c>
      <c r="I151" s="2">
        <v>0.64</v>
      </c>
    </row>
    <row r="152" spans="2:9">
      <c r="B152" s="2">
        <v>1</v>
      </c>
      <c r="C152" s="2" t="s">
        <v>621</v>
      </c>
      <c r="D152" s="2" t="s">
        <v>622</v>
      </c>
      <c r="E152" s="2" t="s">
        <v>23</v>
      </c>
      <c r="F152" s="2" t="s">
        <v>107</v>
      </c>
      <c r="G152" s="2" t="s">
        <v>623</v>
      </c>
      <c r="H152" s="2">
        <v>0.42</v>
      </c>
      <c r="I152" s="2">
        <v>0.42</v>
      </c>
    </row>
    <row r="153" spans="2:9">
      <c r="B153" s="2">
        <v>1</v>
      </c>
      <c r="C153" s="2" t="s">
        <v>624</v>
      </c>
      <c r="D153" s="2" t="s">
        <v>625</v>
      </c>
      <c r="E153" s="2" t="s">
        <v>272</v>
      </c>
      <c r="G153" s="2" t="s">
        <v>626</v>
      </c>
      <c r="H153" s="2">
        <v>0.39</v>
      </c>
      <c r="I153" s="2">
        <v>0.39</v>
      </c>
    </row>
    <row r="154" spans="2:9">
      <c r="B154" s="2">
        <v>13</v>
      </c>
      <c r="C154" s="2" t="s">
        <v>627</v>
      </c>
      <c r="D154" s="2" t="s">
        <v>628</v>
      </c>
      <c r="E154" s="2" t="s">
        <v>23</v>
      </c>
      <c r="G154" s="2" t="s">
        <v>629</v>
      </c>
      <c r="H154" s="2">
        <v>0.49</v>
      </c>
      <c r="I154" s="2">
        <v>6.37</v>
      </c>
    </row>
    <row r="155" spans="2:9">
      <c r="B155" s="2">
        <v>11</v>
      </c>
      <c r="C155" s="2" t="s">
        <v>630</v>
      </c>
      <c r="D155" s="2" t="s">
        <v>631</v>
      </c>
      <c r="E155" s="2" t="s">
        <v>632</v>
      </c>
      <c r="G155" s="2" t="s">
        <v>633</v>
      </c>
      <c r="H155" s="2">
        <v>0.21</v>
      </c>
      <c r="I155" s="2">
        <v>2.31</v>
      </c>
    </row>
    <row r="156" spans="2:9">
      <c r="B156" s="2">
        <v>1</v>
      </c>
      <c r="C156" s="2" t="s">
        <v>630</v>
      </c>
      <c r="D156" s="2" t="s">
        <v>631</v>
      </c>
      <c r="E156" s="2" t="s">
        <v>634</v>
      </c>
      <c r="G156" s="2" t="s">
        <v>633</v>
      </c>
      <c r="H156" s="2">
        <v>0.21</v>
      </c>
      <c r="I156" s="2">
        <v>0.21</v>
      </c>
    </row>
    <row r="157" spans="2:9">
      <c r="B157" s="2">
        <v>1</v>
      </c>
      <c r="C157" s="2" t="s">
        <v>630</v>
      </c>
      <c r="D157" s="2" t="s">
        <v>631</v>
      </c>
      <c r="E157" s="2" t="s">
        <v>635</v>
      </c>
      <c r="G157" s="2" t="s">
        <v>633</v>
      </c>
      <c r="H157" s="2">
        <v>0.21</v>
      </c>
      <c r="I157" s="2">
        <v>0.21</v>
      </c>
    </row>
    <row r="158" spans="2:9">
      <c r="B158" s="2">
        <v>1</v>
      </c>
      <c r="C158" s="2" t="s">
        <v>630</v>
      </c>
      <c r="D158" s="2" t="s">
        <v>631</v>
      </c>
      <c r="E158" s="2" t="s">
        <v>636</v>
      </c>
      <c r="G158" s="2" t="s">
        <v>633</v>
      </c>
      <c r="H158" s="2">
        <v>0.21</v>
      </c>
      <c r="I158" s="2">
        <v>0.21</v>
      </c>
    </row>
    <row r="159" spans="2:9">
      <c r="B159" s="2">
        <v>11</v>
      </c>
      <c r="C159" s="2" t="s">
        <v>630</v>
      </c>
      <c r="D159" s="2" t="s">
        <v>631</v>
      </c>
      <c r="E159" s="2" t="s">
        <v>637</v>
      </c>
      <c r="G159" s="2" t="s">
        <v>633</v>
      </c>
      <c r="H159" s="2">
        <v>0.21</v>
      </c>
      <c r="I159" s="2">
        <v>2.31</v>
      </c>
    </row>
    <row r="160" spans="2:9">
      <c r="B160" s="2">
        <v>11</v>
      </c>
      <c r="C160" s="2" t="s">
        <v>630</v>
      </c>
      <c r="D160" s="2" t="s">
        <v>631</v>
      </c>
      <c r="E160" s="2" t="s">
        <v>638</v>
      </c>
      <c r="G160" s="2" t="s">
        <v>633</v>
      </c>
      <c r="H160" s="2">
        <v>0.21</v>
      </c>
      <c r="I160" s="2">
        <v>2.31</v>
      </c>
    </row>
    <row r="161" spans="2:9">
      <c r="B161" s="2">
        <v>1</v>
      </c>
      <c r="C161" s="2" t="s">
        <v>630</v>
      </c>
      <c r="D161" s="2" t="s">
        <v>631</v>
      </c>
      <c r="E161" s="2" t="s">
        <v>639</v>
      </c>
      <c r="G161" s="2" t="s">
        <v>633</v>
      </c>
      <c r="H161" s="2">
        <v>0.21</v>
      </c>
      <c r="I161" s="2">
        <v>0.21</v>
      </c>
    </row>
    <row r="162" spans="2:9">
      <c r="B162" s="2">
        <v>11</v>
      </c>
      <c r="C162" s="2" t="s">
        <v>630</v>
      </c>
      <c r="D162" s="2" t="s">
        <v>631</v>
      </c>
      <c r="E162" s="2" t="s">
        <v>640</v>
      </c>
      <c r="G162" s="2" t="s">
        <v>633</v>
      </c>
      <c r="H162" s="2">
        <v>0.21</v>
      </c>
      <c r="I162" s="2">
        <v>2.31</v>
      </c>
    </row>
    <row r="163" spans="2:9">
      <c r="B163" s="2">
        <v>1</v>
      </c>
      <c r="C163" s="2" t="s">
        <v>630</v>
      </c>
      <c r="D163" s="2" t="s">
        <v>631</v>
      </c>
      <c r="E163" s="2" t="s">
        <v>641</v>
      </c>
      <c r="G163" s="2" t="s">
        <v>633</v>
      </c>
      <c r="H163" s="2">
        <v>0.21</v>
      </c>
      <c r="I163" s="2">
        <v>0.21</v>
      </c>
    </row>
    <row r="164" spans="2:9">
      <c r="B164" s="2">
        <v>1</v>
      </c>
      <c r="C164" s="2" t="s">
        <v>630</v>
      </c>
      <c r="D164" s="2" t="s">
        <v>631</v>
      </c>
      <c r="E164" s="2" t="s">
        <v>642</v>
      </c>
      <c r="G164" s="2" t="s">
        <v>633</v>
      </c>
      <c r="H164" s="2">
        <v>0.21</v>
      </c>
      <c r="I164" s="2">
        <v>0.21</v>
      </c>
    </row>
    <row r="165" spans="2:9">
      <c r="B165" s="2">
        <v>1</v>
      </c>
      <c r="C165" s="2" t="s">
        <v>643</v>
      </c>
      <c r="D165" s="2" t="s">
        <v>644</v>
      </c>
      <c r="E165" s="2" t="s">
        <v>634</v>
      </c>
      <c r="G165" s="2" t="s">
        <v>645</v>
      </c>
      <c r="H165" s="2">
        <v>0.14000000000000001</v>
      </c>
      <c r="I165" s="2">
        <v>0.14000000000000001</v>
      </c>
    </row>
    <row r="166" spans="2:9">
      <c r="B166" s="2">
        <v>2</v>
      </c>
      <c r="C166" s="2" t="s">
        <v>75</v>
      </c>
      <c r="D166" s="2" t="s">
        <v>646</v>
      </c>
      <c r="E166" s="2" t="s">
        <v>23</v>
      </c>
      <c r="G166" s="2" t="s">
        <v>647</v>
      </c>
      <c r="H166" s="2">
        <v>0.74</v>
      </c>
      <c r="I166" s="2">
        <v>1.48</v>
      </c>
    </row>
    <row r="167" spans="2:9">
      <c r="B167" s="2">
        <v>1</v>
      </c>
      <c r="C167" s="2" t="s">
        <v>648</v>
      </c>
      <c r="D167" s="2" t="s">
        <v>649</v>
      </c>
      <c r="E167" s="2" t="s">
        <v>650</v>
      </c>
      <c r="G167" s="2" t="s">
        <v>651</v>
      </c>
      <c r="H167" s="2">
        <v>1.49</v>
      </c>
      <c r="I167" s="2">
        <v>1.49</v>
      </c>
    </row>
    <row r="168" spans="2:9">
      <c r="B168" s="2">
        <v>1</v>
      </c>
      <c r="C168" s="2" t="s">
        <v>652</v>
      </c>
      <c r="D168" s="2" t="s">
        <v>653</v>
      </c>
      <c r="E168" s="2" t="s">
        <v>23</v>
      </c>
      <c r="F168" s="2" t="s">
        <v>272</v>
      </c>
      <c r="G168" s="2" t="s">
        <v>654</v>
      </c>
      <c r="H168" s="2">
        <v>0.59</v>
      </c>
      <c r="I168" s="2">
        <v>0.59</v>
      </c>
    </row>
    <row r="169" spans="2:9">
      <c r="B169" s="2">
        <v>1</v>
      </c>
      <c r="C169" s="2" t="s">
        <v>655</v>
      </c>
      <c r="D169" s="2" t="s">
        <v>656</v>
      </c>
      <c r="E169" s="2" t="s">
        <v>23</v>
      </c>
      <c r="G169" s="2" t="s">
        <v>657</v>
      </c>
      <c r="H169" s="2">
        <v>0.16</v>
      </c>
      <c r="I169" s="2">
        <v>0.16</v>
      </c>
    </row>
    <row r="170" spans="2:9">
      <c r="B170" s="97">
        <v>1111</v>
      </c>
      <c r="C170" s="2" t="s">
        <v>655</v>
      </c>
      <c r="D170" s="2" t="s">
        <v>656</v>
      </c>
      <c r="E170" s="2" t="s">
        <v>650</v>
      </c>
      <c r="G170" s="2" t="s">
        <v>657</v>
      </c>
      <c r="H170" s="2">
        <v>0.16</v>
      </c>
      <c r="I170" s="2">
        <v>177.76</v>
      </c>
    </row>
    <row r="171" spans="2:9">
      <c r="B171" s="2">
        <v>1</v>
      </c>
      <c r="C171" s="2" t="s">
        <v>655</v>
      </c>
      <c r="D171" s="2" t="s">
        <v>656</v>
      </c>
      <c r="E171" s="2" t="s">
        <v>25</v>
      </c>
      <c r="G171" s="2" t="s">
        <v>657</v>
      </c>
      <c r="H171" s="2">
        <v>0.16</v>
      </c>
      <c r="I171" s="2">
        <v>0.16</v>
      </c>
    </row>
    <row r="172" spans="2:9">
      <c r="B172" s="2">
        <v>1</v>
      </c>
      <c r="C172" s="2" t="s">
        <v>655</v>
      </c>
      <c r="D172" s="2" t="s">
        <v>656</v>
      </c>
      <c r="E172" s="2" t="s">
        <v>67</v>
      </c>
      <c r="G172" s="2" t="s">
        <v>657</v>
      </c>
      <c r="H172" s="2">
        <v>0.16</v>
      </c>
      <c r="I172" s="2">
        <v>0.16</v>
      </c>
    </row>
    <row r="173" spans="2:9">
      <c r="B173" s="2">
        <v>1</v>
      </c>
      <c r="C173" s="2" t="s">
        <v>655</v>
      </c>
      <c r="D173" s="2" t="s">
        <v>656</v>
      </c>
      <c r="E173" s="2" t="s">
        <v>26</v>
      </c>
      <c r="G173" s="2" t="s">
        <v>657</v>
      </c>
      <c r="H173" s="2">
        <v>0.16</v>
      </c>
      <c r="I173" s="2">
        <v>0.16</v>
      </c>
    </row>
    <row r="174" spans="2:9">
      <c r="B174" s="2">
        <v>1</v>
      </c>
      <c r="C174" s="2" t="s">
        <v>655</v>
      </c>
      <c r="D174" s="2" t="s">
        <v>656</v>
      </c>
      <c r="E174" s="2" t="s">
        <v>90</v>
      </c>
      <c r="G174" s="2" t="s">
        <v>657</v>
      </c>
      <c r="H174" s="2">
        <v>0.16</v>
      </c>
      <c r="I174" s="2">
        <v>0.16</v>
      </c>
    </row>
    <row r="175" spans="2:9">
      <c r="B175" s="2">
        <v>11</v>
      </c>
      <c r="C175" s="2" t="s">
        <v>655</v>
      </c>
      <c r="D175" s="2" t="s">
        <v>656</v>
      </c>
      <c r="E175" s="2" t="s">
        <v>27</v>
      </c>
      <c r="G175" s="2" t="s">
        <v>657</v>
      </c>
      <c r="H175" s="2">
        <v>0.16</v>
      </c>
      <c r="I175" s="2">
        <v>1.76</v>
      </c>
    </row>
    <row r="176" spans="2:9">
      <c r="B176" s="2">
        <v>12</v>
      </c>
      <c r="C176" s="2" t="s">
        <v>655</v>
      </c>
      <c r="D176" s="2" t="s">
        <v>656</v>
      </c>
      <c r="E176" s="2" t="s">
        <v>28</v>
      </c>
      <c r="G176" s="2" t="s">
        <v>657</v>
      </c>
      <c r="H176" s="2">
        <v>0.16</v>
      </c>
      <c r="I176" s="2">
        <v>1.92</v>
      </c>
    </row>
    <row r="177" spans="2:9">
      <c r="B177" s="2">
        <v>1</v>
      </c>
      <c r="C177" s="2" t="s">
        <v>655</v>
      </c>
      <c r="D177" s="2" t="s">
        <v>656</v>
      </c>
      <c r="E177" s="2" t="s">
        <v>29</v>
      </c>
      <c r="G177" s="2" t="s">
        <v>657</v>
      </c>
      <c r="H177" s="2">
        <v>0.16</v>
      </c>
      <c r="I177" s="2">
        <v>0.16</v>
      </c>
    </row>
    <row r="178" spans="2:9">
      <c r="B178" s="2">
        <v>1</v>
      </c>
      <c r="C178" s="2" t="s">
        <v>658</v>
      </c>
      <c r="D178" s="2" t="s">
        <v>659</v>
      </c>
      <c r="G178" s="2" t="s">
        <v>660</v>
      </c>
      <c r="H178" s="2">
        <v>36.119999999999997</v>
      </c>
      <c r="I178" s="2">
        <v>36.119999999999997</v>
      </c>
    </row>
    <row r="179" spans="2:9">
      <c r="B179" s="2">
        <v>1</v>
      </c>
      <c r="C179" s="2" t="s">
        <v>661</v>
      </c>
      <c r="D179" s="2" t="s">
        <v>261</v>
      </c>
      <c r="E179" s="2" t="s">
        <v>25</v>
      </c>
      <c r="F179" s="2" t="s">
        <v>107</v>
      </c>
      <c r="G179" s="2" t="s">
        <v>263</v>
      </c>
      <c r="H179" s="2">
        <v>0.69</v>
      </c>
      <c r="I179" s="2">
        <v>0.69</v>
      </c>
    </row>
    <row r="180" spans="2:9">
      <c r="B180" s="2">
        <v>1</v>
      </c>
      <c r="C180" s="2" t="s">
        <v>661</v>
      </c>
      <c r="D180" s="2" t="s">
        <v>261</v>
      </c>
      <c r="E180" s="2" t="s">
        <v>25</v>
      </c>
      <c r="F180" s="2" t="s">
        <v>209</v>
      </c>
      <c r="G180" s="2" t="s">
        <v>263</v>
      </c>
      <c r="H180" s="2">
        <v>0.69</v>
      </c>
      <c r="I180" s="2">
        <v>0.69</v>
      </c>
    </row>
    <row r="181" spans="2:9">
      <c r="B181" s="2">
        <v>1</v>
      </c>
      <c r="C181" s="2" t="s">
        <v>661</v>
      </c>
      <c r="D181" s="2" t="s">
        <v>261</v>
      </c>
      <c r="E181" s="2" t="s">
        <v>25</v>
      </c>
      <c r="F181" s="2" t="s">
        <v>211</v>
      </c>
      <c r="G181" s="2" t="s">
        <v>263</v>
      </c>
      <c r="H181" s="2">
        <v>0.69</v>
      </c>
      <c r="I181" s="2">
        <v>0.69</v>
      </c>
    </row>
    <row r="182" spans="2:9">
      <c r="B182" s="2">
        <v>1</v>
      </c>
      <c r="C182" s="2" t="s">
        <v>661</v>
      </c>
      <c r="D182" s="2" t="s">
        <v>261</v>
      </c>
      <c r="E182" s="2" t="s">
        <v>25</v>
      </c>
      <c r="F182" s="2" t="s">
        <v>212</v>
      </c>
      <c r="G182" s="2" t="s">
        <v>263</v>
      </c>
      <c r="H182" s="2">
        <v>0.69</v>
      </c>
      <c r="I182" s="2">
        <v>0.69</v>
      </c>
    </row>
    <row r="183" spans="2:9">
      <c r="B183" s="2">
        <v>1</v>
      </c>
      <c r="C183" s="2" t="s">
        <v>661</v>
      </c>
      <c r="D183" s="2" t="s">
        <v>261</v>
      </c>
      <c r="E183" s="2" t="s">
        <v>25</v>
      </c>
      <c r="F183" s="2" t="s">
        <v>262</v>
      </c>
      <c r="G183" s="2" t="s">
        <v>263</v>
      </c>
      <c r="H183" s="2">
        <v>0.69</v>
      </c>
      <c r="I183" s="2">
        <v>0.69</v>
      </c>
    </row>
    <row r="184" spans="2:9">
      <c r="B184" s="2">
        <v>1</v>
      </c>
      <c r="C184" s="2" t="s">
        <v>661</v>
      </c>
      <c r="D184" s="2" t="s">
        <v>261</v>
      </c>
      <c r="E184" s="2" t="s">
        <v>25</v>
      </c>
      <c r="F184" s="2" t="s">
        <v>213</v>
      </c>
      <c r="G184" s="2" t="s">
        <v>263</v>
      </c>
      <c r="H184" s="2">
        <v>0.69</v>
      </c>
      <c r="I184" s="2">
        <v>0.69</v>
      </c>
    </row>
    <row r="185" spans="2:9">
      <c r="B185" s="2">
        <v>1</v>
      </c>
      <c r="C185" s="2" t="s">
        <v>661</v>
      </c>
      <c r="D185" s="2" t="s">
        <v>261</v>
      </c>
      <c r="E185" s="2" t="s">
        <v>25</v>
      </c>
      <c r="F185" s="2" t="s">
        <v>264</v>
      </c>
      <c r="G185" s="2" t="s">
        <v>263</v>
      </c>
      <c r="H185" s="2">
        <v>0.69</v>
      </c>
      <c r="I185" s="2">
        <v>0.69</v>
      </c>
    </row>
    <row r="186" spans="2:9">
      <c r="B186" s="2">
        <v>1</v>
      </c>
      <c r="C186" s="2" t="s">
        <v>661</v>
      </c>
      <c r="D186" s="2" t="s">
        <v>261</v>
      </c>
      <c r="E186" s="2" t="s">
        <v>25</v>
      </c>
      <c r="F186" s="2" t="s">
        <v>265</v>
      </c>
      <c r="G186" s="2" t="s">
        <v>263</v>
      </c>
      <c r="H186" s="2">
        <v>0.69</v>
      </c>
      <c r="I186" s="2">
        <v>0.69</v>
      </c>
    </row>
    <row r="187" spans="2:9">
      <c r="B187" s="2">
        <v>1</v>
      </c>
      <c r="C187" s="2" t="s">
        <v>661</v>
      </c>
      <c r="D187" s="2" t="s">
        <v>261</v>
      </c>
      <c r="E187" s="2" t="s">
        <v>25</v>
      </c>
      <c r="F187" s="2" t="s">
        <v>267</v>
      </c>
      <c r="G187" s="2" t="s">
        <v>263</v>
      </c>
      <c r="H187" s="2">
        <v>0.69</v>
      </c>
      <c r="I187" s="2">
        <v>0.69</v>
      </c>
    </row>
    <row r="188" spans="2:9">
      <c r="B188" s="2">
        <v>1</v>
      </c>
      <c r="C188" s="2" t="s">
        <v>661</v>
      </c>
      <c r="D188" s="2" t="s">
        <v>261</v>
      </c>
      <c r="E188" s="2" t="s">
        <v>25</v>
      </c>
      <c r="F188" s="2" t="s">
        <v>309</v>
      </c>
      <c r="G188" s="2" t="s">
        <v>263</v>
      </c>
      <c r="H188" s="2">
        <v>0.69</v>
      </c>
      <c r="I188" s="2">
        <v>0.69</v>
      </c>
    </row>
    <row r="189" spans="2:9">
      <c r="B189" s="2">
        <v>1</v>
      </c>
      <c r="C189" s="2" t="s">
        <v>661</v>
      </c>
      <c r="D189" s="2" t="s">
        <v>261</v>
      </c>
      <c r="E189" s="2" t="s">
        <v>25</v>
      </c>
      <c r="F189" s="2" t="s">
        <v>268</v>
      </c>
      <c r="G189" s="2" t="s">
        <v>263</v>
      </c>
      <c r="H189" s="2">
        <v>0.69</v>
      </c>
      <c r="I189" s="2">
        <v>0.69</v>
      </c>
    </row>
    <row r="190" spans="2:9">
      <c r="B190" s="2">
        <v>1</v>
      </c>
      <c r="C190" s="2" t="s">
        <v>661</v>
      </c>
      <c r="D190" s="2" t="s">
        <v>261</v>
      </c>
      <c r="E190" s="2" t="s">
        <v>25</v>
      </c>
      <c r="F190" s="2" t="s">
        <v>662</v>
      </c>
      <c r="G190" s="2" t="s">
        <v>263</v>
      </c>
      <c r="H190" s="2">
        <v>0.69</v>
      </c>
      <c r="I190" s="2">
        <v>0.69</v>
      </c>
    </row>
    <row r="191" spans="2:9">
      <c r="B191" s="2">
        <v>1</v>
      </c>
      <c r="C191" s="2" t="s">
        <v>661</v>
      </c>
      <c r="D191" s="2" t="s">
        <v>261</v>
      </c>
      <c r="E191" s="2" t="s">
        <v>25</v>
      </c>
      <c r="F191" s="2" t="s">
        <v>663</v>
      </c>
      <c r="G191" s="2" t="s">
        <v>263</v>
      </c>
      <c r="H191" s="2">
        <v>0.69</v>
      </c>
      <c r="I191" s="2">
        <v>0.69</v>
      </c>
    </row>
    <row r="192" spans="2:9">
      <c r="B192" s="2">
        <v>1</v>
      </c>
      <c r="C192" s="2" t="s">
        <v>661</v>
      </c>
      <c r="D192" s="2" t="s">
        <v>261</v>
      </c>
      <c r="E192" s="2" t="s">
        <v>25</v>
      </c>
      <c r="F192" s="2" t="s">
        <v>310</v>
      </c>
      <c r="G192" s="2" t="s">
        <v>263</v>
      </c>
      <c r="H192" s="2">
        <v>0.69</v>
      </c>
      <c r="I192" s="2">
        <v>0.69</v>
      </c>
    </row>
    <row r="193" spans="2:9">
      <c r="B193" s="2">
        <v>1</v>
      </c>
      <c r="C193" s="2" t="s">
        <v>661</v>
      </c>
      <c r="D193" s="2" t="s">
        <v>261</v>
      </c>
      <c r="E193" s="2" t="s">
        <v>25</v>
      </c>
      <c r="F193" s="2" t="s">
        <v>301</v>
      </c>
      <c r="G193" s="2" t="s">
        <v>263</v>
      </c>
      <c r="H193" s="2">
        <v>0.69</v>
      </c>
      <c r="I193" s="2">
        <v>0.69</v>
      </c>
    </row>
    <row r="194" spans="2:9">
      <c r="B194" s="2">
        <v>1</v>
      </c>
      <c r="C194" s="2" t="s">
        <v>661</v>
      </c>
      <c r="D194" s="2" t="s">
        <v>261</v>
      </c>
      <c r="E194" s="2" t="s">
        <v>26</v>
      </c>
      <c r="F194" s="2" t="s">
        <v>107</v>
      </c>
      <c r="G194" s="2" t="s">
        <v>263</v>
      </c>
      <c r="H194" s="2">
        <v>0.69</v>
      </c>
      <c r="I194" s="2">
        <v>0.69</v>
      </c>
    </row>
    <row r="195" spans="2:9">
      <c r="B195" s="2">
        <v>1</v>
      </c>
      <c r="C195" s="2" t="s">
        <v>661</v>
      </c>
      <c r="D195" s="2" t="s">
        <v>261</v>
      </c>
      <c r="E195" s="2" t="s">
        <v>26</v>
      </c>
      <c r="F195" s="2" t="s">
        <v>209</v>
      </c>
      <c r="G195" s="2" t="s">
        <v>263</v>
      </c>
      <c r="H195" s="2">
        <v>0.69</v>
      </c>
      <c r="I195" s="2">
        <v>0.69</v>
      </c>
    </row>
    <row r="196" spans="2:9">
      <c r="B196" s="2">
        <v>1</v>
      </c>
      <c r="C196" s="2" t="s">
        <v>661</v>
      </c>
      <c r="D196" s="2" t="s">
        <v>261</v>
      </c>
      <c r="E196" s="2" t="s">
        <v>26</v>
      </c>
      <c r="F196" s="2" t="s">
        <v>211</v>
      </c>
      <c r="G196" s="2" t="s">
        <v>263</v>
      </c>
      <c r="H196" s="2">
        <v>0.69</v>
      </c>
      <c r="I196" s="2">
        <v>0.69</v>
      </c>
    </row>
    <row r="197" spans="2:9">
      <c r="B197" s="2">
        <v>1</v>
      </c>
      <c r="C197" s="2" t="s">
        <v>661</v>
      </c>
      <c r="D197" s="2" t="s">
        <v>261</v>
      </c>
      <c r="E197" s="2" t="s">
        <v>26</v>
      </c>
      <c r="F197" s="2" t="s">
        <v>212</v>
      </c>
      <c r="G197" s="2" t="s">
        <v>263</v>
      </c>
      <c r="H197" s="2">
        <v>0.69</v>
      </c>
      <c r="I197" s="2">
        <v>0.69</v>
      </c>
    </row>
    <row r="198" spans="2:9">
      <c r="B198" s="2">
        <v>1</v>
      </c>
      <c r="C198" s="2" t="s">
        <v>661</v>
      </c>
      <c r="D198" s="2" t="s">
        <v>261</v>
      </c>
      <c r="E198" s="2" t="s">
        <v>26</v>
      </c>
      <c r="F198" s="2" t="s">
        <v>262</v>
      </c>
      <c r="G198" s="2" t="s">
        <v>263</v>
      </c>
      <c r="H198" s="2">
        <v>0.69</v>
      </c>
      <c r="I198" s="2">
        <v>0.69</v>
      </c>
    </row>
    <row r="199" spans="2:9">
      <c r="B199" s="2">
        <v>1</v>
      </c>
      <c r="C199" s="2" t="s">
        <v>661</v>
      </c>
      <c r="D199" s="2" t="s">
        <v>261</v>
      </c>
      <c r="E199" s="2" t="s">
        <v>26</v>
      </c>
      <c r="F199" s="2" t="s">
        <v>213</v>
      </c>
      <c r="G199" s="2" t="s">
        <v>263</v>
      </c>
      <c r="H199" s="2">
        <v>0.69</v>
      </c>
      <c r="I199" s="2">
        <v>0.69</v>
      </c>
    </row>
    <row r="200" spans="2:9">
      <c r="B200" s="2">
        <v>1</v>
      </c>
      <c r="C200" s="2" t="s">
        <v>661</v>
      </c>
      <c r="D200" s="2" t="s">
        <v>261</v>
      </c>
      <c r="E200" s="2" t="s">
        <v>26</v>
      </c>
      <c r="F200" s="2" t="s">
        <v>264</v>
      </c>
      <c r="G200" s="2" t="s">
        <v>263</v>
      </c>
      <c r="H200" s="2">
        <v>0.69</v>
      </c>
      <c r="I200" s="2">
        <v>0.69</v>
      </c>
    </row>
    <row r="201" spans="2:9">
      <c r="B201" s="2">
        <v>11</v>
      </c>
      <c r="C201" s="2" t="s">
        <v>661</v>
      </c>
      <c r="D201" s="2" t="s">
        <v>261</v>
      </c>
      <c r="E201" s="2" t="s">
        <v>26</v>
      </c>
      <c r="F201" s="2" t="s">
        <v>265</v>
      </c>
      <c r="G201" s="2" t="s">
        <v>263</v>
      </c>
      <c r="H201" s="2">
        <v>0.69</v>
      </c>
      <c r="I201" s="2">
        <v>7.59</v>
      </c>
    </row>
    <row r="202" spans="2:9">
      <c r="B202" s="2">
        <v>11</v>
      </c>
      <c r="C202" s="2" t="s">
        <v>661</v>
      </c>
      <c r="D202" s="2" t="s">
        <v>261</v>
      </c>
      <c r="E202" s="2" t="s">
        <v>26</v>
      </c>
      <c r="F202" s="2" t="s">
        <v>267</v>
      </c>
      <c r="G202" s="2" t="s">
        <v>263</v>
      </c>
      <c r="H202" s="2">
        <v>0.69</v>
      </c>
      <c r="I202" s="2">
        <v>7.59</v>
      </c>
    </row>
    <row r="203" spans="2:9">
      <c r="B203" s="2">
        <v>1</v>
      </c>
      <c r="C203" s="2" t="s">
        <v>661</v>
      </c>
      <c r="D203" s="2" t="s">
        <v>261</v>
      </c>
      <c r="E203" s="2" t="s">
        <v>26</v>
      </c>
      <c r="F203" s="2" t="s">
        <v>309</v>
      </c>
      <c r="G203" s="2" t="s">
        <v>263</v>
      </c>
      <c r="H203" s="2">
        <v>0.69</v>
      </c>
      <c r="I203" s="2">
        <v>0.69</v>
      </c>
    </row>
    <row r="204" spans="2:9">
      <c r="B204" s="2">
        <v>11</v>
      </c>
      <c r="C204" s="2" t="s">
        <v>661</v>
      </c>
      <c r="D204" s="2" t="s">
        <v>261</v>
      </c>
      <c r="E204" s="2" t="s">
        <v>26</v>
      </c>
      <c r="F204" s="2" t="s">
        <v>662</v>
      </c>
      <c r="G204" s="2" t="s">
        <v>263</v>
      </c>
      <c r="H204" s="2">
        <v>0.69</v>
      </c>
      <c r="I204" s="2">
        <v>7.59</v>
      </c>
    </row>
    <row r="205" spans="2:9">
      <c r="B205" s="2">
        <v>11</v>
      </c>
      <c r="C205" s="2" t="s">
        <v>661</v>
      </c>
      <c r="D205" s="2" t="s">
        <v>261</v>
      </c>
      <c r="E205" s="2" t="s">
        <v>26</v>
      </c>
      <c r="F205" s="2" t="s">
        <v>310</v>
      </c>
      <c r="G205" s="2" t="s">
        <v>263</v>
      </c>
      <c r="H205" s="2">
        <v>0.69</v>
      </c>
      <c r="I205" s="2">
        <v>7.59</v>
      </c>
    </row>
    <row r="206" spans="2:9">
      <c r="B206" s="2">
        <v>11</v>
      </c>
      <c r="C206" s="2" t="s">
        <v>661</v>
      </c>
      <c r="D206" s="2" t="s">
        <v>261</v>
      </c>
      <c r="E206" s="2" t="s">
        <v>26</v>
      </c>
      <c r="F206" s="2" t="s">
        <v>301</v>
      </c>
      <c r="G206" s="2" t="s">
        <v>263</v>
      </c>
      <c r="H206" s="2">
        <v>0.69</v>
      </c>
      <c r="I206" s="2">
        <v>7.59</v>
      </c>
    </row>
    <row r="207" spans="2:9">
      <c r="B207" s="2">
        <v>1</v>
      </c>
      <c r="C207" s="2" t="s">
        <v>661</v>
      </c>
      <c r="D207" s="2" t="s">
        <v>261</v>
      </c>
      <c r="E207" s="2" t="s">
        <v>90</v>
      </c>
      <c r="F207" s="2" t="s">
        <v>107</v>
      </c>
      <c r="G207" s="2" t="s">
        <v>263</v>
      </c>
      <c r="H207" s="2">
        <v>0.69</v>
      </c>
      <c r="I207" s="2">
        <v>0.69</v>
      </c>
    </row>
    <row r="208" spans="2:9">
      <c r="B208" s="2">
        <v>1</v>
      </c>
      <c r="C208" s="2" t="s">
        <v>661</v>
      </c>
      <c r="D208" s="2" t="s">
        <v>261</v>
      </c>
      <c r="E208" s="2" t="s">
        <v>90</v>
      </c>
      <c r="F208" s="2" t="s">
        <v>209</v>
      </c>
      <c r="G208" s="2" t="s">
        <v>263</v>
      </c>
      <c r="H208" s="2">
        <v>0.69</v>
      </c>
      <c r="I208" s="2">
        <v>0.69</v>
      </c>
    </row>
    <row r="209" spans="2:9">
      <c r="B209" s="2">
        <v>1</v>
      </c>
      <c r="C209" s="2" t="s">
        <v>661</v>
      </c>
      <c r="D209" s="2" t="s">
        <v>261</v>
      </c>
      <c r="E209" s="2" t="s">
        <v>90</v>
      </c>
      <c r="F209" s="2" t="s">
        <v>211</v>
      </c>
      <c r="G209" s="2" t="s">
        <v>263</v>
      </c>
      <c r="H209" s="2">
        <v>0.69</v>
      </c>
      <c r="I209" s="2">
        <v>0.69</v>
      </c>
    </row>
    <row r="210" spans="2:9">
      <c r="B210" s="2">
        <v>1</v>
      </c>
      <c r="C210" s="2" t="s">
        <v>661</v>
      </c>
      <c r="D210" s="2" t="s">
        <v>261</v>
      </c>
      <c r="E210" s="2" t="s">
        <v>90</v>
      </c>
      <c r="F210" s="2" t="s">
        <v>212</v>
      </c>
      <c r="G210" s="2" t="s">
        <v>263</v>
      </c>
      <c r="H210" s="2">
        <v>0.69</v>
      </c>
      <c r="I210" s="2">
        <v>0.69</v>
      </c>
    </row>
    <row r="211" spans="2:9">
      <c r="B211" s="2">
        <v>1</v>
      </c>
      <c r="C211" s="2" t="s">
        <v>661</v>
      </c>
      <c r="D211" s="2" t="s">
        <v>261</v>
      </c>
      <c r="E211" s="2" t="s">
        <v>90</v>
      </c>
      <c r="F211" s="2" t="s">
        <v>262</v>
      </c>
      <c r="G211" s="2" t="s">
        <v>263</v>
      </c>
      <c r="H211" s="2">
        <v>0.69</v>
      </c>
      <c r="I211" s="2">
        <v>0.69</v>
      </c>
    </row>
    <row r="212" spans="2:9">
      <c r="B212" s="2">
        <v>1</v>
      </c>
      <c r="C212" s="2" t="s">
        <v>661</v>
      </c>
      <c r="D212" s="2" t="s">
        <v>261</v>
      </c>
      <c r="E212" s="2" t="s">
        <v>90</v>
      </c>
      <c r="F212" s="2" t="s">
        <v>213</v>
      </c>
      <c r="G212" s="2" t="s">
        <v>263</v>
      </c>
      <c r="H212" s="2">
        <v>0.69</v>
      </c>
      <c r="I212" s="2">
        <v>0.69</v>
      </c>
    </row>
    <row r="213" spans="2:9">
      <c r="B213" s="2">
        <v>1</v>
      </c>
      <c r="C213" s="2" t="s">
        <v>661</v>
      </c>
      <c r="D213" s="2" t="s">
        <v>261</v>
      </c>
      <c r="E213" s="2" t="s">
        <v>90</v>
      </c>
      <c r="F213" s="2" t="s">
        <v>264</v>
      </c>
      <c r="G213" s="2" t="s">
        <v>263</v>
      </c>
      <c r="H213" s="2">
        <v>0.69</v>
      </c>
      <c r="I213" s="2">
        <v>0.69</v>
      </c>
    </row>
    <row r="214" spans="2:9">
      <c r="B214" s="2">
        <v>1</v>
      </c>
      <c r="C214" s="2" t="s">
        <v>661</v>
      </c>
      <c r="D214" s="2" t="s">
        <v>261</v>
      </c>
      <c r="E214" s="2" t="s">
        <v>90</v>
      </c>
      <c r="F214" s="2" t="s">
        <v>265</v>
      </c>
      <c r="G214" s="2" t="s">
        <v>263</v>
      </c>
      <c r="H214" s="2">
        <v>0.69</v>
      </c>
      <c r="I214" s="2">
        <v>0.69</v>
      </c>
    </row>
    <row r="215" spans="2:9">
      <c r="B215" s="2">
        <v>1</v>
      </c>
      <c r="C215" s="2" t="s">
        <v>661</v>
      </c>
      <c r="D215" s="2" t="s">
        <v>261</v>
      </c>
      <c r="E215" s="2" t="s">
        <v>90</v>
      </c>
      <c r="F215" s="2" t="s">
        <v>266</v>
      </c>
      <c r="G215" s="2" t="s">
        <v>263</v>
      </c>
      <c r="H215" s="2">
        <v>0.69</v>
      </c>
      <c r="I215" s="2">
        <v>0.69</v>
      </c>
    </row>
    <row r="216" spans="2:9">
      <c r="B216" s="2">
        <v>1</v>
      </c>
      <c r="C216" s="2" t="s">
        <v>661</v>
      </c>
      <c r="D216" s="2" t="s">
        <v>261</v>
      </c>
      <c r="E216" s="2" t="s">
        <v>90</v>
      </c>
      <c r="F216" s="2" t="s">
        <v>267</v>
      </c>
      <c r="G216" s="2" t="s">
        <v>263</v>
      </c>
      <c r="H216" s="2">
        <v>0.69</v>
      </c>
      <c r="I216" s="2">
        <v>0.69</v>
      </c>
    </row>
    <row r="217" spans="2:9">
      <c r="B217" s="2">
        <v>1</v>
      </c>
      <c r="C217" s="2" t="s">
        <v>661</v>
      </c>
      <c r="D217" s="2" t="s">
        <v>261</v>
      </c>
      <c r="E217" s="2" t="s">
        <v>90</v>
      </c>
      <c r="F217" s="2" t="s">
        <v>309</v>
      </c>
      <c r="G217" s="2" t="s">
        <v>263</v>
      </c>
      <c r="H217" s="2">
        <v>0.69</v>
      </c>
      <c r="I217" s="2">
        <v>0.69</v>
      </c>
    </row>
    <row r="218" spans="2:9">
      <c r="B218" s="2">
        <v>1</v>
      </c>
      <c r="C218" s="2" t="s">
        <v>661</v>
      </c>
      <c r="D218" s="2" t="s">
        <v>261</v>
      </c>
      <c r="E218" s="2" t="s">
        <v>90</v>
      </c>
      <c r="F218" s="2" t="s">
        <v>268</v>
      </c>
      <c r="G218" s="2" t="s">
        <v>263</v>
      </c>
      <c r="H218" s="2">
        <v>0.69</v>
      </c>
      <c r="I218" s="2">
        <v>0.69</v>
      </c>
    </row>
    <row r="219" spans="2:9">
      <c r="B219" s="2">
        <v>1</v>
      </c>
      <c r="C219" s="2" t="s">
        <v>661</v>
      </c>
      <c r="D219" s="2" t="s">
        <v>261</v>
      </c>
      <c r="E219" s="2" t="s">
        <v>90</v>
      </c>
      <c r="F219" s="2" t="s">
        <v>662</v>
      </c>
      <c r="G219" s="2" t="s">
        <v>263</v>
      </c>
      <c r="H219" s="2">
        <v>0.69</v>
      </c>
      <c r="I219" s="2">
        <v>0.69</v>
      </c>
    </row>
    <row r="220" spans="2:9">
      <c r="B220" s="2">
        <v>1</v>
      </c>
      <c r="C220" s="2" t="s">
        <v>661</v>
      </c>
      <c r="D220" s="2" t="s">
        <v>261</v>
      </c>
      <c r="E220" s="2" t="s">
        <v>90</v>
      </c>
      <c r="F220" s="2" t="s">
        <v>663</v>
      </c>
      <c r="G220" s="2" t="s">
        <v>263</v>
      </c>
      <c r="H220" s="2">
        <v>0.69</v>
      </c>
      <c r="I220" s="2">
        <v>0.69</v>
      </c>
    </row>
    <row r="221" spans="2:9">
      <c r="B221" s="2">
        <v>1</v>
      </c>
      <c r="C221" s="2" t="s">
        <v>661</v>
      </c>
      <c r="D221" s="2" t="s">
        <v>261</v>
      </c>
      <c r="E221" s="2" t="s">
        <v>90</v>
      </c>
      <c r="F221" s="2" t="s">
        <v>310</v>
      </c>
      <c r="G221" s="2" t="s">
        <v>263</v>
      </c>
      <c r="H221" s="2">
        <v>0.69</v>
      </c>
      <c r="I221" s="2">
        <v>0.69</v>
      </c>
    </row>
    <row r="222" spans="2:9">
      <c r="B222" s="2">
        <v>1</v>
      </c>
      <c r="C222" s="2" t="s">
        <v>661</v>
      </c>
      <c r="D222" s="2" t="s">
        <v>261</v>
      </c>
      <c r="E222" s="2" t="s">
        <v>90</v>
      </c>
      <c r="F222" s="2" t="s">
        <v>269</v>
      </c>
      <c r="G222" s="2" t="s">
        <v>263</v>
      </c>
      <c r="H222" s="2">
        <v>0.69</v>
      </c>
      <c r="I222" s="2">
        <v>0.69</v>
      </c>
    </row>
    <row r="223" spans="2:9">
      <c r="B223" s="2">
        <v>1</v>
      </c>
      <c r="C223" s="2" t="s">
        <v>661</v>
      </c>
      <c r="D223" s="2" t="s">
        <v>261</v>
      </c>
      <c r="E223" s="2" t="s">
        <v>90</v>
      </c>
      <c r="F223" s="2" t="s">
        <v>301</v>
      </c>
      <c r="G223" s="2" t="s">
        <v>263</v>
      </c>
      <c r="H223" s="2">
        <v>0.69</v>
      </c>
      <c r="I223" s="2">
        <v>0.69</v>
      </c>
    </row>
    <row r="224" spans="2:9">
      <c r="B224" s="2">
        <v>1</v>
      </c>
      <c r="C224" s="2" t="s">
        <v>661</v>
      </c>
      <c r="D224" s="2" t="s">
        <v>261</v>
      </c>
      <c r="E224" s="2" t="s">
        <v>27</v>
      </c>
      <c r="F224" s="2" t="s">
        <v>107</v>
      </c>
      <c r="G224" s="2" t="s">
        <v>263</v>
      </c>
      <c r="H224" s="2">
        <v>0.69</v>
      </c>
      <c r="I224" s="2">
        <v>0.69</v>
      </c>
    </row>
    <row r="225" spans="2:9">
      <c r="B225" s="2">
        <v>1</v>
      </c>
      <c r="C225" s="2" t="s">
        <v>661</v>
      </c>
      <c r="D225" s="2" t="s">
        <v>261</v>
      </c>
      <c r="E225" s="2" t="s">
        <v>27</v>
      </c>
      <c r="F225" s="2" t="s">
        <v>209</v>
      </c>
      <c r="G225" s="2" t="s">
        <v>263</v>
      </c>
      <c r="H225" s="2">
        <v>0.69</v>
      </c>
      <c r="I225" s="2">
        <v>0.69</v>
      </c>
    </row>
    <row r="226" spans="2:9">
      <c r="B226" s="2">
        <v>1</v>
      </c>
      <c r="C226" s="2" t="s">
        <v>661</v>
      </c>
      <c r="D226" s="2" t="s">
        <v>261</v>
      </c>
      <c r="E226" s="2" t="s">
        <v>27</v>
      </c>
      <c r="F226" s="2" t="s">
        <v>211</v>
      </c>
      <c r="G226" s="2" t="s">
        <v>263</v>
      </c>
      <c r="H226" s="2">
        <v>0.69</v>
      </c>
      <c r="I226" s="2">
        <v>0.69</v>
      </c>
    </row>
    <row r="227" spans="2:9">
      <c r="B227" s="2">
        <v>1</v>
      </c>
      <c r="C227" s="2" t="s">
        <v>661</v>
      </c>
      <c r="D227" s="2" t="s">
        <v>261</v>
      </c>
      <c r="E227" s="2" t="s">
        <v>27</v>
      </c>
      <c r="F227" s="2" t="s">
        <v>212</v>
      </c>
      <c r="G227" s="2" t="s">
        <v>263</v>
      </c>
      <c r="H227" s="2">
        <v>0.69</v>
      </c>
      <c r="I227" s="2">
        <v>0.69</v>
      </c>
    </row>
    <row r="228" spans="2:9">
      <c r="B228" s="2">
        <v>11</v>
      </c>
      <c r="C228" s="2" t="s">
        <v>661</v>
      </c>
      <c r="D228" s="2" t="s">
        <v>261</v>
      </c>
      <c r="E228" s="2" t="s">
        <v>27</v>
      </c>
      <c r="F228" s="2" t="s">
        <v>213</v>
      </c>
      <c r="G228" s="2" t="s">
        <v>263</v>
      </c>
      <c r="H228" s="2">
        <v>0.69</v>
      </c>
      <c r="I228" s="2">
        <v>7.59</v>
      </c>
    </row>
    <row r="229" spans="2:9">
      <c r="B229" s="2">
        <v>1</v>
      </c>
      <c r="C229" s="2" t="s">
        <v>661</v>
      </c>
      <c r="D229" s="2" t="s">
        <v>261</v>
      </c>
      <c r="E229" s="2" t="s">
        <v>27</v>
      </c>
      <c r="F229" s="2" t="s">
        <v>264</v>
      </c>
      <c r="G229" s="2" t="s">
        <v>263</v>
      </c>
      <c r="H229" s="2">
        <v>0.69</v>
      </c>
      <c r="I229" s="2">
        <v>0.69</v>
      </c>
    </row>
    <row r="230" spans="2:9">
      <c r="B230" s="2">
        <v>1</v>
      </c>
      <c r="C230" s="2" t="s">
        <v>661</v>
      </c>
      <c r="D230" s="2" t="s">
        <v>261</v>
      </c>
      <c r="E230" s="2" t="s">
        <v>27</v>
      </c>
      <c r="F230" s="2" t="s">
        <v>265</v>
      </c>
      <c r="G230" s="2" t="s">
        <v>263</v>
      </c>
      <c r="H230" s="2">
        <v>0.69</v>
      </c>
      <c r="I230" s="2">
        <v>0.69</v>
      </c>
    </row>
    <row r="231" spans="2:9">
      <c r="B231" s="2">
        <v>1</v>
      </c>
      <c r="C231" s="2" t="s">
        <v>661</v>
      </c>
      <c r="D231" s="2" t="s">
        <v>261</v>
      </c>
      <c r="E231" s="2" t="s">
        <v>27</v>
      </c>
      <c r="F231" s="2" t="s">
        <v>266</v>
      </c>
      <c r="G231" s="2" t="s">
        <v>263</v>
      </c>
      <c r="H231" s="2">
        <v>0.69</v>
      </c>
      <c r="I231" s="2">
        <v>0.69</v>
      </c>
    </row>
    <row r="232" spans="2:9">
      <c r="B232" s="2">
        <v>1</v>
      </c>
      <c r="C232" s="2" t="s">
        <v>661</v>
      </c>
      <c r="D232" s="2" t="s">
        <v>261</v>
      </c>
      <c r="E232" s="2" t="s">
        <v>27</v>
      </c>
      <c r="F232" s="2" t="s">
        <v>267</v>
      </c>
      <c r="G232" s="2" t="s">
        <v>263</v>
      </c>
      <c r="H232" s="2">
        <v>0.69</v>
      </c>
      <c r="I232" s="2">
        <v>0.69</v>
      </c>
    </row>
    <row r="233" spans="2:9">
      <c r="B233" s="2">
        <v>1</v>
      </c>
      <c r="C233" s="2" t="s">
        <v>664</v>
      </c>
      <c r="D233" s="2" t="s">
        <v>665</v>
      </c>
      <c r="G233" s="2" t="s">
        <v>666</v>
      </c>
      <c r="H233" s="2">
        <v>37.36</v>
      </c>
      <c r="I233" s="2">
        <v>37.36</v>
      </c>
    </row>
    <row r="234" spans="2:9">
      <c r="B234" s="2">
        <v>2</v>
      </c>
      <c r="C234" s="2" t="s">
        <v>104</v>
      </c>
      <c r="D234" s="2" t="s">
        <v>667</v>
      </c>
      <c r="E234" s="2" t="s">
        <v>23</v>
      </c>
      <c r="G234" s="2" t="s">
        <v>668</v>
      </c>
      <c r="H234" s="2">
        <v>0.16</v>
      </c>
      <c r="I234" s="2">
        <v>0.32</v>
      </c>
    </row>
    <row r="235" spans="2:9">
      <c r="B235" s="2">
        <v>2</v>
      </c>
      <c r="C235" s="2" t="s">
        <v>104</v>
      </c>
      <c r="D235" s="2" t="s">
        <v>667</v>
      </c>
      <c r="E235" s="2" t="s">
        <v>67</v>
      </c>
      <c r="G235" s="2" t="s">
        <v>668</v>
      </c>
      <c r="H235" s="2">
        <v>0.16</v>
      </c>
      <c r="I235" s="2">
        <v>0.32</v>
      </c>
    </row>
    <row r="236" spans="2:9">
      <c r="B236" s="2">
        <v>334</v>
      </c>
      <c r="C236" s="2" t="s">
        <v>104</v>
      </c>
      <c r="D236" s="2" t="s">
        <v>667</v>
      </c>
      <c r="E236" s="2" t="s">
        <v>26</v>
      </c>
      <c r="G236" s="2" t="s">
        <v>668</v>
      </c>
      <c r="H236" s="2">
        <v>0.16</v>
      </c>
      <c r="I236" s="2">
        <v>53.44</v>
      </c>
    </row>
    <row r="237" spans="2:9">
      <c r="B237" s="2">
        <v>1</v>
      </c>
      <c r="C237" s="2" t="s">
        <v>669</v>
      </c>
      <c r="D237" s="2" t="s">
        <v>670</v>
      </c>
      <c r="E237" s="2" t="s">
        <v>23</v>
      </c>
      <c r="F237" s="2" t="s">
        <v>272</v>
      </c>
      <c r="G237" s="2" t="s">
        <v>671</v>
      </c>
      <c r="H237" s="2">
        <v>0.66</v>
      </c>
      <c r="I237" s="2">
        <v>0.66</v>
      </c>
    </row>
    <row r="238" spans="2:9">
      <c r="B238" s="2">
        <v>1</v>
      </c>
      <c r="C238" s="2" t="s">
        <v>669</v>
      </c>
      <c r="D238" s="2" t="s">
        <v>670</v>
      </c>
      <c r="E238" s="2" t="s">
        <v>23</v>
      </c>
      <c r="F238" s="2" t="s">
        <v>672</v>
      </c>
      <c r="G238" s="2" t="s">
        <v>671</v>
      </c>
      <c r="H238" s="2">
        <v>0.66</v>
      </c>
      <c r="I238" s="2">
        <v>0.66</v>
      </c>
    </row>
    <row r="239" spans="2:9">
      <c r="B239" s="2">
        <v>1</v>
      </c>
      <c r="C239" s="2" t="s">
        <v>669</v>
      </c>
      <c r="D239" s="2" t="s">
        <v>670</v>
      </c>
      <c r="E239" s="2" t="s">
        <v>23</v>
      </c>
      <c r="F239" s="2" t="s">
        <v>270</v>
      </c>
      <c r="G239" s="2" t="s">
        <v>671</v>
      </c>
      <c r="H239" s="2">
        <v>0.66</v>
      </c>
      <c r="I239" s="2">
        <v>0.66</v>
      </c>
    </row>
    <row r="240" spans="2:9">
      <c r="B240" s="2">
        <v>1</v>
      </c>
      <c r="C240" s="2" t="s">
        <v>669</v>
      </c>
      <c r="D240" s="2" t="s">
        <v>670</v>
      </c>
      <c r="E240" s="2" t="s">
        <v>23</v>
      </c>
      <c r="F240" s="2" t="s">
        <v>271</v>
      </c>
      <c r="G240" s="2" t="s">
        <v>671</v>
      </c>
      <c r="H240" s="2">
        <v>0.66</v>
      </c>
      <c r="I240" s="2">
        <v>0.66</v>
      </c>
    </row>
    <row r="241" spans="2:9">
      <c r="B241" s="2">
        <v>1</v>
      </c>
      <c r="C241" s="2" t="s">
        <v>669</v>
      </c>
      <c r="D241" s="2" t="s">
        <v>670</v>
      </c>
      <c r="E241" s="2" t="s">
        <v>25</v>
      </c>
      <c r="F241" s="2" t="s">
        <v>272</v>
      </c>
      <c r="G241" s="2" t="s">
        <v>671</v>
      </c>
      <c r="H241" s="2">
        <v>0.66</v>
      </c>
      <c r="I241" s="2">
        <v>0.66</v>
      </c>
    </row>
    <row r="242" spans="2:9">
      <c r="B242" s="2">
        <v>1</v>
      </c>
      <c r="C242" s="2" t="s">
        <v>669</v>
      </c>
      <c r="D242" s="2" t="s">
        <v>670</v>
      </c>
      <c r="E242" s="2" t="s">
        <v>25</v>
      </c>
      <c r="F242" s="2" t="s">
        <v>672</v>
      </c>
      <c r="G242" s="2" t="s">
        <v>671</v>
      </c>
      <c r="H242" s="2">
        <v>0.66</v>
      </c>
      <c r="I242" s="2">
        <v>0.66</v>
      </c>
    </row>
    <row r="243" spans="2:9">
      <c r="B243" s="2">
        <v>1</v>
      </c>
      <c r="C243" s="2" t="s">
        <v>669</v>
      </c>
      <c r="D243" s="2" t="s">
        <v>670</v>
      </c>
      <c r="E243" s="2" t="s">
        <v>25</v>
      </c>
      <c r="F243" s="2" t="s">
        <v>270</v>
      </c>
      <c r="G243" s="2" t="s">
        <v>671</v>
      </c>
      <c r="H243" s="2">
        <v>0.66</v>
      </c>
      <c r="I243" s="2">
        <v>0.66</v>
      </c>
    </row>
    <row r="244" spans="2:9">
      <c r="B244" s="2">
        <v>1</v>
      </c>
      <c r="C244" s="2" t="s">
        <v>669</v>
      </c>
      <c r="D244" s="2" t="s">
        <v>670</v>
      </c>
      <c r="E244" s="2" t="s">
        <v>25</v>
      </c>
      <c r="F244" s="2" t="s">
        <v>271</v>
      </c>
      <c r="G244" s="2" t="s">
        <v>671</v>
      </c>
      <c r="H244" s="2">
        <v>0.66</v>
      </c>
      <c r="I244" s="2">
        <v>0.66</v>
      </c>
    </row>
    <row r="245" spans="2:9">
      <c r="B245" s="2">
        <v>1</v>
      </c>
      <c r="C245" s="2" t="s">
        <v>669</v>
      </c>
      <c r="D245" s="2" t="s">
        <v>670</v>
      </c>
      <c r="E245" s="2" t="s">
        <v>26</v>
      </c>
      <c r="F245" s="2" t="s">
        <v>272</v>
      </c>
      <c r="G245" s="2" t="s">
        <v>671</v>
      </c>
      <c r="H245" s="2">
        <v>0.66</v>
      </c>
      <c r="I245" s="2">
        <v>0.66</v>
      </c>
    </row>
    <row r="246" spans="2:9">
      <c r="B246" s="2">
        <v>1</v>
      </c>
      <c r="C246" s="2" t="s">
        <v>669</v>
      </c>
      <c r="D246" s="2" t="s">
        <v>670</v>
      </c>
      <c r="E246" s="2" t="s">
        <v>26</v>
      </c>
      <c r="F246" s="2" t="s">
        <v>672</v>
      </c>
      <c r="G246" s="2" t="s">
        <v>671</v>
      </c>
      <c r="H246" s="2">
        <v>0.66</v>
      </c>
      <c r="I246" s="2">
        <v>0.66</v>
      </c>
    </row>
    <row r="247" spans="2:9">
      <c r="B247" s="2">
        <v>1</v>
      </c>
      <c r="C247" s="2" t="s">
        <v>669</v>
      </c>
      <c r="D247" s="2" t="s">
        <v>670</v>
      </c>
      <c r="E247" s="2" t="s">
        <v>26</v>
      </c>
      <c r="F247" s="2" t="s">
        <v>270</v>
      </c>
      <c r="G247" s="2" t="s">
        <v>671</v>
      </c>
      <c r="H247" s="2">
        <v>0.66</v>
      </c>
      <c r="I247" s="2">
        <v>0.66</v>
      </c>
    </row>
    <row r="248" spans="2:9">
      <c r="B248" s="2">
        <v>1</v>
      </c>
      <c r="C248" s="2" t="s">
        <v>669</v>
      </c>
      <c r="D248" s="2" t="s">
        <v>670</v>
      </c>
      <c r="E248" s="2" t="s">
        <v>26</v>
      </c>
      <c r="F248" s="2" t="s">
        <v>271</v>
      </c>
      <c r="G248" s="2" t="s">
        <v>671</v>
      </c>
      <c r="H248" s="2">
        <v>0.66</v>
      </c>
      <c r="I248" s="2">
        <v>0.66</v>
      </c>
    </row>
    <row r="249" spans="2:9">
      <c r="B249" s="2">
        <v>1</v>
      </c>
      <c r="C249" s="2" t="s">
        <v>669</v>
      </c>
      <c r="D249" s="2" t="s">
        <v>670</v>
      </c>
      <c r="E249" s="2" t="s">
        <v>27</v>
      </c>
      <c r="F249" s="2" t="s">
        <v>672</v>
      </c>
      <c r="G249" s="2" t="s">
        <v>671</v>
      </c>
      <c r="H249" s="2">
        <v>0.66</v>
      </c>
      <c r="I249" s="2">
        <v>0.66</v>
      </c>
    </row>
    <row r="250" spans="2:9">
      <c r="B250" s="2">
        <v>1</v>
      </c>
      <c r="C250" s="2" t="s">
        <v>673</v>
      </c>
      <c r="D250" s="2" t="s">
        <v>674</v>
      </c>
      <c r="E250" s="2" t="s">
        <v>23</v>
      </c>
      <c r="F250" s="2" t="s">
        <v>272</v>
      </c>
      <c r="G250" s="2" t="s">
        <v>675</v>
      </c>
      <c r="H250" s="2">
        <v>0.61</v>
      </c>
      <c r="I250" s="2">
        <v>0.61</v>
      </c>
    </row>
    <row r="251" spans="2:9">
      <c r="B251" s="2">
        <v>1</v>
      </c>
      <c r="C251" s="2" t="s">
        <v>676</v>
      </c>
      <c r="D251" s="2" t="s">
        <v>677</v>
      </c>
      <c r="E251" s="2" t="s">
        <v>23</v>
      </c>
      <c r="G251" s="2" t="s">
        <v>678</v>
      </c>
      <c r="H251" s="2">
        <v>0.14000000000000001</v>
      </c>
      <c r="I251" s="2">
        <v>0.14000000000000001</v>
      </c>
    </row>
    <row r="252" spans="2:9">
      <c r="B252" s="2">
        <v>1</v>
      </c>
      <c r="C252" s="2" t="s">
        <v>679</v>
      </c>
      <c r="D252" s="2" t="s">
        <v>680</v>
      </c>
      <c r="E252" s="2" t="s">
        <v>272</v>
      </c>
      <c r="G252" s="2" t="s">
        <v>681</v>
      </c>
      <c r="H252" s="2">
        <v>0.14000000000000001</v>
      </c>
      <c r="I252" s="2">
        <v>0.14000000000000001</v>
      </c>
    </row>
    <row r="253" spans="2:9">
      <c r="B253" s="2">
        <v>1</v>
      </c>
      <c r="C253" s="2" t="s">
        <v>682</v>
      </c>
      <c r="D253" s="2" t="s">
        <v>683</v>
      </c>
      <c r="E253" s="2" t="s">
        <v>634</v>
      </c>
      <c r="G253" s="2" t="s">
        <v>684</v>
      </c>
      <c r="H253" s="2">
        <v>0.14000000000000001</v>
      </c>
      <c r="I253" s="2">
        <v>0.14000000000000001</v>
      </c>
    </row>
    <row r="254" spans="2:9">
      <c r="B254" s="2">
        <v>1</v>
      </c>
      <c r="C254" s="2" t="s">
        <v>685</v>
      </c>
      <c r="D254" s="2" t="s">
        <v>686</v>
      </c>
      <c r="G254" s="2" t="s">
        <v>687</v>
      </c>
      <c r="H254" s="2">
        <v>0.14000000000000001</v>
      </c>
      <c r="I254" s="2">
        <v>0.14000000000000001</v>
      </c>
    </row>
    <row r="255" spans="2:9">
      <c r="B255" s="2">
        <v>1</v>
      </c>
      <c r="C255" s="2" t="s">
        <v>688</v>
      </c>
      <c r="D255" s="2" t="s">
        <v>689</v>
      </c>
      <c r="G255" s="2" t="s">
        <v>690</v>
      </c>
      <c r="H255" s="2">
        <v>0.14000000000000001</v>
      </c>
      <c r="I255" s="2">
        <v>0.14000000000000001</v>
      </c>
    </row>
    <row r="256" spans="2:9">
      <c r="B256" s="2">
        <v>1</v>
      </c>
      <c r="C256" s="2" t="s">
        <v>691</v>
      </c>
      <c r="D256" s="2" t="s">
        <v>692</v>
      </c>
      <c r="E256" s="2" t="s">
        <v>26</v>
      </c>
      <c r="F256" s="2" t="s">
        <v>107</v>
      </c>
      <c r="G256" s="2" t="s">
        <v>693</v>
      </c>
      <c r="H256" s="2">
        <v>0.55000000000000004</v>
      </c>
      <c r="I256" s="2">
        <v>0.55000000000000004</v>
      </c>
    </row>
    <row r="257" spans="2:9">
      <c r="B257" s="2">
        <v>1</v>
      </c>
      <c r="C257" s="2" t="s">
        <v>127</v>
      </c>
      <c r="D257" s="2" t="s">
        <v>694</v>
      </c>
      <c r="E257" s="2" t="s">
        <v>26</v>
      </c>
      <c r="F257" s="2" t="s">
        <v>107</v>
      </c>
      <c r="G257" s="2" t="s">
        <v>695</v>
      </c>
      <c r="H257" s="2">
        <v>0.56000000000000005</v>
      </c>
      <c r="I257" s="2">
        <v>0.56000000000000005</v>
      </c>
    </row>
    <row r="258" spans="2:9">
      <c r="B258" s="2">
        <v>1</v>
      </c>
      <c r="C258" s="2" t="s">
        <v>696</v>
      </c>
      <c r="D258" s="2" t="s">
        <v>697</v>
      </c>
      <c r="E258" s="2" t="s">
        <v>698</v>
      </c>
      <c r="G258" s="2" t="s">
        <v>699</v>
      </c>
      <c r="H258" s="2">
        <v>24.43</v>
      </c>
      <c r="I258" s="2">
        <v>24.43</v>
      </c>
    </row>
    <row r="259" spans="2:9">
      <c r="B259" s="2">
        <v>2</v>
      </c>
      <c r="C259" s="2" t="s">
        <v>127</v>
      </c>
      <c r="D259" s="2" t="s">
        <v>694</v>
      </c>
      <c r="E259" s="2" t="s">
        <v>700</v>
      </c>
      <c r="F259" s="2" t="s">
        <v>238</v>
      </c>
      <c r="G259" s="2" t="s">
        <v>695</v>
      </c>
      <c r="H259" s="2">
        <v>0.56000000000000005</v>
      </c>
      <c r="I259" s="2">
        <v>1.1200000000000001</v>
      </c>
    </row>
    <row r="260" spans="2:9">
      <c r="B260" s="2">
        <v>1</v>
      </c>
      <c r="C260" s="2" t="s">
        <v>701</v>
      </c>
      <c r="D260" s="2" t="s">
        <v>702</v>
      </c>
      <c r="E260" s="2" t="s">
        <v>25</v>
      </c>
      <c r="G260" s="2" t="s">
        <v>703</v>
      </c>
      <c r="H260" s="2">
        <v>1.1599999999999999</v>
      </c>
      <c r="I260" s="2">
        <v>1.1599999999999999</v>
      </c>
    </row>
    <row r="261" spans="2:9">
      <c r="F261" s="2" t="s">
        <v>254</v>
      </c>
      <c r="G261" s="91">
        <v>41893.03</v>
      </c>
    </row>
    <row r="262" spans="2:9">
      <c r="F262" s="2" t="s">
        <v>255</v>
      </c>
      <c r="G262" s="91">
        <v>6283.95</v>
      </c>
    </row>
    <row r="263" spans="2:9">
      <c r="F263" s="2" t="s">
        <v>256</v>
      </c>
      <c r="G263" s="91">
        <v>35609.08</v>
      </c>
    </row>
    <row r="264" spans="2:9">
      <c r="F264" s="2" t="s">
        <v>257</v>
      </c>
      <c r="G264" s="2" t="s">
        <v>158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2024-03-07T10:46:02Z</cp:lastPrinted>
  <dcterms:created xsi:type="dcterms:W3CDTF">2009-06-02T18:56:54Z</dcterms:created>
  <dcterms:modified xsi:type="dcterms:W3CDTF">2024-03-09T09:20:31Z</dcterms:modified>
</cp:coreProperties>
</file>