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F30D2BC-ECEA-4932-8504-DAF8C994F683}"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Put on Box" sheetId="12" r:id="rId4"/>
    <sheet name="39885-vmills" sheetId="13" r:id="rId5"/>
    <sheet name="39886-sq1" sheetId="14" r:id="rId6"/>
    <sheet name="39887-scar" sheetId="15" r:id="rId7"/>
    <sheet name="39888-osh" sheetId="16" r:id="rId8"/>
    <sheet name="39895-vmills2" sheetId="17" r:id="rId9"/>
    <sheet name="39896-newmarket" sheetId="18" r:id="rId10"/>
    <sheet name="39897-duff" sheetId="19" r:id="rId11"/>
    <sheet name="39898-bramalea" sheetId="20" r:id="rId12"/>
    <sheet name="39903-online" sheetId="21" r:id="rId13"/>
    <sheet name="Tax Invoice" sheetId="6" r:id="rId14"/>
    <sheet name="Old Code" sheetId="11" state="hidden" r:id="rId15"/>
    <sheet name="Just data" sheetId="8" state="hidden" r:id="rId16"/>
    <sheet name="Just data 2" sheetId="9" state="hidden" r:id="rId17"/>
    <sheet name="Just Data 3" sheetId="10" state="hidden" r:id="rId18"/>
  </sheets>
  <externalReferences>
    <externalReference r:id="rId19"/>
    <externalReference r:id="rId20"/>
  </externalReferences>
  <definedNames>
    <definedName name="_xlnm.Print_Area" localSheetId="4">'39885-vmills'!$A$1:$K$48</definedName>
    <definedName name="_xlnm.Print_Area" localSheetId="5">'39886-sq1'!$A$1:$K$31</definedName>
    <definedName name="_xlnm.Print_Area" localSheetId="6">'39887-scar'!$A$1:$K$35</definedName>
    <definedName name="_xlnm.Print_Area" localSheetId="7">'39888-osh'!$A$1:$K$52</definedName>
    <definedName name="_xlnm.Print_Area" localSheetId="8">'39895-vmills2'!$A$1:$K$32</definedName>
    <definedName name="_xlnm.Print_Area" localSheetId="9">'39896-newmarket'!$A$1:$K$52</definedName>
    <definedName name="_xlnm.Print_Area" localSheetId="10">'39897-duff'!$A$1:$K$38</definedName>
    <definedName name="_xlnm.Print_Area" localSheetId="11">'39898-bramalea'!$A$1:$K$43</definedName>
    <definedName name="_xlnm.Print_Area" localSheetId="12">'39903-online'!$A$1:$K$54</definedName>
    <definedName name="_xlnm.Print_Area" localSheetId="0">Invoice!$A$1:$K$181</definedName>
    <definedName name="_xlnm.Print_Area" localSheetId="2">'Shipping Invoice'!$A$1:$L$177</definedName>
    <definedName name="_xlnm.Print_Area" localSheetId="13">'Tax Invoice'!$A$1:$H$1013</definedName>
    <definedName name="_xlnm.Print_Titles" localSheetId="4">'39885-vmills'!$2:$21</definedName>
    <definedName name="_xlnm.Print_Titles" localSheetId="5">'39886-sq1'!$2:$21</definedName>
    <definedName name="_xlnm.Print_Titles" localSheetId="6">'39887-scar'!$2:$21</definedName>
    <definedName name="_xlnm.Print_Titles" localSheetId="7">'39888-osh'!$2:$21</definedName>
    <definedName name="_xlnm.Print_Titles" localSheetId="8">'39895-vmills2'!$2:$21</definedName>
    <definedName name="_xlnm.Print_Titles" localSheetId="9">'39896-newmarket'!$2:$21</definedName>
    <definedName name="_xlnm.Print_Titles" localSheetId="10">'39897-duff'!$2:$21</definedName>
    <definedName name="_xlnm.Print_Titles" localSheetId="11">'39898-bramalea'!$2:$21</definedName>
    <definedName name="_xlnm.Print_Titles" localSheetId="12">'39903-online'!$2:$21</definedName>
    <definedName name="_xlnm.Print_Titles" localSheetId="0">Invoice!$2:$21</definedName>
    <definedName name="_xlnm.Print_Titles" localSheetId="2">'Shipping Invoice'!$1:$21</definedName>
    <definedName name="_xlnm.Print_Titles" localSheetId="1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J49" i="21"/>
  <c r="J48" i="21"/>
  <c r="J47" i="21"/>
  <c r="J46" i="21"/>
  <c r="J45" i="21"/>
  <c r="J44" i="21"/>
  <c r="J43" i="21"/>
  <c r="J42" i="21"/>
  <c r="J41" i="21"/>
  <c r="J40" i="21"/>
  <c r="J39" i="21"/>
  <c r="J38" i="21"/>
  <c r="J37" i="21"/>
  <c r="J36" i="21"/>
  <c r="J35" i="21"/>
  <c r="J34" i="21"/>
  <c r="J33" i="21"/>
  <c r="J32" i="21"/>
  <c r="J31" i="21"/>
  <c r="J30" i="21"/>
  <c r="J29" i="21"/>
  <c r="J28" i="21"/>
  <c r="J27" i="21"/>
  <c r="J26" i="21"/>
  <c r="J50" i="21" s="1"/>
  <c r="J25" i="21"/>
  <c r="J24" i="21"/>
  <c r="J23" i="21"/>
  <c r="J38" i="20"/>
  <c r="J37" i="20"/>
  <c r="J36" i="20"/>
  <c r="J35" i="20"/>
  <c r="J34" i="20"/>
  <c r="J33" i="20"/>
  <c r="J32" i="20"/>
  <c r="J31" i="20"/>
  <c r="J30" i="20"/>
  <c r="J29" i="20"/>
  <c r="J28" i="20"/>
  <c r="J27" i="20"/>
  <c r="J26" i="20"/>
  <c r="J25" i="20"/>
  <c r="J24" i="20"/>
  <c r="J23" i="20"/>
  <c r="J39" i="20" s="1"/>
  <c r="J33" i="19"/>
  <c r="J32" i="19"/>
  <c r="J31" i="19"/>
  <c r="J30" i="19"/>
  <c r="J29" i="19"/>
  <c r="J28" i="19"/>
  <c r="J27" i="19"/>
  <c r="J26" i="19"/>
  <c r="J25" i="19"/>
  <c r="J24" i="19"/>
  <c r="J23" i="19"/>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7" i="17"/>
  <c r="J26" i="17"/>
  <c r="J25" i="17"/>
  <c r="J24" i="17"/>
  <c r="J28" i="17" s="1"/>
  <c r="J23" i="17"/>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30" i="15"/>
  <c r="J29" i="15"/>
  <c r="J28" i="15"/>
  <c r="J27" i="15"/>
  <c r="J31" i="15" s="1"/>
  <c r="J26" i="15"/>
  <c r="J25" i="15"/>
  <c r="J24" i="15"/>
  <c r="J23" i="15"/>
  <c r="J26" i="14"/>
  <c r="J25" i="14"/>
  <c r="J24" i="14"/>
  <c r="J23" i="14"/>
  <c r="J27" i="14" s="1"/>
  <c r="J43" i="13"/>
  <c r="J42" i="13"/>
  <c r="J41" i="13"/>
  <c r="J40" i="13"/>
  <c r="J39" i="13"/>
  <c r="J38" i="13"/>
  <c r="J37" i="13"/>
  <c r="J36" i="13"/>
  <c r="J35" i="13"/>
  <c r="J34" i="13"/>
  <c r="J33" i="13"/>
  <c r="J32" i="13"/>
  <c r="J31" i="13"/>
  <c r="J30" i="13"/>
  <c r="J29" i="13"/>
  <c r="J28" i="13"/>
  <c r="J27" i="13"/>
  <c r="J26" i="13"/>
  <c r="J25" i="13"/>
  <c r="J24" i="13"/>
  <c r="J23" i="13"/>
  <c r="B173" i="7"/>
  <c r="I23" i="7"/>
  <c r="I24" i="7"/>
  <c r="I25" i="7"/>
  <c r="K25" i="7" s="1"/>
  <c r="I26" i="7"/>
  <c r="I27" i="7"/>
  <c r="K27" i="7" s="1"/>
  <c r="I28" i="7"/>
  <c r="K28" i="7" s="1"/>
  <c r="I29" i="7"/>
  <c r="I30" i="7"/>
  <c r="I31" i="7"/>
  <c r="I32" i="7"/>
  <c r="K32" i="7" s="1"/>
  <c r="I33" i="7"/>
  <c r="K33" i="7" s="1"/>
  <c r="I34" i="7"/>
  <c r="K34" i="7" s="1"/>
  <c r="I35" i="7"/>
  <c r="I36" i="7"/>
  <c r="I37" i="7"/>
  <c r="I38" i="7"/>
  <c r="I39" i="7"/>
  <c r="K39" i="7" s="1"/>
  <c r="I40" i="7"/>
  <c r="I41" i="7"/>
  <c r="I42" i="7"/>
  <c r="I43" i="7"/>
  <c r="I45" i="7"/>
  <c r="K45" i="7" s="1"/>
  <c r="I46" i="7"/>
  <c r="I47" i="7"/>
  <c r="K47" i="7" s="1"/>
  <c r="I48" i="7"/>
  <c r="K48" i="7" s="1"/>
  <c r="I50" i="7"/>
  <c r="K50" i="7" s="1"/>
  <c r="I51" i="7"/>
  <c r="K51" i="7" s="1"/>
  <c r="I52" i="7"/>
  <c r="I53" i="7"/>
  <c r="I54" i="7"/>
  <c r="K54" i="7" s="1"/>
  <c r="I55" i="7"/>
  <c r="I56" i="7"/>
  <c r="K56" i="7" s="1"/>
  <c r="I57" i="7"/>
  <c r="I59" i="7"/>
  <c r="I60" i="7"/>
  <c r="I61" i="7"/>
  <c r="I62" i="7"/>
  <c r="I63" i="7"/>
  <c r="K63" i="7" s="1"/>
  <c r="I64" i="7"/>
  <c r="I65" i="7"/>
  <c r="I66" i="7"/>
  <c r="K66" i="7" s="1"/>
  <c r="I67" i="7"/>
  <c r="K67" i="7" s="1"/>
  <c r="I68" i="7"/>
  <c r="I69" i="7"/>
  <c r="K69" i="7" s="1"/>
  <c r="I70" i="7"/>
  <c r="I71" i="7"/>
  <c r="I72" i="7"/>
  <c r="K72" i="7" s="1"/>
  <c r="I73" i="7"/>
  <c r="K73" i="7" s="1"/>
  <c r="I74" i="7"/>
  <c r="I75" i="7"/>
  <c r="K75" i="7" s="1"/>
  <c r="I76" i="7"/>
  <c r="I77" i="7"/>
  <c r="I78" i="7"/>
  <c r="I79" i="7"/>
  <c r="K79" i="7" s="1"/>
  <c r="I80" i="7"/>
  <c r="K80" i="7" s="1"/>
  <c r="I81" i="7"/>
  <c r="K81" i="7" s="1"/>
  <c r="I82" i="7"/>
  <c r="I83" i="7"/>
  <c r="I85" i="7"/>
  <c r="I86" i="7"/>
  <c r="K86" i="7" s="1"/>
  <c r="I87" i="7"/>
  <c r="K87" i="7" s="1"/>
  <c r="I88" i="7"/>
  <c r="I89" i="7"/>
  <c r="I91" i="7"/>
  <c r="I92" i="7"/>
  <c r="I93" i="7"/>
  <c r="K93" i="7" s="1"/>
  <c r="I94" i="7"/>
  <c r="I95" i="7"/>
  <c r="K95" i="7" s="1"/>
  <c r="I96" i="7"/>
  <c r="K96" i="7" s="1"/>
  <c r="I97" i="7"/>
  <c r="I98" i="7"/>
  <c r="I99" i="7"/>
  <c r="K99" i="7" s="1"/>
  <c r="I100" i="7"/>
  <c r="I101" i="7"/>
  <c r="K101" i="7" s="1"/>
  <c r="I102" i="7"/>
  <c r="K102" i="7" s="1"/>
  <c r="I103" i="7"/>
  <c r="I104" i="7"/>
  <c r="I105" i="7"/>
  <c r="K105" i="7" s="1"/>
  <c r="I106" i="7"/>
  <c r="I107" i="7"/>
  <c r="K107" i="7" s="1"/>
  <c r="I108" i="7"/>
  <c r="K108" i="7" s="1"/>
  <c r="I109" i="7"/>
  <c r="I110" i="7"/>
  <c r="I111" i="7"/>
  <c r="K111" i="7" s="1"/>
  <c r="I112" i="7"/>
  <c r="I113" i="7"/>
  <c r="K113" i="7" s="1"/>
  <c r="I114" i="7"/>
  <c r="K114" i="7" s="1"/>
  <c r="I115" i="7"/>
  <c r="I117" i="7"/>
  <c r="I118" i="7"/>
  <c r="K118" i="7" s="1"/>
  <c r="I119" i="7"/>
  <c r="I120" i="7"/>
  <c r="I121" i="7"/>
  <c r="K121" i="7" s="1"/>
  <c r="I122" i="7"/>
  <c r="K122" i="7" s="1"/>
  <c r="I123" i="7"/>
  <c r="K123" i="7" s="1"/>
  <c r="I124" i="7"/>
  <c r="K124" i="7" s="1"/>
  <c r="I125" i="7"/>
  <c r="I126" i="7"/>
  <c r="I127" i="7"/>
  <c r="I129" i="7"/>
  <c r="K129" i="7" s="1"/>
  <c r="I130" i="7"/>
  <c r="I131" i="7"/>
  <c r="K131" i="7" s="1"/>
  <c r="I132" i="7"/>
  <c r="I133" i="7"/>
  <c r="I134" i="7"/>
  <c r="I135" i="7"/>
  <c r="K135" i="7" s="1"/>
  <c r="I136" i="7"/>
  <c r="I137" i="7"/>
  <c r="K137" i="7" s="1"/>
  <c r="I138" i="7"/>
  <c r="K138" i="7" s="1"/>
  <c r="I139" i="7"/>
  <c r="K139" i="7" s="1"/>
  <c r="I140" i="7"/>
  <c r="I141" i="7"/>
  <c r="K141" i="7" s="1"/>
  <c r="I142" i="7"/>
  <c r="I143" i="7"/>
  <c r="K143" i="7" s="1"/>
  <c r="I144" i="7"/>
  <c r="K144" i="7" s="1"/>
  <c r="I146" i="7"/>
  <c r="I147" i="7"/>
  <c r="K57" i="7"/>
  <c r="K117" i="7"/>
  <c r="K23" i="7"/>
  <c r="K24" i="7"/>
  <c r="K26" i="7"/>
  <c r="K29" i="7"/>
  <c r="K30" i="7"/>
  <c r="K31" i="7"/>
  <c r="K35" i="7"/>
  <c r="K36" i="7"/>
  <c r="K37" i="7"/>
  <c r="K38" i="7"/>
  <c r="K40" i="7"/>
  <c r="K41" i="7"/>
  <c r="K42" i="7"/>
  <c r="K43" i="7"/>
  <c r="K46" i="7"/>
  <c r="K52" i="7"/>
  <c r="K53" i="7"/>
  <c r="K55" i="7"/>
  <c r="K59" i="7"/>
  <c r="K60" i="7"/>
  <c r="K61" i="7"/>
  <c r="K62" i="7"/>
  <c r="K64" i="7"/>
  <c r="K65" i="7"/>
  <c r="K68" i="7"/>
  <c r="K70" i="7"/>
  <c r="K71" i="7"/>
  <c r="K74" i="7"/>
  <c r="K76" i="7"/>
  <c r="K77" i="7"/>
  <c r="K78" i="7"/>
  <c r="K82" i="7"/>
  <c r="K83" i="7"/>
  <c r="K85" i="7"/>
  <c r="K88" i="7"/>
  <c r="K89" i="7"/>
  <c r="K91" i="7"/>
  <c r="K92" i="7"/>
  <c r="K94" i="7"/>
  <c r="K97" i="7"/>
  <c r="K98" i="7"/>
  <c r="K100" i="7"/>
  <c r="K103" i="7"/>
  <c r="K104" i="7"/>
  <c r="K106" i="7"/>
  <c r="K109" i="7"/>
  <c r="K110" i="7"/>
  <c r="K112" i="7"/>
  <c r="K115" i="7"/>
  <c r="K119" i="7"/>
  <c r="K120" i="7"/>
  <c r="K125" i="7"/>
  <c r="K126" i="7"/>
  <c r="K127" i="7"/>
  <c r="K130" i="7"/>
  <c r="K132" i="7"/>
  <c r="K133" i="7"/>
  <c r="K134" i="7"/>
  <c r="K136" i="7"/>
  <c r="K140" i="7"/>
  <c r="K142" i="7"/>
  <c r="J172" i="2"/>
  <c r="J171" i="2"/>
  <c r="J170" i="2"/>
  <c r="J169" i="2"/>
  <c r="J168" i="2"/>
  <c r="J167" i="2"/>
  <c r="J166" i="2"/>
  <c r="J165" i="2"/>
  <c r="J164" i="2"/>
  <c r="J163" i="2"/>
  <c r="J162" i="2"/>
  <c r="J161" i="2"/>
  <c r="J160" i="2"/>
  <c r="J159" i="2"/>
  <c r="J158" i="2"/>
  <c r="J157" i="2"/>
  <c r="J156" i="2"/>
  <c r="J155" i="2"/>
  <c r="J154" i="2"/>
  <c r="J153" i="2"/>
  <c r="J152" i="2"/>
  <c r="J151" i="2"/>
  <c r="J150" i="2"/>
  <c r="J149" i="2"/>
  <c r="J173" i="2" s="1"/>
  <c r="J148" i="2"/>
  <c r="J147" i="2"/>
  <c r="J146" i="2"/>
  <c r="J144" i="2"/>
  <c r="J143" i="2"/>
  <c r="J142" i="2"/>
  <c r="J141" i="2"/>
  <c r="J140" i="2"/>
  <c r="J139" i="2"/>
  <c r="J138" i="2"/>
  <c r="J137" i="2"/>
  <c r="J136" i="2"/>
  <c r="J135" i="2"/>
  <c r="J134" i="2"/>
  <c r="J133" i="2"/>
  <c r="J132" i="2"/>
  <c r="J131" i="2"/>
  <c r="J130" i="2"/>
  <c r="J129" i="2"/>
  <c r="J127" i="2"/>
  <c r="J126" i="2"/>
  <c r="J125" i="2"/>
  <c r="J124" i="2"/>
  <c r="J123" i="2"/>
  <c r="J122" i="2"/>
  <c r="J121" i="2"/>
  <c r="J120" i="2"/>
  <c r="J119" i="2"/>
  <c r="J118" i="2"/>
  <c r="J117" i="2"/>
  <c r="J115" i="2"/>
  <c r="J114" i="2"/>
  <c r="J113" i="2"/>
  <c r="J112" i="2"/>
  <c r="J111" i="2"/>
  <c r="J110" i="2"/>
  <c r="J109" i="2"/>
  <c r="J108" i="2"/>
  <c r="J107" i="2"/>
  <c r="J106" i="2"/>
  <c r="J105" i="2"/>
  <c r="J104" i="2"/>
  <c r="J103" i="2"/>
  <c r="J102" i="2"/>
  <c r="J101" i="2"/>
  <c r="J100" i="2"/>
  <c r="J99" i="2"/>
  <c r="J98" i="2"/>
  <c r="J97" i="2"/>
  <c r="J96" i="2"/>
  <c r="J95" i="2"/>
  <c r="J94" i="2"/>
  <c r="J93" i="2"/>
  <c r="J92" i="2"/>
  <c r="J91" i="2"/>
  <c r="J89" i="2"/>
  <c r="J88" i="2"/>
  <c r="J87" i="2"/>
  <c r="J86" i="2"/>
  <c r="J85" i="2"/>
  <c r="J83" i="2"/>
  <c r="J82" i="2"/>
  <c r="J81" i="2"/>
  <c r="J80" i="2"/>
  <c r="J79" i="2"/>
  <c r="J78" i="2"/>
  <c r="J77" i="2"/>
  <c r="J76" i="2"/>
  <c r="J75" i="2"/>
  <c r="J74" i="2"/>
  <c r="J73" i="2"/>
  <c r="J72" i="2"/>
  <c r="J71" i="2"/>
  <c r="J70" i="2"/>
  <c r="J69" i="2"/>
  <c r="J68" i="2"/>
  <c r="J67" i="2"/>
  <c r="J66" i="2"/>
  <c r="J65" i="2"/>
  <c r="J64" i="2"/>
  <c r="J63" i="2"/>
  <c r="J62" i="2"/>
  <c r="J61" i="2"/>
  <c r="J60" i="2"/>
  <c r="J59" i="2"/>
  <c r="J57" i="2"/>
  <c r="J56" i="2"/>
  <c r="J55" i="2"/>
  <c r="J54" i="2"/>
  <c r="J53" i="2"/>
  <c r="J52" i="2"/>
  <c r="J51" i="2"/>
  <c r="J50" i="2"/>
  <c r="J48" i="2"/>
  <c r="J47" i="2"/>
  <c r="J46" i="2"/>
  <c r="J45" i="2"/>
  <c r="J51" i="21" l="1"/>
  <c r="J53" i="21" s="1"/>
  <c r="J40" i="20"/>
  <c r="J42" i="20" s="1"/>
  <c r="J34" i="19"/>
  <c r="J48" i="18"/>
  <c r="J49" i="18"/>
  <c r="J51" i="18" s="1"/>
  <c r="J29" i="17"/>
  <c r="J31" i="17" s="1"/>
  <c r="J48" i="16"/>
  <c r="J32" i="15"/>
  <c r="J34" i="15" s="1"/>
  <c r="J28" i="14"/>
  <c r="J30" i="14" s="1"/>
  <c r="J44" i="13"/>
  <c r="J45" i="13"/>
  <c r="J47" i="13" s="1"/>
  <c r="K175" i="7"/>
  <c r="K14" i="7"/>
  <c r="K17" i="7"/>
  <c r="K10" i="7"/>
  <c r="N1" i="6"/>
  <c r="F1002" i="6"/>
  <c r="I42" i="5"/>
  <c r="I41" i="5"/>
  <c r="I40" i="5"/>
  <c r="I39" i="5"/>
  <c r="I38" i="5"/>
  <c r="I37" i="5"/>
  <c r="I36" i="5"/>
  <c r="I35" i="5"/>
  <c r="I34" i="5"/>
  <c r="I33" i="5"/>
  <c r="I32" i="5"/>
  <c r="I31" i="5"/>
  <c r="I30" i="5"/>
  <c r="I29" i="5"/>
  <c r="I28" i="5"/>
  <c r="I27" i="5"/>
  <c r="I26" i="5"/>
  <c r="I25" i="5"/>
  <c r="I24" i="5"/>
  <c r="I23" i="5"/>
  <c r="I22" i="5"/>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J35" i="19" l="1"/>
  <c r="J37" i="19" s="1"/>
  <c r="J49" i="16"/>
  <c r="J51" i="16" s="1"/>
  <c r="I149" i="7"/>
  <c r="K149" i="7" s="1"/>
  <c r="I155" i="7"/>
  <c r="K155" i="7" s="1"/>
  <c r="I161" i="7"/>
  <c r="K161" i="7" s="1"/>
  <c r="I167" i="7"/>
  <c r="K167" i="7" s="1"/>
  <c r="I156" i="7"/>
  <c r="K156" i="7" s="1"/>
  <c r="I168" i="7"/>
  <c r="K168" i="7" s="1"/>
  <c r="I153" i="7"/>
  <c r="K153" i="7" s="1"/>
  <c r="I151" i="7"/>
  <c r="K151" i="7" s="1"/>
  <c r="I157" i="7"/>
  <c r="K157" i="7" s="1"/>
  <c r="I163" i="7"/>
  <c r="K163" i="7" s="1"/>
  <c r="I169" i="7"/>
  <c r="K169" i="7" s="1"/>
  <c r="K147" i="7"/>
  <c r="I171" i="7"/>
  <c r="K171" i="7" s="1"/>
  <c r="K146" i="7"/>
  <c r="I152" i="7"/>
  <c r="K152" i="7" s="1"/>
  <c r="I158" i="7"/>
  <c r="K158" i="7" s="1"/>
  <c r="I164" i="7"/>
  <c r="K164" i="7" s="1"/>
  <c r="I170" i="7"/>
  <c r="K170" i="7" s="1"/>
  <c r="I159" i="7"/>
  <c r="K159" i="7" s="1"/>
  <c r="I148" i="7"/>
  <c r="K148" i="7" s="1"/>
  <c r="I154" i="7"/>
  <c r="K154" i="7" s="1"/>
  <c r="I160" i="7"/>
  <c r="K160" i="7" s="1"/>
  <c r="I166" i="7"/>
  <c r="K166" i="7" s="1"/>
  <c r="I172" i="7"/>
  <c r="K172" i="7" s="1"/>
  <c r="I150" i="7"/>
  <c r="K150" i="7" s="1"/>
  <c r="I162" i="7"/>
  <c r="K162" i="7" s="1"/>
  <c r="I165" i="7"/>
  <c r="K165" i="7" s="1"/>
  <c r="J174" i="2"/>
  <c r="F1001" i="6" s="1"/>
  <c r="M11" i="6"/>
  <c r="I179" i="2" s="1"/>
  <c r="K173" i="7" l="1"/>
  <c r="K174" i="7" s="1"/>
  <c r="J176" i="2"/>
  <c r="I181" i="2" s="1"/>
  <c r="I180"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B166" i="6"/>
  <c r="B165" i="6"/>
  <c r="F164" i="6"/>
  <c r="B164" i="6"/>
  <c r="F163" i="6"/>
  <c r="B163" i="6"/>
  <c r="B162" i="6"/>
  <c r="B161" i="6"/>
  <c r="F160" i="6"/>
  <c r="B160" i="6"/>
  <c r="B159" i="6"/>
  <c r="F158" i="6"/>
  <c r="B158" i="6"/>
  <c r="F157"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76" i="6"/>
  <c r="F126" i="6"/>
  <c r="F131" i="6"/>
  <c r="F83" i="6"/>
  <c r="F80" i="6"/>
  <c r="F93" i="6"/>
  <c r="F68" i="6"/>
  <c r="F134" i="6"/>
  <c r="F106" i="6"/>
  <c r="F105" i="6"/>
  <c r="F60" i="6"/>
  <c r="F42" i="6"/>
  <c r="F82" i="6"/>
  <c r="F114" i="6"/>
  <c r="F116" i="6"/>
  <c r="F75" i="6"/>
  <c r="F49" i="6"/>
  <c r="F122" i="6"/>
  <c r="F86" i="6"/>
  <c r="F92" i="6"/>
  <c r="F98" i="6"/>
  <c r="F110" i="6"/>
  <c r="F119" i="6"/>
  <c r="F57" i="6"/>
  <c r="F69" i="6"/>
  <c r="F81" i="6"/>
  <c r="F90" i="6"/>
  <c r="F111" i="6"/>
  <c r="F117" i="6"/>
  <c r="F129" i="6"/>
  <c r="F141" i="6"/>
  <c r="F43" i="6"/>
  <c r="F55" i="6"/>
  <c r="F67" i="6"/>
  <c r="F85" i="6"/>
  <c r="F88" i="6"/>
  <c r="F91" i="6"/>
  <c r="F100" i="6"/>
  <c r="F103" i="6"/>
  <c r="F112" i="6"/>
  <c r="F115" i="6"/>
  <c r="F133" i="6"/>
  <c r="F136" i="6"/>
  <c r="F139" i="6"/>
  <c r="F45" i="6"/>
  <c r="F124" i="6"/>
  <c r="F138" i="6"/>
  <c r="F118" i="6"/>
  <c r="F127" i="6"/>
  <c r="F44" i="6"/>
  <c r="F130" i="6"/>
  <c r="F62" i="6"/>
  <c r="F74" i="6"/>
  <c r="F128" i="6"/>
  <c r="F71" i="6"/>
  <c r="F70" i="6"/>
  <c r="F104" i="6"/>
  <c r="F176" i="6"/>
  <c r="F301" i="6"/>
  <c r="F287" i="6"/>
  <c r="F78" i="6"/>
  <c r="F102" i="6"/>
  <c r="F190" i="6"/>
  <c r="F216" i="6"/>
  <c r="F236" i="6"/>
  <c r="F253" i="6"/>
  <c r="F496" i="6"/>
  <c r="F54" i="6"/>
  <c r="F123" i="6"/>
  <c r="F172" i="6"/>
  <c r="F234" i="6"/>
  <c r="F248" i="6"/>
  <c r="F265" i="6"/>
  <c r="F294" i="6"/>
  <c r="F320" i="6"/>
  <c r="F337" i="6"/>
  <c r="F366"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07" i="6"/>
  <c r="F368" i="6"/>
  <c r="F438" i="6"/>
  <c r="F174" i="6"/>
  <c r="F546" i="6"/>
  <c r="F613" i="6"/>
  <c r="F58" i="6"/>
  <c r="F354" i="6"/>
  <c r="F436" i="6"/>
  <c r="F503" i="6"/>
  <c r="F61" i="6"/>
  <c r="F72" i="6"/>
  <c r="F279"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7" i="6" l="1"/>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716" i="6"/>
  <c r="H716"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578" i="6"/>
  <c r="H578" i="6" s="1"/>
  <c r="G955" i="6"/>
  <c r="H955" i="6" s="1"/>
  <c r="G646" i="6"/>
  <c r="H646" i="6" s="1"/>
  <c r="G141" i="6"/>
  <c r="H141" i="6" s="1"/>
  <c r="G890" i="6"/>
  <c r="H890" i="6" s="1"/>
  <c r="G782" i="6"/>
  <c r="H782"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63" i="6"/>
  <c r="H63" i="6" s="1"/>
  <c r="G639" i="6"/>
  <c r="H639" i="6" s="1"/>
  <c r="G41" i="6"/>
  <c r="H41" i="6" s="1"/>
  <c r="G850" i="6"/>
  <c r="H850" i="6" s="1"/>
  <c r="G971" i="6"/>
  <c r="H971"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929" i="6"/>
  <c r="H929" i="6" s="1"/>
  <c r="G114" i="6"/>
  <c r="H114" i="6" s="1"/>
  <c r="G554" i="6"/>
  <c r="H554" i="6" s="1"/>
  <c r="G162" i="6"/>
  <c r="H162" i="6" s="1"/>
  <c r="G868" i="6"/>
  <c r="H868"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F18" i="6"/>
  <c r="F34" i="6"/>
  <c r="F36" i="6"/>
  <c r="F35" i="6"/>
  <c r="F33" i="6"/>
  <c r="F37" i="6"/>
  <c r="F23" i="6"/>
  <c r="F31" i="6"/>
  <c r="F24" i="6"/>
  <c r="F28" i="6"/>
  <c r="G27" i="6"/>
  <c r="H27" i="6" s="1"/>
  <c r="F20" i="6"/>
  <c r="F29" i="6"/>
  <c r="F22" i="6"/>
  <c r="F32" i="6"/>
  <c r="G30" i="6"/>
  <c r="H30" i="6" s="1"/>
  <c r="G38" i="6"/>
  <c r="H38" i="6" s="1"/>
  <c r="G19" i="6"/>
  <c r="H19" i="6" s="1"/>
  <c r="F26" i="6"/>
  <c r="G21" i="6"/>
  <c r="H21" i="6" s="1"/>
  <c r="G25" i="6"/>
  <c r="H25" i="6" s="1"/>
  <c r="K176" i="7" l="1"/>
  <c r="G26" i="6"/>
  <c r="H26" i="6" s="1"/>
  <c r="G32" i="6"/>
  <c r="H32" i="6" s="1"/>
  <c r="G22" i="6"/>
  <c r="H22" i="6" s="1"/>
  <c r="G29" i="6"/>
  <c r="H29" i="6" s="1"/>
  <c r="G20" i="6"/>
  <c r="H20" i="6" s="1"/>
  <c r="G28" i="6"/>
  <c r="H28" i="6" s="1"/>
  <c r="G24" i="6"/>
  <c r="H24" i="6" s="1"/>
  <c r="G31" i="6"/>
  <c r="H31" i="6" s="1"/>
  <c r="G23" i="6"/>
  <c r="H23" i="6" s="1"/>
  <c r="G37" i="6"/>
  <c r="H37" i="6" s="1"/>
  <c r="G33" i="6"/>
  <c r="H33" i="6" s="1"/>
  <c r="G35" i="6"/>
  <c r="H35" i="6" s="1"/>
  <c r="G36" i="6"/>
  <c r="H36" i="6" s="1"/>
  <c r="G34" i="6"/>
  <c r="H34" i="6" s="1"/>
  <c r="F25" i="6"/>
  <c r="F21" i="6"/>
  <c r="F19" i="6"/>
  <c r="F38" i="6"/>
  <c r="F30" i="6"/>
  <c r="F27" i="6"/>
  <c r="G18" i="6"/>
  <c r="H18" i="6" s="1"/>
  <c r="F1000" i="6" l="1"/>
  <c r="H1000" i="6" s="1"/>
  <c r="H1009" i="6"/>
  <c r="F1003" i="6" l="1"/>
  <c r="H1003" i="6" s="1"/>
  <c r="H1010" i="6"/>
  <c r="H1013" i="6"/>
  <c r="H1012" i="6" l="1"/>
  <c r="H1011" i="6" s="1"/>
</calcChain>
</file>

<file path=xl/sharedStrings.xml><?xml version="1.0" encoding="utf-8"?>
<sst xmlns="http://schemas.openxmlformats.org/spreadsheetml/2006/main" count="4269" uniqueCount="917">
  <si>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</si>
  <si>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</si>
  <si>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</si>
  <si>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</si>
  <si>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</si>
  <si>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</si>
  <si>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</si>
  <si>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</si>
  <si>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</si>
  <si>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</si>
  <si>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</si>
  <si>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</si>
  <si>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</si>
  <si>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</si>
  <si>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</si>
  <si>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</si>
  <si>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</si>
  <si>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</si>
  <si>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</si>
  <si>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</si>
  <si>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</si>
  <si>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</si>
  <si>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</si>
  <si>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</si>
  <si>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</si>
  <si>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</si>
  <si>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</si>
  <si>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</si>
  <si>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</si>
  <si>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</si>
  <si>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</si>
  <si>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</si>
  <si>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</si>
  <si>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</si>
  <si>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</si>
  <si>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</si>
  <si>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</si>
  <si>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</si>
  <si>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</si>
  <si>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</si>
  <si>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</si>
  <si>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</si>
  <si>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</si>
  <si>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</si>
  <si>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</si>
  <si>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</si>
  <si>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</si>
  <si>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</si>
  <si>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</si>
  <si>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</si>
  <si>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</si>
  <si>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</si>
  <si>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</si>
  <si>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</si>
  <si>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</si>
  <si>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</si>
  <si>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</si>
  <si>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</si>
  <si>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</si>
  <si>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</si>
  <si>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</si>
  <si>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</si>
  <si>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</si>
  <si>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</si>
  <si>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</si>
  <si>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</si>
  <si>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</si>
  <si>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</si>
  <si>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</si>
  <si>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</si>
  <si>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</si>
  <si>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</si>
  <si>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</si>
  <si>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</si>
  <si>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</si>
  <si>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</si>
  <si>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</si>
  <si>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</si>
  <si>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</si>
  <si>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</si>
  <si>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</si>
  <si>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</si>
  <si>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</si>
  <si>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</si>
  <si>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</si>
  <si>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</si>
  <si>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</si>
  <si>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</si>
  <si>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</si>
  <si>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</si>
  <si>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</si>
  <si>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</si>
  <si>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</si>
  <si>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</si>
  <si>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</si>
  <si>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</si>
  <si>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</si>
  <si>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</si>
  <si>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</si>
  <si>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</si>
  <si>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</si>
  <si>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</si>
  <si>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</si>
  <si>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</si>
  <si>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</si>
  <si>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</si>
  <si>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</si>
  <si>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</si>
  <si>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</si>
  <si>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</si>
  <si>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</si>
  <si>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</si>
  <si>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</si>
  <si>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</si>
  <si>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</si>
  <si>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</si>
  <si>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</si>
  <si>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</si>
  <si>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</si>
  <si>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</si>
  <si>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</si>
  <si>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</si>
  <si>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</si>
  <si>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</si>
  <si>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</si>
  <si>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</si>
  <si>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</si>
  <si>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</si>
  <si>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</si>
  <si>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</si>
  <si>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</si>
  <si>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</si>
  <si>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</si>
  <si>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</si>
  <si>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</si>
  <si>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</si>
  <si>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</si>
  <si>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</si>
  <si>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</si>
  <si>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</si>
  <si>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</si>
  <si>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</si>
  <si>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</si>
  <si>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</si>
  <si>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</si>
  <si>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</si>
  <si>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</si>
  <si>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</si>
  <si>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</si>
  <si>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</si>
  <si>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</si>
  <si>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</si>
  <si>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</si>
  <si>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</si>
  <si>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</si>
  <si>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</si>
  <si>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</si>
  <si>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</si>
  <si>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</si>
  <si>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</si>
  <si>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</si>
  <si>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</si>
  <si>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</si>
  <si>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</si>
  <si>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</si>
  <si>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</si>
  <si>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</si>
  <si>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</si>
  <si>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</si>
  <si>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</si>
  <si>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</si>
  <si>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</si>
  <si>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</si>
  <si>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</si>
  <si>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</si>
  <si>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</si>
  <si>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</si>
  <si>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</si>
  <si>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</si>
  <si>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</si>
  <si>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</si>
  <si>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</si>
  <si>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</si>
  <si>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</si>
  <si>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</si>
  <si>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</si>
  <si>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</si>
  <si>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</si>
  <si>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</si>
  <si>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</si>
  <si>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</si>
  <si>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</si>
  <si>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</si>
  <si>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</si>
  <si>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</si>
  <si>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</si>
  <si>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</si>
  <si>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</si>
  <si>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</si>
  <si>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</si>
  <si>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</si>
  <si>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</si>
  <si>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</si>
  <si>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</si>
  <si>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</si>
  <si>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</si>
  <si>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</si>
  <si>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</si>
  <si>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</si>
  <si>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</si>
  <si>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</si>
  <si>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</si>
  <si>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</si>
  <si>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</si>
  <si>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</si>
  <si>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</si>
  <si>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</si>
  <si>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</si>
  <si>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</si>
  <si>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</si>
  <si>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</si>
  <si>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</si>
  <si>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</si>
  <si>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</si>
  <si>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</si>
  <si>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</si>
  <si>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</si>
  <si>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</si>
  <si>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</si>
  <si>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</si>
  <si>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</si>
  <si>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</si>
  <si>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</si>
  <si>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</si>
  <si>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</si>
  <si>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</si>
  <si>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</si>
  <si>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</si>
  <si>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</si>
  <si>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</si>
  <si>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</si>
  <si>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</si>
  <si>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</si>
  <si>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</si>
  <si>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</si>
  <si>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</si>
  <si>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</si>
  <si>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</si>
  <si>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</si>
  <si>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</si>
  <si>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</si>
  <si>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</si>
  <si>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</si>
  <si>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</si>
  <si>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</si>
  <si>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</si>
  <si>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</si>
  <si>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</si>
  <si>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</si>
  <si>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</si>
  <si>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</si>
  <si>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</si>
  <si>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</si>
  <si>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</si>
  <si>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</si>
  <si>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</si>
  <si>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</si>
  <si>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</si>
  <si>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</si>
  <si>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</si>
  <si>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</si>
  <si>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</si>
  <si>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</si>
  <si>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</si>
  <si>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</si>
  <si>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</si>
  <si>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</si>
  <si>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</si>
  <si>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</si>
  <si>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</si>
  <si>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</si>
  <si>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</si>
  <si>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</si>
  <si>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</si>
  <si>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</si>
  <si>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</si>
  <si>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</si>
  <si>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</si>
  <si>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</si>
  <si>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</si>
  <si>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</si>
  <si>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</si>
  <si>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</si>
  <si>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</si>
  <si>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</si>
  <si>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</si>
  <si>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</si>
  <si>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</si>
  <si>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</si>
  <si>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</si>
  <si>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</si>
  <si>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</si>
  <si>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</si>
  <si>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</si>
  <si>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</si>
  <si>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</si>
  <si>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</si>
  <si>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</si>
  <si>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</si>
  <si>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</si>
  <si>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</si>
  <si>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</si>
  <si>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</si>
  <si>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</si>
  <si>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</si>
  <si>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</si>
  <si>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</si>
  <si>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</si>
  <si>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</si>
  <si>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</si>
  <si>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</si>
  <si>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</si>
  <si>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</si>
  <si>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</si>
  <si>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</si>
  <si>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</si>
  <si>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</si>
  <si>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</si>
  <si>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</si>
  <si>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</si>
  <si>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</si>
  <si>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</si>
  <si>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</si>
  <si>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</si>
  <si>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</si>
  <si>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</si>
  <si>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</si>
  <si>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</si>
  <si>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</si>
  <si>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</si>
  <si>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</si>
  <si>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</si>
  <si>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</si>
  <si>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</si>
  <si>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</si>
  <si>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</si>
  <si>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</si>
  <si>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</si>
  <si>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</si>
  <si>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</si>
  <si>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</si>
  <si>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</si>
  <si>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</si>
  <si>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</si>
  <si>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</si>
  <si>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</si>
  <si>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</si>
  <si>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</si>
  <si>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</si>
  <si>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</si>
  <si>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</si>
  <si>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</si>
  <si>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</si>
  <si>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</si>
  <si>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</si>
  <si>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</si>
  <si>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</si>
  <si>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</si>
  <si>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</si>
  <si>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</si>
  <si>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</si>
  <si>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</si>
  <si>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</si>
  <si>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</si>
  <si>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</si>
  <si>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</si>
  <si>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</si>
  <si>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</si>
  <si>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</si>
  <si>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</si>
  <si>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</si>
  <si>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</si>
  <si>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</si>
  <si>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</si>
  <si>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</si>
  <si>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</si>
  <si>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</si>
  <si>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</si>
  <si>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</si>
  <si>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</si>
  <si>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</si>
  <si>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</si>
  <si>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</si>
  <si>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</si>
  <si>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</si>
  <si>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</si>
  <si>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</si>
  <si>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</si>
  <si>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</si>
  <si>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</si>
  <si>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</si>
  <si>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</si>
  <si>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</si>
  <si>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</si>
  <si>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</si>
  <si>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</si>
  <si>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</si>
  <si>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</si>
  <si>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</si>
  <si>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</si>
  <si>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</si>
  <si>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</si>
  <si>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</si>
  <si>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</si>
  <si>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</si>
  <si>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</si>
  <si>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</si>
  <si>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</si>
  <si>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</si>
  <si>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</si>
  <si>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</si>
  <si>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</si>
  <si>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</si>
  <si>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</si>
  <si>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</si>
  <si>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</si>
  <si>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</si>
  <si>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</si>
  <si>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</si>
  <si>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</si>
  <si>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</si>
  <si>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</si>
  <si>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</si>
  <si>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</si>
  <si>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</si>
  <si>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</si>
  <si>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</si>
  <si>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</si>
  <si>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</si>
  <si>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</si>
  <si>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</si>
  <si>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</si>
  <si>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</si>
  <si>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</si>
  <si>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</si>
  <si>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</si>
  <si>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</si>
  <si>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</si>
  <si>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</si>
  <si>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</si>
  <si>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</si>
  <si>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</si>
  <si>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</si>
  <si>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</si>
  <si>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</si>
  <si>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</si>
  <si>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</si>
  <si>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</si>
  <si>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</si>
  <si>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</si>
  <si>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</si>
  <si>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</si>
  <si>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</si>
  <si>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</si>
  <si>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</si>
  <si>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</si>
  <si>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</si>
  <si>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</si>
  <si>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</si>
  <si>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</si>
  <si>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</si>
  <si>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</si>
  <si>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</si>
  <si>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</si>
  <si>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</si>
  <si>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</si>
  <si>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</si>
  <si>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</si>
  <si>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</si>
  <si>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</si>
  <si>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</si>
  <si>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</si>
  <si>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</si>
  <si>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</si>
  <si>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</si>
  <si>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</si>
  <si>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</si>
  <si>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</si>
  <si>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</si>
  <si>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</si>
  <si>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</si>
  <si>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</si>
  <si>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</si>
  <si>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</si>
  <si>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</si>
  <si>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</si>
  <si>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</si>
  <si>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</si>
  <si>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</si>
  <si>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</si>
  <si>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</si>
  <si>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</si>
  <si>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</si>
  <si>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</si>
  <si>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</si>
  <si>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</si>
  <si>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</si>
  <si>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</si>
  <si>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</si>
  <si>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</si>
  <si>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</si>
  <si>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</si>
  <si>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</si>
  <si>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</si>
  <si>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</si>
  <si>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</si>
  <si>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</si>
  <si>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</si>
  <si>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</si>
  <si>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</si>
  <si>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</si>
  <si>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</si>
  <si>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</si>
  <si>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</si>
  <si>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</si>
  <si>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</si>
  <si>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</si>
  <si>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</si>
  <si>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</si>
  <si>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</si>
  <si>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</si>
  <si>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</si>
  <si>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</si>
  <si>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</si>
  <si>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</si>
  <si>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</si>
  <si>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</si>
  <si>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</si>
  <si>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</si>
  <si>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</si>
  <si>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</si>
  <si>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</si>
  <si>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</si>
  <si>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</si>
  <si>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</si>
  <si>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</si>
  <si>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</si>
  <si>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</si>
  <si>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</si>
  <si>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</si>
  <si>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</si>
  <si>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</si>
  <si>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</si>
  <si>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</si>
  <si>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</si>
  <si>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</si>
  <si>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</si>
  <si>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</si>
  <si>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</si>
  <si>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</si>
  <si>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</si>
  <si>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</si>
  <si>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</si>
  <si>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</si>
  <si>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</si>
  <si>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</si>
  <si>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</si>
  <si>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</si>
  <si>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</si>
  <si>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</si>
  <si>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</si>
  <si>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</si>
  <si>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</si>
  <si>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</si>
  <si>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</si>
  <si>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</si>
  <si>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</si>
  <si>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</si>
  <si>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</si>
  <si>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</si>
  <si>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</si>
  <si>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</si>
  <si>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</si>
  <si>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</si>
  <si>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</si>
  <si>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</si>
  <si>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</si>
  <si>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</si>
  <si>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</si>
  <si>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</si>
  <si>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</si>
  <si>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</si>
  <si>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</si>
  <si>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</si>
  <si>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</si>
  <si>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</si>
  <si>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</si>
  <si>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</si>
  <si>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</si>
  <si>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</si>
  <si>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</si>
  <si>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</si>
  <si>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</si>
  <si>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</si>
  <si>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</si>
  <si>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</si>
  <si>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</si>
  <si>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</si>
  <si>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</si>
  <si>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</si>
  <si>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</si>
  <si>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</si>
  <si>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</si>
  <si>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</si>
  <si>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</si>
  <si>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</si>
  <si>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</si>
  <si>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</si>
  <si>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</si>
  <si>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</si>
  <si>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</si>
  <si>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</si>
  <si>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</si>
  <si>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</si>
  <si>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</si>
  <si>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</si>
  <si>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</si>
  <si>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</si>
  <si>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</si>
  <si>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</si>
  <si>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</si>
  <si>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</si>
  <si>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</si>
  <si>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</si>
  <si>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</si>
  <si>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</si>
  <si>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</si>
  <si>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</si>
  <si>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</si>
  <si>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</si>
  <si>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</si>
  <si>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</si>
  <si>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</si>
  <si>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</si>
  <si>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</si>
  <si>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</si>
  <si>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</si>
  <si>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</si>
  <si>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</si>
  <si>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</si>
  <si>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</si>
  <si>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</si>
  <si>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</si>
  <si>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</si>
  <si>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</si>
  <si>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</si>
  <si>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</si>
  <si>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</si>
  <si>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</si>
  <si>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</si>
  <si>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</si>
  <si>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</si>
  <si>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</si>
  <si>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</si>
  <si>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</si>
  <si>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</si>
  <si>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</si>
  <si>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</si>
  <si>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</si>
  <si>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</si>
  <si>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</si>
  <si>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</si>
  <si>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</si>
  <si>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</si>
  <si>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</si>
  <si>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</si>
  <si>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</si>
  <si>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</si>
  <si>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</si>
  <si>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</si>
  <si>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</si>
  <si>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</si>
  <si>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</si>
  <si>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</si>
  <si>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</si>
  <si>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</si>
  <si>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</si>
  <si>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</si>
  <si>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</si>
  <si>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</si>
  <si>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</si>
  <si>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</si>
  <si>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</si>
  <si>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</si>
  <si>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</si>
  <si>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</si>
  <si>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</si>
  <si>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</si>
  <si>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</si>
  <si>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</si>
  <si>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</si>
  <si>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</si>
  <si>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</si>
  <si>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</si>
  <si>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</si>
  <si>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</si>
  <si>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</si>
  <si>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</si>
  <si>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vasken oundjian</t>
  </si>
  <si>
    <t>65 huntingdale bvld. #102 buzz:876</t>
  </si>
  <si>
    <t>M1W 2P1 Scarborough</t>
  </si>
  <si>
    <t>Tel: 647-967-8821</t>
  </si>
  <si>
    <t>Email: gucci_fo_lyfe@hotmail.com</t>
  </si>
  <si>
    <t>18BP14XC</t>
  </si>
  <si>
    <t>Display box with 52 pcs. of 925 silver nose bones, 22g (0.6mm) with 18k gold plating and 2mm prong set round clear crystals (in standard packing or in vacuum sealed packing to prevent tarnishing)</t>
  </si>
  <si>
    <t>18BZ25XC</t>
  </si>
  <si>
    <t>Display box with 52 pcs. of 925 sterling silver nose bones, 22g (0.6mm) with 18k gold plating and big 2.5mm clear prong set Cubic Zirconia (CZ) stones (in standard packing or in vacuum sealed packing to prevent tarnishing)</t>
  </si>
  <si>
    <t>18NBZBC</t>
  </si>
  <si>
    <t>Display with 52 pcs. of 925 sterling silver nose bones, 22g (0.6mm) with real 18k gold plating + E-coating to protect scratching and 1.5mm round prong set clear CZ stone (in standard packing or in vacuum sealed packing to prevent tarnishing)</t>
  </si>
  <si>
    <t>18NYPXC</t>
  </si>
  <si>
    <t>18YP14XC</t>
  </si>
  <si>
    <t>18YZ25XC</t>
  </si>
  <si>
    <t>AGSEL22</t>
  </si>
  <si>
    <t>925 silver seamless ring, 22g (0.6mm) - outer diameter</t>
  </si>
  <si>
    <t>BBNP2Z</t>
  </si>
  <si>
    <t>Surgical steel nipple barbell, 14g (1.6mm) with two forward facing prong set 5 CZ stones (prongs are made from Silver plated brass)</t>
  </si>
  <si>
    <t>NBCZBXC</t>
  </si>
  <si>
    <t>Display box with 52 pcs. of 925 sterling silver nose bones, 22g (0.6mm) with 2mm round prong set clear CZ stones (in standard packing or in vacuum sealed packing to prevent tarnishing)</t>
  </si>
  <si>
    <t>NBZBC25</t>
  </si>
  <si>
    <t>Display box with 52 pcs. of 925 sterling silver nose bones, 22g (0.6mm) with big 2.5mm clear prong set Cubic Zirconia (CZ) stones (in standard packing or in vacuum sealed packing to prevent tarnishing)</t>
  </si>
  <si>
    <t>NBZBXC</t>
  </si>
  <si>
    <t xml:space="preserve">Display box with 52 pcs. of 925 sterling silver nose bones, 22g (0.6mm) with 1.5mm round clear prong set CZ stones (in standard packing or in vacuum sealed packing to prevent tarnishing)  </t>
  </si>
  <si>
    <t>NR11RG</t>
  </si>
  <si>
    <t>NR21</t>
  </si>
  <si>
    <t>NR27</t>
  </si>
  <si>
    <t>NR27RG</t>
  </si>
  <si>
    <t>NR28</t>
  </si>
  <si>
    <t>Sterling silver nose hoop, 22g (0.6mm) with 3mm fixed balls - 1 piece</t>
  </si>
  <si>
    <t>NYCZBXC</t>
  </si>
  <si>
    <t>NYP19CX</t>
  </si>
  <si>
    <t>NYZBC</t>
  </si>
  <si>
    <t>AGSEL22A</t>
  </si>
  <si>
    <t>AGSEL22G</t>
  </si>
  <si>
    <t>AGSEL22C</t>
  </si>
  <si>
    <t>Three Hundred Ninety Six and 05 cents USD</t>
  </si>
  <si>
    <t>Display box with 52 pcs. of 925 sterling silver ''Bend it yourself'' nose studs, 22g (0.6mm) with 1.5mm round clear prong set crystal with real 18k gold plating (in standard packing or in vacuum sealed packing to prevent tarnishing)</t>
  </si>
  <si>
    <t>Display box with 52 pcs. of 925 silver ''bend it yourself'' nose studs, 22g (0.6mm) with real 18k gold plating and 2mm round prong set crystal tops in assorted colors (in standard packing or in vacuum sealed packing to prevent tarnishing)</t>
  </si>
  <si>
    <t>Display box of 52 pieces of 925 sterling silver'' Bend it yourself'' nose studs with 18k gold plating and big 2.5mm clear prong set Cubic Zirconia (CZ) stones (in standard packing or in vacuum sealed packing to prevent tarnishing)</t>
  </si>
  <si>
    <t>18k gold plated sterling silver nose hoop, 20g (0.8mm) with a Balinese wire design and a 2mm fixed ball - an outer diameter of 3/8'' (10mm)</t>
  </si>
  <si>
    <t>Sterling silver nose hoop, 20g (0.8mm) with a twisted wire design and a 2mm fixed ball - an outer diameter of 3/8'' (10mm)</t>
  </si>
  <si>
    <t>Sterling silver nose hoop, 20g (0.8mm) with a triple twisted wire design and a 2mm fixed ball - an outer diameter of 3/8'' (10mm)</t>
  </si>
  <si>
    <t>18k gold plated sterling silver nose hoop, 20g (0.8mm) with a triple twisted wire design and a 2mm fixed ball - an outer diameter of 3/8'' (10mm)</t>
  </si>
  <si>
    <t>Display box with 52 pcs. of 925 sterling silver ''Bend it yourself'' nose studs, 22g (0.6mm) with 2mm round clear prong set CZ stones (in standard packing or in vacuum sealed packing to prevent tarnishing)</t>
  </si>
  <si>
    <t>Display box with 52 pcs. of 925 sterling silver ''Bend it yourself '' nose studs, 22g (0.6mm) with big 2.5mm clear prong set crystal tops (in standard packing or in vacuum sealed packing to prevent tarnishing)</t>
  </si>
  <si>
    <t>Display box with 52 pcs. of 925 sterling silver ''Bend it yourself'' nose studs, 22g (0.6mm) with 1.5mm round clear prong set CZ stones (in standard packing or in vacuum sealed packing to prevent tarnishing)</t>
  </si>
  <si>
    <t>Sura</t>
  </si>
  <si>
    <t xml:space="preserve">New Steel Body Jewellery </t>
  </si>
  <si>
    <t xml:space="preserve">Raffi Oundjian </t>
  </si>
  <si>
    <t>65 Huntingdale Bvld. #102 Buzz:876</t>
  </si>
  <si>
    <t>M1W 2P1 Scarborough, Ontario</t>
  </si>
  <si>
    <t>39885-vmills</t>
  </si>
  <si>
    <t>YXBUTM36</t>
  </si>
  <si>
    <t>925 sterling silver ''Bend it yourself'' nose studs, 0.6mm (22g) in butterfly shape design top with 1mm crystals in assorted color / 36 pcs per display box (in standard packing or in vacuum sealed packing to prevent tarnishing)</t>
  </si>
  <si>
    <t>GSEL22</t>
  </si>
  <si>
    <t>GSEL22A</t>
  </si>
  <si>
    <t>14k gold seamless nose ring, 0.6mm (22g) with an outer diameter from 6mm and 12mm</t>
  </si>
  <si>
    <t>GSEL22G</t>
  </si>
  <si>
    <t>GYZM25</t>
  </si>
  <si>
    <t>14k gold ''Bend it yourself'' nose stud, 0.6mm (22g) prong set 2.5mm round color Cubic Zirconia (CZ) stone</t>
  </si>
  <si>
    <t>MDK708</t>
  </si>
  <si>
    <t>Gold anodized 316L steel belly banana, 14g (1.6mm) with a lower big crystal heart (dangling part is made from gold plated brass)</t>
  </si>
  <si>
    <t>NR33</t>
  </si>
  <si>
    <t>Sterling silver nose hoop, 22g (0.6mm) with double 2mm fixed balls and outer diameter of 3/8''(10mm) - 1 piece</t>
  </si>
  <si>
    <t>SNBBT</t>
  </si>
  <si>
    <t>Anodized surgical steel nose bone, 20g (0.8mm) with 2mm ball shaped top</t>
  </si>
  <si>
    <t>GNBZM1</t>
  </si>
  <si>
    <t>14k gold nose bone, 22g (0.6mm) with a 2mm round prong set CZ stone</t>
  </si>
  <si>
    <t>Surgical steel nose screw, 20g (0.8mm) with 2mm half ball shaped round crystal top</t>
  </si>
  <si>
    <t>NSCFLOP</t>
  </si>
  <si>
    <t>Surgical steel nose screw, 20g (0.8mm) with flower shaped top and round 1.5mm synthetic opal center</t>
  </si>
  <si>
    <t>Color: Green</t>
  </si>
  <si>
    <t>Color: Dark green</t>
  </si>
  <si>
    <t>Color: Pink</t>
  </si>
  <si>
    <t>Surgical steel nose screw, 20g (0.8mm) with 1.5mm round synthetic opal top</t>
  </si>
  <si>
    <t>NSCSTOP</t>
  </si>
  <si>
    <t>Surgical steel nose screw, 20g (0.8mm) with star shaped top and round 1.5mm synthetic opal center</t>
  </si>
  <si>
    <t>NYX18B</t>
  </si>
  <si>
    <t>Display box with 52 pcs. of real 18k gold plated 925 silver ''Bend it yourself'' nose studs, 22g (0.6mm) with 1.5mm ball shaped top (in standard packing or in vacuum sealed packing to prevent tarnishing)</t>
  </si>
  <si>
    <t>NYX18B2</t>
  </si>
  <si>
    <t>Display box with 52 pcs of 925 sterling silver ''bend it yourself'' nose studs, 22g (0.6mm) with real 18k gold plating and 2mm ball shaped top (in standard packing or in vacuum sealed packing to prevent tarnishing)</t>
  </si>
  <si>
    <t>RSSP14XC</t>
  </si>
  <si>
    <t>Display box of 52 pcs. of sterling silver nose studs, 22g (0.6mm) with rose gold plating and round 2mm clear prong set crystal tops (in standard packing or in vacuum sealed packing to prevent tarnishing)</t>
  </si>
  <si>
    <t>18BP14XM</t>
  </si>
  <si>
    <t>Display box with 52 pcs. of 925 silver nose bones, 22g (0.6mm) with 18k gold plating and 2mm prong set round crystals in assorted colors (in standard packing or in vacuum sealed packing to prevent tarnishing)</t>
  </si>
  <si>
    <t>18NBPXM</t>
  </si>
  <si>
    <t>Display box with 52 pcs. of 925 silver nose bones, 22g (0.6mm) with 18k gold plating and a 1.5mm prong set round crystal tops in assorted colors (in standard packing or in vacuum sealed packing to prevent tarnishing)</t>
  </si>
  <si>
    <t>Display box with 52 pcs. of 925 sterling silver ''Bend it yourself'' nose studs, 22g (0.6mm) with 1.5mm round prong set crystal in assorted colors with real 18k gold plating (in standard packing or in vacuum sealed packing to prevent tarnishing)</t>
  </si>
  <si>
    <t>18YP14XM</t>
  </si>
  <si>
    <t>Display box with 52 pcs. of 925 silver ''bend it yourself'' nose studs, 22g (0.6mm) with 18k gold plating and 2mm prong set round crystals in assorted colors (in standard packing or in vacuum sealed packing to prevent tarnishing)</t>
  </si>
  <si>
    <t>GSZM25</t>
  </si>
  <si>
    <t>14k gold nose screw, 0.6mm (22g) prong set 2.5mm round color Cubic Zirconia (CZ) stone</t>
  </si>
  <si>
    <t>18YP19XM</t>
  </si>
  <si>
    <t>Display box with 52 pcs. of 925 sterling silver ''Bend it yourself '' nose studs, 22g (0.6mm) with 18k gold plating and big 2.5mm prong set crystal tops in assorted colors (in standard packing or in vacuum sealed packing to prevent tarnishing)</t>
  </si>
  <si>
    <t>Size: 14mm</t>
  </si>
  <si>
    <t>Size: 16mm</t>
  </si>
  <si>
    <t>ERRD</t>
  </si>
  <si>
    <t>ERRD6</t>
  </si>
  <si>
    <t>One pair of 316L steel fake plug ear stud</t>
  </si>
  <si>
    <t>ERRD8</t>
  </si>
  <si>
    <t>ERRD10</t>
  </si>
  <si>
    <t>ERTRD</t>
  </si>
  <si>
    <t>ERTRD5</t>
  </si>
  <si>
    <t>Size: 5mm</t>
  </si>
  <si>
    <t>One pair of anodized 316L steel fake plug ear stud</t>
  </si>
  <si>
    <t>ERTRD6</t>
  </si>
  <si>
    <t>ERTRD8</t>
  </si>
  <si>
    <t>PHO14</t>
  </si>
  <si>
    <t>One pair of plain 925 sterling silver hoop earrings, 1.2mm thickness</t>
  </si>
  <si>
    <t>BXBUTM36</t>
  </si>
  <si>
    <t>925 sterling silver nose bones, 0.6mm (22g) in butterfly shape design top with 1mm crystals in assorted colors / 36 pcs per display box (in standard packing or in vacuum sealed packing to prevent tarnishing)</t>
  </si>
  <si>
    <t>GNSZM3</t>
  </si>
  <si>
    <t>14k gold nose stud, 0.6mm (22g) with prong set 3mm round color Cubic Zirconia (CZ) stone</t>
  </si>
  <si>
    <t>NPSH13</t>
  </si>
  <si>
    <t xml:space="preserve">Heart shape nipple shield with surgical steel nipple barbell, 14g (1.6m) with a 4mm cone and 5mm ball (shield is made from 925 Silver plated brass) - diameter 5/8'' (16mm) </t>
  </si>
  <si>
    <t>PHO8</t>
  </si>
  <si>
    <t>PHO10</t>
  </si>
  <si>
    <t>PHO12</t>
  </si>
  <si>
    <t>PHORG</t>
  </si>
  <si>
    <t>PHORG10</t>
  </si>
  <si>
    <t>One pair of 925 sterling silver hollow hoop earrings, 16g (1.2mm) with real 18k gold plating</t>
  </si>
  <si>
    <t>PHORG12</t>
  </si>
  <si>
    <t>PHORS</t>
  </si>
  <si>
    <t>PHORS12</t>
  </si>
  <si>
    <t>One pair of 925 sterling silver hollow hoop earrings thickness, 16g (1.2mm) with real rose gold plating</t>
  </si>
  <si>
    <t>BNEOP3</t>
  </si>
  <si>
    <t>Surgical steel banana, 16g (1.2mm) with two 3mm synthetic opal balls</t>
  </si>
  <si>
    <t>BNERV3</t>
  </si>
  <si>
    <t>Surgical steel eyebrow banana, 16g (1.2mm) with two 3mm balls and a silver dangling part with 3mm round prong set CZ stone - length 5/16'' (8mm)</t>
  </si>
  <si>
    <t>BNERV6</t>
  </si>
  <si>
    <t>Surgical steel eyebrow banana, 16g (1.2mm) with two 3mm balls and a silver dangling part with 3mm heart prong set CZ stone - length 5/16'' (8mm)</t>
  </si>
  <si>
    <t>NPOP5</t>
  </si>
  <si>
    <t>316L steel nipple barbell, 14g (1.6mm) with a 5mm synthetic opal ball on both sides</t>
  </si>
  <si>
    <r>
      <t xml:space="preserve">40% Discount as per </t>
    </r>
    <r>
      <rPr>
        <b/>
        <sz val="10"/>
        <color indexed="8"/>
        <rFont val="Arial"/>
        <family val="2"/>
      </rPr>
      <t>Platinum Membership</t>
    </r>
    <r>
      <rPr>
        <sz val="10"/>
        <color indexed="8"/>
        <rFont val="Arial"/>
        <family val="2"/>
      </rPr>
      <t xml:space="preserve">: </t>
    </r>
  </si>
  <si>
    <r>
      <t>Free Shipping to Canada via DHL as per</t>
    </r>
    <r>
      <rPr>
        <b/>
        <sz val="10"/>
        <color indexed="8"/>
        <rFont val="Arial"/>
        <family val="2"/>
      </rPr>
      <t xml:space="preserve"> Platinum Membership</t>
    </r>
    <r>
      <rPr>
        <sz val="10"/>
        <color indexed="8"/>
        <rFont val="Arial"/>
        <family val="2"/>
      </rPr>
      <t xml:space="preserve">: </t>
    </r>
  </si>
  <si>
    <t>AGSPR20</t>
  </si>
  <si>
    <t>AGSPR20A</t>
  </si>
  <si>
    <t>Sterling silver spiral nose ring, 20g (0.8mm)</t>
  </si>
  <si>
    <t>AGSPR20B</t>
  </si>
  <si>
    <t>BNERV4</t>
  </si>
  <si>
    <t>Surgical steel eyebrow banana, 16g (1.2mm) with two 3mm balls and a silver dangling part with 3mm square prong set CZ stone - length 5/16'' (8mm)</t>
  </si>
  <si>
    <t>ESTZR</t>
  </si>
  <si>
    <t>ESTZR5</t>
  </si>
  <si>
    <t>One pair of Gold PVD plated 316L steel prong set ear studs with 2mm to 8mm round clear Cubic Zirconia (CZ) stones</t>
  </si>
  <si>
    <t>ESZR</t>
  </si>
  <si>
    <t>ESZR2</t>
  </si>
  <si>
    <t>One pair of 316L steel prong set ear studs with 2mm to 10mm round Cubic Zirconia (CZ) stones</t>
  </si>
  <si>
    <t>GNPDB9</t>
  </si>
  <si>
    <t>9 kt. gold nose bone, 22g (0.6mm) with a prong set 1.5mm round genuine diamond</t>
  </si>
  <si>
    <t>GNSZM2</t>
  </si>
  <si>
    <t>14k gold nose stud, 0.6mm (22g) prong set 2mm round color Cubic Zirconia (CZ) stone</t>
  </si>
  <si>
    <t>GNSZM25</t>
  </si>
  <si>
    <t>14k gold nose stud, 0.6mm (22g) prong set 2.5mm round color Cubic Zirconia (CZ) stone</t>
  </si>
  <si>
    <t>HBCRB16</t>
  </si>
  <si>
    <t>High polished surgical steel hinged ball closure ring, 16g (1.2mm) with 3mm ball</t>
  </si>
  <si>
    <t>NPDL2</t>
  </si>
  <si>
    <t>Surgical steel nipple barbell, 14g (1.6mm) with two 5mm balls connected via a small chain with a dangling small moon with a Cubic Zirconia stone</t>
  </si>
  <si>
    <t>NPTSH21</t>
  </si>
  <si>
    <t>NPTSH21B</t>
  </si>
  <si>
    <t>Anodized 316L steel barbell, 1.6mm (14g) with two sheriff stars (attachments are made from silver, gold, and rose gold plated brass)</t>
  </si>
  <si>
    <t>NPTSH21A</t>
  </si>
  <si>
    <t>Color: Silver</t>
  </si>
  <si>
    <t>NR31</t>
  </si>
  <si>
    <t>NR31B</t>
  </si>
  <si>
    <t>925 silver seamless nose hoop, 18g (1mm)</t>
  </si>
  <si>
    <t>NS19CX</t>
  </si>
  <si>
    <t>Display box with 52 pcs. of 925 sterling silver nose studs, 22g (0.6mm) with big 2.5mm clear crystal tops in colors (in standard packing or in vacuum sealed packing to prevent tarnishing)</t>
  </si>
  <si>
    <t>PGSBB</t>
  </si>
  <si>
    <t>PGSBB0</t>
  </si>
  <si>
    <t>Gauge: 8mm</t>
  </si>
  <si>
    <t>Moon stone double flare plug (opalite)</t>
  </si>
  <si>
    <t>PGSFF</t>
  </si>
  <si>
    <t>PGSFF2</t>
  </si>
  <si>
    <t>Gauge: 6mm</t>
  </si>
  <si>
    <t>Amethyst double flared stone plug</t>
  </si>
  <si>
    <t>PGSHH</t>
  </si>
  <si>
    <t>PGSHH4</t>
  </si>
  <si>
    <t>Gauge: 5mm</t>
  </si>
  <si>
    <t>Black Onyx double flared stone plug</t>
  </si>
  <si>
    <t>PGSPP</t>
  </si>
  <si>
    <t>PGSPP00</t>
  </si>
  <si>
    <t>Gauge: 10mm</t>
  </si>
  <si>
    <t>Lapislazuli double flare stone plug</t>
  </si>
  <si>
    <t>PHORS10</t>
  </si>
  <si>
    <t>SIUT</t>
  </si>
  <si>
    <t>SIUT0</t>
  </si>
  <si>
    <t>Silicone Ultra Thin double flared flesh tunnel</t>
  </si>
  <si>
    <t>39903-online</t>
  </si>
  <si>
    <t>39886-sq1</t>
  </si>
  <si>
    <t>39887-scar</t>
  </si>
  <si>
    <t>39888-osh</t>
  </si>
  <si>
    <t>39895-vmills2</t>
  </si>
  <si>
    <t>39896-newmarket</t>
  </si>
  <si>
    <t>39897-duff</t>
  </si>
  <si>
    <t>39898-bramalea</t>
  </si>
  <si>
    <t>COUNTRY OF ORIGIN:
THAILAND</t>
  </si>
  <si>
    <t>Two Hundred Thirty Seven and 63 cents USD</t>
  </si>
  <si>
    <t>Ninety Nine and 31 cents USD</t>
  </si>
  <si>
    <t>Ninety Nine and 65 cents USD</t>
  </si>
  <si>
    <t>Three Hundred Sixty and 30 cents USD</t>
  </si>
  <si>
    <t>One Hundred Thirty Seven and 53 cents USD</t>
  </si>
  <si>
    <t>Three Hundred Forty One and 98 cents USD</t>
  </si>
  <si>
    <t>Ninty annd 64 cents USD</t>
  </si>
  <si>
    <t>Three Hundred Forty Three and 39 cents USD</t>
  </si>
  <si>
    <t>39885+39886+39887+39888+39895+39896+39897+39898+39903</t>
  </si>
  <si>
    <t>Two Thousand Six Hundred Forty Two and 38 cents USD</t>
  </si>
  <si>
    <t>Six Hundred Sixty Three and 22 cents USD</t>
  </si>
  <si>
    <t>Nine Hundred Thirty One and 96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</si>
</sst>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35"/>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9"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536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2"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cellStyleXfs>
  <cellXfs count="16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5" borderId="46" xfId="0" applyFont="1" applyFill="1" applyBorder="1" applyAlignment="1">
      <alignment horizontal="center"/>
    </xf>
    <xf numFmtId="0" fontId="18" fillId="5" borderId="47" xfId="0" applyFont="1" applyFill="1" applyBorder="1" applyAlignment="1">
      <alignment horizontal="center"/>
    </xf>
    <xf numFmtId="0" fontId="18" fillId="5" borderId="46" xfId="0" applyFont="1" applyFill="1" applyBorder="1" applyAlignment="1">
      <alignment horizontal="center" vertical="center"/>
    </xf>
    <xf numFmtId="0" fontId="18" fillId="5" borderId="48" xfId="0" applyFont="1" applyFill="1" applyBorder="1" applyAlignment="1">
      <alignment horizontal="center"/>
    </xf>
    <xf numFmtId="0" fontId="18" fillId="3" borderId="13" xfId="0" applyFont="1" applyFill="1" applyBorder="1" applyAlignment="1">
      <alignment horizontal="center"/>
    </xf>
    <xf numFmtId="0" fontId="18" fillId="3" borderId="20" xfId="0" applyFont="1" applyFill="1" applyBorder="1" applyAlignment="1">
      <alignment horizontal="center"/>
    </xf>
    <xf numFmtId="2" fontId="1" fillId="2" borderId="0" xfId="70" applyNumberFormat="1" applyFont="1" applyFill="1" applyAlignment="1">
      <alignment horizontal="right"/>
    </xf>
    <xf numFmtId="0" fontId="1" fillId="2" borderId="0" xfId="0" applyFont="1" applyFill="1" applyAlignment="1">
      <alignment horizontal="left" vertical="center" wrapText="1"/>
    </xf>
    <xf numFmtId="0" fontId="1" fillId="2" borderId="0" xfId="0" applyFont="1" applyFill="1" applyAlignment="1">
      <alignment horizontal="right" vertical="center"/>
    </xf>
    <xf numFmtId="0" fontId="31" fillId="4" borderId="35" xfId="0" applyFont="1" applyFill="1" applyBorder="1" applyAlignment="1">
      <alignment horizontal="center" vertical="center"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65">
    <cellStyle name="Comma 2" xfId="7" xr:uid="{58AD2F4B-6DBA-4FA4-B3E4-EE9522DA94D2}"/>
    <cellStyle name="Comma 2 2" xfId="4756" xr:uid="{958F2823-3287-4F09-8BC6-0AD7C745FD79}"/>
    <cellStyle name="Comma 2 2 2" xfId="5346" xr:uid="{FFFA4F7E-920F-4EFE-8A7F-7A1C47D84832}"/>
    <cellStyle name="Comma 2 2 2 2" xfId="5351" xr:uid="{3F26AD99-1711-4E38-8DE1-C29821FB0FF3}"/>
    <cellStyle name="Comma 2 2 3" xfId="5339" xr:uid="{F1034020-DAA5-48C4-8C3E-C4EE6952E262}"/>
    <cellStyle name="Comma 2 2 4" xfId="5322" xr:uid="{6362A65E-F472-497E-B80D-93C23EBFE31B}"/>
    <cellStyle name="Comma 3" xfId="4289" xr:uid="{497BBA61-19BD-4EB7-82B5-22490EE2AECE}"/>
    <cellStyle name="Comma 3 2" xfId="4757" xr:uid="{C83ECE80-C0E1-476D-AC3D-EE3B76A6150F}"/>
    <cellStyle name="Comma 3 2 2" xfId="5347" xr:uid="{EDB2FF97-04CA-45AF-BBBC-D66DBF605400}"/>
    <cellStyle name="Comma 3 2 2 2" xfId="5352" xr:uid="{0DBF0C62-CD8F-4DB0-91A1-7A901E3CAEC6}"/>
    <cellStyle name="Comma 3 2 3" xfId="5350" xr:uid="{CC75348C-35EC-48AF-BDD7-4D00F6BCB77E}"/>
    <cellStyle name="Comma 3 2 4" xfId="5323" xr:uid="{F78EA0A7-8948-44AE-A99B-C8EB7C4CCFC6}"/>
    <cellStyle name="Currency 10" xfId="8" xr:uid="{EA096CDC-0A64-499E-B33A-E71016476950}"/>
    <cellStyle name="Currency 10 2" xfId="9" xr:uid="{3A18554C-5C22-4DED-A26B-BB279B31859D}"/>
    <cellStyle name="Currency 10 2 2" xfId="3665" xr:uid="{623998FC-E409-4D44-AE45-45FF5570F230}"/>
    <cellStyle name="Currency 10 2 2 2" xfId="4483" xr:uid="{9824C4CC-E777-4CA2-A807-8FB3263A50C9}"/>
    <cellStyle name="Currency 10 2 3" xfId="4484" xr:uid="{BA0F19F9-E436-4574-A5A3-0D4A73768369}"/>
    <cellStyle name="Currency 10 3" xfId="10" xr:uid="{E10B9D30-3639-45E5-A9E7-DB675B69EAB4}"/>
    <cellStyle name="Currency 10 3 2" xfId="3666" xr:uid="{CDFCD1C1-500E-4E14-8992-F588CC62710A}"/>
    <cellStyle name="Currency 10 3 2 2" xfId="4485" xr:uid="{9071108A-4F50-4091-B817-7C7298C4C19F}"/>
    <cellStyle name="Currency 10 3 3" xfId="4486" xr:uid="{4384C0E7-977F-423C-A332-8E703E8B0A27}"/>
    <cellStyle name="Currency 10 4" xfId="3667" xr:uid="{2D59739B-4311-4FC9-BB9C-4AACB236C813}"/>
    <cellStyle name="Currency 10 4 2" xfId="4487" xr:uid="{90BC23D6-7413-41DC-8338-7B8491AC5B9A}"/>
    <cellStyle name="Currency 10 5" xfId="4488" xr:uid="{DD633782-A5AA-4772-A392-B5BB7727A8FB}"/>
    <cellStyle name="Currency 10 6" xfId="4679" xr:uid="{9A06B132-07F3-4D66-A75D-6C9E07376B22}"/>
    <cellStyle name="Currency 11" xfId="11" xr:uid="{593A9D14-270B-40D7-B98E-A62D4DE459C4}"/>
    <cellStyle name="Currency 11 2" xfId="12" xr:uid="{40176D5A-DEBE-4AEF-AC7E-4DF4CED2EEC5}"/>
    <cellStyle name="Currency 11 2 2" xfId="3668" xr:uid="{29E055B3-C056-4B2E-BB95-25597FDE4E1A}"/>
    <cellStyle name="Currency 11 2 2 2" xfId="4489" xr:uid="{E75C6E4E-7F5A-4866-A814-72435A237FC0}"/>
    <cellStyle name="Currency 11 2 3" xfId="4490" xr:uid="{D53E726B-E54D-4520-9E84-B3997730C6A6}"/>
    <cellStyle name="Currency 11 3" xfId="13" xr:uid="{A2BAEEFD-80B2-438E-BD0A-44992A81EC6D}"/>
    <cellStyle name="Currency 11 3 2" xfId="3669" xr:uid="{D281FCF8-166A-4C71-8B8F-61822AC4060B}"/>
    <cellStyle name="Currency 11 3 2 2" xfId="4491" xr:uid="{65574B0F-8977-445E-9314-ECF90AD4B86E}"/>
    <cellStyle name="Currency 11 3 3" xfId="4492" xr:uid="{E3FBF439-8468-4927-B9EE-CEEFD6F45D11}"/>
    <cellStyle name="Currency 11 4" xfId="3670" xr:uid="{9CA5A0F2-0D81-466B-A02A-3D18DBC8A853}"/>
    <cellStyle name="Currency 11 4 2" xfId="4493" xr:uid="{82D83DF6-52D4-475B-AC1A-A9A03B166A74}"/>
    <cellStyle name="Currency 11 5" xfId="4290" xr:uid="{5A6433DE-ABF2-44C2-8C89-F64D1571ACC8}"/>
    <cellStyle name="Currency 11 5 2" xfId="4494" xr:uid="{CFB7492F-1C0B-44DD-882F-ADE9114A1B36}"/>
    <cellStyle name="Currency 11 5 3" xfId="4711" xr:uid="{C3407CD9-8F83-4BBC-9B2D-CE2CE85D8691}"/>
    <cellStyle name="Currency 11 5 3 2" xfId="5316" xr:uid="{49138F3E-B57A-49C9-98D5-538B41693C83}"/>
    <cellStyle name="Currency 11 5 3 3" xfId="4758" xr:uid="{D6C7EB82-E451-48C6-B41E-0CC1602EC889}"/>
    <cellStyle name="Currency 11 5 4" xfId="4688" xr:uid="{8CCFC206-DC76-4017-8CBB-EE0D9F825E07}"/>
    <cellStyle name="Currency 11 6" xfId="4680" xr:uid="{1E379A06-B12C-409D-A7D4-3943CEC6C1B4}"/>
    <cellStyle name="Currency 12" xfId="14" xr:uid="{D3378CFC-B283-4437-B648-27D1F3FBEDFC}"/>
    <cellStyle name="Currency 12 2" xfId="15" xr:uid="{B68D5074-904D-4BB9-A757-5F67ADD9B446}"/>
    <cellStyle name="Currency 12 2 2" xfId="3671" xr:uid="{52389740-79F9-4A63-8E0F-E135F19EB55D}"/>
    <cellStyle name="Currency 12 2 2 2" xfId="4495" xr:uid="{91DBA783-B1C0-4A04-8DE3-F7408EFD4A77}"/>
    <cellStyle name="Currency 12 2 3" xfId="4496" xr:uid="{F2055DA1-6A43-4A4A-9FC2-71C0C52C59D0}"/>
    <cellStyle name="Currency 12 3" xfId="3672" xr:uid="{2BE1C9B1-5BDF-4D77-A126-5CD944271003}"/>
    <cellStyle name="Currency 12 3 2" xfId="4497" xr:uid="{DC2E62AC-302D-4832-A194-414E8EA15FB9}"/>
    <cellStyle name="Currency 12 4" xfId="4498" xr:uid="{A30E03EC-2274-488D-A999-654B2C3C698C}"/>
    <cellStyle name="Currency 13" xfId="16" xr:uid="{902A650D-7AFD-4B6A-ACD9-75B61EA4CA35}"/>
    <cellStyle name="Currency 13 2" xfId="4292" xr:uid="{BB4AB2A7-C740-4C97-A437-FF6FDA1FAC9A}"/>
    <cellStyle name="Currency 13 3" xfId="4293" xr:uid="{306EBB52-96E5-4B23-8C9F-483052DC0E12}"/>
    <cellStyle name="Currency 13 3 2" xfId="4760" xr:uid="{B3ED87CC-77C5-4E2B-AA1A-D7B9FCFEE8C9}"/>
    <cellStyle name="Currency 13 4" xfId="4291" xr:uid="{BA974E1E-4745-4F76-9F38-2F521805FCB9}"/>
    <cellStyle name="Currency 13 5" xfId="4759" xr:uid="{E741D1D4-CFB6-452D-BEDF-9D3781F64B85}"/>
    <cellStyle name="Currency 14" xfId="17" xr:uid="{BC30EF6B-F936-4E2C-B082-20DE4B48245F}"/>
    <cellStyle name="Currency 14 2" xfId="3673" xr:uid="{C1E0C296-37E3-495A-911B-1C7B6B4779C0}"/>
    <cellStyle name="Currency 14 2 2" xfId="4499" xr:uid="{A9E3F2EB-EA4F-4CA3-9D6D-67F8C27B21BF}"/>
    <cellStyle name="Currency 14 3" xfId="4500" xr:uid="{8569FAF8-9620-4120-9B12-A1F2725DCF30}"/>
    <cellStyle name="Currency 15" xfId="4385" xr:uid="{54038DCA-25D9-4F52-B11D-A07225785C95}"/>
    <cellStyle name="Currency 17" xfId="4294" xr:uid="{A4C40BB0-A6E6-471B-8A28-57A135302830}"/>
    <cellStyle name="Currency 2" xfId="18" xr:uid="{16F17ADB-1F86-4693-B8C8-F0B8262D7BC8}"/>
    <cellStyle name="Currency 2 2" xfId="19" xr:uid="{FD6C2EE6-0043-45A2-A083-9EFE2452C0C1}"/>
    <cellStyle name="Currency 2 2 2" xfId="20" xr:uid="{EB5D721E-0D8D-4A70-B9DB-AB57492B4FC1}"/>
    <cellStyle name="Currency 2 2 2 2" xfId="21" xr:uid="{0B593286-D317-4B18-8E72-8E50C8DCF4FF}"/>
    <cellStyle name="Currency 2 2 2 2 2" xfId="4761" xr:uid="{0B0A077A-A4C1-4543-B719-AF6FADBDA840}"/>
    <cellStyle name="Currency 2 2 2 3" xfId="22" xr:uid="{7D505E30-5063-40D3-A4C8-850443CA5C90}"/>
    <cellStyle name="Currency 2 2 2 3 2" xfId="3674" xr:uid="{87C94E9A-AD64-4A68-8F38-97C9CC824DD3}"/>
    <cellStyle name="Currency 2 2 2 3 2 2" xfId="4501" xr:uid="{6A8A675D-2D6B-4DA2-BC33-E2870CAB6123}"/>
    <cellStyle name="Currency 2 2 2 3 3" xfId="4502" xr:uid="{6D6C2337-73FC-40F9-B778-A177C86BE3D9}"/>
    <cellStyle name="Currency 2 2 2 4" xfId="3675" xr:uid="{266E0A2D-B5FE-48A1-91B0-43DA0E8D1AA7}"/>
    <cellStyle name="Currency 2 2 2 4 2" xfId="4503" xr:uid="{A493A7CA-E62D-4AA2-ACD0-B63F15DA1B3B}"/>
    <cellStyle name="Currency 2 2 2 5" xfId="4504" xr:uid="{C2E246F5-CE90-4A72-B432-A742FC1D22D4}"/>
    <cellStyle name="Currency 2 2 3" xfId="3676" xr:uid="{FA30F6BE-4C93-49B1-812A-639C764D965C}"/>
    <cellStyle name="Currency 2 2 3 2" xfId="4505" xr:uid="{780A7140-81E9-4EF1-A688-44FBF4A7B37F}"/>
    <cellStyle name="Currency 2 2 4" xfId="4506" xr:uid="{90CFFDDA-6272-4C66-9DA9-C6F5AB693EA6}"/>
    <cellStyle name="Currency 2 3" xfId="23" xr:uid="{B7893DCA-F126-43E4-AAA1-C8B612B13124}"/>
    <cellStyle name="Currency 2 3 2" xfId="3677" xr:uid="{01FE5533-9025-4DD2-84E0-37A5A5483EB3}"/>
    <cellStyle name="Currency 2 3 2 2" xfId="4507" xr:uid="{9A12CD47-C71B-4017-910E-EE91A6C17F6A}"/>
    <cellStyle name="Currency 2 3 3" xfId="4508" xr:uid="{7FF0ECFF-0C23-437D-9EF7-D0095A5756C4}"/>
    <cellStyle name="Currency 2 4" xfId="3678" xr:uid="{0EE94CD7-847B-42E8-9A2D-EA3466655448}"/>
    <cellStyle name="Currency 2 4 2" xfId="4418" xr:uid="{64A8CCB7-D846-405F-A973-3089408202F1}"/>
    <cellStyle name="Currency 2 5" xfId="4419" xr:uid="{4D21F1E1-9FFA-4E1A-A106-FE9E9C385883}"/>
    <cellStyle name="Currency 2 5 2" xfId="4420" xr:uid="{A3CCCAD3-ADB1-432F-83E4-CF6352E212D2}"/>
    <cellStyle name="Currency 2 6" xfId="4421" xr:uid="{EDD70F73-C3C1-46CF-9BEB-3AFF688AC96F}"/>
    <cellStyle name="Currency 3" xfId="24" xr:uid="{7B53223F-0396-4F7D-88A1-D885403F0F33}"/>
    <cellStyle name="Currency 3 2" xfId="25" xr:uid="{69A958AE-3114-4853-A5D0-1860E7E32B01}"/>
    <cellStyle name="Currency 3 2 2" xfId="3679" xr:uid="{833C9DA6-B936-42D0-ACB0-C69E088141B9}"/>
    <cellStyle name="Currency 3 2 2 2" xfId="4509" xr:uid="{B576093B-3833-483E-9320-7669E4045ABA}"/>
    <cellStyle name="Currency 3 2 3" xfId="4510" xr:uid="{8E8016F7-22E6-4192-AC0F-1E9D646598B9}"/>
    <cellStyle name="Currency 3 3" xfId="26" xr:uid="{B7715553-87A6-4002-9873-6CA38885A090}"/>
    <cellStyle name="Currency 3 3 2" xfId="3680" xr:uid="{9D8E4CE1-9C54-40EE-A6AB-99F7740D4B87}"/>
    <cellStyle name="Currency 3 3 2 2" xfId="4511" xr:uid="{DAF7D885-91FD-448E-A557-88580BB4CD6B}"/>
    <cellStyle name="Currency 3 3 3" xfId="4512" xr:uid="{0FDE0ECF-72F6-4AFC-A584-5AC986697557}"/>
    <cellStyle name="Currency 3 4" xfId="27" xr:uid="{036C8D92-3670-455C-89A4-693575310728}"/>
    <cellStyle name="Currency 3 4 2" xfId="3681" xr:uid="{DEDC249C-1B06-4BB1-8D7D-9413143475E6}"/>
    <cellStyle name="Currency 3 4 2 2" xfId="4513" xr:uid="{C70CB506-2DF2-4100-9BB9-2EC90F99287A}"/>
    <cellStyle name="Currency 3 4 3" xfId="4514" xr:uid="{A526F178-5D76-449E-8BA8-E8FF2EF7E8A1}"/>
    <cellStyle name="Currency 3 5" xfId="3682" xr:uid="{E1D218B4-73DD-46F3-9E6F-B72ACF60A638}"/>
    <cellStyle name="Currency 3 5 2" xfId="4515" xr:uid="{F051955C-8683-4C73-AB75-0043EA37C6ED}"/>
    <cellStyle name="Currency 3 6" xfId="4516" xr:uid="{56062075-EC9B-47EC-86A8-CEB07434F5C8}"/>
    <cellStyle name="Currency 4" xfId="28" xr:uid="{780EB849-A943-4693-BEBA-AE14F675CD0D}"/>
    <cellStyle name="Currency 4 2" xfId="29" xr:uid="{E0727F53-E1FF-4788-BDEE-0906A4F0B5D3}"/>
    <cellStyle name="Currency 4 2 2" xfId="3683" xr:uid="{8C49B7A2-4D92-40CB-8C82-3A698EA0AF13}"/>
    <cellStyle name="Currency 4 2 2 2" xfId="4517" xr:uid="{269B0F86-8D52-437E-A779-5573EE79C382}"/>
    <cellStyle name="Currency 4 2 3" xfId="4518" xr:uid="{5317D54B-B160-47A0-A91C-83558BBABB92}"/>
    <cellStyle name="Currency 4 3" xfId="30" xr:uid="{179F0A52-7265-433D-87E8-D54A167E88A1}"/>
    <cellStyle name="Currency 4 3 2" xfId="3684" xr:uid="{C2F2722F-C4A0-49A0-A90E-5F89DCC06390}"/>
    <cellStyle name="Currency 4 3 2 2" xfId="4519" xr:uid="{BFEF3264-59B1-4E84-B241-FF5E17FBF2C3}"/>
    <cellStyle name="Currency 4 3 3" xfId="4520" xr:uid="{926DBAEF-0B65-406F-BE75-94F9C0762C58}"/>
    <cellStyle name="Currency 4 4" xfId="3685" xr:uid="{D187F95E-DE79-4981-A227-3E54794C6410}"/>
    <cellStyle name="Currency 4 4 2" xfId="4521" xr:uid="{04471E96-D0C5-4194-8EED-F2F48C67E066}"/>
    <cellStyle name="Currency 4 5" xfId="4295" xr:uid="{244AFC05-F235-4594-954D-059A5D122B68}"/>
    <cellStyle name="Currency 4 5 2" xfId="4522" xr:uid="{4252777C-4A2B-4075-ADE1-AFFB163DD2DF}"/>
    <cellStyle name="Currency 4 5 3" xfId="4712" xr:uid="{34EDE829-8EA6-4B35-B955-DCE9F18682E7}"/>
    <cellStyle name="Currency 4 5 3 2" xfId="5317" xr:uid="{5865ACC5-51A6-401D-9FAE-9DF031AEAC9A}"/>
    <cellStyle name="Currency 4 5 3 3" xfId="4762" xr:uid="{928DB5DB-77AD-409C-8EF9-AD8FBCFF14EF}"/>
    <cellStyle name="Currency 4 5 4" xfId="4689" xr:uid="{E3FF3657-D4A5-495D-A0B0-F93D1E957A97}"/>
    <cellStyle name="Currency 4 6" xfId="4681" xr:uid="{3FE1EEF2-D79A-404D-98D4-8775558481CC}"/>
    <cellStyle name="Currency 5" xfId="31" xr:uid="{E5701422-D43F-4C86-92BE-1EE6172FEDEF}"/>
    <cellStyle name="Currency 5 2" xfId="32" xr:uid="{F1D85220-9DD3-4603-82CE-018895E90681}"/>
    <cellStyle name="Currency 5 2 2" xfId="3686" xr:uid="{59B437A5-1B0C-4A25-BBFB-1F67A04D4826}"/>
    <cellStyle name="Currency 5 2 2 2" xfId="4523" xr:uid="{A71ED717-8610-4893-9919-83BB0B34F1A8}"/>
    <cellStyle name="Currency 5 2 3" xfId="4524" xr:uid="{A9CD98C2-13F8-4055-9AFC-4F2169005FB3}"/>
    <cellStyle name="Currency 5 3" xfId="4296" xr:uid="{C6746471-B532-479C-A3E0-7D657A07FB23}"/>
    <cellStyle name="Currency 5 3 2" xfId="4620" xr:uid="{B9325D5E-9E4B-43F4-876A-8E4ED05878AA}"/>
    <cellStyle name="Currency 5 3 2 2" xfId="5307" xr:uid="{C607B58E-9E8A-4164-956E-D9B074CA46AA}"/>
    <cellStyle name="Currency 5 3 2 3" xfId="4764" xr:uid="{26F175A9-DE2E-4D31-BB1D-5CEC296CF444}"/>
    <cellStyle name="Currency 5 4" xfId="4763" xr:uid="{4680A408-5C68-4BA3-8CB1-781970D43159}"/>
    <cellStyle name="Currency 6" xfId="33" xr:uid="{D8328E1F-3B4A-4FC8-877A-FEA905943E62}"/>
    <cellStyle name="Currency 6 2" xfId="3687" xr:uid="{818B630E-3777-415E-89D0-4A91B57B14E5}"/>
    <cellStyle name="Currency 6 2 2" xfId="4525" xr:uid="{124B00C7-D00C-4731-B6AD-F9532E3BE28C}"/>
    <cellStyle name="Currency 6 3" xfId="4297" xr:uid="{25CF1545-30D2-485C-97DB-E63F25F68541}"/>
    <cellStyle name="Currency 6 3 2" xfId="4526" xr:uid="{B4DC5193-DE46-4636-9532-0A1B88B8949B}"/>
    <cellStyle name="Currency 6 3 3" xfId="4713" xr:uid="{93DE3BB5-16C9-42B3-9CD3-F22884EC0885}"/>
    <cellStyle name="Currency 6 3 3 2" xfId="5318" xr:uid="{23724514-D88C-4EA4-B828-C3D7DF5700D8}"/>
    <cellStyle name="Currency 6 3 3 3" xfId="4765" xr:uid="{1B7E76FB-84F1-41A9-B139-7D58B0E4575F}"/>
    <cellStyle name="Currency 6 3 4" xfId="4690" xr:uid="{49FD1F0E-8AFD-459F-91E8-75A958F39F32}"/>
    <cellStyle name="Currency 6 4" xfId="4682" xr:uid="{27BA06A9-BB0C-40FD-9654-BA6323AD56B2}"/>
    <cellStyle name="Currency 7" xfId="34" xr:uid="{F2981752-2442-4D55-A9EA-67B69B3D9B54}"/>
    <cellStyle name="Currency 7 2" xfId="35" xr:uid="{473A0BFE-3EF6-4EF5-865A-FA3976110A8B}"/>
    <cellStyle name="Currency 7 2 2" xfId="3688" xr:uid="{CA9761EC-BC56-4B92-A5DE-91B02E52001A}"/>
    <cellStyle name="Currency 7 2 2 2" xfId="4527" xr:uid="{F42BEB4A-A28F-449F-94CC-60603C6A9A16}"/>
    <cellStyle name="Currency 7 2 3" xfId="4528" xr:uid="{FB83B35B-B1A2-4872-812B-D240E9474F6D}"/>
    <cellStyle name="Currency 7 3" xfId="3689" xr:uid="{49C2EE05-D1FD-4C6E-823B-2DC1D34A00EC}"/>
    <cellStyle name="Currency 7 3 2" xfId="4529" xr:uid="{03A960A8-EA8B-4468-860F-DF07FED6C265}"/>
    <cellStyle name="Currency 7 4" xfId="4530" xr:uid="{BD13B40C-0963-47E5-AFB4-67A51102BF46}"/>
    <cellStyle name="Currency 7 5" xfId="4683" xr:uid="{4811C3D0-2712-4451-A562-8EE72CE8A682}"/>
    <cellStyle name="Currency 8" xfId="36" xr:uid="{958BEC77-71CB-43D0-B9CB-91B635939BB4}"/>
    <cellStyle name="Currency 8 2" xfId="37" xr:uid="{E098A122-A7A9-4FE6-B316-6E3F31B996DB}"/>
    <cellStyle name="Currency 8 2 2" xfId="3690" xr:uid="{51A092A4-AA94-4A62-8560-6F6E845B7139}"/>
    <cellStyle name="Currency 8 2 2 2" xfId="4531" xr:uid="{F4FB9578-3FA2-4C05-BFE0-26BE302DAC67}"/>
    <cellStyle name="Currency 8 2 3" xfId="4532" xr:uid="{6254A89C-7657-4306-94DC-5CA7166B1168}"/>
    <cellStyle name="Currency 8 3" xfId="38" xr:uid="{E8E3E663-0303-4F02-AC32-C28F66EDDCC4}"/>
    <cellStyle name="Currency 8 3 2" xfId="3691" xr:uid="{B922293B-DE20-4E4B-A76E-C47273793560}"/>
    <cellStyle name="Currency 8 3 2 2" xfId="4533" xr:uid="{123C9E7D-523C-4116-B07F-74800F0E1EC1}"/>
    <cellStyle name="Currency 8 3 3" xfId="4534" xr:uid="{C49A852F-6194-4554-B3A1-BA6F4BB8BFD8}"/>
    <cellStyle name="Currency 8 4" xfId="39" xr:uid="{96820FBC-ADE3-43F4-97AC-6DED610DA889}"/>
    <cellStyle name="Currency 8 4 2" xfId="3692" xr:uid="{3942A374-1719-4ACC-AEF9-63F20249B460}"/>
    <cellStyle name="Currency 8 4 2 2" xfId="4535" xr:uid="{3EE7303A-BCED-4426-927B-F20297A23B27}"/>
    <cellStyle name="Currency 8 4 3" xfId="4536" xr:uid="{5A754249-8A31-4A8B-899A-4D759400AE47}"/>
    <cellStyle name="Currency 8 5" xfId="3693" xr:uid="{13B8FDF5-2BD6-495B-8F5A-0DA2D8F16A60}"/>
    <cellStyle name="Currency 8 5 2" xfId="4537" xr:uid="{C0036B17-B70B-48E9-9176-6F7152EC6D12}"/>
    <cellStyle name="Currency 8 6" xfId="4538" xr:uid="{2D141EC3-F13E-4B57-A682-C95DC9AB9972}"/>
    <cellStyle name="Currency 8 7" xfId="4684" xr:uid="{0319C5F0-4DE9-44D5-88F5-F89D79117BFB}"/>
    <cellStyle name="Currency 9" xfId="40" xr:uid="{E1A88B69-4598-424F-8866-45D97447CD9F}"/>
    <cellStyle name="Currency 9 2" xfId="41" xr:uid="{1ED8FF6B-3478-408F-9832-46F19852B752}"/>
    <cellStyle name="Currency 9 2 2" xfId="3694" xr:uid="{D78A9D06-8E41-4576-8BB4-B124DDF25249}"/>
    <cellStyle name="Currency 9 2 2 2" xfId="4539" xr:uid="{47D4207D-84DC-4748-ACF3-B1A37D591F8A}"/>
    <cellStyle name="Currency 9 2 3" xfId="4540" xr:uid="{BEB97049-03B4-45F1-BA28-5BD527B3089D}"/>
    <cellStyle name="Currency 9 3" xfId="42" xr:uid="{79A47DD3-8939-4D00-820E-7BBD4F982B3E}"/>
    <cellStyle name="Currency 9 3 2" xfId="3695" xr:uid="{96A8B9AF-D643-4C97-BFBF-4A2421A169A9}"/>
    <cellStyle name="Currency 9 3 2 2" xfId="4541" xr:uid="{9802112E-5D6C-42A0-8FF4-341278AFB69C}"/>
    <cellStyle name="Currency 9 3 3" xfId="4542" xr:uid="{41911C4D-59E9-4185-84B4-19AEED2B4B59}"/>
    <cellStyle name="Currency 9 4" xfId="3696" xr:uid="{0257C146-92B7-4A6A-9F32-8C944AA36DFF}"/>
    <cellStyle name="Currency 9 4 2" xfId="4543" xr:uid="{EA0D9A86-FF1F-49DD-BA76-F5303F8312D1}"/>
    <cellStyle name="Currency 9 5" xfId="4298" xr:uid="{5894477A-BD42-4566-A923-822CA8B5BF9B}"/>
    <cellStyle name="Currency 9 5 2" xfId="4544" xr:uid="{10F67865-0706-496B-B8F5-912D078C8EBD}"/>
    <cellStyle name="Currency 9 5 3" xfId="4714" xr:uid="{4D96ECD7-4C0B-428E-8A9E-5E889A4B11BF}"/>
    <cellStyle name="Currency 9 5 4" xfId="4691" xr:uid="{5977426E-1D20-45C8-A26B-858F74483B94}"/>
    <cellStyle name="Currency 9 6" xfId="4685" xr:uid="{0B5EAFE1-F920-4393-A214-4A7FE87D97E7}"/>
    <cellStyle name="Hyperlink 2" xfId="6" xr:uid="{6CFFD761-E1C4-4FFC-9C82-FDD569F38491}"/>
    <cellStyle name="Hyperlink 3" xfId="43" xr:uid="{EEB907BD-336C-44B3-9B5E-95FF3C840F16}"/>
    <cellStyle name="Hyperlink 3 2" xfId="4386" xr:uid="{31472177-29F8-40A1-9B80-42FF7E06A930}"/>
    <cellStyle name="Hyperlink 3 3" xfId="4299" xr:uid="{42E5163D-C648-499E-AA47-02F2BF35AEBA}"/>
    <cellStyle name="Hyperlink 4" xfId="4300" xr:uid="{7E7BB532-BD54-4311-8AD7-B8B3ED83069B}"/>
    <cellStyle name="Normal" xfId="0" builtinId="0"/>
    <cellStyle name="Normal 10" xfId="44" xr:uid="{F7E09047-DA30-4658-81BB-7EC60D824F53}"/>
    <cellStyle name="Normal 10 10" xfId="93" xr:uid="{038911CF-B05E-4CAC-9B7D-3520F017AB70}"/>
    <cellStyle name="Normal 10 10 2" xfId="94" xr:uid="{07A9C4BB-DB5E-4C1F-B446-FFAEF713A717}"/>
    <cellStyle name="Normal 10 10 2 2" xfId="4302" xr:uid="{6D72BDE4-4C17-4DDB-A761-5E3425DD637C}"/>
    <cellStyle name="Normal 10 10 2 3" xfId="4598" xr:uid="{4385F5F2-4FF9-4401-B65D-F61788EFF168}"/>
    <cellStyle name="Normal 10 10 3" xfId="95" xr:uid="{BA0DB5DB-D4FC-48F6-9CDD-287653F83D78}"/>
    <cellStyle name="Normal 10 10 4" xfId="96" xr:uid="{21E8A7FB-F729-4BE7-9AC2-343283592CBA}"/>
    <cellStyle name="Normal 10 11" xfId="97" xr:uid="{6CAB8CEC-44C7-4AD7-AD66-08290D779ECA}"/>
    <cellStyle name="Normal 10 11 2" xfId="98" xr:uid="{92917568-953D-4017-81D6-724B8449A8EA}"/>
    <cellStyle name="Normal 10 11 3" xfId="99" xr:uid="{ABEC0D99-80AC-4A25-AE44-3E519218183C}"/>
    <cellStyle name="Normal 10 11 4" xfId="100" xr:uid="{8FA90A1C-DE60-4EAE-9F8E-8283BC56D0C6}"/>
    <cellStyle name="Normal 10 12" xfId="101" xr:uid="{FDB928F6-5454-464F-9266-84F49146B16F}"/>
    <cellStyle name="Normal 10 12 2" xfId="102" xr:uid="{9AD81216-3FC7-4DF0-8D97-CA23B689EB7B}"/>
    <cellStyle name="Normal 10 13" xfId="103" xr:uid="{2111BCA4-E6FB-4056-BD7A-8F856B5E3B57}"/>
    <cellStyle name="Normal 10 14" xfId="104" xr:uid="{F9FF20C5-B768-45DF-9B12-84BEAC80683C}"/>
    <cellStyle name="Normal 10 15" xfId="105" xr:uid="{6089372D-FAC1-4954-BB7C-1AEBE6915830}"/>
    <cellStyle name="Normal 10 2" xfId="45" xr:uid="{9C67C602-E37E-4945-9C54-76752F953290}"/>
    <cellStyle name="Normal 10 2 10" xfId="106" xr:uid="{3BAC4CD2-B62A-4462-90C8-C0005CE58794}"/>
    <cellStyle name="Normal 10 2 11" xfId="107" xr:uid="{24D14EEB-D46B-4253-AF5F-200F01241D44}"/>
    <cellStyle name="Normal 10 2 2" xfId="108" xr:uid="{4E366F01-74B1-486C-8674-8A6D1C05F406}"/>
    <cellStyle name="Normal 10 2 2 2" xfId="109" xr:uid="{479728F1-3F5C-4AFC-ABC4-99E67A92002C}"/>
    <cellStyle name="Normal 10 2 2 2 2" xfId="110" xr:uid="{837D8402-C462-4C90-9CCE-ED0AD4AB63C3}"/>
    <cellStyle name="Normal 10 2 2 2 2 2" xfId="111" xr:uid="{8B423015-CC3F-4D6D-B186-C1F47CB79DD1}"/>
    <cellStyle name="Normal 10 2 2 2 2 2 2" xfId="112" xr:uid="{903848A7-5273-4E54-BBE4-DBE7A082F035}"/>
    <cellStyle name="Normal 10 2 2 2 2 2 2 2" xfId="3738" xr:uid="{898878EA-E20C-46A1-9AA5-7A1A6088D00D}"/>
    <cellStyle name="Normal 10 2 2 2 2 2 2 2 2" xfId="3739" xr:uid="{B7ABE881-2341-4CAB-BAB6-ADD502B84DC9}"/>
    <cellStyle name="Normal 10 2 2 2 2 2 2 3" xfId="3740" xr:uid="{2732DF9B-8BB1-4C68-9B00-9319FF80B59C}"/>
    <cellStyle name="Normal 10 2 2 2 2 2 3" xfId="113" xr:uid="{49D584B6-E089-4AB4-A54E-CFB1B13AD9BE}"/>
    <cellStyle name="Normal 10 2 2 2 2 2 3 2" xfId="3741" xr:uid="{D98A5C77-8A2F-4D26-8D9A-7CC388C7B6C1}"/>
    <cellStyle name="Normal 10 2 2 2 2 2 4" xfId="114" xr:uid="{A0E8D2BE-66A6-4E62-9F3A-F6FA37EE6465}"/>
    <cellStyle name="Normal 10 2 2 2 2 3" xfId="115" xr:uid="{8548CF65-C054-444D-85BD-AAB524D26BB8}"/>
    <cellStyle name="Normal 10 2 2 2 2 3 2" xfId="116" xr:uid="{6D2A4F9D-757B-4E86-9C9A-E8436338A9A0}"/>
    <cellStyle name="Normal 10 2 2 2 2 3 2 2" xfId="3742" xr:uid="{B9A6FE60-F6B8-4E05-A801-BB47DA889A15}"/>
    <cellStyle name="Normal 10 2 2 2 2 3 3" xfId="117" xr:uid="{B273CE43-CB7E-4C77-A7BA-91D7FF88C08D}"/>
    <cellStyle name="Normal 10 2 2 2 2 3 4" xfId="118" xr:uid="{F1FD4953-02CE-4414-B6F8-E0FCE33E05DC}"/>
    <cellStyle name="Normal 10 2 2 2 2 4" xfId="119" xr:uid="{FA12751F-5B6C-4926-9402-16481963FE3C}"/>
    <cellStyle name="Normal 10 2 2 2 2 4 2" xfId="3743" xr:uid="{487892ED-BCB8-4052-ABFF-F9CE7B23D9AA}"/>
    <cellStyle name="Normal 10 2 2 2 2 5" xfId="120" xr:uid="{3735435B-7E9D-4A8F-AD6D-CE9C8D87C048}"/>
    <cellStyle name="Normal 10 2 2 2 2 6" xfId="121" xr:uid="{E781979C-970C-48A9-BA63-8FE549E18209}"/>
    <cellStyle name="Normal 10 2 2 2 3" xfId="122" xr:uid="{879512B7-EEF5-41EE-99AF-28B6BA61A170}"/>
    <cellStyle name="Normal 10 2 2 2 3 2" xfId="123" xr:uid="{3EC3E9FE-FB08-4955-9C60-62F05A868F99}"/>
    <cellStyle name="Normal 10 2 2 2 3 2 2" xfId="124" xr:uid="{2DF50EC5-9C3B-4A8B-A5BF-16E78EC4FFE4}"/>
    <cellStyle name="Normal 10 2 2 2 3 2 2 2" xfId="3744" xr:uid="{C1CF8765-C9C6-46F3-B394-2C158F31B5D4}"/>
    <cellStyle name="Normal 10 2 2 2 3 2 2 2 2" xfId="3745" xr:uid="{45388372-96E0-490E-B34E-E43AE9C7F8FA}"/>
    <cellStyle name="Normal 10 2 2 2 3 2 2 3" xfId="3746" xr:uid="{E8E2A6C8-EFFB-4DA7-AD16-B6FD41134B63}"/>
    <cellStyle name="Normal 10 2 2 2 3 2 3" xfId="125" xr:uid="{394603C2-652E-4FB4-BF81-9C4361AC3FA6}"/>
    <cellStyle name="Normal 10 2 2 2 3 2 3 2" xfId="3747" xr:uid="{5C9237B7-0766-4B9A-8453-B565840AAD16}"/>
    <cellStyle name="Normal 10 2 2 2 3 2 4" xfId="126" xr:uid="{3BCEC3B6-902A-4820-9710-3D9BD82038EE}"/>
    <cellStyle name="Normal 10 2 2 2 3 3" xfId="127" xr:uid="{D37A8A9F-44D0-4039-82DD-943FEB88BDDD}"/>
    <cellStyle name="Normal 10 2 2 2 3 3 2" xfId="3748" xr:uid="{BC0EE492-2B2C-40CB-A454-DE7C8DDF2C3E}"/>
    <cellStyle name="Normal 10 2 2 2 3 3 2 2" xfId="3749" xr:uid="{41F37114-B2AB-44FC-A46F-0D0ED006DD68}"/>
    <cellStyle name="Normal 10 2 2 2 3 3 3" xfId="3750" xr:uid="{FA16F2C4-915F-4FB9-A5C9-90E221CD3254}"/>
    <cellStyle name="Normal 10 2 2 2 3 4" xfId="128" xr:uid="{09244787-D31D-43F3-9844-CB54A43BE2B5}"/>
    <cellStyle name="Normal 10 2 2 2 3 4 2" xfId="3751" xr:uid="{6A0ED438-F6D5-4E96-9B9A-B3C3D4B1036F}"/>
    <cellStyle name="Normal 10 2 2 2 3 5" xfId="129" xr:uid="{0E5A2F8C-1417-4608-B93C-C957A667FA21}"/>
    <cellStyle name="Normal 10 2 2 2 4" xfId="130" xr:uid="{C85D9AFF-E354-4C60-A1BE-D0BD2D6F8455}"/>
    <cellStyle name="Normal 10 2 2 2 4 2" xfId="131" xr:uid="{BB700E18-F4B0-4B65-AC16-7B341279379E}"/>
    <cellStyle name="Normal 10 2 2 2 4 2 2" xfId="3752" xr:uid="{993D1A88-4AD8-4C15-956E-DED7E5E9B761}"/>
    <cellStyle name="Normal 10 2 2 2 4 2 2 2" xfId="3753" xr:uid="{0DAF7593-B731-4FAB-8D33-F5867CC7A3AF}"/>
    <cellStyle name="Normal 10 2 2 2 4 2 3" xfId="3754" xr:uid="{292CBEC8-DC69-42C4-8401-BC95B9A56837}"/>
    <cellStyle name="Normal 10 2 2 2 4 3" xfId="132" xr:uid="{B4A22102-A620-4E54-B369-E0252CB7266C}"/>
    <cellStyle name="Normal 10 2 2 2 4 3 2" xfId="3755" xr:uid="{E1073C4B-3408-49FC-89D7-0FDA27BB7A64}"/>
    <cellStyle name="Normal 10 2 2 2 4 4" xfId="133" xr:uid="{B52A6A43-671A-46C4-8C67-CA0B3628863B}"/>
    <cellStyle name="Normal 10 2 2 2 5" xfId="134" xr:uid="{6500191A-8149-42B2-AA1E-1AFDDD2CC2AD}"/>
    <cellStyle name="Normal 10 2 2 2 5 2" xfId="135" xr:uid="{FB3463AD-5E19-44B2-B38B-F44113AD59C4}"/>
    <cellStyle name="Normal 10 2 2 2 5 2 2" xfId="3756" xr:uid="{FA43D732-0EBE-4AC4-9438-C735E3EBEEDA}"/>
    <cellStyle name="Normal 10 2 2 2 5 3" xfId="136" xr:uid="{875C9018-CD6E-4290-BBD3-6AE0DF6E7D43}"/>
    <cellStyle name="Normal 10 2 2 2 5 4" xfId="137" xr:uid="{0751018E-DE19-42F2-B910-3E7890AD1674}"/>
    <cellStyle name="Normal 10 2 2 2 6" xfId="138" xr:uid="{72CF92C3-11BC-4534-BEDF-C38F4B6458EE}"/>
    <cellStyle name="Normal 10 2 2 2 6 2" xfId="3757" xr:uid="{ED1945F1-4EA7-4F57-9144-F7C849564963}"/>
    <cellStyle name="Normal 10 2 2 2 7" xfId="139" xr:uid="{8C301978-F322-4F47-8AC0-C5B401946C56}"/>
    <cellStyle name="Normal 10 2 2 2 8" xfId="140" xr:uid="{10B9CD46-E273-4B33-A184-D3E8B97A2A9B}"/>
    <cellStyle name="Normal 10 2 2 3" xfId="141" xr:uid="{9B64DDBB-7C47-4D13-B21F-637AB0037745}"/>
    <cellStyle name="Normal 10 2 2 3 2" xfId="142" xr:uid="{15C8B08E-97B5-408B-9F0D-A74667A4BA0D}"/>
    <cellStyle name="Normal 10 2 2 3 2 2" xfId="143" xr:uid="{03779E6B-A7C2-43FC-9296-089E6AF21B09}"/>
    <cellStyle name="Normal 10 2 2 3 2 2 2" xfId="3758" xr:uid="{AC9CDC9B-6FC9-4BD0-9C55-30BCD1AA0936}"/>
    <cellStyle name="Normal 10 2 2 3 2 2 2 2" xfId="3759" xr:uid="{26BA0066-3403-4573-9BF3-80C841D50663}"/>
    <cellStyle name="Normal 10 2 2 3 2 2 3" xfId="3760" xr:uid="{A185180C-752B-40B0-863D-BEF45BFC2B2D}"/>
    <cellStyle name="Normal 10 2 2 3 2 3" xfId="144" xr:uid="{06FB1D4B-74CF-4DFA-9D93-5EC4240B44B7}"/>
    <cellStyle name="Normal 10 2 2 3 2 3 2" xfId="3761" xr:uid="{97A7E5F7-B0EE-4E05-B672-241528592FB3}"/>
    <cellStyle name="Normal 10 2 2 3 2 4" xfId="145" xr:uid="{ED8A6ECD-1231-4D1A-A7C3-123A6AF759DD}"/>
    <cellStyle name="Normal 10 2 2 3 3" xfId="146" xr:uid="{B60BA50D-9ED2-4DD3-BE3B-E8FEC60F81D4}"/>
    <cellStyle name="Normal 10 2 2 3 3 2" xfId="147" xr:uid="{B02BD058-5028-4148-A810-90D27E5DCC4B}"/>
    <cellStyle name="Normal 10 2 2 3 3 2 2" xfId="3762" xr:uid="{0C919C0A-8E66-485F-B93F-332611A33D50}"/>
    <cellStyle name="Normal 10 2 2 3 3 3" xfId="148" xr:uid="{B7193FDE-3835-42EF-AA9E-BD08DF101D25}"/>
    <cellStyle name="Normal 10 2 2 3 3 4" xfId="149" xr:uid="{8752A5EF-A8D7-4AEC-A880-1ED88C96239D}"/>
    <cellStyle name="Normal 10 2 2 3 4" xfId="150" xr:uid="{0793B5D7-DF9A-4822-8AA5-F21EDA9E3CA6}"/>
    <cellStyle name="Normal 10 2 2 3 4 2" xfId="3763" xr:uid="{4A04E2F6-6D55-4704-A961-9AF20CE5D2AA}"/>
    <cellStyle name="Normal 10 2 2 3 5" xfId="151" xr:uid="{60A29053-61F6-48E3-803B-037F54A253F3}"/>
    <cellStyle name="Normal 10 2 2 3 6" xfId="152" xr:uid="{BC140C17-F3AF-4DA2-B4DA-71DDE28BA77E}"/>
    <cellStyle name="Normal 10 2 2 4" xfId="153" xr:uid="{C366B17D-8031-4E2D-AB9A-D5B476E2E913}"/>
    <cellStyle name="Normal 10 2 2 4 2" xfId="154" xr:uid="{1A400E00-AC97-4291-8676-E99BFDBD18EA}"/>
    <cellStyle name="Normal 10 2 2 4 2 2" xfId="155" xr:uid="{ECBDF5BC-FE96-43FF-A1CE-4971A4B8E91A}"/>
    <cellStyle name="Normal 10 2 2 4 2 2 2" xfId="3764" xr:uid="{D2F87FDE-3FAA-449B-8CE7-4CE5048BD589}"/>
    <cellStyle name="Normal 10 2 2 4 2 2 2 2" xfId="3765" xr:uid="{11B744FB-17AB-4D2E-9EEE-D99385999EBC}"/>
    <cellStyle name="Normal 10 2 2 4 2 2 3" xfId="3766" xr:uid="{D730A1DE-0FD3-4D05-990F-92A3AC6E4D2E}"/>
    <cellStyle name="Normal 10 2 2 4 2 3" xfId="156" xr:uid="{2E2CFA0F-E1AB-41A8-91E3-DE75A0529547}"/>
    <cellStyle name="Normal 10 2 2 4 2 3 2" xfId="3767" xr:uid="{11DE73DA-8F84-450E-9850-6252AA7E261D}"/>
    <cellStyle name="Normal 10 2 2 4 2 4" xfId="157" xr:uid="{58C64E33-37C3-43A8-9B09-56839D4968C5}"/>
    <cellStyle name="Normal 10 2 2 4 3" xfId="158" xr:uid="{B64F8CF1-EB4F-4903-A82F-46232F5F78F8}"/>
    <cellStyle name="Normal 10 2 2 4 3 2" xfId="3768" xr:uid="{474BCC5E-58E0-4035-B410-DF39BC3298D4}"/>
    <cellStyle name="Normal 10 2 2 4 3 2 2" xfId="3769" xr:uid="{E8D171B3-A8E7-4724-85C6-94B1F09477A2}"/>
    <cellStyle name="Normal 10 2 2 4 3 3" xfId="3770" xr:uid="{859253A5-4F06-4257-8EEB-842D293D000C}"/>
    <cellStyle name="Normal 10 2 2 4 4" xfId="159" xr:uid="{4C1D5D99-18FB-4625-B99D-5DE97F8A1CE5}"/>
    <cellStyle name="Normal 10 2 2 4 4 2" xfId="3771" xr:uid="{66D8806D-6AD2-47D1-9EDE-394D1C46A6E2}"/>
    <cellStyle name="Normal 10 2 2 4 5" xfId="160" xr:uid="{6741441A-BF2F-4E47-B90D-EC49C19FFF09}"/>
    <cellStyle name="Normal 10 2 2 5" xfId="161" xr:uid="{7B9F5C30-7DD9-455A-90C5-BF3941EC6C76}"/>
    <cellStyle name="Normal 10 2 2 5 2" xfId="162" xr:uid="{FB2A52BF-1916-4086-892E-37D3AFED0A33}"/>
    <cellStyle name="Normal 10 2 2 5 2 2" xfId="3772" xr:uid="{F2B726FB-E2E8-408C-BA07-0D11B1F6087C}"/>
    <cellStyle name="Normal 10 2 2 5 2 2 2" xfId="3773" xr:uid="{E662D56C-56D0-40C0-9306-4807E2E5728F}"/>
    <cellStyle name="Normal 10 2 2 5 2 3" xfId="3774" xr:uid="{77392AC5-D42E-473E-BB77-A27DBB6B1F84}"/>
    <cellStyle name="Normal 10 2 2 5 3" xfId="163" xr:uid="{3C48F2E3-4F1C-4B63-9FA4-8331CFF70A1E}"/>
    <cellStyle name="Normal 10 2 2 5 3 2" xfId="3775" xr:uid="{7A7BB41E-30B3-4506-872B-BD6BCA39424D}"/>
    <cellStyle name="Normal 10 2 2 5 4" xfId="164" xr:uid="{B0373CEB-FF08-4299-B920-C9A33BB93FFE}"/>
    <cellStyle name="Normal 10 2 2 6" xfId="165" xr:uid="{65D02965-769B-425B-AC5E-A862BC4E68EC}"/>
    <cellStyle name="Normal 10 2 2 6 2" xfId="166" xr:uid="{823F089D-F303-45B6-84A2-989426A8EBA4}"/>
    <cellStyle name="Normal 10 2 2 6 2 2" xfId="3776" xr:uid="{994B5248-89D1-435F-A15D-DAF612796133}"/>
    <cellStyle name="Normal 10 2 2 6 2 3" xfId="4304" xr:uid="{3B3BF92C-3E8D-479F-9682-E81D314F0FBC}"/>
    <cellStyle name="Normal 10 2 2 6 3" xfId="167" xr:uid="{7E350180-4B1B-43C5-BF8E-74D153C8B0BA}"/>
    <cellStyle name="Normal 10 2 2 6 4" xfId="168" xr:uid="{7DC38C60-A4F2-4F1F-91F9-84DED26C8313}"/>
    <cellStyle name="Normal 10 2 2 6 4 2" xfId="4740" xr:uid="{FB70F7A8-C01B-4B61-9C99-C5B4418CE9FC}"/>
    <cellStyle name="Normal 10 2 2 6 4 3" xfId="4599" xr:uid="{098DB566-7119-41E8-9B20-44F83B3922CE}"/>
    <cellStyle name="Normal 10 2 2 6 4 4" xfId="4447" xr:uid="{E4812C4B-FCDB-4CFB-854B-7D076C6C11B9}"/>
    <cellStyle name="Normal 10 2 2 7" xfId="169" xr:uid="{E1C2716B-31C7-40E6-80F5-F71E49FC5238}"/>
    <cellStyle name="Normal 10 2 2 7 2" xfId="3777" xr:uid="{214FD2AF-D103-476B-AEF8-2806D144CE98}"/>
    <cellStyle name="Normal 10 2 2 8" xfId="170" xr:uid="{0D8727D7-901F-4C61-96C5-5B24768EC59E}"/>
    <cellStyle name="Normal 10 2 2 9" xfId="171" xr:uid="{F2DEF6B5-E309-4719-BACE-9F96BE569EAC}"/>
    <cellStyle name="Normal 10 2 3" xfId="172" xr:uid="{5C5CC364-6794-499B-A3F9-63430FB3435C}"/>
    <cellStyle name="Normal 10 2 3 2" xfId="173" xr:uid="{3397F138-057D-4E50-850E-5269F62223DE}"/>
    <cellStyle name="Normal 10 2 3 2 2" xfId="174" xr:uid="{93095185-CED8-4E65-BDC9-44F22FFBC178}"/>
    <cellStyle name="Normal 10 2 3 2 2 2" xfId="175" xr:uid="{6EFFC784-9300-4D61-9A1F-37C1F67E92FA}"/>
    <cellStyle name="Normal 10 2 3 2 2 2 2" xfId="3778" xr:uid="{E2518319-B568-4F2A-A635-A79295B48DC7}"/>
    <cellStyle name="Normal 10 2 3 2 2 2 2 2" xfId="3779" xr:uid="{9FD662D5-460A-447B-B30E-7113DB0FE919}"/>
    <cellStyle name="Normal 10 2 3 2 2 2 3" xfId="3780" xr:uid="{F57C97A8-9D91-4A50-A716-075ABD87A4F6}"/>
    <cellStyle name="Normal 10 2 3 2 2 3" xfId="176" xr:uid="{E2914CC8-B929-425A-9B2A-EF5A67CFCC54}"/>
    <cellStyle name="Normal 10 2 3 2 2 3 2" xfId="3781" xr:uid="{754421A6-ED8B-4F0A-B17E-0CA16481CDAA}"/>
    <cellStyle name="Normal 10 2 3 2 2 4" xfId="177" xr:uid="{F8B35D8E-C3B7-47EF-B4B7-86A6095A09F1}"/>
    <cellStyle name="Normal 10 2 3 2 3" xfId="178" xr:uid="{FEC7FE26-37D3-4C6B-9261-4E4C835110A2}"/>
    <cellStyle name="Normal 10 2 3 2 3 2" xfId="179" xr:uid="{C42CEC30-E9F0-4EAF-A6D7-EE769F456C37}"/>
    <cellStyle name="Normal 10 2 3 2 3 2 2" xfId="3782" xr:uid="{A12EA4D9-FF9A-4C70-8305-4D5D195FFB18}"/>
    <cellStyle name="Normal 10 2 3 2 3 3" xfId="180" xr:uid="{B01EFEA9-1ECA-4731-AEA9-7A6F15F4FC74}"/>
    <cellStyle name="Normal 10 2 3 2 3 4" xfId="181" xr:uid="{5BCFCEAF-F973-4CC4-8008-2B80D1C3C780}"/>
    <cellStyle name="Normal 10 2 3 2 4" xfId="182" xr:uid="{77D06C56-22C1-40A7-A51D-1B7F909B54F1}"/>
    <cellStyle name="Normal 10 2 3 2 4 2" xfId="3783" xr:uid="{F47A5B23-0AD0-4001-B469-2331E9590F85}"/>
    <cellStyle name="Normal 10 2 3 2 5" xfId="183" xr:uid="{57E6FF56-685C-4D17-9B44-1287E1BDCD9A}"/>
    <cellStyle name="Normal 10 2 3 2 6" xfId="184" xr:uid="{EA5FF12D-6AE6-4356-A9D8-B965CB47AD20}"/>
    <cellStyle name="Normal 10 2 3 3" xfId="185" xr:uid="{895B54CC-23AD-4DBB-B849-B9029A5450ED}"/>
    <cellStyle name="Normal 10 2 3 3 2" xfId="186" xr:uid="{B8E684E4-E2F8-4F73-9DB3-43707FA19465}"/>
    <cellStyle name="Normal 10 2 3 3 2 2" xfId="187" xr:uid="{939CED1A-95AE-419C-8C47-DAC279EC25A5}"/>
    <cellStyle name="Normal 10 2 3 3 2 2 2" xfId="3784" xr:uid="{423664AB-6627-4D44-9734-1DFDBF1296BA}"/>
    <cellStyle name="Normal 10 2 3 3 2 2 2 2" xfId="3785" xr:uid="{4F5C771D-8CC2-4DD4-B39F-0BDD591A9D3A}"/>
    <cellStyle name="Normal 10 2 3 3 2 2 3" xfId="3786" xr:uid="{7EB33512-291D-43E6-9DBE-D99F9B2CB14D}"/>
    <cellStyle name="Normal 10 2 3 3 2 3" xfId="188" xr:uid="{D39A2F14-AC38-470E-A0A0-FC8891B9D5C5}"/>
    <cellStyle name="Normal 10 2 3 3 2 3 2" xfId="3787" xr:uid="{FCE59204-97A5-4EF1-908C-2829C4FDD1DC}"/>
    <cellStyle name="Normal 10 2 3 3 2 4" xfId="189" xr:uid="{95E36971-07B1-4BAE-919A-DB3FBACD57FB}"/>
    <cellStyle name="Normal 10 2 3 3 3" xfId="190" xr:uid="{231B4CCB-CED5-46C6-8828-1954E57A28F3}"/>
    <cellStyle name="Normal 10 2 3 3 3 2" xfId="3788" xr:uid="{24EE8572-E15B-4C9E-95A1-19DAAA7A4E30}"/>
    <cellStyle name="Normal 10 2 3 3 3 2 2" xfId="3789" xr:uid="{CD958D48-E34B-4C32-9A82-8DDF7B36A0C3}"/>
    <cellStyle name="Normal 10 2 3 3 3 3" xfId="3790" xr:uid="{451656ED-82C9-4C78-BAF6-E0CE42D9C20F}"/>
    <cellStyle name="Normal 10 2 3 3 4" xfId="191" xr:uid="{F668178E-BFD3-4779-87DC-BBF447909480}"/>
    <cellStyle name="Normal 10 2 3 3 4 2" xfId="3791" xr:uid="{5D9E4F9B-CAA8-4C44-9AF4-FDB333E0784A}"/>
    <cellStyle name="Normal 10 2 3 3 5" xfId="192" xr:uid="{2EA01A2E-0084-4416-A3CD-1FC22E051AC5}"/>
    <cellStyle name="Normal 10 2 3 4" xfId="193" xr:uid="{D03BD2F8-9C9C-46EE-B079-AAA8834340D6}"/>
    <cellStyle name="Normal 10 2 3 4 2" xfId="194" xr:uid="{CCA10E17-3F6A-4E6F-A272-302FAF9A24F2}"/>
    <cellStyle name="Normal 10 2 3 4 2 2" xfId="3792" xr:uid="{DFAF5730-89B3-49C3-A6F7-056803CECCF7}"/>
    <cellStyle name="Normal 10 2 3 4 2 2 2" xfId="3793" xr:uid="{5C3FF4E6-FB50-42FC-9042-C6A06EBF5A10}"/>
    <cellStyle name="Normal 10 2 3 4 2 3" xfId="3794" xr:uid="{DDE87EE2-C7D8-4C7A-BFB2-961677CD1706}"/>
    <cellStyle name="Normal 10 2 3 4 3" xfId="195" xr:uid="{49A76ECD-65E8-4D68-A4B3-FD96E1CCB82C}"/>
    <cellStyle name="Normal 10 2 3 4 3 2" xfId="3795" xr:uid="{1C09DB43-B15D-4418-ACD0-C5838FC236C4}"/>
    <cellStyle name="Normal 10 2 3 4 4" xfId="196" xr:uid="{18D481B7-5DFA-4D47-A56B-3E4EDD069C3A}"/>
    <cellStyle name="Normal 10 2 3 5" xfId="197" xr:uid="{2C164EA7-CDCF-46AD-AEC7-C3AA1ACAA904}"/>
    <cellStyle name="Normal 10 2 3 5 2" xfId="198" xr:uid="{A6D3542D-0F75-484C-AD37-A4805EE8F9F7}"/>
    <cellStyle name="Normal 10 2 3 5 2 2" xfId="3796" xr:uid="{22BB87C4-1F51-4A84-98D4-E44849B234B4}"/>
    <cellStyle name="Normal 10 2 3 5 2 3" xfId="4305" xr:uid="{0DB91AFF-4160-47D7-AFEC-671DACA9602E}"/>
    <cellStyle name="Normal 10 2 3 5 3" xfId="199" xr:uid="{A59C650B-AF16-4761-960D-2F28FDA01187}"/>
    <cellStyle name="Normal 10 2 3 5 4" xfId="200" xr:uid="{1594F79F-8D3D-4FC1-A217-4B18D640BE08}"/>
    <cellStyle name="Normal 10 2 3 5 4 2" xfId="4741" xr:uid="{F8A5CED4-646E-46A9-AA6E-08D853BD0DBA}"/>
    <cellStyle name="Normal 10 2 3 5 4 3" xfId="4600" xr:uid="{637DF2DD-4EA5-49FA-8BB7-494E6802B160}"/>
    <cellStyle name="Normal 10 2 3 5 4 4" xfId="4448" xr:uid="{0A1220A7-1762-4A07-B951-1764A270F495}"/>
    <cellStyle name="Normal 10 2 3 6" xfId="201" xr:uid="{6EEF7E0B-3B74-42EB-872B-1AF5803B8971}"/>
    <cellStyle name="Normal 10 2 3 6 2" xfId="3797" xr:uid="{0E3A5B8E-EC09-4F6D-8AF5-7DC3E8DD3268}"/>
    <cellStyle name="Normal 10 2 3 7" xfId="202" xr:uid="{E9E16F4D-D2DC-409D-94EE-9C7E3274F699}"/>
    <cellStyle name="Normal 10 2 3 8" xfId="203" xr:uid="{91D7EF74-F652-4FC4-96AA-2E111AE302E2}"/>
    <cellStyle name="Normal 10 2 4" xfId="204" xr:uid="{59B8A425-7FF4-4BAC-9739-E8F063F31914}"/>
    <cellStyle name="Normal 10 2 4 2" xfId="205" xr:uid="{DA043757-BA27-44B5-A843-91F6D3A301F1}"/>
    <cellStyle name="Normal 10 2 4 2 2" xfId="206" xr:uid="{3C1ACE9F-13BD-4182-88ED-DFC610CD98AE}"/>
    <cellStyle name="Normal 10 2 4 2 2 2" xfId="207" xr:uid="{0C9F008E-9154-483C-AB56-9FE3A8929505}"/>
    <cellStyle name="Normal 10 2 4 2 2 2 2" xfId="3798" xr:uid="{56FF3420-999A-4F12-A50A-606D7E135E78}"/>
    <cellStyle name="Normal 10 2 4 2 2 3" xfId="208" xr:uid="{5AB86824-0861-41CA-A055-9C3B8C0D5A79}"/>
    <cellStyle name="Normal 10 2 4 2 2 4" xfId="209" xr:uid="{53D5817D-EB39-4E48-855D-F66FA3A1B8A5}"/>
    <cellStyle name="Normal 10 2 4 2 3" xfId="210" xr:uid="{6C822FD9-5CD7-43CF-84AF-9D16E609A0CB}"/>
    <cellStyle name="Normal 10 2 4 2 3 2" xfId="3799" xr:uid="{E18EA744-F15D-40CC-A7CF-BE751581F9F8}"/>
    <cellStyle name="Normal 10 2 4 2 4" xfId="211" xr:uid="{8F799257-FF4F-47A2-ABBE-488D33CA0042}"/>
    <cellStyle name="Normal 10 2 4 2 5" xfId="212" xr:uid="{55F00BC1-AEA8-4A2F-A0FB-4E6DAD3AE3D3}"/>
    <cellStyle name="Normal 10 2 4 3" xfId="213" xr:uid="{A7ED617E-2604-4E9D-BCD6-4DCD99AF2481}"/>
    <cellStyle name="Normal 10 2 4 3 2" xfId="214" xr:uid="{656E9864-DEC9-490A-9FAD-5065FDB9C0C4}"/>
    <cellStyle name="Normal 10 2 4 3 2 2" xfId="3800" xr:uid="{1C742F98-809D-4E06-8DB3-8E59D4DA3F05}"/>
    <cellStyle name="Normal 10 2 4 3 3" xfId="215" xr:uid="{5FCB3F8E-F706-4FDE-A830-6A20691BC4C1}"/>
    <cellStyle name="Normal 10 2 4 3 4" xfId="216" xr:uid="{B2EFC6A1-909C-4E9C-A12E-1E8C1B1353B7}"/>
    <cellStyle name="Normal 10 2 4 4" xfId="217" xr:uid="{8EA8872E-E704-4A9F-B63A-E995AC33396E}"/>
    <cellStyle name="Normal 10 2 4 4 2" xfId="218" xr:uid="{7D4F96A3-1EA6-4494-94E3-163129843097}"/>
    <cellStyle name="Normal 10 2 4 4 3" xfId="219" xr:uid="{0022D955-C103-41D2-B66E-061D74AA0CCF}"/>
    <cellStyle name="Normal 10 2 4 4 4" xfId="220" xr:uid="{56B70813-A27E-4C40-8CB9-8935284AF484}"/>
    <cellStyle name="Normal 10 2 4 5" xfId="221" xr:uid="{00146D6E-17F0-49ED-9440-DBA29D2643D8}"/>
    <cellStyle name="Normal 10 2 4 6" xfId="222" xr:uid="{010200FC-2A62-4185-9AF9-36CC783699DC}"/>
    <cellStyle name="Normal 10 2 4 7" xfId="223" xr:uid="{19C951EC-AC0F-48C4-9F14-E6D81E234FAB}"/>
    <cellStyle name="Normal 10 2 5" xfId="224" xr:uid="{68630056-0943-4E2B-8340-55962F043F13}"/>
    <cellStyle name="Normal 10 2 5 2" xfId="225" xr:uid="{1C521ECA-FF3B-4549-9CC1-506AEACD6E93}"/>
    <cellStyle name="Normal 10 2 5 2 2" xfId="226" xr:uid="{8BA93BE3-7CF4-4F73-9B91-4353BEDCF204}"/>
    <cellStyle name="Normal 10 2 5 2 2 2" xfId="3801" xr:uid="{DCF8864F-77D9-4392-9ECC-57813C3D81EB}"/>
    <cellStyle name="Normal 10 2 5 2 2 2 2" xfId="3802" xr:uid="{61016B23-D61C-480F-ADA4-74B3E0434078}"/>
    <cellStyle name="Normal 10 2 5 2 2 3" xfId="3803" xr:uid="{6C20298B-5738-4F5C-8630-391B6F7172D0}"/>
    <cellStyle name="Normal 10 2 5 2 3" xfId="227" xr:uid="{88AFFA81-F7FA-4B7C-AB3E-DEBE843FA6CB}"/>
    <cellStyle name="Normal 10 2 5 2 3 2" xfId="3804" xr:uid="{966FF461-2444-48A5-9217-1AEBAA98C42D}"/>
    <cellStyle name="Normal 10 2 5 2 4" xfId="228" xr:uid="{B6842D4B-087F-43E5-87A4-53F1D63A8A37}"/>
    <cellStyle name="Normal 10 2 5 3" xfId="229" xr:uid="{F165F64E-C1B6-46B9-9A54-C9458DE3B610}"/>
    <cellStyle name="Normal 10 2 5 3 2" xfId="230" xr:uid="{26528BBD-B744-463B-A18E-8E3678D94493}"/>
    <cellStyle name="Normal 10 2 5 3 2 2" xfId="3805" xr:uid="{A8842F65-7CBF-4A7C-9EA1-226BC123EDA0}"/>
    <cellStyle name="Normal 10 2 5 3 3" xfId="231" xr:uid="{D58AD52D-6E46-4E77-A43D-1E225CF09C6B}"/>
    <cellStyle name="Normal 10 2 5 3 4" xfId="232" xr:uid="{25F576D0-3E9F-455B-B2A7-B2604F6DB482}"/>
    <cellStyle name="Normal 10 2 5 4" xfId="233" xr:uid="{2D3F2D1A-A894-44F1-87D7-F793F89E4D78}"/>
    <cellStyle name="Normal 10 2 5 4 2" xfId="3806" xr:uid="{43B153CF-69C5-4425-8326-28829A6243B5}"/>
    <cellStyle name="Normal 10 2 5 5" xfId="234" xr:uid="{EDB1CE99-B122-47A4-8666-470A8882AAF1}"/>
    <cellStyle name="Normal 10 2 5 6" xfId="235" xr:uid="{53CC4CFA-C74A-4F87-A497-E824A8A9BAEB}"/>
    <cellStyle name="Normal 10 2 6" xfId="236" xr:uid="{9532B959-F164-4839-9163-171B48E4CE8A}"/>
    <cellStyle name="Normal 10 2 6 2" xfId="237" xr:uid="{62032893-9CA5-47BF-80AA-6AF3CDE195FA}"/>
    <cellStyle name="Normal 10 2 6 2 2" xfId="238" xr:uid="{DC571C65-F302-4638-B94D-3F6B4C5FCEE4}"/>
    <cellStyle name="Normal 10 2 6 2 2 2" xfId="3807" xr:uid="{039AE45B-E3CF-4A2E-B62D-F82288BAE0C4}"/>
    <cellStyle name="Normal 10 2 6 2 3" xfId="239" xr:uid="{157A5C9C-6365-449B-85F6-1CDEEB0CDB74}"/>
    <cellStyle name="Normal 10 2 6 2 4" xfId="240" xr:uid="{ACD4DFCB-9A0D-4A61-93D5-03EA061D76D7}"/>
    <cellStyle name="Normal 10 2 6 3" xfId="241" xr:uid="{4AD44ABB-A981-49D8-A27D-C4AF7CDB4180}"/>
    <cellStyle name="Normal 10 2 6 3 2" xfId="3808" xr:uid="{A9BBF268-25FE-4364-9430-D4C84382854A}"/>
    <cellStyle name="Normal 10 2 6 4" xfId="242" xr:uid="{CD9F4375-D8FD-4695-A01D-7F015E20F777}"/>
    <cellStyle name="Normal 10 2 6 5" xfId="243" xr:uid="{69BB80A1-0EB7-44AA-99AD-235168713289}"/>
    <cellStyle name="Normal 10 2 7" xfId="244" xr:uid="{ED37FCA6-213A-47FA-9D44-E84E1775691A}"/>
    <cellStyle name="Normal 10 2 7 2" xfId="245" xr:uid="{4EE72D7D-DA81-42E1-8B9A-688030302BF6}"/>
    <cellStyle name="Normal 10 2 7 2 2" xfId="3809" xr:uid="{17F58F43-7E11-46CE-A38B-4BD7A6768C1B}"/>
    <cellStyle name="Normal 10 2 7 2 3" xfId="4303" xr:uid="{83917C22-98C6-45AC-BB88-DD6B2954648D}"/>
    <cellStyle name="Normal 10 2 7 3" xfId="246" xr:uid="{B518A832-0FA6-480B-BB29-E8A1DEEE3C4F}"/>
    <cellStyle name="Normal 10 2 7 4" xfId="247" xr:uid="{5D593F6D-B0F4-45AF-8438-3EA725BD3FAB}"/>
    <cellStyle name="Normal 10 2 7 4 2" xfId="4739" xr:uid="{18199600-7F18-469D-907F-CF7CC14DC7D5}"/>
    <cellStyle name="Normal 10 2 7 4 3" xfId="4601" xr:uid="{04955B27-1FAB-414B-B449-51EE9C73F338}"/>
    <cellStyle name="Normal 10 2 7 4 4" xfId="4446" xr:uid="{8D2B3626-1408-47FB-807F-9E27D0DFE823}"/>
    <cellStyle name="Normal 10 2 8" xfId="248" xr:uid="{16CD054A-ACDE-4692-B168-A8531160EB1A}"/>
    <cellStyle name="Normal 10 2 8 2" xfId="249" xr:uid="{5231F7CD-7363-4D19-9D9A-6B994EDDC7C9}"/>
    <cellStyle name="Normal 10 2 8 3" xfId="250" xr:uid="{DF5C65CA-35DA-4BA6-856F-798CFEBC80C5}"/>
    <cellStyle name="Normal 10 2 8 4" xfId="251" xr:uid="{CBDCF7B6-837E-47C8-81BD-2EAFEF90D977}"/>
    <cellStyle name="Normal 10 2 9" xfId="252" xr:uid="{C6119B3D-CAB4-4F54-BD99-137A096E3E56}"/>
    <cellStyle name="Normal 10 3" xfId="253" xr:uid="{6C706525-2B59-4755-B283-E144E79FE8DF}"/>
    <cellStyle name="Normal 10 3 10" xfId="254" xr:uid="{71C617BA-9DB0-4744-BE9B-E770B54C8512}"/>
    <cellStyle name="Normal 10 3 11" xfId="255" xr:uid="{247AF72A-97F7-4FA3-8C28-D4576C0B7B8D}"/>
    <cellStyle name="Normal 10 3 2" xfId="256" xr:uid="{1F9EE144-9C76-4428-B72E-2F6DA373A748}"/>
    <cellStyle name="Normal 10 3 2 2" xfId="257" xr:uid="{C00338F7-3500-41C8-BDAD-E2289EC5E0FA}"/>
    <cellStyle name="Normal 10 3 2 2 2" xfId="258" xr:uid="{66198DCF-A829-46EF-8B9F-980E89D570B8}"/>
    <cellStyle name="Normal 10 3 2 2 2 2" xfId="259" xr:uid="{B6A7FA34-457A-49F3-A3C7-90249993C7DF}"/>
    <cellStyle name="Normal 10 3 2 2 2 2 2" xfId="260" xr:uid="{F4B86651-201B-46AA-B58F-70CE97AEFF68}"/>
    <cellStyle name="Normal 10 3 2 2 2 2 2 2" xfId="3810" xr:uid="{8004020D-5F35-4A70-8829-8DE5CE653DAD}"/>
    <cellStyle name="Normal 10 3 2 2 2 2 3" xfId="261" xr:uid="{20BE0C77-7F64-4145-9F00-D3295BA08FCD}"/>
    <cellStyle name="Normal 10 3 2 2 2 2 4" xfId="262" xr:uid="{77ACAD02-583E-4E27-A083-CBC3F4EF981E}"/>
    <cellStyle name="Normal 10 3 2 2 2 3" xfId="263" xr:uid="{91EA8129-331E-41E3-9AD5-15ABABF74F00}"/>
    <cellStyle name="Normal 10 3 2 2 2 3 2" xfId="264" xr:uid="{B60F0418-A874-47C7-81A6-3CBA86D91991}"/>
    <cellStyle name="Normal 10 3 2 2 2 3 3" xfId="265" xr:uid="{F720D238-CE58-4FA2-A465-90D412A64141}"/>
    <cellStyle name="Normal 10 3 2 2 2 3 4" xfId="266" xr:uid="{36B0EE4F-605E-4428-994C-602CC92D8C71}"/>
    <cellStyle name="Normal 10 3 2 2 2 4" xfId="267" xr:uid="{6B5EA0A0-B380-4FB6-8980-D4E328CF61EB}"/>
    <cellStyle name="Normal 10 3 2 2 2 5" xfId="268" xr:uid="{7964A1EA-B7DD-45D6-AA2A-A5C9CCB15684}"/>
    <cellStyle name="Normal 10 3 2 2 2 6" xfId="269" xr:uid="{E236DC5A-6D2F-419F-9D99-2901ED26F451}"/>
    <cellStyle name="Normal 10 3 2 2 3" xfId="270" xr:uid="{05B874F4-22C3-4349-962D-CD6093146BED}"/>
    <cellStyle name="Normal 10 3 2 2 3 2" xfId="271" xr:uid="{6A71BF84-D5FE-4EA3-9B5F-F60B25A2CF13}"/>
    <cellStyle name="Normal 10 3 2 2 3 2 2" xfId="272" xr:uid="{A9434441-CE70-403A-B615-3FA951B77479}"/>
    <cellStyle name="Normal 10 3 2 2 3 2 3" xfId="273" xr:uid="{AAADADEF-D9C5-4D15-B1C1-E430D4A670C5}"/>
    <cellStyle name="Normal 10 3 2 2 3 2 4" xfId="274" xr:uid="{2C08EC58-A474-4DDF-A103-84352EC0D30D}"/>
    <cellStyle name="Normal 10 3 2 2 3 3" xfId="275" xr:uid="{3BF05D8F-B578-4E85-9AE6-4F3748D8958F}"/>
    <cellStyle name="Normal 10 3 2 2 3 4" xfId="276" xr:uid="{72808DA4-3F8C-4BB3-9EFB-2E8FCC9932F6}"/>
    <cellStyle name="Normal 10 3 2 2 3 5" xfId="277" xr:uid="{38B55483-1DBA-48FB-8E7B-01DF1A1DFDE1}"/>
    <cellStyle name="Normal 10 3 2 2 4" xfId="278" xr:uid="{2FF27992-B68F-4186-AE5D-3FA606144BE2}"/>
    <cellStyle name="Normal 10 3 2 2 4 2" xfId="279" xr:uid="{F93695A8-5F2B-4188-B690-00F4605A6C2A}"/>
    <cellStyle name="Normal 10 3 2 2 4 3" xfId="280" xr:uid="{EC6BC3AE-0670-48AA-A567-D65454CE8550}"/>
    <cellStyle name="Normal 10 3 2 2 4 4" xfId="281" xr:uid="{BFC4BEEF-CCAA-430B-8406-556A25DA470B}"/>
    <cellStyle name="Normal 10 3 2 2 5" xfId="282" xr:uid="{627C7476-41A1-4DF0-A797-B2075206F635}"/>
    <cellStyle name="Normal 10 3 2 2 5 2" xfId="283" xr:uid="{5BED6ED2-8C5E-4E12-B2E3-E4FD3EC95AC9}"/>
    <cellStyle name="Normal 10 3 2 2 5 3" xfId="284" xr:uid="{E52131E1-9A2D-4F7A-BE84-223224DB86EA}"/>
    <cellStyle name="Normal 10 3 2 2 5 4" xfId="285" xr:uid="{A3C33E90-5BF0-4FC1-BA83-FBDDDE86C2D6}"/>
    <cellStyle name="Normal 10 3 2 2 6" xfId="286" xr:uid="{E4212E9C-0CFA-4475-B4E5-1F06242B42F5}"/>
    <cellStyle name="Normal 10 3 2 2 7" xfId="287" xr:uid="{725B2C50-0845-48D4-9933-C7632E67FF17}"/>
    <cellStyle name="Normal 10 3 2 2 8" xfId="288" xr:uid="{B029792A-D538-4EA6-BB22-1E4F9BE7F3C5}"/>
    <cellStyle name="Normal 10 3 2 3" xfId="289" xr:uid="{BB83384B-3AB1-4764-8B37-CDB2BF5C4723}"/>
    <cellStyle name="Normal 10 3 2 3 2" xfId="290" xr:uid="{91114ECF-89EB-429F-BC95-A2345CDF60A6}"/>
    <cellStyle name="Normal 10 3 2 3 2 2" xfId="291" xr:uid="{E6AD6B15-AA3E-4321-B02C-2EEF944D1715}"/>
    <cellStyle name="Normal 10 3 2 3 2 2 2" xfId="3811" xr:uid="{DEC0E53E-58B9-4B73-AB31-CB35CB356ADE}"/>
    <cellStyle name="Normal 10 3 2 3 2 2 2 2" xfId="3812" xr:uid="{0F7A46B2-46CE-44E7-BAC7-81CA6CA81283}"/>
    <cellStyle name="Normal 10 3 2 3 2 2 3" xfId="3813" xr:uid="{66541766-B427-487F-A8E9-7D0477C706E1}"/>
    <cellStyle name="Normal 10 3 2 3 2 3" xfId="292" xr:uid="{FB2A7803-B1D0-4876-92D7-057F3506A6F3}"/>
    <cellStyle name="Normal 10 3 2 3 2 3 2" xfId="3814" xr:uid="{CCEE0449-1E08-425B-B46F-E2D2368E47B7}"/>
    <cellStyle name="Normal 10 3 2 3 2 4" xfId="293" xr:uid="{690480F4-1001-448F-B61F-4C8D884D8ABE}"/>
    <cellStyle name="Normal 10 3 2 3 3" xfId="294" xr:uid="{1471ABFF-727E-4AB9-9022-581A52D50054}"/>
    <cellStyle name="Normal 10 3 2 3 3 2" xfId="295" xr:uid="{6DF721F0-F25F-46CB-95E2-E3D6CD4C2352}"/>
    <cellStyle name="Normal 10 3 2 3 3 2 2" xfId="3815" xr:uid="{267AC36D-716F-4247-A327-24C5DECFEF22}"/>
    <cellStyle name="Normal 10 3 2 3 3 3" xfId="296" xr:uid="{DD1D569F-576F-4E7F-8E7D-6BDDC79162B0}"/>
    <cellStyle name="Normal 10 3 2 3 3 4" xfId="297" xr:uid="{3AE77D0E-691F-4541-92F1-FCD139AA4E4E}"/>
    <cellStyle name="Normal 10 3 2 3 4" xfId="298" xr:uid="{29D3D0B7-106A-4510-A44D-C3EED6D88D99}"/>
    <cellStyle name="Normal 10 3 2 3 4 2" xfId="3816" xr:uid="{9322717B-DBA1-4221-A1A7-9FDF50711801}"/>
    <cellStyle name="Normal 10 3 2 3 5" xfId="299" xr:uid="{95CCA238-8A54-4190-A45A-C040DF6A5AC2}"/>
    <cellStyle name="Normal 10 3 2 3 6" xfId="300" xr:uid="{E007A793-9E7F-41F7-BB9A-8D4AE6EF27F7}"/>
    <cellStyle name="Normal 10 3 2 4" xfId="301" xr:uid="{022B960C-D5A2-483C-927B-AEDC3C671360}"/>
    <cellStyle name="Normal 10 3 2 4 2" xfId="302" xr:uid="{132A246A-832C-42D8-AC1A-3E3E51F1CC45}"/>
    <cellStyle name="Normal 10 3 2 4 2 2" xfId="303" xr:uid="{2B10575A-1E93-449F-9F82-B385E9D99BF7}"/>
    <cellStyle name="Normal 10 3 2 4 2 2 2" xfId="3817" xr:uid="{EDFC1E8D-2F61-4C3F-9064-897C341FF613}"/>
    <cellStyle name="Normal 10 3 2 4 2 3" xfId="304" xr:uid="{8BFB356A-4F2F-4E8F-ACC2-D7798012E63C}"/>
    <cellStyle name="Normal 10 3 2 4 2 4" xfId="305" xr:uid="{39C75A59-0AC6-4AFE-A8D8-CA2D2D5D4BED}"/>
    <cellStyle name="Normal 10 3 2 4 3" xfId="306" xr:uid="{9140BAC4-280B-49CB-9514-254826DA94D5}"/>
    <cellStyle name="Normal 10 3 2 4 3 2" xfId="3818" xr:uid="{EF4B4039-CB2B-4A0B-BFB3-EDA8C4395A07}"/>
    <cellStyle name="Normal 10 3 2 4 4" xfId="307" xr:uid="{877DCAE1-9688-4D9D-A3D8-9CF8215BD709}"/>
    <cellStyle name="Normal 10 3 2 4 5" xfId="308" xr:uid="{5A5F4DEE-918B-4009-A368-57A043F0DBC1}"/>
    <cellStyle name="Normal 10 3 2 5" xfId="309" xr:uid="{9435F4B9-8EBD-4446-8CDA-207BF88CAF97}"/>
    <cellStyle name="Normal 10 3 2 5 2" xfId="310" xr:uid="{C9B80B73-809B-4DB2-895B-78B902A4FAED}"/>
    <cellStyle name="Normal 10 3 2 5 2 2" xfId="3819" xr:uid="{2C2F89D6-6018-4688-87CF-DA2D034B2A0A}"/>
    <cellStyle name="Normal 10 3 2 5 3" xfId="311" xr:uid="{47F5D9E7-BAFE-4FB4-B29B-A03914C8B3B3}"/>
    <cellStyle name="Normal 10 3 2 5 4" xfId="312" xr:uid="{40A82AEC-D978-416D-B8FE-18B52F3DF8E6}"/>
    <cellStyle name="Normal 10 3 2 6" xfId="313" xr:uid="{A36DA0B4-21E3-41EE-9FB4-EB54B1600696}"/>
    <cellStyle name="Normal 10 3 2 6 2" xfId="314" xr:uid="{0F6DEF05-B7EA-41CB-B00A-ACB1E409612D}"/>
    <cellStyle name="Normal 10 3 2 6 3" xfId="315" xr:uid="{2DD80DE5-58DB-4712-A719-43C90D275772}"/>
    <cellStyle name="Normal 10 3 2 6 4" xfId="316" xr:uid="{55B1C144-ACAA-4B0A-8065-20A8903914D8}"/>
    <cellStyle name="Normal 10 3 2 7" xfId="317" xr:uid="{087620DA-3AC1-44BD-8981-AD0017658C27}"/>
    <cellStyle name="Normal 10 3 2 8" xfId="318" xr:uid="{3818512E-750C-47D0-AE64-A8299FBF9C4D}"/>
    <cellStyle name="Normal 10 3 2 9" xfId="319" xr:uid="{4F7F0775-5040-41B8-9B65-070D391986AF}"/>
    <cellStyle name="Normal 10 3 3" xfId="320" xr:uid="{A4BC4B7B-FEE3-4B90-A195-63B33B5FD910}"/>
    <cellStyle name="Normal 10 3 3 2" xfId="321" xr:uid="{50D1058B-20AD-4766-A67A-B4EEC3761F11}"/>
    <cellStyle name="Normal 10 3 3 2 2" xfId="322" xr:uid="{7A0BD4AC-2538-4F6A-B93F-3935874D9D89}"/>
    <cellStyle name="Normal 10 3 3 2 2 2" xfId="323" xr:uid="{B4E4B7EE-E04B-4F79-9BCB-B91CEBD42136}"/>
    <cellStyle name="Normal 10 3 3 2 2 2 2" xfId="3820" xr:uid="{D4F55A5F-B160-41E9-8E74-61487B637D45}"/>
    <cellStyle name="Normal 10 3 3 2 2 2 2 2" xfId="4621" xr:uid="{368EF1BB-98A5-4DC0-AA67-3F0BBF01700C}"/>
    <cellStyle name="Normal 10 3 3 2 2 2 3" xfId="4622" xr:uid="{1422199A-F519-46BB-9BF7-65E2F57F18BB}"/>
    <cellStyle name="Normal 10 3 3 2 2 3" xfId="324" xr:uid="{20CBCAEA-C5C7-4A6E-8FF8-0E0B2E22ED8D}"/>
    <cellStyle name="Normal 10 3 3 2 2 3 2" xfId="4623" xr:uid="{94B5E8CD-944E-494A-8B6B-6930E23EB258}"/>
    <cellStyle name="Normal 10 3 3 2 2 4" xfId="325" xr:uid="{8F46456F-E4B3-426F-9818-37D0BE855C26}"/>
    <cellStyle name="Normal 10 3 3 2 3" xfId="326" xr:uid="{904EEE82-4F64-45A7-8596-5487FB59C35B}"/>
    <cellStyle name="Normal 10 3 3 2 3 2" xfId="327" xr:uid="{858FF676-F741-417A-B4CC-A4018B3EBB51}"/>
    <cellStyle name="Normal 10 3 3 2 3 2 2" xfId="4624" xr:uid="{D85C0143-0A5B-4BDE-9440-B49EE4E69C72}"/>
    <cellStyle name="Normal 10 3 3 2 3 3" xfId="328" xr:uid="{5784A655-59CF-4F9B-A8F2-0005957D08DE}"/>
    <cellStyle name="Normal 10 3 3 2 3 4" xfId="329" xr:uid="{095A10A5-49DA-4722-A0F3-74CFE90683A0}"/>
    <cellStyle name="Normal 10 3 3 2 4" xfId="330" xr:uid="{186F71D4-E5C3-4799-933D-E5A502D44869}"/>
    <cellStyle name="Normal 10 3 3 2 4 2" xfId="4625" xr:uid="{C63FF6B6-5C8C-4D9C-87EB-8B2CB038DADD}"/>
    <cellStyle name="Normal 10 3 3 2 5" xfId="331" xr:uid="{28AC8C73-153C-4142-B28E-76E60E07B778}"/>
    <cellStyle name="Normal 10 3 3 2 6" xfId="332" xr:uid="{DCDE4088-2653-40BC-9168-54EA8310F32F}"/>
    <cellStyle name="Normal 10 3 3 3" xfId="333" xr:uid="{A994939C-4ECC-40ED-BD01-8535C4DC2C6A}"/>
    <cellStyle name="Normal 10 3 3 3 2" xfId="334" xr:uid="{C7E41C5A-E8D9-46A8-8046-D5AD7B8C8DDB}"/>
    <cellStyle name="Normal 10 3 3 3 2 2" xfId="335" xr:uid="{C9737150-76B3-44D5-A437-1AAF43CC5E1D}"/>
    <cellStyle name="Normal 10 3 3 3 2 2 2" xfId="4626" xr:uid="{A43959B4-ABC4-4D04-A6EA-553F8342E31C}"/>
    <cellStyle name="Normal 10 3 3 3 2 3" xfId="336" xr:uid="{6A39AA99-FF17-4534-9010-5EE95EE5E800}"/>
    <cellStyle name="Normal 10 3 3 3 2 4" xfId="337" xr:uid="{D0C2B733-0871-4992-9556-C3F330BC844D}"/>
    <cellStyle name="Normal 10 3 3 3 3" xfId="338" xr:uid="{C9B42069-0573-4EB2-85C9-DFE9FDA539D7}"/>
    <cellStyle name="Normal 10 3 3 3 3 2" xfId="4627" xr:uid="{7FC9488C-CFD6-487E-9E51-405620F31D22}"/>
    <cellStyle name="Normal 10 3 3 3 4" xfId="339" xr:uid="{42623B7F-8423-4785-AE51-23EBE1B91B8A}"/>
    <cellStyle name="Normal 10 3 3 3 5" xfId="340" xr:uid="{74747769-1F1D-4D68-8C30-6D9FAF046FBB}"/>
    <cellStyle name="Normal 10 3 3 4" xfId="341" xr:uid="{4E1A2FE7-79FF-4247-BDE6-FC64B4E987B8}"/>
    <cellStyle name="Normal 10 3 3 4 2" xfId="342" xr:uid="{F25651B2-EDED-40A2-B1B6-A24CE3940A28}"/>
    <cellStyle name="Normal 10 3 3 4 2 2" xfId="4628" xr:uid="{5D431679-9CC6-4348-BF08-0C889E026CBD}"/>
    <cellStyle name="Normal 10 3 3 4 3" xfId="343" xr:uid="{40C2550B-5272-4DD3-99DA-298F85A8F9A7}"/>
    <cellStyle name="Normal 10 3 3 4 4" xfId="344" xr:uid="{3BF5B17A-2890-4246-AA02-1F1A962803A3}"/>
    <cellStyle name="Normal 10 3 3 5" xfId="345" xr:uid="{F3E6A6B1-8705-45C3-A649-DFD86A83B652}"/>
    <cellStyle name="Normal 10 3 3 5 2" xfId="346" xr:uid="{02309E8F-ECB6-4F97-AE1E-F24AC15F73C7}"/>
    <cellStyle name="Normal 10 3 3 5 3" xfId="347" xr:uid="{C08C423B-8DE5-459A-B29E-BAB0ADD2A302}"/>
    <cellStyle name="Normal 10 3 3 5 4" xfId="348" xr:uid="{5E31F376-B622-4AE0-8706-D9025CCF1E81}"/>
    <cellStyle name="Normal 10 3 3 6" xfId="349" xr:uid="{43DD769A-E7D2-4E6F-93BF-F794B8A8ACA7}"/>
    <cellStyle name="Normal 10 3 3 7" xfId="350" xr:uid="{B18E71B9-AAEA-406B-B593-B05CA59E81A4}"/>
    <cellStyle name="Normal 10 3 3 8" xfId="351" xr:uid="{F06567EE-B935-43F3-A867-7D4194A0B2EB}"/>
    <cellStyle name="Normal 10 3 4" xfId="352" xr:uid="{692E886D-46F9-403C-93B5-87EDB67B3237}"/>
    <cellStyle name="Normal 10 3 4 2" xfId="353" xr:uid="{148C9569-DC31-4DF5-BF71-763A4C822E05}"/>
    <cellStyle name="Normal 10 3 4 2 2" xfId="354" xr:uid="{CF2BCDAD-9958-49D2-9F8D-6F84ECC93452}"/>
    <cellStyle name="Normal 10 3 4 2 2 2" xfId="355" xr:uid="{9C24EDB1-97BF-47E2-9AF3-68077E8224A6}"/>
    <cellStyle name="Normal 10 3 4 2 2 2 2" xfId="3821" xr:uid="{403263C8-168A-46C7-9313-E075EEAD1E14}"/>
    <cellStyle name="Normal 10 3 4 2 2 3" xfId="356" xr:uid="{57F05598-E141-488A-AE01-4F61D86A1C87}"/>
    <cellStyle name="Normal 10 3 4 2 2 4" xfId="357" xr:uid="{5DA6B7A0-C1A9-4D02-AF3D-6336B3ED6B27}"/>
    <cellStyle name="Normal 10 3 4 2 3" xfId="358" xr:uid="{1B53E64C-8203-4F87-8311-C66C20F7D75E}"/>
    <cellStyle name="Normal 10 3 4 2 3 2" xfId="3822" xr:uid="{6F4A1D60-EB12-49AE-AC2B-E7B648BC9AC1}"/>
    <cellStyle name="Normal 10 3 4 2 4" xfId="359" xr:uid="{458D4665-0604-49DF-85D8-E3B600ECD7E2}"/>
    <cellStyle name="Normal 10 3 4 2 5" xfId="360" xr:uid="{5BB99AA0-A87F-430E-B8FE-93DE73EF6315}"/>
    <cellStyle name="Normal 10 3 4 3" xfId="361" xr:uid="{B24B32C6-1632-423B-B71D-F6CECB394523}"/>
    <cellStyle name="Normal 10 3 4 3 2" xfId="362" xr:uid="{FB1D6940-7D80-4064-B816-C58088B911DC}"/>
    <cellStyle name="Normal 10 3 4 3 2 2" xfId="3823" xr:uid="{58063A06-61B7-46A3-A46E-2005EE73CDC8}"/>
    <cellStyle name="Normal 10 3 4 3 3" xfId="363" xr:uid="{5042A386-794E-470F-BED6-AFA7E04FBF82}"/>
    <cellStyle name="Normal 10 3 4 3 4" xfId="364" xr:uid="{CCC83551-43D9-4791-ADB4-C7DD72A8ADEF}"/>
    <cellStyle name="Normal 10 3 4 4" xfId="365" xr:uid="{1F2CAB1D-FBED-4D96-8F54-19D193BB9CB5}"/>
    <cellStyle name="Normal 10 3 4 4 2" xfId="366" xr:uid="{45BF33E7-B1FC-4AF2-9480-D3725066EDC3}"/>
    <cellStyle name="Normal 10 3 4 4 3" xfId="367" xr:uid="{43BE2134-11E1-4279-BD4D-E82499E820D4}"/>
    <cellStyle name="Normal 10 3 4 4 4" xfId="368" xr:uid="{4C08605F-DDE9-4658-B681-FBBDEDAECAEF}"/>
    <cellStyle name="Normal 10 3 4 5" xfId="369" xr:uid="{8BB2A20D-09EB-457D-B696-63474CE6578A}"/>
    <cellStyle name="Normal 10 3 4 6" xfId="370" xr:uid="{2E108FE2-0256-45DB-8E17-2CB29907C0EF}"/>
    <cellStyle name="Normal 10 3 4 7" xfId="371" xr:uid="{D4EFF15E-DCA8-43FD-BB1C-0EE90903CDDA}"/>
    <cellStyle name="Normal 10 3 5" xfId="372" xr:uid="{36122C02-FD54-491F-A4D9-A6703DDBC8F3}"/>
    <cellStyle name="Normal 10 3 5 2" xfId="373" xr:uid="{8DA9C5A7-1532-4C0F-B17C-9D39FA540799}"/>
    <cellStyle name="Normal 10 3 5 2 2" xfId="374" xr:uid="{DF026FF6-EDEF-4994-A197-7409FD579558}"/>
    <cellStyle name="Normal 10 3 5 2 2 2" xfId="3824" xr:uid="{BC3F6588-2145-480D-AD47-F070F7827F2E}"/>
    <cellStyle name="Normal 10 3 5 2 3" xfId="375" xr:uid="{47D045EF-7740-4608-A543-3688B5A8EE04}"/>
    <cellStyle name="Normal 10 3 5 2 4" xfId="376" xr:uid="{1A467C22-B444-40F3-97DE-C310D6162684}"/>
    <cellStyle name="Normal 10 3 5 3" xfId="377" xr:uid="{B83FA4EA-B767-498B-9518-EFD80D36044E}"/>
    <cellStyle name="Normal 10 3 5 3 2" xfId="378" xr:uid="{26C65CAB-1370-4D57-A10E-3958C7CA588E}"/>
    <cellStyle name="Normal 10 3 5 3 3" xfId="379" xr:uid="{F248ADC9-4B78-43C5-860F-D50512467EFA}"/>
    <cellStyle name="Normal 10 3 5 3 4" xfId="380" xr:uid="{A5342239-FB87-4DAE-8D78-AA2523F2F0B0}"/>
    <cellStyle name="Normal 10 3 5 4" xfId="381" xr:uid="{4185E7DD-0CCD-48E8-BCA9-56426E92B1FF}"/>
    <cellStyle name="Normal 10 3 5 5" xfId="382" xr:uid="{3119EBD4-6811-44A9-AAA9-1C9A6E1904D0}"/>
    <cellStyle name="Normal 10 3 5 6" xfId="383" xr:uid="{E495BB32-A125-4433-A8B0-19C6821F8704}"/>
    <cellStyle name="Normal 10 3 6" xfId="384" xr:uid="{F63FF193-B17D-41A2-B359-77A4BBF9EB5A}"/>
    <cellStyle name="Normal 10 3 6 2" xfId="385" xr:uid="{50847138-5EF5-4D4C-AAED-D6AD0146A561}"/>
    <cellStyle name="Normal 10 3 6 2 2" xfId="386" xr:uid="{B18B0604-6E67-46A1-8727-13D153E803BB}"/>
    <cellStyle name="Normal 10 3 6 2 3" xfId="387" xr:uid="{4CC14891-40EA-48BD-BEB8-F207C83579BA}"/>
    <cellStyle name="Normal 10 3 6 2 4" xfId="388" xr:uid="{804C0FC9-1B48-4C47-9A98-4568AC6FBC4D}"/>
    <cellStyle name="Normal 10 3 6 3" xfId="389" xr:uid="{12E42AE1-0367-4644-AFC5-6C8F7361B041}"/>
    <cellStyle name="Normal 10 3 6 4" xfId="390" xr:uid="{B7832D9E-E88C-434F-B1CA-E1E9FAB0B546}"/>
    <cellStyle name="Normal 10 3 6 5" xfId="391" xr:uid="{DCDC5F53-76E4-4773-84DA-75272590D67B}"/>
    <cellStyle name="Normal 10 3 7" xfId="392" xr:uid="{DD41F5C4-92EB-4123-98DF-940F8FD6A7EC}"/>
    <cellStyle name="Normal 10 3 7 2" xfId="393" xr:uid="{2A4B8182-0654-4901-8A9C-79D3855A14B8}"/>
    <cellStyle name="Normal 10 3 7 3" xfId="394" xr:uid="{3B13D8E2-A462-4F5F-B051-12B3D97C8427}"/>
    <cellStyle name="Normal 10 3 7 4" xfId="395" xr:uid="{8219AF7B-4859-414B-9C18-D59ECFD5F08F}"/>
    <cellStyle name="Normal 10 3 8" xfId="396" xr:uid="{85AB72F1-3698-412F-8FEA-776A6D8C2DED}"/>
    <cellStyle name="Normal 10 3 8 2" xfId="397" xr:uid="{4BB419A0-3C11-4275-A79E-7574F7C710B5}"/>
    <cellStyle name="Normal 10 3 8 3" xfId="398" xr:uid="{F40F700E-6619-4F5D-8D0C-3B5F35E2A3E1}"/>
    <cellStyle name="Normal 10 3 8 4" xfId="399" xr:uid="{FB2C7045-D34D-4450-9B58-9D9996C2E9F2}"/>
    <cellStyle name="Normal 10 3 9" xfId="400" xr:uid="{91B72FA3-D7FA-4FE6-8859-E9999A1B90DC}"/>
    <cellStyle name="Normal 10 4" xfId="401" xr:uid="{5675F980-8F63-45BB-BF5E-6D4599E9D53E}"/>
    <cellStyle name="Normal 10 4 10" xfId="402" xr:uid="{28AFE268-00EA-4568-B644-3CD546BB53BC}"/>
    <cellStyle name="Normal 10 4 11" xfId="403" xr:uid="{59D5B10E-5219-4C82-9970-328131BB3B58}"/>
    <cellStyle name="Normal 10 4 2" xfId="404" xr:uid="{E0C0BF0A-0630-404E-8619-8F574158971E}"/>
    <cellStyle name="Normal 10 4 2 2" xfId="405" xr:uid="{4E486A2C-3042-45C2-A53E-E28ED2EF022C}"/>
    <cellStyle name="Normal 10 4 2 2 2" xfId="406" xr:uid="{A9057151-A17E-4B79-81AF-D543C439B63C}"/>
    <cellStyle name="Normal 10 4 2 2 2 2" xfId="407" xr:uid="{F1F5F469-19BD-48AB-A5FD-DA2171A11052}"/>
    <cellStyle name="Normal 10 4 2 2 2 2 2" xfId="408" xr:uid="{676C7161-0C51-400E-A1F7-82113507C320}"/>
    <cellStyle name="Normal 10 4 2 2 2 2 3" xfId="409" xr:uid="{2E5B4A37-429B-47D9-812C-456BD1C5FC2A}"/>
    <cellStyle name="Normal 10 4 2 2 2 2 4" xfId="410" xr:uid="{96CF47E1-EEB9-4DD5-8325-E8E0855F6304}"/>
    <cellStyle name="Normal 10 4 2 2 2 3" xfId="411" xr:uid="{DF88310A-C416-4D1E-9CFC-4E0C05427848}"/>
    <cellStyle name="Normal 10 4 2 2 2 3 2" xfId="412" xr:uid="{C7D516D4-1640-4BD9-8DBF-B1E1374CFE64}"/>
    <cellStyle name="Normal 10 4 2 2 2 3 3" xfId="413" xr:uid="{2DD10828-9E07-42FD-9BAD-C1B3AA5E5B98}"/>
    <cellStyle name="Normal 10 4 2 2 2 3 4" xfId="414" xr:uid="{81194A77-D12F-489E-8113-1425CEB099E5}"/>
    <cellStyle name="Normal 10 4 2 2 2 4" xfId="415" xr:uid="{4CC0FDC9-A054-4D06-AFA6-59F742ECADA9}"/>
    <cellStyle name="Normal 10 4 2 2 2 5" xfId="416" xr:uid="{A6566EC4-6E6C-4830-AE57-74C20ADFD27B}"/>
    <cellStyle name="Normal 10 4 2 2 2 6" xfId="417" xr:uid="{5E5891A8-FB0F-408A-8CCC-43104F8269DE}"/>
    <cellStyle name="Normal 10 4 2 2 3" xfId="418" xr:uid="{B1CBBCCB-545A-4EE1-B7A1-CFD8299666CA}"/>
    <cellStyle name="Normal 10 4 2 2 3 2" xfId="419" xr:uid="{B8F840CA-38C6-4469-A11F-F2FC3C7501D2}"/>
    <cellStyle name="Normal 10 4 2 2 3 2 2" xfId="420" xr:uid="{308241DD-19EC-48D9-8778-9CED60160685}"/>
    <cellStyle name="Normal 10 4 2 2 3 2 3" xfId="421" xr:uid="{08C40CD8-C0C1-4C43-8236-F0BCE30AC386}"/>
    <cellStyle name="Normal 10 4 2 2 3 2 4" xfId="422" xr:uid="{8A6ED6C0-54A2-4F69-8DF8-EC07C8D2C1D1}"/>
    <cellStyle name="Normal 10 4 2 2 3 3" xfId="423" xr:uid="{1BA824E4-1F2C-41CA-A174-FA97679DA9E8}"/>
    <cellStyle name="Normal 10 4 2 2 3 4" xfId="424" xr:uid="{A348BD19-F73C-441C-8BD2-31D1D92C1E8A}"/>
    <cellStyle name="Normal 10 4 2 2 3 5" xfId="425" xr:uid="{AD4B9623-1440-4131-B545-C85E52AD1748}"/>
    <cellStyle name="Normal 10 4 2 2 4" xfId="426" xr:uid="{E4ED0E7E-D073-4C7F-AA45-6C11A4416418}"/>
    <cellStyle name="Normal 10 4 2 2 4 2" xfId="427" xr:uid="{90868C19-BA69-4620-B8C3-A37EBBE92AC6}"/>
    <cellStyle name="Normal 10 4 2 2 4 3" xfId="428" xr:uid="{E0DE5E46-90D4-4D10-B057-BDCD6F46E2C4}"/>
    <cellStyle name="Normal 10 4 2 2 4 4" xfId="429" xr:uid="{B78119E9-142E-4F4C-BA47-22D6CC43D8FB}"/>
    <cellStyle name="Normal 10 4 2 2 5" xfId="430" xr:uid="{B03BD00C-355B-4C35-BC13-DBE537A42A53}"/>
    <cellStyle name="Normal 10 4 2 2 5 2" xfId="431" xr:uid="{9E1D9EA6-9BC4-4905-A076-B1B753DD0DE1}"/>
    <cellStyle name="Normal 10 4 2 2 5 3" xfId="432" xr:uid="{0A69C526-6086-4596-9D3D-AFC3DE0F147D}"/>
    <cellStyle name="Normal 10 4 2 2 5 4" xfId="433" xr:uid="{56197089-B73E-40B8-82D7-6FA1D1741244}"/>
    <cellStyle name="Normal 10 4 2 2 6" xfId="434" xr:uid="{FB6E1186-B65C-420E-B9E2-F82FEAA13ABD}"/>
    <cellStyle name="Normal 10 4 2 2 7" xfId="435" xr:uid="{965ECA10-C2B0-4156-B0FE-433A28FAB865}"/>
    <cellStyle name="Normal 10 4 2 2 8" xfId="436" xr:uid="{12E85B5A-734F-4B01-A9D2-35C111045770}"/>
    <cellStyle name="Normal 10 4 2 3" xfId="437" xr:uid="{32FE1D76-A689-43F4-82F7-7DEA2A80AA4A}"/>
    <cellStyle name="Normal 10 4 2 3 2" xfId="438" xr:uid="{FD5DEEE4-98FD-47EE-AE07-763D36B74344}"/>
    <cellStyle name="Normal 10 4 2 3 2 2" xfId="439" xr:uid="{F6BA5E64-102A-4F5F-8579-DFE22E2321DC}"/>
    <cellStyle name="Normal 10 4 2 3 2 3" xfId="440" xr:uid="{4F088923-2685-4DBD-9C00-CD9FE58DA9A4}"/>
    <cellStyle name="Normal 10 4 2 3 2 4" xfId="441" xr:uid="{736857E6-9D65-4593-B5C0-3B9911F49977}"/>
    <cellStyle name="Normal 10 4 2 3 3" xfId="442" xr:uid="{172F0523-8898-4C35-B31E-E28097C2BFCC}"/>
    <cellStyle name="Normal 10 4 2 3 3 2" xfId="443" xr:uid="{BA3383E0-09F5-4F5F-8DCF-C054FAC18455}"/>
    <cellStyle name="Normal 10 4 2 3 3 3" xfId="444" xr:uid="{998A2650-2656-4BEF-90BF-00762645EE70}"/>
    <cellStyle name="Normal 10 4 2 3 3 4" xfId="445" xr:uid="{5288F976-F399-402A-9772-659CFBA5B70E}"/>
    <cellStyle name="Normal 10 4 2 3 4" xfId="446" xr:uid="{23C131D6-6722-44A5-83A8-DF796A936514}"/>
    <cellStyle name="Normal 10 4 2 3 5" xfId="447" xr:uid="{B167C01F-8B0B-4056-9256-3B7F541006FD}"/>
    <cellStyle name="Normal 10 4 2 3 6" xfId="448" xr:uid="{42843DEB-C6EB-46EB-AACF-67B67E0B5DF9}"/>
    <cellStyle name="Normal 10 4 2 4" xfId="449" xr:uid="{6A5DCF0B-1D20-45CE-BE5C-CC9F58EB85FB}"/>
    <cellStyle name="Normal 10 4 2 4 2" xfId="450" xr:uid="{48D7F147-C2EB-421C-A655-75371E0AE70F}"/>
    <cellStyle name="Normal 10 4 2 4 2 2" xfId="451" xr:uid="{9A3383DE-B4D8-4BF9-9449-80A9DC0CA31A}"/>
    <cellStyle name="Normal 10 4 2 4 2 3" xfId="452" xr:uid="{43F611CA-A420-42FC-9717-3A2A7B68CD59}"/>
    <cellStyle name="Normal 10 4 2 4 2 4" xfId="453" xr:uid="{74C98FDA-6625-4132-A0A6-A03C5E7E403B}"/>
    <cellStyle name="Normal 10 4 2 4 3" xfId="454" xr:uid="{A80386BF-9C41-49AC-8113-F03AFB3FEE85}"/>
    <cellStyle name="Normal 10 4 2 4 4" xfId="455" xr:uid="{F52EEBF8-4C35-48E9-AD3A-2E3DF3830412}"/>
    <cellStyle name="Normal 10 4 2 4 5" xfId="456" xr:uid="{42F669FD-0FE3-497E-A100-922E0512A243}"/>
    <cellStyle name="Normal 10 4 2 5" xfId="457" xr:uid="{896458C8-21BD-489F-B498-EA69A359EC90}"/>
    <cellStyle name="Normal 10 4 2 5 2" xfId="458" xr:uid="{9BA01F77-40EB-4AB0-B2EA-1FF361420933}"/>
    <cellStyle name="Normal 10 4 2 5 3" xfId="459" xr:uid="{85E9EB77-57D2-422F-8D8E-BCC2D9F2CF0E}"/>
    <cellStyle name="Normal 10 4 2 5 4" xfId="460" xr:uid="{EB0813F0-804C-4B84-9FD1-3D2A15913DA7}"/>
    <cellStyle name="Normal 10 4 2 6" xfId="461" xr:uid="{0F26FAC4-DF53-44A6-A60F-80C092F52562}"/>
    <cellStyle name="Normal 10 4 2 6 2" xfId="462" xr:uid="{2537B950-5CFC-41FB-87D5-9B1445419141}"/>
    <cellStyle name="Normal 10 4 2 6 3" xfId="463" xr:uid="{0FEA006C-C911-40E9-96E9-14FB2CEA6F88}"/>
    <cellStyle name="Normal 10 4 2 6 4" xfId="464" xr:uid="{5E3739BE-247D-4A8F-B60A-C510EAF4E10A}"/>
    <cellStyle name="Normal 10 4 2 7" xfId="465" xr:uid="{9E4E21C3-C36A-41A6-8A47-929AC7591A66}"/>
    <cellStyle name="Normal 10 4 2 8" xfId="466" xr:uid="{FB0396B0-7975-4217-BCF3-C01129677064}"/>
    <cellStyle name="Normal 10 4 2 9" xfId="467" xr:uid="{BEB73143-E5AF-4921-94DF-5D44F8B1A434}"/>
    <cellStyle name="Normal 10 4 3" xfId="468" xr:uid="{0532CB40-BD50-4D28-A7A5-7084F173759A}"/>
    <cellStyle name="Normal 10 4 3 2" xfId="469" xr:uid="{F5BF94C7-D245-4303-8775-B804869B7FA1}"/>
    <cellStyle name="Normal 10 4 3 2 2" xfId="470" xr:uid="{25B7C365-7151-4E7E-8156-23EA5C34EDD5}"/>
    <cellStyle name="Normal 10 4 3 2 2 2" xfId="471" xr:uid="{A923F6B8-B079-4865-9059-A37D9D07143B}"/>
    <cellStyle name="Normal 10 4 3 2 2 2 2" xfId="3825" xr:uid="{FA7ED1E2-1317-416B-828C-8089BAF7E8CA}"/>
    <cellStyle name="Normal 10 4 3 2 2 3" xfId="472" xr:uid="{DC2B66C7-541D-40FF-ABA5-DE48486CC850}"/>
    <cellStyle name="Normal 10 4 3 2 2 4" xfId="473" xr:uid="{08779297-549C-40C0-9736-4461310DDB22}"/>
    <cellStyle name="Normal 10 4 3 2 3" xfId="474" xr:uid="{CEED7562-1C45-4E10-9646-14DBCBA8EA25}"/>
    <cellStyle name="Normal 10 4 3 2 3 2" xfId="475" xr:uid="{C126F526-4B25-45DD-9AA3-11E9B3C0C2DA}"/>
    <cellStyle name="Normal 10 4 3 2 3 3" xfId="476" xr:uid="{04CBB820-E4C8-4DF0-94F7-FBF407202778}"/>
    <cellStyle name="Normal 10 4 3 2 3 4" xfId="477" xr:uid="{43BE633B-2F6F-43B4-856F-C38B8FD5E143}"/>
    <cellStyle name="Normal 10 4 3 2 4" xfId="478" xr:uid="{F51B3761-9CFB-4B58-82DF-664359B54E51}"/>
    <cellStyle name="Normal 10 4 3 2 5" xfId="479" xr:uid="{28FD5C64-D547-4BC0-BE29-2D5E925C70F4}"/>
    <cellStyle name="Normal 10 4 3 2 6" xfId="480" xr:uid="{9C378850-9C2C-49EF-91FD-0E6745D80627}"/>
    <cellStyle name="Normal 10 4 3 3" xfId="481" xr:uid="{E8AAAF09-4A61-4599-8843-CDFC82030D25}"/>
    <cellStyle name="Normal 10 4 3 3 2" xfId="482" xr:uid="{4355CAC7-8C45-471B-9D32-42244DCAC799}"/>
    <cellStyle name="Normal 10 4 3 3 2 2" xfId="483" xr:uid="{5DADDC40-7CA2-4EB0-815E-AD78789F99C1}"/>
    <cellStyle name="Normal 10 4 3 3 2 3" xfId="484" xr:uid="{32B9CCA0-73F6-4776-896B-8DD66B7255B3}"/>
    <cellStyle name="Normal 10 4 3 3 2 4" xfId="485" xr:uid="{27216CCD-01A5-4937-9855-7BD285E88FEF}"/>
    <cellStyle name="Normal 10 4 3 3 3" xfId="486" xr:uid="{3937EFA3-D203-4DDB-8FBF-33F19ABF6C74}"/>
    <cellStyle name="Normal 10 4 3 3 4" xfId="487" xr:uid="{FCE4015B-D29F-4D82-88CD-FF9BD31F2A3D}"/>
    <cellStyle name="Normal 10 4 3 3 5" xfId="488" xr:uid="{8717B549-7E83-498B-9DEB-7AF80AF53CBF}"/>
    <cellStyle name="Normal 10 4 3 4" xfId="489" xr:uid="{2667A795-F58F-4A5A-BCDA-3F0EA2496F59}"/>
    <cellStyle name="Normal 10 4 3 4 2" xfId="490" xr:uid="{AC73D8ED-8054-46EC-BBF6-8780BE7656C1}"/>
    <cellStyle name="Normal 10 4 3 4 3" xfId="491" xr:uid="{18278572-6071-4DC4-991A-4F62071E9D9E}"/>
    <cellStyle name="Normal 10 4 3 4 4" xfId="492" xr:uid="{CD76D80F-930C-468B-BAFF-9BB190C74E9A}"/>
    <cellStyle name="Normal 10 4 3 5" xfId="493" xr:uid="{A621349A-D559-4FD4-9407-5920E32AB768}"/>
    <cellStyle name="Normal 10 4 3 5 2" xfId="494" xr:uid="{C9AED315-5BED-4B26-88DA-249CE49BE8FD}"/>
    <cellStyle name="Normal 10 4 3 5 3" xfId="495" xr:uid="{B04AA4F7-AF4C-4F64-9554-2A46ACD65203}"/>
    <cellStyle name="Normal 10 4 3 5 4" xfId="496" xr:uid="{70555098-494F-45FB-82F9-BDF9EA8F8843}"/>
    <cellStyle name="Normal 10 4 3 6" xfId="497" xr:uid="{B8A5BA11-9369-4C43-B637-D9EEB9DB8CDD}"/>
    <cellStyle name="Normal 10 4 3 7" xfId="498" xr:uid="{EEE5010A-40E6-45FA-B042-F535C0009A5E}"/>
    <cellStyle name="Normal 10 4 3 8" xfId="499" xr:uid="{06053433-F358-4E78-B8A2-F2C3DAC72C02}"/>
    <cellStyle name="Normal 10 4 4" xfId="500" xr:uid="{68AEEDCD-4099-49A4-9DCF-036BCEB8176F}"/>
    <cellStyle name="Normal 10 4 4 2" xfId="501" xr:uid="{1C4AECD6-E5B9-4FB6-8093-7346BFFBAF26}"/>
    <cellStyle name="Normal 10 4 4 2 2" xfId="502" xr:uid="{DE312213-A25B-4C16-B553-708B5FB830FB}"/>
    <cellStyle name="Normal 10 4 4 2 2 2" xfId="503" xr:uid="{B6C7B07B-0668-4506-A9D5-B5263FD5A146}"/>
    <cellStyle name="Normal 10 4 4 2 2 3" xfId="504" xr:uid="{7EC2D5F0-6221-4444-BFF0-A1B074005A17}"/>
    <cellStyle name="Normal 10 4 4 2 2 4" xfId="505" xr:uid="{4F06E44F-57EE-49A3-8D2B-6C989BBEF5F4}"/>
    <cellStyle name="Normal 10 4 4 2 3" xfId="506" xr:uid="{7D8566C6-0A7C-4D25-84A8-CC766788AB3F}"/>
    <cellStyle name="Normal 10 4 4 2 4" xfId="507" xr:uid="{89D6A62B-C7E0-40F9-A4FC-B2D087152EDE}"/>
    <cellStyle name="Normal 10 4 4 2 5" xfId="508" xr:uid="{13AA3E96-4B07-4486-9DAD-CFA312EF0D1D}"/>
    <cellStyle name="Normal 10 4 4 3" xfId="509" xr:uid="{E7C93BAA-E4C0-4E22-9CD9-600D01ABFD1A}"/>
    <cellStyle name="Normal 10 4 4 3 2" xfId="510" xr:uid="{C4119DD6-DEB8-43B0-A1ED-62CDDA7900F2}"/>
    <cellStyle name="Normal 10 4 4 3 3" xfId="511" xr:uid="{8AFE5430-40A3-4B64-8CEE-46444DDE17AE}"/>
    <cellStyle name="Normal 10 4 4 3 4" xfId="512" xr:uid="{3ADF6AC4-7057-45E3-A473-0D43E0303CAE}"/>
    <cellStyle name="Normal 10 4 4 4" xfId="513" xr:uid="{00FE4731-E382-4EB2-820D-19D36770638A}"/>
    <cellStyle name="Normal 10 4 4 4 2" xfId="514" xr:uid="{5CA6C16A-24C1-4252-8D55-B2BF5A621D72}"/>
    <cellStyle name="Normal 10 4 4 4 3" xfId="515" xr:uid="{78C09E9F-514F-4423-AF68-E26660884181}"/>
    <cellStyle name="Normal 10 4 4 4 4" xfId="516" xr:uid="{1EBA3E29-E7A0-4C57-91F4-327E21C00890}"/>
    <cellStyle name="Normal 10 4 4 5" xfId="517" xr:uid="{EE1E5131-BBA8-4985-A8DD-1E932DC4890E}"/>
    <cellStyle name="Normal 10 4 4 6" xfId="518" xr:uid="{C9601E38-90EF-46A1-B6DD-DB36BCB32F65}"/>
    <cellStyle name="Normal 10 4 4 7" xfId="519" xr:uid="{98205CE8-61A5-41E9-818B-BE8086D311D8}"/>
    <cellStyle name="Normal 10 4 5" xfId="520" xr:uid="{084DAFAE-2543-481F-9194-ED770C3FE969}"/>
    <cellStyle name="Normal 10 4 5 2" xfId="521" xr:uid="{067442B8-B6F1-45C9-9E96-47CC4BD10DE2}"/>
    <cellStyle name="Normal 10 4 5 2 2" xfId="522" xr:uid="{BF4495AE-B599-4F31-8DDA-56B56DD0DC09}"/>
    <cellStyle name="Normal 10 4 5 2 3" xfId="523" xr:uid="{C0F6DD1F-A7B3-42F4-B6C2-885635D7CFB2}"/>
    <cellStyle name="Normal 10 4 5 2 4" xfId="524" xr:uid="{A1B8FEAC-5C01-4366-9334-95038BFDA13F}"/>
    <cellStyle name="Normal 10 4 5 3" xfId="525" xr:uid="{F2A6674D-BF70-47D1-B9D3-0F1F26937A3A}"/>
    <cellStyle name="Normal 10 4 5 3 2" xfId="526" xr:uid="{3B320E2F-0C31-48B0-8FC1-30E7A51D089E}"/>
    <cellStyle name="Normal 10 4 5 3 3" xfId="527" xr:uid="{4380FB63-6A2F-4F8B-8BD9-453D26285A08}"/>
    <cellStyle name="Normal 10 4 5 3 4" xfId="528" xr:uid="{C3256587-1BDF-4A58-9B05-D06A20129FD0}"/>
    <cellStyle name="Normal 10 4 5 4" xfId="529" xr:uid="{8AD41276-5F17-4A73-9970-AE8DB66DBFE2}"/>
    <cellStyle name="Normal 10 4 5 5" xfId="530" xr:uid="{F811311A-ACA5-401B-B363-79E5485CF7C6}"/>
    <cellStyle name="Normal 10 4 5 6" xfId="531" xr:uid="{0CC9B191-E3D1-43C1-B96E-3ABCA2B6D009}"/>
    <cellStyle name="Normal 10 4 6" xfId="532" xr:uid="{87261363-2DE0-4732-A418-B7266E486C99}"/>
    <cellStyle name="Normal 10 4 6 2" xfId="533" xr:uid="{06C7F01D-77A6-43F5-BCF1-6FA5C83A1CC2}"/>
    <cellStyle name="Normal 10 4 6 2 2" xfId="534" xr:uid="{C86F6DF9-52AA-49A6-8720-893D3E57C51F}"/>
    <cellStyle name="Normal 10 4 6 2 3" xfId="535" xr:uid="{267076D7-4679-4F92-861F-83597FC80305}"/>
    <cellStyle name="Normal 10 4 6 2 4" xfId="536" xr:uid="{88A9CB90-57C0-4E2A-B709-7E51C8215D5A}"/>
    <cellStyle name="Normal 10 4 6 3" xfId="537" xr:uid="{DFE22994-3381-4CDC-9F5F-48691D16D1D4}"/>
    <cellStyle name="Normal 10 4 6 4" xfId="538" xr:uid="{2CA4F5F5-9956-44E9-9F7D-BF5E985F2819}"/>
    <cellStyle name="Normal 10 4 6 5" xfId="539" xr:uid="{4EE00629-CA6C-4959-8191-2DF017ACF737}"/>
    <cellStyle name="Normal 10 4 7" xfId="540" xr:uid="{02BC1CE1-C91D-44A2-8FAF-F6E204675476}"/>
    <cellStyle name="Normal 10 4 7 2" xfId="541" xr:uid="{51D7A56D-DA87-4FEF-9793-BC414DFB95AD}"/>
    <cellStyle name="Normal 10 4 7 3" xfId="542" xr:uid="{7BD357B3-8B2C-4E1E-9A4B-B5B5A86979CB}"/>
    <cellStyle name="Normal 10 4 7 4" xfId="543" xr:uid="{324237A4-E906-44F4-9C43-78D3FAF4D88A}"/>
    <cellStyle name="Normal 10 4 8" xfId="544" xr:uid="{DC9B77B4-4667-418A-9BAC-E9E9D346CEA9}"/>
    <cellStyle name="Normal 10 4 8 2" xfId="545" xr:uid="{4A6611AC-15B8-4A7E-88F4-7A5BEA8ECDE3}"/>
    <cellStyle name="Normal 10 4 8 3" xfId="546" xr:uid="{FA178430-0934-4EC2-8643-5CB00DC0CCD5}"/>
    <cellStyle name="Normal 10 4 8 4" xfId="547" xr:uid="{F1C8FB58-E8D6-4D3D-AEB0-2BA1212D213D}"/>
    <cellStyle name="Normal 10 4 9" xfId="548" xr:uid="{7C718781-9BC6-4422-BA27-9090D381F425}"/>
    <cellStyle name="Normal 10 5" xfId="549" xr:uid="{3C807352-0344-4459-B61F-82A008F1B8ED}"/>
    <cellStyle name="Normal 10 5 2" xfId="550" xr:uid="{13A98CB6-1EF7-41DA-A34B-2D5A0FC680F1}"/>
    <cellStyle name="Normal 10 5 2 2" xfId="551" xr:uid="{965CCE4C-737E-4762-8A55-C8369BA4C58D}"/>
    <cellStyle name="Normal 10 5 2 2 2" xfId="552" xr:uid="{5FF81DB3-6DD9-4C1B-A6A1-D5559AD8FF6A}"/>
    <cellStyle name="Normal 10 5 2 2 2 2" xfId="553" xr:uid="{494CDE9B-044D-4F4F-B646-2D4BE5957426}"/>
    <cellStyle name="Normal 10 5 2 2 2 3" xfId="554" xr:uid="{94ACF3A0-BC59-4611-A571-2B74C7D7CD86}"/>
    <cellStyle name="Normal 10 5 2 2 2 4" xfId="555" xr:uid="{A0E94162-FF46-430E-945C-DCAA5B310BD5}"/>
    <cellStyle name="Normal 10 5 2 2 3" xfId="556" xr:uid="{9F2ED28B-E33E-4842-97FF-693F296C3A95}"/>
    <cellStyle name="Normal 10 5 2 2 3 2" xfId="557" xr:uid="{8F243973-B524-412D-BF6F-AF1D309FA99A}"/>
    <cellStyle name="Normal 10 5 2 2 3 3" xfId="558" xr:uid="{87D2A375-F111-49E1-AF76-9BD7D296EE0A}"/>
    <cellStyle name="Normal 10 5 2 2 3 4" xfId="559" xr:uid="{48246F94-6E72-435A-ABD5-DD1E688F18A0}"/>
    <cellStyle name="Normal 10 5 2 2 4" xfId="560" xr:uid="{8DE9531A-86AE-442F-ABB2-AB14442EBCA6}"/>
    <cellStyle name="Normal 10 5 2 2 5" xfId="561" xr:uid="{765CA07A-9C82-474C-AD4B-F001FD15DA95}"/>
    <cellStyle name="Normal 10 5 2 2 6" xfId="562" xr:uid="{059C65CF-5156-4189-A8E9-61D65981ADDF}"/>
    <cellStyle name="Normal 10 5 2 3" xfId="563" xr:uid="{CD64DD70-EB41-4AB3-BF97-867AE4A266E0}"/>
    <cellStyle name="Normal 10 5 2 3 2" xfId="564" xr:uid="{964B1F91-AEDE-4E53-8D75-7313E26443D1}"/>
    <cellStyle name="Normal 10 5 2 3 2 2" xfId="565" xr:uid="{3B962115-EFB1-4DFE-942D-F61781AED836}"/>
    <cellStyle name="Normal 10 5 2 3 2 3" xfId="566" xr:uid="{F8E2F4E5-D5B5-4F31-90FD-E35D4D8875BB}"/>
    <cellStyle name="Normal 10 5 2 3 2 4" xfId="567" xr:uid="{2C99927C-C258-4C29-81E0-459B70917D49}"/>
    <cellStyle name="Normal 10 5 2 3 3" xfId="568" xr:uid="{28869CFF-2236-4573-840A-C5294059F1DD}"/>
    <cellStyle name="Normal 10 5 2 3 4" xfId="569" xr:uid="{AC4FAD16-96FA-4A6C-94A8-F435412D4C92}"/>
    <cellStyle name="Normal 10 5 2 3 5" xfId="570" xr:uid="{1252C74A-2636-44CF-A9CE-E3BE3C8FC6B7}"/>
    <cellStyle name="Normal 10 5 2 4" xfId="571" xr:uid="{9478F090-1B3E-4D4A-A381-0DE57EB434F5}"/>
    <cellStyle name="Normal 10 5 2 4 2" xfId="572" xr:uid="{882FD7EC-90D3-411D-B178-86FE58A283F9}"/>
    <cellStyle name="Normal 10 5 2 4 3" xfId="573" xr:uid="{5B860C9E-C2B0-4080-8CCC-15181C6F1977}"/>
    <cellStyle name="Normal 10 5 2 4 4" xfId="574" xr:uid="{1896721C-2207-4198-A181-9792BE574213}"/>
    <cellStyle name="Normal 10 5 2 5" xfId="575" xr:uid="{3E41E87A-479D-4305-AC6E-640083CA5508}"/>
    <cellStyle name="Normal 10 5 2 5 2" xfId="576" xr:uid="{923F6346-968C-4CDA-9857-156F74170C48}"/>
    <cellStyle name="Normal 10 5 2 5 3" xfId="577" xr:uid="{4508A0F0-0451-4173-A742-E9047650E826}"/>
    <cellStyle name="Normal 10 5 2 5 4" xfId="578" xr:uid="{1910AAD6-EF92-4191-8BF5-F503A89288D9}"/>
    <cellStyle name="Normal 10 5 2 6" xfId="579" xr:uid="{5517FE5A-71BA-425B-A3ED-34A92B0E572A}"/>
    <cellStyle name="Normal 10 5 2 7" xfId="580" xr:uid="{DB783755-85A6-4C9E-BF22-C9E05B3A5B8B}"/>
    <cellStyle name="Normal 10 5 2 8" xfId="581" xr:uid="{AF4798A9-68CC-482B-BF2C-795A7B666131}"/>
    <cellStyle name="Normal 10 5 3" xfId="582" xr:uid="{F5A19E3A-C1AE-437B-8AA1-1FCD5C54669C}"/>
    <cellStyle name="Normal 10 5 3 2" xfId="583" xr:uid="{370F7202-3832-4E3A-AAB9-B47149EDDA94}"/>
    <cellStyle name="Normal 10 5 3 2 2" xfId="584" xr:uid="{B3D10D50-8836-4777-AF52-BEE6882BB835}"/>
    <cellStyle name="Normal 10 5 3 2 3" xfId="585" xr:uid="{41F7AD84-2DDD-4730-A8A3-1D55D368DEEA}"/>
    <cellStyle name="Normal 10 5 3 2 4" xfId="586" xr:uid="{E740512E-3966-48F6-924A-DA486981822E}"/>
    <cellStyle name="Normal 10 5 3 3" xfId="587" xr:uid="{90818554-2A25-49DE-82C9-FE86218F783C}"/>
    <cellStyle name="Normal 10 5 3 3 2" xfId="588" xr:uid="{AC4980D7-49F1-4EB5-8962-521CCD31AFAA}"/>
    <cellStyle name="Normal 10 5 3 3 3" xfId="589" xr:uid="{10446C55-CEC0-428A-AB60-ED5B8833021D}"/>
    <cellStyle name="Normal 10 5 3 3 4" xfId="590" xr:uid="{FB7234DF-EABD-4A5F-B7C2-9086B71A2134}"/>
    <cellStyle name="Normal 10 5 3 4" xfId="591" xr:uid="{3E91CF7A-4D22-4104-B9BE-D3282683BFA7}"/>
    <cellStyle name="Normal 10 5 3 5" xfId="592" xr:uid="{4DA55335-C96B-4CF8-B891-CDD8268FFE94}"/>
    <cellStyle name="Normal 10 5 3 6" xfId="593" xr:uid="{4ED3C908-6582-469B-8AB7-780AF1E1CB16}"/>
    <cellStyle name="Normal 10 5 4" xfId="594" xr:uid="{B47EAD1A-23D1-4037-92BD-81977076FFC8}"/>
    <cellStyle name="Normal 10 5 4 2" xfId="595" xr:uid="{6A89D3E2-D392-45F3-B542-59B799AB1879}"/>
    <cellStyle name="Normal 10 5 4 2 2" xfId="596" xr:uid="{B9595C2C-40A8-4ED1-BE4F-EB2B11FDB256}"/>
    <cellStyle name="Normal 10 5 4 2 3" xfId="597" xr:uid="{A7B6B311-C4DD-45CC-B5D7-4901C25D817A}"/>
    <cellStyle name="Normal 10 5 4 2 4" xfId="598" xr:uid="{CED7461A-00F0-4A2F-9B32-38C136E35227}"/>
    <cellStyle name="Normal 10 5 4 3" xfId="599" xr:uid="{08FD1B7D-F1AE-4115-A3DC-0132EF983CD0}"/>
    <cellStyle name="Normal 10 5 4 4" xfId="600" xr:uid="{93AF65FB-E0A6-45AA-BDC6-F65D7F1A4CD2}"/>
    <cellStyle name="Normal 10 5 4 5" xfId="601" xr:uid="{486CDEAF-CDB7-4EA5-85C2-EF3CFD6FE759}"/>
    <cellStyle name="Normal 10 5 5" xfId="602" xr:uid="{523A023A-E937-4E80-963E-1A4C6B793A14}"/>
    <cellStyle name="Normal 10 5 5 2" xfId="603" xr:uid="{E036E261-04BF-4943-A15C-7592ECF71308}"/>
    <cellStyle name="Normal 10 5 5 3" xfId="604" xr:uid="{595F3C45-310C-4393-A2F8-5962ED7170DD}"/>
    <cellStyle name="Normal 10 5 5 4" xfId="605" xr:uid="{B88F0B98-F40E-42D1-88EC-11DF2B543C0F}"/>
    <cellStyle name="Normal 10 5 6" xfId="606" xr:uid="{D40BE2A3-4680-4AB1-B7DF-01993B9E14A6}"/>
    <cellStyle name="Normal 10 5 6 2" xfId="607" xr:uid="{70B63BA7-0704-4615-84C2-8FC87709F462}"/>
    <cellStyle name="Normal 10 5 6 3" xfId="608" xr:uid="{E321691A-37BC-4B4C-BF3B-A662376D6D5B}"/>
    <cellStyle name="Normal 10 5 6 4" xfId="609" xr:uid="{A770528B-18D7-46F3-8E92-EA87FC44F42A}"/>
    <cellStyle name="Normal 10 5 7" xfId="610" xr:uid="{DBCDDB5B-7083-4450-8382-382493F26192}"/>
    <cellStyle name="Normal 10 5 8" xfId="611" xr:uid="{F9FC22B3-6154-4218-B5EB-1BCE51C6C0F3}"/>
    <cellStyle name="Normal 10 5 9" xfId="612" xr:uid="{3815FCAC-9F20-4BD2-902C-90BB138631CF}"/>
    <cellStyle name="Normal 10 6" xfId="613" xr:uid="{872EA63C-8AD8-4145-AE6D-2525C9081D1D}"/>
    <cellStyle name="Normal 10 6 2" xfId="614" xr:uid="{E8E53D4D-C4AF-44B3-A2F7-BB13DCD55ED5}"/>
    <cellStyle name="Normal 10 6 2 2" xfId="615" xr:uid="{236F01C2-90F4-4963-BC3D-3DE1B8C40517}"/>
    <cellStyle name="Normal 10 6 2 2 2" xfId="616" xr:uid="{BF3328D9-D513-445E-B600-88A6B16DA774}"/>
    <cellStyle name="Normal 10 6 2 2 2 2" xfId="3826" xr:uid="{9CEAFC68-3DD9-4287-8202-DB8B380F12D5}"/>
    <cellStyle name="Normal 10 6 2 2 3" xfId="617" xr:uid="{5623C4E6-23EF-4BAF-9A0B-CE7D8B6FE3F6}"/>
    <cellStyle name="Normal 10 6 2 2 4" xfId="618" xr:uid="{0177CF73-E054-4919-80AA-7B74BB275CE7}"/>
    <cellStyle name="Normal 10 6 2 3" xfId="619" xr:uid="{FDC307B4-2858-4FBD-99E9-AAD0032D0B41}"/>
    <cellStyle name="Normal 10 6 2 3 2" xfId="620" xr:uid="{DB6DE69A-EA67-4BAD-BB43-DD5812A15873}"/>
    <cellStyle name="Normal 10 6 2 3 3" xfId="621" xr:uid="{65A69668-8FB5-4E77-A308-E2F7F0E063ED}"/>
    <cellStyle name="Normal 10 6 2 3 4" xfId="622" xr:uid="{FE644D2C-D937-4036-A869-5557B2C09FB8}"/>
    <cellStyle name="Normal 10 6 2 4" xfId="623" xr:uid="{277712BD-9751-4469-A007-A1981E13C316}"/>
    <cellStyle name="Normal 10 6 2 5" xfId="624" xr:uid="{A493DB75-8C8C-43A1-858A-B386272260FB}"/>
    <cellStyle name="Normal 10 6 2 6" xfId="625" xr:uid="{849869C0-7A8F-448A-A434-98D43369E1A8}"/>
    <cellStyle name="Normal 10 6 3" xfId="626" xr:uid="{86CC7C39-05B5-42EF-B986-13B920E8E9A5}"/>
    <cellStyle name="Normal 10 6 3 2" xfId="627" xr:uid="{4780A323-1FFA-43E5-93A5-B355B9A6998E}"/>
    <cellStyle name="Normal 10 6 3 2 2" xfId="628" xr:uid="{B6BE6E01-F8E5-4B92-9479-336D4D23B33A}"/>
    <cellStyle name="Normal 10 6 3 2 3" xfId="629" xr:uid="{AA6F06FB-1F66-4E2E-A61F-F04C450DF955}"/>
    <cellStyle name="Normal 10 6 3 2 4" xfId="630" xr:uid="{B282063F-3A77-4CF9-BBD2-4C7D4753144F}"/>
    <cellStyle name="Normal 10 6 3 3" xfId="631" xr:uid="{721EA459-0817-4212-8562-2C4364BCDCDB}"/>
    <cellStyle name="Normal 10 6 3 4" xfId="632" xr:uid="{9D4C6BDE-D4F5-4DE8-AEFC-EB0F447FFEE2}"/>
    <cellStyle name="Normal 10 6 3 5" xfId="633" xr:uid="{91476C74-8350-4B71-BA0D-45C74134D8B3}"/>
    <cellStyle name="Normal 10 6 4" xfId="634" xr:uid="{10120DB4-F43C-47D4-9F0F-17BDFFCFA4FD}"/>
    <cellStyle name="Normal 10 6 4 2" xfId="635" xr:uid="{63485137-5E13-457A-A583-6F5253000869}"/>
    <cellStyle name="Normal 10 6 4 3" xfId="636" xr:uid="{32E158B6-62BE-488F-B2C0-9AD7E62057EA}"/>
    <cellStyle name="Normal 10 6 4 4" xfId="637" xr:uid="{56BB84CE-CB06-4784-B44A-7C6FE5B989AF}"/>
    <cellStyle name="Normal 10 6 5" xfId="638" xr:uid="{1B9895ED-B105-41E8-AAA4-F08F3F04C265}"/>
    <cellStyle name="Normal 10 6 5 2" xfId="639" xr:uid="{35811C8E-EA84-4F83-85A1-CDD6C7AD7F3C}"/>
    <cellStyle name="Normal 10 6 5 3" xfId="640" xr:uid="{FF9FBBCA-E46E-4CCD-9FE8-618DA59B6162}"/>
    <cellStyle name="Normal 10 6 5 4" xfId="641" xr:uid="{6AA7CD91-094D-4E8F-9B15-D4A26D39561E}"/>
    <cellStyle name="Normal 10 6 6" xfId="642" xr:uid="{4F824187-760F-4742-BB05-2C6F2AA8DB9D}"/>
    <cellStyle name="Normal 10 6 7" xfId="643" xr:uid="{A1CA5AE2-2640-4508-8699-C1B53E9F1A19}"/>
    <cellStyle name="Normal 10 6 8" xfId="644" xr:uid="{47B6A6CF-CC60-425F-9AEE-8BAFF6AB1473}"/>
    <cellStyle name="Normal 10 7" xfId="645" xr:uid="{6D51F039-7F7D-4DD6-B1B9-E0A742C2ABF6}"/>
    <cellStyle name="Normal 10 7 2" xfId="646" xr:uid="{90669CC6-C0CD-4A37-AF7C-3EB870696549}"/>
    <cellStyle name="Normal 10 7 2 2" xfId="647" xr:uid="{DFCE0F54-DC7D-4AFE-93D0-A3A314708F40}"/>
    <cellStyle name="Normal 10 7 2 2 2" xfId="648" xr:uid="{C2108C95-CB0A-4E80-999E-B92B75A37EAF}"/>
    <cellStyle name="Normal 10 7 2 2 3" xfId="649" xr:uid="{B9F760A6-A6FE-4F8A-93B0-BAAEAB6274CD}"/>
    <cellStyle name="Normal 10 7 2 2 4" xfId="650" xr:uid="{A942486D-B4AC-4D6A-A876-2C9E55DD701A}"/>
    <cellStyle name="Normal 10 7 2 3" xfId="651" xr:uid="{4F23A108-1298-47C1-8B00-F1F6C1743DB3}"/>
    <cellStyle name="Normal 10 7 2 4" xfId="652" xr:uid="{C636BF8C-CDF4-4ACE-8AF1-D3ED7C40DA8F}"/>
    <cellStyle name="Normal 10 7 2 5" xfId="653" xr:uid="{5DF47E90-1E60-4247-BC0C-A9491AD78DAD}"/>
    <cellStyle name="Normal 10 7 3" xfId="654" xr:uid="{3634B90E-DD86-4AFA-9E9C-7D85F5FA8FFA}"/>
    <cellStyle name="Normal 10 7 3 2" xfId="655" xr:uid="{DCCB522E-3B2B-4429-8392-01AE0B1454BE}"/>
    <cellStyle name="Normal 10 7 3 3" xfId="656" xr:uid="{719B193D-079B-4255-A994-6B6F514D41BB}"/>
    <cellStyle name="Normal 10 7 3 4" xfId="657" xr:uid="{CE21696A-C47E-421A-B8CC-96CAEA9D0BEC}"/>
    <cellStyle name="Normal 10 7 4" xfId="658" xr:uid="{562743D8-504C-48C7-A3C7-279892001B49}"/>
    <cellStyle name="Normal 10 7 4 2" xfId="659" xr:uid="{99DED475-1E57-4F8B-998A-DF193FD362D2}"/>
    <cellStyle name="Normal 10 7 4 3" xfId="660" xr:uid="{5956CA60-5BB1-4C8E-9C3A-BBB43B1016C1}"/>
    <cellStyle name="Normal 10 7 4 4" xfId="661" xr:uid="{96483A83-07E8-4DDC-AC9B-45F2B2ED6684}"/>
    <cellStyle name="Normal 10 7 5" xfId="662" xr:uid="{0E7B0E30-1D0C-462C-9C84-48C511237872}"/>
    <cellStyle name="Normal 10 7 6" xfId="663" xr:uid="{69A742D9-E183-45CD-AFFC-9A1A08861052}"/>
    <cellStyle name="Normal 10 7 7" xfId="664" xr:uid="{AF0B0394-686D-4C7D-B913-38CC44DCEF4B}"/>
    <cellStyle name="Normal 10 8" xfId="665" xr:uid="{E3696D58-8509-4947-A79D-FCBB9CCE9011}"/>
    <cellStyle name="Normal 10 8 2" xfId="666" xr:uid="{BA543F22-8983-413D-BCF8-BAA43C621713}"/>
    <cellStyle name="Normal 10 8 2 2" xfId="667" xr:uid="{2AF2E964-3923-4E50-AD5C-A3B9F2399870}"/>
    <cellStyle name="Normal 10 8 2 3" xfId="668" xr:uid="{553245F9-5892-4B29-9100-4D81BA7DE6FE}"/>
    <cellStyle name="Normal 10 8 2 4" xfId="669" xr:uid="{39A4E605-798A-4937-9CEF-09FD5275FED7}"/>
    <cellStyle name="Normal 10 8 3" xfId="670" xr:uid="{53AE6B69-048A-4D58-A2A4-230F3CD5D8C0}"/>
    <cellStyle name="Normal 10 8 3 2" xfId="671" xr:uid="{4F73B49C-69D6-4ADD-9832-D35F9E3FAD1F}"/>
    <cellStyle name="Normal 10 8 3 3" xfId="672" xr:uid="{E2925053-AB32-4652-9B63-C14A92627806}"/>
    <cellStyle name="Normal 10 8 3 4" xfId="673" xr:uid="{F6B0A259-AAD2-4AE4-8BE9-A152766A544D}"/>
    <cellStyle name="Normal 10 8 4" xfId="674" xr:uid="{300B685B-882E-4FCC-BB71-8C9A249D6935}"/>
    <cellStyle name="Normal 10 8 5" xfId="675" xr:uid="{67F7DA61-69A8-49EF-8C3D-B88FC78B8632}"/>
    <cellStyle name="Normal 10 8 6" xfId="676" xr:uid="{F4E560B6-2BF0-4629-8FAB-B80FAEFFA903}"/>
    <cellStyle name="Normal 10 9" xfId="677" xr:uid="{090295A3-ABF4-43FA-906F-4EC70B1325D8}"/>
    <cellStyle name="Normal 10 9 2" xfId="678" xr:uid="{D2200B3F-5EDE-4C29-A220-B3FA4E69600A}"/>
    <cellStyle name="Normal 10 9 2 2" xfId="679" xr:uid="{5657B5F9-9EA4-4A2D-A5C5-A8820FD933CA}"/>
    <cellStyle name="Normal 10 9 2 2 2" xfId="4301" xr:uid="{0F13B929-50DA-4A5D-BEBB-6A25CF931131}"/>
    <cellStyle name="Normal 10 9 2 2 3" xfId="4602" xr:uid="{CD08B11A-342C-4A90-A7E9-538DCDD95D8A}"/>
    <cellStyle name="Normal 10 9 2 3" xfId="680" xr:uid="{27FE85AA-4EF0-4A41-81A8-5B8B1DCFB871}"/>
    <cellStyle name="Normal 10 9 2 4" xfId="681" xr:uid="{D2154930-D932-4C79-899C-C52C2E8CC3B5}"/>
    <cellStyle name="Normal 10 9 3" xfId="682" xr:uid="{A50F2685-C589-4ED7-A440-D81E43288609}"/>
    <cellStyle name="Normal 10 9 4" xfId="683" xr:uid="{63029C0D-CA8C-4B81-8F4C-3E83F0729036}"/>
    <cellStyle name="Normal 10 9 4 2" xfId="4738" xr:uid="{5CB2C10E-E594-4307-8664-665DD79536E8}"/>
    <cellStyle name="Normal 10 9 4 3" xfId="4603" xr:uid="{DB65356F-264C-4295-A20B-DF1A30BF478B}"/>
    <cellStyle name="Normal 10 9 4 4" xfId="4445" xr:uid="{BF11E30A-D7F1-4A6B-A74C-65447881C20C}"/>
    <cellStyle name="Normal 10 9 5" xfId="684" xr:uid="{FF379DCA-3E41-4FD8-8329-84F9798FEE98}"/>
    <cellStyle name="Normal 11" xfId="46" xr:uid="{ECD6C1F8-E1AD-4B41-82E2-7C3922246704}"/>
    <cellStyle name="Normal 11 2" xfId="3697" xr:uid="{809750BE-DBE6-4C96-8B19-6B38FFE8F88B}"/>
    <cellStyle name="Normal 11 2 2" xfId="4545" xr:uid="{A351665E-D59D-401C-AB6B-ECFAC336D7AF}"/>
    <cellStyle name="Normal 11 3" xfId="4306" xr:uid="{A8AD5918-CF05-4558-A24D-32C7ABDDF51C}"/>
    <cellStyle name="Normal 11 3 2" xfId="4546" xr:uid="{B0C8EB73-271C-43E4-A762-31A17CDB3D3D}"/>
    <cellStyle name="Normal 11 3 3" xfId="4715" xr:uid="{AEF3C7D3-B93F-49AF-9CFE-C1CC817FD0B6}"/>
    <cellStyle name="Normal 11 3 4" xfId="4692" xr:uid="{F2053B49-1C90-45B0-B372-E81924E859DE}"/>
    <cellStyle name="Normal 12" xfId="47" xr:uid="{F8F0628F-AB89-4418-A054-AC77C12DB79D}"/>
    <cellStyle name="Normal 12 2" xfId="3698" xr:uid="{CCD205E2-C250-47CD-9B8C-AE602F447135}"/>
    <cellStyle name="Normal 12 2 2" xfId="4547" xr:uid="{EA2EE243-7845-4084-B51C-456A9905FE4D}"/>
    <cellStyle name="Normal 12 3" xfId="4548" xr:uid="{9E3D3BC8-6952-44C5-AF35-9DF17B8B13C4}"/>
    <cellStyle name="Normal 13" xfId="48" xr:uid="{57644A8F-B668-4F2B-827F-B5B2F3E31684}"/>
    <cellStyle name="Normal 13 2" xfId="49" xr:uid="{62003090-F155-47A0-B280-4082142237C7}"/>
    <cellStyle name="Normal 13 2 2" xfId="3699" xr:uid="{F7CEFDB0-1C6A-41AB-BD91-C46C6B09CFCF}"/>
    <cellStyle name="Normal 13 2 2 2" xfId="4549" xr:uid="{2F3D6E74-BFBE-4BEA-825C-27C2A3556303}"/>
    <cellStyle name="Normal 13 2 3" xfId="4308" xr:uid="{ADC4A2BE-7B8D-471B-9300-11E6F8A9B48D}"/>
    <cellStyle name="Normal 13 2 3 2" xfId="4550" xr:uid="{782BB79A-2224-45B1-AB54-0DA5FC943C76}"/>
    <cellStyle name="Normal 13 2 3 3" xfId="4716" xr:uid="{1E7F5AD0-3F68-4151-AEF3-8A50E7FA61A7}"/>
    <cellStyle name="Normal 13 2 3 4" xfId="4693" xr:uid="{C14A233F-47BE-4195-9B3A-A4F909C22AF7}"/>
    <cellStyle name="Normal 13 3" xfId="3700" xr:uid="{37E0D3A2-FC57-47C7-BD86-9F74B0A6066F}"/>
    <cellStyle name="Normal 13 3 2" xfId="4392" xr:uid="{8C6B2AF8-7D0C-45EF-B009-02D822A7F61A}"/>
    <cellStyle name="Normal 13 3 3" xfId="4309" xr:uid="{2582CAFC-0946-4DB5-BCD8-69DE0E4505CC}"/>
    <cellStyle name="Normal 13 3 4" xfId="4449" xr:uid="{B90A7F66-3823-4235-9892-A04A69DC0D24}"/>
    <cellStyle name="Normal 13 3 5" xfId="4717" xr:uid="{F5711381-09CB-4B18-8924-2274DA74D4DF}"/>
    <cellStyle name="Normal 13 4" xfId="4310" xr:uid="{3102F515-00CA-4CCB-A57F-47477ACFF75B}"/>
    <cellStyle name="Normal 13 5" xfId="4307" xr:uid="{A4B3D829-ED1F-4422-8213-6FB570067445}"/>
    <cellStyle name="Normal 14" xfId="50" xr:uid="{1C6B365D-DC79-46A6-A2D2-64B1AA14E449}"/>
    <cellStyle name="Normal 14 18" xfId="4312" xr:uid="{49B504C4-0B8C-4758-9362-778F249AFC0F}"/>
    <cellStyle name="Normal 14 2" xfId="51" xr:uid="{3E31D2B7-E20B-402F-AEAF-A1737A712B11}"/>
    <cellStyle name="Normal 14 2 2" xfId="52" xr:uid="{2EE11A2B-3D12-472F-AF0E-FA5039E834B6}"/>
    <cellStyle name="Normal 14 2 2 2" xfId="3701" xr:uid="{DE496975-13B8-4A93-BC41-21DB6800FB3A}"/>
    <cellStyle name="Normal 14 2 3" xfId="3702" xr:uid="{3C63A90B-01DB-4BF5-BC92-5EFEC4F854EE}"/>
    <cellStyle name="Normal 14 3" xfId="3703" xr:uid="{2EFEA56E-74DD-49B6-9967-DD29A7E82D14}"/>
    <cellStyle name="Normal 14 3 2" xfId="4551" xr:uid="{21E5CD82-6FC0-47D7-BB93-FFA731DF4F16}"/>
    <cellStyle name="Normal 14 4" xfId="4311" xr:uid="{546FFA13-CCDB-4973-9554-2B1C0D798CA8}"/>
    <cellStyle name="Normal 14 4 2" xfId="4552" xr:uid="{98AEA9BD-09FD-4B88-A94A-FFB6258D9E32}"/>
    <cellStyle name="Normal 14 4 3" xfId="4718" xr:uid="{9FA3873A-99A9-47C5-98E9-ABC8766E1A6B}"/>
    <cellStyle name="Normal 14 4 4" xfId="4694" xr:uid="{AA52723E-DE4E-4215-8578-393C1135B62F}"/>
    <cellStyle name="Normal 15" xfId="53" xr:uid="{8921C4A9-FF59-44AB-9D75-3DC4DFF1E019}"/>
    <cellStyle name="Normal 15 2" xfId="54" xr:uid="{CCFB75DB-EA33-4727-BF25-3965E219D9C2}"/>
    <cellStyle name="Normal 15 2 2" xfId="3704" xr:uid="{5CDE8D2B-A0F0-4497-8BBF-9B81567B34A8}"/>
    <cellStyle name="Normal 15 2 2 2" xfId="4553" xr:uid="{54ED2792-0858-4962-9AE4-9B96353E0B3C}"/>
    <cellStyle name="Normal 15 2 3" xfId="4554" xr:uid="{F253F8D2-4AE4-4BF3-872D-244A894BE2E3}"/>
    <cellStyle name="Normal 15 3" xfId="3705" xr:uid="{76BEB727-E625-4AE3-9154-40FB4AD60A4E}"/>
    <cellStyle name="Normal 15 3 2" xfId="4393" xr:uid="{6B688270-0FCB-4D23-B946-99F3DE531692}"/>
    <cellStyle name="Normal 15 3 3" xfId="4314" xr:uid="{C62E3036-AF21-4EC2-8EF6-A74E2716E1A8}"/>
    <cellStyle name="Normal 15 3 4" xfId="4450" xr:uid="{C25F199E-3070-4F8C-9BC0-3A4EFBAE4235}"/>
    <cellStyle name="Normal 15 3 5" xfId="4720" xr:uid="{58C9808E-7105-4194-99BC-7A75718B3231}"/>
    <cellStyle name="Normal 15 4" xfId="4313" xr:uid="{3EBFA2EA-0AC8-42EE-A543-357BA4164A0F}"/>
    <cellStyle name="Normal 15 4 2" xfId="4555" xr:uid="{C4475854-4A55-4FCE-94DD-AD0319A0D493}"/>
    <cellStyle name="Normal 15 4 3" xfId="4719" xr:uid="{7A31563D-840C-48C5-8E0E-1FF4E53484B3}"/>
    <cellStyle name="Normal 15 4 4" xfId="4695" xr:uid="{8A3568E2-0ED2-4CEE-AC9C-FD1B35119200}"/>
    <cellStyle name="Normal 16" xfId="55" xr:uid="{7BCC32B9-B9B1-40C8-83EF-272F5987D873}"/>
    <cellStyle name="Normal 16 2" xfId="3706" xr:uid="{BDF2F18E-2F36-49C3-91A9-8D6E9B9672F3}"/>
    <cellStyle name="Normal 16 2 2" xfId="4394" xr:uid="{6D3F4316-904F-4EDA-A96B-7586D15F6668}"/>
    <cellStyle name="Normal 16 2 3" xfId="4315" xr:uid="{9934281F-9473-4A72-ACB0-8B592B8B34F1}"/>
    <cellStyle name="Normal 16 2 4" xfId="4451" xr:uid="{5FF7B752-09D4-400E-B4C8-C6DF70B9246B}"/>
    <cellStyle name="Normal 16 2 5" xfId="4721" xr:uid="{996FE9B9-4DA7-4108-90C0-0AA8797C39FF}"/>
    <cellStyle name="Normal 16 3" xfId="4422" xr:uid="{71168343-D899-44E7-9162-1FA033BC723F}"/>
    <cellStyle name="Normal 17" xfId="56" xr:uid="{D57832C0-D90E-4D7F-B3A0-3F0B70405CE2}"/>
    <cellStyle name="Normal 17 2" xfId="3707" xr:uid="{7306A90F-F0DD-46CF-9194-ECC1AA3C4763}"/>
    <cellStyle name="Normal 17 2 2" xfId="4395" xr:uid="{48A98BB5-8A88-420B-8AB9-276BEBEA4066}"/>
    <cellStyle name="Normal 17 2 3" xfId="4317" xr:uid="{38B2E511-C258-4367-8D21-0010E199D976}"/>
    <cellStyle name="Normal 17 2 4" xfId="4452" xr:uid="{E8BBC745-6D3A-4386-B65C-E4AF9319DD04}"/>
    <cellStyle name="Normal 17 2 5" xfId="4722" xr:uid="{5E52CE8A-7DFA-4C2C-B897-2E03CAD94316}"/>
    <cellStyle name="Normal 17 3" xfId="4318" xr:uid="{9425841A-C93B-45D7-9A51-324EE0E791B5}"/>
    <cellStyle name="Normal 17 4" xfId="4316" xr:uid="{47EC95A3-A4F6-4695-BFEA-558A97554556}"/>
    <cellStyle name="Normal 18" xfId="57" xr:uid="{94DB8235-436B-4255-AF9B-2631394D6BA2}"/>
    <cellStyle name="Normal 18 2" xfId="3708" xr:uid="{9636C897-3D60-4387-8FD2-1CFF720340D7}"/>
    <cellStyle name="Normal 18 2 2" xfId="4556" xr:uid="{9DB01905-8CE4-4125-BED6-D9416EE11E7F}"/>
    <cellStyle name="Normal 18 3" xfId="4319" xr:uid="{A7574D19-58C4-4893-A62E-0797A980D929}"/>
    <cellStyle name="Normal 18 3 2" xfId="4557" xr:uid="{BCBC7F70-6BB6-4D25-957E-96F0A3812F3D}"/>
    <cellStyle name="Normal 18 3 3" xfId="4723" xr:uid="{76FAF50B-27F5-4360-85B5-18272EC44A4B}"/>
    <cellStyle name="Normal 18 3 4" xfId="4696" xr:uid="{77137114-6EF5-4664-854C-9052DC4546D9}"/>
    <cellStyle name="Normal 19" xfId="58" xr:uid="{E38FEB00-497F-4070-B3EF-4B84C1DB2F83}"/>
    <cellStyle name="Normal 19 2" xfId="59" xr:uid="{67692560-2E88-47BE-B410-B481C9C8EA0B}"/>
    <cellStyle name="Normal 19 2 2" xfId="3709" xr:uid="{44F02C4C-DB4B-4EFC-8A98-F498798827D8}"/>
    <cellStyle name="Normal 19 2 2 2" xfId="4558" xr:uid="{AA6F595C-A8BF-4A96-BED1-B8EDB06D44B6}"/>
    <cellStyle name="Normal 19 2 3" xfId="4559" xr:uid="{C7115BED-6704-42AF-B496-F0EFDC34E23D}"/>
    <cellStyle name="Normal 19 3" xfId="3710" xr:uid="{21C56E98-6673-4B40-B6EB-87AC84EEB94C}"/>
    <cellStyle name="Normal 19 3 2" xfId="4560" xr:uid="{A5196F79-0BC8-4996-B288-F84985D55C95}"/>
    <cellStyle name="Normal 19 4" xfId="4561" xr:uid="{3F3B332E-508A-4B2A-BA62-20C78ABDEECE}"/>
    <cellStyle name="Normal 2" xfId="3" xr:uid="{0035700C-F3A5-4A6F-B63A-5CE25669DEE2}"/>
    <cellStyle name="Normal 2 2" xfId="60" xr:uid="{3E7E4476-C66E-4A8C-A082-177A63479E25}"/>
    <cellStyle name="Normal 2 2 2" xfId="61" xr:uid="{4DAA47E1-2478-42CE-A4CB-EF04DF783E6C}"/>
    <cellStyle name="Normal 2 2 2 2" xfId="3711" xr:uid="{D6976F32-2EBE-4039-883F-47675EF82D3F}"/>
    <cellStyle name="Normal 2 2 2 2 2" xfId="4564" xr:uid="{68846C33-EA5C-44BC-871D-0BB74F425488}"/>
    <cellStyle name="Normal 2 2 2 3" xfId="4565" xr:uid="{6B62CFA4-BDE8-4BF0-AF5E-8254F5DED8D0}"/>
    <cellStyle name="Normal 2 2 3" xfId="3712" xr:uid="{58E5D884-2E47-482D-9B9E-2423851065DF}"/>
    <cellStyle name="Normal 2 2 3 2" xfId="4472" xr:uid="{A1A3AA84-C6C2-44C8-8045-E7F5271F0DEB}"/>
    <cellStyle name="Normal 2 2 3 2 2" xfId="4566" xr:uid="{BC01E4DA-8435-456F-85ED-7322BA271D6A}"/>
    <cellStyle name="Normal 2 2 3 2 2 2" xfId="5341" xr:uid="{DC9E894B-BC87-4BAD-9C14-3935991B13E3}"/>
    <cellStyle name="Normal 2 2 3 2 2 3" xfId="5336" xr:uid="{E48E5EE6-96B4-44E5-9C91-B74BC2E5BCE2}"/>
    <cellStyle name="Normal 2 2 3 2 3" xfId="4751" xr:uid="{6672F8EA-505F-4DD5-B7A9-3D091C487E7F}"/>
    <cellStyle name="Normal 2 2 3 2 4" xfId="5306" xr:uid="{7E05A27D-6D5E-4950-997D-E18FEC7CD72F}"/>
    <cellStyle name="Normal 2 2 3 3" xfId="4595" xr:uid="{91DF8C38-E188-49EE-A3AC-ACC62CDD1F15}"/>
    <cellStyle name="Normal 2 2 3 4" xfId="4697" xr:uid="{6289F69F-BD5F-413A-B5CF-BC88FADCF11F}"/>
    <cellStyle name="Normal 2 2 3 5" xfId="4686" xr:uid="{7B9B2BF0-7EEF-4E6A-BC14-C7BE6DB4DAA5}"/>
    <cellStyle name="Normal 2 2 4" xfId="4320" xr:uid="{70A0E064-8547-47C4-B0E1-9549F5FB3950}"/>
    <cellStyle name="Normal 2 2 4 2" xfId="4479" xr:uid="{528C9D20-90E2-4B4E-9DD5-575FBF348F2E}"/>
    <cellStyle name="Normal 2 2 4 3" xfId="4724" xr:uid="{96AF4890-0018-45DF-92B8-53622991BEE1}"/>
    <cellStyle name="Normal 2 2 4 4" xfId="4698" xr:uid="{AF4FE7F5-3362-434C-A990-857209B835CB}"/>
    <cellStyle name="Normal 2 2 5" xfId="4563" xr:uid="{261E9C56-E592-4142-9952-3CBC93434852}"/>
    <cellStyle name="Normal 2 2 6" xfId="4754" xr:uid="{E9D7315A-1D24-4F9E-97CE-3E1F7669372E}"/>
    <cellStyle name="Normal 2 3" xfId="62" xr:uid="{70155B53-542B-465F-A0BE-7DC69ECD520D}"/>
    <cellStyle name="Normal 2 3 2" xfId="63" xr:uid="{9912EC6E-0AB3-4DB9-9216-AB7CAA7AEDCA}"/>
    <cellStyle name="Normal 2 3 2 2" xfId="3713" xr:uid="{B2CD1219-EDDF-4E03-9172-68F5B91EC782}"/>
    <cellStyle name="Normal 2 3 2 2 2" xfId="4567" xr:uid="{0F92BEA4-E233-4BA6-A50A-73E052352905}"/>
    <cellStyle name="Normal 2 3 2 3" xfId="4322" xr:uid="{7E63FA4E-2579-485C-B041-7D804D42D29A}"/>
    <cellStyle name="Normal 2 3 2 3 2" xfId="4568" xr:uid="{70717488-F955-4ADF-A7F6-2586A5E7FE6F}"/>
    <cellStyle name="Normal 2 3 2 3 3" xfId="4726" xr:uid="{2934E459-6C14-441B-9F14-08E2E00F5927}"/>
    <cellStyle name="Normal 2 3 2 3 4" xfId="4699" xr:uid="{861FB9A4-EE8B-4C61-803D-A6CA95406785}"/>
    <cellStyle name="Normal 2 3 3" xfId="64" xr:uid="{CDF4754F-1842-4314-A88F-8427B01110AA}"/>
    <cellStyle name="Normal 2 3 4" xfId="65" xr:uid="{82D4CC76-AE45-4843-8C0B-5F5AFABB9DBA}"/>
    <cellStyle name="Normal 2 3 5" xfId="3714" xr:uid="{87299936-E8E7-4AAB-B299-DAB6A290A2B3}"/>
    <cellStyle name="Normal 2 3 5 2" xfId="4569" xr:uid="{6C4520C7-770B-47AB-8E50-B4C66949050B}"/>
    <cellStyle name="Normal 2 3 6" xfId="4321" xr:uid="{694B8657-8477-4749-BDE6-3CAA5946AD4E}"/>
    <cellStyle name="Normal 2 3 6 2" xfId="4570" xr:uid="{66C5A3DF-2C76-4149-87F5-DA95B8B07A0F}"/>
    <cellStyle name="Normal 2 3 6 3" xfId="4725" xr:uid="{3097FB32-6DFA-42AE-95A4-64FBE7179D50}"/>
    <cellStyle name="Normal 2 3 6 4" xfId="4700" xr:uid="{8B36E5DB-90BF-4BB0-8CCA-662741EAF9BF}"/>
    <cellStyle name="Normal 2 3 7" xfId="5319" xr:uid="{99BBA7B9-8FF3-49CF-8AED-CB42CFDC9200}"/>
    <cellStyle name="Normal 2 4" xfId="66" xr:uid="{9E067A8C-5EA6-404D-ABE6-448DB1C4689B}"/>
    <cellStyle name="Normal 2 4 2" xfId="67" xr:uid="{E88FF79A-82FF-4FA9-A1C1-1DD26916514A}"/>
    <cellStyle name="Normal 2 4 3" xfId="3715" xr:uid="{985C3A7A-5042-4CED-8690-20511D275091}"/>
    <cellStyle name="Normal 2 4 3 2" xfId="4571" xr:uid="{550C8B44-6817-4888-8750-50C1D1667779}"/>
    <cellStyle name="Normal 2 4 3 3" xfId="4596" xr:uid="{BD58528D-A171-48EA-81DF-458F19DEF6DF}"/>
    <cellStyle name="Normal 2 4 4" xfId="4572" xr:uid="{FEB8AB2F-CD81-40DB-80A8-93FEDEAD3532}"/>
    <cellStyle name="Normal 2 4 5" xfId="4755" xr:uid="{366FC374-E814-4314-918E-9F5DB91E1C87}"/>
    <cellStyle name="Normal 2 4 6" xfId="4753" xr:uid="{52B822B2-38DF-4B5C-94F9-32688EFF8286}"/>
    <cellStyle name="Normal 2 5" xfId="3716" xr:uid="{32086C98-7C75-4D49-BC7F-3143994471A6}"/>
    <cellStyle name="Normal 2 5 2" xfId="3731" xr:uid="{F1E736F8-17EA-46E0-8836-6C4F49E4339A}"/>
    <cellStyle name="Normal 2 5 2 2" xfId="4430" xr:uid="{08027EF6-4964-46E6-9134-08AE91AC237B}"/>
    <cellStyle name="Normal 2 5 3" xfId="4423" xr:uid="{21576FAF-402B-4B39-948B-DD3DE877CECE}"/>
    <cellStyle name="Normal 2 5 3 2" xfId="4475" xr:uid="{AED7EB94-2FE4-411E-9A53-551CA525DAA7}"/>
    <cellStyle name="Normal 2 5 3 3" xfId="4737" xr:uid="{78857A71-FF4C-40B6-A7B0-79B1C7A4A2E4}"/>
    <cellStyle name="Normal 2 5 3 4" xfId="5303" xr:uid="{41ADABAC-86B9-4142-A5A0-2290D68F6EA9}"/>
    <cellStyle name="Normal 2 5 4" xfId="4573" xr:uid="{FD2FD073-69DB-42D0-A119-E1F9D6252C33}"/>
    <cellStyle name="Normal 2 5 5" xfId="4481" xr:uid="{8213109E-A2A1-4320-A924-34395BA25DDD}"/>
    <cellStyle name="Normal 2 5 6" xfId="4480" xr:uid="{967E2DBF-C98E-4999-B8A8-85A1CA9515A3}"/>
    <cellStyle name="Normal 2 5 7" xfId="4750" xr:uid="{6019A402-0FCC-4C84-9A31-ACD5A88B9BB7}"/>
    <cellStyle name="Normal 2 5 8" xfId="4710" xr:uid="{82B67464-DAE5-49C3-ABEE-88A6F6CA6B72}"/>
    <cellStyle name="Normal 2 6" xfId="3732" xr:uid="{F16503AC-34E2-46DB-AFAC-CF3A8DA96B4F}"/>
    <cellStyle name="Normal 2 6 2" xfId="4425" xr:uid="{02992EEB-F796-4A96-8BFE-68204AED26F3}"/>
    <cellStyle name="Normal 2 6 3" xfId="4428" xr:uid="{666573D2-7FB7-4DC9-8339-4CE7550CEE5D}"/>
    <cellStyle name="Normal 2 6 3 2" xfId="5358" xr:uid="{C60C768A-819E-4EDB-879A-541E69031C77}"/>
    <cellStyle name="Normal 2 6 4" xfId="4574" xr:uid="{D62111EF-47F8-4BE8-88B0-F7905F8CEC91}"/>
    <cellStyle name="Normal 2 6 5" xfId="4471" xr:uid="{B2F84433-A5AE-4962-B8D6-93B0A0E3055C}"/>
    <cellStyle name="Normal 2 6 5 2" xfId="4701" xr:uid="{22919E74-5B20-4519-93E1-67B331288D25}"/>
    <cellStyle name="Normal 2 6 6" xfId="4443" xr:uid="{C2620E2A-2397-4BC3-B1C0-E20058D235D3}"/>
    <cellStyle name="Normal 2 6 7" xfId="4424" xr:uid="{A4A95402-8B62-4334-A505-D3494D6FCC8B}"/>
    <cellStyle name="Normal 2 6 8" xfId="5354" xr:uid="{760EDDD3-00DD-4FE5-A7DC-8F6F3A7B289E}"/>
    <cellStyle name="Normal 2 6 9" xfId="5330" xr:uid="{BD770153-88FA-4C1D-8861-E7E8FCA36C84}"/>
    <cellStyle name="Normal 2 7" xfId="4426" xr:uid="{179C12DD-E3D5-4BFE-9C93-16FDAFE450B3}"/>
    <cellStyle name="Normal 2 7 2" xfId="4576" xr:uid="{EF54D3FE-8F36-4F68-90C7-E1D460B8CB83}"/>
    <cellStyle name="Normal 2 7 3" xfId="4575" xr:uid="{37C68C5A-8028-47E5-9650-C1E7809437A4}"/>
    <cellStyle name="Normal 2 7 4" xfId="5304" xr:uid="{CC275F30-5292-4A8E-9A2A-05C7297196D3}"/>
    <cellStyle name="Normal 2 8" xfId="4577" xr:uid="{934CAC65-74C8-4532-94E6-489D7DE43A6E}"/>
    <cellStyle name="Normal 2 9" xfId="4562" xr:uid="{97C3CBC1-0CF5-40F3-8143-E4647DAD21BE}"/>
    <cellStyle name="Normal 20" xfId="68" xr:uid="{F1D7071A-9DB7-405C-89B1-86F47425FC6A}"/>
    <cellStyle name="Normal 20 2" xfId="3717" xr:uid="{21DA7817-ABC5-4FC2-9650-C6E8E3AA3958}"/>
    <cellStyle name="Normal 20 2 2" xfId="3718" xr:uid="{2C6DB7DB-4746-471B-B85E-06FE81F0A10F}"/>
    <cellStyle name="Normal 20 2 2 2" xfId="4396" xr:uid="{34E0906D-5BD6-4CA8-95F5-36D0159EF40D}"/>
    <cellStyle name="Normal 20 2 2 3" xfId="4388" xr:uid="{100BF7D5-906F-462D-9D26-D578C64162D2}"/>
    <cellStyle name="Normal 20 2 2 4" xfId="4468" xr:uid="{AF700134-3E2C-40D2-82BC-3C5D66297BF8}"/>
    <cellStyle name="Normal 20 2 2 5" xfId="4735" xr:uid="{41321050-6F5F-4619-9413-CF027142D262}"/>
    <cellStyle name="Normal 20 2 3" xfId="4391" xr:uid="{698608EE-93D7-4F7C-9DD3-E585031C7D03}"/>
    <cellStyle name="Normal 20 2 4" xfId="4387" xr:uid="{8919DF4B-102C-4DAF-B1B3-0D1C5970A35F}"/>
    <cellStyle name="Normal 20 2 5" xfId="4467" xr:uid="{977CB9C3-27BD-43FE-BF3A-8D7808B5DC43}"/>
    <cellStyle name="Normal 20 2 6" xfId="4734" xr:uid="{515EAAE5-6181-4124-9D5A-54F6B57045C5}"/>
    <cellStyle name="Normal 20 3" xfId="3827" xr:uid="{9EB7D3C8-F17B-4443-9998-B72C597C010A}"/>
    <cellStyle name="Normal 20 3 2" xfId="4629" xr:uid="{74648A0A-1FAC-4819-B460-7FE0EC992E9C}"/>
    <cellStyle name="Normal 20 4" xfId="4323" xr:uid="{5A03CC73-B48C-40D7-AFD7-F9A8D1A66C35}"/>
    <cellStyle name="Normal 20 4 2" xfId="4473" xr:uid="{2FD25F87-4A8D-4042-B35E-16D11E8ACD68}"/>
    <cellStyle name="Normal 20 4 3" xfId="4727" xr:uid="{A3AFEBAC-8026-45F8-BA58-B757F7F299D8}"/>
    <cellStyle name="Normal 20 4 4" xfId="4702" xr:uid="{975459EF-3BDB-4124-A1F0-99B1B12D6AC7}"/>
    <cellStyle name="Normal 20 5" xfId="4478" xr:uid="{94CB2969-5051-444E-98DD-07E390C1E58D}"/>
    <cellStyle name="Normal 20 5 2" xfId="5353" xr:uid="{F2CAE892-747C-4093-AE87-768FE79F3063}"/>
    <cellStyle name="Normal 20 6" xfId="4476" xr:uid="{1C037B63-FA6B-45C5-875B-B9AB4371114D}"/>
    <cellStyle name="Normal 20 7" xfId="4687" xr:uid="{35ABA2B2-649B-4ED1-B8F3-2533752334B7}"/>
    <cellStyle name="Normal 20 8" xfId="4708" xr:uid="{2777D547-9556-4F8D-9E92-5284ADF80F42}"/>
    <cellStyle name="Normal 20 9" xfId="4707" xr:uid="{5871DDC0-24E8-4DB2-9E71-9258226AF65F}"/>
    <cellStyle name="Normal 21" xfId="69" xr:uid="{7828DA0A-2B92-4B74-947B-49FF8C6AF11A}"/>
    <cellStyle name="Normal 21 2" xfId="3719" xr:uid="{41C94874-553E-4B91-951D-8D744F973B76}"/>
    <cellStyle name="Normal 21 2 2" xfId="3720" xr:uid="{4F8B0276-0412-45CB-B1A6-B3FD74EC5CE1}"/>
    <cellStyle name="Normal 21 3" xfId="4324" xr:uid="{31C455A9-B34D-47BD-9CBF-D99CDCCE116D}"/>
    <cellStyle name="Normal 21 3 2" xfId="4631" xr:uid="{B3D88869-6EAB-4038-A972-4E575005C39C}"/>
    <cellStyle name="Normal 21 3 3" xfId="4630" xr:uid="{2A83F344-D752-4327-A636-B1A2B341A4D8}"/>
    <cellStyle name="Normal 21 4" xfId="4453" xr:uid="{B9559B90-2788-4772-A1A1-83A882FAED0D}"/>
    <cellStyle name="Normal 21 5" xfId="4728" xr:uid="{9D5A7B66-50BF-4D3C-95F5-40C1A7C611B2}"/>
    <cellStyle name="Normal 22" xfId="685" xr:uid="{F0127D57-F227-4E3A-BD88-7D069A27826B}"/>
    <cellStyle name="Normal 22 2" xfId="3661" xr:uid="{DD21FC74-8CE2-4DB4-8DB0-C343E2D0288F}"/>
    <cellStyle name="Normal 22 3" xfId="3660" xr:uid="{BEC26137-2034-4B66-A0CB-F5E249AA9C64}"/>
    <cellStyle name="Normal 22 3 2" xfId="4325" xr:uid="{9CF4F07F-929C-4C5A-AD20-B2DB8A5B3987}"/>
    <cellStyle name="Normal 22 3 2 2" xfId="4633" xr:uid="{0C40104C-D7E1-43F2-A125-E63F3467406A}"/>
    <cellStyle name="Normal 22 3 3" xfId="4632" xr:uid="{E69144A8-2DEA-43BF-9727-88F429280ECE}"/>
    <cellStyle name="Normal 22 3 4" xfId="4615" xr:uid="{2034A996-8E7B-45F3-B6BF-CA5BABC8F11A}"/>
    <cellStyle name="Normal 22 4" xfId="3664" xr:uid="{E7924145-365E-48DF-9CD0-A30DF57E70EE}"/>
    <cellStyle name="Normal 22 4 2" xfId="4401" xr:uid="{73966A0F-7DB0-466A-90B1-8F92A710D8C7}"/>
    <cellStyle name="Normal 22 4 3" xfId="4742" xr:uid="{B155C01E-DCF4-412A-A9B4-9897C42FC11C}"/>
    <cellStyle name="Normal 22 4 3 2" xfId="5338" xr:uid="{45EE4B56-9F5B-495C-8185-D075C2826554}"/>
    <cellStyle name="Normal 22 4 3 3" xfId="5345" xr:uid="{2C22D85B-0966-4CAB-B925-762BE92F0BE2}"/>
    <cellStyle name="Normal 22 4 3 4" xfId="5361" xr:uid="{61E2BAA8-9E13-4C7A-96D1-D205965B5687}"/>
    <cellStyle name="Normal 22 4 3 5" xfId="5357" xr:uid="{0B82764B-2D17-4916-9C89-3D49020EE72D}"/>
    <cellStyle name="Normal 22 4 3 6" xfId="5335" xr:uid="{E1CC4718-4B6F-4593-AB40-4D9CD3D2375E}"/>
    <cellStyle name="Normal 22 4 3 7" xfId="5321" xr:uid="{7C7E7223-DEE3-41F8-AFBB-8A4F8DF4E636}"/>
    <cellStyle name="Normal 22 4 4" xfId="4616" xr:uid="{68F279A6-3510-4D20-B56E-BC25583E66AA}"/>
    <cellStyle name="Normal 22 4 5" xfId="4454" xr:uid="{23B955E1-9766-4862-9EE7-1BAD3B483BBF}"/>
    <cellStyle name="Normal 22 4 5 2" xfId="5362" xr:uid="{4CE2C4A9-92A9-49D6-BE0C-FEF8A5CAA31B}"/>
    <cellStyle name="Normal 22 4 5 3" xfId="5340" xr:uid="{F25A2634-0EB0-4DF3-9E9B-F7B3C08EC669}"/>
    <cellStyle name="Normal 22 4 5 4" xfId="5320" xr:uid="{4617071B-473C-47CE-9BD5-435B2EE6B986}"/>
    <cellStyle name="Normal 22 4 6" xfId="4440" xr:uid="{79821006-0F71-491B-88A4-9D525C5EC9F4}"/>
    <cellStyle name="Normal 22 4 7" xfId="4439" xr:uid="{ED899E7F-E5B0-464C-83A3-1B0CCFDCCAC8}"/>
    <cellStyle name="Normal 22 4 8" xfId="4438" xr:uid="{BCA0A553-79FA-4B0E-927B-A5BFC7FDF395}"/>
    <cellStyle name="Normal 22 4 9" xfId="4437" xr:uid="{F42085C3-6CF8-4645-9090-CD17BF4BA3C2}"/>
    <cellStyle name="Normal 22 5" xfId="4729" xr:uid="{C27FA8D1-1941-4347-A8F7-94FA57C78CDD}"/>
    <cellStyle name="Normal 23" xfId="3721" xr:uid="{004F8C59-2433-41B8-8F5F-3A338AD52499}"/>
    <cellStyle name="Normal 23 2" xfId="4282" xr:uid="{17360A63-B48E-4FC6-88F4-A7A43196A82E}"/>
    <cellStyle name="Normal 23 2 2" xfId="4327" xr:uid="{B23E1114-37A3-4C85-9334-7A0A9413C623}"/>
    <cellStyle name="Normal 23 2 2 2" xfId="4752" xr:uid="{C6A98CC4-5ED2-4025-B574-308C74460328}"/>
    <cellStyle name="Normal 23 2 2 3" xfId="4617" xr:uid="{BD84B734-87D3-44E5-B7F8-46C7D41098A8}"/>
    <cellStyle name="Normal 23 2 2 4" xfId="4578" xr:uid="{B1FF1934-C894-4C38-9D40-DD4F2A806EA5}"/>
    <cellStyle name="Normal 23 2 3" xfId="4456" xr:uid="{FFCF91D4-9787-474A-8F56-BD8CFAA64D7F}"/>
    <cellStyle name="Normal 23 2 4" xfId="4703" xr:uid="{8BC64206-BA27-49D1-A4E9-EC8977386240}"/>
    <cellStyle name="Normal 23 3" xfId="4397" xr:uid="{AFB0948B-2328-4D23-8A88-9CDF8B6A33FF}"/>
    <cellStyle name="Normal 23 4" xfId="4326" xr:uid="{9D017740-FCB9-47A9-9B78-B28819A42ACD}"/>
    <cellStyle name="Normal 23 5" xfId="4455" xr:uid="{92964645-4527-4BE0-AD01-223FD03C094D}"/>
    <cellStyle name="Normal 23 6" xfId="4730" xr:uid="{D2D4D19B-E860-4809-A8E1-8FC3EA5A814F}"/>
    <cellStyle name="Normal 24" xfId="3722" xr:uid="{D96C3B46-7449-4B94-8C3B-8C2EE2789B05}"/>
    <cellStyle name="Normal 24 2" xfId="3723" xr:uid="{3C0B381D-D968-44D7-8DE4-7AF301804804}"/>
    <cellStyle name="Normal 24 2 2" xfId="4399" xr:uid="{E3CBAF03-43BE-4FB5-8D07-310888C60F00}"/>
    <cellStyle name="Normal 24 2 3" xfId="4329" xr:uid="{0C5F83B3-22CF-4885-A164-DF5982A69C04}"/>
    <cellStyle name="Normal 24 2 4" xfId="4458" xr:uid="{E138A2A9-F48B-42D5-B220-79F82D4BE620}"/>
    <cellStyle name="Normal 24 2 5" xfId="4732" xr:uid="{29B5A001-CE6D-49B9-8BC9-CBE343D73C53}"/>
    <cellStyle name="Normal 24 3" xfId="4398" xr:uid="{BA53B0E8-2F85-4FFF-9768-20F86A28C660}"/>
    <cellStyle name="Normal 24 4" xfId="4328" xr:uid="{85411E10-312A-4CA9-87B2-EF2B887087A5}"/>
    <cellStyle name="Normal 24 5" xfId="4457" xr:uid="{BF7A7B74-67CE-4384-8955-2AD84D3E7F35}"/>
    <cellStyle name="Normal 24 6" xfId="4731" xr:uid="{5DAA0F3C-588F-4400-80AE-324A825AA2D1}"/>
    <cellStyle name="Normal 25" xfId="3730" xr:uid="{A059EEE9-2D70-4F5E-B55E-D3A71D38E429}"/>
    <cellStyle name="Normal 25 2" xfId="4331" xr:uid="{DFE9268A-BDB3-4A1F-B2FB-228515719207}"/>
    <cellStyle name="Normal 25 2 2" xfId="5360" xr:uid="{CB1D66A8-B918-4F05-8C48-4C3BDBC35AC5}"/>
    <cellStyle name="Normal 25 3" xfId="4400" xr:uid="{5FA51FC3-F277-4C27-A51B-5D755437365E}"/>
    <cellStyle name="Normal 25 4" xfId="4330" xr:uid="{BBC1D03A-C2A8-4E48-8F33-30302790D585}"/>
    <cellStyle name="Normal 25 5" xfId="4459" xr:uid="{C75AF600-37AC-4CC1-8E90-25C774944C22}"/>
    <cellStyle name="Normal 26" xfId="4280" xr:uid="{0F0F902B-2C94-4A3A-B5DC-38AAEE456949}"/>
    <cellStyle name="Normal 26 2" xfId="4281" xr:uid="{125B6552-6CF0-43DE-971C-964A0B23420E}"/>
    <cellStyle name="Normal 26 2 2" xfId="4333" xr:uid="{5F6F8C77-6D40-4B62-BB2F-F8652C588A79}"/>
    <cellStyle name="Normal 26 3" xfId="4332" xr:uid="{A94D7756-5378-4B21-981E-6BD7A086D484}"/>
    <cellStyle name="Normal 26 3 2" xfId="4619" xr:uid="{2D78CA9E-B0A9-4283-BF8B-FC595677E2B3}"/>
    <cellStyle name="Normal 27" xfId="4334" xr:uid="{04103616-9CD0-47FA-860E-27D645C17AB5}"/>
    <cellStyle name="Normal 27 2" xfId="4335" xr:uid="{A57D96BD-FD24-41D1-BF4B-98DDC2D0EACD}"/>
    <cellStyle name="Normal 27 3" xfId="4460" xr:uid="{11892A06-FC26-4929-BC47-5A3AB47A66DE}"/>
    <cellStyle name="Normal 27 4" xfId="4444" xr:uid="{22D9F857-659E-42A3-BF20-894106203EF7}"/>
    <cellStyle name="Normal 27 5" xfId="4435" xr:uid="{C5D6D835-D2A5-4C71-A5C0-8DADCDD8DDD7}"/>
    <cellStyle name="Normal 27 6" xfId="4432" xr:uid="{322806AB-FF6C-4B3E-89F1-69F9B2E224EC}"/>
    <cellStyle name="Normal 27 7" xfId="5355" xr:uid="{531CCE15-BC7E-425E-976A-10231E8715A4}"/>
    <cellStyle name="Normal 27 8" xfId="5328" xr:uid="{E0E316E6-3148-494C-B11F-C657EAA1EF79}"/>
    <cellStyle name="Normal 28" xfId="4336" xr:uid="{DA5D1DB9-90BF-4074-BAF0-146CE4B75A95}"/>
    <cellStyle name="Normal 28 2" xfId="4337" xr:uid="{E1DE040D-6894-4E82-8422-3D325DCDAA40}"/>
    <cellStyle name="Normal 28 3" xfId="4338" xr:uid="{D5A99563-788F-4FAF-9C7C-B89D58C53E5B}"/>
    <cellStyle name="Normal 29" xfId="4339" xr:uid="{24EF8367-2B2B-411D-9E18-3D347F598DCE}"/>
    <cellStyle name="Normal 29 2" xfId="4340" xr:uid="{8050266D-969A-4CFA-BC7E-97941477C1F5}"/>
    <cellStyle name="Normal 3" xfId="2" xr:uid="{665067A7-73F8-4B7E-BFD2-7BB3B9468366}"/>
    <cellStyle name="Normal 3 2" xfId="70" xr:uid="{910A257D-AC19-4AB1-B3A8-C193E1C5B69E}"/>
    <cellStyle name="Normal 3 2 2" xfId="71" xr:uid="{1BD5721B-1300-4EA4-B9CA-FE2EA46FEC43}"/>
    <cellStyle name="Normal 3 2 2 2" xfId="3724" xr:uid="{FC8F0CE2-96F2-484A-A6D1-8AE94A558C8C}"/>
    <cellStyle name="Normal 3 2 2 2 2" xfId="4580" xr:uid="{017894F8-EB5E-4A77-A09D-1DDED8DDE9F8}"/>
    <cellStyle name="Normal 3 2 2 3" xfId="4581" xr:uid="{50AD5FC4-EACE-4A1C-832F-F52362EEA3F5}"/>
    <cellStyle name="Normal 3 2 3" xfId="72" xr:uid="{D7C8E726-1120-4927-9385-C34E26CD6D59}"/>
    <cellStyle name="Normal 3 2 4" xfId="3725" xr:uid="{ED378D7C-5681-45C0-AFFB-C89ABE78A1BE}"/>
    <cellStyle name="Normal 3 2 4 2" xfId="4582" xr:uid="{D3B7D515-B838-482E-8E2E-A87030081D78}"/>
    <cellStyle name="Normal 3 2 5" xfId="4431" xr:uid="{F773499A-912F-4A2C-ADA1-C53A5826192F}"/>
    <cellStyle name="Normal 3 2 5 2" xfId="4583" xr:uid="{F093B286-B91C-45FE-A292-A8AFF4CA3510}"/>
    <cellStyle name="Normal 3 2 5 3" xfId="5305" xr:uid="{32C055E2-587D-4474-A610-C251BF96976C}"/>
    <cellStyle name="Normal 3 2 5 4" xfId="5329" xr:uid="{5620D3BC-AE1B-45D8-9028-33F3EB34B15E}"/>
    <cellStyle name="Normal 3 3" xfId="73" xr:uid="{D3C23639-A318-42E4-99DF-060C37D69B7B}"/>
    <cellStyle name="Normal 3 3 2" xfId="3726" xr:uid="{43CB1BA4-1E9C-4830-8575-D60B62661A1D}"/>
    <cellStyle name="Normal 3 3 2 2" xfId="4584" xr:uid="{C757A96F-D616-4315-AF46-2E1370B428D2}"/>
    <cellStyle name="Normal 3 3 3" xfId="4585" xr:uid="{C54C0293-C994-49BC-9A10-CBF1C0BC6006}"/>
    <cellStyle name="Normal 3 4" xfId="3733" xr:uid="{6097B784-0B81-47A7-9C49-0756FF926E39}"/>
    <cellStyle name="Normal 3 4 2" xfId="4284" xr:uid="{6106F241-92E4-4E1F-8921-95E0F913B72D}"/>
    <cellStyle name="Normal 3 4 2 2" xfId="4586" xr:uid="{292095DD-6C2D-4400-A25B-3965DBD3CE10}"/>
    <cellStyle name="Normal 3 4 2 2 2" xfId="5363" xr:uid="{20E2FC62-2279-4A0E-B1B5-98A50AA2FE3F}"/>
    <cellStyle name="Normal 3 4 2 2 3" xfId="5343" xr:uid="{549E4087-DAA7-4F95-B3AB-5A293D251C24}"/>
    <cellStyle name="Normal 3 4 2 2 4" xfId="5325" xr:uid="{26FDECC8-48C4-4D5C-B075-D8C6AE58FA0A}"/>
    <cellStyle name="Normal 3 4 3" xfId="5324" xr:uid="{074B7036-43A1-4462-8468-A24CAD7AA05C}"/>
    <cellStyle name="Normal 3 5" xfId="4283" xr:uid="{F7CA17C4-D91C-44D2-B10B-B339B72F8D7D}"/>
    <cellStyle name="Normal 3 5 2" xfId="4587" xr:uid="{2388D47E-8489-4A63-95F9-F1AE0CA57BC3}"/>
    <cellStyle name="Normal 3 5 2 2" xfId="5364" xr:uid="{DD15DC96-7907-445B-B833-91F3BEF6AF7A}"/>
    <cellStyle name="Normal 3 5 2 3" xfId="5344" xr:uid="{E74C1F73-EFFD-4732-ABD7-C9D55302D73C}"/>
    <cellStyle name="Normal 3 5 2 4" xfId="5326" xr:uid="{15C391AC-81E5-4EF4-8ABD-CD09585A687E}"/>
    <cellStyle name="Normal 3 5 3" xfId="4736" xr:uid="{E2ABC6D4-411C-469E-9F10-64F124E63381}"/>
    <cellStyle name="Normal 3 5 4" xfId="4704" xr:uid="{079C40C0-A75C-4DAB-B12A-C7E47634EF49}"/>
    <cellStyle name="Normal 3 6" xfId="4579" xr:uid="{A4EB0AD4-04C1-4899-B1EB-E8E9A3BFDA4E}"/>
    <cellStyle name="Normal 3 6 2" xfId="5359" xr:uid="{693835C5-B7E9-4AF4-ACEA-F71DC0F4D83C}"/>
    <cellStyle name="Normal 3 6 2 2" xfId="5356" xr:uid="{3FBE7DE5-3109-406F-A00F-EBE3ED54FBAA}"/>
    <cellStyle name="Normal 3 6 3" xfId="5342" xr:uid="{E304110A-CF83-4A15-9385-631E51658E18}"/>
    <cellStyle name="Normal 3 6 4" xfId="5327" xr:uid="{0DFC9B4F-CEC5-42ED-93D5-84FBD2092B0E}"/>
    <cellStyle name="Normal 30" xfId="4341" xr:uid="{B5892813-82E0-4356-B802-504321CF3971}"/>
    <cellStyle name="Normal 30 2" xfId="4342" xr:uid="{6C64AE12-3829-41FB-967F-3D24E5C4D311}"/>
    <cellStyle name="Normal 31" xfId="4343" xr:uid="{7CFB04A7-3C5D-453B-A405-91CE8A5F17F8}"/>
    <cellStyle name="Normal 31 2" xfId="4344" xr:uid="{8FEB6887-9CDB-4C83-AE84-BB6166466CCA}"/>
    <cellStyle name="Normal 32" xfId="4345" xr:uid="{A12744D7-F584-4B09-A7B7-552A5D7F2F3F}"/>
    <cellStyle name="Normal 33" xfId="4346" xr:uid="{82170C67-E2B4-46CA-8D5C-1AFF9ED06D6E}"/>
    <cellStyle name="Normal 33 2" xfId="4347" xr:uid="{B1907980-8955-47A2-B350-DF853F76D950}"/>
    <cellStyle name="Normal 34" xfId="4348" xr:uid="{C15BD948-8060-46C7-BF1C-DDE5016E065D}"/>
    <cellStyle name="Normal 34 2" xfId="4349" xr:uid="{345719CA-3740-49EB-AB50-4AE552DF0CEA}"/>
    <cellStyle name="Normal 35" xfId="4350" xr:uid="{91F1DEBD-1E86-4E1E-999F-D50FFB227FA7}"/>
    <cellStyle name="Normal 35 2" xfId="4351" xr:uid="{E77C67ED-6A44-40B6-8CD1-B066FF55E167}"/>
    <cellStyle name="Normal 36" xfId="4352" xr:uid="{61497D85-9E45-4A5B-A158-C51333723870}"/>
    <cellStyle name="Normal 36 2" xfId="4353" xr:uid="{849390A6-9FDF-4A65-8C7A-207D52DA643A}"/>
    <cellStyle name="Normal 37" xfId="4354" xr:uid="{F489A8EA-AF3C-42A3-9AE0-A0D4CB7BD1AF}"/>
    <cellStyle name="Normal 37 2" xfId="4355" xr:uid="{BA9625AF-813C-4A57-AE1E-D5B6E76A4EE8}"/>
    <cellStyle name="Normal 38" xfId="4356" xr:uid="{4AF85681-35DF-4048-B028-1C54D33D8E00}"/>
    <cellStyle name="Normal 38 2" xfId="4357" xr:uid="{501E5A04-D6B3-4A9A-8432-8669BA482F1C}"/>
    <cellStyle name="Normal 39" xfId="4358" xr:uid="{A4897082-E1F9-4E02-8593-B67EFCF8E07C}"/>
    <cellStyle name="Normal 39 2" xfId="4359" xr:uid="{BF0709D5-4A5C-4C91-83C4-6613B094B2AE}"/>
    <cellStyle name="Normal 39 2 2" xfId="4360" xr:uid="{3F66AE73-D045-4EF9-9625-B15BDFBDBE0A}"/>
    <cellStyle name="Normal 39 3" xfId="4361" xr:uid="{0D7F5DF4-8BF9-4E14-B7E5-139E42300A35}"/>
    <cellStyle name="Normal 4" xfId="74" xr:uid="{58381A41-D964-4278-ADC1-8BCD552EF1AD}"/>
    <cellStyle name="Normal 4 2" xfId="75" xr:uid="{9258ADE3-5992-4443-9E91-BD6E9AF6D339}"/>
    <cellStyle name="Normal 4 2 2" xfId="686" xr:uid="{F6D597A1-767E-418E-B0A4-C5C581D0815E}"/>
    <cellStyle name="Normal 4 2 2 2" xfId="687" xr:uid="{99B4EBC0-673F-4D69-92BE-58AEFB7E4D29}"/>
    <cellStyle name="Normal 4 2 2 3" xfId="688" xr:uid="{A21F1C36-3CC0-429B-A663-8AC47827E6CF}"/>
    <cellStyle name="Normal 4 2 2 4" xfId="689" xr:uid="{A23039E0-650D-4D2D-9B70-7E571F229025}"/>
    <cellStyle name="Normal 4 2 2 4 2" xfId="690" xr:uid="{CAAD031D-2232-4559-98FF-C7399F91338C}"/>
    <cellStyle name="Normal 4 2 2 4 3" xfId="691" xr:uid="{38C8560A-8CAE-4C7D-B582-10231BA1625C}"/>
    <cellStyle name="Normal 4 2 2 4 3 2" xfId="692" xr:uid="{115AE60E-3160-4340-8894-B7084E4D3E6B}"/>
    <cellStyle name="Normal 4 2 2 4 3 3" xfId="3663" xr:uid="{6908108C-A22E-4AEE-932B-C28ED94790E2}"/>
    <cellStyle name="Normal 4 2 3" xfId="4275" xr:uid="{1E54E344-262D-4DBF-9AD3-77B89460E2E1}"/>
    <cellStyle name="Normal 4 2 3 2" xfId="4286" xr:uid="{19E9608D-3F6C-4248-9F97-F83CED79536D}"/>
    <cellStyle name="Normal 4 2 3 2 2" xfId="4588" xr:uid="{D0EB48E6-A333-4E0B-A725-89246EE7D551}"/>
    <cellStyle name="Normal 4 2 3 3" xfId="4634" xr:uid="{B823D5DC-359F-4525-88B2-280DBCFA4A34}"/>
    <cellStyle name="Normal 4 2 3 3 2" xfId="4635" xr:uid="{BF0FC4CE-05D8-4130-A5D8-644CE9CC947D}"/>
    <cellStyle name="Normal 4 2 3 4" xfId="4636" xr:uid="{CDDCEEA6-501C-431E-8DA8-95D008D41B8E}"/>
    <cellStyle name="Normal 4 2 3 5" xfId="4637" xr:uid="{0BD52F10-3A6E-4098-975C-A7E0F80B523B}"/>
    <cellStyle name="Normal 4 2 4" xfId="4276" xr:uid="{3147B73B-72BB-40A3-9CE5-6358A8567FEB}"/>
    <cellStyle name="Normal 4 2 4 2" xfId="4363" xr:uid="{FCD40975-49D6-463E-BE57-B7013CDDE49F}"/>
    <cellStyle name="Normal 4 2 4 2 2" xfId="4638" xr:uid="{61576FEA-565C-4038-9933-702685A60C90}"/>
    <cellStyle name="Normal 4 2 4 2 3" xfId="4618" xr:uid="{3BA45708-219D-44B5-BE33-824D9130B333}"/>
    <cellStyle name="Normal 4 2 4 2 4" xfId="4474" xr:uid="{BC985528-D895-41E7-A4AF-61E673A32041}"/>
    <cellStyle name="Normal 4 2 4 3" xfId="4461" xr:uid="{3ACE2C94-BEDD-42F5-84B8-515E39DE4D73}"/>
    <cellStyle name="Normal 4 2 4 4" xfId="4705" xr:uid="{FBF5AEC1-CAF7-4A8A-83D8-DBED1A05CF86}"/>
    <cellStyle name="Normal 4 2 5" xfId="3828" xr:uid="{40827183-CF6B-4B1F-A97E-876121454CE6}"/>
    <cellStyle name="Normal 4 2 6" xfId="4477" xr:uid="{B99BBDCC-6464-4F64-A4EC-EA72E24D2701}"/>
    <cellStyle name="Normal 4 2 7" xfId="4433" xr:uid="{578D5DB6-321B-42F0-8374-C84930321648}"/>
    <cellStyle name="Normal 4 3" xfId="76" xr:uid="{81FA13AF-5BE3-48F4-BCDE-C4B03F31350A}"/>
    <cellStyle name="Normal 4 3 2" xfId="77" xr:uid="{C58AC474-CE44-4D76-95C2-960C73A9E395}"/>
    <cellStyle name="Normal 4 3 2 2" xfId="693" xr:uid="{989ED40A-FE6A-4A6D-A896-74032C8199E9}"/>
    <cellStyle name="Normal 4 3 2 3" xfId="3829" xr:uid="{8B3D0AC4-1F2C-4D45-B693-7B51D7197ED2}"/>
    <cellStyle name="Normal 4 3 3" xfId="694" xr:uid="{BEA9B9F2-3337-4422-9C41-2A4A41B76B81}"/>
    <cellStyle name="Normal 4 3 3 2" xfId="4482" xr:uid="{0B4CF90F-787C-4643-91EF-72841FADB733}"/>
    <cellStyle name="Normal 4 3 4" xfId="695" xr:uid="{193CC220-56E9-4AA2-8F07-122BAB00E970}"/>
    <cellStyle name="Normal 4 3 5" xfId="696" xr:uid="{133517CC-F9A0-4348-98EA-1B0B73B7CE24}"/>
    <cellStyle name="Normal 4 3 5 2" xfId="697" xr:uid="{5586750A-575A-4D6C-93A4-16B970EB2A21}"/>
    <cellStyle name="Normal 4 3 5 3" xfId="698" xr:uid="{71966166-A7A5-4A33-B543-12C5DEC956D8}"/>
    <cellStyle name="Normal 4 3 5 3 2" xfId="699" xr:uid="{D5A6495F-F01F-44B4-B024-CCA49966E926}"/>
    <cellStyle name="Normal 4 3 5 3 3" xfId="3662" xr:uid="{69F24821-1526-4CF3-BA11-C52E69F4E9B4}"/>
    <cellStyle name="Normal 4 3 6" xfId="3735" xr:uid="{9CE75F7F-1AAF-4E7A-93D3-3FF5941C565B}"/>
    <cellStyle name="Normal 4 4" xfId="3734" xr:uid="{30CA3929-FC62-4B05-8A8D-DB94E58B71E6}"/>
    <cellStyle name="Normal 4 4 2" xfId="4277" xr:uid="{EAAF1E0D-BF83-481F-874A-A237AFD88893}"/>
    <cellStyle name="Normal 4 4 3" xfId="4285" xr:uid="{531EF84B-2FC8-4D68-9D74-7FEB987710C0}"/>
    <cellStyle name="Normal 4 4 3 2" xfId="4288" xr:uid="{AF0F9F3A-D2D8-440C-8B00-4F0221F2DB17}"/>
    <cellStyle name="Normal 4 4 3 3" xfId="4287" xr:uid="{4D93B407-54C2-43F8-B545-D5A0725C13F7}"/>
    <cellStyle name="Normal 4 4 4" xfId="4743" xr:uid="{FD754B45-27EC-45C7-9545-D8D7294BB670}"/>
    <cellStyle name="Normal 4 5" xfId="4278" xr:uid="{98DAE858-8128-4221-B8FF-20DE34294534}"/>
    <cellStyle name="Normal 4 5 2" xfId="4362" xr:uid="{D5BC5428-CF38-4543-91F4-9A33BED7D804}"/>
    <cellStyle name="Normal 4 6" xfId="4279" xr:uid="{C74C1FE2-C536-47A5-AF84-26A65BB48833}"/>
    <cellStyle name="Normal 4 7" xfId="3737" xr:uid="{215FFCCC-E748-4009-9647-02FD8D925F40}"/>
    <cellStyle name="Normal 4 8" xfId="4429" xr:uid="{ADB549A5-F83B-4E44-8FE0-F7E9E8CBA913}"/>
    <cellStyle name="Normal 40" xfId="4364" xr:uid="{CEF66D2A-0176-43E4-B0CF-E7C2E52792A3}"/>
    <cellStyle name="Normal 40 2" xfId="4365" xr:uid="{10141140-66D4-46E9-BE40-8A774BB25D11}"/>
    <cellStyle name="Normal 40 2 2" xfId="4366" xr:uid="{FC2EE4AA-4446-4246-B750-581679290274}"/>
    <cellStyle name="Normal 40 3" xfId="4367" xr:uid="{4016948A-EDCF-4811-89F1-595C08806D99}"/>
    <cellStyle name="Normal 41" xfId="4368" xr:uid="{9C419B77-9399-420F-AE31-9F70FE8C34FC}"/>
    <cellStyle name="Normal 41 2" xfId="4369" xr:uid="{62A37D5F-BC08-44E7-9624-8E7C11BC4ED4}"/>
    <cellStyle name="Normal 42" xfId="4370" xr:uid="{39107995-2C67-42F4-8E38-451102983F2D}"/>
    <cellStyle name="Normal 42 2" xfId="4371" xr:uid="{C9BFA0ED-8686-4806-871E-4E53412441FA}"/>
    <cellStyle name="Normal 43" xfId="4372" xr:uid="{A7AA7EEA-7757-47A8-B667-791D39612B92}"/>
    <cellStyle name="Normal 43 2" xfId="4373" xr:uid="{9104B88D-3DB3-4388-BB72-8941D0D7E063}"/>
    <cellStyle name="Normal 44" xfId="4383" xr:uid="{8095F149-FE5B-4B01-AF49-03E78594856D}"/>
    <cellStyle name="Normal 44 2" xfId="4384" xr:uid="{D44F5021-E7F4-4597-8277-28A667B27AAF}"/>
    <cellStyle name="Normal 45" xfId="4597" xr:uid="{79DFD952-F519-4461-ADC7-B932FD65A196}"/>
    <cellStyle name="Normal 45 2" xfId="5349" xr:uid="{B18AAC83-B536-4DF4-9952-AD69CEB6A0E5}"/>
    <cellStyle name="Normal 45 3" xfId="5348" xr:uid="{40DCDEA1-FA60-4760-802D-0D03CD81E181}"/>
    <cellStyle name="Normal 5" xfId="78" xr:uid="{B244D714-7513-4272-8E52-43EB45AFB414}"/>
    <cellStyle name="Normal 5 10" xfId="700" xr:uid="{43AB4150-C72A-4E96-B0AA-6580D392F6C4}"/>
    <cellStyle name="Normal 5 10 2" xfId="701" xr:uid="{04861DB6-E945-4EE9-A13E-9DC59D463B33}"/>
    <cellStyle name="Normal 5 10 2 2" xfId="702" xr:uid="{04B726B6-6AB5-4A95-81E3-A9851A9032DA}"/>
    <cellStyle name="Normal 5 10 2 3" xfId="703" xr:uid="{43C60EF7-296B-45C5-BDF8-DFE047C7B926}"/>
    <cellStyle name="Normal 5 10 2 4" xfId="704" xr:uid="{97DF5342-1F44-467F-826A-64DC99B0B855}"/>
    <cellStyle name="Normal 5 10 3" xfId="705" xr:uid="{79693AB8-E57D-4F4F-9960-9E61CC04C2EF}"/>
    <cellStyle name="Normal 5 10 3 2" xfId="706" xr:uid="{AFB20A1E-2590-49AF-9917-A3C067EC2115}"/>
    <cellStyle name="Normal 5 10 3 3" xfId="707" xr:uid="{736B1078-13CE-4FF8-84B0-5EB3D104DDE2}"/>
    <cellStyle name="Normal 5 10 3 4" xfId="708" xr:uid="{150C660E-93B7-4455-827F-0A0C62FB14F9}"/>
    <cellStyle name="Normal 5 10 4" xfId="709" xr:uid="{5FBC0A0E-E293-45EA-ADE2-BD69CFBCCF51}"/>
    <cellStyle name="Normal 5 10 5" xfId="710" xr:uid="{FA66A26E-8776-4743-A5A9-8B7EDBECEF3A}"/>
    <cellStyle name="Normal 5 10 6" xfId="711" xr:uid="{44DA98A7-F740-41FD-8BED-54AA0AC15438}"/>
    <cellStyle name="Normal 5 11" xfId="712" xr:uid="{825EAC87-90F4-49D3-A157-DFB99DB2EB1A}"/>
    <cellStyle name="Normal 5 11 2" xfId="713" xr:uid="{EF982369-B6A5-4ADA-85BD-DCE65A7CF63C}"/>
    <cellStyle name="Normal 5 11 2 2" xfId="714" xr:uid="{310F89C6-AB88-41C6-AE60-8FC4E74C06C5}"/>
    <cellStyle name="Normal 5 11 2 2 2" xfId="4374" xr:uid="{E7BAD2D1-A298-451B-A6B8-21867D2EE91F}"/>
    <cellStyle name="Normal 5 11 2 2 3" xfId="4604" xr:uid="{C3E014BF-2943-4077-B7C6-70FFC319DA24}"/>
    <cellStyle name="Normal 5 11 2 3" xfId="715" xr:uid="{2D4EB6A0-DCD9-4F86-B9D6-9F39C83B08C2}"/>
    <cellStyle name="Normal 5 11 2 4" xfId="716" xr:uid="{CF72BC33-FF91-49EA-AF95-3C89D246EC57}"/>
    <cellStyle name="Normal 5 11 3" xfId="717" xr:uid="{AA6E70B1-499F-418E-BF7F-E37AB3A4EC2A}"/>
    <cellStyle name="Normal 5 11 4" xfId="718" xr:uid="{6A11BFC9-1135-4EE3-9240-291F898AAB54}"/>
    <cellStyle name="Normal 5 11 4 2" xfId="4744" xr:uid="{841E790E-57CD-48AB-9659-16D8664C0CA9}"/>
    <cellStyle name="Normal 5 11 4 3" xfId="4605" xr:uid="{0C04E829-31C2-4637-B8C1-3EEFE217FC3A}"/>
    <cellStyle name="Normal 5 11 4 4" xfId="4462" xr:uid="{E5990E39-CBB1-4174-80B9-1A184D5EA2EC}"/>
    <cellStyle name="Normal 5 11 5" xfId="719" xr:uid="{826A9C34-E796-4DB7-ACAB-45A634E288CE}"/>
    <cellStyle name="Normal 5 12" xfId="720" xr:uid="{C971C7CC-D2D2-46C0-9C10-2C49CDB420DA}"/>
    <cellStyle name="Normal 5 12 2" xfId="721" xr:uid="{3E1D1E7B-A2FA-44B6-ABDD-505C41E65C45}"/>
    <cellStyle name="Normal 5 12 3" xfId="722" xr:uid="{B89AFFDC-CCEF-4073-B680-BF2A21D27A11}"/>
    <cellStyle name="Normal 5 12 4" xfId="723" xr:uid="{2D1858BD-24CD-4929-AD1B-4C0715352240}"/>
    <cellStyle name="Normal 5 13" xfId="724" xr:uid="{3BDE1C74-03A0-4835-B2FF-B6CB88F027C1}"/>
    <cellStyle name="Normal 5 13 2" xfId="725" xr:uid="{B0A69ED4-33CE-4B7F-B9CE-429872F2D1CE}"/>
    <cellStyle name="Normal 5 13 3" xfId="726" xr:uid="{7E71B722-4D70-4E38-8C66-E4701ECE4396}"/>
    <cellStyle name="Normal 5 13 4" xfId="727" xr:uid="{E415B730-F586-46AF-AC9D-9F445795BDE7}"/>
    <cellStyle name="Normal 5 14" xfId="728" xr:uid="{C8420FF8-8EB8-459A-9307-DE0AD446AB27}"/>
    <cellStyle name="Normal 5 14 2" xfId="729" xr:uid="{955D0AA5-A7EA-41C5-8AB8-30FE9DA1DAA0}"/>
    <cellStyle name="Normal 5 15" xfId="730" xr:uid="{9B7F9C6E-DC05-4D3D-8827-8A14C7DB9336}"/>
    <cellStyle name="Normal 5 16" xfId="731" xr:uid="{99A5A12C-93A1-41D2-B43D-C886A2CE418E}"/>
    <cellStyle name="Normal 5 17" xfId="732" xr:uid="{EE32AB99-1198-4D2C-920D-42F109353EF2}"/>
    <cellStyle name="Normal 5 2" xfId="79" xr:uid="{44599BA9-44B8-444D-8C03-5FF967CA49DE}"/>
    <cellStyle name="Normal 5 2 2" xfId="3727" xr:uid="{E38B8B4A-16AC-4720-96A9-8CECE1017F81}"/>
    <cellStyle name="Normal 5 2 2 2" xfId="4404" xr:uid="{0FDC0B26-6A3E-4B77-8090-F107A40026C1}"/>
    <cellStyle name="Normal 5 2 2 2 2" xfId="4405" xr:uid="{2855B841-3980-4A1C-A3DB-6E5CF7940706}"/>
    <cellStyle name="Normal 5 2 2 2 2 2" xfId="4406" xr:uid="{0E3E7FAA-27F2-4EE6-BC47-FF0A2759AAE5}"/>
    <cellStyle name="Normal 5 2 2 2 3" xfId="4407" xr:uid="{647AC720-2EEF-4FFB-9162-6D488ACB7F72}"/>
    <cellStyle name="Normal 5 2 2 2 4" xfId="4589" xr:uid="{1889A48D-BF4C-45C5-A7BC-8390447EC011}"/>
    <cellStyle name="Normal 5 2 2 2 5" xfId="5301" xr:uid="{E9884A53-8A14-48BD-A29A-5585D47CA28F}"/>
    <cellStyle name="Normal 5 2 2 2 6" xfId="5333" xr:uid="{7296671A-5A72-475F-AD84-247133A950FC}"/>
    <cellStyle name="Normal 5 2 2 3" xfId="4408" xr:uid="{38EAA08D-374A-4A4B-9ACA-987A49DA51AC}"/>
    <cellStyle name="Normal 5 2 2 3 2" xfId="4409" xr:uid="{C1BFDF6B-CA42-4CE3-A9C6-EC6AED50B57B}"/>
    <cellStyle name="Normal 5 2 2 4" xfId="4410" xr:uid="{247D999E-62EB-4DBA-B349-A6E32EAB2358}"/>
    <cellStyle name="Normal 5 2 2 5" xfId="4427" xr:uid="{428EB033-4C75-4831-A0F9-096670C0F4BC}"/>
    <cellStyle name="Normal 5 2 2 6" xfId="4441" xr:uid="{6D2090A7-AEEA-48DA-86A9-BBFBECEE326C}"/>
    <cellStyle name="Normal 5 2 2 7" xfId="4403" xr:uid="{7E461901-B9A6-4356-8BE8-9A2B13EB2ADD}"/>
    <cellStyle name="Normal 5 2 2 8" xfId="5334" xr:uid="{408E2FF6-E14E-4BB1-9CC9-59D41DCB20CF}"/>
    <cellStyle name="Normal 5 2 3" xfId="4375" xr:uid="{3945B54B-AFBE-4265-AD84-AADE5E674DFA}"/>
    <cellStyle name="Normal 5 2 3 2" xfId="4412" xr:uid="{1700CE10-2189-4D6C-B8E3-4DBD67014D49}"/>
    <cellStyle name="Normal 5 2 3 2 2" xfId="4413" xr:uid="{F76C9ECD-D21B-4AB6-A5A2-5ED03381FB41}"/>
    <cellStyle name="Normal 5 2 3 2 3" xfId="4590" xr:uid="{5ABFADE8-90B6-4B50-AC29-D5FBEC2E72BB}"/>
    <cellStyle name="Normal 5 2 3 2 4" xfId="5302" xr:uid="{4D051268-C14D-44C9-9461-A3E9C1FE4D46}"/>
    <cellStyle name="Normal 5 2 3 2 5" xfId="5331" xr:uid="{1FD8E02C-5B91-4AC8-93FD-DF0F9EA67EF8}"/>
    <cellStyle name="Normal 5 2 3 3" xfId="4414" xr:uid="{87B63328-BA1E-4CA2-A68A-2FAEB5374C69}"/>
    <cellStyle name="Normal 5 2 3 3 2" xfId="4733" xr:uid="{E7ABFEFF-FD41-4817-B477-AF30283A086B}"/>
    <cellStyle name="Normal 5 2 3 4" xfId="4463" xr:uid="{826C99C3-06E4-45DE-A5BC-85BAF5FE756A}"/>
    <cellStyle name="Normal 5 2 3 4 2" xfId="4706" xr:uid="{84295EAB-9BE7-4F19-9BED-DA3686A2737C}"/>
    <cellStyle name="Normal 5 2 3 5" xfId="4442" xr:uid="{B9C2A560-3124-4DEB-B690-706553798456}"/>
    <cellStyle name="Normal 5 2 3 6" xfId="4436" xr:uid="{503C52BF-C3F1-4D32-AABD-B5BA62D9ED22}"/>
    <cellStyle name="Normal 5 2 3 7" xfId="4411" xr:uid="{D478AC77-5C18-4D2B-81C7-4B4C30DA8321}"/>
    <cellStyle name="Normal 5 2 3 8" xfId="5332" xr:uid="{EC753BE3-3A49-47B8-87BB-03AB91351FB7}"/>
    <cellStyle name="Normal 5 2 4" xfId="4415" xr:uid="{C1165A22-4A88-47FD-98E1-6940952297C8}"/>
    <cellStyle name="Normal 5 2 4 2" xfId="4416" xr:uid="{79FBFE8D-1221-4B5C-B495-E8C4E4B2462C}"/>
    <cellStyle name="Normal 5 2 5" xfId="4417" xr:uid="{1ECE1632-5A97-4076-83C5-3F8BE3C7CEC0}"/>
    <cellStyle name="Normal 5 2 6" xfId="4402" xr:uid="{BED38944-3A11-49AA-9AF0-CFEC168BF83D}"/>
    <cellStyle name="Normal 5 3" xfId="80" xr:uid="{40C58672-2AA3-4DD9-BE0B-4C01A4C6C2FB}"/>
    <cellStyle name="Normal 5 3 2" xfId="4377" xr:uid="{D515A00D-C602-4E4A-A619-8DD29955CBB9}"/>
    <cellStyle name="Normal 5 3 3" xfId="4376" xr:uid="{2D6B57E3-45AA-4CEA-8D32-1D6DAC8D348C}"/>
    <cellStyle name="Normal 5 4" xfId="81" xr:uid="{516112C5-950C-4BD3-A633-F627916384EE}"/>
    <cellStyle name="Normal 5 4 10" xfId="733" xr:uid="{090E198E-3124-4BDA-9AE5-616F85BABCFD}"/>
    <cellStyle name="Normal 5 4 11" xfId="734" xr:uid="{277DAB2C-CFFC-4978-AC87-C11C1B18DC93}"/>
    <cellStyle name="Normal 5 4 2" xfId="735" xr:uid="{830CF8FE-5E67-4EBA-A649-1F7C3AEB3B16}"/>
    <cellStyle name="Normal 5 4 2 2" xfId="736" xr:uid="{10FC4318-D919-4D58-BCE4-C7A0CBC84CE7}"/>
    <cellStyle name="Normal 5 4 2 2 2" xfId="737" xr:uid="{287738D4-4A75-4667-8044-02B7971B77EF}"/>
    <cellStyle name="Normal 5 4 2 2 2 2" xfId="738" xr:uid="{23199EF8-65A0-4A58-9DC1-41B087794C79}"/>
    <cellStyle name="Normal 5 4 2 2 2 2 2" xfId="739" xr:uid="{CDE04CC6-F7EB-4DCE-BB7D-0DDB4E8AA058}"/>
    <cellStyle name="Normal 5 4 2 2 2 2 2 2" xfId="3830" xr:uid="{46A367A3-7381-4589-8852-F2BE5C1F81E5}"/>
    <cellStyle name="Normal 5 4 2 2 2 2 2 2 2" xfId="3831" xr:uid="{FBFA6A40-CEE9-422D-B005-A865D5163964}"/>
    <cellStyle name="Normal 5 4 2 2 2 2 2 3" xfId="3832" xr:uid="{D6CE2C08-DC93-45BB-9D4D-ECBA297A1896}"/>
    <cellStyle name="Normal 5 4 2 2 2 2 3" xfId="740" xr:uid="{0AD6D626-FFFA-48FC-97F8-2BB12F218939}"/>
    <cellStyle name="Normal 5 4 2 2 2 2 3 2" xfId="3833" xr:uid="{6AE75014-439D-4580-8380-EB75106593C3}"/>
    <cellStyle name="Normal 5 4 2 2 2 2 4" xfId="741" xr:uid="{DE590BD3-08AC-4A7E-9DC0-C414C782BDE3}"/>
    <cellStyle name="Normal 5 4 2 2 2 3" xfId="742" xr:uid="{709969AA-0C74-40E6-8BB3-BC7A53363E9B}"/>
    <cellStyle name="Normal 5 4 2 2 2 3 2" xfId="743" xr:uid="{02FD36AA-E475-4068-AED8-42F9D1538223}"/>
    <cellStyle name="Normal 5 4 2 2 2 3 2 2" xfId="3834" xr:uid="{69D2051C-523D-496F-ABD3-2AF230A588DD}"/>
    <cellStyle name="Normal 5 4 2 2 2 3 3" xfId="744" xr:uid="{1F945AEA-1342-4AF9-A1E3-6B60DB9FCFCF}"/>
    <cellStyle name="Normal 5 4 2 2 2 3 4" xfId="745" xr:uid="{023E431B-C5AC-4DB5-8144-7C1E056F1510}"/>
    <cellStyle name="Normal 5 4 2 2 2 4" xfId="746" xr:uid="{15A37721-AAC3-49AF-A8BB-12F817FB03B1}"/>
    <cellStyle name="Normal 5 4 2 2 2 4 2" xfId="3835" xr:uid="{9E914F37-96CA-478A-961B-ACDF632BFD81}"/>
    <cellStyle name="Normal 5 4 2 2 2 5" xfId="747" xr:uid="{33E9A4D2-0ADE-43CF-8B54-D01B25DC2046}"/>
    <cellStyle name="Normal 5 4 2 2 2 6" xfId="748" xr:uid="{913DFA3E-9371-421F-BD9D-83C0813B4E3D}"/>
    <cellStyle name="Normal 5 4 2 2 3" xfId="749" xr:uid="{D76B54BE-98FC-4602-9593-8ADD9806A42A}"/>
    <cellStyle name="Normal 5 4 2 2 3 2" xfId="750" xr:uid="{FF8A7E33-7F22-4878-8746-2CBBEEE4CCF3}"/>
    <cellStyle name="Normal 5 4 2 2 3 2 2" xfId="751" xr:uid="{83D7C895-C335-4783-B3F4-4F775311C28D}"/>
    <cellStyle name="Normal 5 4 2 2 3 2 2 2" xfId="3836" xr:uid="{D79B795F-3C31-4F3B-9B80-DAEEDA516A86}"/>
    <cellStyle name="Normal 5 4 2 2 3 2 2 2 2" xfId="3837" xr:uid="{E84919F3-E298-4E16-8682-4DA4C5FA93F5}"/>
    <cellStyle name="Normal 5 4 2 2 3 2 2 3" xfId="3838" xr:uid="{05F34C02-904F-4B2B-A8C8-895081463F24}"/>
    <cellStyle name="Normal 5 4 2 2 3 2 3" xfId="752" xr:uid="{954C48DA-4469-4795-B1EA-4AF01F9D4603}"/>
    <cellStyle name="Normal 5 4 2 2 3 2 3 2" xfId="3839" xr:uid="{15E4A2AE-C992-4C2E-9C25-95762CD23ACC}"/>
    <cellStyle name="Normal 5 4 2 2 3 2 4" xfId="753" xr:uid="{06C1E898-3225-4310-93CE-EC879BA88B60}"/>
    <cellStyle name="Normal 5 4 2 2 3 3" xfId="754" xr:uid="{0029BBDB-2B4C-4D73-B0FB-D603A81B8447}"/>
    <cellStyle name="Normal 5 4 2 2 3 3 2" xfId="3840" xr:uid="{0CA4494A-9A80-4A5F-803E-2926FB589CC6}"/>
    <cellStyle name="Normal 5 4 2 2 3 3 2 2" xfId="3841" xr:uid="{054090B8-1104-44AD-A46A-2A12BFB4AB3A}"/>
    <cellStyle name="Normal 5 4 2 2 3 3 3" xfId="3842" xr:uid="{8A38B16F-B896-48B1-9B21-101DB0D3334C}"/>
    <cellStyle name="Normal 5 4 2 2 3 4" xfId="755" xr:uid="{DC6D7034-2F9D-437F-AF79-4EE910BC161A}"/>
    <cellStyle name="Normal 5 4 2 2 3 4 2" xfId="3843" xr:uid="{6695D720-05B3-45FE-BD5C-7899BCC27723}"/>
    <cellStyle name="Normal 5 4 2 2 3 5" xfId="756" xr:uid="{58C95807-054E-47AF-8E58-288C6850034F}"/>
    <cellStyle name="Normal 5 4 2 2 4" xfId="757" xr:uid="{9F521749-DE23-466B-8878-8F34CC388090}"/>
    <cellStyle name="Normal 5 4 2 2 4 2" xfId="758" xr:uid="{238B6C11-655C-49E1-BC5B-72A3DE4D1399}"/>
    <cellStyle name="Normal 5 4 2 2 4 2 2" xfId="3844" xr:uid="{911B8BF5-DDE9-464C-8CB0-ABD611B09EF4}"/>
    <cellStyle name="Normal 5 4 2 2 4 2 2 2" xfId="3845" xr:uid="{3123B58C-DA7B-47B5-B902-37662DB800DF}"/>
    <cellStyle name="Normal 5 4 2 2 4 2 3" xfId="3846" xr:uid="{5408F7E5-E1C8-4C27-9815-A20D22EDEE73}"/>
    <cellStyle name="Normal 5 4 2 2 4 3" xfId="759" xr:uid="{77247A45-06CA-4E03-9453-B4CF8B7BECEC}"/>
    <cellStyle name="Normal 5 4 2 2 4 3 2" xfId="3847" xr:uid="{8C2046DB-0732-4600-9BE5-0BADEB3140AA}"/>
    <cellStyle name="Normal 5 4 2 2 4 4" xfId="760" xr:uid="{80467F5D-8B6E-4BF6-A6CF-7EADD36BDE6C}"/>
    <cellStyle name="Normal 5 4 2 2 5" xfId="761" xr:uid="{511ECE9B-E798-4E28-A2F1-A3A4E7D640E0}"/>
    <cellStyle name="Normal 5 4 2 2 5 2" xfId="762" xr:uid="{ECDA47B8-2251-45BA-9A5E-8842F52CF7D1}"/>
    <cellStyle name="Normal 5 4 2 2 5 2 2" xfId="3848" xr:uid="{15AD1B2E-289A-4E8F-815D-D7F70F7B6A7F}"/>
    <cellStyle name="Normal 5 4 2 2 5 3" xfId="763" xr:uid="{7611AD9F-CF42-486B-80D5-7A7475282541}"/>
    <cellStyle name="Normal 5 4 2 2 5 4" xfId="764" xr:uid="{4F14B75D-7CE2-40DD-92C3-56DE3B7DD29B}"/>
    <cellStyle name="Normal 5 4 2 2 6" xfId="765" xr:uid="{CB13F6EF-7C0E-432D-9F2B-5490ABD5D41D}"/>
    <cellStyle name="Normal 5 4 2 2 6 2" xfId="3849" xr:uid="{87763255-409F-4A85-819C-80B33044A529}"/>
    <cellStyle name="Normal 5 4 2 2 7" xfId="766" xr:uid="{B18533B1-BD3B-4653-9315-170A2B6CE2F3}"/>
    <cellStyle name="Normal 5 4 2 2 8" xfId="767" xr:uid="{79753D0A-A015-4646-9B0E-D868DD4D54ED}"/>
    <cellStyle name="Normal 5 4 2 3" xfId="768" xr:uid="{E69DD00B-6520-47A3-BC2B-1AA02705B17D}"/>
    <cellStyle name="Normal 5 4 2 3 2" xfId="769" xr:uid="{381E6200-4ECF-4EDF-8087-5C2DB19A5838}"/>
    <cellStyle name="Normal 5 4 2 3 2 2" xfId="770" xr:uid="{6A6D3FB1-7723-4A3D-9D25-189B1920E14A}"/>
    <cellStyle name="Normal 5 4 2 3 2 2 2" xfId="3850" xr:uid="{83B7C28F-9D7F-46A7-8763-9E4BCB9AEBFF}"/>
    <cellStyle name="Normal 5 4 2 3 2 2 2 2" xfId="3851" xr:uid="{4C628822-8B15-47AA-B0BC-B3FF0723C414}"/>
    <cellStyle name="Normal 5 4 2 3 2 2 3" xfId="3852" xr:uid="{07AD1533-E364-4C38-A8C5-447CB294F760}"/>
    <cellStyle name="Normal 5 4 2 3 2 3" xfId="771" xr:uid="{07D66992-CCF0-4A56-8B01-2ACBF38DE5FE}"/>
    <cellStyle name="Normal 5 4 2 3 2 3 2" xfId="3853" xr:uid="{38C1FB89-75DA-4121-8A37-D480EF2EF6AC}"/>
    <cellStyle name="Normal 5 4 2 3 2 4" xfId="772" xr:uid="{702A5D77-FAE3-471C-8C37-FCEC89020211}"/>
    <cellStyle name="Normal 5 4 2 3 3" xfId="773" xr:uid="{CD56D24D-DA08-41AE-A8D7-EB38F45708A5}"/>
    <cellStyle name="Normal 5 4 2 3 3 2" xfId="774" xr:uid="{A4E80514-8A5C-485B-A677-6EDE973EEBE2}"/>
    <cellStyle name="Normal 5 4 2 3 3 2 2" xfId="3854" xr:uid="{1A6938FF-EEC3-448E-92E6-10EBA043ECEE}"/>
    <cellStyle name="Normal 5 4 2 3 3 3" xfId="775" xr:uid="{48E47C4C-1E84-4704-8EFF-FACE6606FC5E}"/>
    <cellStyle name="Normal 5 4 2 3 3 4" xfId="776" xr:uid="{30308A50-FC51-4066-BA2F-20BDC84A3CB9}"/>
    <cellStyle name="Normal 5 4 2 3 4" xfId="777" xr:uid="{AFF781CD-2614-4058-9870-822429AA0D5B}"/>
    <cellStyle name="Normal 5 4 2 3 4 2" xfId="3855" xr:uid="{ECE7F545-DC74-4786-88A8-AA924C27D887}"/>
    <cellStyle name="Normal 5 4 2 3 5" xfId="778" xr:uid="{23C3561F-7304-4D3A-9D31-78B310357124}"/>
    <cellStyle name="Normal 5 4 2 3 6" xfId="779" xr:uid="{A2C24D86-20EE-4F8D-A657-14FF9C7FDD1B}"/>
    <cellStyle name="Normal 5 4 2 4" xfId="780" xr:uid="{0C5D561D-1E85-4E9E-B280-0E779C776E2B}"/>
    <cellStyle name="Normal 5 4 2 4 2" xfId="781" xr:uid="{82825438-DB4A-4927-8DAC-D12193264590}"/>
    <cellStyle name="Normal 5 4 2 4 2 2" xfId="782" xr:uid="{0FA6F960-8E7D-4E38-9796-7D7E699B11FF}"/>
    <cellStyle name="Normal 5 4 2 4 2 2 2" xfId="3856" xr:uid="{C6BF060D-B285-4CFB-90CB-ED0EBB7C07F7}"/>
    <cellStyle name="Normal 5 4 2 4 2 2 2 2" xfId="3857" xr:uid="{E9440CA1-CCD8-4A2B-AD66-11C9683BA0AB}"/>
    <cellStyle name="Normal 5 4 2 4 2 2 3" xfId="3858" xr:uid="{3F940685-BF10-4EFD-8C04-19215F0BBA9B}"/>
    <cellStyle name="Normal 5 4 2 4 2 3" xfId="783" xr:uid="{354C03C7-0B3F-4596-89F0-FBDA125D6340}"/>
    <cellStyle name="Normal 5 4 2 4 2 3 2" xfId="3859" xr:uid="{CCE0D8C8-4DAB-40E0-B25A-5CB2D7CCD716}"/>
    <cellStyle name="Normal 5 4 2 4 2 4" xfId="784" xr:uid="{EAD65DC8-CEF2-4E3D-A64C-5796D8065611}"/>
    <cellStyle name="Normal 5 4 2 4 3" xfId="785" xr:uid="{F0C31DC2-C909-4B1F-933C-82A08CAD8767}"/>
    <cellStyle name="Normal 5 4 2 4 3 2" xfId="3860" xr:uid="{8C89DE67-6084-4A5F-AD47-8271E4D2028B}"/>
    <cellStyle name="Normal 5 4 2 4 3 2 2" xfId="3861" xr:uid="{A71F1ACB-E365-4520-A41A-FB1E6E55CFEC}"/>
    <cellStyle name="Normal 5 4 2 4 3 3" xfId="3862" xr:uid="{F9C2CBAE-D603-417A-9691-86EEC7428C7C}"/>
    <cellStyle name="Normal 5 4 2 4 4" xfId="786" xr:uid="{D81AD704-3C53-427A-8862-CC597D172354}"/>
    <cellStyle name="Normal 5 4 2 4 4 2" xfId="3863" xr:uid="{FD3AD476-AF5F-4566-B555-91A67CAEB0D1}"/>
    <cellStyle name="Normal 5 4 2 4 5" xfId="787" xr:uid="{482FD526-F1C0-4033-945A-13F4B91C9AA8}"/>
    <cellStyle name="Normal 5 4 2 5" xfId="788" xr:uid="{14C9D346-2CFA-41D4-8491-AEACD3D79BE9}"/>
    <cellStyle name="Normal 5 4 2 5 2" xfId="789" xr:uid="{17A3FC39-8B98-4215-B885-DA03363E6F72}"/>
    <cellStyle name="Normal 5 4 2 5 2 2" xfId="3864" xr:uid="{2A6DCF2D-F890-4483-A8C0-323AB29370C0}"/>
    <cellStyle name="Normal 5 4 2 5 2 2 2" xfId="3865" xr:uid="{15F5DCE1-AEB0-47E6-A3F1-410B84099813}"/>
    <cellStyle name="Normal 5 4 2 5 2 3" xfId="3866" xr:uid="{FFD578F8-7C34-46E3-88B7-0B78A4D706AC}"/>
    <cellStyle name="Normal 5 4 2 5 3" xfId="790" xr:uid="{7D29F1F6-A9BF-46BD-B8AE-5F532B4EF7E3}"/>
    <cellStyle name="Normal 5 4 2 5 3 2" xfId="3867" xr:uid="{DBDEC154-8CFE-4775-A262-62B0BBD4B2C5}"/>
    <cellStyle name="Normal 5 4 2 5 4" xfId="791" xr:uid="{4F7A3986-CF5E-43DD-AADF-FC9753C98983}"/>
    <cellStyle name="Normal 5 4 2 6" xfId="792" xr:uid="{46E4DF59-B4E0-429D-9FCA-B710A77FAD62}"/>
    <cellStyle name="Normal 5 4 2 6 2" xfId="793" xr:uid="{2A78B579-7767-4ACC-BD41-F098D1FE2D3D}"/>
    <cellStyle name="Normal 5 4 2 6 2 2" xfId="3868" xr:uid="{2323EE5F-3EDB-4ED6-BD31-5F0259F42A6F}"/>
    <cellStyle name="Normal 5 4 2 6 2 3" xfId="4390" xr:uid="{E7F0B629-25FB-46E2-91AA-04E29DAB82E2}"/>
    <cellStyle name="Normal 5 4 2 6 3" xfId="794" xr:uid="{5E334300-CA15-4EB0-A036-2DAC569E2ACD}"/>
    <cellStyle name="Normal 5 4 2 6 4" xfId="795" xr:uid="{4AF5BE69-3B6C-44ED-8D42-98C3B5909360}"/>
    <cellStyle name="Normal 5 4 2 6 4 2" xfId="4749" xr:uid="{D7405AFF-2CF4-43B7-892C-BBA206E573E0}"/>
    <cellStyle name="Normal 5 4 2 6 4 3" xfId="4606" xr:uid="{E6165129-C2B7-453E-BD42-876A76741083}"/>
    <cellStyle name="Normal 5 4 2 6 4 4" xfId="4470" xr:uid="{01764D0F-6059-46EB-928E-58DF8CD3104B}"/>
    <cellStyle name="Normal 5 4 2 7" xfId="796" xr:uid="{09661259-5C9C-495B-B431-C0273FF9FD04}"/>
    <cellStyle name="Normal 5 4 2 7 2" xfId="3869" xr:uid="{6C0C828B-CCB5-4468-8C33-C82190754F72}"/>
    <cellStyle name="Normal 5 4 2 8" xfId="797" xr:uid="{4899D12B-C8F1-4E26-BC48-EC683AE02B43}"/>
    <cellStyle name="Normal 5 4 2 9" xfId="798" xr:uid="{EDB095F7-8947-4822-8722-920A986DAA49}"/>
    <cellStyle name="Normal 5 4 3" xfId="799" xr:uid="{CBEFD431-44CA-4526-818B-E77737127207}"/>
    <cellStyle name="Normal 5 4 3 2" xfId="800" xr:uid="{E746029C-5ACB-46A1-8CF4-195C42F4D4C6}"/>
    <cellStyle name="Normal 5 4 3 2 2" xfId="801" xr:uid="{F8218CBE-1F1C-41A6-9F21-630EE2F1DA61}"/>
    <cellStyle name="Normal 5 4 3 2 2 2" xfId="802" xr:uid="{6504CA2E-90C8-4CA4-AAD5-8036707BA30D}"/>
    <cellStyle name="Normal 5 4 3 2 2 2 2" xfId="3870" xr:uid="{E5B0164F-8DB9-4748-97D2-688852A7EA63}"/>
    <cellStyle name="Normal 5 4 3 2 2 2 2 2" xfId="3871" xr:uid="{C27E9961-9E5E-4FCE-A98F-C0A818EA74F4}"/>
    <cellStyle name="Normal 5 4 3 2 2 2 3" xfId="3872" xr:uid="{0E78D16E-B058-457B-91CF-B5E4E73BA09D}"/>
    <cellStyle name="Normal 5 4 3 2 2 3" xfId="803" xr:uid="{1E1B7371-F9CE-435A-848F-BF9697FE56C1}"/>
    <cellStyle name="Normal 5 4 3 2 2 3 2" xfId="3873" xr:uid="{D8CEF2CE-3EFE-40BF-86AD-91DD66AF9E6A}"/>
    <cellStyle name="Normal 5 4 3 2 2 4" xfId="804" xr:uid="{871F316D-CDAE-404B-A0BC-E23F5EBBF97A}"/>
    <cellStyle name="Normal 5 4 3 2 3" xfId="805" xr:uid="{4BE9212C-FBF5-4866-86B8-3D9F5D37AD90}"/>
    <cellStyle name="Normal 5 4 3 2 3 2" xfId="806" xr:uid="{504A8B10-2555-4564-81EF-DB4592D9BA38}"/>
    <cellStyle name="Normal 5 4 3 2 3 2 2" xfId="3874" xr:uid="{1A32C5AB-B538-4B6E-831C-81B6175DAAC9}"/>
    <cellStyle name="Normal 5 4 3 2 3 3" xfId="807" xr:uid="{B684D4E7-5CB1-46B4-9F74-D96B9A87B613}"/>
    <cellStyle name="Normal 5 4 3 2 3 4" xfId="808" xr:uid="{C8FBB368-9928-4FB0-95B4-01F43DF6DBCC}"/>
    <cellStyle name="Normal 5 4 3 2 4" xfId="809" xr:uid="{6130E442-1A5C-4785-93E8-78864FD3B989}"/>
    <cellStyle name="Normal 5 4 3 2 4 2" xfId="3875" xr:uid="{065E0A85-551D-4652-8525-836E866B1A09}"/>
    <cellStyle name="Normal 5 4 3 2 5" xfId="810" xr:uid="{D4AE95DE-83E7-451A-95C8-A4FAF40B0F91}"/>
    <cellStyle name="Normal 5 4 3 2 6" xfId="811" xr:uid="{5F2D002E-0A53-4A5C-8764-5AA658063661}"/>
    <cellStyle name="Normal 5 4 3 3" xfId="812" xr:uid="{F8A30474-7084-49B9-9936-FC15905DAD14}"/>
    <cellStyle name="Normal 5 4 3 3 2" xfId="813" xr:uid="{10D1FDE1-A310-4887-850F-7DF7D8C52D07}"/>
    <cellStyle name="Normal 5 4 3 3 2 2" xfId="814" xr:uid="{DD5B8F6B-7178-469B-8A75-7B74600AF0AA}"/>
    <cellStyle name="Normal 5 4 3 3 2 2 2" xfId="3876" xr:uid="{B288B645-8894-410B-9D2D-B3DB6BD0AE4D}"/>
    <cellStyle name="Normal 5 4 3 3 2 2 2 2" xfId="3877" xr:uid="{E9D51D61-90DD-43C0-B573-3664A99442A7}"/>
    <cellStyle name="Normal 5 4 3 3 2 2 3" xfId="3878" xr:uid="{D90EB382-9147-4605-A0F8-7D8465581BCF}"/>
    <cellStyle name="Normal 5 4 3 3 2 3" xfId="815" xr:uid="{12DEFC59-DD87-43F0-AAC7-9351E62ED056}"/>
    <cellStyle name="Normal 5 4 3 3 2 3 2" xfId="3879" xr:uid="{454ABC38-501A-47EB-8778-3821F454973F}"/>
    <cellStyle name="Normal 5 4 3 3 2 4" xfId="816" xr:uid="{25E50FE7-1E18-4F8D-9FFA-1EB44B7942CA}"/>
    <cellStyle name="Normal 5 4 3 3 3" xfId="817" xr:uid="{C153BC64-69C9-42FB-B9DC-86C52694D04B}"/>
    <cellStyle name="Normal 5 4 3 3 3 2" xfId="3880" xr:uid="{6D394EF6-6C91-4721-8C12-71359A91A9A2}"/>
    <cellStyle name="Normal 5 4 3 3 3 2 2" xfId="3881" xr:uid="{6354EC70-A025-4CF1-9DA6-4D7957AEFDD7}"/>
    <cellStyle name="Normal 5 4 3 3 3 3" xfId="3882" xr:uid="{642AA063-9CD9-43D6-91BB-2661D841988C}"/>
    <cellStyle name="Normal 5 4 3 3 4" xfId="818" xr:uid="{5832B59C-BCEF-4697-83AD-4CD9C292BD0D}"/>
    <cellStyle name="Normal 5 4 3 3 4 2" xfId="3883" xr:uid="{F2DD68BB-EF16-48DD-A6F5-742C232B347B}"/>
    <cellStyle name="Normal 5 4 3 3 5" xfId="819" xr:uid="{9F8A3BE2-EE11-4B5A-9745-7985A166B7E6}"/>
    <cellStyle name="Normal 5 4 3 4" xfId="820" xr:uid="{E59F5EAE-E00A-4B04-A425-679AF51B62C7}"/>
    <cellStyle name="Normal 5 4 3 4 2" xfId="821" xr:uid="{4449D9D5-61AB-495D-B6A3-F7AC61828321}"/>
    <cellStyle name="Normal 5 4 3 4 2 2" xfId="3884" xr:uid="{96297CBB-DC28-4B3A-92B1-55AF596CA81F}"/>
    <cellStyle name="Normal 5 4 3 4 2 2 2" xfId="3885" xr:uid="{BA77FE6E-8F9E-4F1A-B2C0-CBDBD8D9F1ED}"/>
    <cellStyle name="Normal 5 4 3 4 2 3" xfId="3886" xr:uid="{6E4CE775-ADA6-43E1-B787-813A1E5C1650}"/>
    <cellStyle name="Normal 5 4 3 4 3" xfId="822" xr:uid="{E7078BE3-DDE7-473B-B991-003F1320CF0E}"/>
    <cellStyle name="Normal 5 4 3 4 3 2" xfId="3887" xr:uid="{51FB4BA5-B49B-46DF-9BB5-9E7678159880}"/>
    <cellStyle name="Normal 5 4 3 4 4" xfId="823" xr:uid="{AEABE3E9-6568-4BCC-8D04-F94595402947}"/>
    <cellStyle name="Normal 5 4 3 5" xfId="824" xr:uid="{D49FB4AB-321C-40ED-8E5C-A963E40E3467}"/>
    <cellStyle name="Normal 5 4 3 5 2" xfId="825" xr:uid="{81CACB7C-3518-47D8-BF1E-F02500B75470}"/>
    <cellStyle name="Normal 5 4 3 5 2 2" xfId="3888" xr:uid="{2763E345-2F73-4F17-B9FB-7B59910B011F}"/>
    <cellStyle name="Normal 5 4 3 5 3" xfId="826" xr:uid="{31F7C3B9-F2FC-4F80-B7FA-516000791D45}"/>
    <cellStyle name="Normal 5 4 3 5 4" xfId="827" xr:uid="{C91746A0-F1BF-4576-AD55-3A3C5828DEB1}"/>
    <cellStyle name="Normal 5 4 3 6" xfId="828" xr:uid="{B4C3944B-A8FC-467F-A9FB-8C9BAEF2E370}"/>
    <cellStyle name="Normal 5 4 3 6 2" xfId="3889" xr:uid="{EE23B550-FDC8-4738-8A15-B972AF3270CB}"/>
    <cellStyle name="Normal 5 4 3 7" xfId="829" xr:uid="{2B3C3167-C168-4522-9265-48668B8587D1}"/>
    <cellStyle name="Normal 5 4 3 8" xfId="830" xr:uid="{095996FF-77C1-4EB7-8EF4-8651F8216B74}"/>
    <cellStyle name="Normal 5 4 4" xfId="831" xr:uid="{BB10E8B1-8C39-43BB-B13F-BC10A517A455}"/>
    <cellStyle name="Normal 5 4 4 2" xfId="832" xr:uid="{266883C0-5B07-4C92-A3BC-44B09A99B437}"/>
    <cellStyle name="Normal 5 4 4 2 2" xfId="833" xr:uid="{A9CFD21B-CD78-4B8C-B789-4E077436DF45}"/>
    <cellStyle name="Normal 5 4 4 2 2 2" xfId="834" xr:uid="{B8C0F196-263D-4318-A1CC-960B11586D8B}"/>
    <cellStyle name="Normal 5 4 4 2 2 2 2" xfId="3890" xr:uid="{962D696C-3AA0-4F73-B879-E9401B371C1A}"/>
    <cellStyle name="Normal 5 4 4 2 2 3" xfId="835" xr:uid="{61C2E294-39FD-4523-8561-131EF5650614}"/>
    <cellStyle name="Normal 5 4 4 2 2 4" xfId="836" xr:uid="{14AFA92A-2DEF-4D20-B52F-3775890F99AC}"/>
    <cellStyle name="Normal 5 4 4 2 3" xfId="837" xr:uid="{13669F6D-9DA6-408A-A063-916B4B69A56B}"/>
    <cellStyle name="Normal 5 4 4 2 3 2" xfId="3891" xr:uid="{F199DD65-9619-4DD9-A3C5-8689898F9978}"/>
    <cellStyle name="Normal 5 4 4 2 4" xfId="838" xr:uid="{F22098C4-D2B7-4D8E-9084-E853AF5DF02E}"/>
    <cellStyle name="Normal 5 4 4 2 5" xfId="839" xr:uid="{DF147043-7EDD-449C-A74F-BE59F543C8EC}"/>
    <cellStyle name="Normal 5 4 4 3" xfId="840" xr:uid="{65615C3D-9C38-48D0-B87B-DA65B3F35551}"/>
    <cellStyle name="Normal 5 4 4 3 2" xfId="841" xr:uid="{9C8EE482-E7D0-4A26-A9D8-75B375C2CD20}"/>
    <cellStyle name="Normal 5 4 4 3 2 2" xfId="3892" xr:uid="{DE7BEEC7-B752-4FD8-8BA6-925C4DE3A44F}"/>
    <cellStyle name="Normal 5 4 4 3 3" xfId="842" xr:uid="{82F1108D-B3BB-458F-AA93-3A873D729D5F}"/>
    <cellStyle name="Normal 5 4 4 3 4" xfId="843" xr:uid="{5B9581E0-0F43-460C-9B6F-64E930308AF8}"/>
    <cellStyle name="Normal 5 4 4 4" xfId="844" xr:uid="{C42A2097-E69A-4ECA-895A-C3BCA0BE0DAF}"/>
    <cellStyle name="Normal 5 4 4 4 2" xfId="845" xr:uid="{C29EC5A0-F050-45C3-929E-CF6C65BDE339}"/>
    <cellStyle name="Normal 5 4 4 4 3" xfId="846" xr:uid="{78DB37BA-DBC3-4C52-997E-196E3785ABC9}"/>
    <cellStyle name="Normal 5 4 4 4 4" xfId="847" xr:uid="{0657AE3B-91D4-4B71-AD9E-042268051641}"/>
    <cellStyle name="Normal 5 4 4 5" xfId="848" xr:uid="{AC502416-F51F-4DE2-90D9-687D296A3BA8}"/>
    <cellStyle name="Normal 5 4 4 6" xfId="849" xr:uid="{26E5036A-36DB-4A37-B873-F029C560353F}"/>
    <cellStyle name="Normal 5 4 4 7" xfId="850" xr:uid="{F4E83B62-A36A-41EA-96AE-8A1D4197BB38}"/>
    <cellStyle name="Normal 5 4 5" xfId="851" xr:uid="{315A5EF4-9970-4AD8-943D-C4E56626D3AD}"/>
    <cellStyle name="Normal 5 4 5 2" xfId="852" xr:uid="{9A0C3C60-AD4F-4585-B82D-26BA45544086}"/>
    <cellStyle name="Normal 5 4 5 2 2" xfId="853" xr:uid="{E5800C40-9CD9-4D9E-AB46-9924543DC9B7}"/>
    <cellStyle name="Normal 5 4 5 2 2 2" xfId="3893" xr:uid="{F1794B57-88D7-42E6-8E65-890C9BA94F17}"/>
    <cellStyle name="Normal 5 4 5 2 2 2 2" xfId="3894" xr:uid="{1A689456-24CE-45B9-A779-48767B4CCAAC}"/>
    <cellStyle name="Normal 5 4 5 2 2 3" xfId="3895" xr:uid="{98709B0D-E4AD-479B-AF7F-B6831C5B9273}"/>
    <cellStyle name="Normal 5 4 5 2 3" xfId="854" xr:uid="{FB71AF39-2BEA-4DDB-8AF3-F1CDD87EA979}"/>
    <cellStyle name="Normal 5 4 5 2 3 2" xfId="3896" xr:uid="{EE328604-0F13-4B23-93A3-8BDE843D7854}"/>
    <cellStyle name="Normal 5 4 5 2 4" xfId="855" xr:uid="{22FAFA7B-3140-4CB6-B2B0-5747EAA07F2D}"/>
    <cellStyle name="Normal 5 4 5 3" xfId="856" xr:uid="{03ED8B73-C3D0-4B35-9C02-5B6C9EA0284C}"/>
    <cellStyle name="Normal 5 4 5 3 2" xfId="857" xr:uid="{4549D383-299D-4BB1-8B41-5C28427C5D8D}"/>
    <cellStyle name="Normal 5 4 5 3 2 2" xfId="3897" xr:uid="{516D4642-173E-46A7-81C8-072E747C7647}"/>
    <cellStyle name="Normal 5 4 5 3 3" xfId="858" xr:uid="{7C8284AA-26BC-4531-A454-C97443BF6EB1}"/>
    <cellStyle name="Normal 5 4 5 3 4" xfId="859" xr:uid="{E90F4082-0CBE-4511-A63B-79D9C56EC06D}"/>
    <cellStyle name="Normal 5 4 5 4" xfId="860" xr:uid="{C764B94F-268B-4466-A805-7AAA268E91FA}"/>
    <cellStyle name="Normal 5 4 5 4 2" xfId="3898" xr:uid="{A7D6E1F5-CC70-424D-AFEC-D8AEA17D8142}"/>
    <cellStyle name="Normal 5 4 5 5" xfId="861" xr:uid="{C643B110-C88F-4C7D-B71D-CF46DDA8B20C}"/>
    <cellStyle name="Normal 5 4 5 6" xfId="862" xr:uid="{BBD00579-08D8-4507-AF7A-D590E1FD9597}"/>
    <cellStyle name="Normal 5 4 6" xfId="863" xr:uid="{FC040331-AE66-4477-B136-EBD9AF8A0E58}"/>
    <cellStyle name="Normal 5 4 6 2" xfId="864" xr:uid="{48EE879E-4755-4C3D-9BD8-217FB6C2657D}"/>
    <cellStyle name="Normal 5 4 6 2 2" xfId="865" xr:uid="{D175C727-E68D-4C1D-8DB7-1C6530D229C9}"/>
    <cellStyle name="Normal 5 4 6 2 2 2" xfId="3899" xr:uid="{B27C1CD3-51DA-4007-B9BE-8EB78997780F}"/>
    <cellStyle name="Normal 5 4 6 2 3" xfId="866" xr:uid="{AA47C5B4-4E07-4111-B39A-50AD4799096E}"/>
    <cellStyle name="Normal 5 4 6 2 4" xfId="867" xr:uid="{E594B17C-E0CB-45E2-8642-345F3B2CB53A}"/>
    <cellStyle name="Normal 5 4 6 3" xfId="868" xr:uid="{DDE14C59-002C-40BF-869E-E0F171328FB4}"/>
    <cellStyle name="Normal 5 4 6 3 2" xfId="3900" xr:uid="{B96220BB-4655-4270-AD4A-8EC89B4F3DC2}"/>
    <cellStyle name="Normal 5 4 6 4" xfId="869" xr:uid="{B0F5C067-19A2-4838-97BD-8F6B239A583E}"/>
    <cellStyle name="Normal 5 4 6 5" xfId="870" xr:uid="{B3DDC0AC-55CA-48BD-80CA-F684D28B40EA}"/>
    <cellStyle name="Normal 5 4 7" xfId="871" xr:uid="{1B6F4768-5600-4310-BD31-84F5374EEB2B}"/>
    <cellStyle name="Normal 5 4 7 2" xfId="872" xr:uid="{E0EAF07C-BC59-42FA-8F84-3E43310255CA}"/>
    <cellStyle name="Normal 5 4 7 2 2" xfId="3901" xr:uid="{556EF86F-DBFC-46DA-8D69-A0C8C8C1109A}"/>
    <cellStyle name="Normal 5 4 7 2 3" xfId="4389" xr:uid="{46E55867-E0BE-4A88-98AC-7C3CEC586D77}"/>
    <cellStyle name="Normal 5 4 7 3" xfId="873" xr:uid="{704AE651-2229-436F-9D2E-001EA070F245}"/>
    <cellStyle name="Normal 5 4 7 4" xfId="874" xr:uid="{B3FCC8B4-018F-4C82-856A-06B724022806}"/>
    <cellStyle name="Normal 5 4 7 4 2" xfId="4748" xr:uid="{F0A84474-4907-462C-A664-CE021B296179}"/>
    <cellStyle name="Normal 5 4 7 4 3" xfId="4607" xr:uid="{672CAAC8-E00D-4E0D-9789-4DAA8E403834}"/>
    <cellStyle name="Normal 5 4 7 4 4" xfId="4469" xr:uid="{334A7DA3-4C66-496B-8494-C2EA464819BC}"/>
    <cellStyle name="Normal 5 4 8" xfId="875" xr:uid="{D39EA879-EEF2-4FBD-98F0-8F49A9047624}"/>
    <cellStyle name="Normal 5 4 8 2" xfId="876" xr:uid="{5ED1317F-6FDD-4FA5-BC5C-0A5E1A3A89F5}"/>
    <cellStyle name="Normal 5 4 8 3" xfId="877" xr:uid="{C8BAB164-5217-49E6-819F-82AB2DFBB30E}"/>
    <cellStyle name="Normal 5 4 8 4" xfId="878" xr:uid="{EDBF7F76-E911-4B1B-9121-497C2ADBD967}"/>
    <cellStyle name="Normal 5 4 9" xfId="879" xr:uid="{4CD10B7E-A0F3-4468-BA5B-25F369CE1FAA}"/>
    <cellStyle name="Normal 5 5" xfId="880" xr:uid="{BCB4C7B1-9F7F-4AB5-9B07-0949B7676743}"/>
    <cellStyle name="Normal 5 5 10" xfId="881" xr:uid="{596279B0-B844-45B5-AE8A-004CC3E6F09C}"/>
    <cellStyle name="Normal 5 5 11" xfId="882" xr:uid="{66F79B8D-DA34-4BB1-A80D-CD69CC8392F0}"/>
    <cellStyle name="Normal 5 5 2" xfId="883" xr:uid="{EE873E93-831C-4A6F-A468-4D9B65A2798A}"/>
    <cellStyle name="Normal 5 5 2 2" xfId="884" xr:uid="{8D0B1B6E-D705-4EF1-B55B-5B369977E5B9}"/>
    <cellStyle name="Normal 5 5 2 2 2" xfId="885" xr:uid="{FAF1C6ED-CC90-4C9A-B996-55E4DFBFF941}"/>
    <cellStyle name="Normal 5 5 2 2 2 2" xfId="886" xr:uid="{CD7A11CF-D87E-4E9D-835C-6C12D3528AB1}"/>
    <cellStyle name="Normal 5 5 2 2 2 2 2" xfId="887" xr:uid="{453223E3-11BC-42D6-B7A6-92E9B3342DBF}"/>
    <cellStyle name="Normal 5 5 2 2 2 2 2 2" xfId="3902" xr:uid="{55AAD2FE-C7BD-45E6-8B15-24B87AA5F06A}"/>
    <cellStyle name="Normal 5 5 2 2 2 2 3" xfId="888" xr:uid="{52975300-113D-4B2A-A401-561209D54AA9}"/>
    <cellStyle name="Normal 5 5 2 2 2 2 4" xfId="889" xr:uid="{98D81F97-A2F2-4C5C-99DF-E689AE63BD35}"/>
    <cellStyle name="Normal 5 5 2 2 2 3" xfId="890" xr:uid="{A6A3CF35-56FA-485F-AB92-9BED60F77EF1}"/>
    <cellStyle name="Normal 5 5 2 2 2 3 2" xfId="891" xr:uid="{C7F66F85-1037-4627-B55E-C75C541D01F1}"/>
    <cellStyle name="Normal 5 5 2 2 2 3 3" xfId="892" xr:uid="{22DFCCD9-86F4-416F-A9D6-187E818881B0}"/>
    <cellStyle name="Normal 5 5 2 2 2 3 4" xfId="893" xr:uid="{F8D49B2B-D030-41B1-8526-171529E8AEA4}"/>
    <cellStyle name="Normal 5 5 2 2 2 4" xfId="894" xr:uid="{39CEC703-D8FA-4C4A-AD5E-5A413EF32F13}"/>
    <cellStyle name="Normal 5 5 2 2 2 5" xfId="895" xr:uid="{CF0A980F-BB60-4BEC-BD02-060B6AC4E288}"/>
    <cellStyle name="Normal 5 5 2 2 2 6" xfId="896" xr:uid="{3FB76BDA-6AF6-4CAE-87F3-62678963466E}"/>
    <cellStyle name="Normal 5 5 2 2 3" xfId="897" xr:uid="{7F0D6FE9-B50F-4825-823A-29631094DF93}"/>
    <cellStyle name="Normal 5 5 2 2 3 2" xfId="898" xr:uid="{B9DC09A9-016F-47CE-9E27-99882690D51C}"/>
    <cellStyle name="Normal 5 5 2 2 3 2 2" xfId="899" xr:uid="{9CC71C84-98A3-45DC-92DC-327F5C6EF420}"/>
    <cellStyle name="Normal 5 5 2 2 3 2 3" xfId="900" xr:uid="{02046B9B-6A78-438D-A191-E02F0D67EB6C}"/>
    <cellStyle name="Normal 5 5 2 2 3 2 4" xfId="901" xr:uid="{2A26F298-F24F-4B83-8439-CE5247CC8BF1}"/>
    <cellStyle name="Normal 5 5 2 2 3 3" xfId="902" xr:uid="{B464293E-2388-4ADC-9DAE-7F0D67295385}"/>
    <cellStyle name="Normal 5 5 2 2 3 4" xfId="903" xr:uid="{9C8D5389-5D6F-4E69-AA6F-498C7B56910C}"/>
    <cellStyle name="Normal 5 5 2 2 3 5" xfId="904" xr:uid="{F60EAD94-3FDD-4419-879F-AB79F4D40A77}"/>
    <cellStyle name="Normal 5 5 2 2 4" xfId="905" xr:uid="{92FA5C51-0EDF-450D-B6F8-739D38B95B45}"/>
    <cellStyle name="Normal 5 5 2 2 4 2" xfId="906" xr:uid="{20CAE90B-8191-4F61-8CCD-C55689CBAD3A}"/>
    <cellStyle name="Normal 5 5 2 2 4 3" xfId="907" xr:uid="{1674D525-41B1-4CAA-8F36-12B6ECDBA352}"/>
    <cellStyle name="Normal 5 5 2 2 4 4" xfId="908" xr:uid="{D25D8466-24E6-4F8D-B357-BF9ED3CA0E09}"/>
    <cellStyle name="Normal 5 5 2 2 5" xfId="909" xr:uid="{E9789E1B-BC45-4D94-B1C9-A5D0F685B639}"/>
    <cellStyle name="Normal 5 5 2 2 5 2" xfId="910" xr:uid="{16274EA3-3621-4A78-9E2F-B1761BEF1E29}"/>
    <cellStyle name="Normal 5 5 2 2 5 3" xfId="911" xr:uid="{A3193188-FB43-42DE-A48D-DF45A339A5E6}"/>
    <cellStyle name="Normal 5 5 2 2 5 4" xfId="912" xr:uid="{73609553-87F6-4EF5-9D8B-842DEE9E47D8}"/>
    <cellStyle name="Normal 5 5 2 2 6" xfId="913" xr:uid="{7ABA8F6B-C626-4AFF-8410-F72899258A13}"/>
    <cellStyle name="Normal 5 5 2 2 7" xfId="914" xr:uid="{4E01B978-554D-42E0-BE9B-F83AFE024C48}"/>
    <cellStyle name="Normal 5 5 2 2 8" xfId="915" xr:uid="{A2C81760-DA88-438F-81FA-1BB11EA8B4D8}"/>
    <cellStyle name="Normal 5 5 2 3" xfId="916" xr:uid="{80969EC4-9C55-4542-91D9-745D0C86B7A6}"/>
    <cellStyle name="Normal 5 5 2 3 2" xfId="917" xr:uid="{444A0529-731A-433D-BDFC-59CBB4B14248}"/>
    <cellStyle name="Normal 5 5 2 3 2 2" xfId="918" xr:uid="{2E4C5960-F274-47D9-851A-5A7FF37BC2FF}"/>
    <cellStyle name="Normal 5 5 2 3 2 2 2" xfId="3903" xr:uid="{42E037A3-B9B1-4E40-9D24-CAE74E5F39AD}"/>
    <cellStyle name="Normal 5 5 2 3 2 2 2 2" xfId="3904" xr:uid="{B7F13776-367A-4923-B9DD-AD93E1F3663D}"/>
    <cellStyle name="Normal 5 5 2 3 2 2 3" xfId="3905" xr:uid="{EDC9EA2D-4EB8-4DA0-AAEB-3560F1D49C3A}"/>
    <cellStyle name="Normal 5 5 2 3 2 3" xfId="919" xr:uid="{138BE407-E8DE-41E8-BA08-864ED984CCF8}"/>
    <cellStyle name="Normal 5 5 2 3 2 3 2" xfId="3906" xr:uid="{F26DAB4C-72E5-4364-B177-26D2CEAE445C}"/>
    <cellStyle name="Normal 5 5 2 3 2 4" xfId="920" xr:uid="{8DA7A628-3E39-4E41-88CB-062DD70BF04B}"/>
    <cellStyle name="Normal 5 5 2 3 3" xfId="921" xr:uid="{818E8900-BE8E-4BA6-AB00-400BD36745A1}"/>
    <cellStyle name="Normal 5 5 2 3 3 2" xfId="922" xr:uid="{68B8D052-1488-4026-BB73-EFCBB4FBE4FC}"/>
    <cellStyle name="Normal 5 5 2 3 3 2 2" xfId="3907" xr:uid="{6A6A64BD-E8A4-4A1B-9D31-43412E885A58}"/>
    <cellStyle name="Normal 5 5 2 3 3 3" xfId="923" xr:uid="{7DA3EE90-A5CB-4BD5-8884-30643D0436E2}"/>
    <cellStyle name="Normal 5 5 2 3 3 4" xfId="924" xr:uid="{01FE0A99-146F-437F-85DC-A139FACA2321}"/>
    <cellStyle name="Normal 5 5 2 3 4" xfId="925" xr:uid="{289D16F9-CE9B-4BDB-B4C8-3693C097C4B2}"/>
    <cellStyle name="Normal 5 5 2 3 4 2" xfId="3908" xr:uid="{6BBCE2D4-7B21-4293-B698-FBE0A1F91962}"/>
    <cellStyle name="Normal 5 5 2 3 5" xfId="926" xr:uid="{0092BF68-12EB-41CC-903C-9F498D6DF6BC}"/>
    <cellStyle name="Normal 5 5 2 3 6" xfId="927" xr:uid="{A584B3A8-7847-482B-BCD4-95C2122A74EA}"/>
    <cellStyle name="Normal 5 5 2 4" xfId="928" xr:uid="{D5927C8F-9AD9-4B07-B839-0601EDA3E61D}"/>
    <cellStyle name="Normal 5 5 2 4 2" xfId="929" xr:uid="{3166ED75-BDFB-4247-9EC5-9AEA789FA1E1}"/>
    <cellStyle name="Normal 5 5 2 4 2 2" xfId="930" xr:uid="{F0AFF85E-EDA1-4702-94EB-96C878906C64}"/>
    <cellStyle name="Normal 5 5 2 4 2 2 2" xfId="3909" xr:uid="{E9EA2D0B-DFD1-431E-A1A9-E45A7F91626A}"/>
    <cellStyle name="Normal 5 5 2 4 2 3" xfId="931" xr:uid="{E31C4122-E1AC-4948-867C-1C644F1680B7}"/>
    <cellStyle name="Normal 5 5 2 4 2 4" xfId="932" xr:uid="{C29E43B2-79B4-4793-B29A-F6023DBB41C7}"/>
    <cellStyle name="Normal 5 5 2 4 3" xfId="933" xr:uid="{818427C6-A36A-43D3-83D2-D67DF535684F}"/>
    <cellStyle name="Normal 5 5 2 4 3 2" xfId="3910" xr:uid="{52003619-9AC9-4403-A845-29A54EFAFCF1}"/>
    <cellStyle name="Normal 5 5 2 4 4" xfId="934" xr:uid="{BA1E3749-42DF-45DD-BD6F-588B2E0D1203}"/>
    <cellStyle name="Normal 5 5 2 4 5" xfId="935" xr:uid="{510F002F-81E4-4C6C-AC31-75E2CC882CA2}"/>
    <cellStyle name="Normal 5 5 2 5" xfId="936" xr:uid="{3EBEE1F8-B95E-420D-B662-DC826773281A}"/>
    <cellStyle name="Normal 5 5 2 5 2" xfId="937" xr:uid="{693B3E74-8287-40C0-B242-0DC8086505FE}"/>
    <cellStyle name="Normal 5 5 2 5 2 2" xfId="3911" xr:uid="{2EF4E30E-2B27-455D-829E-A0777984E2AE}"/>
    <cellStyle name="Normal 5 5 2 5 3" xfId="938" xr:uid="{FCF46974-4B34-48AD-9C43-D3FD48E69150}"/>
    <cellStyle name="Normal 5 5 2 5 4" xfId="939" xr:uid="{966C3E10-A028-43AB-B70D-529F1D3B6413}"/>
    <cellStyle name="Normal 5 5 2 6" xfId="940" xr:uid="{D2A8F4F6-7A2C-455D-962B-3C1A7EBFDE84}"/>
    <cellStyle name="Normal 5 5 2 6 2" xfId="941" xr:uid="{B82D8CCA-1570-414E-A964-AEFF520F1457}"/>
    <cellStyle name="Normal 5 5 2 6 3" xfId="942" xr:uid="{F4685773-74B0-4453-AF2E-A5BCCBDE2B44}"/>
    <cellStyle name="Normal 5 5 2 6 4" xfId="943" xr:uid="{E06958D3-9220-4818-92F3-455D17915786}"/>
    <cellStyle name="Normal 5 5 2 7" xfId="944" xr:uid="{83C88E51-51AB-4D49-8931-AA83853B8B3F}"/>
    <cellStyle name="Normal 5 5 2 8" xfId="945" xr:uid="{6CC2B59B-7D60-438D-90CC-290E5C7C1A67}"/>
    <cellStyle name="Normal 5 5 2 9" xfId="946" xr:uid="{7B3B5FD9-85C5-4889-BD67-AF64BE3DCDE7}"/>
    <cellStyle name="Normal 5 5 3" xfId="947" xr:uid="{39FDE304-AC95-46FF-B8B0-2E6E442D9ADD}"/>
    <cellStyle name="Normal 5 5 3 2" xfId="948" xr:uid="{72291939-A893-42B4-83CA-33DD73F49AD5}"/>
    <cellStyle name="Normal 5 5 3 2 2" xfId="949" xr:uid="{ED2AE42B-FDF0-46F7-A5B1-E0302B6B6AE4}"/>
    <cellStyle name="Normal 5 5 3 2 2 2" xfId="950" xr:uid="{BF0C1055-963B-404C-BCAD-065220AEA16F}"/>
    <cellStyle name="Normal 5 5 3 2 2 2 2" xfId="3912" xr:uid="{7198949C-D4F5-4382-869D-97AAC67662D5}"/>
    <cellStyle name="Normal 5 5 3 2 2 2 2 2" xfId="4639" xr:uid="{151270CF-D0D0-492B-BCEE-3E2FE0E1D431}"/>
    <cellStyle name="Normal 5 5 3 2 2 2 3" xfId="4640" xr:uid="{C7DB117C-AC6C-41D1-BF0A-DA0A18BBFF97}"/>
    <cellStyle name="Normal 5 5 3 2 2 3" xfId="951" xr:uid="{C8F9383F-EF76-4FF3-90E3-B7D0E0A0D9CA}"/>
    <cellStyle name="Normal 5 5 3 2 2 3 2" xfId="4641" xr:uid="{27A288A0-CA0F-49B0-B998-9F51B14A3252}"/>
    <cellStyle name="Normal 5 5 3 2 2 4" xfId="952" xr:uid="{252EBA1B-596C-45A8-BD52-CC79A36A96CA}"/>
    <cellStyle name="Normal 5 5 3 2 3" xfId="953" xr:uid="{7F528F3F-78D9-4E26-89CF-6311ACEBBC33}"/>
    <cellStyle name="Normal 5 5 3 2 3 2" xfId="954" xr:uid="{0A2B9752-AA4B-45B9-B9BF-ED3D0990E24F}"/>
    <cellStyle name="Normal 5 5 3 2 3 2 2" xfId="4642" xr:uid="{DC00793E-5764-4328-8AB9-D3C1A3B9B60B}"/>
    <cellStyle name="Normal 5 5 3 2 3 3" xfId="955" xr:uid="{4C7A2227-59E9-4493-9D12-7B7C1F42C4F1}"/>
    <cellStyle name="Normal 5 5 3 2 3 4" xfId="956" xr:uid="{5BEDF459-0D86-4F51-A086-537EA978CA64}"/>
    <cellStyle name="Normal 5 5 3 2 4" xfId="957" xr:uid="{F5410DED-9712-456B-BA7E-6ADA0ACF402C}"/>
    <cellStyle name="Normal 5 5 3 2 4 2" xfId="4643" xr:uid="{34CA8891-5AC3-437B-8A8D-08ACCC3C515B}"/>
    <cellStyle name="Normal 5 5 3 2 5" xfId="958" xr:uid="{F83AD58F-1FA2-4E7D-8BDB-B5F6398E60CB}"/>
    <cellStyle name="Normal 5 5 3 2 6" xfId="959" xr:uid="{635E8CC8-CE75-456C-ACCA-296218012C81}"/>
    <cellStyle name="Normal 5 5 3 3" xfId="960" xr:uid="{1DF8E3EC-DE9F-44C7-A1AD-8E36F9A250D7}"/>
    <cellStyle name="Normal 5 5 3 3 2" xfId="961" xr:uid="{06C28E16-7E98-4FDC-9D68-5C23C21BFD41}"/>
    <cellStyle name="Normal 5 5 3 3 2 2" xfId="962" xr:uid="{1D2ABA44-EE18-496A-86E5-B0DAB6250981}"/>
    <cellStyle name="Normal 5 5 3 3 2 2 2" xfId="4644" xr:uid="{6AD2DA73-2BA2-4F96-B0AD-304C5A7D06C5}"/>
    <cellStyle name="Normal 5 5 3 3 2 3" xfId="963" xr:uid="{737B28CF-50DC-4F50-B793-876D4D50C949}"/>
    <cellStyle name="Normal 5 5 3 3 2 4" xfId="964" xr:uid="{A77CDCEA-243F-433F-AD66-B2E103013D5F}"/>
    <cellStyle name="Normal 5 5 3 3 3" xfId="965" xr:uid="{CC86CD16-7391-4544-89EB-1FAF77583A41}"/>
    <cellStyle name="Normal 5 5 3 3 3 2" xfId="4645" xr:uid="{A04DC292-E6A6-4EE1-A64A-8B7C35EC9EB8}"/>
    <cellStyle name="Normal 5 5 3 3 4" xfId="966" xr:uid="{6ACA76DB-04DE-4B8B-B7BF-E0F666EE3DE9}"/>
    <cellStyle name="Normal 5 5 3 3 5" xfId="967" xr:uid="{D0F94C21-3DA9-4F46-ABA9-2CE5C8C64D9A}"/>
    <cellStyle name="Normal 5 5 3 4" xfId="968" xr:uid="{BFAA5ACF-CC22-4EE9-88A6-436B86312F41}"/>
    <cellStyle name="Normal 5 5 3 4 2" xfId="969" xr:uid="{3A67ABD6-9713-4ECA-AB49-D5C31962A3A6}"/>
    <cellStyle name="Normal 5 5 3 4 2 2" xfId="4646" xr:uid="{07F83DE5-116F-4965-B2B6-04483C94CF0E}"/>
    <cellStyle name="Normal 5 5 3 4 3" xfId="970" xr:uid="{1FBF4891-2B09-4B00-889F-29E163CF08F2}"/>
    <cellStyle name="Normal 5 5 3 4 4" xfId="971" xr:uid="{41C4E8EF-9891-4F12-A710-098875720E07}"/>
    <cellStyle name="Normal 5 5 3 5" xfId="972" xr:uid="{05858FEE-C3C0-42BF-BF2B-8B43A6493007}"/>
    <cellStyle name="Normal 5 5 3 5 2" xfId="973" xr:uid="{386F0089-EFD9-4A1E-80C6-DE9E6B718F40}"/>
    <cellStyle name="Normal 5 5 3 5 3" xfId="974" xr:uid="{F6AF00D2-D380-4F69-B3B9-66483D774D8C}"/>
    <cellStyle name="Normal 5 5 3 5 4" xfId="975" xr:uid="{95F7B501-D50F-4B29-BDCC-511D8103C3FD}"/>
    <cellStyle name="Normal 5 5 3 6" xfId="976" xr:uid="{AAB9ED7E-B1E7-471F-85CE-B4A7E537B19E}"/>
    <cellStyle name="Normal 5 5 3 7" xfId="977" xr:uid="{25C7F550-196D-48D3-B1A8-99A48A689F44}"/>
    <cellStyle name="Normal 5 5 3 8" xfId="978" xr:uid="{F13C3A9F-47CB-4B80-BCEC-A20C005EBA42}"/>
    <cellStyle name="Normal 5 5 4" xfId="979" xr:uid="{91E6781C-EB2C-4543-88EB-ED294E4B2656}"/>
    <cellStyle name="Normal 5 5 4 2" xfId="980" xr:uid="{303D2269-E1F8-4B87-A60D-E5DEF119EC1A}"/>
    <cellStyle name="Normal 5 5 4 2 2" xfId="981" xr:uid="{17EA5C73-3C75-483B-93F9-A0B984A370DB}"/>
    <cellStyle name="Normal 5 5 4 2 2 2" xfId="982" xr:uid="{7E662F46-484C-45B2-8C36-4533F5AA4869}"/>
    <cellStyle name="Normal 5 5 4 2 2 2 2" xfId="3913" xr:uid="{36A597C8-4DD5-430E-8B57-7E45B77FA2B3}"/>
    <cellStyle name="Normal 5 5 4 2 2 3" xfId="983" xr:uid="{B9D9ED8B-F05E-486C-9584-4E2734358BA8}"/>
    <cellStyle name="Normal 5 5 4 2 2 4" xfId="984" xr:uid="{3C11AD0B-3B7B-4AE5-93E3-E5CF7906AE9C}"/>
    <cellStyle name="Normal 5 5 4 2 3" xfId="985" xr:uid="{24A2396E-729D-4640-9171-584BE7514975}"/>
    <cellStyle name="Normal 5 5 4 2 3 2" xfId="3914" xr:uid="{1AFEF5E6-99E0-41E9-AC81-9D06922F1FFF}"/>
    <cellStyle name="Normal 5 5 4 2 4" xfId="986" xr:uid="{55FEA68C-3D6B-4A0D-B243-F04230539337}"/>
    <cellStyle name="Normal 5 5 4 2 5" xfId="987" xr:uid="{C34F01C2-9A6E-4871-805D-C519A7AA60EA}"/>
    <cellStyle name="Normal 5 5 4 3" xfId="988" xr:uid="{97C64D1B-C265-414B-8A55-CF40A1A51B95}"/>
    <cellStyle name="Normal 5 5 4 3 2" xfId="989" xr:uid="{F5802660-6A96-4189-9C04-F24AA87E671D}"/>
    <cellStyle name="Normal 5 5 4 3 2 2" xfId="3915" xr:uid="{95419C77-0C6B-4FE5-9BA5-04C46A1D5CEF}"/>
    <cellStyle name="Normal 5 5 4 3 3" xfId="990" xr:uid="{7E6B2629-F3A8-44E8-BCBF-6891024281EF}"/>
    <cellStyle name="Normal 5 5 4 3 4" xfId="991" xr:uid="{E0068CA0-4A2C-4E6F-BB2E-0BB4BA8BABAB}"/>
    <cellStyle name="Normal 5 5 4 4" xfId="992" xr:uid="{91D0DE9C-7A9E-4CE1-9997-17F54C7DC821}"/>
    <cellStyle name="Normal 5 5 4 4 2" xfId="993" xr:uid="{18B857B9-96CF-40A6-AB82-DB62F8C31EFF}"/>
    <cellStyle name="Normal 5 5 4 4 3" xfId="994" xr:uid="{ED1B066D-3031-4837-84F3-356EF3DFC259}"/>
    <cellStyle name="Normal 5 5 4 4 4" xfId="995" xr:uid="{1F54380F-E3DF-473E-BBA0-2E0368D6DD3D}"/>
    <cellStyle name="Normal 5 5 4 5" xfId="996" xr:uid="{56019796-60E3-4DF1-925C-65D149101B03}"/>
    <cellStyle name="Normal 5 5 4 6" xfId="997" xr:uid="{974C0F4C-0077-4A04-AF05-8001C66E1BC3}"/>
    <cellStyle name="Normal 5 5 4 7" xfId="998" xr:uid="{DF05F76F-7DB9-4822-96C4-CD5D34B1BE48}"/>
    <cellStyle name="Normal 5 5 5" xfId="999" xr:uid="{7A839858-942D-44E7-97FA-2FE1D9670DEF}"/>
    <cellStyle name="Normal 5 5 5 2" xfId="1000" xr:uid="{7B168C3A-0C62-41D1-91D9-934120724D23}"/>
    <cellStyle name="Normal 5 5 5 2 2" xfId="1001" xr:uid="{4B6D0929-3FAB-49D5-8C62-5BA24C444966}"/>
    <cellStyle name="Normal 5 5 5 2 2 2" xfId="3916" xr:uid="{B5349B63-F6EE-4274-9AAC-D9CBCE43DD42}"/>
    <cellStyle name="Normal 5 5 5 2 3" xfId="1002" xr:uid="{331D2053-6C77-4B7F-9751-D13C89606293}"/>
    <cellStyle name="Normal 5 5 5 2 4" xfId="1003" xr:uid="{90076D6D-8608-49E7-A406-DACED4F8CE88}"/>
    <cellStyle name="Normal 5 5 5 3" xfId="1004" xr:uid="{912B0F5C-06A2-4BD8-8294-2301CFBB2DBD}"/>
    <cellStyle name="Normal 5 5 5 3 2" xfId="1005" xr:uid="{DE65CB1A-FE52-4DA7-80B2-289AC760CBFB}"/>
    <cellStyle name="Normal 5 5 5 3 3" xfId="1006" xr:uid="{BF67AF35-03DA-447A-A06F-B35B094EB777}"/>
    <cellStyle name="Normal 5 5 5 3 4" xfId="1007" xr:uid="{CF8FF2C4-54F9-43CC-B429-A022985DFF51}"/>
    <cellStyle name="Normal 5 5 5 4" xfId="1008" xr:uid="{4D7A1E92-1388-4E5B-A5E2-BEE54519FEF2}"/>
    <cellStyle name="Normal 5 5 5 5" xfId="1009" xr:uid="{4CA53661-F673-4081-A85E-F7291C1BBFBE}"/>
    <cellStyle name="Normal 5 5 5 6" xfId="1010" xr:uid="{71759CCA-2460-40B2-AFB4-EAE544C62145}"/>
    <cellStyle name="Normal 5 5 6" xfId="1011" xr:uid="{C296AA94-1B95-4BBF-94DB-0D41DD3C4D79}"/>
    <cellStyle name="Normal 5 5 6 2" xfId="1012" xr:uid="{18521F3F-0893-4510-8D53-F153F11D4D39}"/>
    <cellStyle name="Normal 5 5 6 2 2" xfId="1013" xr:uid="{5978489E-CA29-45F1-A03F-5E65D6CC5096}"/>
    <cellStyle name="Normal 5 5 6 2 3" xfId="1014" xr:uid="{DCA0DC27-CB18-4DBA-9049-8CFD9164FE70}"/>
    <cellStyle name="Normal 5 5 6 2 4" xfId="1015" xr:uid="{F55257BC-0131-48E4-85CF-E8495AC67FAC}"/>
    <cellStyle name="Normal 5 5 6 3" xfId="1016" xr:uid="{2C11AE69-6993-41D5-BDCB-7B1D8CD2EC12}"/>
    <cellStyle name="Normal 5 5 6 4" xfId="1017" xr:uid="{036AE573-3237-48B4-A60D-AC3633F98796}"/>
    <cellStyle name="Normal 5 5 6 5" xfId="1018" xr:uid="{CEE9B29A-036A-4A7B-9BA2-6F4793B2A442}"/>
    <cellStyle name="Normal 5 5 7" xfId="1019" xr:uid="{D7432C0B-A557-4AAF-9FFA-51766F9198CC}"/>
    <cellStyle name="Normal 5 5 7 2" xfId="1020" xr:uid="{598BF46B-240D-4188-A379-D37469924D15}"/>
    <cellStyle name="Normal 5 5 7 3" xfId="1021" xr:uid="{D10D5452-227F-4C64-B5DE-0622F2B4599C}"/>
    <cellStyle name="Normal 5 5 7 4" xfId="1022" xr:uid="{F64571C6-042F-4B40-BA8B-CD2E8D2D8748}"/>
    <cellStyle name="Normal 5 5 8" xfId="1023" xr:uid="{86F37752-D885-46DD-9E93-60AFF09818D1}"/>
    <cellStyle name="Normal 5 5 8 2" xfId="1024" xr:uid="{5FE0FDB5-50F3-49C4-A1F6-5CA4358140BF}"/>
    <cellStyle name="Normal 5 5 8 3" xfId="1025" xr:uid="{CE27B307-343E-4AF0-851C-8FD49650BD25}"/>
    <cellStyle name="Normal 5 5 8 4" xfId="1026" xr:uid="{10BDABC4-1A80-4DBF-B6A7-50B23FF0F8C9}"/>
    <cellStyle name="Normal 5 5 9" xfId="1027" xr:uid="{613D67EC-179F-47B4-9F62-D1B8071B77FE}"/>
    <cellStyle name="Normal 5 6" xfId="1028" xr:uid="{0ED0543C-A108-4866-AF91-6C71D81A77CB}"/>
    <cellStyle name="Normal 5 6 10" xfId="1029" xr:uid="{E8D2F141-8579-4B0B-8E77-574E73E5EF9F}"/>
    <cellStyle name="Normal 5 6 11" xfId="1030" xr:uid="{2A080564-B2C0-4373-9CB6-3D6E5846C023}"/>
    <cellStyle name="Normal 5 6 2" xfId="1031" xr:uid="{E841E591-56D6-42E0-86D6-4C4602A292F6}"/>
    <cellStyle name="Normal 5 6 2 2" xfId="1032" xr:uid="{27D6E7C1-25FC-46D4-98AB-0246081CA5C5}"/>
    <cellStyle name="Normal 5 6 2 2 2" xfId="1033" xr:uid="{6D4440C4-04C6-48D4-8634-5D16B9F57B1F}"/>
    <cellStyle name="Normal 5 6 2 2 2 2" xfId="1034" xr:uid="{B3B0223A-8F90-4037-B062-2D9EBCD466C1}"/>
    <cellStyle name="Normal 5 6 2 2 2 2 2" xfId="1035" xr:uid="{206545F7-C449-4009-B6F7-7CD703BB2A60}"/>
    <cellStyle name="Normal 5 6 2 2 2 2 3" xfId="1036" xr:uid="{10747CA7-A4A6-42DB-86A7-C8A4BCBA40F8}"/>
    <cellStyle name="Normal 5 6 2 2 2 2 4" xfId="1037" xr:uid="{3AE7A082-4D13-4E0C-945F-2F6B84D88286}"/>
    <cellStyle name="Normal 5 6 2 2 2 3" xfId="1038" xr:uid="{41276AFB-63D4-4B86-9B3E-2763AA6B70DB}"/>
    <cellStyle name="Normal 5 6 2 2 2 3 2" xfId="1039" xr:uid="{75A67AD2-7735-43D2-B9E3-ED553BEF62E9}"/>
    <cellStyle name="Normal 5 6 2 2 2 3 3" xfId="1040" xr:uid="{6A4896E1-B1A6-4259-9F54-8829E1291C7D}"/>
    <cellStyle name="Normal 5 6 2 2 2 3 4" xfId="1041" xr:uid="{5EBD478F-7337-4B69-96BF-71FD60EE2B9C}"/>
    <cellStyle name="Normal 5 6 2 2 2 4" xfId="1042" xr:uid="{A3777F45-8988-43EF-BBD2-19CFEBFDD130}"/>
    <cellStyle name="Normal 5 6 2 2 2 5" xfId="1043" xr:uid="{6B0CDFBD-B254-4481-B6F2-385E9074C371}"/>
    <cellStyle name="Normal 5 6 2 2 2 6" xfId="1044" xr:uid="{1ECDCFCE-AF08-4EE9-B7E8-D78F7FBF9443}"/>
    <cellStyle name="Normal 5 6 2 2 3" xfId="1045" xr:uid="{E821672D-ECA4-4AD6-BA17-A508AF42BC0F}"/>
    <cellStyle name="Normal 5 6 2 2 3 2" xfId="1046" xr:uid="{041F306D-86AA-4F49-BEEB-4EC13BF28170}"/>
    <cellStyle name="Normal 5 6 2 2 3 2 2" xfId="1047" xr:uid="{37E9BFE4-49D8-4CE4-82F4-615EA7A51870}"/>
    <cellStyle name="Normal 5 6 2 2 3 2 3" xfId="1048" xr:uid="{045DB24F-0B25-4D01-AA2A-EAA9ED35F99A}"/>
    <cellStyle name="Normal 5 6 2 2 3 2 4" xfId="1049" xr:uid="{AD462C39-43D6-40B2-8155-3EB91B8DE7AD}"/>
    <cellStyle name="Normal 5 6 2 2 3 3" xfId="1050" xr:uid="{54979224-3A9F-492A-A4B8-1F87D8A60CE9}"/>
    <cellStyle name="Normal 5 6 2 2 3 4" xfId="1051" xr:uid="{D46F6DAF-ABEA-4587-943E-7091C169BC20}"/>
    <cellStyle name="Normal 5 6 2 2 3 5" xfId="1052" xr:uid="{67986DCF-AE00-4DC8-8119-1DB9C868F50F}"/>
    <cellStyle name="Normal 5 6 2 2 4" xfId="1053" xr:uid="{2720B17D-FD2F-4524-93DA-E529B587EDDE}"/>
    <cellStyle name="Normal 5 6 2 2 4 2" xfId="1054" xr:uid="{2C2C87AF-095F-4377-9C2A-D1D2D1AC8EEE}"/>
    <cellStyle name="Normal 5 6 2 2 4 3" xfId="1055" xr:uid="{F7A0C883-BFCA-4C41-A3A5-4924C2E77B55}"/>
    <cellStyle name="Normal 5 6 2 2 4 4" xfId="1056" xr:uid="{B8BB4239-ABEC-420B-890C-9893ACD8F3D5}"/>
    <cellStyle name="Normal 5 6 2 2 5" xfId="1057" xr:uid="{2BDE49F9-EC33-4967-A0BC-38C959D2D455}"/>
    <cellStyle name="Normal 5 6 2 2 5 2" xfId="1058" xr:uid="{0DCE8060-4E64-474E-9BA6-95EE355FB0F0}"/>
    <cellStyle name="Normal 5 6 2 2 5 3" xfId="1059" xr:uid="{FC97B2BD-9DC6-47B0-B9EA-F2D87023A4C0}"/>
    <cellStyle name="Normal 5 6 2 2 5 4" xfId="1060" xr:uid="{685F7447-39BF-43D4-BD32-F3ED72D39CBC}"/>
    <cellStyle name="Normal 5 6 2 2 6" xfId="1061" xr:uid="{6B6E8B2F-FA5D-4D4E-AF08-A78FC6CB8110}"/>
    <cellStyle name="Normal 5 6 2 2 7" xfId="1062" xr:uid="{3D8EDDFA-5279-4AAF-BDF9-AC5CE9B03292}"/>
    <cellStyle name="Normal 5 6 2 2 8" xfId="1063" xr:uid="{A5E66234-E62F-4BE9-B165-4EE28B99CE02}"/>
    <cellStyle name="Normal 5 6 2 3" xfId="1064" xr:uid="{42BAE4D0-157B-4607-BA60-0CE70000E81F}"/>
    <cellStyle name="Normal 5 6 2 3 2" xfId="1065" xr:uid="{5472B115-691E-4A83-9B3B-FCFF08CC9030}"/>
    <cellStyle name="Normal 5 6 2 3 2 2" xfId="1066" xr:uid="{6FF430ED-F5DF-45B1-879B-54CCB05D14AD}"/>
    <cellStyle name="Normal 5 6 2 3 2 3" xfId="1067" xr:uid="{B594832F-9BB2-4E88-BF5D-6DB0A9A22047}"/>
    <cellStyle name="Normal 5 6 2 3 2 4" xfId="1068" xr:uid="{75B07434-A21E-4FDB-927F-8B0B2116329A}"/>
    <cellStyle name="Normal 5 6 2 3 3" xfId="1069" xr:uid="{88386BFA-ABA1-41E5-B12C-33B5BF766150}"/>
    <cellStyle name="Normal 5 6 2 3 3 2" xfId="1070" xr:uid="{D3258EEA-8677-4660-8F3E-31BB77423582}"/>
    <cellStyle name="Normal 5 6 2 3 3 3" xfId="1071" xr:uid="{2D826EF2-30FB-4A96-97C6-EADE2BADF523}"/>
    <cellStyle name="Normal 5 6 2 3 3 4" xfId="1072" xr:uid="{3136E30F-548F-40CA-A271-614E6EB4CC52}"/>
    <cellStyle name="Normal 5 6 2 3 4" xfId="1073" xr:uid="{59417671-FFC1-4496-BADD-C172CBFAD1AA}"/>
    <cellStyle name="Normal 5 6 2 3 5" xfId="1074" xr:uid="{A1FFC341-0387-4883-BE4E-02FCCCFA18E3}"/>
    <cellStyle name="Normal 5 6 2 3 6" xfId="1075" xr:uid="{B613D99D-0271-461E-81EA-F80368D99434}"/>
    <cellStyle name="Normal 5 6 2 4" xfId="1076" xr:uid="{CB41521D-3FC7-44F6-B827-6680FB6200AE}"/>
    <cellStyle name="Normal 5 6 2 4 2" xfId="1077" xr:uid="{48C212BD-3A11-475C-84E8-30B04617E4B8}"/>
    <cellStyle name="Normal 5 6 2 4 2 2" xfId="1078" xr:uid="{83803382-7EDA-40C5-96FE-D69DDBA732CE}"/>
    <cellStyle name="Normal 5 6 2 4 2 3" xfId="1079" xr:uid="{030F3B21-3AA3-487E-B29B-357DEEFD821B}"/>
    <cellStyle name="Normal 5 6 2 4 2 4" xfId="1080" xr:uid="{C37024E6-9CD9-44DB-BC3F-6839013BEE98}"/>
    <cellStyle name="Normal 5 6 2 4 3" xfId="1081" xr:uid="{EAD868C3-D34B-4BB8-8210-01E634F1E65B}"/>
    <cellStyle name="Normal 5 6 2 4 4" xfId="1082" xr:uid="{86C2C9C9-3CEF-40A4-B675-8213C43A56C3}"/>
    <cellStyle name="Normal 5 6 2 4 5" xfId="1083" xr:uid="{C99C641B-D462-4CD6-960C-E63BE75BEFBC}"/>
    <cellStyle name="Normal 5 6 2 5" xfId="1084" xr:uid="{02CDD80D-1AF0-4BBF-AEC6-9BFEA845D544}"/>
    <cellStyle name="Normal 5 6 2 5 2" xfId="1085" xr:uid="{9CB1D308-8ECF-4A4D-9F96-7E251A67243F}"/>
    <cellStyle name="Normal 5 6 2 5 3" xfId="1086" xr:uid="{88958C6C-6D10-4C8D-A810-3B67BBF22E27}"/>
    <cellStyle name="Normal 5 6 2 5 4" xfId="1087" xr:uid="{DB192C1A-D35D-420E-BCE0-FF3552D8B143}"/>
    <cellStyle name="Normal 5 6 2 6" xfId="1088" xr:uid="{1546BA3B-1189-4F8D-BA6A-DDE60B0B07F2}"/>
    <cellStyle name="Normal 5 6 2 6 2" xfId="1089" xr:uid="{8EB9AA80-91D4-497D-B413-0CE8C5AED205}"/>
    <cellStyle name="Normal 5 6 2 6 3" xfId="1090" xr:uid="{787AAD2C-1666-4E08-B16A-799A168980D0}"/>
    <cellStyle name="Normal 5 6 2 6 4" xfId="1091" xr:uid="{4EF469B0-3645-4EB4-BD3A-451352E7559D}"/>
    <cellStyle name="Normal 5 6 2 7" xfId="1092" xr:uid="{CD982EF6-19F6-432B-A9EE-66D9BE852601}"/>
    <cellStyle name="Normal 5 6 2 8" xfId="1093" xr:uid="{03F1870E-4724-4A9D-A831-09FD1D0C8F16}"/>
    <cellStyle name="Normal 5 6 2 9" xfId="1094" xr:uid="{B3248888-D923-4578-B3C1-C1FDFCEBC9AC}"/>
    <cellStyle name="Normal 5 6 3" xfId="1095" xr:uid="{F5A79458-F84C-4695-B2DE-3B3E2D6DC99D}"/>
    <cellStyle name="Normal 5 6 3 2" xfId="1096" xr:uid="{A5517D9B-436C-4C79-B41A-9F565A8685C9}"/>
    <cellStyle name="Normal 5 6 3 2 2" xfId="1097" xr:uid="{3A86420E-4F39-4344-83D7-A3F9DC6A604A}"/>
    <cellStyle name="Normal 5 6 3 2 2 2" xfId="1098" xr:uid="{5C2A6D5E-DC0D-4639-A8DF-7625BFC29DA4}"/>
    <cellStyle name="Normal 5 6 3 2 2 2 2" xfId="3917" xr:uid="{CBF5E60F-CBC6-4D2C-8224-44730979FCF6}"/>
    <cellStyle name="Normal 5 6 3 2 2 3" xfId="1099" xr:uid="{1AC61714-F33F-4BBB-A9DF-251F73F05AA3}"/>
    <cellStyle name="Normal 5 6 3 2 2 4" xfId="1100" xr:uid="{293F4080-9A3F-4D81-A094-4E8A1D60346E}"/>
    <cellStyle name="Normal 5 6 3 2 3" xfId="1101" xr:uid="{A579AF1E-575B-4F57-9E3E-9E982FEA2B47}"/>
    <cellStyle name="Normal 5 6 3 2 3 2" xfId="1102" xr:uid="{EB732916-8049-48C9-B1CD-F7DB93C39898}"/>
    <cellStyle name="Normal 5 6 3 2 3 3" xfId="1103" xr:uid="{6F32FD79-C958-4857-95AF-DDDF638BFF23}"/>
    <cellStyle name="Normal 5 6 3 2 3 4" xfId="1104" xr:uid="{451348C9-3754-4970-AACB-42CE491CE87A}"/>
    <cellStyle name="Normal 5 6 3 2 4" xfId="1105" xr:uid="{30A72F1E-10F2-4F78-BE2A-040262E3BDFF}"/>
    <cellStyle name="Normal 5 6 3 2 5" xfId="1106" xr:uid="{357AD721-7CDE-4148-A11D-B61EA5FCDFB8}"/>
    <cellStyle name="Normal 5 6 3 2 6" xfId="1107" xr:uid="{CB79C519-D693-417F-939D-70BE2E69E73D}"/>
    <cellStyle name="Normal 5 6 3 3" xfId="1108" xr:uid="{F0AB1B4B-7653-4FA6-B919-02A53245902A}"/>
    <cellStyle name="Normal 5 6 3 3 2" xfId="1109" xr:uid="{EAF74477-262E-4F1B-84C0-A70F91EAF19A}"/>
    <cellStyle name="Normal 5 6 3 3 2 2" xfId="1110" xr:uid="{D318ACDC-813D-40B4-B9A0-C7C70A8C5F5B}"/>
    <cellStyle name="Normal 5 6 3 3 2 3" xfId="1111" xr:uid="{40C188FE-3499-4FA9-8D57-1ABF59652344}"/>
    <cellStyle name="Normal 5 6 3 3 2 4" xfId="1112" xr:uid="{A66FC310-D8FC-4C33-9A61-FCA85702304A}"/>
    <cellStyle name="Normal 5 6 3 3 3" xfId="1113" xr:uid="{2760A79E-C8B4-4D9C-B948-9598917AC9D0}"/>
    <cellStyle name="Normal 5 6 3 3 4" xfId="1114" xr:uid="{FAF94A04-B86B-4FBE-AA6B-1BFFED3C5188}"/>
    <cellStyle name="Normal 5 6 3 3 5" xfId="1115" xr:uid="{396E253A-57F1-4F87-B781-D7F511EDB637}"/>
    <cellStyle name="Normal 5 6 3 4" xfId="1116" xr:uid="{16A2AD2D-C893-4C4F-BBBF-182A1DAF3C14}"/>
    <cellStyle name="Normal 5 6 3 4 2" xfId="1117" xr:uid="{AA666AA3-3290-45F1-B124-1770E247516B}"/>
    <cellStyle name="Normal 5 6 3 4 3" xfId="1118" xr:uid="{8BFA181D-C332-4AFF-8085-75DD86D1C80E}"/>
    <cellStyle name="Normal 5 6 3 4 4" xfId="1119" xr:uid="{DCD5A9BE-ACE6-4BE5-9D1A-7C44ED0A44E1}"/>
    <cellStyle name="Normal 5 6 3 5" xfId="1120" xr:uid="{6DF1E158-A9FD-4CF9-AA5E-9D509B6E95FA}"/>
    <cellStyle name="Normal 5 6 3 5 2" xfId="1121" xr:uid="{0D7162AA-44DA-45D4-AD23-2DACE46132E3}"/>
    <cellStyle name="Normal 5 6 3 5 3" xfId="1122" xr:uid="{319BCAC7-C0EE-4FB4-A13B-054A2C666954}"/>
    <cellStyle name="Normal 5 6 3 5 4" xfId="1123" xr:uid="{3611FB1C-EED9-47F2-9B7B-1AD8CCDA0E6C}"/>
    <cellStyle name="Normal 5 6 3 6" xfId="1124" xr:uid="{9E868A87-0E22-4D04-80CD-9C7E3444329C}"/>
    <cellStyle name="Normal 5 6 3 7" xfId="1125" xr:uid="{0BB13D95-778B-4EC3-B6A8-1245A3371482}"/>
    <cellStyle name="Normal 5 6 3 8" xfId="1126" xr:uid="{AB45520B-0322-481F-9F36-B50A0FE40392}"/>
    <cellStyle name="Normal 5 6 4" xfId="1127" xr:uid="{D2D7979A-CF49-4369-A0D2-9A9A0399A299}"/>
    <cellStyle name="Normal 5 6 4 2" xfId="1128" xr:uid="{F6D76139-8790-48D1-A115-E3A21F1F4347}"/>
    <cellStyle name="Normal 5 6 4 2 2" xfId="1129" xr:uid="{0A430C63-0525-4052-A06E-12AE0B602B7C}"/>
    <cellStyle name="Normal 5 6 4 2 2 2" xfId="1130" xr:uid="{7E438318-55D9-4A16-ABFD-73526C0CCEEB}"/>
    <cellStyle name="Normal 5 6 4 2 2 3" xfId="1131" xr:uid="{9C96E643-C7C6-4C5C-A388-FC196C3691FB}"/>
    <cellStyle name="Normal 5 6 4 2 2 4" xfId="1132" xr:uid="{F7BCC57D-A3CD-4617-B664-E8A8C05BD3D0}"/>
    <cellStyle name="Normal 5 6 4 2 3" xfId="1133" xr:uid="{E215CD48-B858-49FE-BEBF-FED0926282E5}"/>
    <cellStyle name="Normal 5 6 4 2 4" xfId="1134" xr:uid="{A9B1BAED-1F30-47EB-8C52-5D501714502B}"/>
    <cellStyle name="Normal 5 6 4 2 5" xfId="1135" xr:uid="{EF58C8D9-EBB6-4455-9CF0-F3F26A9F6D0C}"/>
    <cellStyle name="Normal 5 6 4 3" xfId="1136" xr:uid="{A4D1143D-2CA9-4F0B-ABF6-7C70DAC671ED}"/>
    <cellStyle name="Normal 5 6 4 3 2" xfId="1137" xr:uid="{CD31AFDD-F134-4FC3-ADDA-2E15F18C84EF}"/>
    <cellStyle name="Normal 5 6 4 3 3" xfId="1138" xr:uid="{862BA7DD-199A-4F4B-B0F4-419B5045C647}"/>
    <cellStyle name="Normal 5 6 4 3 4" xfId="1139" xr:uid="{C743B021-607C-43FF-B5AB-9B48FD77A452}"/>
    <cellStyle name="Normal 5 6 4 4" xfId="1140" xr:uid="{D93B7B26-DAF1-4BA2-91CE-B4A09A3ECF0F}"/>
    <cellStyle name="Normal 5 6 4 4 2" xfId="1141" xr:uid="{3C03BFBE-1E2D-4D9A-B362-DDF7BE33742C}"/>
    <cellStyle name="Normal 5 6 4 4 3" xfId="1142" xr:uid="{E4AE6A8E-5CEF-4DA4-BC0D-120DF9810BA8}"/>
    <cellStyle name="Normal 5 6 4 4 4" xfId="1143" xr:uid="{EE09F8FC-6445-4A67-BA2E-82FE8F1F7F46}"/>
    <cellStyle name="Normal 5 6 4 5" xfId="1144" xr:uid="{AB4D6AEB-DC20-45D5-A304-6C7183F74D74}"/>
    <cellStyle name="Normal 5 6 4 6" xfId="1145" xr:uid="{3B073A01-1419-4141-95E5-A715B56CEF2C}"/>
    <cellStyle name="Normal 5 6 4 7" xfId="1146" xr:uid="{CB71EA2A-6726-478E-AE39-1354BB570D0A}"/>
    <cellStyle name="Normal 5 6 5" xfId="1147" xr:uid="{69C42532-8E37-4B65-8C81-A3CB50079420}"/>
    <cellStyle name="Normal 5 6 5 2" xfId="1148" xr:uid="{26FF0C38-1FCC-4184-9700-9D4CF543C235}"/>
    <cellStyle name="Normal 5 6 5 2 2" xfId="1149" xr:uid="{BB0215B3-2DA5-4B29-9740-CCAB8F7D5CD3}"/>
    <cellStyle name="Normal 5 6 5 2 3" xfId="1150" xr:uid="{D7805EA3-CCA9-42F7-B423-7477BB1DBE07}"/>
    <cellStyle name="Normal 5 6 5 2 4" xfId="1151" xr:uid="{53302EED-6EA6-4A3C-B156-34A7F57C85CB}"/>
    <cellStyle name="Normal 5 6 5 3" xfId="1152" xr:uid="{D701846A-248D-43F5-9CE0-54244AE797AF}"/>
    <cellStyle name="Normal 5 6 5 3 2" xfId="1153" xr:uid="{1334A5DC-6D4F-4B28-96C5-2C59CF0993A5}"/>
    <cellStyle name="Normal 5 6 5 3 3" xfId="1154" xr:uid="{D7108F36-FB58-477B-B207-2ECBFEAD3ECE}"/>
    <cellStyle name="Normal 5 6 5 3 4" xfId="1155" xr:uid="{CA41EA3C-EF79-4076-8D13-78099ABC0DED}"/>
    <cellStyle name="Normal 5 6 5 4" xfId="1156" xr:uid="{00782372-38BC-45FB-9344-F36B8808A59C}"/>
    <cellStyle name="Normal 5 6 5 5" xfId="1157" xr:uid="{A29AE3F0-F4D4-4649-AF34-6DD39FF04FE6}"/>
    <cellStyle name="Normal 5 6 5 6" xfId="1158" xr:uid="{F0C23A2C-968C-4723-8ADA-690ADA68023C}"/>
    <cellStyle name="Normal 5 6 6" xfId="1159" xr:uid="{D50A80B3-5000-4F11-96C9-5247754A7001}"/>
    <cellStyle name="Normal 5 6 6 2" xfId="1160" xr:uid="{0C1EAEE6-BBD3-4A32-870B-85DAAF7EB657}"/>
    <cellStyle name="Normal 5 6 6 2 2" xfId="1161" xr:uid="{A01DDD73-8D14-44C6-BBB1-EBB1BF72D196}"/>
    <cellStyle name="Normal 5 6 6 2 3" xfId="1162" xr:uid="{3DCC8CE0-8D1A-44E7-BACC-A48B7E579217}"/>
    <cellStyle name="Normal 5 6 6 2 4" xfId="1163" xr:uid="{43E31B77-2AF3-4B93-86AD-C22F6862257D}"/>
    <cellStyle name="Normal 5 6 6 3" xfId="1164" xr:uid="{6234C37B-5F9B-4D94-98F1-3A6AD2A8E3C2}"/>
    <cellStyle name="Normal 5 6 6 4" xfId="1165" xr:uid="{138BD263-A3A5-4538-9064-4DF253438A46}"/>
    <cellStyle name="Normal 5 6 6 5" xfId="1166" xr:uid="{FD2BF147-5BB2-49C7-A56B-352ADBE183A5}"/>
    <cellStyle name="Normal 5 6 7" xfId="1167" xr:uid="{32A1D09F-AE11-4299-A1C7-04FCC2A96987}"/>
    <cellStyle name="Normal 5 6 7 2" xfId="1168" xr:uid="{2440FFAD-68BD-45BA-9017-E11789B5665C}"/>
    <cellStyle name="Normal 5 6 7 3" xfId="1169" xr:uid="{A0115A25-BA52-497D-860B-326DA3AF1650}"/>
    <cellStyle name="Normal 5 6 7 4" xfId="1170" xr:uid="{8A5A3591-264D-4B70-BA73-89627763F42B}"/>
    <cellStyle name="Normal 5 6 8" xfId="1171" xr:uid="{F856B64F-32F5-4321-B126-2ACBF8979BBE}"/>
    <cellStyle name="Normal 5 6 8 2" xfId="1172" xr:uid="{56BDAAE4-08EC-4821-90DA-4FEF03C10086}"/>
    <cellStyle name="Normal 5 6 8 3" xfId="1173" xr:uid="{B1E18767-F23B-4F2D-8A6D-41847D410C57}"/>
    <cellStyle name="Normal 5 6 8 4" xfId="1174" xr:uid="{0705A6DA-30A4-4DED-802B-5E6C64EF80A6}"/>
    <cellStyle name="Normal 5 6 9" xfId="1175" xr:uid="{CD6E3AD6-7433-4392-AC32-FE5A6E53AE32}"/>
    <cellStyle name="Normal 5 7" xfId="1176" xr:uid="{CF98CDBD-EC8B-4B65-B47C-9B0476FB92C6}"/>
    <cellStyle name="Normal 5 7 2" xfId="1177" xr:uid="{2602A019-749C-41BD-AE12-7AE160D87850}"/>
    <cellStyle name="Normal 5 7 2 2" xfId="1178" xr:uid="{47E8F479-803C-4E9F-A05D-0F31ABA3F727}"/>
    <cellStyle name="Normal 5 7 2 2 2" xfId="1179" xr:uid="{64F3875F-03EE-4EFA-A0FB-49A35C0AE638}"/>
    <cellStyle name="Normal 5 7 2 2 2 2" xfId="1180" xr:uid="{10F44ADD-9DCB-4222-B655-0414518BD8F3}"/>
    <cellStyle name="Normal 5 7 2 2 2 3" xfId="1181" xr:uid="{3626E893-2387-4E31-B74A-D29A03BE4594}"/>
    <cellStyle name="Normal 5 7 2 2 2 4" xfId="1182" xr:uid="{A8FC2981-895E-4DF5-9FDA-CB0BED87EAE7}"/>
    <cellStyle name="Normal 5 7 2 2 3" xfId="1183" xr:uid="{E4F54C26-1F23-4FD2-9F30-96B14DB5FB3A}"/>
    <cellStyle name="Normal 5 7 2 2 3 2" xfId="1184" xr:uid="{E0F9DC77-8B15-4D39-A824-F48D74D215E5}"/>
    <cellStyle name="Normal 5 7 2 2 3 3" xfId="1185" xr:uid="{9DAE018E-5411-420A-B211-9302C1B9C03D}"/>
    <cellStyle name="Normal 5 7 2 2 3 4" xfId="1186" xr:uid="{1F569247-74B3-4C22-A993-6F5D552755A2}"/>
    <cellStyle name="Normal 5 7 2 2 4" xfId="1187" xr:uid="{84AC9A98-4F42-471D-974D-39ECF903A907}"/>
    <cellStyle name="Normal 5 7 2 2 5" xfId="1188" xr:uid="{3FF78EE8-DDAF-4F83-AEA6-8C6CE1BAE0F4}"/>
    <cellStyle name="Normal 5 7 2 2 6" xfId="1189" xr:uid="{533C73BF-C3F8-4A1E-B6EF-23E058AB2B83}"/>
    <cellStyle name="Normal 5 7 2 3" xfId="1190" xr:uid="{98E4E054-F6F1-43A0-8C91-D7EBEB1A57D6}"/>
    <cellStyle name="Normal 5 7 2 3 2" xfId="1191" xr:uid="{0B3FC134-B3AC-476B-8EAF-75B4460FF99E}"/>
    <cellStyle name="Normal 5 7 2 3 2 2" xfId="1192" xr:uid="{BA555C3A-EF2A-4B8E-87A6-14E99564249B}"/>
    <cellStyle name="Normal 5 7 2 3 2 3" xfId="1193" xr:uid="{FD2005E4-7142-436C-BD38-4FA5E0563C22}"/>
    <cellStyle name="Normal 5 7 2 3 2 4" xfId="1194" xr:uid="{6A211C27-03F2-494D-9E3B-35D52688274F}"/>
    <cellStyle name="Normal 5 7 2 3 3" xfId="1195" xr:uid="{59BC9ECB-C4EA-46EB-849A-05E3CC993C5E}"/>
    <cellStyle name="Normal 5 7 2 3 4" xfId="1196" xr:uid="{8CA2A101-DF5D-4D85-80E2-B1AC4096F243}"/>
    <cellStyle name="Normal 5 7 2 3 5" xfId="1197" xr:uid="{64A4DAF5-DECB-41FE-A408-F3CF045F7087}"/>
    <cellStyle name="Normal 5 7 2 4" xfId="1198" xr:uid="{F4E29798-67FE-4BE5-97BB-182E604377E3}"/>
    <cellStyle name="Normal 5 7 2 4 2" xfId="1199" xr:uid="{D25FD83B-F781-4A15-B6F7-8E9D0C5D6760}"/>
    <cellStyle name="Normal 5 7 2 4 3" xfId="1200" xr:uid="{51419257-9FAE-4015-AA89-9CC577B18660}"/>
    <cellStyle name="Normal 5 7 2 4 4" xfId="1201" xr:uid="{8523E688-86C5-490B-8172-C2C9FA3C63C3}"/>
    <cellStyle name="Normal 5 7 2 5" xfId="1202" xr:uid="{94E380E0-CD90-446D-AA1F-AB69E0A5E95D}"/>
    <cellStyle name="Normal 5 7 2 5 2" xfId="1203" xr:uid="{A40D4451-FA1E-48A3-9DAF-7F2A6D259D95}"/>
    <cellStyle name="Normal 5 7 2 5 3" xfId="1204" xr:uid="{24E1FD53-979F-4988-A49A-1D5622097DD7}"/>
    <cellStyle name="Normal 5 7 2 5 4" xfId="1205" xr:uid="{CCBF1591-0D37-454B-9720-9E7E6176C6DB}"/>
    <cellStyle name="Normal 5 7 2 6" xfId="1206" xr:uid="{A5DA1B5D-3D97-4123-927F-CB69F71E3BB7}"/>
    <cellStyle name="Normal 5 7 2 7" xfId="1207" xr:uid="{83F1A8CE-6463-49E2-AFC0-373EF9E14322}"/>
    <cellStyle name="Normal 5 7 2 8" xfId="1208" xr:uid="{9B848BBC-A540-4936-B2B1-906914E8C617}"/>
    <cellStyle name="Normal 5 7 3" xfId="1209" xr:uid="{4C3065D5-9DB0-4407-A21E-DF247FA42707}"/>
    <cellStyle name="Normal 5 7 3 2" xfId="1210" xr:uid="{B4F0C1BC-38B1-469E-A717-B1736EB84C13}"/>
    <cellStyle name="Normal 5 7 3 2 2" xfId="1211" xr:uid="{3D98C7AC-BFD7-4F9C-88B1-6BC38A51FF48}"/>
    <cellStyle name="Normal 5 7 3 2 3" xfId="1212" xr:uid="{BA4AC50B-7380-4C23-BF3F-2D1E7BB1D9D9}"/>
    <cellStyle name="Normal 5 7 3 2 4" xfId="1213" xr:uid="{A54D9C88-DD6B-4CE1-B48C-8EE09D9139A4}"/>
    <cellStyle name="Normal 5 7 3 3" xfId="1214" xr:uid="{8498BAFF-C579-44A9-A95D-B8E8615A0D39}"/>
    <cellStyle name="Normal 5 7 3 3 2" xfId="1215" xr:uid="{80C2DA95-3086-49AB-A219-E250DDC5D21D}"/>
    <cellStyle name="Normal 5 7 3 3 3" xfId="1216" xr:uid="{EB0A7EE1-81DC-4772-8B29-7D8357ED7B1A}"/>
    <cellStyle name="Normal 5 7 3 3 4" xfId="1217" xr:uid="{2766E847-64FB-4D43-A9A0-C294D6E6FD0D}"/>
    <cellStyle name="Normal 5 7 3 4" xfId="1218" xr:uid="{D2DE006A-071D-48DE-A0F8-E03DE97799AD}"/>
    <cellStyle name="Normal 5 7 3 5" xfId="1219" xr:uid="{B9FD7B3D-DB7F-4691-BAAC-C90CE69023E9}"/>
    <cellStyle name="Normal 5 7 3 6" xfId="1220" xr:uid="{988EED0E-A54B-4B4B-B545-4261825811AA}"/>
    <cellStyle name="Normal 5 7 4" xfId="1221" xr:uid="{FB5A87D2-5CFB-4F06-ABFD-898F32073A4E}"/>
    <cellStyle name="Normal 5 7 4 2" xfId="1222" xr:uid="{7C2B11B4-3041-458E-8558-CFE0BC5A63C6}"/>
    <cellStyle name="Normal 5 7 4 2 2" xfId="1223" xr:uid="{CAD8BF91-4A31-4FCD-B791-B0B5C57FBE1E}"/>
    <cellStyle name="Normal 5 7 4 2 3" xfId="1224" xr:uid="{1D9F6802-08A6-423C-A146-92D3FF3255D6}"/>
    <cellStyle name="Normal 5 7 4 2 4" xfId="1225" xr:uid="{4182D195-E5B9-4F85-B70E-53DD8333F34D}"/>
    <cellStyle name="Normal 5 7 4 3" xfId="1226" xr:uid="{8182407A-F6AE-4A79-8B88-11869336D341}"/>
    <cellStyle name="Normal 5 7 4 4" xfId="1227" xr:uid="{000CA651-0BB4-4CA9-A4D6-1C8A2032592A}"/>
    <cellStyle name="Normal 5 7 4 5" xfId="1228" xr:uid="{E9633FD5-9AA1-4679-BE15-467251A9A3F2}"/>
    <cellStyle name="Normal 5 7 5" xfId="1229" xr:uid="{09D0D76B-998D-4FD8-BE0A-E2A6EE8CE3AE}"/>
    <cellStyle name="Normal 5 7 5 2" xfId="1230" xr:uid="{652B9C54-53B3-4428-881E-CAA457817F9D}"/>
    <cellStyle name="Normal 5 7 5 3" xfId="1231" xr:uid="{1BD72E59-708C-43EF-934A-1CE5CE025339}"/>
    <cellStyle name="Normal 5 7 5 4" xfId="1232" xr:uid="{5DD0E594-C85E-42B8-B5F5-1BA7D6EFBC72}"/>
    <cellStyle name="Normal 5 7 6" xfId="1233" xr:uid="{A82C81D8-D23A-4F24-A0DB-968EDDC2C0C1}"/>
    <cellStyle name="Normal 5 7 6 2" xfId="1234" xr:uid="{E185DFB6-DF8D-425D-B0CB-66A1B1FE52BB}"/>
    <cellStyle name="Normal 5 7 6 3" xfId="1235" xr:uid="{902235A8-9BFD-4C46-9D4D-F1FA9C1195EE}"/>
    <cellStyle name="Normal 5 7 6 4" xfId="1236" xr:uid="{63743104-3C53-46E9-B989-2D4C5199BE53}"/>
    <cellStyle name="Normal 5 7 7" xfId="1237" xr:uid="{7BF81060-5533-41DE-84EA-B1DF38B18C0F}"/>
    <cellStyle name="Normal 5 7 8" xfId="1238" xr:uid="{5F7FD2D8-2530-4F9E-AF20-5ABA2E97C391}"/>
    <cellStyle name="Normal 5 7 9" xfId="1239" xr:uid="{0D6D5247-FF12-4377-975A-72D376DB71D0}"/>
    <cellStyle name="Normal 5 8" xfId="1240" xr:uid="{FC84A55E-76A7-483F-BB06-B9B72C5B072E}"/>
    <cellStyle name="Normal 5 8 2" xfId="1241" xr:uid="{B310AC62-ED98-42D7-8103-1E65A5D6E045}"/>
    <cellStyle name="Normal 5 8 2 2" xfId="1242" xr:uid="{523ACBE6-F4F3-4010-9FDD-94CEF5D07397}"/>
    <cellStyle name="Normal 5 8 2 2 2" xfId="1243" xr:uid="{158CC0A0-C6CE-4EF8-B9FD-86F7678D1711}"/>
    <cellStyle name="Normal 5 8 2 2 2 2" xfId="3918" xr:uid="{9EAF17D3-37BE-4951-ABDB-CE3FB5280791}"/>
    <cellStyle name="Normal 5 8 2 2 3" xfId="1244" xr:uid="{24FC2180-F629-40A6-B906-4D0DC32B021B}"/>
    <cellStyle name="Normal 5 8 2 2 4" xfId="1245" xr:uid="{7B846B73-9F2D-409D-A164-5554C4675084}"/>
    <cellStyle name="Normal 5 8 2 3" xfId="1246" xr:uid="{890EBD6E-BB45-4694-92EA-3E26DFB2C29F}"/>
    <cellStyle name="Normal 5 8 2 3 2" xfId="1247" xr:uid="{C9CE081F-F356-46BF-912A-04598C4767F4}"/>
    <cellStyle name="Normal 5 8 2 3 3" xfId="1248" xr:uid="{CF007866-440D-435B-8E19-099F28EE2403}"/>
    <cellStyle name="Normal 5 8 2 3 4" xfId="1249" xr:uid="{7EF5A226-8144-4D5C-8B79-3C6F26DFC80F}"/>
    <cellStyle name="Normal 5 8 2 4" xfId="1250" xr:uid="{77CCD623-2ACF-4A63-882C-3057EB7FED78}"/>
    <cellStyle name="Normal 5 8 2 5" xfId="1251" xr:uid="{5CEABE5C-C2D0-430B-B444-C846AEA35C83}"/>
    <cellStyle name="Normal 5 8 2 6" xfId="1252" xr:uid="{D6DA3643-448E-4EFC-B97A-49F751875EF5}"/>
    <cellStyle name="Normal 5 8 3" xfId="1253" xr:uid="{DD7E525B-0B53-4CE7-B366-BABEC4425F02}"/>
    <cellStyle name="Normal 5 8 3 2" xfId="1254" xr:uid="{9B3B8A90-9CBA-4EEE-A429-C34E549FA18F}"/>
    <cellStyle name="Normal 5 8 3 2 2" xfId="1255" xr:uid="{FDB12A01-9A37-4FA5-8A9E-D9BF2C6673E8}"/>
    <cellStyle name="Normal 5 8 3 2 3" xfId="1256" xr:uid="{8D3EBCD8-B9E6-4472-81D9-DFA9704BC18C}"/>
    <cellStyle name="Normal 5 8 3 2 4" xfId="1257" xr:uid="{E4D7ABD9-49D0-4AA0-8A85-8A2900559B76}"/>
    <cellStyle name="Normal 5 8 3 3" xfId="1258" xr:uid="{4C9F1F6D-CC7D-47F8-A605-03D261804B17}"/>
    <cellStyle name="Normal 5 8 3 4" xfId="1259" xr:uid="{BDCC0F81-F79E-4E69-98C1-82194C89589B}"/>
    <cellStyle name="Normal 5 8 3 5" xfId="1260" xr:uid="{1851D055-4EEA-44AC-9152-6F0B10968EB3}"/>
    <cellStyle name="Normal 5 8 4" xfId="1261" xr:uid="{36269D51-4445-4877-A928-32D1DD5E2160}"/>
    <cellStyle name="Normal 5 8 4 2" xfId="1262" xr:uid="{C6FFAEB6-3DB3-49DE-B4E3-628B769B6A16}"/>
    <cellStyle name="Normal 5 8 4 3" xfId="1263" xr:uid="{1AD020DA-BCD4-4194-8721-82DD4DFAD47C}"/>
    <cellStyle name="Normal 5 8 4 4" xfId="1264" xr:uid="{69450C74-D0B4-434C-9AE9-0E7C0A02A939}"/>
    <cellStyle name="Normal 5 8 5" xfId="1265" xr:uid="{9B023289-F349-4966-91DB-9CE4A266FDF5}"/>
    <cellStyle name="Normal 5 8 5 2" xfId="1266" xr:uid="{DB4B5E4E-B2D3-4D2E-B019-9E3B044880DB}"/>
    <cellStyle name="Normal 5 8 5 3" xfId="1267" xr:uid="{E88A3F14-7D4D-4CDD-97AA-9DCFA17ECDF2}"/>
    <cellStyle name="Normal 5 8 5 4" xfId="1268" xr:uid="{AA4D2EEF-2AAC-45F5-A43F-1846129915FC}"/>
    <cellStyle name="Normal 5 8 6" xfId="1269" xr:uid="{C585EBF6-7FB3-4F05-A23E-98690BEA8F91}"/>
    <cellStyle name="Normal 5 8 7" xfId="1270" xr:uid="{E88D8514-278B-486D-9A06-61B6E217E70A}"/>
    <cellStyle name="Normal 5 8 8" xfId="1271" xr:uid="{88369347-10C6-4F82-B090-8D9F1710FFE0}"/>
    <cellStyle name="Normal 5 9" xfId="1272" xr:uid="{1E9C44ED-3011-4944-BC20-DC4029A93E71}"/>
    <cellStyle name="Normal 5 9 2" xfId="1273" xr:uid="{95C20F22-A10D-4EDA-8720-6BCBEAB77043}"/>
    <cellStyle name="Normal 5 9 2 2" xfId="1274" xr:uid="{9CC8E894-B776-4217-B18E-85E22E74042B}"/>
    <cellStyle name="Normal 5 9 2 2 2" xfId="1275" xr:uid="{A7E5E89A-BDB1-4F15-8081-2639706E1CE8}"/>
    <cellStyle name="Normal 5 9 2 2 3" xfId="1276" xr:uid="{5B3E5257-C9E4-4431-8956-7DC0BADA0EB5}"/>
    <cellStyle name="Normal 5 9 2 2 4" xfId="1277" xr:uid="{B4FAEC8D-2524-4E00-83F4-227147132710}"/>
    <cellStyle name="Normal 5 9 2 3" xfId="1278" xr:uid="{680A13C0-A422-43F5-81CE-DCC9F5B56B2A}"/>
    <cellStyle name="Normal 5 9 2 4" xfId="1279" xr:uid="{E3E36BC3-05EA-4B24-B79D-ADD84EA62AA2}"/>
    <cellStyle name="Normal 5 9 2 5" xfId="1280" xr:uid="{8C2A192F-FEA5-4FB1-A4E4-CAB107ED6576}"/>
    <cellStyle name="Normal 5 9 3" xfId="1281" xr:uid="{6B6C5357-982E-4469-91FD-8FC23E160F00}"/>
    <cellStyle name="Normal 5 9 3 2" xfId="1282" xr:uid="{B7284FCE-209B-445D-8B9E-878B72D42FC5}"/>
    <cellStyle name="Normal 5 9 3 3" xfId="1283" xr:uid="{754CA4A3-6A74-40D7-8CD3-75487649E35A}"/>
    <cellStyle name="Normal 5 9 3 4" xfId="1284" xr:uid="{99620307-985E-4BFF-86F2-67B5CEEEECAC}"/>
    <cellStyle name="Normal 5 9 4" xfId="1285" xr:uid="{4ACBD580-D9E3-4669-A202-25A3A636CBCB}"/>
    <cellStyle name="Normal 5 9 4 2" xfId="1286" xr:uid="{EDFFFCFE-DB45-4887-9314-F59401C23C1F}"/>
    <cellStyle name="Normal 5 9 4 3" xfId="1287" xr:uid="{AEC8F889-9AC1-41A3-8484-8BCB7A8AADD2}"/>
    <cellStyle name="Normal 5 9 4 4" xfId="1288" xr:uid="{908B3D12-915C-4D42-9B5A-A6508EF179A4}"/>
    <cellStyle name="Normal 5 9 5" xfId="1289" xr:uid="{35732EBF-336B-4EAB-A2DD-8EBF75158AFB}"/>
    <cellStyle name="Normal 5 9 6" xfId="1290" xr:uid="{E44E03F2-14F6-4308-A4AD-2087AB68DB3F}"/>
    <cellStyle name="Normal 5 9 7" xfId="1291" xr:uid="{EE249D9D-469E-4575-911D-DF53FBE8D59F}"/>
    <cellStyle name="Normal 6" xfId="82" xr:uid="{B125C8A5-40F2-46D3-AF6E-C2BEB14B2CA0}"/>
    <cellStyle name="Normal 6 10" xfId="1292" xr:uid="{82C9CACF-DA52-4D52-9F3D-98053F0883B5}"/>
    <cellStyle name="Normal 6 10 2" xfId="1293" xr:uid="{718D7B80-3B01-4B79-923B-083A075ADE11}"/>
    <cellStyle name="Normal 6 10 2 2" xfId="1294" xr:uid="{E0BE1901-D729-4B4B-9FC5-D6D15A23459D}"/>
    <cellStyle name="Normal 6 10 2 2 2" xfId="5337" xr:uid="{853B43C9-ECD5-48C8-85A8-DCC5CEA774B4}"/>
    <cellStyle name="Normal 6 10 2 3" xfId="1295" xr:uid="{6940A473-D2F9-42BB-8D8C-F6033EC34116}"/>
    <cellStyle name="Normal 6 10 2 4" xfId="1296" xr:uid="{4FC8E381-7843-46EA-A8BF-202D355979FE}"/>
    <cellStyle name="Normal 6 10 3" xfId="1297" xr:uid="{15F1148B-7ACF-4BEC-803C-F4394C5AB451}"/>
    <cellStyle name="Normal 6 10 4" xfId="1298" xr:uid="{6ED09358-ACC1-4AB0-ADE5-4C0C435AAA87}"/>
    <cellStyle name="Normal 6 10 5" xfId="1299" xr:uid="{7EB35DA9-C891-480F-91E2-7D0DBDE7F010}"/>
    <cellStyle name="Normal 6 11" xfId="1300" xr:uid="{BA83A82F-7B29-4AFD-9250-FE265A9E85EF}"/>
    <cellStyle name="Normal 6 11 2" xfId="1301" xr:uid="{BC357D8A-4E7E-4695-87EA-70468315A613}"/>
    <cellStyle name="Normal 6 11 3" xfId="1302" xr:uid="{E3C531E5-5D9D-40BC-A698-E6D48DFB4A49}"/>
    <cellStyle name="Normal 6 11 4" xfId="1303" xr:uid="{86724115-F08D-49CF-BC26-B0D210365E81}"/>
    <cellStyle name="Normal 6 12" xfId="1304" xr:uid="{D31CB1C1-76E2-4EB8-A6CD-6955219706A9}"/>
    <cellStyle name="Normal 6 12 2" xfId="1305" xr:uid="{406B9446-8006-41EE-8674-96CC48FCC21C}"/>
    <cellStyle name="Normal 6 12 3" xfId="1306" xr:uid="{A3A3420E-6460-4EDD-8672-20DEEE872BEC}"/>
    <cellStyle name="Normal 6 12 4" xfId="1307" xr:uid="{5541F7BD-0C4D-4E78-970C-BE1EE639729A}"/>
    <cellStyle name="Normal 6 13" xfId="1308" xr:uid="{F08F0B53-B619-4E04-AB56-652191635015}"/>
    <cellStyle name="Normal 6 13 2" xfId="1309" xr:uid="{29D7C0C8-EED4-4C17-8E24-AD4FC713CC5A}"/>
    <cellStyle name="Normal 6 13 3" xfId="3736" xr:uid="{3B360713-2E9E-4213-B3C6-09AC5C53FAED}"/>
    <cellStyle name="Normal 6 13 4" xfId="4608" xr:uid="{A92E15C9-85A0-4471-BC9F-A0FB383497AB}"/>
    <cellStyle name="Normal 6 13 5" xfId="4434" xr:uid="{67157691-093D-4812-8C2A-76C5DA475938}"/>
    <cellStyle name="Normal 6 14" xfId="1310" xr:uid="{5DBE4697-7861-42BF-BFAA-A5B3E2BE335C}"/>
    <cellStyle name="Normal 6 15" xfId="1311" xr:uid="{BBF2338B-689F-4580-9399-987EDFE7C74F}"/>
    <cellStyle name="Normal 6 16" xfId="1312" xr:uid="{1507EF99-7518-4D68-A514-1D25DB9A320A}"/>
    <cellStyle name="Normal 6 2" xfId="83" xr:uid="{5AF3DA04-A74A-4C7A-806E-ACB8C5E83A21}"/>
    <cellStyle name="Normal 6 2 2" xfId="3728" xr:uid="{AF076C10-7B7D-487F-8DC1-B1491922DF5C}"/>
    <cellStyle name="Normal 6 2 2 2" xfId="4591" xr:uid="{8FDAB579-D082-493A-883C-5BD67F6BCD4D}"/>
    <cellStyle name="Normal 6 2 3" xfId="4592" xr:uid="{C4049659-CD91-4A8E-8E74-E9624CBBE452}"/>
    <cellStyle name="Normal 6 3" xfId="84" xr:uid="{91F68F03-3002-4449-9C30-4DCB9D21F7D8}"/>
    <cellStyle name="Normal 6 3 10" xfId="1313" xr:uid="{C4BDD003-51D6-4904-8011-CC1F4D3B03A7}"/>
    <cellStyle name="Normal 6 3 11" xfId="1314" xr:uid="{E717642D-DC44-4D07-8091-22EFD3AAB410}"/>
    <cellStyle name="Normal 6 3 2" xfId="1315" xr:uid="{4AD39752-7D90-4EE9-9785-68A6A293BA42}"/>
    <cellStyle name="Normal 6 3 2 2" xfId="1316" xr:uid="{BB689E96-BB6B-4F66-B715-43E040C020F5}"/>
    <cellStyle name="Normal 6 3 2 2 2" xfId="1317" xr:uid="{B0BC1080-3256-44E3-8D58-4D150488D79B}"/>
    <cellStyle name="Normal 6 3 2 2 2 2" xfId="1318" xr:uid="{6E92935B-D5C5-4702-84DD-D75F921059FA}"/>
    <cellStyle name="Normal 6 3 2 2 2 2 2" xfId="1319" xr:uid="{DF591CB9-7E1D-415B-889E-30CBB76CCED5}"/>
    <cellStyle name="Normal 6 3 2 2 2 2 2 2" xfId="3919" xr:uid="{EC2B7657-7D67-4ACC-A7E6-A8AC05F0EAFA}"/>
    <cellStyle name="Normal 6 3 2 2 2 2 2 2 2" xfId="3920" xr:uid="{9FCF4ACE-DB2F-4AEE-9E3B-007B3C25DE72}"/>
    <cellStyle name="Normal 6 3 2 2 2 2 2 3" xfId="3921" xr:uid="{431485E5-BD32-4074-977B-7D7ACFF1F6B5}"/>
    <cellStyle name="Normal 6 3 2 2 2 2 3" xfId="1320" xr:uid="{0484E460-2A53-44CF-ACCD-733245E9E697}"/>
    <cellStyle name="Normal 6 3 2 2 2 2 3 2" xfId="3922" xr:uid="{FC7A4C94-D9FE-4EF2-882D-7A6BA3DBA83B}"/>
    <cellStyle name="Normal 6 3 2 2 2 2 4" xfId="1321" xr:uid="{BF5ACEF4-19F0-4650-9598-CFEDD0789F79}"/>
    <cellStyle name="Normal 6 3 2 2 2 3" xfId="1322" xr:uid="{BE8F7C66-80F4-4CDB-BFAB-E356AC7D8CB3}"/>
    <cellStyle name="Normal 6 3 2 2 2 3 2" xfId="1323" xr:uid="{7A7997EE-70FA-4D35-8F14-5412CB92FCA4}"/>
    <cellStyle name="Normal 6 3 2 2 2 3 2 2" xfId="3923" xr:uid="{8C45FCEC-9B41-4BFD-B615-5985C098D6C4}"/>
    <cellStyle name="Normal 6 3 2 2 2 3 3" xfId="1324" xr:uid="{6A9361D9-4C11-4AAF-A923-B0516E7F840B}"/>
    <cellStyle name="Normal 6 3 2 2 2 3 4" xfId="1325" xr:uid="{F06B9C6E-24A8-428B-9587-0994A2B4B9FB}"/>
    <cellStyle name="Normal 6 3 2 2 2 4" xfId="1326" xr:uid="{F8BD892A-6070-48D8-AD54-7368F6BB113F}"/>
    <cellStyle name="Normal 6 3 2 2 2 4 2" xfId="3924" xr:uid="{4B59418F-7178-4E83-87B1-35834A094B95}"/>
    <cellStyle name="Normal 6 3 2 2 2 5" xfId="1327" xr:uid="{9A70F9A8-4C6D-437A-973E-B2D98C849DFA}"/>
    <cellStyle name="Normal 6 3 2 2 2 6" xfId="1328" xr:uid="{4DADB299-87A1-4E55-A849-4D98DEB1960D}"/>
    <cellStyle name="Normal 6 3 2 2 3" xfId="1329" xr:uid="{D79630EB-4942-4CD1-B280-7BA62303D06F}"/>
    <cellStyle name="Normal 6 3 2 2 3 2" xfId="1330" xr:uid="{4696CAE9-F5FE-47BA-AC62-AF0D8A222E28}"/>
    <cellStyle name="Normal 6 3 2 2 3 2 2" xfId="1331" xr:uid="{251A880C-DE15-4ACC-8032-CA430B2293BB}"/>
    <cellStyle name="Normal 6 3 2 2 3 2 2 2" xfId="3925" xr:uid="{4A6EB5AB-786D-4CFD-A351-BD1506FB9538}"/>
    <cellStyle name="Normal 6 3 2 2 3 2 2 2 2" xfId="3926" xr:uid="{3BA08999-30A3-4582-8698-17B54F866387}"/>
    <cellStyle name="Normal 6 3 2 2 3 2 2 3" xfId="3927" xr:uid="{E97F8305-C0CC-4517-B94D-4D53066EA1C8}"/>
    <cellStyle name="Normal 6 3 2 2 3 2 3" xfId="1332" xr:uid="{FDF54A78-8553-4BAA-8457-1DBB2319AADC}"/>
    <cellStyle name="Normal 6 3 2 2 3 2 3 2" xfId="3928" xr:uid="{C1D54B31-C17E-4206-8585-C1E9C65B0BB7}"/>
    <cellStyle name="Normal 6 3 2 2 3 2 4" xfId="1333" xr:uid="{DCDD5CF7-296F-4EF2-B668-B8D0A258D9EC}"/>
    <cellStyle name="Normal 6 3 2 2 3 3" xfId="1334" xr:uid="{221A0B41-FF6E-4751-BB4C-B7C3F1EA5B61}"/>
    <cellStyle name="Normal 6 3 2 2 3 3 2" xfId="3929" xr:uid="{E00FE893-B843-4818-BA35-20837753CDCB}"/>
    <cellStyle name="Normal 6 3 2 2 3 3 2 2" xfId="3930" xr:uid="{DB66B31F-6CA7-4C86-BFFF-49BBB208256B}"/>
    <cellStyle name="Normal 6 3 2 2 3 3 3" xfId="3931" xr:uid="{4F6B910D-0272-4A12-B07C-CE6F0573EA73}"/>
    <cellStyle name="Normal 6 3 2 2 3 4" xfId="1335" xr:uid="{A3FF0512-65C5-4F7B-804A-3709F45A1C7B}"/>
    <cellStyle name="Normal 6 3 2 2 3 4 2" xfId="3932" xr:uid="{F7CE58E1-E645-46D7-A8C5-A60628BE765B}"/>
    <cellStyle name="Normal 6 3 2 2 3 5" xfId="1336" xr:uid="{C4FC8A03-530A-4CA0-89CF-35A462851CC9}"/>
    <cellStyle name="Normal 6 3 2 2 4" xfId="1337" xr:uid="{35EBF0F4-C263-4DC9-A55E-090361FD4E75}"/>
    <cellStyle name="Normal 6 3 2 2 4 2" xfId="1338" xr:uid="{6486DD90-585A-45C3-B88E-F6797C52F1FE}"/>
    <cellStyle name="Normal 6 3 2 2 4 2 2" xfId="3933" xr:uid="{3556C964-10F4-41CB-A2FB-9AB531D31A26}"/>
    <cellStyle name="Normal 6 3 2 2 4 2 2 2" xfId="3934" xr:uid="{F87452A2-004D-4CD7-910B-6CDF27E66C0F}"/>
    <cellStyle name="Normal 6 3 2 2 4 2 3" xfId="3935" xr:uid="{A6CD2DF0-833E-453A-AA18-29FC1403AC08}"/>
    <cellStyle name="Normal 6 3 2 2 4 3" xfId="1339" xr:uid="{8E7A9A17-6CC4-4C47-9E7E-E581788E3377}"/>
    <cellStyle name="Normal 6 3 2 2 4 3 2" xfId="3936" xr:uid="{1D55F4E0-8588-4FD0-AF58-DEF5F0A5AB46}"/>
    <cellStyle name="Normal 6 3 2 2 4 4" xfId="1340" xr:uid="{C852EE31-FC0F-4E3F-9094-79EA8D24E49C}"/>
    <cellStyle name="Normal 6 3 2 2 5" xfId="1341" xr:uid="{8B4E45BA-2418-4AFA-A80B-2704FC241B0B}"/>
    <cellStyle name="Normal 6 3 2 2 5 2" xfId="1342" xr:uid="{44FAA807-E3DF-4B7C-95AF-863071AF76E2}"/>
    <cellStyle name="Normal 6 3 2 2 5 2 2" xfId="3937" xr:uid="{B546811F-DB12-4851-BAF2-C0EA8C2121D5}"/>
    <cellStyle name="Normal 6 3 2 2 5 3" xfId="1343" xr:uid="{5DC0CFE5-1A4A-402F-AD30-1E246AD73FCB}"/>
    <cellStyle name="Normal 6 3 2 2 5 4" xfId="1344" xr:uid="{73C5E30F-1E39-4E3C-8A48-1FACE0A860B5}"/>
    <cellStyle name="Normal 6 3 2 2 6" xfId="1345" xr:uid="{8F9BAFA7-A500-4C6D-A144-9B9EA2377DDB}"/>
    <cellStyle name="Normal 6 3 2 2 6 2" xfId="3938" xr:uid="{2573D57A-40FD-4F50-9A11-A0871747E71F}"/>
    <cellStyle name="Normal 6 3 2 2 7" xfId="1346" xr:uid="{684B6115-D17B-48C3-A4DF-90A9F047549E}"/>
    <cellStyle name="Normal 6 3 2 2 8" xfId="1347" xr:uid="{665E11A9-6C3B-40DC-B12A-BDA9946431D8}"/>
    <cellStyle name="Normal 6 3 2 3" xfId="1348" xr:uid="{5EFC65AB-B141-4EFD-AEC6-42207F934C3C}"/>
    <cellStyle name="Normal 6 3 2 3 2" xfId="1349" xr:uid="{AFED49C0-A1AD-48B3-BD88-0414EB705BBC}"/>
    <cellStyle name="Normal 6 3 2 3 2 2" xfId="1350" xr:uid="{0E424EA2-EAA3-4A9B-8685-38477F80178A}"/>
    <cellStyle name="Normal 6 3 2 3 2 2 2" xfId="3939" xr:uid="{EEE5CFA5-E222-4128-872A-A599D94009C7}"/>
    <cellStyle name="Normal 6 3 2 3 2 2 2 2" xfId="3940" xr:uid="{36B9E861-0EEC-4686-BB4B-43CFF63949C4}"/>
    <cellStyle name="Normal 6 3 2 3 2 2 3" xfId="3941" xr:uid="{60B128E6-D320-43A2-8BA6-9C76D50F234F}"/>
    <cellStyle name="Normal 6 3 2 3 2 3" xfId="1351" xr:uid="{2B1F2C4F-D910-4A89-993A-B53BD68F451F}"/>
    <cellStyle name="Normal 6 3 2 3 2 3 2" xfId="3942" xr:uid="{ADFA8CA4-929A-4D17-A915-E90B55F91F0B}"/>
    <cellStyle name="Normal 6 3 2 3 2 4" xfId="1352" xr:uid="{4B15330B-01F7-4B99-B034-BBC504CA637F}"/>
    <cellStyle name="Normal 6 3 2 3 3" xfId="1353" xr:uid="{6A33FA3F-8F40-4137-9B98-3893A9FC6D42}"/>
    <cellStyle name="Normal 6 3 2 3 3 2" xfId="1354" xr:uid="{E4A5D8F5-FD59-4BBF-A118-633A9378E97F}"/>
    <cellStyle name="Normal 6 3 2 3 3 2 2" xfId="3943" xr:uid="{BBF69CAE-D74E-4311-9465-CEB775E59EC4}"/>
    <cellStyle name="Normal 6 3 2 3 3 3" xfId="1355" xr:uid="{216CE23B-22C9-4D7D-9FC3-BFA5E137C6D5}"/>
    <cellStyle name="Normal 6 3 2 3 3 4" xfId="1356" xr:uid="{5D8F3F2A-4553-48E4-8572-BC7838BE6F53}"/>
    <cellStyle name="Normal 6 3 2 3 4" xfId="1357" xr:uid="{6F462A8E-3242-4C0E-B6F1-4DD0DB98DAD4}"/>
    <cellStyle name="Normal 6 3 2 3 4 2" xfId="3944" xr:uid="{94FAA766-66DB-4B23-B0A2-5C7137B86ED7}"/>
    <cellStyle name="Normal 6 3 2 3 5" xfId="1358" xr:uid="{C2D80B7F-0824-4912-B009-5C31E645341C}"/>
    <cellStyle name="Normal 6 3 2 3 6" xfId="1359" xr:uid="{F99214CC-F9DA-4448-8336-8E5AF1199CB8}"/>
    <cellStyle name="Normal 6 3 2 4" xfId="1360" xr:uid="{BDA66DCD-72A7-46BE-BA7D-4DA55A6D7DEA}"/>
    <cellStyle name="Normal 6 3 2 4 2" xfId="1361" xr:uid="{1E9C151F-A791-49FA-B10B-FA27A8C9F8AE}"/>
    <cellStyle name="Normal 6 3 2 4 2 2" xfId="1362" xr:uid="{39EE2420-1FB6-4B18-98F4-49D4A1FBAC50}"/>
    <cellStyle name="Normal 6 3 2 4 2 2 2" xfId="3945" xr:uid="{8DDB24CE-9F65-458E-AE46-B379DA26FC33}"/>
    <cellStyle name="Normal 6 3 2 4 2 2 2 2" xfId="3946" xr:uid="{2025C98C-FAC1-4015-BC44-D497D1C6D48C}"/>
    <cellStyle name="Normal 6 3 2 4 2 2 3" xfId="3947" xr:uid="{8B4A6460-991F-4351-8B15-07D430E6B756}"/>
    <cellStyle name="Normal 6 3 2 4 2 3" xfId="1363" xr:uid="{A8731900-0BD9-4853-822B-B89D6E71AA68}"/>
    <cellStyle name="Normal 6 3 2 4 2 3 2" xfId="3948" xr:uid="{20B7C933-D64D-48C5-80CA-1DDC21DB2BA7}"/>
    <cellStyle name="Normal 6 3 2 4 2 4" xfId="1364" xr:uid="{5BB21455-344C-4014-9CC6-325AD9449983}"/>
    <cellStyle name="Normal 6 3 2 4 3" xfId="1365" xr:uid="{2214A961-09CA-4C59-AD00-455CAF8B0544}"/>
    <cellStyle name="Normal 6 3 2 4 3 2" xfId="3949" xr:uid="{BCC6F9DA-C5DA-4953-838D-3B56A6D37409}"/>
    <cellStyle name="Normal 6 3 2 4 3 2 2" xfId="3950" xr:uid="{A82EB794-42AC-4CCD-9154-5FF5B54E42E8}"/>
    <cellStyle name="Normal 6 3 2 4 3 3" xfId="3951" xr:uid="{35C76909-65B5-446D-A1C4-8DEA4A4BDF3A}"/>
    <cellStyle name="Normal 6 3 2 4 4" xfId="1366" xr:uid="{87AF47D3-04BC-4F0C-8536-8B00D25FA8FC}"/>
    <cellStyle name="Normal 6 3 2 4 4 2" xfId="3952" xr:uid="{BB70F772-D250-4CB2-8E76-040A115AF44E}"/>
    <cellStyle name="Normal 6 3 2 4 5" xfId="1367" xr:uid="{888B9736-36B9-473B-8CB6-4DD4DFB536CE}"/>
    <cellStyle name="Normal 6 3 2 5" xfId="1368" xr:uid="{0B039D32-4588-47D4-B371-77727B60AA89}"/>
    <cellStyle name="Normal 6 3 2 5 2" xfId="1369" xr:uid="{5EA6FC43-5712-4DBF-9DCD-33D9B7FDCEC4}"/>
    <cellStyle name="Normal 6 3 2 5 2 2" xfId="3953" xr:uid="{DD32F36E-300F-495C-8100-526E2FF7E353}"/>
    <cellStyle name="Normal 6 3 2 5 2 2 2" xfId="3954" xr:uid="{FC172BD7-AAA1-4A57-A550-F82466561F06}"/>
    <cellStyle name="Normal 6 3 2 5 2 3" xfId="3955" xr:uid="{F1F15B2D-2274-4221-9E96-4AB1F17785E4}"/>
    <cellStyle name="Normal 6 3 2 5 3" xfId="1370" xr:uid="{F23C4360-E206-4CC1-960E-FD05418A1318}"/>
    <cellStyle name="Normal 6 3 2 5 3 2" xfId="3956" xr:uid="{62558809-CC3A-468A-8025-79983196BDB1}"/>
    <cellStyle name="Normal 6 3 2 5 4" xfId="1371" xr:uid="{861F765C-6EB7-4711-A1DF-220E3921014A}"/>
    <cellStyle name="Normal 6 3 2 6" xfId="1372" xr:uid="{6CF91024-AAC4-4770-A6BE-614E0E17C0FD}"/>
    <cellStyle name="Normal 6 3 2 6 2" xfId="1373" xr:uid="{8A2B6287-EC21-4F17-B75B-777FF6B265BE}"/>
    <cellStyle name="Normal 6 3 2 6 2 2" xfId="3957" xr:uid="{BE918A52-399A-4DFE-BE45-63589964020C}"/>
    <cellStyle name="Normal 6 3 2 6 3" xfId="1374" xr:uid="{C407F624-B009-4056-B85A-18D7E837ED80}"/>
    <cellStyle name="Normal 6 3 2 6 4" xfId="1375" xr:uid="{7F967DC8-BD3D-4F55-8C3B-945969788172}"/>
    <cellStyle name="Normal 6 3 2 7" xfId="1376" xr:uid="{ABB64E64-AFBA-43B6-A9EB-8F21BF5D626C}"/>
    <cellStyle name="Normal 6 3 2 7 2" xfId="3958" xr:uid="{2A21C3F0-C43E-4A0B-B406-348D0BADE066}"/>
    <cellStyle name="Normal 6 3 2 8" xfId="1377" xr:uid="{E9D626EF-8FBD-4F04-A3EE-E7B7A6A6E72E}"/>
    <cellStyle name="Normal 6 3 2 9" xfId="1378" xr:uid="{34AD9ADC-286C-491B-A6AB-036DBE32D85A}"/>
    <cellStyle name="Normal 6 3 3" xfId="1379" xr:uid="{D1D72E6A-CF74-48CB-ABD0-9E2439BACAC0}"/>
    <cellStyle name="Normal 6 3 3 2" xfId="1380" xr:uid="{FF248B07-9D6C-43DC-B4E5-7750BA35872F}"/>
    <cellStyle name="Normal 6 3 3 2 2" xfId="1381" xr:uid="{592052C2-9EAE-4253-B86A-1147EC38690A}"/>
    <cellStyle name="Normal 6 3 3 2 2 2" xfId="1382" xr:uid="{856C708B-C6D7-4970-BA4D-FD06FB1ACB9D}"/>
    <cellStyle name="Normal 6 3 3 2 2 2 2" xfId="3959" xr:uid="{912342E3-9184-4F84-B058-788C39CFC6A6}"/>
    <cellStyle name="Normal 6 3 3 2 2 2 2 2" xfId="3960" xr:uid="{DCDF3D40-754C-472B-9BC7-7DC296A3A153}"/>
    <cellStyle name="Normal 6 3 3 2 2 2 3" xfId="3961" xr:uid="{49FD74B9-715E-4B1C-A79A-A36F0CAEA017}"/>
    <cellStyle name="Normal 6 3 3 2 2 3" xfId="1383" xr:uid="{423B1C0F-CF7E-46FE-B224-539A153B331C}"/>
    <cellStyle name="Normal 6 3 3 2 2 3 2" xfId="3962" xr:uid="{5FA08DE2-C5EC-45C8-B647-FFE961290B07}"/>
    <cellStyle name="Normal 6 3 3 2 2 4" xfId="1384" xr:uid="{5935510B-5180-4BA2-B996-199402D851AC}"/>
    <cellStyle name="Normal 6 3 3 2 3" xfId="1385" xr:uid="{91520757-8D30-41AF-9D62-8C4DEC9E35D7}"/>
    <cellStyle name="Normal 6 3 3 2 3 2" xfId="1386" xr:uid="{F02AE301-EAC0-4A51-A4C3-82E524F5AD91}"/>
    <cellStyle name="Normal 6 3 3 2 3 2 2" xfId="3963" xr:uid="{24C82906-4C0B-41BB-82CC-41FE716F82AF}"/>
    <cellStyle name="Normal 6 3 3 2 3 3" xfId="1387" xr:uid="{CE913742-6769-4346-A67B-A4404E5929DE}"/>
    <cellStyle name="Normal 6 3 3 2 3 4" xfId="1388" xr:uid="{14925571-AEA9-4CA7-A463-3E6E569455D5}"/>
    <cellStyle name="Normal 6 3 3 2 4" xfId="1389" xr:uid="{66CF246C-6813-4F8A-8B70-545C464956D2}"/>
    <cellStyle name="Normal 6 3 3 2 4 2" xfId="3964" xr:uid="{7C119C14-06F6-4E27-906B-D20367697AAF}"/>
    <cellStyle name="Normal 6 3 3 2 5" xfId="1390" xr:uid="{3E6EAA2C-873C-48AA-B45B-73E714C91A7E}"/>
    <cellStyle name="Normal 6 3 3 2 6" xfId="1391" xr:uid="{E9DDDE8C-8910-41CC-8C57-2896C6573340}"/>
    <cellStyle name="Normal 6 3 3 3" xfId="1392" xr:uid="{B69F509E-7097-4836-AF78-1F2DD470FCE7}"/>
    <cellStyle name="Normal 6 3 3 3 2" xfId="1393" xr:uid="{067D6E45-41D4-49EF-ADC6-76B4898D193E}"/>
    <cellStyle name="Normal 6 3 3 3 2 2" xfId="1394" xr:uid="{7F9323AB-39DD-4BE2-952B-E5051971D911}"/>
    <cellStyle name="Normal 6 3 3 3 2 2 2" xfId="3965" xr:uid="{13647F90-9018-48F5-BDD6-738543A1D0C5}"/>
    <cellStyle name="Normal 6 3 3 3 2 2 2 2" xfId="3966" xr:uid="{DDDD2111-51F9-444A-B955-8519DE506687}"/>
    <cellStyle name="Normal 6 3 3 3 2 2 3" xfId="3967" xr:uid="{09242033-6109-45E8-BA63-5E84502EB426}"/>
    <cellStyle name="Normal 6 3 3 3 2 3" xfId="1395" xr:uid="{F2BDBC9E-5241-4B7F-9DB8-E5D1F5B2FE7A}"/>
    <cellStyle name="Normal 6 3 3 3 2 3 2" xfId="3968" xr:uid="{2331E3F9-7433-4A5F-814B-A2E2545C1309}"/>
    <cellStyle name="Normal 6 3 3 3 2 4" xfId="1396" xr:uid="{7CE1CAA2-24A9-4D70-98DB-F83135FB9E83}"/>
    <cellStyle name="Normal 6 3 3 3 3" xfId="1397" xr:uid="{4D2A7AB8-BF52-43DF-9A05-640ACC3FD220}"/>
    <cellStyle name="Normal 6 3 3 3 3 2" xfId="3969" xr:uid="{8F1D83DB-2DEA-4841-AD82-D6D68974B909}"/>
    <cellStyle name="Normal 6 3 3 3 3 2 2" xfId="3970" xr:uid="{0C2947D0-1306-4D4B-A073-C4F60FA81241}"/>
    <cellStyle name="Normal 6 3 3 3 3 3" xfId="3971" xr:uid="{1AE7778C-AA61-479D-B880-4C86FB91D8B2}"/>
    <cellStyle name="Normal 6 3 3 3 4" xfId="1398" xr:uid="{4423D452-7886-43B9-B8F8-8CD57C185FCB}"/>
    <cellStyle name="Normal 6 3 3 3 4 2" xfId="3972" xr:uid="{6D5EC855-89E3-4C36-B64E-273FD1FA86C2}"/>
    <cellStyle name="Normal 6 3 3 3 5" xfId="1399" xr:uid="{0726B1EC-1E7A-4B28-9759-2B9D7EAEA0FA}"/>
    <cellStyle name="Normal 6 3 3 4" xfId="1400" xr:uid="{7C21757B-F61A-4379-A0C5-4A153EA84D1B}"/>
    <cellStyle name="Normal 6 3 3 4 2" xfId="1401" xr:uid="{8A065115-D209-4F3B-B4AE-17EF66F5FFA8}"/>
    <cellStyle name="Normal 6 3 3 4 2 2" xfId="3973" xr:uid="{C1B6EA40-00E1-4207-9486-30A5E645B826}"/>
    <cellStyle name="Normal 6 3 3 4 2 2 2" xfId="3974" xr:uid="{9196F6A0-2FF9-4F55-92D3-E10394465E4C}"/>
    <cellStyle name="Normal 6 3 3 4 2 3" xfId="3975" xr:uid="{071134F8-3532-40CC-BB74-26C460E0651B}"/>
    <cellStyle name="Normal 6 3 3 4 3" xfId="1402" xr:uid="{8F487779-77E7-49A0-AA28-93DB982920CB}"/>
    <cellStyle name="Normal 6 3 3 4 3 2" xfId="3976" xr:uid="{4309AF79-7B46-4CC2-BC1C-EC3782D37133}"/>
    <cellStyle name="Normal 6 3 3 4 4" xfId="1403" xr:uid="{F12B605C-5BC5-4263-B1CC-CB4543C5807B}"/>
    <cellStyle name="Normal 6 3 3 5" xfId="1404" xr:uid="{04FC6F2A-2280-48CB-AFC8-D1E61C24BE74}"/>
    <cellStyle name="Normal 6 3 3 5 2" xfId="1405" xr:uid="{FD51B3C6-36B0-483E-B2C6-7E371DE10A28}"/>
    <cellStyle name="Normal 6 3 3 5 2 2" xfId="3977" xr:uid="{4809A731-87EB-418E-9F0A-63A1661ACBAE}"/>
    <cellStyle name="Normal 6 3 3 5 3" xfId="1406" xr:uid="{62869649-A008-4761-8A6F-CF7B245BC896}"/>
    <cellStyle name="Normal 6 3 3 5 4" xfId="1407" xr:uid="{488753C7-A79B-4512-A953-F94CA8ED0BDA}"/>
    <cellStyle name="Normal 6 3 3 6" xfId="1408" xr:uid="{EEF67566-0AFA-425C-8D3A-811FCE8B9417}"/>
    <cellStyle name="Normal 6 3 3 6 2" xfId="3978" xr:uid="{247ABB4B-5665-49F6-98C0-1AFDD5AD89B6}"/>
    <cellStyle name="Normal 6 3 3 7" xfId="1409" xr:uid="{10586496-6544-40C2-982B-E249BC76539B}"/>
    <cellStyle name="Normal 6 3 3 8" xfId="1410" xr:uid="{AE9571CB-13D4-47DE-BA11-27BEAAAC098E}"/>
    <cellStyle name="Normal 6 3 4" xfId="1411" xr:uid="{D7CB6FF7-AF8E-4692-B35F-0370F432E1DA}"/>
    <cellStyle name="Normal 6 3 4 2" xfId="1412" xr:uid="{61958718-667D-4A8C-98FC-07679E5F0310}"/>
    <cellStyle name="Normal 6 3 4 2 2" xfId="1413" xr:uid="{F2A60466-924F-4899-B667-3B9A405C4F6E}"/>
    <cellStyle name="Normal 6 3 4 2 2 2" xfId="1414" xr:uid="{E9A418FB-97EC-4359-868A-945CF11F998D}"/>
    <cellStyle name="Normal 6 3 4 2 2 2 2" xfId="3979" xr:uid="{DCBD5B9E-9ABB-4E94-AEE3-7046E250F28C}"/>
    <cellStyle name="Normal 6 3 4 2 2 3" xfId="1415" xr:uid="{3A268907-BCAF-4523-99A3-1B81725DAB79}"/>
    <cellStyle name="Normal 6 3 4 2 2 4" xfId="1416" xr:uid="{91C36EAE-DD58-4220-9F76-0DBE8C1E6C3E}"/>
    <cellStyle name="Normal 6 3 4 2 3" xfId="1417" xr:uid="{D04BDB3D-C0AB-470A-A14C-2C1F28575CDD}"/>
    <cellStyle name="Normal 6 3 4 2 3 2" xfId="3980" xr:uid="{1EDEE443-15F6-4A62-98A3-3910D36BEFC2}"/>
    <cellStyle name="Normal 6 3 4 2 4" xfId="1418" xr:uid="{9CEC6C71-6111-45BB-B005-F81EC367811E}"/>
    <cellStyle name="Normal 6 3 4 2 5" xfId="1419" xr:uid="{0A062BBB-59EA-400F-A0A1-03823FC6F1B2}"/>
    <cellStyle name="Normal 6 3 4 3" xfId="1420" xr:uid="{2CEB20C1-3244-4BB9-8F96-32036F677262}"/>
    <cellStyle name="Normal 6 3 4 3 2" xfId="1421" xr:uid="{7BF8D906-5FB7-4D2E-B802-76F2288FD7A6}"/>
    <cellStyle name="Normal 6 3 4 3 2 2" xfId="3981" xr:uid="{DEA56455-AD08-4124-84EC-449C189608CB}"/>
    <cellStyle name="Normal 6 3 4 3 3" xfId="1422" xr:uid="{1B007945-7242-4620-A451-FEC881962C65}"/>
    <cellStyle name="Normal 6 3 4 3 4" xfId="1423" xr:uid="{73884C98-B2C6-4C3B-BA0E-DBA9E30C0321}"/>
    <cellStyle name="Normal 6 3 4 4" xfId="1424" xr:uid="{3AEE87E8-92B8-4E19-BB67-F4CA593CF602}"/>
    <cellStyle name="Normal 6 3 4 4 2" xfId="1425" xr:uid="{34E90B5A-D722-48FE-967E-1D38A1883C5C}"/>
    <cellStyle name="Normal 6 3 4 4 3" xfId="1426" xr:uid="{6DFA7C75-355D-40B4-9653-C8F9FC0AE304}"/>
    <cellStyle name="Normal 6 3 4 4 4" xfId="1427" xr:uid="{3238F0DF-D30D-4E07-BDFF-2513878918A1}"/>
    <cellStyle name="Normal 6 3 4 5" xfId="1428" xr:uid="{852A9A07-E105-4DC2-ABCA-0095C212625C}"/>
    <cellStyle name="Normal 6 3 4 6" xfId="1429" xr:uid="{8AC368E4-310F-4212-89E4-D99F663CA29B}"/>
    <cellStyle name="Normal 6 3 4 7" xfId="1430" xr:uid="{239B253D-5064-4477-91C3-1B5787CC2ED6}"/>
    <cellStyle name="Normal 6 3 5" xfId="1431" xr:uid="{D65C5B55-BED2-4673-9EE9-B4A82912A13C}"/>
    <cellStyle name="Normal 6 3 5 2" xfId="1432" xr:uid="{3567499F-5118-4D30-BA75-7BDAD7105F61}"/>
    <cellStyle name="Normal 6 3 5 2 2" xfId="1433" xr:uid="{D74B5D11-7F01-482F-9290-2C4E443D7A49}"/>
    <cellStyle name="Normal 6 3 5 2 2 2" xfId="3982" xr:uid="{469E650D-3671-4353-8A6A-8679CBDF9DFE}"/>
    <cellStyle name="Normal 6 3 5 2 2 2 2" xfId="3983" xr:uid="{608616F9-0FC5-4B22-8057-CAF1AFC4E395}"/>
    <cellStyle name="Normal 6 3 5 2 2 3" xfId="3984" xr:uid="{9D705A41-3B28-441A-8CA5-CC92A25B4FF8}"/>
    <cellStyle name="Normal 6 3 5 2 3" xfId="1434" xr:uid="{72097095-1078-4079-AB90-8B4CDD1D4AB4}"/>
    <cellStyle name="Normal 6 3 5 2 3 2" xfId="3985" xr:uid="{C9A91D38-146E-4459-8F94-D955C38D29F0}"/>
    <cellStyle name="Normal 6 3 5 2 4" xfId="1435" xr:uid="{BAAE49A6-69CD-4993-8DEE-4E5E136B7D2C}"/>
    <cellStyle name="Normal 6 3 5 3" xfId="1436" xr:uid="{316A300A-9915-4401-A15E-DC533953F607}"/>
    <cellStyle name="Normal 6 3 5 3 2" xfId="1437" xr:uid="{5ED31AED-775F-49A2-97C0-B5ADBE449AEE}"/>
    <cellStyle name="Normal 6 3 5 3 2 2" xfId="3986" xr:uid="{570EE4D7-122E-44A3-9873-4909637224DA}"/>
    <cellStyle name="Normal 6 3 5 3 3" xfId="1438" xr:uid="{75B9F808-DEB0-47F1-A6BE-4B3BEDE9DFD8}"/>
    <cellStyle name="Normal 6 3 5 3 4" xfId="1439" xr:uid="{E2912CC8-E0DD-402F-B2D8-BD63057404AD}"/>
    <cellStyle name="Normal 6 3 5 4" xfId="1440" xr:uid="{4A6D4C87-EEE2-48C9-A46B-705CD4B6BB89}"/>
    <cellStyle name="Normal 6 3 5 4 2" xfId="3987" xr:uid="{4575869D-5C9F-4E10-B511-5A43A02A4506}"/>
    <cellStyle name="Normal 6 3 5 5" xfId="1441" xr:uid="{85B8B074-7A33-444D-9BFF-635BCD18C507}"/>
    <cellStyle name="Normal 6 3 5 6" xfId="1442" xr:uid="{3D17EECA-557E-4796-B093-5C09EF787EAC}"/>
    <cellStyle name="Normal 6 3 6" xfId="1443" xr:uid="{6F667E14-4928-49CF-94B1-5231D9B78915}"/>
    <cellStyle name="Normal 6 3 6 2" xfId="1444" xr:uid="{52A72B82-3962-4EB6-93C6-A9949F787F34}"/>
    <cellStyle name="Normal 6 3 6 2 2" xfId="1445" xr:uid="{18ED6F88-93EC-41AB-944C-2C9F555E04F9}"/>
    <cellStyle name="Normal 6 3 6 2 2 2" xfId="3988" xr:uid="{1F911C82-9DD4-47A2-9DCE-FF2B55D7F163}"/>
    <cellStyle name="Normal 6 3 6 2 3" xfId="1446" xr:uid="{E9A0AE6F-9A68-4318-B676-C21CCA7C1F00}"/>
    <cellStyle name="Normal 6 3 6 2 4" xfId="1447" xr:uid="{918CA0D4-AF16-4B38-BE23-0411EF27274E}"/>
    <cellStyle name="Normal 6 3 6 3" xfId="1448" xr:uid="{6622B29F-9533-4A89-8D31-F4BA39A125D4}"/>
    <cellStyle name="Normal 6 3 6 3 2" xfId="3989" xr:uid="{1F03055D-7EA9-4625-873F-D5A24C3216A4}"/>
    <cellStyle name="Normal 6 3 6 4" xfId="1449" xr:uid="{D3C83386-4364-4D50-AF02-6F2AD0C7F6EE}"/>
    <cellStyle name="Normal 6 3 6 5" xfId="1450" xr:uid="{E53878E2-5369-4745-A130-BF465618D8D3}"/>
    <cellStyle name="Normal 6 3 7" xfId="1451" xr:uid="{7D66FF81-A3A0-473A-BA18-E9DD9649F099}"/>
    <cellStyle name="Normal 6 3 7 2" xfId="1452" xr:uid="{8E12654E-FD6E-4CF7-AD18-1344529B811D}"/>
    <cellStyle name="Normal 6 3 7 2 2" xfId="3990" xr:uid="{47EA76FA-5532-41CA-AA45-A50B71B4A1A9}"/>
    <cellStyle name="Normal 6 3 7 3" xfId="1453" xr:uid="{3799D283-3065-4F10-8714-709A80E6EF6E}"/>
    <cellStyle name="Normal 6 3 7 4" xfId="1454" xr:uid="{1FAAC15D-4218-486C-B5E7-6F4B561246BF}"/>
    <cellStyle name="Normal 6 3 8" xfId="1455" xr:uid="{0028C368-43B0-42C9-93CB-1BEE10131230}"/>
    <cellStyle name="Normal 6 3 8 2" xfId="1456" xr:uid="{983D478F-7B24-4B09-8524-217176639CD9}"/>
    <cellStyle name="Normal 6 3 8 3" xfId="1457" xr:uid="{14DD7057-52F0-4C7D-A404-3B4673B71386}"/>
    <cellStyle name="Normal 6 3 8 4" xfId="1458" xr:uid="{F308E2EC-16CF-4E65-AE61-D1F7A5503820}"/>
    <cellStyle name="Normal 6 3 9" xfId="1459" xr:uid="{64C84DEE-3E97-47D1-AB6B-45D72F589AC4}"/>
    <cellStyle name="Normal 6 3 9 2" xfId="4709" xr:uid="{0D5C02BB-C3EA-4401-AC92-83B9E6A16B88}"/>
    <cellStyle name="Normal 6 4" xfId="1460" xr:uid="{775053B7-A135-47C0-928F-3E03F2AA5B4C}"/>
    <cellStyle name="Normal 6 4 10" xfId="1461" xr:uid="{32E6FF77-E82D-4D9A-9C8F-659C6B20DDCF}"/>
    <cellStyle name="Normal 6 4 11" xfId="1462" xr:uid="{875AF89A-0BE6-4DA4-8778-0AB86AD3C462}"/>
    <cellStyle name="Normal 6 4 2" xfId="1463" xr:uid="{AA9127DB-22B8-48BB-BCA1-DAA0E3A80378}"/>
    <cellStyle name="Normal 6 4 2 2" xfId="1464" xr:uid="{46914474-C6C2-471A-9C84-D873D5163918}"/>
    <cellStyle name="Normal 6 4 2 2 2" xfId="1465" xr:uid="{C0FF7031-F66A-40C5-9D19-6301C3C275ED}"/>
    <cellStyle name="Normal 6 4 2 2 2 2" xfId="1466" xr:uid="{3C61CA40-05EA-41AE-B41D-AFCE76C1F819}"/>
    <cellStyle name="Normal 6 4 2 2 2 2 2" xfId="1467" xr:uid="{8CD1FE38-AB17-4F60-8854-BB2A0B11E39F}"/>
    <cellStyle name="Normal 6 4 2 2 2 2 2 2" xfId="3991" xr:uid="{8597882A-0869-46D5-9B43-E7C1609D5200}"/>
    <cellStyle name="Normal 6 4 2 2 2 2 3" xfId="1468" xr:uid="{C6C7CD06-4890-43D6-821C-8C34795FA6D8}"/>
    <cellStyle name="Normal 6 4 2 2 2 2 4" xfId="1469" xr:uid="{5A3FC4A8-3586-4ED6-8224-AD8F2CD6EB2B}"/>
    <cellStyle name="Normal 6 4 2 2 2 3" xfId="1470" xr:uid="{E57EC2D2-E3AF-48E2-B80B-1191C4FAD19A}"/>
    <cellStyle name="Normal 6 4 2 2 2 3 2" xfId="1471" xr:uid="{19BB3513-D440-4B64-B716-B2202B70F4E5}"/>
    <cellStyle name="Normal 6 4 2 2 2 3 3" xfId="1472" xr:uid="{90E78F7C-2C3E-4BDE-829B-BD651733EA6A}"/>
    <cellStyle name="Normal 6 4 2 2 2 3 4" xfId="1473" xr:uid="{EF06154A-1E58-4D08-955C-0E876875CCDD}"/>
    <cellStyle name="Normal 6 4 2 2 2 4" xfId="1474" xr:uid="{2904DD46-87B0-46C8-8045-A972C2F23B37}"/>
    <cellStyle name="Normal 6 4 2 2 2 5" xfId="1475" xr:uid="{A7A4604D-A6C7-4E01-9B4F-33144136A164}"/>
    <cellStyle name="Normal 6 4 2 2 2 6" xfId="1476" xr:uid="{94E43062-2571-4BCF-BED1-7BBCE2C28E7D}"/>
    <cellStyle name="Normal 6 4 2 2 3" xfId="1477" xr:uid="{DCA526F5-09CF-4F25-84BD-F0F4650FD5CB}"/>
    <cellStyle name="Normal 6 4 2 2 3 2" xfId="1478" xr:uid="{A6077F71-129D-47E7-8B69-63C3E7A7AE0C}"/>
    <cellStyle name="Normal 6 4 2 2 3 2 2" xfId="1479" xr:uid="{E818BA1D-D3C2-43F0-867C-834770BE924F}"/>
    <cellStyle name="Normal 6 4 2 2 3 2 3" xfId="1480" xr:uid="{C164F587-1085-491C-84A7-B4E74FC30716}"/>
    <cellStyle name="Normal 6 4 2 2 3 2 4" xfId="1481" xr:uid="{4C9B7F6E-FE22-4D19-977A-D734464905CD}"/>
    <cellStyle name="Normal 6 4 2 2 3 3" xfId="1482" xr:uid="{1E257502-1DDB-4183-B0F7-3BF036DF09CB}"/>
    <cellStyle name="Normal 6 4 2 2 3 4" xfId="1483" xr:uid="{9A2F4004-893D-447F-AFCB-EBDB79F4F38C}"/>
    <cellStyle name="Normal 6 4 2 2 3 5" xfId="1484" xr:uid="{D45656A6-EBCA-4CE5-BA0C-1F52F2F93C79}"/>
    <cellStyle name="Normal 6 4 2 2 4" xfId="1485" xr:uid="{57385088-74C4-406A-BFE2-AEA261A57038}"/>
    <cellStyle name="Normal 6 4 2 2 4 2" xfId="1486" xr:uid="{95C1101D-CA84-44E3-AEF7-96EC7E35FFDC}"/>
    <cellStyle name="Normal 6 4 2 2 4 3" xfId="1487" xr:uid="{F7384611-29E6-4361-9A3F-D4DD5FCE46E9}"/>
    <cellStyle name="Normal 6 4 2 2 4 4" xfId="1488" xr:uid="{13EF9880-8ACB-49EE-A138-39466D1C7083}"/>
    <cellStyle name="Normal 6 4 2 2 5" xfId="1489" xr:uid="{825F4EB2-77F7-4E9D-BBFA-9A86265158FC}"/>
    <cellStyle name="Normal 6 4 2 2 5 2" xfId="1490" xr:uid="{F8FFBCB1-0FE1-4D37-A232-D7AF6A6E77D7}"/>
    <cellStyle name="Normal 6 4 2 2 5 3" xfId="1491" xr:uid="{8F87A889-0373-443B-8793-5F8DC61E60DD}"/>
    <cellStyle name="Normal 6 4 2 2 5 4" xfId="1492" xr:uid="{8BCA445A-E6A0-4088-A7C6-BDD0696E2270}"/>
    <cellStyle name="Normal 6 4 2 2 6" xfId="1493" xr:uid="{B18F2D8E-732F-4940-9758-AD70596D1021}"/>
    <cellStyle name="Normal 6 4 2 2 7" xfId="1494" xr:uid="{7A67FA5A-F2C2-4FBB-8DAD-02479D292C00}"/>
    <cellStyle name="Normal 6 4 2 2 8" xfId="1495" xr:uid="{DE87FCE6-ADEC-4693-BA47-9B8FFE614646}"/>
    <cellStyle name="Normal 6 4 2 3" xfId="1496" xr:uid="{E784302E-02C1-4329-A645-53747285BC2C}"/>
    <cellStyle name="Normal 6 4 2 3 2" xfId="1497" xr:uid="{2BEA866B-9CB4-4EAD-8DF2-FCC551188954}"/>
    <cellStyle name="Normal 6 4 2 3 2 2" xfId="1498" xr:uid="{7064381F-0199-4586-B67B-4815EEB18D39}"/>
    <cellStyle name="Normal 6 4 2 3 2 2 2" xfId="3992" xr:uid="{2758DFD5-C924-41F9-A02D-058F94932EFE}"/>
    <cellStyle name="Normal 6 4 2 3 2 2 2 2" xfId="3993" xr:uid="{00A4745C-1E3B-499F-A49F-F2E81F757C63}"/>
    <cellStyle name="Normal 6 4 2 3 2 2 3" xfId="3994" xr:uid="{5EFCC7BB-1982-4193-B37F-C096C65E7EC9}"/>
    <cellStyle name="Normal 6 4 2 3 2 3" xfId="1499" xr:uid="{D42BE92E-2822-46C7-9284-44303101C0FB}"/>
    <cellStyle name="Normal 6 4 2 3 2 3 2" xfId="3995" xr:uid="{882535C6-42E7-4D2C-92C0-6BCA4C231CFF}"/>
    <cellStyle name="Normal 6 4 2 3 2 4" xfId="1500" xr:uid="{9DD2C86A-12DD-4C83-9F02-008D55E2F6E7}"/>
    <cellStyle name="Normal 6 4 2 3 3" xfId="1501" xr:uid="{B7E2380E-0906-4213-AA9E-36CB3D6A2B38}"/>
    <cellStyle name="Normal 6 4 2 3 3 2" xfId="1502" xr:uid="{66E4F475-843B-42E5-BB42-928860DB1198}"/>
    <cellStyle name="Normal 6 4 2 3 3 2 2" xfId="3996" xr:uid="{EC94E7B9-348C-4656-8FB5-74DCE79C93CD}"/>
    <cellStyle name="Normal 6 4 2 3 3 3" xfId="1503" xr:uid="{A19300F5-86FF-4C2B-A1BA-0154333E05D5}"/>
    <cellStyle name="Normal 6 4 2 3 3 4" xfId="1504" xr:uid="{037E33A7-0972-4649-AB8D-F54FD414932B}"/>
    <cellStyle name="Normal 6 4 2 3 4" xfId="1505" xr:uid="{6B26D6FE-F161-454D-AA13-9033F13A6B96}"/>
    <cellStyle name="Normal 6 4 2 3 4 2" xfId="3997" xr:uid="{659406B9-1A3D-4BE2-A174-0426C7001AE1}"/>
    <cellStyle name="Normal 6 4 2 3 5" xfId="1506" xr:uid="{C3494B7C-AC6A-446A-881D-1202E17B98E6}"/>
    <cellStyle name="Normal 6 4 2 3 6" xfId="1507" xr:uid="{BEC62983-5F92-4B75-8857-35C01B083912}"/>
    <cellStyle name="Normal 6 4 2 4" xfId="1508" xr:uid="{8940EEA4-FE59-455F-B940-605730189F05}"/>
    <cellStyle name="Normal 6 4 2 4 2" xfId="1509" xr:uid="{94EF656A-86F4-4AEB-9902-9408286E4ED9}"/>
    <cellStyle name="Normal 6 4 2 4 2 2" xfId="1510" xr:uid="{60AEC58E-0EBA-4FC8-8DC7-04E96EE73DC0}"/>
    <cellStyle name="Normal 6 4 2 4 2 2 2" xfId="3998" xr:uid="{977A9F37-C8B3-4A4E-9A72-A380326F491F}"/>
    <cellStyle name="Normal 6 4 2 4 2 3" xfId="1511" xr:uid="{89A0E1A2-9ECB-4E45-BF25-059B79D40792}"/>
    <cellStyle name="Normal 6 4 2 4 2 4" xfId="1512" xr:uid="{353DF0E4-C53A-44B2-94ED-5F434D1C41A0}"/>
    <cellStyle name="Normal 6 4 2 4 3" xfId="1513" xr:uid="{D6E4C93E-5B25-417F-AD4E-61F6B4E94C78}"/>
    <cellStyle name="Normal 6 4 2 4 3 2" xfId="3999" xr:uid="{4AE3C862-E408-401F-9438-66FCCDD78E82}"/>
    <cellStyle name="Normal 6 4 2 4 4" xfId="1514" xr:uid="{EC95E0BB-94AA-41CE-A15E-3DAB0543ECD3}"/>
    <cellStyle name="Normal 6 4 2 4 5" xfId="1515" xr:uid="{1B9C0C1C-2D2C-4D1C-84DA-F49E91188989}"/>
    <cellStyle name="Normal 6 4 2 5" xfId="1516" xr:uid="{E1664E64-7319-4BEB-AD92-90C33418B93C}"/>
    <cellStyle name="Normal 6 4 2 5 2" xfId="1517" xr:uid="{D57EF27A-7612-4094-A9B2-E8208E4C9D9D}"/>
    <cellStyle name="Normal 6 4 2 5 2 2" xfId="4000" xr:uid="{38D588A1-9FA6-4BBC-AAD1-77FCD9155B0A}"/>
    <cellStyle name="Normal 6 4 2 5 3" xfId="1518" xr:uid="{984B99EA-A08F-4EDA-A145-A9D05F3D0332}"/>
    <cellStyle name="Normal 6 4 2 5 4" xfId="1519" xr:uid="{32849B5B-339A-4749-90EF-C11E9E381821}"/>
    <cellStyle name="Normal 6 4 2 6" xfId="1520" xr:uid="{456E7345-46F0-4FD0-920B-C14E4E9FCF21}"/>
    <cellStyle name="Normal 6 4 2 6 2" xfId="1521" xr:uid="{53795A1C-CC63-418D-8C62-FA207B3920F7}"/>
    <cellStyle name="Normal 6 4 2 6 3" xfId="1522" xr:uid="{A8F25FBE-F011-44AF-9CB9-42B7C4025D94}"/>
    <cellStyle name="Normal 6 4 2 6 4" xfId="1523" xr:uid="{4D842158-0758-41FE-8810-B9E10E972AF7}"/>
    <cellStyle name="Normal 6 4 2 7" xfId="1524" xr:uid="{CA086217-231F-4D99-89FD-30386B0278B9}"/>
    <cellStyle name="Normal 6 4 2 8" xfId="1525" xr:uid="{4E3AE078-9CC1-4DE3-AD6C-8C1A0C69B1AC}"/>
    <cellStyle name="Normal 6 4 2 9" xfId="1526" xr:uid="{8D2FCB01-E23A-403F-B580-C7C1F6AE299B}"/>
    <cellStyle name="Normal 6 4 3" xfId="1527" xr:uid="{56481F79-AE0A-4145-9F6B-E760CDD1E59D}"/>
    <cellStyle name="Normal 6 4 3 2" xfId="1528" xr:uid="{31FC8708-8DA1-42B3-AF2A-7D7DF522371F}"/>
    <cellStyle name="Normal 6 4 3 2 2" xfId="1529" xr:uid="{73A04A29-F523-4377-954A-143B1D7B88B5}"/>
    <cellStyle name="Normal 6 4 3 2 2 2" xfId="1530" xr:uid="{6C8B3E3D-8730-4B91-A3ED-6BBAD45315F4}"/>
    <cellStyle name="Normal 6 4 3 2 2 2 2" xfId="4001" xr:uid="{7F483CA9-7798-42ED-8393-205E45055FFC}"/>
    <cellStyle name="Normal 6 4 3 2 2 2 2 2" xfId="4647" xr:uid="{2067922B-244C-4077-B512-6756067FF117}"/>
    <cellStyle name="Normal 6 4 3 2 2 2 3" xfId="4648" xr:uid="{87D21A9B-3678-44AE-882F-947F541BCDA6}"/>
    <cellStyle name="Normal 6 4 3 2 2 3" xfId="1531" xr:uid="{9E195A80-0721-4D31-851F-B2883092856B}"/>
    <cellStyle name="Normal 6 4 3 2 2 3 2" xfId="4649" xr:uid="{2946F399-A4BE-4509-AE69-01509ED8576D}"/>
    <cellStyle name="Normal 6 4 3 2 2 4" xfId="1532" xr:uid="{074CC407-890A-4820-90BD-7A7C21D0E785}"/>
    <cellStyle name="Normal 6 4 3 2 3" xfId="1533" xr:uid="{962E8FE0-32C1-4335-B202-8A9F23971CFE}"/>
    <cellStyle name="Normal 6 4 3 2 3 2" xfId="1534" xr:uid="{7C6F3BB6-7058-4268-A9B9-6A5FBFC12251}"/>
    <cellStyle name="Normal 6 4 3 2 3 2 2" xfId="4650" xr:uid="{DEF28153-46A2-4758-A11C-A4143F781523}"/>
    <cellStyle name="Normal 6 4 3 2 3 3" xfId="1535" xr:uid="{29C3C892-6E95-4DCC-8423-48AC1595DBBC}"/>
    <cellStyle name="Normal 6 4 3 2 3 4" xfId="1536" xr:uid="{654F8A66-178C-4357-8DB9-E126676D3402}"/>
    <cellStyle name="Normal 6 4 3 2 4" xfId="1537" xr:uid="{8BF17F6F-3507-4DCC-A502-ACFC20FF5BF9}"/>
    <cellStyle name="Normal 6 4 3 2 4 2" xfId="4651" xr:uid="{B42DF1B9-58CA-4009-9D6F-746498709421}"/>
    <cellStyle name="Normal 6 4 3 2 5" xfId="1538" xr:uid="{349D21CF-09F4-4012-AAF8-B556AAEBDE8C}"/>
    <cellStyle name="Normal 6 4 3 2 6" xfId="1539" xr:uid="{F4ED7F51-5CC9-484A-A8BC-66DFE16C1626}"/>
    <cellStyle name="Normal 6 4 3 3" xfId="1540" xr:uid="{D95E0528-7523-40B4-A799-91442E38D0FE}"/>
    <cellStyle name="Normal 6 4 3 3 2" xfId="1541" xr:uid="{C1200460-3662-47C6-9F3B-256C9A858CA8}"/>
    <cellStyle name="Normal 6 4 3 3 2 2" xfId="1542" xr:uid="{AAAE0A7E-25B8-4D93-B53F-23CD3FE0E640}"/>
    <cellStyle name="Normal 6 4 3 3 2 2 2" xfId="4652" xr:uid="{0584F146-F49C-4704-855E-4AD5CAEB03C1}"/>
    <cellStyle name="Normal 6 4 3 3 2 3" xfId="1543" xr:uid="{1DED7EE0-F905-4CAE-AA0F-FAFE7FB41787}"/>
    <cellStyle name="Normal 6 4 3 3 2 4" xfId="1544" xr:uid="{FED119CD-AE13-4CAF-AC34-9E00D3857A17}"/>
    <cellStyle name="Normal 6 4 3 3 3" xfId="1545" xr:uid="{B83FEDAB-3372-4C1F-B271-B28007775512}"/>
    <cellStyle name="Normal 6 4 3 3 3 2" xfId="4653" xr:uid="{B1B940BB-DF56-4956-9A70-422E07EF0CB1}"/>
    <cellStyle name="Normal 6 4 3 3 4" xfId="1546" xr:uid="{51D2291B-959B-427B-A6C1-CF293134A309}"/>
    <cellStyle name="Normal 6 4 3 3 5" xfId="1547" xr:uid="{64AF51F9-C698-4D35-87FF-3F592344B001}"/>
    <cellStyle name="Normal 6 4 3 4" xfId="1548" xr:uid="{25BC5A7A-AE56-47AF-9EBB-6D5F3C983C83}"/>
    <cellStyle name="Normal 6 4 3 4 2" xfId="1549" xr:uid="{930F0353-683F-453C-A686-4AA29FB3FA19}"/>
    <cellStyle name="Normal 6 4 3 4 2 2" xfId="4654" xr:uid="{1C1B54BE-4ED0-4EC7-BF49-63200D77561D}"/>
    <cellStyle name="Normal 6 4 3 4 3" xfId="1550" xr:uid="{C41691C1-C84C-4459-9E49-309C2E39BF6B}"/>
    <cellStyle name="Normal 6 4 3 4 4" xfId="1551" xr:uid="{BF504A7A-76EC-408E-B8E7-1B75A0211CC9}"/>
    <cellStyle name="Normal 6 4 3 5" xfId="1552" xr:uid="{5D77458F-FDDC-460E-9EB6-E2414D45BE22}"/>
    <cellStyle name="Normal 6 4 3 5 2" xfId="1553" xr:uid="{944044B8-27CA-41E7-9AF7-416612F2276D}"/>
    <cellStyle name="Normal 6 4 3 5 3" xfId="1554" xr:uid="{18BF6E06-C3FC-459B-9CD8-8B78F46489AC}"/>
    <cellStyle name="Normal 6 4 3 5 4" xfId="1555" xr:uid="{E94A49B3-6CBE-435E-83EC-24939813101A}"/>
    <cellStyle name="Normal 6 4 3 6" xfId="1556" xr:uid="{359D62A0-189F-4E1F-82C4-72094FB7BE41}"/>
    <cellStyle name="Normal 6 4 3 7" xfId="1557" xr:uid="{A46B7D86-D0D4-4BD9-869B-911D29AA0FF8}"/>
    <cellStyle name="Normal 6 4 3 8" xfId="1558" xr:uid="{15AFF61B-2636-4D28-A549-254737F6D918}"/>
    <cellStyle name="Normal 6 4 4" xfId="1559" xr:uid="{B1B0CAAC-2947-4DB2-A436-EE1A69D183F5}"/>
    <cellStyle name="Normal 6 4 4 2" xfId="1560" xr:uid="{F20734B0-8D6F-49B6-8B02-E5B88C762544}"/>
    <cellStyle name="Normal 6 4 4 2 2" xfId="1561" xr:uid="{9AD6FFA2-5F41-469A-A07D-423B9C3090BD}"/>
    <cellStyle name="Normal 6 4 4 2 2 2" xfId="1562" xr:uid="{D9A769EE-7E83-4C2B-B213-85A59A620210}"/>
    <cellStyle name="Normal 6 4 4 2 2 2 2" xfId="4002" xr:uid="{442C6A79-8E18-4073-89B8-52F322ED74F4}"/>
    <cellStyle name="Normal 6 4 4 2 2 3" xfId="1563" xr:uid="{DACB9C05-B892-43BF-A844-0A974BB42A4C}"/>
    <cellStyle name="Normal 6 4 4 2 2 4" xfId="1564" xr:uid="{4D6CB50B-B63C-4397-86B0-E85A48A550CA}"/>
    <cellStyle name="Normal 6 4 4 2 3" xfId="1565" xr:uid="{DBA9FAC8-F4C8-4A5D-A60C-EAA30B0CB8D1}"/>
    <cellStyle name="Normal 6 4 4 2 3 2" xfId="4003" xr:uid="{14DD1766-EF69-42F1-8615-78BC42BDDEFD}"/>
    <cellStyle name="Normal 6 4 4 2 4" xfId="1566" xr:uid="{8D9AF301-6878-4F0B-A8DE-CC1880E6F5DD}"/>
    <cellStyle name="Normal 6 4 4 2 5" xfId="1567" xr:uid="{A280D97E-9DF1-4C79-BE20-E0C7D77F82D2}"/>
    <cellStyle name="Normal 6 4 4 3" xfId="1568" xr:uid="{52183A19-DAFE-4808-9100-B9A553CD5779}"/>
    <cellStyle name="Normal 6 4 4 3 2" xfId="1569" xr:uid="{B9EB8726-7031-4B5E-A1BF-76B86D6118F8}"/>
    <cellStyle name="Normal 6 4 4 3 2 2" xfId="4004" xr:uid="{B4AA0422-1E3D-48DD-8688-8A652F7E6EB4}"/>
    <cellStyle name="Normal 6 4 4 3 3" xfId="1570" xr:uid="{E3DE7F22-A1F6-47E0-A0E6-1D730B8FFA29}"/>
    <cellStyle name="Normal 6 4 4 3 4" xfId="1571" xr:uid="{DC354D27-C427-4D0C-A5B4-11E721A06E98}"/>
    <cellStyle name="Normal 6 4 4 4" xfId="1572" xr:uid="{33425259-E027-4FA3-A636-04EC6BEEFE8D}"/>
    <cellStyle name="Normal 6 4 4 4 2" xfId="1573" xr:uid="{4D2E490C-C859-4E24-807F-66EB0B7776A6}"/>
    <cellStyle name="Normal 6 4 4 4 3" xfId="1574" xr:uid="{2198B8E5-8CFD-49D6-B4B7-471370D1573E}"/>
    <cellStyle name="Normal 6 4 4 4 4" xfId="1575" xr:uid="{5A9FACB4-17C1-4741-B80D-45B91AB56866}"/>
    <cellStyle name="Normal 6 4 4 5" xfId="1576" xr:uid="{6D7EBD76-D280-42E4-B814-3465040EA7B4}"/>
    <cellStyle name="Normal 6 4 4 6" xfId="1577" xr:uid="{F8AE4F03-26C2-40D7-9607-DF828AFC1230}"/>
    <cellStyle name="Normal 6 4 4 7" xfId="1578" xr:uid="{36074661-65AF-4B24-85C4-47DB94C8CA38}"/>
    <cellStyle name="Normal 6 4 5" xfId="1579" xr:uid="{3239E881-A99C-4A57-AF09-C4C5B8B172D2}"/>
    <cellStyle name="Normal 6 4 5 2" xfId="1580" xr:uid="{C43B1EC2-D3EA-4776-BE74-D890BE6D3D51}"/>
    <cellStyle name="Normal 6 4 5 2 2" xfId="1581" xr:uid="{73F28EDF-7432-4F3A-BCD8-C94FEF41E40F}"/>
    <cellStyle name="Normal 6 4 5 2 2 2" xfId="4005" xr:uid="{D1B6E71D-AB76-4F3B-9BE2-391442D67CDB}"/>
    <cellStyle name="Normal 6 4 5 2 3" xfId="1582" xr:uid="{C2FBFC9B-8A56-483A-A37F-4457769402F3}"/>
    <cellStyle name="Normal 6 4 5 2 4" xfId="1583" xr:uid="{561C18E4-CAC3-4406-9D90-097F606BF5AA}"/>
    <cellStyle name="Normal 6 4 5 3" xfId="1584" xr:uid="{DD7E248C-B8E4-43E6-A354-9254828335DE}"/>
    <cellStyle name="Normal 6 4 5 3 2" xfId="1585" xr:uid="{53BF749C-19FD-47AA-9805-4AA09013EEC9}"/>
    <cellStyle name="Normal 6 4 5 3 3" xfId="1586" xr:uid="{499B99B9-ADED-4C3D-A1C5-495D5895C519}"/>
    <cellStyle name="Normal 6 4 5 3 4" xfId="1587" xr:uid="{F8F5BD5D-8317-4E13-9E88-E30E23FFE290}"/>
    <cellStyle name="Normal 6 4 5 4" xfId="1588" xr:uid="{E0D2DF59-C491-4441-AB19-692C6805B990}"/>
    <cellStyle name="Normal 6 4 5 5" xfId="1589" xr:uid="{5045A74E-1A1E-4623-9518-D54E82551170}"/>
    <cellStyle name="Normal 6 4 5 6" xfId="1590" xr:uid="{A1B4A57F-2296-461E-9B09-018BE9ADAE11}"/>
    <cellStyle name="Normal 6 4 6" xfId="1591" xr:uid="{0540FE34-C240-45DA-AB61-C98483025315}"/>
    <cellStyle name="Normal 6 4 6 2" xfId="1592" xr:uid="{AC92535A-1CFF-4A10-8FBF-AD8F8770F01D}"/>
    <cellStyle name="Normal 6 4 6 2 2" xfId="1593" xr:uid="{E5D2314D-2443-4B05-9381-FF0A7947C9D4}"/>
    <cellStyle name="Normal 6 4 6 2 3" xfId="1594" xr:uid="{5B4DB9AA-6D75-47FB-819A-B5DBC0992B77}"/>
    <cellStyle name="Normal 6 4 6 2 4" xfId="1595" xr:uid="{22335CF4-E256-4F94-BEE7-09EAFB2195FE}"/>
    <cellStyle name="Normal 6 4 6 3" xfId="1596" xr:uid="{D31591B4-1455-45A2-99EB-DF313E320CDD}"/>
    <cellStyle name="Normal 6 4 6 4" xfId="1597" xr:uid="{4E198A66-B7FC-4DDD-821E-CBED9D160324}"/>
    <cellStyle name="Normal 6 4 6 5" xfId="1598" xr:uid="{6A3FA915-84E4-4E2A-A6FD-141C578195BC}"/>
    <cellStyle name="Normal 6 4 7" xfId="1599" xr:uid="{4DC2D8CE-18B3-4FC9-8133-4AF2BD8AE85F}"/>
    <cellStyle name="Normal 6 4 7 2" xfId="1600" xr:uid="{EE082DC1-D24F-4BC0-9DF7-DF39244E2727}"/>
    <cellStyle name="Normal 6 4 7 3" xfId="1601" xr:uid="{117695D6-E8DC-4BBC-A5E4-386700C63FB5}"/>
    <cellStyle name="Normal 6 4 7 3 2" xfId="4378" xr:uid="{C97B1435-4F85-4ED7-83C9-82262BF7D36F}"/>
    <cellStyle name="Normal 6 4 7 3 3" xfId="4609" xr:uid="{4298FEB3-9CF3-4F7C-A270-B23D2A037395}"/>
    <cellStyle name="Normal 6 4 7 4" xfId="1602" xr:uid="{80F6105E-A2EB-46DD-84A3-FB8F7D288CC0}"/>
    <cellStyle name="Normal 6 4 8" xfId="1603" xr:uid="{4CDEDD1C-FC81-4CCE-B625-D94FECE3C38E}"/>
    <cellStyle name="Normal 6 4 8 2" xfId="1604" xr:uid="{35A51815-132F-4F6F-BDFC-FAA431E6D9B4}"/>
    <cellStyle name="Normal 6 4 8 3" xfId="1605" xr:uid="{C39DCBA5-C7B2-437D-8C14-2AD8EBAB981B}"/>
    <cellStyle name="Normal 6 4 8 4" xfId="1606" xr:uid="{20AAB394-C94B-414B-912C-394CE84B8C23}"/>
    <cellStyle name="Normal 6 4 9" xfId="1607" xr:uid="{04CC7D65-6F2C-451B-9CCE-3A6F5B14662E}"/>
    <cellStyle name="Normal 6 5" xfId="1608" xr:uid="{9FFE5B65-C5E5-4847-A6F2-555A213374DE}"/>
    <cellStyle name="Normal 6 5 10" xfId="1609" xr:uid="{0DC9C407-0FA6-4ACA-9140-EAE46D695094}"/>
    <cellStyle name="Normal 6 5 11" xfId="1610" xr:uid="{37E095B0-65B9-4018-806B-E2FE1B131BD7}"/>
    <cellStyle name="Normal 6 5 2" xfId="1611" xr:uid="{F84E07B7-419A-4A60-8CC0-A2DE1F0C1099}"/>
    <cellStyle name="Normal 6 5 2 2" xfId="1612" xr:uid="{D447B3FF-9E88-483B-A562-9BCAC2B49D36}"/>
    <cellStyle name="Normal 6 5 2 2 2" xfId="1613" xr:uid="{CAA9AB5C-7EF1-4959-BD2A-E25C4A35BE81}"/>
    <cellStyle name="Normal 6 5 2 2 2 2" xfId="1614" xr:uid="{A2B84E50-9B95-4E89-84B4-EB06FB1F47AD}"/>
    <cellStyle name="Normal 6 5 2 2 2 2 2" xfId="1615" xr:uid="{84015730-6EE6-44FC-847E-4A7709E32DA0}"/>
    <cellStyle name="Normal 6 5 2 2 2 2 3" xfId="1616" xr:uid="{57089A88-1808-4BD4-B0B3-F01562E28DBE}"/>
    <cellStyle name="Normal 6 5 2 2 2 2 4" xfId="1617" xr:uid="{09D3025D-F6F2-423C-9655-29969C5CE54D}"/>
    <cellStyle name="Normal 6 5 2 2 2 3" xfId="1618" xr:uid="{A3B6BCC7-8414-4E2C-A78B-69B4560A00D5}"/>
    <cellStyle name="Normal 6 5 2 2 2 3 2" xfId="1619" xr:uid="{C84D1139-0AA1-4323-8928-1DFA9A50E1DC}"/>
    <cellStyle name="Normal 6 5 2 2 2 3 3" xfId="1620" xr:uid="{461C6B9E-895F-4445-A13D-1A75381D00DD}"/>
    <cellStyle name="Normal 6 5 2 2 2 3 4" xfId="1621" xr:uid="{FB6D9E28-E737-4034-9698-C79AEEBA3CFF}"/>
    <cellStyle name="Normal 6 5 2 2 2 4" xfId="1622" xr:uid="{4FE15F38-658A-4175-A8BA-3B51F92042DD}"/>
    <cellStyle name="Normal 6 5 2 2 2 5" xfId="1623" xr:uid="{315CDFC1-09FE-4B41-B314-B57AE908B662}"/>
    <cellStyle name="Normal 6 5 2 2 2 6" xfId="1624" xr:uid="{3A699B7A-2CF6-41A9-BE26-53DD2BF65A0A}"/>
    <cellStyle name="Normal 6 5 2 2 3" xfId="1625" xr:uid="{1A0646C5-0728-48AF-81A2-40A77ED54F43}"/>
    <cellStyle name="Normal 6 5 2 2 3 2" xfId="1626" xr:uid="{B1748069-A410-4190-8572-69101D9647C4}"/>
    <cellStyle name="Normal 6 5 2 2 3 2 2" xfId="1627" xr:uid="{ACCE919A-3A13-4FCB-BA9F-46E473091428}"/>
    <cellStyle name="Normal 6 5 2 2 3 2 3" xfId="1628" xr:uid="{D8D64E8F-65F4-42BB-9853-9178E7A98CAA}"/>
    <cellStyle name="Normal 6 5 2 2 3 2 4" xfId="1629" xr:uid="{DD5431F2-48AA-412B-B47E-A80ECB920F2C}"/>
    <cellStyle name="Normal 6 5 2 2 3 3" xfId="1630" xr:uid="{6F1ADC83-4449-47C3-B2DE-3940785384C2}"/>
    <cellStyle name="Normal 6 5 2 2 3 4" xfId="1631" xr:uid="{9512D57B-095E-4B61-9097-4F9A01902BE3}"/>
    <cellStyle name="Normal 6 5 2 2 3 5" xfId="1632" xr:uid="{B963B6F2-59BD-41DF-B9E7-5E77B4134E61}"/>
    <cellStyle name="Normal 6 5 2 2 4" xfId="1633" xr:uid="{A219A0D2-4A7F-4C11-A99D-86B17320F0E9}"/>
    <cellStyle name="Normal 6 5 2 2 4 2" xfId="1634" xr:uid="{FB0BE4A2-8177-4B1E-B764-4F5D2616F31D}"/>
    <cellStyle name="Normal 6 5 2 2 4 3" xfId="1635" xr:uid="{80E49A5F-0A8D-4E79-9B30-D0FC48355EB8}"/>
    <cellStyle name="Normal 6 5 2 2 4 4" xfId="1636" xr:uid="{0A980AE6-BA8F-4268-AA18-1CC330AD070E}"/>
    <cellStyle name="Normal 6 5 2 2 5" xfId="1637" xr:uid="{E1F31340-F2F6-4099-BBE8-6544C32C131D}"/>
    <cellStyle name="Normal 6 5 2 2 5 2" xfId="1638" xr:uid="{DF29EDCD-9589-4962-B0E9-5A0CF2A33216}"/>
    <cellStyle name="Normal 6 5 2 2 5 3" xfId="1639" xr:uid="{7EC2235C-E7CC-4382-AAA4-9DE0FF62B2DA}"/>
    <cellStyle name="Normal 6 5 2 2 5 4" xfId="1640" xr:uid="{B360ACAF-0C9E-4542-8A9D-34950B8EC73D}"/>
    <cellStyle name="Normal 6 5 2 2 6" xfId="1641" xr:uid="{D93E82D3-0AC2-4E1B-8387-CD948BA3EF65}"/>
    <cellStyle name="Normal 6 5 2 2 7" xfId="1642" xr:uid="{40C12783-9EE2-4352-87EA-55EC7C4941E7}"/>
    <cellStyle name="Normal 6 5 2 2 8" xfId="1643" xr:uid="{B3B03258-14B5-4C5C-9982-377006A98C2C}"/>
    <cellStyle name="Normal 6 5 2 3" xfId="1644" xr:uid="{6592BC45-5172-46C2-AE9D-DD3946DBF228}"/>
    <cellStyle name="Normal 6 5 2 3 2" xfId="1645" xr:uid="{FC122062-9F75-4F24-B662-35DC2833090E}"/>
    <cellStyle name="Normal 6 5 2 3 2 2" xfId="1646" xr:uid="{DBE888F7-6F19-4FD1-A8BC-9AEE8BFB745D}"/>
    <cellStyle name="Normal 6 5 2 3 2 3" xfId="1647" xr:uid="{1CCDEA03-1D6D-4380-8BFF-F3541E0D5221}"/>
    <cellStyle name="Normal 6 5 2 3 2 4" xfId="1648" xr:uid="{96F24456-843E-4597-9EF7-41B787BC8120}"/>
    <cellStyle name="Normal 6 5 2 3 3" xfId="1649" xr:uid="{21875073-2B76-4416-8CDE-6F7159FB2433}"/>
    <cellStyle name="Normal 6 5 2 3 3 2" xfId="1650" xr:uid="{B8810217-BFB8-42AB-A357-74F3E9249E8E}"/>
    <cellStyle name="Normal 6 5 2 3 3 3" xfId="1651" xr:uid="{475726C9-1190-433E-9380-B31B22DF25C3}"/>
    <cellStyle name="Normal 6 5 2 3 3 4" xfId="1652" xr:uid="{EC3B80B3-B2B3-41AA-8B68-8811A1036C9D}"/>
    <cellStyle name="Normal 6 5 2 3 4" xfId="1653" xr:uid="{08CF616F-C9A2-4F17-9CCB-8B40B052346A}"/>
    <cellStyle name="Normal 6 5 2 3 5" xfId="1654" xr:uid="{3F812F2A-AAD4-4D68-9EA1-71D9C719E121}"/>
    <cellStyle name="Normal 6 5 2 3 6" xfId="1655" xr:uid="{9982228C-8731-4822-A6E8-54B94662AD3A}"/>
    <cellStyle name="Normal 6 5 2 4" xfId="1656" xr:uid="{5A79E870-46D1-4C12-B5F2-76E5B7B58D16}"/>
    <cellStyle name="Normal 6 5 2 4 2" xfId="1657" xr:uid="{AF8A0E13-680C-49FB-A7E3-AB7ADAB9F3BA}"/>
    <cellStyle name="Normal 6 5 2 4 2 2" xfId="1658" xr:uid="{14FB004C-ED5C-49C5-97E9-EB86FC2B8F2B}"/>
    <cellStyle name="Normal 6 5 2 4 2 3" xfId="1659" xr:uid="{156EEBC4-1B2A-4E1A-9E35-20AC7729EA9A}"/>
    <cellStyle name="Normal 6 5 2 4 2 4" xfId="1660" xr:uid="{B39951B6-AEB2-43AE-848C-68483D8E791A}"/>
    <cellStyle name="Normal 6 5 2 4 3" xfId="1661" xr:uid="{AF0FB3A0-3F86-4774-8BEF-55E2612C3A11}"/>
    <cellStyle name="Normal 6 5 2 4 4" xfId="1662" xr:uid="{D9AE7F61-CD78-46F1-9C6C-D1BF2D45DB9B}"/>
    <cellStyle name="Normal 6 5 2 4 5" xfId="1663" xr:uid="{F8A79B64-7AF3-4798-BCFD-69CAB693E6D4}"/>
    <cellStyle name="Normal 6 5 2 5" xfId="1664" xr:uid="{E5B36A4E-F941-49C9-8AE6-C78793D5F12D}"/>
    <cellStyle name="Normal 6 5 2 5 2" xfId="1665" xr:uid="{4CCE3D08-9348-4878-ADB8-DA14808B483B}"/>
    <cellStyle name="Normal 6 5 2 5 3" xfId="1666" xr:uid="{E3ABDD9D-D624-405F-9FEC-C6D13BDB2972}"/>
    <cellStyle name="Normal 6 5 2 5 4" xfId="1667" xr:uid="{F2DE7F23-9492-4B77-8399-73FF5F0D03BA}"/>
    <cellStyle name="Normal 6 5 2 6" xfId="1668" xr:uid="{CE24F6A4-3A38-4035-A532-19CAD771F1CB}"/>
    <cellStyle name="Normal 6 5 2 6 2" xfId="1669" xr:uid="{E2C9CB4D-0F8F-4B44-85C3-BC76BB5D639B}"/>
    <cellStyle name="Normal 6 5 2 6 3" xfId="1670" xr:uid="{658708ED-61D4-48E4-8F96-2EB9490418A1}"/>
    <cellStyle name="Normal 6 5 2 6 4" xfId="1671" xr:uid="{6A78F937-749B-4450-9DE2-402152CE8C13}"/>
    <cellStyle name="Normal 6 5 2 7" xfId="1672" xr:uid="{A6304190-DAE4-4065-807B-B0F9D14D5FFE}"/>
    <cellStyle name="Normal 6 5 2 8" xfId="1673" xr:uid="{618BBFD1-61A7-4276-AFDC-A48D9BFC1536}"/>
    <cellStyle name="Normal 6 5 2 9" xfId="1674" xr:uid="{5EB57737-4EBE-4F27-AFAC-B986EEAE53F2}"/>
    <cellStyle name="Normal 6 5 3" xfId="1675" xr:uid="{BDE7EC78-B8EC-42B8-B2B7-E2F952136403}"/>
    <cellStyle name="Normal 6 5 3 2" xfId="1676" xr:uid="{E93230F0-E6A0-4775-A3F6-4B7512EDE220}"/>
    <cellStyle name="Normal 6 5 3 2 2" xfId="1677" xr:uid="{5F4D04EB-A8CB-4999-821E-93472A988F40}"/>
    <cellStyle name="Normal 6 5 3 2 2 2" xfId="1678" xr:uid="{22EF4DA6-72D5-4FFA-BA79-59DE11B37170}"/>
    <cellStyle name="Normal 6 5 3 2 2 2 2" xfId="4006" xr:uid="{7D119BD5-E40D-4B69-A764-110E90CDE1DA}"/>
    <cellStyle name="Normal 6 5 3 2 2 3" xfId="1679" xr:uid="{2D6AA56E-F4BE-4C7B-B419-F20D70EFDCFA}"/>
    <cellStyle name="Normal 6 5 3 2 2 4" xfId="1680" xr:uid="{705ADC59-4380-459B-B047-5B0C938F5F90}"/>
    <cellStyle name="Normal 6 5 3 2 3" xfId="1681" xr:uid="{2608A42C-4A3C-48DF-8749-C832FCCE3330}"/>
    <cellStyle name="Normal 6 5 3 2 3 2" xfId="1682" xr:uid="{8CD4118D-80E9-4B58-A5C4-ACEF46C7D72D}"/>
    <cellStyle name="Normal 6 5 3 2 3 3" xfId="1683" xr:uid="{512E680F-3D2A-42F1-B45B-5A6B66D0E74C}"/>
    <cellStyle name="Normal 6 5 3 2 3 4" xfId="1684" xr:uid="{8EDD915F-01DD-428A-B678-988C588A1329}"/>
    <cellStyle name="Normal 6 5 3 2 4" xfId="1685" xr:uid="{C5D872C1-D676-43D3-B65A-0557738CC25A}"/>
    <cellStyle name="Normal 6 5 3 2 5" xfId="1686" xr:uid="{73121C7B-D3FD-4838-9A3F-BEE9C8E1BF14}"/>
    <cellStyle name="Normal 6 5 3 2 6" xfId="1687" xr:uid="{FA4089ED-2555-42C6-AE72-D359CE37E011}"/>
    <cellStyle name="Normal 6 5 3 3" xfId="1688" xr:uid="{78E5F9E1-C06F-47BD-AED8-56350B66A8FC}"/>
    <cellStyle name="Normal 6 5 3 3 2" xfId="1689" xr:uid="{C3360866-628B-4825-94DE-C8D1F4C1DE0A}"/>
    <cellStyle name="Normal 6 5 3 3 2 2" xfId="1690" xr:uid="{E46AF400-D42B-434A-9263-2CAB77656905}"/>
    <cellStyle name="Normal 6 5 3 3 2 3" xfId="1691" xr:uid="{1914BD0B-CF8E-41B8-9649-70292196AFDE}"/>
    <cellStyle name="Normal 6 5 3 3 2 4" xfId="1692" xr:uid="{E5949024-EEF8-400E-AD5B-EDCB9FC4AF49}"/>
    <cellStyle name="Normal 6 5 3 3 3" xfId="1693" xr:uid="{50305D85-0643-4EDF-928B-AD21DD378FE3}"/>
    <cellStyle name="Normal 6 5 3 3 4" xfId="1694" xr:uid="{DD913504-A558-437B-B8E5-E9074692A3AD}"/>
    <cellStyle name="Normal 6 5 3 3 5" xfId="1695" xr:uid="{AEC3BD67-F393-4088-8AB8-B5E751EB8741}"/>
    <cellStyle name="Normal 6 5 3 4" xfId="1696" xr:uid="{52D74613-9914-421E-8131-BEEBC2B2D4EF}"/>
    <cellStyle name="Normal 6 5 3 4 2" xfId="1697" xr:uid="{4759E76B-D8AB-4CA5-964C-0BAF3F192433}"/>
    <cellStyle name="Normal 6 5 3 4 3" xfId="1698" xr:uid="{2E5CD061-25EA-4034-B669-7A113C50A512}"/>
    <cellStyle name="Normal 6 5 3 4 4" xfId="1699" xr:uid="{776EDE6E-835F-4CC8-953B-82B7653C0E5A}"/>
    <cellStyle name="Normal 6 5 3 5" xfId="1700" xr:uid="{70BD5FCD-24C9-40AC-90A6-C38674D21033}"/>
    <cellStyle name="Normal 6 5 3 5 2" xfId="1701" xr:uid="{41FD8EB3-9BD0-470D-8AE7-3AE93D6F0C22}"/>
    <cellStyle name="Normal 6 5 3 5 3" xfId="1702" xr:uid="{283941B1-BBB8-467B-8C50-55EF7E57F26B}"/>
    <cellStyle name="Normal 6 5 3 5 4" xfId="1703" xr:uid="{25FA0436-F635-451B-8CDE-43C4DB88EF8A}"/>
    <cellStyle name="Normal 6 5 3 6" xfId="1704" xr:uid="{52AA80AD-5D85-4E74-B47F-00E26E49F5E3}"/>
    <cellStyle name="Normal 6 5 3 7" xfId="1705" xr:uid="{E3341660-5761-48CA-878D-E871806F97A3}"/>
    <cellStyle name="Normal 6 5 3 8" xfId="1706" xr:uid="{B380640E-601C-4BB3-A10F-9BC502B7AE5B}"/>
    <cellStyle name="Normal 6 5 4" xfId="1707" xr:uid="{66BE6577-EF60-4006-AC81-F85C52E986B8}"/>
    <cellStyle name="Normal 6 5 4 2" xfId="1708" xr:uid="{4F6730BB-E309-4B01-9103-345DF3423D28}"/>
    <cellStyle name="Normal 6 5 4 2 2" xfId="1709" xr:uid="{A553C1EF-E47B-44A7-8F45-6497C17CD575}"/>
    <cellStyle name="Normal 6 5 4 2 2 2" xfId="1710" xr:uid="{1517C9BE-5137-46F5-9C09-EB47A661DF3F}"/>
    <cellStyle name="Normal 6 5 4 2 2 3" xfId="1711" xr:uid="{0EC9EA9F-24BE-4433-9989-3875593E7DEB}"/>
    <cellStyle name="Normal 6 5 4 2 2 4" xfId="1712" xr:uid="{B4ECFD02-D142-474B-B45B-2B626D531FA2}"/>
    <cellStyle name="Normal 6 5 4 2 3" xfId="1713" xr:uid="{02CCAF00-31FF-45E7-9028-4DB1792095E6}"/>
    <cellStyle name="Normal 6 5 4 2 4" xfId="1714" xr:uid="{F75017C2-1485-4C82-BA6C-6F1AB10B22E0}"/>
    <cellStyle name="Normal 6 5 4 2 5" xfId="1715" xr:uid="{051D7D79-67B0-4BF5-8E98-6C9C8547056D}"/>
    <cellStyle name="Normal 6 5 4 3" xfId="1716" xr:uid="{3721EFFB-7D2B-458D-BDD2-0049788A0FBD}"/>
    <cellStyle name="Normal 6 5 4 3 2" xfId="1717" xr:uid="{E9946D4D-582C-4AC7-90CC-50C8BCB72634}"/>
    <cellStyle name="Normal 6 5 4 3 3" xfId="1718" xr:uid="{06738BD3-D7CB-4D07-B7F7-8ABC7ED65F83}"/>
    <cellStyle name="Normal 6 5 4 3 4" xfId="1719" xr:uid="{90F14E00-5259-4DBC-989C-B3FC8EC5C89D}"/>
    <cellStyle name="Normal 6 5 4 4" xfId="1720" xr:uid="{95653634-DD58-41F4-942D-9A7006CB8BE2}"/>
    <cellStyle name="Normal 6 5 4 4 2" xfId="1721" xr:uid="{186CAEB0-551D-48D4-A356-E7E6963FCD01}"/>
    <cellStyle name="Normal 6 5 4 4 3" xfId="1722" xr:uid="{09C2ED41-3388-4270-A97E-3F838BBBD634}"/>
    <cellStyle name="Normal 6 5 4 4 4" xfId="1723" xr:uid="{9671FB0F-C138-447C-BBCA-C7CD68964110}"/>
    <cellStyle name="Normal 6 5 4 5" xfId="1724" xr:uid="{F76113DF-04DC-4CDE-8AD1-0C8793EDC03E}"/>
    <cellStyle name="Normal 6 5 4 6" xfId="1725" xr:uid="{50C0EDDE-3733-4064-A67B-3679FD3377BE}"/>
    <cellStyle name="Normal 6 5 4 7" xfId="1726" xr:uid="{B803A653-F4DA-4343-9244-490017939B5F}"/>
    <cellStyle name="Normal 6 5 5" xfId="1727" xr:uid="{7B9ED511-94E4-4024-BAEB-6A74DA09A0C3}"/>
    <cellStyle name="Normal 6 5 5 2" xfId="1728" xr:uid="{CDF7BAA5-DB38-454A-9139-07AB2C6A0F42}"/>
    <cellStyle name="Normal 6 5 5 2 2" xfId="1729" xr:uid="{E635B804-2C90-4B0B-B68D-8A2C4752B318}"/>
    <cellStyle name="Normal 6 5 5 2 3" xfId="1730" xr:uid="{21EC6C73-9D08-43CF-8A6F-C4A5CCC28948}"/>
    <cellStyle name="Normal 6 5 5 2 4" xfId="1731" xr:uid="{13D46818-5622-4FE9-9B5A-A11914F84276}"/>
    <cellStyle name="Normal 6 5 5 3" xfId="1732" xr:uid="{1BC0805E-27E3-4971-8EF0-081BE0CF47DB}"/>
    <cellStyle name="Normal 6 5 5 3 2" xfId="1733" xr:uid="{A7DBC29F-3F0F-44BD-92C7-A8E865872025}"/>
    <cellStyle name="Normal 6 5 5 3 3" xfId="1734" xr:uid="{6345A767-3144-4BD1-8BBE-17E3F16EE3DC}"/>
    <cellStyle name="Normal 6 5 5 3 4" xfId="1735" xr:uid="{D202AC8F-1F08-413F-BC8C-45D2FF4379CF}"/>
    <cellStyle name="Normal 6 5 5 4" xfId="1736" xr:uid="{A1557C1F-AB8D-4933-B830-4E347A07835B}"/>
    <cellStyle name="Normal 6 5 5 5" xfId="1737" xr:uid="{740B0728-246D-48F4-846D-86AB93DF2E33}"/>
    <cellStyle name="Normal 6 5 5 6" xfId="1738" xr:uid="{563B9CB4-AA67-4313-A6D5-352EBFFB5C74}"/>
    <cellStyle name="Normal 6 5 6" xfId="1739" xr:uid="{9218BD42-9A22-490F-8D05-541A9451FB94}"/>
    <cellStyle name="Normal 6 5 6 2" xfId="1740" xr:uid="{02883CED-89E9-47A3-B74A-01F2612B1C5B}"/>
    <cellStyle name="Normal 6 5 6 2 2" xfId="1741" xr:uid="{A3A72A6A-C28D-41A7-B2C5-5942ABC53619}"/>
    <cellStyle name="Normal 6 5 6 2 3" xfId="1742" xr:uid="{9A2444A8-CAA2-4AC9-8334-E2714C470C06}"/>
    <cellStyle name="Normal 6 5 6 2 4" xfId="1743" xr:uid="{5F6FA807-3288-410B-9544-F5E8DD698A12}"/>
    <cellStyle name="Normal 6 5 6 3" xfId="1744" xr:uid="{06CC8D7D-E358-4BAB-93BA-C272E86B81B7}"/>
    <cellStyle name="Normal 6 5 6 4" xfId="1745" xr:uid="{AA5E1FC4-C877-47EA-B0C3-945E429210FF}"/>
    <cellStyle name="Normal 6 5 6 5" xfId="1746" xr:uid="{96D15ADB-35E1-401C-A00B-246FACBC12AE}"/>
    <cellStyle name="Normal 6 5 7" xfId="1747" xr:uid="{C731E906-4E57-4BE8-B506-4A0E4B1A2DAE}"/>
    <cellStyle name="Normal 6 5 7 2" xfId="1748" xr:uid="{4F2F4DFE-237D-4399-BFA5-481DDCA54567}"/>
    <cellStyle name="Normal 6 5 7 3" xfId="1749" xr:uid="{CA48B613-A3FA-4D1C-B4F2-39841D7FE13A}"/>
    <cellStyle name="Normal 6 5 7 4" xfId="1750" xr:uid="{6384C574-5D11-405A-A946-DB081E1EEA66}"/>
    <cellStyle name="Normal 6 5 8" xfId="1751" xr:uid="{26AA6FCD-AB59-4BE9-B7A2-DE8AC663EB69}"/>
    <cellStyle name="Normal 6 5 8 2" xfId="1752" xr:uid="{2368791B-9E6D-465D-85FF-D8A2B07C49FE}"/>
    <cellStyle name="Normal 6 5 8 3" xfId="1753" xr:uid="{6CFF3925-87AD-499C-99A2-764E9AA0F511}"/>
    <cellStyle name="Normal 6 5 8 4" xfId="1754" xr:uid="{726ED511-1BD3-4AAC-BA53-1D59720C0A5D}"/>
    <cellStyle name="Normal 6 5 9" xfId="1755" xr:uid="{E42A2764-9DDA-4D46-B2DC-56DE806CDB63}"/>
    <cellStyle name="Normal 6 6" xfId="1756" xr:uid="{3E9063D6-43AD-40A5-A8E0-01068E4E3363}"/>
    <cellStyle name="Normal 6 6 2" xfId="1757" xr:uid="{BD7EC6B2-A23A-4ADE-BF1A-7BBDD6E766AA}"/>
    <cellStyle name="Normal 6 6 2 2" xfId="1758" xr:uid="{E4282B90-BCED-4084-A5F9-34629BB48472}"/>
    <cellStyle name="Normal 6 6 2 2 2" xfId="1759" xr:uid="{2B576217-A78F-433C-B2B7-70A7D57D5FA1}"/>
    <cellStyle name="Normal 6 6 2 2 2 2" xfId="1760" xr:uid="{C97CFA63-1FFE-47C8-9BB8-33E646DB3102}"/>
    <cellStyle name="Normal 6 6 2 2 2 3" xfId="1761" xr:uid="{A154D9CF-BD1B-46B9-AC1E-6987912FC7F5}"/>
    <cellStyle name="Normal 6 6 2 2 2 4" xfId="1762" xr:uid="{E6E2723A-4987-4F55-8E3B-E6E93EE4D986}"/>
    <cellStyle name="Normal 6 6 2 2 3" xfId="1763" xr:uid="{4238192B-842F-4656-966C-FD1D5DCF87EF}"/>
    <cellStyle name="Normal 6 6 2 2 3 2" xfId="1764" xr:uid="{7A23DF00-491F-4C39-A874-5CE79FB0D080}"/>
    <cellStyle name="Normal 6 6 2 2 3 3" xfId="1765" xr:uid="{452481A3-9915-46E4-8958-7E4C73F762EC}"/>
    <cellStyle name="Normal 6 6 2 2 3 4" xfId="1766" xr:uid="{70972C8A-A45E-4208-986C-CAC2FA6FED4C}"/>
    <cellStyle name="Normal 6 6 2 2 4" xfId="1767" xr:uid="{98E03EFB-3481-46A5-AA05-877D74C16637}"/>
    <cellStyle name="Normal 6 6 2 2 5" xfId="1768" xr:uid="{CCBA91D4-2100-458A-AAD1-9A18C2B7EA0F}"/>
    <cellStyle name="Normal 6 6 2 2 6" xfId="1769" xr:uid="{3009BF09-A2C7-4BB0-BCCF-2E8E15866CA1}"/>
    <cellStyle name="Normal 6 6 2 3" xfId="1770" xr:uid="{CC1CB9CB-128E-46BF-9D71-9E58135E00F0}"/>
    <cellStyle name="Normal 6 6 2 3 2" xfId="1771" xr:uid="{EF0AF65F-23FC-4400-B365-8BB42B9D6B6D}"/>
    <cellStyle name="Normal 6 6 2 3 2 2" xfId="1772" xr:uid="{8548312A-9DDC-431E-B2E2-4AD43EE695E1}"/>
    <cellStyle name="Normal 6 6 2 3 2 3" xfId="1773" xr:uid="{39C40A6C-D76E-4007-8248-E12CFD89219C}"/>
    <cellStyle name="Normal 6 6 2 3 2 4" xfId="1774" xr:uid="{3C8AE7EE-FCAE-4F17-B3AF-053D61A586C2}"/>
    <cellStyle name="Normal 6 6 2 3 3" xfId="1775" xr:uid="{2334825D-CB41-431A-8AFB-57F0663EE93F}"/>
    <cellStyle name="Normal 6 6 2 3 4" xfId="1776" xr:uid="{11B2B639-EA20-4C55-90B0-E39540803DF9}"/>
    <cellStyle name="Normal 6 6 2 3 5" xfId="1777" xr:uid="{896CE70B-34E0-45D6-8916-4065390616B0}"/>
    <cellStyle name="Normal 6 6 2 4" xfId="1778" xr:uid="{65370D47-4E41-4D52-BBC8-3D0ABCD423BB}"/>
    <cellStyle name="Normal 6 6 2 4 2" xfId="1779" xr:uid="{4373E427-9EEC-4E44-90CB-6F6484BB0061}"/>
    <cellStyle name="Normal 6 6 2 4 3" xfId="1780" xr:uid="{2823CC29-4658-4B48-8AA0-7760580186CB}"/>
    <cellStyle name="Normal 6 6 2 4 4" xfId="1781" xr:uid="{9FF01AC4-821F-472D-94B6-7FE6F62B92D5}"/>
    <cellStyle name="Normal 6 6 2 5" xfId="1782" xr:uid="{7E892560-00EF-441D-8D6C-A749B877C149}"/>
    <cellStyle name="Normal 6 6 2 5 2" xfId="1783" xr:uid="{CF6877E8-C5AD-4745-BC3D-1EE3DBC5ADB2}"/>
    <cellStyle name="Normal 6 6 2 5 3" xfId="1784" xr:uid="{F3F7CAA3-3056-45E0-8DCC-7A508E7CD976}"/>
    <cellStyle name="Normal 6 6 2 5 4" xfId="1785" xr:uid="{A86C20AD-2535-4F14-A538-2F1CE33BD6EE}"/>
    <cellStyle name="Normal 6 6 2 6" xfId="1786" xr:uid="{8BEE6AEC-39F5-4653-B9A6-F85EC96A73D3}"/>
    <cellStyle name="Normal 6 6 2 7" xfId="1787" xr:uid="{0BB80A26-CCAD-4E48-817D-532D12A6C697}"/>
    <cellStyle name="Normal 6 6 2 8" xfId="1788" xr:uid="{6E68F8A2-7DD9-452F-B19D-4FABFD5B4FB4}"/>
    <cellStyle name="Normal 6 6 3" xfId="1789" xr:uid="{8C736B85-1387-4500-9195-A75AE840247F}"/>
    <cellStyle name="Normal 6 6 3 2" xfId="1790" xr:uid="{A77F4073-66D4-4BE0-8290-BECD715B0CDD}"/>
    <cellStyle name="Normal 6 6 3 2 2" xfId="1791" xr:uid="{1336AC66-4F8F-4DBC-B0EA-B87EF192F339}"/>
    <cellStyle name="Normal 6 6 3 2 3" xfId="1792" xr:uid="{F10D7317-2968-4D75-9DED-2DA738CCD07D}"/>
    <cellStyle name="Normal 6 6 3 2 4" xfId="1793" xr:uid="{E6D76917-D209-4849-9E0F-A4BC44B1A1E7}"/>
    <cellStyle name="Normal 6 6 3 3" xfId="1794" xr:uid="{BCE1EDA8-98B4-4929-A859-E9CA274391F9}"/>
    <cellStyle name="Normal 6 6 3 3 2" xfId="1795" xr:uid="{C915AA61-29CC-40A3-A9B8-5ECF20AA1B0A}"/>
    <cellStyle name="Normal 6 6 3 3 3" xfId="1796" xr:uid="{7153DF0C-B50A-4EBC-AFE7-6F07C85ECD29}"/>
    <cellStyle name="Normal 6 6 3 3 4" xfId="1797" xr:uid="{C00393C7-681D-416E-8DA0-C9D3C6AF4ED1}"/>
    <cellStyle name="Normal 6 6 3 4" xfId="1798" xr:uid="{4C6973CA-8E28-4916-9830-C497A9EAAD56}"/>
    <cellStyle name="Normal 6 6 3 5" xfId="1799" xr:uid="{D0E1C359-C83D-4B07-8D0A-10205C76F7A6}"/>
    <cellStyle name="Normal 6 6 3 6" xfId="1800" xr:uid="{B59F8A94-0F83-4280-85F8-B545A3A40E98}"/>
    <cellStyle name="Normal 6 6 4" xfId="1801" xr:uid="{02A54F32-BEFD-4907-9006-93420D629ECB}"/>
    <cellStyle name="Normal 6 6 4 2" xfId="1802" xr:uid="{B2B70CDD-99D9-4455-8673-96476975BF2C}"/>
    <cellStyle name="Normal 6 6 4 2 2" xfId="1803" xr:uid="{E12B7A2A-23BE-4950-A9C4-30A6DA9FDDE3}"/>
    <cellStyle name="Normal 6 6 4 2 3" xfId="1804" xr:uid="{36221361-7962-437D-95C8-D7279EC3697F}"/>
    <cellStyle name="Normal 6 6 4 2 4" xfId="1805" xr:uid="{CDC17D4E-2F12-4CD0-AD6A-6EB370002D24}"/>
    <cellStyle name="Normal 6 6 4 3" xfId="1806" xr:uid="{37E3EA05-999A-4930-AF35-EE4FE24D6F09}"/>
    <cellStyle name="Normal 6 6 4 4" xfId="1807" xr:uid="{183E1DD8-2131-4B40-8C77-561C22C29ECB}"/>
    <cellStyle name="Normal 6 6 4 5" xfId="1808" xr:uid="{9AD9BFA2-4EF4-4242-A8C5-7214D9567B05}"/>
    <cellStyle name="Normal 6 6 5" xfId="1809" xr:uid="{052CB1BA-73B7-4D52-8A47-4B15A269D402}"/>
    <cellStyle name="Normal 6 6 5 2" xfId="1810" xr:uid="{7115C89A-EBF3-445F-A17A-939A08D05A51}"/>
    <cellStyle name="Normal 6 6 5 3" xfId="1811" xr:uid="{7DCAF363-4224-4F6B-BD2B-3CA5F7980BA7}"/>
    <cellStyle name="Normal 6 6 5 4" xfId="1812" xr:uid="{03BA24BF-46D4-4F9C-A87A-03596A767A74}"/>
    <cellStyle name="Normal 6 6 6" xfId="1813" xr:uid="{DF405D34-0300-4579-9B77-149764FE54C8}"/>
    <cellStyle name="Normal 6 6 6 2" xfId="1814" xr:uid="{399EE267-4F72-4B2A-A443-F36020C9700D}"/>
    <cellStyle name="Normal 6 6 6 3" xfId="1815" xr:uid="{A70CB4CD-4429-43F0-BEF9-4FFD647715E6}"/>
    <cellStyle name="Normal 6 6 6 4" xfId="1816" xr:uid="{7237DEFE-0FE4-490A-A39D-A7337DFE2227}"/>
    <cellStyle name="Normal 6 6 7" xfId="1817" xr:uid="{F757A900-1E0D-4A56-AD74-EB83D03A8B54}"/>
    <cellStyle name="Normal 6 6 8" xfId="1818" xr:uid="{21DF679B-B081-46A1-9E58-E9C70C9CF930}"/>
    <cellStyle name="Normal 6 6 9" xfId="1819" xr:uid="{F9097E5A-C5A7-42D2-BEF1-4E9BC944D178}"/>
    <cellStyle name="Normal 6 7" xfId="1820" xr:uid="{69A36B5D-B63A-4EE9-8E4F-EF5910B2AEA7}"/>
    <cellStyle name="Normal 6 7 2" xfId="1821" xr:uid="{ACA1C098-825B-45E4-A4F3-046C38F6A341}"/>
    <cellStyle name="Normal 6 7 2 2" xfId="1822" xr:uid="{CB2F6F25-05F7-491A-ACB3-C6E453FECB07}"/>
    <cellStyle name="Normal 6 7 2 2 2" xfId="1823" xr:uid="{D1D3E4FA-6A42-484B-BEF8-3CF61D2E0C7C}"/>
    <cellStyle name="Normal 6 7 2 2 2 2" xfId="4007" xr:uid="{948A241C-FFAB-465A-A6B3-D1C190333962}"/>
    <cellStyle name="Normal 6 7 2 2 3" xfId="1824" xr:uid="{19494805-2BE7-415F-9BFE-6FE37D360CCC}"/>
    <cellStyle name="Normal 6 7 2 2 4" xfId="1825" xr:uid="{8AB3D971-2320-4FB6-84EC-73FF0FEA995B}"/>
    <cellStyle name="Normal 6 7 2 3" xfId="1826" xr:uid="{9F0AC1E6-0060-463C-8F27-488AFC470B52}"/>
    <cellStyle name="Normal 6 7 2 3 2" xfId="1827" xr:uid="{7250DBE4-9A12-40B3-8D88-5BEE32A2F4D6}"/>
    <cellStyle name="Normal 6 7 2 3 3" xfId="1828" xr:uid="{ADE2CC9A-2AD8-450A-B1B9-574607ED9539}"/>
    <cellStyle name="Normal 6 7 2 3 4" xfId="1829" xr:uid="{86C94096-F724-4580-BC6F-16425C7F8826}"/>
    <cellStyle name="Normal 6 7 2 4" xfId="1830" xr:uid="{FB7EEA76-08E1-468E-A25E-D77775CCE207}"/>
    <cellStyle name="Normal 6 7 2 5" xfId="1831" xr:uid="{BA5F80CE-102B-4B4D-86F9-B1D9E0CA1728}"/>
    <cellStyle name="Normal 6 7 2 6" xfId="1832" xr:uid="{3F3762EB-D579-42C2-8F3A-71D00D8C71F4}"/>
    <cellStyle name="Normal 6 7 3" xfId="1833" xr:uid="{B936D1FC-E8BC-48ED-A6E5-4501B49AA722}"/>
    <cellStyle name="Normal 6 7 3 2" xfId="1834" xr:uid="{275399E3-2E1C-4803-B7CF-1684664E9484}"/>
    <cellStyle name="Normal 6 7 3 2 2" xfId="1835" xr:uid="{6CF999B3-D480-4FB0-87AF-82D3EC166748}"/>
    <cellStyle name="Normal 6 7 3 2 3" xfId="1836" xr:uid="{80A2FCEE-4354-4719-B353-BBC52FBDFF9F}"/>
    <cellStyle name="Normal 6 7 3 2 4" xfId="1837" xr:uid="{D2D59B25-992C-4856-B146-48E0B1EBD663}"/>
    <cellStyle name="Normal 6 7 3 3" xfId="1838" xr:uid="{A5E6C6C0-C337-435B-AD89-66191F7A43DB}"/>
    <cellStyle name="Normal 6 7 3 4" xfId="1839" xr:uid="{58641ECD-6893-414F-8A2A-39DA9BA25293}"/>
    <cellStyle name="Normal 6 7 3 5" xfId="1840" xr:uid="{E759945C-BA4B-4908-8EDD-4D405CAAF9C2}"/>
    <cellStyle name="Normal 6 7 4" xfId="1841" xr:uid="{DFEC3814-75A8-4F1F-B061-2C700BE3178A}"/>
    <cellStyle name="Normal 6 7 4 2" xfId="1842" xr:uid="{78CAF2E5-66E6-4180-91DD-2CB746EC867C}"/>
    <cellStyle name="Normal 6 7 4 3" xfId="1843" xr:uid="{4B135FB2-9F1B-48D1-8BB7-6CF15434B3C1}"/>
    <cellStyle name="Normal 6 7 4 4" xfId="1844" xr:uid="{A187CD18-E65E-4C84-B9EC-507C1CD28002}"/>
    <cellStyle name="Normal 6 7 5" xfId="1845" xr:uid="{FAB5F823-7D6B-49C7-B5D8-301BCD318177}"/>
    <cellStyle name="Normal 6 7 5 2" xfId="1846" xr:uid="{133880D8-C388-4B50-BBC8-C4EB9AA910FD}"/>
    <cellStyle name="Normal 6 7 5 3" xfId="1847" xr:uid="{39CDAB16-8435-4203-B57B-F0444315A5A3}"/>
    <cellStyle name="Normal 6 7 5 4" xfId="1848" xr:uid="{56D0388A-5FF9-43A2-8D3D-BA4657A9B290}"/>
    <cellStyle name="Normal 6 7 6" xfId="1849" xr:uid="{6012FEE6-23C5-4AC0-9246-2C535967163D}"/>
    <cellStyle name="Normal 6 7 7" xfId="1850" xr:uid="{7E038CE0-833D-4C6E-ACEE-15E923AC2C86}"/>
    <cellStyle name="Normal 6 7 8" xfId="1851" xr:uid="{6E135326-AF90-4D4D-9CDE-D49826C25A11}"/>
    <cellStyle name="Normal 6 8" xfId="1852" xr:uid="{8AF824CF-5FC3-4A03-BC6E-133FB13B3D99}"/>
    <cellStyle name="Normal 6 8 2" xfId="1853" xr:uid="{CA1DD547-C1C7-44D3-941F-ACE5DB71A7F0}"/>
    <cellStyle name="Normal 6 8 2 2" xfId="1854" xr:uid="{A51D483D-C441-4036-95D9-D93D17705413}"/>
    <cellStyle name="Normal 6 8 2 2 2" xfId="1855" xr:uid="{E2DE647F-50F7-4965-81D6-E2826B4DEF62}"/>
    <cellStyle name="Normal 6 8 2 2 3" xfId="1856" xr:uid="{44969F93-AFC9-459C-8BDD-749660EFF5DE}"/>
    <cellStyle name="Normal 6 8 2 2 4" xfId="1857" xr:uid="{D92ADB89-D613-46A2-A1C6-F936FF9D2002}"/>
    <cellStyle name="Normal 6 8 2 3" xfId="1858" xr:uid="{7C14B56B-59FE-431D-9702-9E412FCC888B}"/>
    <cellStyle name="Normal 6 8 2 4" xfId="1859" xr:uid="{77FED782-A02B-4C88-A418-9D2EB9AE527C}"/>
    <cellStyle name="Normal 6 8 2 5" xfId="1860" xr:uid="{FE9F3A82-AD4E-4DC1-B658-7D4FDCBAF6D5}"/>
    <cellStyle name="Normal 6 8 3" xfId="1861" xr:uid="{B1F6F857-5049-4125-8CDC-7AF61D56490E}"/>
    <cellStyle name="Normal 6 8 3 2" xfId="1862" xr:uid="{BB877671-9405-4995-87ED-B60FEBEA47E1}"/>
    <cellStyle name="Normal 6 8 3 3" xfId="1863" xr:uid="{D7032518-5B7A-4CF2-8F08-447628B7E348}"/>
    <cellStyle name="Normal 6 8 3 4" xfId="1864" xr:uid="{31E19ECD-0AAF-4444-9DA8-15C42AB9C05C}"/>
    <cellStyle name="Normal 6 8 4" xfId="1865" xr:uid="{4A0EA0B1-54E1-41E8-B241-FB880BA27724}"/>
    <cellStyle name="Normal 6 8 4 2" xfId="1866" xr:uid="{BB020BD8-B377-4BB8-AA46-6A5024CEB244}"/>
    <cellStyle name="Normal 6 8 4 3" xfId="1867" xr:uid="{94F5DE5C-ADEE-4414-8D76-A1988CF39C61}"/>
    <cellStyle name="Normal 6 8 4 4" xfId="1868" xr:uid="{BB37F0CE-F541-43D0-9410-0E62C134CD7A}"/>
    <cellStyle name="Normal 6 8 5" xfId="1869" xr:uid="{5137CBD7-8054-4CBA-95E4-64D6A6134733}"/>
    <cellStyle name="Normal 6 8 6" xfId="1870" xr:uid="{3ABA03F7-87F4-4D38-BAB5-E0E2F06D84FF}"/>
    <cellStyle name="Normal 6 8 7" xfId="1871" xr:uid="{F1C4EB5B-B2E4-4BAB-86F3-F3BE368DE9E2}"/>
    <cellStyle name="Normal 6 9" xfId="1872" xr:uid="{96920D98-38EE-4716-9370-12879BD0435A}"/>
    <cellStyle name="Normal 6 9 2" xfId="1873" xr:uid="{60505241-0153-47D5-8E02-4C1375582301}"/>
    <cellStyle name="Normal 6 9 2 2" xfId="1874" xr:uid="{0F3D324E-ED73-498F-A5DE-91CE2E8B0F75}"/>
    <cellStyle name="Normal 6 9 2 3" xfId="1875" xr:uid="{8BC4D015-9B54-4C33-BB6B-7780CEC75E4A}"/>
    <cellStyle name="Normal 6 9 2 4" xfId="1876" xr:uid="{591A8332-E6F5-459F-BE55-25A1E24BFD31}"/>
    <cellStyle name="Normal 6 9 3" xfId="1877" xr:uid="{88B3CD63-A74E-4649-A7B5-184C3DBD3338}"/>
    <cellStyle name="Normal 6 9 3 2" xfId="1878" xr:uid="{4262E28F-F25A-458C-B9C2-2B7A0863C111}"/>
    <cellStyle name="Normal 6 9 3 3" xfId="1879" xr:uid="{B6AF556F-585C-4D4E-9C40-A8CD8047E966}"/>
    <cellStyle name="Normal 6 9 3 4" xfId="1880" xr:uid="{3766007A-EC62-4E5A-BCA8-E9B3E9BDF088}"/>
    <cellStyle name="Normal 6 9 4" xfId="1881" xr:uid="{AA40B093-F32B-4D1E-8A4F-FE6CE4A6379E}"/>
    <cellStyle name="Normal 6 9 5" xfId="1882" xr:uid="{20945E62-FA67-48E0-B145-27761459512C}"/>
    <cellStyle name="Normal 6 9 6" xfId="1883" xr:uid="{8E1C9C3F-DD51-4DAA-B900-2A86946105B8}"/>
    <cellStyle name="Normal 7" xfId="85" xr:uid="{BBCE3A3F-FCF6-4CA8-8391-0E867B74939E}"/>
    <cellStyle name="Normal 7 10" xfId="1884" xr:uid="{02C5A563-47A2-406B-AC02-4837CD453391}"/>
    <cellStyle name="Normal 7 10 2" xfId="1885" xr:uid="{5C778EA3-E5DB-4A48-82C0-955589191093}"/>
    <cellStyle name="Normal 7 10 3" xfId="1886" xr:uid="{0902D6BF-2755-4AF1-ACC3-74A86A2696D0}"/>
    <cellStyle name="Normal 7 10 4" xfId="1887" xr:uid="{D4B7F7B2-96B3-4024-AACA-FD9359B2AF36}"/>
    <cellStyle name="Normal 7 11" xfId="1888" xr:uid="{68BFE784-9E4A-4563-8B8D-9E7EABE44228}"/>
    <cellStyle name="Normal 7 11 2" xfId="1889" xr:uid="{9F61D8D4-C246-4EF5-AAC6-53D683D92F42}"/>
    <cellStyle name="Normal 7 11 3" xfId="1890" xr:uid="{34EE8052-411C-418B-A50B-4ED2731A1146}"/>
    <cellStyle name="Normal 7 11 4" xfId="1891" xr:uid="{46788A77-A247-4622-9D00-1C713DF44258}"/>
    <cellStyle name="Normal 7 12" xfId="1892" xr:uid="{67FFF3A1-0B25-42AF-A434-64AEE5FD3E09}"/>
    <cellStyle name="Normal 7 12 2" xfId="1893" xr:uid="{3BB224C5-AE30-478F-AF67-1E599CEDB119}"/>
    <cellStyle name="Normal 7 13" xfId="1894" xr:uid="{0D925058-8EDC-4477-84A7-9AA39AF477A6}"/>
    <cellStyle name="Normal 7 14" xfId="1895" xr:uid="{6C753D08-5F23-47F1-97E6-6A6F1CA18375}"/>
    <cellStyle name="Normal 7 15" xfId="1896" xr:uid="{163A8591-3FD2-4308-91BC-0652CB1886AC}"/>
    <cellStyle name="Normal 7 2" xfId="86" xr:uid="{FC205779-2E9F-459E-ADD8-28251EEB0139}"/>
    <cellStyle name="Normal 7 2 10" xfId="1897" xr:uid="{98E2CC96-E2E6-4D94-9578-873A69ECEC66}"/>
    <cellStyle name="Normal 7 2 11" xfId="1898" xr:uid="{09E64FC7-02C9-4E26-A0B9-63C24B258009}"/>
    <cellStyle name="Normal 7 2 2" xfId="1899" xr:uid="{D280B05A-32E6-429E-B247-71A6EAF54EC5}"/>
    <cellStyle name="Normal 7 2 2 2" xfId="1900" xr:uid="{2C7DCAF6-78E0-4D4F-8C11-EB26DDBC7A6B}"/>
    <cellStyle name="Normal 7 2 2 2 2" xfId="1901" xr:uid="{4A38CFE8-6300-4D0F-8D37-9A4B84B92EB5}"/>
    <cellStyle name="Normal 7 2 2 2 2 2" xfId="1902" xr:uid="{D34F9B35-81B9-4702-AB78-7E5CC29887B4}"/>
    <cellStyle name="Normal 7 2 2 2 2 2 2" xfId="1903" xr:uid="{3B1C0D9B-FA65-4116-B903-E4CFD2ECD648}"/>
    <cellStyle name="Normal 7 2 2 2 2 2 2 2" xfId="4008" xr:uid="{5FA5BF8B-CCC8-4544-9C5A-088DA4C5E5A0}"/>
    <cellStyle name="Normal 7 2 2 2 2 2 2 2 2" xfId="4009" xr:uid="{B00CC99F-1B08-4DD6-B0D3-60A2C028F746}"/>
    <cellStyle name="Normal 7 2 2 2 2 2 2 3" xfId="4010" xr:uid="{F9013880-50E0-4131-B5B9-0B1341E6FA6C}"/>
    <cellStyle name="Normal 7 2 2 2 2 2 3" xfId="1904" xr:uid="{CD076698-0EBA-4AF5-A535-3F46B0144D16}"/>
    <cellStyle name="Normal 7 2 2 2 2 2 3 2" xfId="4011" xr:uid="{8E6781D2-4F3F-40EB-A1D0-60D15166D4FF}"/>
    <cellStyle name="Normal 7 2 2 2 2 2 4" xfId="1905" xr:uid="{AD2EBF9B-78AE-414E-B0BD-AB5C7369A90F}"/>
    <cellStyle name="Normal 7 2 2 2 2 3" xfId="1906" xr:uid="{7643A93A-A67C-4CFA-A034-8026CC4B0A47}"/>
    <cellStyle name="Normal 7 2 2 2 2 3 2" xfId="1907" xr:uid="{7D1DEB34-42EB-45EA-BF28-87B550589C5A}"/>
    <cellStyle name="Normal 7 2 2 2 2 3 2 2" xfId="4012" xr:uid="{F2123984-433B-41DB-BF27-B1D8662DC0B3}"/>
    <cellStyle name="Normal 7 2 2 2 2 3 3" xfId="1908" xr:uid="{7DD622E4-61AB-47E6-8D65-0D5756562D00}"/>
    <cellStyle name="Normal 7 2 2 2 2 3 4" xfId="1909" xr:uid="{BF3BD3B7-9D84-46EE-A244-C193D1BD2C71}"/>
    <cellStyle name="Normal 7 2 2 2 2 4" xfId="1910" xr:uid="{EF47D559-9CAD-4306-9ADD-DAF87C0FD807}"/>
    <cellStyle name="Normal 7 2 2 2 2 4 2" xfId="4013" xr:uid="{D84D7FF2-3D42-4029-9DE6-92211A2EB0F3}"/>
    <cellStyle name="Normal 7 2 2 2 2 5" xfId="1911" xr:uid="{E69E0888-7D12-454A-8AE5-7F2A6CE2EEC5}"/>
    <cellStyle name="Normal 7 2 2 2 2 6" xfId="1912" xr:uid="{08CABA9E-300A-4038-8CE8-7D3E3C03B6FB}"/>
    <cellStyle name="Normal 7 2 2 2 3" xfId="1913" xr:uid="{335F2985-3482-48D4-AC1E-612F4D0F2BAD}"/>
    <cellStyle name="Normal 7 2 2 2 3 2" xfId="1914" xr:uid="{BB2B7FAC-F773-45FA-B4A7-6F7A34F5E5A1}"/>
    <cellStyle name="Normal 7 2 2 2 3 2 2" xfId="1915" xr:uid="{68F3D7AB-6660-4FB2-AA8F-DE246E8D9F17}"/>
    <cellStyle name="Normal 7 2 2 2 3 2 2 2" xfId="4014" xr:uid="{323443CE-378A-43B0-9671-9E741B6868CB}"/>
    <cellStyle name="Normal 7 2 2 2 3 2 2 2 2" xfId="4015" xr:uid="{09DD4416-9BE4-4094-8048-D04941A0E088}"/>
    <cellStyle name="Normal 7 2 2 2 3 2 2 3" xfId="4016" xr:uid="{9D3DF187-82C5-4FC1-84AF-A50951B265E7}"/>
    <cellStyle name="Normal 7 2 2 2 3 2 3" xfId="1916" xr:uid="{9FDE61C9-042D-4A92-8476-65EF524F9108}"/>
    <cellStyle name="Normal 7 2 2 2 3 2 3 2" xfId="4017" xr:uid="{E6012667-8FA5-4968-B493-9C639609F7A4}"/>
    <cellStyle name="Normal 7 2 2 2 3 2 4" xfId="1917" xr:uid="{FF914D72-9441-4D49-9BEF-E9BDB8B5FB07}"/>
    <cellStyle name="Normal 7 2 2 2 3 3" xfId="1918" xr:uid="{6DEE5369-EAE0-4EEE-80B6-9D68473C517D}"/>
    <cellStyle name="Normal 7 2 2 2 3 3 2" xfId="4018" xr:uid="{CB0E7572-538C-462E-A746-A4E0BEEF5887}"/>
    <cellStyle name="Normal 7 2 2 2 3 3 2 2" xfId="4019" xr:uid="{83966A8E-05F3-4EA3-AC16-87DDA1084ABA}"/>
    <cellStyle name="Normal 7 2 2 2 3 3 3" xfId="4020" xr:uid="{24A4D612-0EC1-4D8A-85D3-951EF58197AF}"/>
    <cellStyle name="Normal 7 2 2 2 3 4" xfId="1919" xr:uid="{4984F78F-902B-49B2-9427-D03CE4621597}"/>
    <cellStyle name="Normal 7 2 2 2 3 4 2" xfId="4021" xr:uid="{E7C80EFF-C5CF-4AA1-8137-58817184B1FA}"/>
    <cellStyle name="Normal 7 2 2 2 3 5" xfId="1920" xr:uid="{9F26381F-E0AB-4246-977F-ACF375E8C9A3}"/>
    <cellStyle name="Normal 7 2 2 2 4" xfId="1921" xr:uid="{A52CC850-D02F-48C8-B680-2A957BEC73A3}"/>
    <cellStyle name="Normal 7 2 2 2 4 2" xfId="1922" xr:uid="{C42D59E5-FC4D-4916-A61B-8A5494387AF0}"/>
    <cellStyle name="Normal 7 2 2 2 4 2 2" xfId="4022" xr:uid="{008C2C5F-B6FC-416A-94D9-1F5FBED6FD44}"/>
    <cellStyle name="Normal 7 2 2 2 4 2 2 2" xfId="4023" xr:uid="{0CED7096-554A-4992-801F-210272D18CD0}"/>
    <cellStyle name="Normal 7 2 2 2 4 2 3" xfId="4024" xr:uid="{B55D3C48-AF37-4621-90E7-3E8ECB111E1D}"/>
    <cellStyle name="Normal 7 2 2 2 4 3" xfId="1923" xr:uid="{582A6EA8-C445-40C2-B5E8-09AB8AA3204A}"/>
    <cellStyle name="Normal 7 2 2 2 4 3 2" xfId="4025" xr:uid="{EDBB956C-8D69-471B-85F3-20768ECB6409}"/>
    <cellStyle name="Normal 7 2 2 2 4 4" xfId="1924" xr:uid="{D02B7DC0-AD02-4B3C-9B99-7A017B85FF92}"/>
    <cellStyle name="Normal 7 2 2 2 5" xfId="1925" xr:uid="{2FC337E8-680B-4A06-8B56-21B799A02B66}"/>
    <cellStyle name="Normal 7 2 2 2 5 2" xfId="1926" xr:uid="{05E0FEE6-2B84-49FC-8D84-CA180A98213A}"/>
    <cellStyle name="Normal 7 2 2 2 5 2 2" xfId="4026" xr:uid="{C18E9AEB-124B-4158-A2FC-8A471EEBB66C}"/>
    <cellStyle name="Normal 7 2 2 2 5 3" xfId="1927" xr:uid="{A22250EC-5246-4B30-9C22-91B4DE9788C7}"/>
    <cellStyle name="Normal 7 2 2 2 5 4" xfId="1928" xr:uid="{16A3B257-8811-45B7-A242-30EEA88887D7}"/>
    <cellStyle name="Normal 7 2 2 2 6" xfId="1929" xr:uid="{D9819A0E-C171-4D21-A9E3-E0B1211C0FD6}"/>
    <cellStyle name="Normal 7 2 2 2 6 2" xfId="4027" xr:uid="{953590B3-DFD5-4E57-9361-279F3EA777D7}"/>
    <cellStyle name="Normal 7 2 2 2 7" xfId="1930" xr:uid="{D230E434-9FA2-4F17-AC46-73CAC8D06AF8}"/>
    <cellStyle name="Normal 7 2 2 2 8" xfId="1931" xr:uid="{1E0813CF-83B4-4686-BF85-4DFA97E0A068}"/>
    <cellStyle name="Normal 7 2 2 3" xfId="1932" xr:uid="{CC56D4A1-E9EE-4F71-98C3-ED6985B6CC5C}"/>
    <cellStyle name="Normal 7 2 2 3 2" xfId="1933" xr:uid="{06E6E131-9302-43A2-BE76-79212E476DBE}"/>
    <cellStyle name="Normal 7 2 2 3 2 2" xfId="1934" xr:uid="{794157A5-E3A9-4C24-9E89-D798B369F007}"/>
    <cellStyle name="Normal 7 2 2 3 2 2 2" xfId="4028" xr:uid="{519494E6-B464-498E-B393-2032D244AFC4}"/>
    <cellStyle name="Normal 7 2 2 3 2 2 2 2" xfId="4029" xr:uid="{6473D2BC-145B-45A9-AF3A-A41B59BD1868}"/>
    <cellStyle name="Normal 7 2 2 3 2 2 3" xfId="4030" xr:uid="{2EAC9425-F96B-4E9F-8B39-23C91EA872E5}"/>
    <cellStyle name="Normal 7 2 2 3 2 3" xfId="1935" xr:uid="{A81CC19B-5C45-41E4-8F0F-2C67F3778D51}"/>
    <cellStyle name="Normal 7 2 2 3 2 3 2" xfId="4031" xr:uid="{F4933B43-E127-4321-ACCC-A2AA174FFFF1}"/>
    <cellStyle name="Normal 7 2 2 3 2 4" xfId="1936" xr:uid="{94E1528E-69B0-4DEA-82B1-1DAE09C2ED7F}"/>
    <cellStyle name="Normal 7 2 2 3 3" xfId="1937" xr:uid="{A39C9CEE-557D-4033-8468-47EC6E27855F}"/>
    <cellStyle name="Normal 7 2 2 3 3 2" xfId="1938" xr:uid="{538301E7-DE54-419C-A431-426AB9B2EB5D}"/>
    <cellStyle name="Normal 7 2 2 3 3 2 2" xfId="4032" xr:uid="{810DC8D8-DC38-4064-87B8-02A2FB7CCFB5}"/>
    <cellStyle name="Normal 7 2 2 3 3 3" xfId="1939" xr:uid="{2E1A29EB-8C89-4846-B858-2B0710595B88}"/>
    <cellStyle name="Normal 7 2 2 3 3 4" xfId="1940" xr:uid="{F8D43E92-0035-4D3E-A7D2-123CC7993ED2}"/>
    <cellStyle name="Normal 7 2 2 3 4" xfId="1941" xr:uid="{56C6CBD8-C2C0-4D61-8C6F-8F71BACC053A}"/>
    <cellStyle name="Normal 7 2 2 3 4 2" xfId="4033" xr:uid="{0D1DE925-1393-48AE-89B4-87563EFBF626}"/>
    <cellStyle name="Normal 7 2 2 3 5" xfId="1942" xr:uid="{EDC26DB6-3797-458E-B7AA-5BC3454AE0D2}"/>
    <cellStyle name="Normal 7 2 2 3 6" xfId="1943" xr:uid="{903DD856-2873-4102-93DE-F628F19A2DDD}"/>
    <cellStyle name="Normal 7 2 2 4" xfId="1944" xr:uid="{D55F1982-884A-45AB-A9C3-3B7840AE9CDF}"/>
    <cellStyle name="Normal 7 2 2 4 2" xfId="1945" xr:uid="{09E7BAE2-356E-40C4-A8F5-F35BD24DB210}"/>
    <cellStyle name="Normal 7 2 2 4 2 2" xfId="1946" xr:uid="{7F017F51-1174-47E7-9216-D0B6E7FF2449}"/>
    <cellStyle name="Normal 7 2 2 4 2 2 2" xfId="4034" xr:uid="{1093B5DB-8DAE-45A6-9E40-48629FC4ED2E}"/>
    <cellStyle name="Normal 7 2 2 4 2 2 2 2" xfId="4035" xr:uid="{35C37897-ABAA-45DF-9517-43DCA0E665B5}"/>
    <cellStyle name="Normal 7 2 2 4 2 2 3" xfId="4036" xr:uid="{A8DC1549-4959-421D-9599-50ACD3F2FAEE}"/>
    <cellStyle name="Normal 7 2 2 4 2 3" xfId="1947" xr:uid="{CE0CAF4E-756A-402E-BF58-11AA73F8D2F9}"/>
    <cellStyle name="Normal 7 2 2 4 2 3 2" xfId="4037" xr:uid="{2514B74B-B199-4A7F-A90D-834E2595E6D9}"/>
    <cellStyle name="Normal 7 2 2 4 2 4" xfId="1948" xr:uid="{0D9C95CF-814B-43CC-80EB-DBB8DBE9A741}"/>
    <cellStyle name="Normal 7 2 2 4 3" xfId="1949" xr:uid="{1805CC54-5378-481E-AB39-9063D93A4316}"/>
    <cellStyle name="Normal 7 2 2 4 3 2" xfId="4038" xr:uid="{2BD06D7F-35EA-43DF-8E57-E76C920E8C06}"/>
    <cellStyle name="Normal 7 2 2 4 3 2 2" xfId="4039" xr:uid="{D83D8B27-AA12-4BAD-ABE2-232F84C55CC1}"/>
    <cellStyle name="Normal 7 2 2 4 3 3" xfId="4040" xr:uid="{DB4D003C-FCC4-4735-895D-15C55439D8B1}"/>
    <cellStyle name="Normal 7 2 2 4 4" xfId="1950" xr:uid="{3B4803A8-141F-4086-A654-86106A275FD0}"/>
    <cellStyle name="Normal 7 2 2 4 4 2" xfId="4041" xr:uid="{AB91E36F-3609-463D-9332-F59222B2FE69}"/>
    <cellStyle name="Normal 7 2 2 4 5" xfId="1951" xr:uid="{B1F1B6D7-111C-4091-A4E6-AB5324C7873B}"/>
    <cellStyle name="Normal 7 2 2 5" xfId="1952" xr:uid="{2DE1E8C6-126C-4205-811E-909638E782B1}"/>
    <cellStyle name="Normal 7 2 2 5 2" xfId="1953" xr:uid="{D32F7522-0D41-4F5A-826A-6762CA3ABD7B}"/>
    <cellStyle name="Normal 7 2 2 5 2 2" xfId="4042" xr:uid="{244878BE-700D-4F05-9994-C5CB7413540E}"/>
    <cellStyle name="Normal 7 2 2 5 2 2 2" xfId="4043" xr:uid="{668D306B-A20E-4D52-B9D5-2E4B0BCEEABD}"/>
    <cellStyle name="Normal 7 2 2 5 2 3" xfId="4044" xr:uid="{F9CFC68D-125B-43EA-91CA-B9C3459B2D82}"/>
    <cellStyle name="Normal 7 2 2 5 3" xfId="1954" xr:uid="{9DAEEEE4-662B-4B52-8EA3-C6677ED0140F}"/>
    <cellStyle name="Normal 7 2 2 5 3 2" xfId="4045" xr:uid="{03B0DE0F-6855-4EED-8401-761C02964BE8}"/>
    <cellStyle name="Normal 7 2 2 5 4" xfId="1955" xr:uid="{BA4BD38D-43F9-4D8C-882D-075DF1F7FB36}"/>
    <cellStyle name="Normal 7 2 2 6" xfId="1956" xr:uid="{0508BA9A-F0F3-4506-97CE-CFBEA633007C}"/>
    <cellStyle name="Normal 7 2 2 6 2" xfId="1957" xr:uid="{8BEFBB6E-4D53-4A49-8AE9-CDF3F63D6171}"/>
    <cellStyle name="Normal 7 2 2 6 2 2" xfId="4046" xr:uid="{0D81765F-8759-41D0-9059-78B30F92228C}"/>
    <cellStyle name="Normal 7 2 2 6 3" xfId="1958" xr:uid="{8CCF1BCE-A70F-4ADA-97F6-1A5BDAA68134}"/>
    <cellStyle name="Normal 7 2 2 6 4" xfId="1959" xr:uid="{C27E73EF-2992-4D51-B26F-0DD410F06B1C}"/>
    <cellStyle name="Normal 7 2 2 7" xfId="1960" xr:uid="{A105B60C-77E8-4FD3-AC48-DA1900C8616F}"/>
    <cellStyle name="Normal 7 2 2 7 2" xfId="4047" xr:uid="{C719ABEE-01A4-43B5-B4A7-D26CFC508D43}"/>
    <cellStyle name="Normal 7 2 2 8" xfId="1961" xr:uid="{83D9B9F6-A06D-441D-89C8-58E08FD6D73D}"/>
    <cellStyle name="Normal 7 2 2 9" xfId="1962" xr:uid="{5BF5F383-ADDA-46E7-AC9F-13B2099102E6}"/>
    <cellStyle name="Normal 7 2 3" xfId="1963" xr:uid="{B3A6BC11-C160-475E-AF8D-AD7B7A432F35}"/>
    <cellStyle name="Normal 7 2 3 2" xfId="1964" xr:uid="{7F0D5DB4-7232-402C-8340-401B22CDB0AE}"/>
    <cellStyle name="Normal 7 2 3 2 2" xfId="1965" xr:uid="{767250F9-DBF4-4522-BA9F-9F95576AD30E}"/>
    <cellStyle name="Normal 7 2 3 2 2 2" xfId="1966" xr:uid="{67A43880-B0B0-4FDB-9482-87689B0C76DD}"/>
    <cellStyle name="Normal 7 2 3 2 2 2 2" xfId="4048" xr:uid="{D6C611DB-AADC-4DE0-92B5-6466A572A918}"/>
    <cellStyle name="Normal 7 2 3 2 2 2 2 2" xfId="4049" xr:uid="{5401373D-4D57-4300-B56A-E094F8BB82AE}"/>
    <cellStyle name="Normal 7 2 3 2 2 2 3" xfId="4050" xr:uid="{8CECA27F-0B6F-4B1D-AB28-C1A4D40514E4}"/>
    <cellStyle name="Normal 7 2 3 2 2 3" xfId="1967" xr:uid="{DF049313-9C86-4C22-822D-F9D7663004AA}"/>
    <cellStyle name="Normal 7 2 3 2 2 3 2" xfId="4051" xr:uid="{E4FDABEA-6D2C-4B46-8DC4-6B37D0C5A4B2}"/>
    <cellStyle name="Normal 7 2 3 2 2 4" xfId="1968" xr:uid="{A260EDCE-0D5F-4CED-B5C4-DD5D48B5EA34}"/>
    <cellStyle name="Normal 7 2 3 2 3" xfId="1969" xr:uid="{2E997E93-30CD-413C-BC46-55AD54F08E09}"/>
    <cellStyle name="Normal 7 2 3 2 3 2" xfId="1970" xr:uid="{F977122D-8724-45DA-B8D3-017C9A4EF410}"/>
    <cellStyle name="Normal 7 2 3 2 3 2 2" xfId="4052" xr:uid="{F6EF615D-C53B-43DC-B371-EF6B65BCBF24}"/>
    <cellStyle name="Normal 7 2 3 2 3 3" xfId="1971" xr:uid="{D1F2240A-3CA3-41B0-98AD-F8AC6647781C}"/>
    <cellStyle name="Normal 7 2 3 2 3 4" xfId="1972" xr:uid="{7CD4F858-8EDB-45FC-8CBF-36BE3803A184}"/>
    <cellStyle name="Normal 7 2 3 2 4" xfId="1973" xr:uid="{0ACE3BA0-77FB-4EE0-A4DC-D161582B894E}"/>
    <cellStyle name="Normal 7 2 3 2 4 2" xfId="4053" xr:uid="{3A32A7E9-DCD0-4818-83E3-625BC5C9A7A4}"/>
    <cellStyle name="Normal 7 2 3 2 5" xfId="1974" xr:uid="{B155A295-CDEC-4458-A375-0742297749C8}"/>
    <cellStyle name="Normal 7 2 3 2 6" xfId="1975" xr:uid="{CA25BA0E-14F4-4D1E-8694-42E08A52A9F7}"/>
    <cellStyle name="Normal 7 2 3 3" xfId="1976" xr:uid="{62886C7F-0735-417D-ACE9-357E4CF6BFA7}"/>
    <cellStyle name="Normal 7 2 3 3 2" xfId="1977" xr:uid="{D4EEF45E-B7C2-48A5-A100-1D49F07F3327}"/>
    <cellStyle name="Normal 7 2 3 3 2 2" xfId="1978" xr:uid="{B01CF41B-95CB-4B91-886A-31CB2D55B710}"/>
    <cellStyle name="Normal 7 2 3 3 2 2 2" xfId="4054" xr:uid="{EA0878EA-A197-4352-A5A0-7F8977316146}"/>
    <cellStyle name="Normal 7 2 3 3 2 2 2 2" xfId="4055" xr:uid="{D39756FF-23C2-482F-B672-44598E3DA099}"/>
    <cellStyle name="Normal 7 2 3 3 2 2 3" xfId="4056" xr:uid="{F7DE1502-F23B-4D53-8F36-072C5C723261}"/>
    <cellStyle name="Normal 7 2 3 3 2 3" xfId="1979" xr:uid="{81613BA4-D573-4C32-AC10-028B84048725}"/>
    <cellStyle name="Normal 7 2 3 3 2 3 2" xfId="4057" xr:uid="{35171145-DC0A-4264-89A1-63D08BF72154}"/>
    <cellStyle name="Normal 7 2 3 3 2 4" xfId="1980" xr:uid="{0B657B2D-6808-4D27-983F-9748DE30F607}"/>
    <cellStyle name="Normal 7 2 3 3 3" xfId="1981" xr:uid="{90D80E71-BF44-4AA1-8138-8BF0EAEA02C9}"/>
    <cellStyle name="Normal 7 2 3 3 3 2" xfId="4058" xr:uid="{FFFFA7E1-96AC-443A-8A26-381A20A0A7DC}"/>
    <cellStyle name="Normal 7 2 3 3 3 2 2" xfId="4059" xr:uid="{12B58DB1-3770-4B54-B6F1-2E55525FA5B4}"/>
    <cellStyle name="Normal 7 2 3 3 3 3" xfId="4060" xr:uid="{B00E6077-8452-48E5-BCC8-3532584D92F8}"/>
    <cellStyle name="Normal 7 2 3 3 4" xfId="1982" xr:uid="{561E9047-F391-4676-8045-AE6524C5E275}"/>
    <cellStyle name="Normal 7 2 3 3 4 2" xfId="4061" xr:uid="{0672B886-5BC8-4C93-B957-D90EDAB4DC5A}"/>
    <cellStyle name="Normal 7 2 3 3 5" xfId="1983" xr:uid="{5134568A-D621-4D75-A183-48ADA0D881CB}"/>
    <cellStyle name="Normal 7 2 3 4" xfId="1984" xr:uid="{27DA6EEA-3D5E-4EFA-AA98-77E1278916A5}"/>
    <cellStyle name="Normal 7 2 3 4 2" xfId="1985" xr:uid="{54C29C4B-0827-41F3-B213-AA4579C60237}"/>
    <cellStyle name="Normal 7 2 3 4 2 2" xfId="4062" xr:uid="{FB8DAC51-CEE4-438F-8CB6-02AE0109D5B5}"/>
    <cellStyle name="Normal 7 2 3 4 2 2 2" xfId="4063" xr:uid="{6E74ABA1-5172-4F72-872E-8091A6FCC298}"/>
    <cellStyle name="Normal 7 2 3 4 2 3" xfId="4064" xr:uid="{566D0BE1-9996-4400-B0DB-958706DAF49C}"/>
    <cellStyle name="Normal 7 2 3 4 3" xfId="1986" xr:uid="{6984C417-A72E-4560-8FFC-44070E58C3F6}"/>
    <cellStyle name="Normal 7 2 3 4 3 2" xfId="4065" xr:uid="{2989F430-9CCB-4104-9675-250993204133}"/>
    <cellStyle name="Normal 7 2 3 4 4" xfId="1987" xr:uid="{88E81346-7263-4B0C-9BE4-707C37803800}"/>
    <cellStyle name="Normal 7 2 3 5" xfId="1988" xr:uid="{5390B4E7-DCC0-4F3F-B64B-6D9CB338E789}"/>
    <cellStyle name="Normal 7 2 3 5 2" xfId="1989" xr:uid="{ADC0AAEF-2F8A-4002-9363-82094B6F5C9A}"/>
    <cellStyle name="Normal 7 2 3 5 2 2" xfId="4066" xr:uid="{62D338FF-E589-4CF7-A7E6-E5F4C0D90BE6}"/>
    <cellStyle name="Normal 7 2 3 5 3" xfId="1990" xr:uid="{46AFB3DD-B2CE-4561-9F25-7F9FBAAE4D8D}"/>
    <cellStyle name="Normal 7 2 3 5 4" xfId="1991" xr:uid="{807A395D-C0FF-4AD6-BBAF-5DED6892A8A4}"/>
    <cellStyle name="Normal 7 2 3 6" xfId="1992" xr:uid="{B6D1ECF2-C92E-46C4-A8FC-4F4A17AA97D3}"/>
    <cellStyle name="Normal 7 2 3 6 2" xfId="4067" xr:uid="{885419B2-4E39-4945-B69E-5F2EFDD534A0}"/>
    <cellStyle name="Normal 7 2 3 7" xfId="1993" xr:uid="{FCB19B0A-CB9C-4106-933A-6EFC5FCD4382}"/>
    <cellStyle name="Normal 7 2 3 8" xfId="1994" xr:uid="{77778388-963A-485C-8AB7-E2D12721C0FA}"/>
    <cellStyle name="Normal 7 2 4" xfId="1995" xr:uid="{C860DAEE-EBB9-4F7A-A415-6E3B507E6F53}"/>
    <cellStyle name="Normal 7 2 4 2" xfId="1996" xr:uid="{7BEB5EC3-4316-4DA3-AC59-E44A5FA34217}"/>
    <cellStyle name="Normal 7 2 4 2 2" xfId="1997" xr:uid="{D3502749-7B70-4F8D-BE5F-C1E1C4E57AAE}"/>
    <cellStyle name="Normal 7 2 4 2 2 2" xfId="1998" xr:uid="{9F4468CF-259E-4C53-8C69-A99AA883E50D}"/>
    <cellStyle name="Normal 7 2 4 2 2 2 2" xfId="4068" xr:uid="{6320C8CB-78DF-44BF-93BC-225358915297}"/>
    <cellStyle name="Normal 7 2 4 2 2 3" xfId="1999" xr:uid="{1A29CC72-54C3-4348-A946-A9F701586B8E}"/>
    <cellStyle name="Normal 7 2 4 2 2 4" xfId="2000" xr:uid="{3E142D8F-FE09-4EFD-BC06-B3F0330530E5}"/>
    <cellStyle name="Normal 7 2 4 2 3" xfId="2001" xr:uid="{7D9D27CF-4B4F-48A4-A2FA-32F41ECD31FD}"/>
    <cellStyle name="Normal 7 2 4 2 3 2" xfId="4069" xr:uid="{85517982-39EC-46EB-91A8-F37EFF0B4BA9}"/>
    <cellStyle name="Normal 7 2 4 2 4" xfId="2002" xr:uid="{6CF5E95F-D64A-46C8-B7EE-8906856DBB81}"/>
    <cellStyle name="Normal 7 2 4 2 5" xfId="2003" xr:uid="{A3323114-88C2-452F-8662-189A52FDB0B1}"/>
    <cellStyle name="Normal 7 2 4 3" xfId="2004" xr:uid="{809CF5E1-7FDB-49F7-A731-C082F0F8CE39}"/>
    <cellStyle name="Normal 7 2 4 3 2" xfId="2005" xr:uid="{E5DCB444-F98E-4A5C-8989-86120144C974}"/>
    <cellStyle name="Normal 7 2 4 3 2 2" xfId="4070" xr:uid="{78E160C8-6F9C-49D2-84A1-2A96E306920A}"/>
    <cellStyle name="Normal 7 2 4 3 3" xfId="2006" xr:uid="{3802C428-BA04-4386-AC5F-12C8D57D807E}"/>
    <cellStyle name="Normal 7 2 4 3 4" xfId="2007" xr:uid="{086F4FFB-E610-424E-B886-AEADA782628F}"/>
    <cellStyle name="Normal 7 2 4 4" xfId="2008" xr:uid="{DCC36EC7-ACA9-4316-A175-E2AC7597D321}"/>
    <cellStyle name="Normal 7 2 4 4 2" xfId="2009" xr:uid="{274FAF9F-9B53-4D73-9C71-503E8022DACD}"/>
    <cellStyle name="Normal 7 2 4 4 3" xfId="2010" xr:uid="{29857788-541B-4EC2-9ADC-308BED87EB5D}"/>
    <cellStyle name="Normal 7 2 4 4 4" xfId="2011" xr:uid="{67942294-D708-4404-800F-92ED9FAD68CA}"/>
    <cellStyle name="Normal 7 2 4 5" xfId="2012" xr:uid="{52E5DF08-66B8-4DE1-9385-EA1972D6423D}"/>
    <cellStyle name="Normal 7 2 4 6" xfId="2013" xr:uid="{4807BB0A-2303-4571-B55A-5FA7515FAACD}"/>
    <cellStyle name="Normal 7 2 4 7" xfId="2014" xr:uid="{239E1612-3346-4D13-B96D-5226832C6C44}"/>
    <cellStyle name="Normal 7 2 5" xfId="2015" xr:uid="{2EE39B6E-CC8F-4AA3-929C-35ADF45D0E10}"/>
    <cellStyle name="Normal 7 2 5 2" xfId="2016" xr:uid="{A51E44F9-88F5-4C2E-A4A9-EA7083E84644}"/>
    <cellStyle name="Normal 7 2 5 2 2" xfId="2017" xr:uid="{F5E649D4-4A08-438F-B3DC-D40FAC124527}"/>
    <cellStyle name="Normal 7 2 5 2 2 2" xfId="4071" xr:uid="{AE4EAA51-0674-41BB-B9E8-E8BD340675C0}"/>
    <cellStyle name="Normal 7 2 5 2 2 2 2" xfId="4072" xr:uid="{25EBAD00-4C4D-4A0C-B3E7-99FA03FA12DA}"/>
    <cellStyle name="Normal 7 2 5 2 2 3" xfId="4073" xr:uid="{C0539230-2AC0-4EE6-89E3-CCC27923646E}"/>
    <cellStyle name="Normal 7 2 5 2 3" xfId="2018" xr:uid="{7412EAAD-52B0-40A1-8E20-98867CCD926F}"/>
    <cellStyle name="Normal 7 2 5 2 3 2" xfId="4074" xr:uid="{F8043412-C09C-4DC3-A697-6B91E72C1B44}"/>
    <cellStyle name="Normal 7 2 5 2 4" xfId="2019" xr:uid="{77CEC367-9546-4F4A-9770-9223E5716641}"/>
    <cellStyle name="Normal 7 2 5 3" xfId="2020" xr:uid="{40DF9330-F60D-481D-9B09-0C06E7BF2554}"/>
    <cellStyle name="Normal 7 2 5 3 2" xfId="2021" xr:uid="{1616FB61-607B-4A08-B206-10B5B68186A0}"/>
    <cellStyle name="Normal 7 2 5 3 2 2" xfId="4075" xr:uid="{ECBE5779-3955-4904-86A1-8680EEF960E2}"/>
    <cellStyle name="Normal 7 2 5 3 3" xfId="2022" xr:uid="{8F5965D0-08F6-482E-A4F4-9CE3D683FA7E}"/>
    <cellStyle name="Normal 7 2 5 3 4" xfId="2023" xr:uid="{4030434E-9C8A-4296-B849-1E2C3DFEA52F}"/>
    <cellStyle name="Normal 7 2 5 4" xfId="2024" xr:uid="{6115670D-9A05-42A9-BFD9-431B0523C116}"/>
    <cellStyle name="Normal 7 2 5 4 2" xfId="4076" xr:uid="{75114EFF-47B9-4EE0-A291-6EDF8443901B}"/>
    <cellStyle name="Normal 7 2 5 5" xfId="2025" xr:uid="{130AD049-7C02-45C2-BE21-C25FBCC395C7}"/>
    <cellStyle name="Normal 7 2 5 6" xfId="2026" xr:uid="{3E72DD40-99E4-4801-90DA-1D2B9DE91E7A}"/>
    <cellStyle name="Normal 7 2 6" xfId="2027" xr:uid="{05499728-F440-4126-8452-8C4C5C69DAA9}"/>
    <cellStyle name="Normal 7 2 6 2" xfId="2028" xr:uid="{79FDB7E9-566B-45FF-A46D-57B102C7E1BC}"/>
    <cellStyle name="Normal 7 2 6 2 2" xfId="2029" xr:uid="{1DCF3D44-A8FE-482F-A03D-3D8D7ABBD58F}"/>
    <cellStyle name="Normal 7 2 6 2 2 2" xfId="4077" xr:uid="{03F7B485-48A1-4754-B40F-B20199D1012E}"/>
    <cellStyle name="Normal 7 2 6 2 3" xfId="2030" xr:uid="{9F27BD48-5EF3-4929-B08C-E22633747C40}"/>
    <cellStyle name="Normal 7 2 6 2 4" xfId="2031" xr:uid="{E61A0E00-DC42-4DC8-A1A8-F9AA466FC6FC}"/>
    <cellStyle name="Normal 7 2 6 3" xfId="2032" xr:uid="{3F9668AA-BE1B-4234-AD6E-A2399687CF33}"/>
    <cellStyle name="Normal 7 2 6 3 2" xfId="4078" xr:uid="{4139C2C1-515A-4714-BDBD-C716DD4415AE}"/>
    <cellStyle name="Normal 7 2 6 4" xfId="2033" xr:uid="{6CA9B4CC-12AC-4CE8-BEBC-D29DD92F8903}"/>
    <cellStyle name="Normal 7 2 6 5" xfId="2034" xr:uid="{899007F0-09CD-4B2A-99C9-F80F1F6271E6}"/>
    <cellStyle name="Normal 7 2 7" xfId="2035" xr:uid="{B659492E-58AD-4D30-899E-F5AD60CF83EA}"/>
    <cellStyle name="Normal 7 2 7 2" xfId="2036" xr:uid="{2978CBFC-D120-4F85-8377-21C05F25B49B}"/>
    <cellStyle name="Normal 7 2 7 2 2" xfId="4079" xr:uid="{3C412FA6-7BF2-466E-A0D1-D7F908371C51}"/>
    <cellStyle name="Normal 7 2 7 2 3" xfId="4380" xr:uid="{934AD24A-AA52-4BA2-B1F8-95FA44D23DD6}"/>
    <cellStyle name="Normal 7 2 7 3" xfId="2037" xr:uid="{DAD5050B-D779-4664-91C2-4DF50ABFC9C0}"/>
    <cellStyle name="Normal 7 2 7 4" xfId="2038" xr:uid="{2B5F691D-1016-4B1B-A1B6-39AAC9F1C234}"/>
    <cellStyle name="Normal 7 2 7 4 2" xfId="4746" xr:uid="{0EA4851D-5222-45C2-B538-D1A08EC8434E}"/>
    <cellStyle name="Normal 7 2 7 4 3" xfId="4610" xr:uid="{1C520E22-82C8-47EB-A0A2-8BE04FCE05A0}"/>
    <cellStyle name="Normal 7 2 7 4 4" xfId="4465" xr:uid="{15B688F7-B4CA-4801-B72D-06B4CCDAC6CB}"/>
    <cellStyle name="Normal 7 2 8" xfId="2039" xr:uid="{A4A08519-6699-4043-84DA-88C933ECB7B0}"/>
    <cellStyle name="Normal 7 2 8 2" xfId="2040" xr:uid="{B01364D2-03A6-425B-BCFC-D7281CFAD695}"/>
    <cellStyle name="Normal 7 2 8 3" xfId="2041" xr:uid="{E67A33F5-0EAD-45C7-A872-C509627F9C07}"/>
    <cellStyle name="Normal 7 2 8 4" xfId="2042" xr:uid="{F026CDC2-3609-40C7-BFD2-147E8D6D56FC}"/>
    <cellStyle name="Normal 7 2 9" xfId="2043" xr:uid="{75EC2DF4-3931-4090-9A4D-F3C77ADC1727}"/>
    <cellStyle name="Normal 7 3" xfId="2044" xr:uid="{0F8DE7B6-0C97-461F-85BB-0A818A3777BA}"/>
    <cellStyle name="Normal 7 3 10" xfId="2045" xr:uid="{39EE8AF4-3146-464F-9A03-BA1D01A9EEA3}"/>
    <cellStyle name="Normal 7 3 11" xfId="2046" xr:uid="{A77F9C09-C951-461B-A80D-F9C01D965F29}"/>
    <cellStyle name="Normal 7 3 2" xfId="2047" xr:uid="{3EAABAA2-EEB1-40F3-A80E-A5473AD4ADB6}"/>
    <cellStyle name="Normal 7 3 2 2" xfId="2048" xr:uid="{7E17D590-4534-4A1F-9B18-A2471AF3B5F7}"/>
    <cellStyle name="Normal 7 3 2 2 2" xfId="2049" xr:uid="{9BF78497-1136-4322-BA49-CAFDE275551B}"/>
    <cellStyle name="Normal 7 3 2 2 2 2" xfId="2050" xr:uid="{13CEEFA9-7C90-40B4-877D-D5B3722AB4FB}"/>
    <cellStyle name="Normal 7 3 2 2 2 2 2" xfId="2051" xr:uid="{ABD4EF69-6B24-4DB7-BFBE-C5ABEF3B3A2D}"/>
    <cellStyle name="Normal 7 3 2 2 2 2 2 2" xfId="4080" xr:uid="{0EAFD8F6-1868-4EDE-B4CC-BEF29C0D84F9}"/>
    <cellStyle name="Normal 7 3 2 2 2 2 3" xfId="2052" xr:uid="{A6958C60-2570-4C72-8415-C6364BC934F4}"/>
    <cellStyle name="Normal 7 3 2 2 2 2 4" xfId="2053" xr:uid="{A5DB192B-AA8E-43F2-9B9F-DB9E39059BD7}"/>
    <cellStyle name="Normal 7 3 2 2 2 3" xfId="2054" xr:uid="{C6F22704-3CB6-4486-B777-DC5A507BDE63}"/>
    <cellStyle name="Normal 7 3 2 2 2 3 2" xfId="2055" xr:uid="{CE6FBE4D-45D0-46E3-9D4A-6B1DE61D9A30}"/>
    <cellStyle name="Normal 7 3 2 2 2 3 3" xfId="2056" xr:uid="{0C271206-EEFF-4574-8605-748B2156206E}"/>
    <cellStyle name="Normal 7 3 2 2 2 3 4" xfId="2057" xr:uid="{326CCA5B-7771-445F-939E-95C0107AB249}"/>
    <cellStyle name="Normal 7 3 2 2 2 4" xfId="2058" xr:uid="{1BE6DA89-91AB-43EF-B65B-61D910F81B24}"/>
    <cellStyle name="Normal 7 3 2 2 2 5" xfId="2059" xr:uid="{C7D666CC-A1C3-4668-B091-1C7367502FC1}"/>
    <cellStyle name="Normal 7 3 2 2 2 6" xfId="2060" xr:uid="{AF7E0F10-BF29-442B-84BD-C62B95ADC0F5}"/>
    <cellStyle name="Normal 7 3 2 2 3" xfId="2061" xr:uid="{CA0B39FF-4FE1-4DC4-AA5A-C931A64D6430}"/>
    <cellStyle name="Normal 7 3 2 2 3 2" xfId="2062" xr:uid="{28D446D9-5CBF-439F-ADC4-95EAB91FF5CD}"/>
    <cellStyle name="Normal 7 3 2 2 3 2 2" xfId="2063" xr:uid="{9946CB28-54E2-4B19-872F-A71651E7E89E}"/>
    <cellStyle name="Normal 7 3 2 2 3 2 3" xfId="2064" xr:uid="{504686F8-D565-400E-B5BB-0414D1CF9ADE}"/>
    <cellStyle name="Normal 7 3 2 2 3 2 4" xfId="2065" xr:uid="{0FC929BA-649F-43B4-930B-9052C104837E}"/>
    <cellStyle name="Normal 7 3 2 2 3 3" xfId="2066" xr:uid="{DDA2FCEF-FF41-463F-B836-B73048D4FBE3}"/>
    <cellStyle name="Normal 7 3 2 2 3 4" xfId="2067" xr:uid="{1BB2C852-2F72-4826-9C8A-A362007708C5}"/>
    <cellStyle name="Normal 7 3 2 2 3 5" xfId="2068" xr:uid="{B9C1F80C-CFC6-4FD3-88E4-DD50B3D64A15}"/>
    <cellStyle name="Normal 7 3 2 2 4" xfId="2069" xr:uid="{1DCB7881-832A-44C6-ADF6-780F594184E4}"/>
    <cellStyle name="Normal 7 3 2 2 4 2" xfId="2070" xr:uid="{35D17876-3C8A-446D-AB68-654AD508E859}"/>
    <cellStyle name="Normal 7 3 2 2 4 3" xfId="2071" xr:uid="{2E858633-FCFB-476A-9405-23EFBDC00ED5}"/>
    <cellStyle name="Normal 7 3 2 2 4 4" xfId="2072" xr:uid="{4C9CFCF1-FEFF-4B99-AB10-98EB01F37A0D}"/>
    <cellStyle name="Normal 7 3 2 2 5" xfId="2073" xr:uid="{6E4C11EA-C9E1-4A51-B05D-FCCFE27DE13D}"/>
    <cellStyle name="Normal 7 3 2 2 5 2" xfId="2074" xr:uid="{E5003F78-EF87-4410-9F01-B12807D876BF}"/>
    <cellStyle name="Normal 7 3 2 2 5 3" xfId="2075" xr:uid="{DE56A551-168C-46A2-BEF7-73FE68D4EE64}"/>
    <cellStyle name="Normal 7 3 2 2 5 4" xfId="2076" xr:uid="{2961897C-5860-455F-8E46-E770BFE3714C}"/>
    <cellStyle name="Normal 7 3 2 2 6" xfId="2077" xr:uid="{F3F41466-8E77-4CFA-B3EB-9F75E138D820}"/>
    <cellStyle name="Normal 7 3 2 2 7" xfId="2078" xr:uid="{02BFDA2B-CD57-41C8-96FC-A07C995849B3}"/>
    <cellStyle name="Normal 7 3 2 2 8" xfId="2079" xr:uid="{C2DFA325-7AE6-4101-8B28-B86998E88A19}"/>
    <cellStyle name="Normal 7 3 2 3" xfId="2080" xr:uid="{C142594E-ADCC-408E-8345-6144A2651AF2}"/>
    <cellStyle name="Normal 7 3 2 3 2" xfId="2081" xr:uid="{02C79DB0-162F-4149-8114-60FF3EFD4B03}"/>
    <cellStyle name="Normal 7 3 2 3 2 2" xfId="2082" xr:uid="{731EC960-8E76-4F5B-9B94-BE44E50721E7}"/>
    <cellStyle name="Normal 7 3 2 3 2 2 2" xfId="4081" xr:uid="{D5EEF7AC-3714-46A4-B0E3-504CF38D1D87}"/>
    <cellStyle name="Normal 7 3 2 3 2 2 2 2" xfId="4082" xr:uid="{24D2E974-53BC-43BA-8CFF-325E61510B0A}"/>
    <cellStyle name="Normal 7 3 2 3 2 2 3" xfId="4083" xr:uid="{4EA0C12A-CDC8-48A2-B66D-43D2D723FF7B}"/>
    <cellStyle name="Normal 7 3 2 3 2 3" xfId="2083" xr:uid="{BBD00974-830C-4A31-8B94-C1BA05A9DB01}"/>
    <cellStyle name="Normal 7 3 2 3 2 3 2" xfId="4084" xr:uid="{02D5B84E-57F5-4A44-8F80-B00AD6EC2F40}"/>
    <cellStyle name="Normal 7 3 2 3 2 4" xfId="2084" xr:uid="{8FFD3E5E-21A5-4F45-951B-29279984D165}"/>
    <cellStyle name="Normal 7 3 2 3 3" xfId="2085" xr:uid="{3719AE42-5DF3-476A-AADF-87C17E90055C}"/>
    <cellStyle name="Normal 7 3 2 3 3 2" xfId="2086" xr:uid="{DB6D573D-1E5B-4214-A374-A07268E5C49F}"/>
    <cellStyle name="Normal 7 3 2 3 3 2 2" xfId="4085" xr:uid="{97674B68-8D90-402F-9276-8A0883EFF001}"/>
    <cellStyle name="Normal 7 3 2 3 3 3" xfId="2087" xr:uid="{E4BFA0E2-1602-4254-A0F5-50A3726571BF}"/>
    <cellStyle name="Normal 7 3 2 3 3 4" xfId="2088" xr:uid="{98C1D2AC-234B-46C7-A441-134C2ED7CCC0}"/>
    <cellStyle name="Normal 7 3 2 3 4" xfId="2089" xr:uid="{C450C92F-E334-41E1-84E6-D5D3CCBB6391}"/>
    <cellStyle name="Normal 7 3 2 3 4 2" xfId="4086" xr:uid="{82D195E7-0328-4447-9CC8-42FD9CFA296C}"/>
    <cellStyle name="Normal 7 3 2 3 5" xfId="2090" xr:uid="{416CBBB4-42F9-473B-AFDD-8026BD9E3854}"/>
    <cellStyle name="Normal 7 3 2 3 6" xfId="2091" xr:uid="{12C9C774-EE5C-4898-905C-7BE4F29852D7}"/>
    <cellStyle name="Normal 7 3 2 4" xfId="2092" xr:uid="{6C385D97-D9B4-4B4E-BA42-3860B2536894}"/>
    <cellStyle name="Normal 7 3 2 4 2" xfId="2093" xr:uid="{AE7823FA-9707-4610-8B05-FCB1ED3CCC9F}"/>
    <cellStyle name="Normal 7 3 2 4 2 2" xfId="2094" xr:uid="{38D80C03-931F-4E7D-AB1A-8B28C0C7A901}"/>
    <cellStyle name="Normal 7 3 2 4 2 2 2" xfId="4087" xr:uid="{BD4F3375-413E-4F31-A95F-4944FFFDF8FD}"/>
    <cellStyle name="Normal 7 3 2 4 2 3" xfId="2095" xr:uid="{CD94B4E6-909C-4C17-9216-3FCF98047606}"/>
    <cellStyle name="Normal 7 3 2 4 2 4" xfId="2096" xr:uid="{A3878200-8A76-418F-BD31-2F2B418FBA94}"/>
    <cellStyle name="Normal 7 3 2 4 3" xfId="2097" xr:uid="{0F20A081-4C9E-4BF4-A784-0FB01ACFA530}"/>
    <cellStyle name="Normal 7 3 2 4 3 2" xfId="4088" xr:uid="{7E63DBEE-25F8-41AE-A5FE-5E1F271E80BB}"/>
    <cellStyle name="Normal 7 3 2 4 4" xfId="2098" xr:uid="{609D543F-8975-48C2-928F-F58FD203B9F0}"/>
    <cellStyle name="Normal 7 3 2 4 5" xfId="2099" xr:uid="{68DBCFF9-14EB-42F1-964A-ADD334C38C63}"/>
    <cellStyle name="Normal 7 3 2 5" xfId="2100" xr:uid="{6516F359-546D-451A-9A80-602C2184DB3A}"/>
    <cellStyle name="Normal 7 3 2 5 2" xfId="2101" xr:uid="{74BD53D4-23BC-481D-9129-78DB0479CFD2}"/>
    <cellStyle name="Normal 7 3 2 5 2 2" xfId="4089" xr:uid="{CE5A46D9-6EC2-4FF7-A6C7-9BF5B7259EAE}"/>
    <cellStyle name="Normal 7 3 2 5 3" xfId="2102" xr:uid="{99379BF3-6B9E-4F83-AC8F-5A28BD7BE8DA}"/>
    <cellStyle name="Normal 7 3 2 5 4" xfId="2103" xr:uid="{EC96B370-E51F-4901-88AC-760F0E6BE1A7}"/>
    <cellStyle name="Normal 7 3 2 6" xfId="2104" xr:uid="{46D2B35F-C722-41C1-BC07-32DF19DCBA8F}"/>
    <cellStyle name="Normal 7 3 2 6 2" xfId="2105" xr:uid="{06478AA4-4C18-4D60-AE32-873981AF32DD}"/>
    <cellStyle name="Normal 7 3 2 6 3" xfId="2106" xr:uid="{DFF71438-21AF-4A08-9B9F-3D48F4070986}"/>
    <cellStyle name="Normal 7 3 2 6 4" xfId="2107" xr:uid="{8B596446-5229-461B-AF4B-37F64C9D327D}"/>
    <cellStyle name="Normal 7 3 2 7" xfId="2108" xr:uid="{A97F5189-01AE-480A-BA83-60CB4638ED0B}"/>
    <cellStyle name="Normal 7 3 2 8" xfId="2109" xr:uid="{7F4FBFC1-7DC8-4AA9-BC91-5413977574F9}"/>
    <cellStyle name="Normal 7 3 2 9" xfId="2110" xr:uid="{72138A55-1D96-4712-B3C4-DDDC8345D278}"/>
    <cellStyle name="Normal 7 3 3" xfId="2111" xr:uid="{2F9F91D3-D52C-4F5B-845D-DEF7DC0A8382}"/>
    <cellStyle name="Normal 7 3 3 2" xfId="2112" xr:uid="{8769A3D1-9773-46E0-8E9D-5B1C4E2304D1}"/>
    <cellStyle name="Normal 7 3 3 2 2" xfId="2113" xr:uid="{E30F2A8C-297F-4B41-A897-4C03A838D98D}"/>
    <cellStyle name="Normal 7 3 3 2 2 2" xfId="2114" xr:uid="{5127F9BB-16DC-4E45-A2B8-75A778E1354F}"/>
    <cellStyle name="Normal 7 3 3 2 2 2 2" xfId="4090" xr:uid="{14C39550-050D-4B4F-A448-F63D1958127C}"/>
    <cellStyle name="Normal 7 3 3 2 2 2 2 2" xfId="4655" xr:uid="{4045800B-C1A3-4AA9-B010-A6E40A2DF34E}"/>
    <cellStyle name="Normal 7 3 3 2 2 2 3" xfId="4656" xr:uid="{A4ACF2CA-0EEA-4307-8F7A-295F44F8903C}"/>
    <cellStyle name="Normal 7 3 3 2 2 3" xfId="2115" xr:uid="{019580C1-D3B9-4AC3-9C27-796B51C10D1B}"/>
    <cellStyle name="Normal 7 3 3 2 2 3 2" xfId="4657" xr:uid="{C02D272E-02D1-4A21-9825-61EB4FB44014}"/>
    <cellStyle name="Normal 7 3 3 2 2 4" xfId="2116" xr:uid="{F94668F2-0FDD-41A2-AF50-D1FB872C2AC8}"/>
    <cellStyle name="Normal 7 3 3 2 3" xfId="2117" xr:uid="{1F7811BA-6A10-4CD6-B667-3D0554A3D74F}"/>
    <cellStyle name="Normal 7 3 3 2 3 2" xfId="2118" xr:uid="{64C51112-546E-401B-9FA8-511CB501868B}"/>
    <cellStyle name="Normal 7 3 3 2 3 2 2" xfId="4658" xr:uid="{1A36A51D-C848-48C8-85CD-E262DEE2FC38}"/>
    <cellStyle name="Normal 7 3 3 2 3 3" xfId="2119" xr:uid="{7D84BDDA-2C20-4B31-BAC2-1D89771180D7}"/>
    <cellStyle name="Normal 7 3 3 2 3 4" xfId="2120" xr:uid="{A9879293-0139-45EA-B490-6737E0C0D115}"/>
    <cellStyle name="Normal 7 3 3 2 4" xfId="2121" xr:uid="{28568928-498E-4F8B-8B60-CEF48EF92D09}"/>
    <cellStyle name="Normal 7 3 3 2 4 2" xfId="4659" xr:uid="{645581CF-D381-40D3-8B37-77C57BB45297}"/>
    <cellStyle name="Normal 7 3 3 2 5" xfId="2122" xr:uid="{710CA2E8-E1CC-421D-ADB2-BE49FCAD6D71}"/>
    <cellStyle name="Normal 7 3 3 2 6" xfId="2123" xr:uid="{427C3E57-E7B8-4A20-ABD8-9A7347B73501}"/>
    <cellStyle name="Normal 7 3 3 3" xfId="2124" xr:uid="{20D2E74D-7364-430F-BEF5-616B8129EEEB}"/>
    <cellStyle name="Normal 7 3 3 3 2" xfId="2125" xr:uid="{7A0E4FF7-706A-4712-89B4-B6AC9739C01E}"/>
    <cellStyle name="Normal 7 3 3 3 2 2" xfId="2126" xr:uid="{F97220B2-8B24-4B6D-ADB4-C1EFE39E95CA}"/>
    <cellStyle name="Normal 7 3 3 3 2 2 2" xfId="4660" xr:uid="{969090BF-F32B-4BA9-8253-F67CDA73A2BD}"/>
    <cellStyle name="Normal 7 3 3 3 2 3" xfId="2127" xr:uid="{BF40D853-B1CC-4D80-AC4E-CFEB51529032}"/>
    <cellStyle name="Normal 7 3 3 3 2 4" xfId="2128" xr:uid="{6DE5146B-01EA-4999-89B7-D3B8401038A3}"/>
    <cellStyle name="Normal 7 3 3 3 3" xfId="2129" xr:uid="{973AAAEA-B169-4E6B-B38D-53E3C5E58E88}"/>
    <cellStyle name="Normal 7 3 3 3 3 2" xfId="4661" xr:uid="{16F2EBD2-5594-4837-9553-92FCC25A0F2E}"/>
    <cellStyle name="Normal 7 3 3 3 4" xfId="2130" xr:uid="{20A5C9E7-1A77-4A25-BD65-19C5C38D608C}"/>
    <cellStyle name="Normal 7 3 3 3 5" xfId="2131" xr:uid="{D719F049-570A-4A26-A6F9-E1CA3DBCAA38}"/>
    <cellStyle name="Normal 7 3 3 4" xfId="2132" xr:uid="{5059EF62-41B6-44EF-A5DF-119D159FF0EA}"/>
    <cellStyle name="Normal 7 3 3 4 2" xfId="2133" xr:uid="{C9DE39E9-DEF9-4A12-B5AB-456E92C1421A}"/>
    <cellStyle name="Normal 7 3 3 4 2 2" xfId="4662" xr:uid="{90A3FBFB-2534-4D02-9816-51683E6C4643}"/>
    <cellStyle name="Normal 7 3 3 4 3" xfId="2134" xr:uid="{8E993B11-A321-4460-926D-0DCAEE924405}"/>
    <cellStyle name="Normal 7 3 3 4 4" xfId="2135" xr:uid="{4A87D3B8-13C8-4C0F-9815-D6200C7AA860}"/>
    <cellStyle name="Normal 7 3 3 5" xfId="2136" xr:uid="{43BE6FFF-1172-4C3B-AE51-AB090BFFDFC0}"/>
    <cellStyle name="Normal 7 3 3 5 2" xfId="2137" xr:uid="{688FADD9-8476-472B-BD7E-914068524D33}"/>
    <cellStyle name="Normal 7 3 3 5 3" xfId="2138" xr:uid="{1E6425E7-32F9-4D96-8DC7-F79F12B4FAB3}"/>
    <cellStyle name="Normal 7 3 3 5 4" xfId="2139" xr:uid="{7550B0E0-AC49-49E7-9DD4-EA72AF336F5E}"/>
    <cellStyle name="Normal 7 3 3 6" xfId="2140" xr:uid="{5C6647C6-CBB6-4071-B220-64C2CEBC0F28}"/>
    <cellStyle name="Normal 7 3 3 7" xfId="2141" xr:uid="{74039D12-F3AA-4F50-B9B2-F0E74EAC1816}"/>
    <cellStyle name="Normal 7 3 3 8" xfId="2142" xr:uid="{D24488D2-DAA0-4B45-8120-63BABF112FDC}"/>
    <cellStyle name="Normal 7 3 4" xfId="2143" xr:uid="{303FA197-E747-4AF5-BFC0-9EA6520DB036}"/>
    <cellStyle name="Normal 7 3 4 2" xfId="2144" xr:uid="{7471B1E0-90BB-4D95-A731-F69E487D4E96}"/>
    <cellStyle name="Normal 7 3 4 2 2" xfId="2145" xr:uid="{D412D7A6-3BCB-4CDA-82B0-34BAE8C01E08}"/>
    <cellStyle name="Normal 7 3 4 2 2 2" xfId="2146" xr:uid="{C82874E1-04A1-4093-85AC-959D51368B6C}"/>
    <cellStyle name="Normal 7 3 4 2 2 2 2" xfId="4091" xr:uid="{40F25626-1E4E-4966-804E-634B228841E7}"/>
    <cellStyle name="Normal 7 3 4 2 2 3" xfId="2147" xr:uid="{9EED0546-A019-4A86-A044-081564DD3618}"/>
    <cellStyle name="Normal 7 3 4 2 2 4" xfId="2148" xr:uid="{C7010AB8-6AC5-4533-9B28-3E6C51E640F3}"/>
    <cellStyle name="Normal 7 3 4 2 3" xfId="2149" xr:uid="{F3068F98-71FD-45D5-9F5E-EFB364D43679}"/>
    <cellStyle name="Normal 7 3 4 2 3 2" xfId="4092" xr:uid="{6D900AAC-B36F-4C09-A132-475E2F2BCF72}"/>
    <cellStyle name="Normal 7 3 4 2 4" xfId="2150" xr:uid="{95BC8DD9-AD97-4543-8E54-123D77560102}"/>
    <cellStyle name="Normal 7 3 4 2 5" xfId="2151" xr:uid="{2A51EC98-466A-4850-8D47-C494B02EF2D0}"/>
    <cellStyle name="Normal 7 3 4 3" xfId="2152" xr:uid="{2C690EA1-0F2B-4CFA-A39F-322D92388955}"/>
    <cellStyle name="Normal 7 3 4 3 2" xfId="2153" xr:uid="{3908DBA1-2ABA-4EAA-8BA9-788030AACE26}"/>
    <cellStyle name="Normal 7 3 4 3 2 2" xfId="4093" xr:uid="{1415899B-9B7F-48A6-8EBE-3A59FD0D768E}"/>
    <cellStyle name="Normal 7 3 4 3 3" xfId="2154" xr:uid="{B489DB17-FDD5-4693-8615-7C60579A01BC}"/>
    <cellStyle name="Normal 7 3 4 3 4" xfId="2155" xr:uid="{489D292F-C208-43C4-B21E-D8DBC49B8215}"/>
    <cellStyle name="Normal 7 3 4 4" xfId="2156" xr:uid="{EB955871-25FC-4277-85B0-F0263CB50BF5}"/>
    <cellStyle name="Normal 7 3 4 4 2" xfId="2157" xr:uid="{E16DA66D-E4ED-4630-9E54-51E2C2AAD5AA}"/>
    <cellStyle name="Normal 7 3 4 4 3" xfId="2158" xr:uid="{EFA145D9-C62C-4ABB-B196-50E066227817}"/>
    <cellStyle name="Normal 7 3 4 4 4" xfId="2159" xr:uid="{998203F1-605A-4DAF-9DDF-8489C5C94940}"/>
    <cellStyle name="Normal 7 3 4 5" xfId="2160" xr:uid="{3965C98B-C356-4A14-A660-F901CEB63363}"/>
    <cellStyle name="Normal 7 3 4 6" xfId="2161" xr:uid="{E8403466-FAF8-442A-97C9-E53EEF744C07}"/>
    <cellStyle name="Normal 7 3 4 7" xfId="2162" xr:uid="{6C499D07-F166-4C45-89FA-79E3769993F6}"/>
    <cellStyle name="Normal 7 3 5" xfId="2163" xr:uid="{733326CA-5345-4509-84FF-21BCAFE83954}"/>
    <cellStyle name="Normal 7 3 5 2" xfId="2164" xr:uid="{D24FDEF5-A16F-4D05-8CB4-43ACCAFD3C88}"/>
    <cellStyle name="Normal 7 3 5 2 2" xfId="2165" xr:uid="{DADCC15E-BFCB-4E6B-AC4E-F368F05621BB}"/>
    <cellStyle name="Normal 7 3 5 2 2 2" xfId="4094" xr:uid="{B0E783A2-2278-4554-8B22-F1F513C3BECF}"/>
    <cellStyle name="Normal 7 3 5 2 3" xfId="2166" xr:uid="{FDD406B4-0848-4067-93C2-4A44EF3C7F9D}"/>
    <cellStyle name="Normal 7 3 5 2 4" xfId="2167" xr:uid="{B47259BF-4D49-42D4-AC1C-81AC08A9B33B}"/>
    <cellStyle name="Normal 7 3 5 3" xfId="2168" xr:uid="{6A811362-8B3C-404D-A0EF-EBB205B7C500}"/>
    <cellStyle name="Normal 7 3 5 3 2" xfId="2169" xr:uid="{F9ED491E-D38D-4107-ACA9-20EE11A2E9A6}"/>
    <cellStyle name="Normal 7 3 5 3 3" xfId="2170" xr:uid="{E46EB1B6-28E0-4B8E-9611-65F0C8AC8F2D}"/>
    <cellStyle name="Normal 7 3 5 3 4" xfId="2171" xr:uid="{32C4A113-C49A-46A6-85C5-7CE7B11C4DB6}"/>
    <cellStyle name="Normal 7 3 5 4" xfId="2172" xr:uid="{FB7D6099-25DA-415B-BA10-85150FD05170}"/>
    <cellStyle name="Normal 7 3 5 5" xfId="2173" xr:uid="{6F6DF03E-EAF9-4B00-886B-6899A5131656}"/>
    <cellStyle name="Normal 7 3 5 6" xfId="2174" xr:uid="{D196C4BF-6E53-4EC2-8645-6FDA4A8A3780}"/>
    <cellStyle name="Normal 7 3 6" xfId="2175" xr:uid="{9999360C-150F-418C-A1EE-C9F8A6377133}"/>
    <cellStyle name="Normal 7 3 6 2" xfId="2176" xr:uid="{8DC51508-1644-408E-9735-85EF8D1A7129}"/>
    <cellStyle name="Normal 7 3 6 2 2" xfId="2177" xr:uid="{68606E67-A17C-452A-80FA-514C4B7F0432}"/>
    <cellStyle name="Normal 7 3 6 2 3" xfId="2178" xr:uid="{9CECF491-9C63-4AD7-8E63-A0CA327D14E7}"/>
    <cellStyle name="Normal 7 3 6 2 4" xfId="2179" xr:uid="{2A189099-ADCB-4B0E-8B39-85F9FF8F7910}"/>
    <cellStyle name="Normal 7 3 6 3" xfId="2180" xr:uid="{F2EE09B6-9E06-49FA-9BAF-F84E3BD7EACA}"/>
    <cellStyle name="Normal 7 3 6 4" xfId="2181" xr:uid="{0ABFFD8F-2BD8-45C1-994F-D823CE279562}"/>
    <cellStyle name="Normal 7 3 6 5" xfId="2182" xr:uid="{4DABCD38-64F0-4F53-9257-ACECB0EC95BF}"/>
    <cellStyle name="Normal 7 3 7" xfId="2183" xr:uid="{1733118B-EA26-475E-92A5-2FDB60DE65BB}"/>
    <cellStyle name="Normal 7 3 7 2" xfId="2184" xr:uid="{D535832F-17B7-4311-9669-5B50802B3309}"/>
    <cellStyle name="Normal 7 3 7 3" xfId="2185" xr:uid="{502DB7A0-4A19-4C7D-9257-B4270DF6B8A3}"/>
    <cellStyle name="Normal 7 3 7 4" xfId="2186" xr:uid="{3CF92CCC-8C05-42C6-80EC-D9CCB36F7E5D}"/>
    <cellStyle name="Normal 7 3 8" xfId="2187" xr:uid="{14A5970B-5B8F-430F-A328-1D1D6DA4F28B}"/>
    <cellStyle name="Normal 7 3 8 2" xfId="2188" xr:uid="{1AF47D05-C006-4D70-A083-C01E8F833B8D}"/>
    <cellStyle name="Normal 7 3 8 3" xfId="2189" xr:uid="{A6D95EBE-2DCD-4541-A0EE-F52293EC591B}"/>
    <cellStyle name="Normal 7 3 8 4" xfId="2190" xr:uid="{02C3568F-9DE8-4959-AC13-F7CC3D8DA795}"/>
    <cellStyle name="Normal 7 3 9" xfId="2191" xr:uid="{F7DED39F-97FD-41B9-9475-C0BA3789B171}"/>
    <cellStyle name="Normal 7 4" xfId="2192" xr:uid="{591B6A65-99FE-48D4-A63B-AC105D08DEAD}"/>
    <cellStyle name="Normal 7 4 10" xfId="2193" xr:uid="{67DEFA1E-4B0E-4459-ACF0-DB14359AA5EB}"/>
    <cellStyle name="Normal 7 4 11" xfId="2194" xr:uid="{7A319C55-07C7-4607-A4DB-57BD2A012281}"/>
    <cellStyle name="Normal 7 4 2" xfId="2195" xr:uid="{82B190E3-DDCB-4129-BB0F-93F1909C5B08}"/>
    <cellStyle name="Normal 7 4 2 2" xfId="2196" xr:uid="{27987F8A-92D3-457A-940A-1C9F697227DB}"/>
    <cellStyle name="Normal 7 4 2 2 2" xfId="2197" xr:uid="{6510E3AE-9D5D-42D4-A0DE-59D73FD1AC30}"/>
    <cellStyle name="Normal 7 4 2 2 2 2" xfId="2198" xr:uid="{1DCE07C4-3985-406E-BA9C-189D8D0179D7}"/>
    <cellStyle name="Normal 7 4 2 2 2 2 2" xfId="2199" xr:uid="{1DD9ED20-5F59-417A-B666-82762767D8DA}"/>
    <cellStyle name="Normal 7 4 2 2 2 2 3" xfId="2200" xr:uid="{D59838C3-2EE0-4710-8564-923FDAF1347E}"/>
    <cellStyle name="Normal 7 4 2 2 2 2 4" xfId="2201" xr:uid="{4CF85DB9-BF63-43C9-BDA9-04A2AF6AF476}"/>
    <cellStyle name="Normal 7 4 2 2 2 3" xfId="2202" xr:uid="{43DCA366-F455-4F83-BFBE-FC83C74339AF}"/>
    <cellStyle name="Normal 7 4 2 2 2 3 2" xfId="2203" xr:uid="{90C80BB9-AB28-4990-97CB-A19CDF8564C9}"/>
    <cellStyle name="Normal 7 4 2 2 2 3 3" xfId="2204" xr:uid="{BF8136F3-9EFD-468E-AA2A-DF9BCFF41304}"/>
    <cellStyle name="Normal 7 4 2 2 2 3 4" xfId="2205" xr:uid="{204A3938-E2E4-4DEF-AA7A-BDE963256515}"/>
    <cellStyle name="Normal 7 4 2 2 2 4" xfId="2206" xr:uid="{7AC77D51-EF1C-49FD-AA35-E76C4EEF0A30}"/>
    <cellStyle name="Normal 7 4 2 2 2 5" xfId="2207" xr:uid="{562F6424-CF8B-4C74-86B5-F31165C351D4}"/>
    <cellStyle name="Normal 7 4 2 2 2 6" xfId="2208" xr:uid="{3D3FFFDE-581F-4C42-ADFA-F230CA985323}"/>
    <cellStyle name="Normal 7 4 2 2 3" xfId="2209" xr:uid="{EFD7FBBF-2159-4EEE-A1EF-FD4802841DFF}"/>
    <cellStyle name="Normal 7 4 2 2 3 2" xfId="2210" xr:uid="{1706D533-AD11-4D19-9E4A-C0D52DF36E9A}"/>
    <cellStyle name="Normal 7 4 2 2 3 2 2" xfId="2211" xr:uid="{836400BF-0724-44D9-A87F-F8238A9B54F8}"/>
    <cellStyle name="Normal 7 4 2 2 3 2 3" xfId="2212" xr:uid="{F713144A-9922-492D-AC2C-53378127EBB0}"/>
    <cellStyle name="Normal 7 4 2 2 3 2 4" xfId="2213" xr:uid="{B763E97A-7298-48F0-82B8-10CDE9834CE5}"/>
    <cellStyle name="Normal 7 4 2 2 3 3" xfId="2214" xr:uid="{69EDBD8E-C666-4269-828A-2BEE47FDECDD}"/>
    <cellStyle name="Normal 7 4 2 2 3 4" xfId="2215" xr:uid="{F321BA4D-9DA4-4935-AF7A-D316B623F178}"/>
    <cellStyle name="Normal 7 4 2 2 3 5" xfId="2216" xr:uid="{2AF6BBB6-AC3C-4CB3-9B42-820500B9A988}"/>
    <cellStyle name="Normal 7 4 2 2 4" xfId="2217" xr:uid="{76D2EA0D-25E3-40BF-9BB5-C5F26C5D44E8}"/>
    <cellStyle name="Normal 7 4 2 2 4 2" xfId="2218" xr:uid="{8BA7F555-4642-4D0B-A4D3-EF40910AB490}"/>
    <cellStyle name="Normal 7 4 2 2 4 3" xfId="2219" xr:uid="{10B73FB5-1278-4ADF-847F-889A4125A99F}"/>
    <cellStyle name="Normal 7 4 2 2 4 4" xfId="2220" xr:uid="{0A46F4CA-C8C2-4D14-9620-2B5086E4FE7F}"/>
    <cellStyle name="Normal 7 4 2 2 5" xfId="2221" xr:uid="{55A9F87B-F3DA-4D38-B4BE-D9F8053DCE34}"/>
    <cellStyle name="Normal 7 4 2 2 5 2" xfId="2222" xr:uid="{0BCDD79E-758F-4672-A4FD-924EAEC1A757}"/>
    <cellStyle name="Normal 7 4 2 2 5 3" xfId="2223" xr:uid="{C601D769-C1E5-4F5B-877A-67A1ABEC8769}"/>
    <cellStyle name="Normal 7 4 2 2 5 4" xfId="2224" xr:uid="{4AFEB670-C73F-47C9-82C2-70154AAA5EF2}"/>
    <cellStyle name="Normal 7 4 2 2 6" xfId="2225" xr:uid="{CD642EDC-E863-4830-9F9B-8B2C3755A2A3}"/>
    <cellStyle name="Normal 7 4 2 2 7" xfId="2226" xr:uid="{783536AA-4A7A-49E1-A5BB-4ADF819A8E6B}"/>
    <cellStyle name="Normal 7 4 2 2 8" xfId="2227" xr:uid="{3A57D6E9-9391-418F-B993-E190C05547B1}"/>
    <cellStyle name="Normal 7 4 2 3" xfId="2228" xr:uid="{333E1B66-C0D4-46ED-9B72-C76083F84E74}"/>
    <cellStyle name="Normal 7 4 2 3 2" xfId="2229" xr:uid="{3E620A32-06FE-4772-9687-5E71A888CFFF}"/>
    <cellStyle name="Normal 7 4 2 3 2 2" xfId="2230" xr:uid="{B049CA19-4486-45D1-9C48-FA1533EED6A2}"/>
    <cellStyle name="Normal 7 4 2 3 2 3" xfId="2231" xr:uid="{F6178853-1E44-4DFB-9D53-E0F40ABFC2D6}"/>
    <cellStyle name="Normal 7 4 2 3 2 4" xfId="2232" xr:uid="{C2AEC30A-20FC-4251-A958-19376DDBD84A}"/>
    <cellStyle name="Normal 7 4 2 3 3" xfId="2233" xr:uid="{AA1E0848-DD12-4356-992C-5CCFAF185084}"/>
    <cellStyle name="Normal 7 4 2 3 3 2" xfId="2234" xr:uid="{92F56F97-3D4D-47D4-BFAE-7E1C5A95AF3C}"/>
    <cellStyle name="Normal 7 4 2 3 3 3" xfId="2235" xr:uid="{F2EE60DA-3CA9-4436-B603-2A7E88F10CA8}"/>
    <cellStyle name="Normal 7 4 2 3 3 4" xfId="2236" xr:uid="{F48079A0-6513-4D63-A57A-599CB84349DF}"/>
    <cellStyle name="Normal 7 4 2 3 4" xfId="2237" xr:uid="{99342A2C-DD08-4895-9A6B-ED73E7DB20A0}"/>
    <cellStyle name="Normal 7 4 2 3 5" xfId="2238" xr:uid="{C746305A-2C0F-4C70-856A-334905DAA86E}"/>
    <cellStyle name="Normal 7 4 2 3 6" xfId="2239" xr:uid="{CB1943DF-A3D5-4855-8389-3A156D652F40}"/>
    <cellStyle name="Normal 7 4 2 4" xfId="2240" xr:uid="{1E950D5C-FEDE-4F77-B820-E63EC8365753}"/>
    <cellStyle name="Normal 7 4 2 4 2" xfId="2241" xr:uid="{61A19DC6-359F-442C-AE6E-D6C66741C618}"/>
    <cellStyle name="Normal 7 4 2 4 2 2" xfId="2242" xr:uid="{CEFA0296-7D04-4E42-87FF-C83D2767B211}"/>
    <cellStyle name="Normal 7 4 2 4 2 3" xfId="2243" xr:uid="{C21AD2F3-7662-4AEC-87A2-2156ACBE90B2}"/>
    <cellStyle name="Normal 7 4 2 4 2 4" xfId="2244" xr:uid="{D16E67CB-0B57-4F92-B805-92B0EA1D8629}"/>
    <cellStyle name="Normal 7 4 2 4 3" xfId="2245" xr:uid="{586D6311-8573-4FCB-81C1-5457657EC9B0}"/>
    <cellStyle name="Normal 7 4 2 4 4" xfId="2246" xr:uid="{70BA2C60-544C-4EC2-A6B1-2F4802DB639F}"/>
    <cellStyle name="Normal 7 4 2 4 5" xfId="2247" xr:uid="{683B7C38-510A-4E4C-9CAC-70DA9E71B6AB}"/>
    <cellStyle name="Normal 7 4 2 5" xfId="2248" xr:uid="{EC89E9A9-173D-4971-A297-D1A0F6D3627B}"/>
    <cellStyle name="Normal 7 4 2 5 2" xfId="2249" xr:uid="{7891DCFC-3FC3-471E-9DB7-D2DF62E2F81B}"/>
    <cellStyle name="Normal 7 4 2 5 3" xfId="2250" xr:uid="{255C6FB4-B191-415F-80D8-605FE1EC22CB}"/>
    <cellStyle name="Normal 7 4 2 5 4" xfId="2251" xr:uid="{5A43155A-B042-4BBA-B311-00F36A0C19F0}"/>
    <cellStyle name="Normal 7 4 2 6" xfId="2252" xr:uid="{D43C85DB-9D7E-45DB-BE1B-D62FDB6C8BC5}"/>
    <cellStyle name="Normal 7 4 2 6 2" xfId="2253" xr:uid="{D182E0F5-92D9-481B-BD5E-81941E85E661}"/>
    <cellStyle name="Normal 7 4 2 6 3" xfId="2254" xr:uid="{F1FCB70C-12E0-4C3C-AEE2-F540589216F7}"/>
    <cellStyle name="Normal 7 4 2 6 4" xfId="2255" xr:uid="{80CB3CFD-0A12-4E19-9A4E-04828DDD9F31}"/>
    <cellStyle name="Normal 7 4 2 7" xfId="2256" xr:uid="{F3600F6B-A50E-4961-BD7C-30545286B9B6}"/>
    <cellStyle name="Normal 7 4 2 8" xfId="2257" xr:uid="{73C7A277-6D52-4FE0-84F7-85E095DA4BD9}"/>
    <cellStyle name="Normal 7 4 2 9" xfId="2258" xr:uid="{718D46DC-3DF0-4A7A-A228-2495A4BC294C}"/>
    <cellStyle name="Normal 7 4 3" xfId="2259" xr:uid="{F99AC205-A679-459D-BDA6-22AF2F946A09}"/>
    <cellStyle name="Normal 7 4 3 2" xfId="2260" xr:uid="{6B7958B6-E221-4AC4-9CF8-1B169FD4DADB}"/>
    <cellStyle name="Normal 7 4 3 2 2" xfId="2261" xr:uid="{1ED59449-2D01-489B-B42B-544528FE7111}"/>
    <cellStyle name="Normal 7 4 3 2 2 2" xfId="2262" xr:uid="{1E2CBE4B-9562-47B2-9148-92DF1D7A20AF}"/>
    <cellStyle name="Normal 7 4 3 2 2 2 2" xfId="4095" xr:uid="{DFC2B8AA-265D-4240-BDC1-D1DE6B49403F}"/>
    <cellStyle name="Normal 7 4 3 2 2 3" xfId="2263" xr:uid="{57402514-6D91-4671-8B3A-FE5DD0257C57}"/>
    <cellStyle name="Normal 7 4 3 2 2 4" xfId="2264" xr:uid="{8D522DF0-D23A-449D-96C0-4E3BF1DD3043}"/>
    <cellStyle name="Normal 7 4 3 2 3" xfId="2265" xr:uid="{A9F1B8DD-4406-40A9-8282-06C014441F8B}"/>
    <cellStyle name="Normal 7 4 3 2 3 2" xfId="2266" xr:uid="{01C8F18C-FEB7-470B-894C-6AC7BF914DD5}"/>
    <cellStyle name="Normal 7 4 3 2 3 3" xfId="2267" xr:uid="{481EB048-3AB6-43DC-A242-4B3DB3A3E93D}"/>
    <cellStyle name="Normal 7 4 3 2 3 4" xfId="2268" xr:uid="{F942011B-585A-4CDB-8C57-711640CF5CA7}"/>
    <cellStyle name="Normal 7 4 3 2 4" xfId="2269" xr:uid="{07F19C03-4878-4FB7-B985-B30F72A328F9}"/>
    <cellStyle name="Normal 7 4 3 2 5" xfId="2270" xr:uid="{F4E80560-A996-4CD0-A8E1-A9BF234B8C28}"/>
    <cellStyle name="Normal 7 4 3 2 6" xfId="2271" xr:uid="{1EFEEB90-B32A-4C18-A787-A0449E28D082}"/>
    <cellStyle name="Normal 7 4 3 3" xfId="2272" xr:uid="{D3ECE32D-3C4B-4263-9F8B-662B4F075138}"/>
    <cellStyle name="Normal 7 4 3 3 2" xfId="2273" xr:uid="{25781D20-BE9B-4E07-ADEB-EFA617DA7FA1}"/>
    <cellStyle name="Normal 7 4 3 3 2 2" xfId="2274" xr:uid="{F78DE232-0023-4322-BC11-7D7F4CE5FC60}"/>
    <cellStyle name="Normal 7 4 3 3 2 3" xfId="2275" xr:uid="{016F1CDE-7092-4C06-9ACC-DA6A6FB162FD}"/>
    <cellStyle name="Normal 7 4 3 3 2 4" xfId="2276" xr:uid="{CA537078-6909-4F7A-8379-406AA0B177A3}"/>
    <cellStyle name="Normal 7 4 3 3 3" xfId="2277" xr:uid="{7C4196C4-64E5-4FCE-945B-513C387837AA}"/>
    <cellStyle name="Normal 7 4 3 3 4" xfId="2278" xr:uid="{62B1F63B-F355-4774-94A1-E5E1CBC7A515}"/>
    <cellStyle name="Normal 7 4 3 3 5" xfId="2279" xr:uid="{9EC22000-14A4-4C71-A197-8853DADC2F9A}"/>
    <cellStyle name="Normal 7 4 3 4" xfId="2280" xr:uid="{C5C11F92-BBBB-4A30-952C-E29F63390E72}"/>
    <cellStyle name="Normal 7 4 3 4 2" xfId="2281" xr:uid="{3C27412E-7647-439F-AECD-603D2A19B48F}"/>
    <cellStyle name="Normal 7 4 3 4 3" xfId="2282" xr:uid="{5038E683-DF6E-40AE-B9A6-74203CF10C02}"/>
    <cellStyle name="Normal 7 4 3 4 4" xfId="2283" xr:uid="{2B68C439-26FD-4AE6-BA15-5B3C9ED9E8CE}"/>
    <cellStyle name="Normal 7 4 3 5" xfId="2284" xr:uid="{2DD7CC11-D443-4B10-8A61-994A5C81B47D}"/>
    <cellStyle name="Normal 7 4 3 5 2" xfId="2285" xr:uid="{18F3B52F-5692-4459-BF07-BEF331AA67E8}"/>
    <cellStyle name="Normal 7 4 3 5 3" xfId="2286" xr:uid="{24DE2A53-88F5-423A-9DF0-6836D9DD251B}"/>
    <cellStyle name="Normal 7 4 3 5 4" xfId="2287" xr:uid="{93E0B82D-39DC-4C7A-BC28-C685D78A0DAD}"/>
    <cellStyle name="Normal 7 4 3 6" xfId="2288" xr:uid="{EF32AB97-7F78-4AC2-9885-56EB2A372C31}"/>
    <cellStyle name="Normal 7 4 3 7" xfId="2289" xr:uid="{C25E36B9-BD21-4D46-BA67-DB95D318ED79}"/>
    <cellStyle name="Normal 7 4 3 8" xfId="2290" xr:uid="{3FEB39F4-7B48-4B92-8CCF-6EE694B1CD73}"/>
    <cellStyle name="Normal 7 4 4" xfId="2291" xr:uid="{363CB6D4-1A3B-477C-8EC2-9E19ED072578}"/>
    <cellStyle name="Normal 7 4 4 2" xfId="2292" xr:uid="{077F7812-61A0-4FEB-929D-2155BBACF082}"/>
    <cellStyle name="Normal 7 4 4 2 2" xfId="2293" xr:uid="{8E2C0D0A-6DFD-4EE5-9658-94CC9FEA8796}"/>
    <cellStyle name="Normal 7 4 4 2 2 2" xfId="2294" xr:uid="{C6E5193C-C79E-4776-8919-C5EBB3CB973D}"/>
    <cellStyle name="Normal 7 4 4 2 2 3" xfId="2295" xr:uid="{28DBCC7A-C19E-4A7F-B8A2-AFD21DB93830}"/>
    <cellStyle name="Normal 7 4 4 2 2 4" xfId="2296" xr:uid="{E6D7316D-53D3-4E4B-B3D0-39EC46BC2DE6}"/>
    <cellStyle name="Normal 7 4 4 2 3" xfId="2297" xr:uid="{9339075E-863D-4340-B7D1-24DA658D411C}"/>
    <cellStyle name="Normal 7 4 4 2 4" xfId="2298" xr:uid="{696AA86C-7BA7-45F3-8173-B4FBDC0AFC43}"/>
    <cellStyle name="Normal 7 4 4 2 5" xfId="2299" xr:uid="{C81CE040-9499-4600-A30E-A4F2778CB821}"/>
    <cellStyle name="Normal 7 4 4 3" xfId="2300" xr:uid="{EE9E4683-8080-4D05-8080-9C2BEAA8E8E1}"/>
    <cellStyle name="Normal 7 4 4 3 2" xfId="2301" xr:uid="{7F48EAC6-D2C9-47E5-895C-9744A2068286}"/>
    <cellStyle name="Normal 7 4 4 3 3" xfId="2302" xr:uid="{178FD4F2-2A88-4E55-87EA-C74B6DD8603E}"/>
    <cellStyle name="Normal 7 4 4 3 4" xfId="2303" xr:uid="{3EDDD856-EC35-40F0-A0F4-96A838104375}"/>
    <cellStyle name="Normal 7 4 4 4" xfId="2304" xr:uid="{F61C1637-8226-4FC6-9B8C-FB6A4E5C97C6}"/>
    <cellStyle name="Normal 7 4 4 4 2" xfId="2305" xr:uid="{32320CBE-A2E4-4BEA-AFE8-DED35A8A3689}"/>
    <cellStyle name="Normal 7 4 4 4 3" xfId="2306" xr:uid="{93AF5315-F0CD-4FFB-858D-D97F865B24D3}"/>
    <cellStyle name="Normal 7 4 4 4 4" xfId="2307" xr:uid="{D6F69B0B-FB6B-4515-8AEA-959A0A88FA08}"/>
    <cellStyle name="Normal 7 4 4 5" xfId="2308" xr:uid="{4A053223-6C1C-47CF-901E-58EAA541C640}"/>
    <cellStyle name="Normal 7 4 4 6" xfId="2309" xr:uid="{FCA341DC-12C2-4446-A6BF-4E6C8545B3B4}"/>
    <cellStyle name="Normal 7 4 4 7" xfId="2310" xr:uid="{2EEEDB8D-0089-4DA7-A07A-6614FE7BB986}"/>
    <cellStyle name="Normal 7 4 5" xfId="2311" xr:uid="{1EAACB9E-3AC3-4A6D-B767-B1E72613C72B}"/>
    <cellStyle name="Normal 7 4 5 2" xfId="2312" xr:uid="{91DF5475-D155-40A2-8FE3-411AB79EE11E}"/>
    <cellStyle name="Normal 7 4 5 2 2" xfId="2313" xr:uid="{3052E642-8871-4A5E-AB5A-1F860F43E8D7}"/>
    <cellStyle name="Normal 7 4 5 2 3" xfId="2314" xr:uid="{D9C89643-E9B4-46DF-ACB7-2D32D3B8515D}"/>
    <cellStyle name="Normal 7 4 5 2 4" xfId="2315" xr:uid="{7EE321CD-7040-4F77-A337-7BF95E7065B5}"/>
    <cellStyle name="Normal 7 4 5 3" xfId="2316" xr:uid="{CC6ACEC2-6969-423D-ACCC-3A45D4432817}"/>
    <cellStyle name="Normal 7 4 5 3 2" xfId="2317" xr:uid="{F1DB637B-9A34-4B9C-96F4-94E9835BC6D4}"/>
    <cellStyle name="Normal 7 4 5 3 3" xfId="2318" xr:uid="{6A1C7594-DAA6-4B25-8898-9C61561A926B}"/>
    <cellStyle name="Normal 7 4 5 3 4" xfId="2319" xr:uid="{1C6F1049-E7A2-420D-927B-1C52A78A4D70}"/>
    <cellStyle name="Normal 7 4 5 4" xfId="2320" xr:uid="{95C5BE1E-4D8B-47BC-B728-048D81DF9174}"/>
    <cellStyle name="Normal 7 4 5 5" xfId="2321" xr:uid="{2AB46ECA-87E5-4CD3-9170-541C390EA85B}"/>
    <cellStyle name="Normal 7 4 5 6" xfId="2322" xr:uid="{879BC06B-0E39-4F63-92C9-9C8E2C07BC08}"/>
    <cellStyle name="Normal 7 4 6" xfId="2323" xr:uid="{7D2B9C96-C0BA-430A-85D7-781528866DF5}"/>
    <cellStyle name="Normal 7 4 6 2" xfId="2324" xr:uid="{35A45A4A-E0EA-497B-94BF-FE2A80C815BE}"/>
    <cellStyle name="Normal 7 4 6 2 2" xfId="2325" xr:uid="{AE4BD5DE-86EF-4CBC-B9A8-7F1D21FB05F5}"/>
    <cellStyle name="Normal 7 4 6 2 3" xfId="2326" xr:uid="{74CDB6F2-B28F-4CF1-85E4-3731829E1B96}"/>
    <cellStyle name="Normal 7 4 6 2 4" xfId="2327" xr:uid="{1CE67DA0-568D-4ABE-95A5-BFA34680E2EE}"/>
    <cellStyle name="Normal 7 4 6 3" xfId="2328" xr:uid="{B4D79B8D-36E6-4D9E-9594-5697F8772CAE}"/>
    <cellStyle name="Normal 7 4 6 4" xfId="2329" xr:uid="{3445B511-2D4E-451C-8CBD-0C88C8774DF9}"/>
    <cellStyle name="Normal 7 4 6 5" xfId="2330" xr:uid="{0211F9EC-6D5C-4391-9CD9-C9DF5F377317}"/>
    <cellStyle name="Normal 7 4 7" xfId="2331" xr:uid="{1EA2575C-2039-408C-9CAB-D16D1C04BDB4}"/>
    <cellStyle name="Normal 7 4 7 2" xfId="2332" xr:uid="{4C1C3293-C4ED-4317-B7C9-60F43F27531B}"/>
    <cellStyle name="Normal 7 4 7 3" xfId="2333" xr:uid="{0D7FAA27-5FD5-478E-ABDF-D9F847CAD268}"/>
    <cellStyle name="Normal 7 4 7 4" xfId="2334" xr:uid="{32E6B3F2-A948-4562-870A-0E62F2CF64C7}"/>
    <cellStyle name="Normal 7 4 8" xfId="2335" xr:uid="{CCE2DD83-D197-44D7-A14D-D8A486E4E4B0}"/>
    <cellStyle name="Normal 7 4 8 2" xfId="2336" xr:uid="{9C50EC75-E99A-4D19-9413-4A39838319AD}"/>
    <cellStyle name="Normal 7 4 8 3" xfId="2337" xr:uid="{93A3E566-103E-4665-ABA4-A5FA0B87F957}"/>
    <cellStyle name="Normal 7 4 8 4" xfId="2338" xr:uid="{DC1E360F-29FF-499C-A6D0-0D78814CC0D0}"/>
    <cellStyle name="Normal 7 4 9" xfId="2339" xr:uid="{CD87854A-8709-459A-A965-6F11986090A9}"/>
    <cellStyle name="Normal 7 5" xfId="2340" xr:uid="{CDF29B80-321E-4C29-925A-7809A8104272}"/>
    <cellStyle name="Normal 7 5 2" xfId="2341" xr:uid="{86991750-584E-4647-88AD-06E8F7B0B8B5}"/>
    <cellStyle name="Normal 7 5 2 2" xfId="2342" xr:uid="{B0E309CB-E256-4270-B05E-2F94747B7E6F}"/>
    <cellStyle name="Normal 7 5 2 2 2" xfId="2343" xr:uid="{546C59F4-622E-46B4-9C7D-686B630BF13C}"/>
    <cellStyle name="Normal 7 5 2 2 2 2" xfId="2344" xr:uid="{E8B2FB5E-BE09-473D-B021-5AEFEA965C63}"/>
    <cellStyle name="Normal 7 5 2 2 2 3" xfId="2345" xr:uid="{742957C8-0FC5-4F9A-9746-EC2F2C3A47AC}"/>
    <cellStyle name="Normal 7 5 2 2 2 4" xfId="2346" xr:uid="{4ADAE99E-4143-40E0-9E85-354FC6B04CCA}"/>
    <cellStyle name="Normal 7 5 2 2 3" xfId="2347" xr:uid="{324B0520-4182-40CE-9F50-C0845E314577}"/>
    <cellStyle name="Normal 7 5 2 2 3 2" xfId="2348" xr:uid="{F3B38591-40E0-4805-9D9A-C04591146E98}"/>
    <cellStyle name="Normal 7 5 2 2 3 3" xfId="2349" xr:uid="{4E219071-244F-452E-9D0A-BD928F848C64}"/>
    <cellStyle name="Normal 7 5 2 2 3 4" xfId="2350" xr:uid="{A7DBDB08-B360-49F1-956C-FDC94A809A83}"/>
    <cellStyle name="Normal 7 5 2 2 4" xfId="2351" xr:uid="{26A90141-83B4-4779-87D7-DA2EE9F91CB7}"/>
    <cellStyle name="Normal 7 5 2 2 5" xfId="2352" xr:uid="{FB0F558B-A42A-4E1B-A582-0765D15DC4EB}"/>
    <cellStyle name="Normal 7 5 2 2 6" xfId="2353" xr:uid="{5EE12DE4-3528-4161-963C-1DCFA4FAB766}"/>
    <cellStyle name="Normal 7 5 2 3" xfId="2354" xr:uid="{984A8117-372E-45F3-A6A1-746C0D5CB981}"/>
    <cellStyle name="Normal 7 5 2 3 2" xfId="2355" xr:uid="{7D298D13-320A-41DD-BFAF-EAA28B96E8E1}"/>
    <cellStyle name="Normal 7 5 2 3 2 2" xfId="2356" xr:uid="{AE2A9E81-C715-4930-9BA4-1C13AA85AB12}"/>
    <cellStyle name="Normal 7 5 2 3 2 3" xfId="2357" xr:uid="{98D192A7-9BF8-498B-B93A-1A8D62A02C29}"/>
    <cellStyle name="Normal 7 5 2 3 2 4" xfId="2358" xr:uid="{C1369952-AFAE-4DAE-BF4E-435C849F2DEB}"/>
    <cellStyle name="Normal 7 5 2 3 3" xfId="2359" xr:uid="{BC8FF8AF-42B6-4944-8AC1-4C5AB0255BB0}"/>
    <cellStyle name="Normal 7 5 2 3 4" xfId="2360" xr:uid="{642A5C2B-7AE0-426D-A9F4-269DDFE4217D}"/>
    <cellStyle name="Normal 7 5 2 3 5" xfId="2361" xr:uid="{36C97954-0DC9-409A-B158-C7B7388CAED8}"/>
    <cellStyle name="Normal 7 5 2 4" xfId="2362" xr:uid="{A78D5AE6-4B77-43A1-BF82-197AC908807F}"/>
    <cellStyle name="Normal 7 5 2 4 2" xfId="2363" xr:uid="{B39FF4DF-BFB8-43F4-94C5-904090EAEB67}"/>
    <cellStyle name="Normal 7 5 2 4 3" xfId="2364" xr:uid="{6CEB0BD3-5DC0-4FE3-B1DC-DCFD6C99062D}"/>
    <cellStyle name="Normal 7 5 2 4 4" xfId="2365" xr:uid="{8B2DFCEF-CA69-4635-942D-BD68CC053D2E}"/>
    <cellStyle name="Normal 7 5 2 5" xfId="2366" xr:uid="{453D5D8D-224A-466A-BCB6-2DB71F29A150}"/>
    <cellStyle name="Normal 7 5 2 5 2" xfId="2367" xr:uid="{18D3F39E-CB18-4A3B-818C-F661CED8316C}"/>
    <cellStyle name="Normal 7 5 2 5 3" xfId="2368" xr:uid="{D62D4D0A-B49E-425B-962E-74FDFD42C36B}"/>
    <cellStyle name="Normal 7 5 2 5 4" xfId="2369" xr:uid="{EB389158-B398-408F-84D7-A483E0F8FF8F}"/>
    <cellStyle name="Normal 7 5 2 6" xfId="2370" xr:uid="{F77AC0CC-CD20-42F8-8662-233002D9900D}"/>
    <cellStyle name="Normal 7 5 2 7" xfId="2371" xr:uid="{5F62A527-A72D-463C-AA94-DBE9D517F057}"/>
    <cellStyle name="Normal 7 5 2 8" xfId="2372" xr:uid="{110C9050-ADD1-4B27-A041-F425611B878A}"/>
    <cellStyle name="Normal 7 5 3" xfId="2373" xr:uid="{6B103D69-81C1-4F0C-860D-1199543069AA}"/>
    <cellStyle name="Normal 7 5 3 2" xfId="2374" xr:uid="{F8FB005F-6D1E-467E-A256-A4BD1A54EF86}"/>
    <cellStyle name="Normal 7 5 3 2 2" xfId="2375" xr:uid="{585D4057-66A6-4978-9D98-761390E7C1AE}"/>
    <cellStyle name="Normal 7 5 3 2 3" xfId="2376" xr:uid="{4A7C04B7-586F-424E-9052-DDBB9466D41E}"/>
    <cellStyle name="Normal 7 5 3 2 4" xfId="2377" xr:uid="{31743D01-6AA8-4218-9980-74D85B5C9EB3}"/>
    <cellStyle name="Normal 7 5 3 3" xfId="2378" xr:uid="{90619EA4-BD67-49DB-A9A4-1894C5C581FC}"/>
    <cellStyle name="Normal 7 5 3 3 2" xfId="2379" xr:uid="{99FD088B-3EAF-4B34-AB74-83D9653AC91B}"/>
    <cellStyle name="Normal 7 5 3 3 3" xfId="2380" xr:uid="{2480759E-02BB-4295-8E51-2C12BA60BDB3}"/>
    <cellStyle name="Normal 7 5 3 3 4" xfId="2381" xr:uid="{4336889F-049C-4945-9BE4-D21C1A61D905}"/>
    <cellStyle name="Normal 7 5 3 4" xfId="2382" xr:uid="{55290E2F-3F1F-436E-8A20-BC94C3217BAB}"/>
    <cellStyle name="Normal 7 5 3 5" xfId="2383" xr:uid="{F4F60876-91D2-4B85-92F9-453664916EF7}"/>
    <cellStyle name="Normal 7 5 3 6" xfId="2384" xr:uid="{4D401756-D530-4888-8D87-BB46C7D3C3F2}"/>
    <cellStyle name="Normal 7 5 4" xfId="2385" xr:uid="{941D4EE1-EC7C-4418-A3B1-04EBB6E964A7}"/>
    <cellStyle name="Normal 7 5 4 2" xfId="2386" xr:uid="{833892CC-D343-4294-8CE4-7F9B7C283F4F}"/>
    <cellStyle name="Normal 7 5 4 2 2" xfId="2387" xr:uid="{245CA0B3-8AA6-48FF-95C2-F7645D8C8A56}"/>
    <cellStyle name="Normal 7 5 4 2 3" xfId="2388" xr:uid="{1D216DA6-F423-405C-9D47-0F9628C390B1}"/>
    <cellStyle name="Normal 7 5 4 2 4" xfId="2389" xr:uid="{3FACDEF1-1ADE-4BEA-B13F-44BCBDAEE224}"/>
    <cellStyle name="Normal 7 5 4 3" xfId="2390" xr:uid="{31A59150-BC04-4D59-91E5-AFF46ADF1CC2}"/>
    <cellStyle name="Normal 7 5 4 4" xfId="2391" xr:uid="{C34CAC3F-DB94-435A-9853-66B0097CB979}"/>
    <cellStyle name="Normal 7 5 4 5" xfId="2392" xr:uid="{A02B1915-FBAB-4F60-9D84-A8D541A934C6}"/>
    <cellStyle name="Normal 7 5 5" xfId="2393" xr:uid="{5077B224-9E06-47AE-A3B6-C319E9D390D8}"/>
    <cellStyle name="Normal 7 5 5 2" xfId="2394" xr:uid="{957C013C-9697-41BB-BECF-FAFD123F13CC}"/>
    <cellStyle name="Normal 7 5 5 3" xfId="2395" xr:uid="{3BAB2BE4-8E09-43FB-8DCE-E77A597B29E7}"/>
    <cellStyle name="Normal 7 5 5 4" xfId="2396" xr:uid="{094E22FF-4547-4E61-BCC0-BE67E2C6169C}"/>
    <cellStyle name="Normal 7 5 6" xfId="2397" xr:uid="{589E5621-CA4A-4233-8AEC-EC27B3646594}"/>
    <cellStyle name="Normal 7 5 6 2" xfId="2398" xr:uid="{468C80E3-8876-42C3-BA45-4F87F8A20F3B}"/>
    <cellStyle name="Normal 7 5 6 3" xfId="2399" xr:uid="{E8468719-744E-4FAD-8DE0-8C73BB7A0918}"/>
    <cellStyle name="Normal 7 5 6 4" xfId="2400" xr:uid="{637E7C9D-248C-49DF-8995-DE0EB4101CA2}"/>
    <cellStyle name="Normal 7 5 7" xfId="2401" xr:uid="{B82E3177-A0BE-471F-A203-D05A1CA483E0}"/>
    <cellStyle name="Normal 7 5 8" xfId="2402" xr:uid="{24F60F14-6B65-4FFA-B8CA-183CBD7977FB}"/>
    <cellStyle name="Normal 7 5 9" xfId="2403" xr:uid="{C98320D8-20FA-4F43-822F-018FF06F0A11}"/>
    <cellStyle name="Normal 7 6" xfId="2404" xr:uid="{2E922608-A8A2-4558-9A13-0EFD9F601666}"/>
    <cellStyle name="Normal 7 6 2" xfId="2405" xr:uid="{ECEBA8C9-F214-4457-B6C5-793D7370CCC2}"/>
    <cellStyle name="Normal 7 6 2 2" xfId="2406" xr:uid="{97952A0B-5E9E-472C-8D13-1CF91E836A5C}"/>
    <cellStyle name="Normal 7 6 2 2 2" xfId="2407" xr:uid="{E1ED6F48-3578-4483-9842-8C604F8FDC4B}"/>
    <cellStyle name="Normal 7 6 2 2 2 2" xfId="4096" xr:uid="{FE1D541F-86A2-43E2-8AC3-AD94276B0FD7}"/>
    <cellStyle name="Normal 7 6 2 2 3" xfId="2408" xr:uid="{D76D5B2D-618A-4EBA-B64B-7AC33807EFAA}"/>
    <cellStyle name="Normal 7 6 2 2 4" xfId="2409" xr:uid="{4D62B99E-A84C-4933-88C8-FDA002459562}"/>
    <cellStyle name="Normal 7 6 2 3" xfId="2410" xr:uid="{4EEEBE6C-F0D8-4938-8B1A-BA8F6F041CCD}"/>
    <cellStyle name="Normal 7 6 2 3 2" xfId="2411" xr:uid="{5F878495-B52D-4B2C-B222-55CE30A66E48}"/>
    <cellStyle name="Normal 7 6 2 3 3" xfId="2412" xr:uid="{322FCC0A-3DCB-4E66-8C84-050884998EA6}"/>
    <cellStyle name="Normal 7 6 2 3 4" xfId="2413" xr:uid="{41BD7374-D8BB-4832-870B-DC1ACC46A3CD}"/>
    <cellStyle name="Normal 7 6 2 4" xfId="2414" xr:uid="{3C974DB0-F0ED-4DE8-80A0-4A412D40AF9D}"/>
    <cellStyle name="Normal 7 6 2 5" xfId="2415" xr:uid="{4D4F174C-A863-445A-BCAC-F843D6D70EE3}"/>
    <cellStyle name="Normal 7 6 2 6" xfId="2416" xr:uid="{D5CD16B1-3C2D-40B0-A05D-FF7083F18CAC}"/>
    <cellStyle name="Normal 7 6 3" xfId="2417" xr:uid="{A5B7F46F-392B-4F0F-AA77-5E0C58DCFABC}"/>
    <cellStyle name="Normal 7 6 3 2" xfId="2418" xr:uid="{54CAF42C-30C5-4472-88C8-CD8539C68665}"/>
    <cellStyle name="Normal 7 6 3 2 2" xfId="2419" xr:uid="{6F237190-91DC-4D8F-9095-7EE88C3C4A76}"/>
    <cellStyle name="Normal 7 6 3 2 3" xfId="2420" xr:uid="{44346947-8B45-4E36-925C-B76A0942A3DF}"/>
    <cellStyle name="Normal 7 6 3 2 4" xfId="2421" xr:uid="{69AD265F-733D-4BFA-80EF-FB20A6709F25}"/>
    <cellStyle name="Normal 7 6 3 3" xfId="2422" xr:uid="{563BE745-5382-4CA4-A28F-00C7BEF9393F}"/>
    <cellStyle name="Normal 7 6 3 4" xfId="2423" xr:uid="{C75E371E-375A-42FB-9862-6F39055590DA}"/>
    <cellStyle name="Normal 7 6 3 5" xfId="2424" xr:uid="{90E43FE9-6D1D-4939-9ACE-EC8EFF486F2A}"/>
    <cellStyle name="Normal 7 6 4" xfId="2425" xr:uid="{DF46E983-F8F9-4B1F-A10A-E7F6A6E22BAC}"/>
    <cellStyle name="Normal 7 6 4 2" xfId="2426" xr:uid="{B1F65DB5-75A9-476A-A536-EB132980DE4F}"/>
    <cellStyle name="Normal 7 6 4 3" xfId="2427" xr:uid="{870ACB05-77D7-4D92-AA4A-C66BBAB77960}"/>
    <cellStyle name="Normal 7 6 4 4" xfId="2428" xr:uid="{BEF51AE7-BDAA-41AE-9417-43E49B2475F7}"/>
    <cellStyle name="Normal 7 6 5" xfId="2429" xr:uid="{0B0D7279-8488-4CB9-ABC2-66D29F2EE6C8}"/>
    <cellStyle name="Normal 7 6 5 2" xfId="2430" xr:uid="{34C1EA6A-204D-4B46-874D-634E204BD9A8}"/>
    <cellStyle name="Normal 7 6 5 3" xfId="2431" xr:uid="{D450D34F-4BCB-4558-AB30-A4BD50855DC0}"/>
    <cellStyle name="Normal 7 6 5 4" xfId="2432" xr:uid="{D0CCE970-A1C4-4BCD-8313-02BBB23B276B}"/>
    <cellStyle name="Normal 7 6 6" xfId="2433" xr:uid="{A657BDD1-7BA2-4B83-B9BE-EEC5DD2248A3}"/>
    <cellStyle name="Normal 7 6 7" xfId="2434" xr:uid="{B5D62461-05F7-48C8-A4D6-9955D31E4C06}"/>
    <cellStyle name="Normal 7 6 8" xfId="2435" xr:uid="{387FDC70-FC91-4862-9F15-42873EE65E11}"/>
    <cellStyle name="Normal 7 7" xfId="2436" xr:uid="{11A8DB92-3DB7-4380-AFE5-ED7DD8178651}"/>
    <cellStyle name="Normal 7 7 2" xfId="2437" xr:uid="{6A7D264B-8C8B-4C51-A479-E9389491A00C}"/>
    <cellStyle name="Normal 7 7 2 2" xfId="2438" xr:uid="{C5D56F67-9CC0-4AE5-8A32-29B84F984086}"/>
    <cellStyle name="Normal 7 7 2 2 2" xfId="2439" xr:uid="{DE5DC897-D911-45C5-98DB-26264B8309A8}"/>
    <cellStyle name="Normal 7 7 2 2 3" xfId="2440" xr:uid="{447DA014-7285-4982-90AA-1C1BABE4C671}"/>
    <cellStyle name="Normal 7 7 2 2 4" xfId="2441" xr:uid="{9494FAAC-AC51-4EC3-A73F-D2EF7B5FBF43}"/>
    <cellStyle name="Normal 7 7 2 3" xfId="2442" xr:uid="{F175831B-3ABD-4EAC-A32C-CD71C8E8FB91}"/>
    <cellStyle name="Normal 7 7 2 4" xfId="2443" xr:uid="{71BE6320-08FD-4AF8-98E3-7E7FC9B7CA3D}"/>
    <cellStyle name="Normal 7 7 2 5" xfId="2444" xr:uid="{63D68F2A-BE5E-4DA6-A2ED-8DA44F55187B}"/>
    <cellStyle name="Normal 7 7 3" xfId="2445" xr:uid="{28E3FCC5-CFFB-42F4-8254-04E05C3030AF}"/>
    <cellStyle name="Normal 7 7 3 2" xfId="2446" xr:uid="{F73139E6-2BD0-4B36-AC86-E839968E7BDD}"/>
    <cellStyle name="Normal 7 7 3 3" xfId="2447" xr:uid="{553125C7-7B7C-48A2-AB16-A8AA3C3719F4}"/>
    <cellStyle name="Normal 7 7 3 4" xfId="2448" xr:uid="{CE8DD956-26AD-4C3B-882F-E5F99910FB80}"/>
    <cellStyle name="Normal 7 7 4" xfId="2449" xr:uid="{9BDBFE33-126F-4AC9-A51B-D3FB88C3DC97}"/>
    <cellStyle name="Normal 7 7 4 2" xfId="2450" xr:uid="{37ADDC46-6549-49AB-9C4E-BB3B821726F0}"/>
    <cellStyle name="Normal 7 7 4 3" xfId="2451" xr:uid="{CC2B5CBD-277B-4746-80E2-6B80D196E704}"/>
    <cellStyle name="Normal 7 7 4 4" xfId="2452" xr:uid="{439D198D-1151-44E7-A8CE-88EE6D9A9956}"/>
    <cellStyle name="Normal 7 7 5" xfId="2453" xr:uid="{C8C46C3A-1147-4FEC-B670-4115194CCBAC}"/>
    <cellStyle name="Normal 7 7 6" xfId="2454" xr:uid="{FA3A5EE2-871C-4C68-A221-2A7E4826974B}"/>
    <cellStyle name="Normal 7 7 7" xfId="2455" xr:uid="{4EA05FC1-9CC1-454F-98B6-8EA268D89D7E}"/>
    <cellStyle name="Normal 7 8" xfId="2456" xr:uid="{B2389529-DD91-4249-B720-E6DA79D41CCE}"/>
    <cellStyle name="Normal 7 8 2" xfId="2457" xr:uid="{53172750-2F4B-479C-8899-C884B3A82BA9}"/>
    <cellStyle name="Normal 7 8 2 2" xfId="2458" xr:uid="{8F6164A0-42EE-45D5-A811-AF720E9F9C5F}"/>
    <cellStyle name="Normal 7 8 2 3" xfId="2459" xr:uid="{B14C8C37-A007-4600-B755-AC9C5591295B}"/>
    <cellStyle name="Normal 7 8 2 4" xfId="2460" xr:uid="{06416068-B744-48EA-AF72-B26DFA3E0E10}"/>
    <cellStyle name="Normal 7 8 3" xfId="2461" xr:uid="{061B0029-FC29-4D46-B0CB-2D1C348B50CE}"/>
    <cellStyle name="Normal 7 8 3 2" xfId="2462" xr:uid="{EF91C192-1F61-434A-B76D-7EABAE125520}"/>
    <cellStyle name="Normal 7 8 3 3" xfId="2463" xr:uid="{2107813B-69B7-40BF-9B3A-ED22DE889ABB}"/>
    <cellStyle name="Normal 7 8 3 4" xfId="2464" xr:uid="{47F0ABE2-F7CA-4D29-9763-B60C51AD29A0}"/>
    <cellStyle name="Normal 7 8 4" xfId="2465" xr:uid="{CC14B6AF-0337-4975-AAA0-83E2AA078E4A}"/>
    <cellStyle name="Normal 7 8 5" xfId="2466" xr:uid="{8C122EB6-2675-4F9A-8233-19B664B1FA82}"/>
    <cellStyle name="Normal 7 8 6" xfId="2467" xr:uid="{3C9A53B6-5B71-4991-8B95-9E78E7DD1026}"/>
    <cellStyle name="Normal 7 9" xfId="2468" xr:uid="{7B753465-3C5D-46B5-AAB0-CEF930E78584}"/>
    <cellStyle name="Normal 7 9 2" xfId="2469" xr:uid="{8371CCC5-5932-4B0E-AC79-7124C6075B78}"/>
    <cellStyle name="Normal 7 9 2 2" xfId="2470" xr:uid="{D29320FE-8B36-43EF-81CF-DF41E10DA2CD}"/>
    <cellStyle name="Normal 7 9 2 2 2" xfId="4379" xr:uid="{E55742BD-7C67-4ECA-88F5-1E2AADB1F98C}"/>
    <cellStyle name="Normal 7 9 2 2 3" xfId="4611" xr:uid="{18BF8D07-C4D0-4E7E-ADA4-B50770089B91}"/>
    <cellStyle name="Normal 7 9 2 3" xfId="2471" xr:uid="{905A25A4-EF00-4A81-80D5-63E42AF0EEA3}"/>
    <cellStyle name="Normal 7 9 2 4" xfId="2472" xr:uid="{7879EE21-2160-47CB-8B7B-1E05FDB223E5}"/>
    <cellStyle name="Normal 7 9 3" xfId="2473" xr:uid="{6644E6B4-B99E-4B92-8F09-781DBB60C0A7}"/>
    <cellStyle name="Normal 7 9 4" xfId="2474" xr:uid="{314AF1AC-D633-4D50-A709-0D68E9811419}"/>
    <cellStyle name="Normal 7 9 4 2" xfId="4745" xr:uid="{9340CA80-4C46-4128-B220-230E1AF6A7A1}"/>
    <cellStyle name="Normal 7 9 4 3" xfId="4612" xr:uid="{BA7CD13C-6DAB-43D7-8D0E-DC1C0D1934EB}"/>
    <cellStyle name="Normal 7 9 4 4" xfId="4464" xr:uid="{D5A0C223-C01D-42FB-8615-78BEF2FC10EF}"/>
    <cellStyle name="Normal 7 9 5" xfId="2475" xr:uid="{1F33448B-4C1A-4430-8031-2291C9F4A1DD}"/>
    <cellStyle name="Normal 8" xfId="87" xr:uid="{82B0670B-A97B-4552-842F-C9560ABC0E5B}"/>
    <cellStyle name="Normal 8 10" xfId="2476" xr:uid="{9C3CE9E8-6010-499A-9346-A975EF2104D9}"/>
    <cellStyle name="Normal 8 10 2" xfId="2477" xr:uid="{02A08498-2DEB-40C2-AEDA-66605443144A}"/>
    <cellStyle name="Normal 8 10 3" xfId="2478" xr:uid="{C1795895-3F8D-4FE6-8217-055A14DAEBBF}"/>
    <cellStyle name="Normal 8 10 4" xfId="2479" xr:uid="{2306417D-5A80-4E13-939D-0A11E3A1F228}"/>
    <cellStyle name="Normal 8 11" xfId="2480" xr:uid="{44FE04C0-CDB4-4C43-9CBA-17A765BA3921}"/>
    <cellStyle name="Normal 8 11 2" xfId="2481" xr:uid="{49FD3343-0C88-475C-8E8A-F27D5558FB1A}"/>
    <cellStyle name="Normal 8 11 3" xfId="2482" xr:uid="{94ABA23B-7F4A-4FB0-93BA-52CAE214CA9B}"/>
    <cellStyle name="Normal 8 11 4" xfId="2483" xr:uid="{A2D3096E-02BB-4EEB-80D2-08708CB81880}"/>
    <cellStyle name="Normal 8 12" xfId="2484" xr:uid="{EDCEE4D5-471C-4F09-A52D-087D1B3E7DE8}"/>
    <cellStyle name="Normal 8 12 2" xfId="2485" xr:uid="{C920585E-5AAF-4025-84E2-67AECE2A9342}"/>
    <cellStyle name="Normal 8 13" xfId="2486" xr:uid="{714C9057-9A8B-4484-9A77-66402AB176FE}"/>
    <cellStyle name="Normal 8 14" xfId="2487" xr:uid="{721488B2-6B4D-4268-A0E0-BE05B87A3363}"/>
    <cellStyle name="Normal 8 15" xfId="2488" xr:uid="{15A68B0D-323C-46F5-A88C-CB637FB011DA}"/>
    <cellStyle name="Normal 8 2" xfId="88" xr:uid="{E875FC9F-C461-4EEF-8981-8287E5B06B57}"/>
    <cellStyle name="Normal 8 2 10" xfId="2489" xr:uid="{C213D05E-27E0-4E7B-A797-F180C3A20AA8}"/>
    <cellStyle name="Normal 8 2 11" xfId="2490" xr:uid="{6E737692-1A44-4148-A4E2-2D0BD0FEAE4B}"/>
    <cellStyle name="Normal 8 2 2" xfId="2491" xr:uid="{EC60913D-0FD4-4216-9CA9-47A32E7A7316}"/>
    <cellStyle name="Normal 8 2 2 2" xfId="2492" xr:uid="{1A182453-3E6E-46DE-9BAE-482BF0D8ACC9}"/>
    <cellStyle name="Normal 8 2 2 2 2" xfId="2493" xr:uid="{A42CF78F-E316-42C7-B06A-D340532FF4CA}"/>
    <cellStyle name="Normal 8 2 2 2 2 2" xfId="2494" xr:uid="{80C15F6D-3F2C-4AF3-95CE-A0B73A4744B0}"/>
    <cellStyle name="Normal 8 2 2 2 2 2 2" xfId="2495" xr:uid="{59B8DDA8-6662-4193-83AA-6C376A9EA07A}"/>
    <cellStyle name="Normal 8 2 2 2 2 2 2 2" xfId="4097" xr:uid="{86FE8C1F-76BE-4F58-9BD7-89466B4EF21F}"/>
    <cellStyle name="Normal 8 2 2 2 2 2 2 2 2" xfId="4098" xr:uid="{8A259436-8548-4D29-A13A-AF8CCAC51251}"/>
    <cellStyle name="Normal 8 2 2 2 2 2 2 3" xfId="4099" xr:uid="{26A4E9B6-DCEA-4574-BF8A-DA640710FED3}"/>
    <cellStyle name="Normal 8 2 2 2 2 2 3" xfId="2496" xr:uid="{18544849-3AC7-4655-ADAF-6200029A5442}"/>
    <cellStyle name="Normal 8 2 2 2 2 2 3 2" xfId="4100" xr:uid="{B9E84B2E-44EA-40F2-AA86-7E88298BBC02}"/>
    <cellStyle name="Normal 8 2 2 2 2 2 4" xfId="2497" xr:uid="{5C3C5023-0298-4058-9CA3-B74979392FEE}"/>
    <cellStyle name="Normal 8 2 2 2 2 3" xfId="2498" xr:uid="{D2B4AF24-25EC-45BD-9E6B-5C7D08F61255}"/>
    <cellStyle name="Normal 8 2 2 2 2 3 2" xfId="2499" xr:uid="{B453A28E-2B05-48BD-A8EE-2092D4993A8C}"/>
    <cellStyle name="Normal 8 2 2 2 2 3 2 2" xfId="4101" xr:uid="{304FB0A7-58CC-44BD-9F2C-5A83455A467F}"/>
    <cellStyle name="Normal 8 2 2 2 2 3 3" xfId="2500" xr:uid="{10DBC1F0-1819-48D0-BCA1-70759AF97FF9}"/>
    <cellStyle name="Normal 8 2 2 2 2 3 4" xfId="2501" xr:uid="{EF4A9DFD-6735-46D4-8545-C680EBA1D854}"/>
    <cellStyle name="Normal 8 2 2 2 2 4" xfId="2502" xr:uid="{05BFD6DB-1450-4088-BA84-8FA17F38DC59}"/>
    <cellStyle name="Normal 8 2 2 2 2 4 2" xfId="4102" xr:uid="{78CC946B-910E-48AA-9B66-9249B65F658C}"/>
    <cellStyle name="Normal 8 2 2 2 2 5" xfId="2503" xr:uid="{B9B6D9D2-69AA-4993-88F5-20A02FEEB45D}"/>
    <cellStyle name="Normal 8 2 2 2 2 6" xfId="2504" xr:uid="{1874AA0A-901C-4A74-A92D-47EDEBC426DB}"/>
    <cellStyle name="Normal 8 2 2 2 3" xfId="2505" xr:uid="{641D32A9-A5F4-4DA3-9819-F25AC2AF97D3}"/>
    <cellStyle name="Normal 8 2 2 2 3 2" xfId="2506" xr:uid="{2AE363B3-A585-48A5-9189-6EEE1CB237AD}"/>
    <cellStyle name="Normal 8 2 2 2 3 2 2" xfId="2507" xr:uid="{89270205-E5AD-4428-A7C5-B1963A783710}"/>
    <cellStyle name="Normal 8 2 2 2 3 2 2 2" xfId="4103" xr:uid="{5DA84049-999C-4073-BCA9-16F89D236082}"/>
    <cellStyle name="Normal 8 2 2 2 3 2 2 2 2" xfId="4104" xr:uid="{921BB92A-C76B-44DE-AC94-9DF0A35DBA5A}"/>
    <cellStyle name="Normal 8 2 2 2 3 2 2 3" xfId="4105" xr:uid="{1E1344BD-F423-4C7E-AB24-0DF7AB1C0CEE}"/>
    <cellStyle name="Normal 8 2 2 2 3 2 3" xfId="2508" xr:uid="{7D401D46-D05F-4481-91E1-D1E5BDB6BA34}"/>
    <cellStyle name="Normal 8 2 2 2 3 2 3 2" xfId="4106" xr:uid="{ABC31F33-BFCE-4B1E-981A-AB65A4098288}"/>
    <cellStyle name="Normal 8 2 2 2 3 2 4" xfId="2509" xr:uid="{D505D5AE-9758-464B-907F-DD0948B7EC1F}"/>
    <cellStyle name="Normal 8 2 2 2 3 3" xfId="2510" xr:uid="{8C5A8BF5-8F6B-4B84-85AD-1829587FD485}"/>
    <cellStyle name="Normal 8 2 2 2 3 3 2" xfId="4107" xr:uid="{683A2E0B-48D0-45F2-A792-1041FA8A3EF5}"/>
    <cellStyle name="Normal 8 2 2 2 3 3 2 2" xfId="4108" xr:uid="{053F6826-E0E3-4385-B421-643D5E7C954E}"/>
    <cellStyle name="Normal 8 2 2 2 3 3 3" xfId="4109" xr:uid="{CD59A82C-F4B4-425E-B711-E78CDB7EF98C}"/>
    <cellStyle name="Normal 8 2 2 2 3 4" xfId="2511" xr:uid="{FB992649-FE52-4050-858F-DC59D832791D}"/>
    <cellStyle name="Normal 8 2 2 2 3 4 2" xfId="4110" xr:uid="{E9E96E2F-4DE5-41E9-96CB-9ED253E9C500}"/>
    <cellStyle name="Normal 8 2 2 2 3 5" xfId="2512" xr:uid="{E772AD6B-0C06-4885-A5BC-9FC97E84A1E2}"/>
    <cellStyle name="Normal 8 2 2 2 4" xfId="2513" xr:uid="{FD09E6FC-C6BC-4C8A-918B-E61D4BA242FC}"/>
    <cellStyle name="Normal 8 2 2 2 4 2" xfId="2514" xr:uid="{51A93B41-44FE-482F-8325-58D81AF85D8F}"/>
    <cellStyle name="Normal 8 2 2 2 4 2 2" xfId="4111" xr:uid="{D7EF2C0F-2D3D-43DC-A73E-2E5847BE2216}"/>
    <cellStyle name="Normal 8 2 2 2 4 2 2 2" xfId="4112" xr:uid="{A2112227-B3BB-481C-A1E3-2EB2C14C9183}"/>
    <cellStyle name="Normal 8 2 2 2 4 2 3" xfId="4113" xr:uid="{E676E104-D3B1-4B9A-9963-8E3CA710FC57}"/>
    <cellStyle name="Normal 8 2 2 2 4 3" xfId="2515" xr:uid="{E3A03BB9-4716-4E4D-81FC-B29EE694489B}"/>
    <cellStyle name="Normal 8 2 2 2 4 3 2" xfId="4114" xr:uid="{24A2EBC8-AD86-4429-9E21-B4AF640761F2}"/>
    <cellStyle name="Normal 8 2 2 2 4 4" xfId="2516" xr:uid="{4BB69AD4-27ED-4BA1-BA7F-125B402316EA}"/>
    <cellStyle name="Normal 8 2 2 2 5" xfId="2517" xr:uid="{B492E203-104A-4F77-A645-59C763F9553F}"/>
    <cellStyle name="Normal 8 2 2 2 5 2" xfId="2518" xr:uid="{4E522509-7CC8-4D11-819A-0469546539BC}"/>
    <cellStyle name="Normal 8 2 2 2 5 2 2" xfId="4115" xr:uid="{C6710323-67D2-4306-8804-2E56AB2DEA65}"/>
    <cellStyle name="Normal 8 2 2 2 5 3" xfId="2519" xr:uid="{B7204600-49CF-4608-A8F1-E476855A453C}"/>
    <cellStyle name="Normal 8 2 2 2 5 4" xfId="2520" xr:uid="{82D3B8D5-E56B-41ED-A573-6159DDD85C9E}"/>
    <cellStyle name="Normal 8 2 2 2 6" xfId="2521" xr:uid="{B25003C6-F019-4D2C-A9F5-50F93C23D52F}"/>
    <cellStyle name="Normal 8 2 2 2 6 2" xfId="4116" xr:uid="{286F23EF-A557-4BF9-ABF6-54C075641DB9}"/>
    <cellStyle name="Normal 8 2 2 2 7" xfId="2522" xr:uid="{45FD3A72-182E-4104-90DF-DA374F092E3C}"/>
    <cellStyle name="Normal 8 2 2 2 8" xfId="2523" xr:uid="{CC0334C4-ED04-4377-A9D2-9218DFB851AB}"/>
    <cellStyle name="Normal 8 2 2 3" xfId="2524" xr:uid="{1EBA7253-B866-411F-9ADF-8A9753B8BFCF}"/>
    <cellStyle name="Normal 8 2 2 3 2" xfId="2525" xr:uid="{D2613D73-EDB4-4D5F-8126-4A67E1D45FDE}"/>
    <cellStyle name="Normal 8 2 2 3 2 2" xfId="2526" xr:uid="{C10E19D1-F55C-44A6-A920-5357FE4733FC}"/>
    <cellStyle name="Normal 8 2 2 3 2 2 2" xfId="4117" xr:uid="{358AFF06-D1C3-4245-AF9F-723DA6EDAD5B}"/>
    <cellStyle name="Normal 8 2 2 3 2 2 2 2" xfId="4118" xr:uid="{A913E72B-44AA-4D71-9E3A-4D28A5519234}"/>
    <cellStyle name="Normal 8 2 2 3 2 2 3" xfId="4119" xr:uid="{3BFAEA24-35E2-40AE-A3F9-24F2F32C60F2}"/>
    <cellStyle name="Normal 8 2 2 3 2 3" xfId="2527" xr:uid="{A70F4BB2-FA6E-4EB1-B29A-C76DEDB3ECF6}"/>
    <cellStyle name="Normal 8 2 2 3 2 3 2" xfId="4120" xr:uid="{07B2D398-1F95-4D06-9CE2-03757F3AA923}"/>
    <cellStyle name="Normal 8 2 2 3 2 4" xfId="2528" xr:uid="{17ACDB64-B90C-493A-A572-58A091249667}"/>
    <cellStyle name="Normal 8 2 2 3 3" xfId="2529" xr:uid="{43432B1D-FD6D-41DC-835C-A2C128984FF7}"/>
    <cellStyle name="Normal 8 2 2 3 3 2" xfId="2530" xr:uid="{B7FFBBAC-A305-44F6-BF3E-891E150E8C15}"/>
    <cellStyle name="Normal 8 2 2 3 3 2 2" xfId="4121" xr:uid="{CB944A02-24FB-4858-95C7-448D43CAE6DF}"/>
    <cellStyle name="Normal 8 2 2 3 3 3" xfId="2531" xr:uid="{AA75D7F2-00FB-46C1-AF88-EDBAC3FCB788}"/>
    <cellStyle name="Normal 8 2 2 3 3 4" xfId="2532" xr:uid="{226F463C-B501-4E6F-907C-8BD86D304A30}"/>
    <cellStyle name="Normal 8 2 2 3 4" xfId="2533" xr:uid="{DBF7A377-12CB-43AC-B64C-2EAAC378E95E}"/>
    <cellStyle name="Normal 8 2 2 3 4 2" xfId="4122" xr:uid="{D9FE9806-D4AD-4110-BC58-E61AF6882A1A}"/>
    <cellStyle name="Normal 8 2 2 3 5" xfId="2534" xr:uid="{37E27AE9-73A8-447F-BBFD-9B4BC48BEAB4}"/>
    <cellStyle name="Normal 8 2 2 3 6" xfId="2535" xr:uid="{C894FF3D-F46C-4E9B-B2A5-A1335F6698C3}"/>
    <cellStyle name="Normal 8 2 2 4" xfId="2536" xr:uid="{CC96377B-ABBF-4D81-B8A4-F9D2B122C01B}"/>
    <cellStyle name="Normal 8 2 2 4 2" xfId="2537" xr:uid="{CF137494-76D9-42FB-A5F7-CB743BBA22C0}"/>
    <cellStyle name="Normal 8 2 2 4 2 2" xfId="2538" xr:uid="{9D7FE4D7-AF1C-4558-8F83-962980BF6089}"/>
    <cellStyle name="Normal 8 2 2 4 2 2 2" xfId="4123" xr:uid="{0C28F5D9-F647-4EB0-8EF8-4BB33D9990CA}"/>
    <cellStyle name="Normal 8 2 2 4 2 2 2 2" xfId="4124" xr:uid="{A6BDF09E-4F8D-4021-9E2D-EF364291DF1E}"/>
    <cellStyle name="Normal 8 2 2 4 2 2 3" xfId="4125" xr:uid="{F5AEC695-5161-4573-B382-935D27CE4F81}"/>
    <cellStyle name="Normal 8 2 2 4 2 3" xfId="2539" xr:uid="{98314B94-DE20-478B-896F-E0450A2E9E3B}"/>
    <cellStyle name="Normal 8 2 2 4 2 3 2" xfId="4126" xr:uid="{38C1C1A2-9BDC-4BC8-B198-F5A9EF6B9494}"/>
    <cellStyle name="Normal 8 2 2 4 2 4" xfId="2540" xr:uid="{FBCA0332-4FC6-4D60-9485-4C385113968B}"/>
    <cellStyle name="Normal 8 2 2 4 3" xfId="2541" xr:uid="{0855133A-266F-40C3-B65D-8FCD68E7E5D7}"/>
    <cellStyle name="Normal 8 2 2 4 3 2" xfId="4127" xr:uid="{47CC1B8D-972F-4598-806B-0CB50971C4A2}"/>
    <cellStyle name="Normal 8 2 2 4 3 2 2" xfId="4128" xr:uid="{839364F7-22A9-46CA-9C47-933167122853}"/>
    <cellStyle name="Normal 8 2 2 4 3 3" xfId="4129" xr:uid="{D513C2CA-CFE5-47D9-BCD3-618FA829CB72}"/>
    <cellStyle name="Normal 8 2 2 4 4" xfId="2542" xr:uid="{B76DA13F-A9F2-42A5-BADD-27E84E2D996A}"/>
    <cellStyle name="Normal 8 2 2 4 4 2" xfId="4130" xr:uid="{71F5DB14-D3D2-428F-B75E-88C97CF430C7}"/>
    <cellStyle name="Normal 8 2 2 4 5" xfId="2543" xr:uid="{0045A852-AD06-40E1-9907-0A1B1FFE90A8}"/>
    <cellStyle name="Normal 8 2 2 5" xfId="2544" xr:uid="{5B813621-5B72-476D-8E92-7F4718C72CDE}"/>
    <cellStyle name="Normal 8 2 2 5 2" xfId="2545" xr:uid="{BF4C6F56-BD2E-4614-81D3-0EC0CFBAD74F}"/>
    <cellStyle name="Normal 8 2 2 5 2 2" xfId="4131" xr:uid="{120C49A6-A202-403A-960A-11333A10F659}"/>
    <cellStyle name="Normal 8 2 2 5 2 2 2" xfId="4132" xr:uid="{B64143D8-F589-4130-8092-D681AAB65B55}"/>
    <cellStyle name="Normal 8 2 2 5 2 3" xfId="4133" xr:uid="{152169BF-BEA7-42FB-AC5D-CE6D04E9CEA3}"/>
    <cellStyle name="Normal 8 2 2 5 3" xfId="2546" xr:uid="{F76F4C22-A8BD-4C6E-981B-3E791533A1A5}"/>
    <cellStyle name="Normal 8 2 2 5 3 2" xfId="4134" xr:uid="{2E64D4CE-DC0D-4218-B1E6-F8F13DDA351D}"/>
    <cellStyle name="Normal 8 2 2 5 4" xfId="2547" xr:uid="{13D40266-5EB3-44DF-934F-4B18D995C06E}"/>
    <cellStyle name="Normal 8 2 2 6" xfId="2548" xr:uid="{07AB710C-0B53-4D64-AB3F-FD96F517877C}"/>
    <cellStyle name="Normal 8 2 2 6 2" xfId="2549" xr:uid="{FF2F3E13-CE05-417E-8CCB-27D7BC929FEB}"/>
    <cellStyle name="Normal 8 2 2 6 2 2" xfId="4135" xr:uid="{C7C78AFD-7C40-4F55-9D8B-812BC014FB8E}"/>
    <cellStyle name="Normal 8 2 2 6 3" xfId="2550" xr:uid="{BB9435B5-C99E-4C72-8383-7BC450CFABAC}"/>
    <cellStyle name="Normal 8 2 2 6 4" xfId="2551" xr:uid="{9DC17C86-98D6-4224-9603-D08DF80C5695}"/>
    <cellStyle name="Normal 8 2 2 7" xfId="2552" xr:uid="{0870B96E-AE7B-4E93-8762-B7ABDFBB0BFC}"/>
    <cellStyle name="Normal 8 2 2 7 2" xfId="4136" xr:uid="{D88088DD-8600-4B5C-8E9F-B5FAC43AABE5}"/>
    <cellStyle name="Normal 8 2 2 8" xfId="2553" xr:uid="{D8CDE97F-ECEA-4163-B677-F03E645A47AE}"/>
    <cellStyle name="Normal 8 2 2 9" xfId="2554" xr:uid="{74E0069E-6472-4142-9959-8D03CA63E364}"/>
    <cellStyle name="Normal 8 2 3" xfId="2555" xr:uid="{8595AB4F-51FA-404A-B0AC-37387D16E97C}"/>
    <cellStyle name="Normal 8 2 3 2" xfId="2556" xr:uid="{31C2093E-7143-4442-A0EF-DC8762810DAE}"/>
    <cellStyle name="Normal 8 2 3 2 2" xfId="2557" xr:uid="{FC4C25C1-01E9-4113-A159-F9450B91289E}"/>
    <cellStyle name="Normal 8 2 3 2 2 2" xfId="2558" xr:uid="{81DDDB91-9295-43BC-8D61-872D960A8741}"/>
    <cellStyle name="Normal 8 2 3 2 2 2 2" xfId="4137" xr:uid="{1FFB40C3-41FE-4DF1-8A1F-B205471598AD}"/>
    <cellStyle name="Normal 8 2 3 2 2 2 2 2" xfId="4138" xr:uid="{2358EAEE-CE90-4CD4-8C43-4B86C2B13A4F}"/>
    <cellStyle name="Normal 8 2 3 2 2 2 3" xfId="4139" xr:uid="{09C7F389-E080-4486-9C56-5E2F6EE9CFC5}"/>
    <cellStyle name="Normal 8 2 3 2 2 3" xfId="2559" xr:uid="{494D2E0E-DD1A-420B-85CC-5375FDFD9913}"/>
    <cellStyle name="Normal 8 2 3 2 2 3 2" xfId="4140" xr:uid="{16B19455-E1A6-40DA-835F-B9D0733CC908}"/>
    <cellStyle name="Normal 8 2 3 2 2 4" xfId="2560" xr:uid="{7D5E3BB2-584C-4403-B97C-466DC785F3A2}"/>
    <cellStyle name="Normal 8 2 3 2 3" xfId="2561" xr:uid="{2BF74C33-5A6A-4D75-B784-515C4613994F}"/>
    <cellStyle name="Normal 8 2 3 2 3 2" xfId="2562" xr:uid="{8187EE47-6C55-4B58-B27E-5BAF86B491DC}"/>
    <cellStyle name="Normal 8 2 3 2 3 2 2" xfId="4141" xr:uid="{DF55677D-1786-47AF-97CE-CF8C24D83C93}"/>
    <cellStyle name="Normal 8 2 3 2 3 3" xfId="2563" xr:uid="{62A5CBDB-0B70-4409-8D8E-B26F2775DFA2}"/>
    <cellStyle name="Normal 8 2 3 2 3 4" xfId="2564" xr:uid="{3FEDC842-D05B-4E32-B6E2-BE8482C5C3B0}"/>
    <cellStyle name="Normal 8 2 3 2 4" xfId="2565" xr:uid="{13360D29-BFF6-49D6-8B4B-60ED9AEC9961}"/>
    <cellStyle name="Normal 8 2 3 2 4 2" xfId="4142" xr:uid="{44C48AD4-F97A-4958-A541-2773874620C4}"/>
    <cellStyle name="Normal 8 2 3 2 5" xfId="2566" xr:uid="{0029DE20-2C64-410D-81CA-C5B2B036596F}"/>
    <cellStyle name="Normal 8 2 3 2 6" xfId="2567" xr:uid="{3DFC9E59-59F6-44FC-A71B-17BFC1138139}"/>
    <cellStyle name="Normal 8 2 3 3" xfId="2568" xr:uid="{E699A919-E0D4-4A0A-A650-12D937E61A0B}"/>
    <cellStyle name="Normal 8 2 3 3 2" xfId="2569" xr:uid="{8084D461-F976-49FB-9CB5-21369727101A}"/>
    <cellStyle name="Normal 8 2 3 3 2 2" xfId="2570" xr:uid="{5736C453-7F19-450A-82F4-DB150414494E}"/>
    <cellStyle name="Normal 8 2 3 3 2 2 2" xfId="4143" xr:uid="{BAD6E609-0A61-4959-A422-93FCE7668088}"/>
    <cellStyle name="Normal 8 2 3 3 2 2 2 2" xfId="4144" xr:uid="{DEE98844-08B9-4385-99C7-76E3C2390288}"/>
    <cellStyle name="Normal 8 2 3 3 2 2 3" xfId="4145" xr:uid="{260A039C-BD85-43EE-8B26-C3877209713C}"/>
    <cellStyle name="Normal 8 2 3 3 2 3" xfId="2571" xr:uid="{E5255196-D7CF-42A9-8B15-199DE3581D11}"/>
    <cellStyle name="Normal 8 2 3 3 2 3 2" xfId="4146" xr:uid="{39D31616-5B27-4E67-ADCD-ED56BDA84ED5}"/>
    <cellStyle name="Normal 8 2 3 3 2 4" xfId="2572" xr:uid="{6D3AAD08-3FDC-4DE5-B47C-86293CCDACA4}"/>
    <cellStyle name="Normal 8 2 3 3 3" xfId="2573" xr:uid="{3D6783B7-9226-4ABC-B9A1-59C5F7D0B039}"/>
    <cellStyle name="Normal 8 2 3 3 3 2" xfId="4147" xr:uid="{7D8C9961-F090-498F-AC82-4DE7C15FD0C9}"/>
    <cellStyle name="Normal 8 2 3 3 3 2 2" xfId="4148" xr:uid="{61A6057F-EB82-47D0-A7BD-189B4F6853B6}"/>
    <cellStyle name="Normal 8 2 3 3 3 3" xfId="4149" xr:uid="{26259B58-0456-4820-8F0D-61D92A42FCF0}"/>
    <cellStyle name="Normal 8 2 3 3 4" xfId="2574" xr:uid="{DAD1B722-58D7-446E-AE51-EE1851C7F255}"/>
    <cellStyle name="Normal 8 2 3 3 4 2" xfId="4150" xr:uid="{E7603E3C-24A4-41CE-9886-0B87D9897EEA}"/>
    <cellStyle name="Normal 8 2 3 3 5" xfId="2575" xr:uid="{602A1BE6-6B0A-405C-A84C-90DBCE7095B3}"/>
    <cellStyle name="Normal 8 2 3 4" xfId="2576" xr:uid="{3AA53E72-478F-4302-9D4D-4615CC9C36D6}"/>
    <cellStyle name="Normal 8 2 3 4 2" xfId="2577" xr:uid="{F54EA93F-CF8E-4D4A-B940-41DE54A0418C}"/>
    <cellStyle name="Normal 8 2 3 4 2 2" xfId="4151" xr:uid="{BA9E4BCB-98A2-4FD1-AC90-3EA764B68523}"/>
    <cellStyle name="Normal 8 2 3 4 2 2 2" xfId="4152" xr:uid="{4E9C9929-CE52-421A-B4F1-0A1280A6D75B}"/>
    <cellStyle name="Normal 8 2 3 4 2 3" xfId="4153" xr:uid="{D868F52B-2CC6-42F8-9F81-3BE6D41E4BC6}"/>
    <cellStyle name="Normal 8 2 3 4 3" xfId="2578" xr:uid="{467B7C7A-92B2-4982-A57F-638F271CB221}"/>
    <cellStyle name="Normal 8 2 3 4 3 2" xfId="4154" xr:uid="{CD1F9A7D-1892-408A-9C1A-17D9B368A4DD}"/>
    <cellStyle name="Normal 8 2 3 4 4" xfId="2579" xr:uid="{F9A9EF96-820F-4234-AD9D-044A67EBDD22}"/>
    <cellStyle name="Normal 8 2 3 5" xfId="2580" xr:uid="{DF6DFDE4-5145-46F2-82B9-7A3850C86F6E}"/>
    <cellStyle name="Normal 8 2 3 5 2" xfId="2581" xr:uid="{89B37985-F874-4F7F-A925-A8E46B1950D8}"/>
    <cellStyle name="Normal 8 2 3 5 2 2" xfId="4155" xr:uid="{D99214EC-2ADA-4D55-A323-459AE83575F8}"/>
    <cellStyle name="Normal 8 2 3 5 3" xfId="2582" xr:uid="{D44D1314-28AF-49F5-BABD-9CBDA038EFD9}"/>
    <cellStyle name="Normal 8 2 3 5 4" xfId="2583" xr:uid="{549DC69D-0E05-46B3-AC81-EC2353004D22}"/>
    <cellStyle name="Normal 8 2 3 6" xfId="2584" xr:uid="{6DF717E6-6E24-4A31-B168-1BCB13CB21FF}"/>
    <cellStyle name="Normal 8 2 3 6 2" xfId="4156" xr:uid="{82C3C4B0-01DA-487D-AF01-3A9227EFF521}"/>
    <cellStyle name="Normal 8 2 3 7" xfId="2585" xr:uid="{F2D745D7-78E9-4BAF-9F88-427AB80F648A}"/>
    <cellStyle name="Normal 8 2 3 8" xfId="2586" xr:uid="{DD73B55E-59F8-46EB-B44F-2D93AB666D32}"/>
    <cellStyle name="Normal 8 2 4" xfId="2587" xr:uid="{C7288115-8C80-4EEF-A76D-C2B691816D87}"/>
    <cellStyle name="Normal 8 2 4 2" xfId="2588" xr:uid="{0E0DC1B2-33EB-4318-AEC9-A7DC3236E308}"/>
    <cellStyle name="Normal 8 2 4 2 2" xfId="2589" xr:uid="{11EB386D-9CA9-4EBB-9BFC-9A11F030F5E0}"/>
    <cellStyle name="Normal 8 2 4 2 2 2" xfId="2590" xr:uid="{B688CE98-4472-4DDF-AA11-77E347508C7F}"/>
    <cellStyle name="Normal 8 2 4 2 2 2 2" xfId="4157" xr:uid="{EB30885C-3139-4A1C-AFBD-8D8BC897BEE1}"/>
    <cellStyle name="Normal 8 2 4 2 2 3" xfId="2591" xr:uid="{C55D2BF3-D228-415F-8CE1-FD714D48143B}"/>
    <cellStyle name="Normal 8 2 4 2 2 4" xfId="2592" xr:uid="{CD1B632C-F895-48F2-8E25-206C109B7FF7}"/>
    <cellStyle name="Normal 8 2 4 2 3" xfId="2593" xr:uid="{38DB852F-3CE3-4352-A8F1-3E85FE235149}"/>
    <cellStyle name="Normal 8 2 4 2 3 2" xfId="4158" xr:uid="{97F305E7-489E-49B7-B37F-2A23990A9720}"/>
    <cellStyle name="Normal 8 2 4 2 4" xfId="2594" xr:uid="{E91F9A9D-319B-4604-A8BF-33702EBEEFDD}"/>
    <cellStyle name="Normal 8 2 4 2 5" xfId="2595" xr:uid="{48204EAA-64A3-4A9B-BA6E-340D2C6F9EF1}"/>
    <cellStyle name="Normal 8 2 4 3" xfId="2596" xr:uid="{54C64082-0DE6-4B6C-A9A5-487DB4A7B810}"/>
    <cellStyle name="Normal 8 2 4 3 2" xfId="2597" xr:uid="{AEC433B9-B1FC-460E-A95D-B7560497493C}"/>
    <cellStyle name="Normal 8 2 4 3 2 2" xfId="4159" xr:uid="{9C38EBC0-9DCD-4D27-8441-214441C504C0}"/>
    <cellStyle name="Normal 8 2 4 3 3" xfId="2598" xr:uid="{E3968760-03B5-439C-B73E-15D36128FE1F}"/>
    <cellStyle name="Normal 8 2 4 3 4" xfId="2599" xr:uid="{2CF3FE23-1E3F-42DF-AB82-7822FB1DA436}"/>
    <cellStyle name="Normal 8 2 4 4" xfId="2600" xr:uid="{95893097-5CC4-40B7-9AA3-53C25BA7241A}"/>
    <cellStyle name="Normal 8 2 4 4 2" xfId="2601" xr:uid="{B279AC7F-3DE4-4EE4-AE80-75532AF7C010}"/>
    <cellStyle name="Normal 8 2 4 4 3" xfId="2602" xr:uid="{DE1D597E-8421-4577-A8DA-9FB6839F7531}"/>
    <cellStyle name="Normal 8 2 4 4 4" xfId="2603" xr:uid="{A2EC4AB6-2203-4C6F-BC65-C0F18D71D97C}"/>
    <cellStyle name="Normal 8 2 4 5" xfId="2604" xr:uid="{0761485C-6930-49E1-8ABD-D7488D819835}"/>
    <cellStyle name="Normal 8 2 4 6" xfId="2605" xr:uid="{DC381F0F-7495-4A92-B363-241D61A5BC2F}"/>
    <cellStyle name="Normal 8 2 4 7" xfId="2606" xr:uid="{34534BF5-B6B8-4E36-831B-2217B219FC22}"/>
    <cellStyle name="Normal 8 2 5" xfId="2607" xr:uid="{2EFD8600-BC73-4ABE-94C1-2ACD359086F7}"/>
    <cellStyle name="Normal 8 2 5 2" xfId="2608" xr:uid="{90D343BA-74C4-442B-9E18-C4F5527856C9}"/>
    <cellStyle name="Normal 8 2 5 2 2" xfId="2609" xr:uid="{B7BE466A-CE87-4C6B-8961-61A3D4009B25}"/>
    <cellStyle name="Normal 8 2 5 2 2 2" xfId="4160" xr:uid="{24CCEB3B-E7D4-4650-8B31-6D8A3D616419}"/>
    <cellStyle name="Normal 8 2 5 2 2 2 2" xfId="4161" xr:uid="{FC07E769-81BA-43FC-9153-3A6A5BB1B11B}"/>
    <cellStyle name="Normal 8 2 5 2 2 3" xfId="4162" xr:uid="{70D759A9-1F89-4003-A57D-61D12ADAE359}"/>
    <cellStyle name="Normal 8 2 5 2 3" xfId="2610" xr:uid="{76FE5A7D-A6B1-4AE8-9557-000EB4CC8581}"/>
    <cellStyle name="Normal 8 2 5 2 3 2" xfId="4163" xr:uid="{3007D627-67A6-46B2-96AA-D16628A34F5C}"/>
    <cellStyle name="Normal 8 2 5 2 4" xfId="2611" xr:uid="{BA374E5F-A1A6-46EC-A847-9F378DCDDFE9}"/>
    <cellStyle name="Normal 8 2 5 3" xfId="2612" xr:uid="{CA086076-7B0D-4A80-87B4-09E49B396C92}"/>
    <cellStyle name="Normal 8 2 5 3 2" xfId="2613" xr:uid="{5EBF23C5-F5E5-45D1-89B1-18FBFE11FCD2}"/>
    <cellStyle name="Normal 8 2 5 3 2 2" xfId="4164" xr:uid="{348D3F8C-3D1B-4300-BEE2-D5D6D398FD17}"/>
    <cellStyle name="Normal 8 2 5 3 3" xfId="2614" xr:uid="{8889ABBF-22F7-4C66-AFA3-6E7A5D209A51}"/>
    <cellStyle name="Normal 8 2 5 3 4" xfId="2615" xr:uid="{8DF585A3-4EC1-4A75-87AA-CDE2D6867B17}"/>
    <cellStyle name="Normal 8 2 5 4" xfId="2616" xr:uid="{54663368-A2A5-4462-ABED-E1F7E386E3B2}"/>
    <cellStyle name="Normal 8 2 5 4 2" xfId="4165" xr:uid="{826BFD22-E9F8-422A-9E10-DBCDB297BCA7}"/>
    <cellStyle name="Normal 8 2 5 5" xfId="2617" xr:uid="{6DE72EFA-9344-4CB3-B54C-9B95DC97F5F2}"/>
    <cellStyle name="Normal 8 2 5 6" xfId="2618" xr:uid="{33003A13-8B83-4CBD-B896-81DBDCB45B76}"/>
    <cellStyle name="Normal 8 2 6" xfId="2619" xr:uid="{6A66AA91-7A5C-43EC-932B-43FDC3720835}"/>
    <cellStyle name="Normal 8 2 6 2" xfId="2620" xr:uid="{D1CEC526-9D88-4508-922C-904B513982AA}"/>
    <cellStyle name="Normal 8 2 6 2 2" xfId="2621" xr:uid="{235E05C3-618E-4649-A4F7-0D6F78A154EC}"/>
    <cellStyle name="Normal 8 2 6 2 2 2" xfId="4166" xr:uid="{3F6B82C8-7A25-4D9C-BC90-26FD55919506}"/>
    <cellStyle name="Normal 8 2 6 2 3" xfId="2622" xr:uid="{C2F1D93F-319F-4137-9A18-F909ED720AB1}"/>
    <cellStyle name="Normal 8 2 6 2 4" xfId="2623" xr:uid="{1060E84D-318A-40DB-A64A-8F8DEE9EBFD1}"/>
    <cellStyle name="Normal 8 2 6 3" xfId="2624" xr:uid="{68DF7A71-44D3-4E15-9F96-8E3BE564011E}"/>
    <cellStyle name="Normal 8 2 6 3 2" xfId="4167" xr:uid="{2EEC1706-6419-4DE7-86DD-D99B4A425DC7}"/>
    <cellStyle name="Normal 8 2 6 4" xfId="2625" xr:uid="{C1BC786D-06A3-45FF-815C-CD2AE52E58BA}"/>
    <cellStyle name="Normal 8 2 6 5" xfId="2626" xr:uid="{A233D027-2B98-4F63-BD5D-8F2377A6FBF0}"/>
    <cellStyle name="Normal 8 2 7" xfId="2627" xr:uid="{5120D402-9BC9-4AB7-9313-E33548EA9287}"/>
    <cellStyle name="Normal 8 2 7 2" xfId="2628" xr:uid="{FEAF65E8-B55A-458A-8900-92BE0F7A80D9}"/>
    <cellStyle name="Normal 8 2 7 2 2" xfId="4168" xr:uid="{5D45E059-D58F-4F9E-A956-AC08E6DCEDAF}"/>
    <cellStyle name="Normal 8 2 7 3" xfId="2629" xr:uid="{C78C875A-58DC-41CD-8D22-7E758A314EF0}"/>
    <cellStyle name="Normal 8 2 7 4" xfId="2630" xr:uid="{B2AEDE67-7E07-4447-826E-8B6E3D1FC1A0}"/>
    <cellStyle name="Normal 8 2 8" xfId="2631" xr:uid="{5B727C59-5DEB-4EE0-9730-C79A20E31632}"/>
    <cellStyle name="Normal 8 2 8 2" xfId="2632" xr:uid="{8B04A2DB-2C11-4B6E-AA48-71C6944777CF}"/>
    <cellStyle name="Normal 8 2 8 3" xfId="2633" xr:uid="{E80621AC-F313-44AE-B082-897850033844}"/>
    <cellStyle name="Normal 8 2 8 4" xfId="2634" xr:uid="{BD50CD2F-AC18-419D-937F-BC61137D572C}"/>
    <cellStyle name="Normal 8 2 9" xfId="2635" xr:uid="{44B61EFE-D30E-4CC9-B284-2392C46FEEEA}"/>
    <cellStyle name="Normal 8 3" xfId="2636" xr:uid="{DFB2C875-943F-4AD7-8B1C-7BC9A7FE3537}"/>
    <cellStyle name="Normal 8 3 10" xfId="2637" xr:uid="{8ECD5453-D15C-4D84-ACF1-090AADAAD7FA}"/>
    <cellStyle name="Normal 8 3 11" xfId="2638" xr:uid="{41F47A51-A3C2-4FD5-91D7-9BE8898BA786}"/>
    <cellStyle name="Normal 8 3 2" xfId="2639" xr:uid="{7A200862-6A77-4176-B71E-2B43D495BD51}"/>
    <cellStyle name="Normal 8 3 2 2" xfId="2640" xr:uid="{D68CB073-8B5C-4CA1-BA8C-1AF7FF797FC7}"/>
    <cellStyle name="Normal 8 3 2 2 2" xfId="2641" xr:uid="{968D7E94-B4D0-431F-9AE9-1634F98F42F7}"/>
    <cellStyle name="Normal 8 3 2 2 2 2" xfId="2642" xr:uid="{1FF4991C-9ABD-4DBE-96D2-FC5E7C2B3EFE}"/>
    <cellStyle name="Normal 8 3 2 2 2 2 2" xfId="2643" xr:uid="{255BD4A7-C22E-42AD-B0A9-D9D6E493F349}"/>
    <cellStyle name="Normal 8 3 2 2 2 2 2 2" xfId="4169" xr:uid="{498C9615-FA24-49FF-BB12-40D9B335ABFF}"/>
    <cellStyle name="Normal 8 3 2 2 2 2 3" xfId="2644" xr:uid="{1D2C4919-3196-49A3-AA40-DD3F0C9898D5}"/>
    <cellStyle name="Normal 8 3 2 2 2 2 4" xfId="2645" xr:uid="{FD8ED4EC-EAB9-4F1F-9425-0372F3F2DD3D}"/>
    <cellStyle name="Normal 8 3 2 2 2 3" xfId="2646" xr:uid="{9FA5D3B7-5452-4B4C-98DB-E57379F33FD1}"/>
    <cellStyle name="Normal 8 3 2 2 2 3 2" xfId="2647" xr:uid="{E4D23604-47DE-4D9A-9E0F-2B7EA3D7D787}"/>
    <cellStyle name="Normal 8 3 2 2 2 3 3" xfId="2648" xr:uid="{6032241B-5B68-4295-A451-FB0F7BBC740C}"/>
    <cellStyle name="Normal 8 3 2 2 2 3 4" xfId="2649" xr:uid="{F373D879-F7D8-496A-BE37-15FCB528D77F}"/>
    <cellStyle name="Normal 8 3 2 2 2 4" xfId="2650" xr:uid="{17E680FC-B1A9-4317-A4D7-B26C2A688805}"/>
    <cellStyle name="Normal 8 3 2 2 2 5" xfId="2651" xr:uid="{3E784742-ADC7-4092-B0B7-38FA3E523E0B}"/>
    <cellStyle name="Normal 8 3 2 2 2 6" xfId="2652" xr:uid="{B872307C-7854-4676-8832-69D13E1373D3}"/>
    <cellStyle name="Normal 8 3 2 2 3" xfId="2653" xr:uid="{3921245C-A234-4208-A913-28EDDF2649A9}"/>
    <cellStyle name="Normal 8 3 2 2 3 2" xfId="2654" xr:uid="{31336ADA-CD34-4D10-9803-865A3065EA9B}"/>
    <cellStyle name="Normal 8 3 2 2 3 2 2" xfId="2655" xr:uid="{9045E119-E637-45EF-A03F-C9109EA700E8}"/>
    <cellStyle name="Normal 8 3 2 2 3 2 3" xfId="2656" xr:uid="{96D71B85-7BA1-418C-A8C2-6605089CA318}"/>
    <cellStyle name="Normal 8 3 2 2 3 2 4" xfId="2657" xr:uid="{9E3336ED-3AE8-4CCD-B4FF-1034B5768799}"/>
    <cellStyle name="Normal 8 3 2 2 3 3" xfId="2658" xr:uid="{07F840F1-76F1-472B-8C3F-AAB7B57BB12A}"/>
    <cellStyle name="Normal 8 3 2 2 3 4" xfId="2659" xr:uid="{FF9211A3-1C9A-4D35-8F83-F70F0585B0CC}"/>
    <cellStyle name="Normal 8 3 2 2 3 5" xfId="2660" xr:uid="{D2827290-3932-4938-A6D9-A9B7250E8D0F}"/>
    <cellStyle name="Normal 8 3 2 2 4" xfId="2661" xr:uid="{CB647697-8FA7-4C41-ABF2-C44955A62D82}"/>
    <cellStyle name="Normal 8 3 2 2 4 2" xfId="2662" xr:uid="{9AD0B603-52D4-4FE5-A6DD-23AD0D308437}"/>
    <cellStyle name="Normal 8 3 2 2 4 3" xfId="2663" xr:uid="{2BB04E8F-D36C-4293-BC81-85DDF42DBA25}"/>
    <cellStyle name="Normal 8 3 2 2 4 4" xfId="2664" xr:uid="{A132558D-EBB5-44A6-984A-B6880DDDC022}"/>
    <cellStyle name="Normal 8 3 2 2 5" xfId="2665" xr:uid="{9F140047-D63D-4D8C-8767-531447F946F9}"/>
    <cellStyle name="Normal 8 3 2 2 5 2" xfId="2666" xr:uid="{E09B3127-18E6-4CBC-B4EE-E90B95676F98}"/>
    <cellStyle name="Normal 8 3 2 2 5 3" xfId="2667" xr:uid="{DF750D63-3318-4FF4-9EB3-6D38F2255545}"/>
    <cellStyle name="Normal 8 3 2 2 5 4" xfId="2668" xr:uid="{EB684CD4-2993-4507-BD08-9C3EC0073DDF}"/>
    <cellStyle name="Normal 8 3 2 2 6" xfId="2669" xr:uid="{71A9E4E7-2556-40C2-889A-F6F52FA39E32}"/>
    <cellStyle name="Normal 8 3 2 2 7" xfId="2670" xr:uid="{6ABC48FB-C443-489D-8020-4DC56C1C74CA}"/>
    <cellStyle name="Normal 8 3 2 2 8" xfId="2671" xr:uid="{DD883AED-B5FA-4900-897D-639A5F9B6740}"/>
    <cellStyle name="Normal 8 3 2 3" xfId="2672" xr:uid="{07766F97-D4AD-48E4-B427-C375972DF3EC}"/>
    <cellStyle name="Normal 8 3 2 3 2" xfId="2673" xr:uid="{04A75360-FC2A-4FF9-9160-B17FF896709B}"/>
    <cellStyle name="Normal 8 3 2 3 2 2" xfId="2674" xr:uid="{68EE930B-2975-4276-98BB-9DA9F152FDCA}"/>
    <cellStyle name="Normal 8 3 2 3 2 2 2" xfId="4170" xr:uid="{D073BB25-FED1-423F-9EDD-0F0E60F2AD8E}"/>
    <cellStyle name="Normal 8 3 2 3 2 2 2 2" xfId="4171" xr:uid="{652C9BE8-366B-4F09-8A0B-9BA16781395E}"/>
    <cellStyle name="Normal 8 3 2 3 2 2 3" xfId="4172" xr:uid="{1E5319DD-CB45-4586-B96E-A075081095A0}"/>
    <cellStyle name="Normal 8 3 2 3 2 3" xfId="2675" xr:uid="{93D9FEEA-1652-469A-B6E4-22FFB98A392D}"/>
    <cellStyle name="Normal 8 3 2 3 2 3 2" xfId="4173" xr:uid="{12027764-3872-45B8-B679-80E8BF64A2DB}"/>
    <cellStyle name="Normal 8 3 2 3 2 4" xfId="2676" xr:uid="{D1D7D5F6-0FE8-4A82-8184-F0BD0AE51930}"/>
    <cellStyle name="Normal 8 3 2 3 3" xfId="2677" xr:uid="{D1620BF1-A375-4BE5-B989-968CDBCDCDEE}"/>
    <cellStyle name="Normal 8 3 2 3 3 2" xfId="2678" xr:uid="{837BE2E3-4675-4890-AFC7-C7681C3F4C93}"/>
    <cellStyle name="Normal 8 3 2 3 3 2 2" xfId="4174" xr:uid="{A2EF6534-20CB-4581-99EE-6E0238DD95C3}"/>
    <cellStyle name="Normal 8 3 2 3 3 3" xfId="2679" xr:uid="{DFAB9CF6-9ACA-49EC-ADC9-51DE24FD3277}"/>
    <cellStyle name="Normal 8 3 2 3 3 4" xfId="2680" xr:uid="{DBC2AB75-D594-4BE6-B5ED-A7383AC6A2D3}"/>
    <cellStyle name="Normal 8 3 2 3 4" xfId="2681" xr:uid="{613785CD-F3F0-468E-B175-6A1CAD3C1149}"/>
    <cellStyle name="Normal 8 3 2 3 4 2" xfId="4175" xr:uid="{B23D1EC4-5193-4A1B-BCA1-8BEC0C49D1B9}"/>
    <cellStyle name="Normal 8 3 2 3 5" xfId="2682" xr:uid="{45D6B26D-2931-4F40-97D0-8CB844EA75CF}"/>
    <cellStyle name="Normal 8 3 2 3 6" xfId="2683" xr:uid="{AC53104A-D2FB-4855-912D-50EF3612435B}"/>
    <cellStyle name="Normal 8 3 2 4" xfId="2684" xr:uid="{9C334906-6894-42B3-9042-5741C7F1AB13}"/>
    <cellStyle name="Normal 8 3 2 4 2" xfId="2685" xr:uid="{F6AD37BE-8B38-4189-89A8-F1C700D870D9}"/>
    <cellStyle name="Normal 8 3 2 4 2 2" xfId="2686" xr:uid="{C53C67FD-4900-47CA-8CED-1E670FAA7992}"/>
    <cellStyle name="Normal 8 3 2 4 2 2 2" xfId="4176" xr:uid="{402279B6-FDFE-4607-9FA4-D76E3C700B8D}"/>
    <cellStyle name="Normal 8 3 2 4 2 3" xfId="2687" xr:uid="{26AD4F51-5650-492D-A9E7-34D8CC1DC1DE}"/>
    <cellStyle name="Normal 8 3 2 4 2 4" xfId="2688" xr:uid="{0AF747B1-8340-4FA0-AF47-DCCC41B84519}"/>
    <cellStyle name="Normal 8 3 2 4 3" xfId="2689" xr:uid="{3E60BF99-0E32-4AD6-A006-CA14EFC0BA9E}"/>
    <cellStyle name="Normal 8 3 2 4 3 2" xfId="4177" xr:uid="{01ABDF76-4274-4FD0-A576-2B3635D51D53}"/>
    <cellStyle name="Normal 8 3 2 4 4" xfId="2690" xr:uid="{EE998247-532F-4841-94AF-6F65BFD5EBEC}"/>
    <cellStyle name="Normal 8 3 2 4 5" xfId="2691" xr:uid="{93D4491A-D1FE-4DA9-A9D4-73103785389A}"/>
    <cellStyle name="Normal 8 3 2 5" xfId="2692" xr:uid="{AF6AF33A-9D8E-45CB-A86A-F345DFAA47FA}"/>
    <cellStyle name="Normal 8 3 2 5 2" xfId="2693" xr:uid="{D10B4FBF-ED41-4DA8-95BB-088EBF954625}"/>
    <cellStyle name="Normal 8 3 2 5 2 2" xfId="4178" xr:uid="{85062F7D-A8CE-4921-AAD9-88A2E024F5E7}"/>
    <cellStyle name="Normal 8 3 2 5 3" xfId="2694" xr:uid="{9A08E4A6-B59D-40D1-AFAA-9FD9747E8701}"/>
    <cellStyle name="Normal 8 3 2 5 4" xfId="2695" xr:uid="{D14F8297-9BDA-4AA9-A0CD-EEFC22678099}"/>
    <cellStyle name="Normal 8 3 2 6" xfId="2696" xr:uid="{83B7156A-E9DA-4E25-BF4A-2098EB24905B}"/>
    <cellStyle name="Normal 8 3 2 6 2" xfId="2697" xr:uid="{4319B27D-1AA3-4C36-BAC0-44352BF33AD1}"/>
    <cellStyle name="Normal 8 3 2 6 3" xfId="2698" xr:uid="{FCFD531B-E4B7-4AC3-8415-013E164864B0}"/>
    <cellStyle name="Normal 8 3 2 6 4" xfId="2699" xr:uid="{38D814B2-38D3-4FB9-8312-115BE0A3F3ED}"/>
    <cellStyle name="Normal 8 3 2 7" xfId="2700" xr:uid="{2F11205B-7B6C-4E6E-9594-5AEC7F85C20D}"/>
    <cellStyle name="Normal 8 3 2 8" xfId="2701" xr:uid="{A0FC5032-93A7-41E9-9734-C117ABE7FF52}"/>
    <cellStyle name="Normal 8 3 2 9" xfId="2702" xr:uid="{893E5B1D-DE9E-41E2-A55B-BEFEF4269AB7}"/>
    <cellStyle name="Normal 8 3 3" xfId="2703" xr:uid="{AF1F1C43-8FC5-4EB0-A711-580C75F4DC59}"/>
    <cellStyle name="Normal 8 3 3 2" xfId="2704" xr:uid="{EA740947-B319-468A-8785-FF945781F806}"/>
    <cellStyle name="Normal 8 3 3 2 2" xfId="2705" xr:uid="{CEE56CBF-F21F-49E5-9617-577FB013C556}"/>
    <cellStyle name="Normal 8 3 3 2 2 2" xfId="2706" xr:uid="{0B9DA690-B386-49F7-8DCD-C3706F724EFC}"/>
    <cellStyle name="Normal 8 3 3 2 2 2 2" xfId="4179" xr:uid="{57900E35-285B-475F-80B0-318FA5F4A8CA}"/>
    <cellStyle name="Normal 8 3 3 2 2 2 2 2" xfId="4663" xr:uid="{B63EBF59-B1D9-440B-B170-403D6676D2BE}"/>
    <cellStyle name="Normal 8 3 3 2 2 2 3" xfId="4664" xr:uid="{94C660E4-8C3B-4214-AE92-F9069C9D2495}"/>
    <cellStyle name="Normal 8 3 3 2 2 3" xfId="2707" xr:uid="{88447654-77AC-4CE7-86FE-65A38A197882}"/>
    <cellStyle name="Normal 8 3 3 2 2 3 2" xfId="4665" xr:uid="{36B50574-CBD1-4377-A98B-81FB9BA891ED}"/>
    <cellStyle name="Normal 8 3 3 2 2 4" xfId="2708" xr:uid="{9013C3B4-2623-498B-BF54-7EB5765D33C9}"/>
    <cellStyle name="Normal 8 3 3 2 3" xfId="2709" xr:uid="{10A6DB02-1F75-45E2-AA17-BAFFAC5D5298}"/>
    <cellStyle name="Normal 8 3 3 2 3 2" xfId="2710" xr:uid="{3CBF401D-025B-49A6-8DF8-DF0F33BB7A5C}"/>
    <cellStyle name="Normal 8 3 3 2 3 2 2" xfId="4666" xr:uid="{3400D290-8DF2-4AC8-A5EC-673CF14932CC}"/>
    <cellStyle name="Normal 8 3 3 2 3 3" xfId="2711" xr:uid="{8AECF585-98D5-4BE6-A6B8-128D0846EB71}"/>
    <cellStyle name="Normal 8 3 3 2 3 4" xfId="2712" xr:uid="{C8B6DA95-ED73-408B-9245-270B9483A5B7}"/>
    <cellStyle name="Normal 8 3 3 2 4" xfId="2713" xr:uid="{D9F6432E-EE9A-4A64-BB18-F021438E0BDA}"/>
    <cellStyle name="Normal 8 3 3 2 4 2" xfId="4667" xr:uid="{C372A653-E415-4D72-A6F4-24872C5EEF28}"/>
    <cellStyle name="Normal 8 3 3 2 5" xfId="2714" xr:uid="{AEA9070F-0743-40A1-BE25-4DC7FB523D3C}"/>
    <cellStyle name="Normal 8 3 3 2 6" xfId="2715" xr:uid="{A6DFB944-358A-420C-A867-E39FCDB096B6}"/>
    <cellStyle name="Normal 8 3 3 3" xfId="2716" xr:uid="{7BDD6D76-F982-4EB2-A6A3-6560522140D3}"/>
    <cellStyle name="Normal 8 3 3 3 2" xfId="2717" xr:uid="{45A75287-97BA-439A-8481-B7CD9E6DD11F}"/>
    <cellStyle name="Normal 8 3 3 3 2 2" xfId="2718" xr:uid="{53CECF4E-CC68-4D1D-B0CB-D3300DB882A5}"/>
    <cellStyle name="Normal 8 3 3 3 2 2 2" xfId="4668" xr:uid="{44D9E173-39F5-4A0D-97E7-E74A75344096}"/>
    <cellStyle name="Normal 8 3 3 3 2 3" xfId="2719" xr:uid="{CD960497-AB94-4E65-80C8-DF8A5366098A}"/>
    <cellStyle name="Normal 8 3 3 3 2 4" xfId="2720" xr:uid="{0B34A902-D2AA-49FC-A8BD-883E6A73BFEC}"/>
    <cellStyle name="Normal 8 3 3 3 3" xfId="2721" xr:uid="{0D637064-55A0-452C-9969-E2AFDB0ABD83}"/>
    <cellStyle name="Normal 8 3 3 3 3 2" xfId="4669" xr:uid="{CF40E21A-A623-45BE-B9B5-829627D1D6B2}"/>
    <cellStyle name="Normal 8 3 3 3 4" xfId="2722" xr:uid="{0B2FEE04-3552-4F92-8963-364ADCA3C296}"/>
    <cellStyle name="Normal 8 3 3 3 5" xfId="2723" xr:uid="{B3D3DCD9-3BC7-4183-83D1-BDA784F41C7F}"/>
    <cellStyle name="Normal 8 3 3 4" xfId="2724" xr:uid="{AA646F5C-4A6E-4FC3-9218-DD738A33A5BF}"/>
    <cellStyle name="Normal 8 3 3 4 2" xfId="2725" xr:uid="{B3826F9F-7444-46E5-AE58-B3E78DD1BB1F}"/>
    <cellStyle name="Normal 8 3 3 4 2 2" xfId="4670" xr:uid="{13D9A2F3-E324-4AAC-8456-A43CD5ABCDB8}"/>
    <cellStyle name="Normal 8 3 3 4 3" xfId="2726" xr:uid="{76CB153D-8F8B-49C2-99B5-C77706CDA883}"/>
    <cellStyle name="Normal 8 3 3 4 4" xfId="2727" xr:uid="{B406F705-1FAA-45D9-B0B7-D0C8D20E5BD0}"/>
    <cellStyle name="Normal 8 3 3 5" xfId="2728" xr:uid="{C1C91015-831A-427A-9158-DE72F5F4C4F2}"/>
    <cellStyle name="Normal 8 3 3 5 2" xfId="2729" xr:uid="{F59A534D-1BF2-4487-9596-6F9DA9F91F38}"/>
    <cellStyle name="Normal 8 3 3 5 3" xfId="2730" xr:uid="{5C87042A-A6DD-409D-A31C-A5BA24D7B6EC}"/>
    <cellStyle name="Normal 8 3 3 5 4" xfId="2731" xr:uid="{94AE7A0A-B84A-427F-9B02-7EA82C320AF8}"/>
    <cellStyle name="Normal 8 3 3 6" xfId="2732" xr:uid="{BF43E2AC-4212-4728-BED4-1535CC899BDA}"/>
    <cellStyle name="Normal 8 3 3 7" xfId="2733" xr:uid="{EBF2586C-0E0D-4802-805E-566F1F76DDC4}"/>
    <cellStyle name="Normal 8 3 3 8" xfId="2734" xr:uid="{29BBFB2A-6BD9-4FB2-86F4-1F6622B6B21F}"/>
    <cellStyle name="Normal 8 3 4" xfId="2735" xr:uid="{BD2D6EAE-DC1F-46BA-B5CC-1192BD42BF20}"/>
    <cellStyle name="Normal 8 3 4 2" xfId="2736" xr:uid="{847AD090-376B-4996-BFC0-64C7448EBBDE}"/>
    <cellStyle name="Normal 8 3 4 2 2" xfId="2737" xr:uid="{4BC7A47A-B4D8-45A8-829C-AC346501A956}"/>
    <cellStyle name="Normal 8 3 4 2 2 2" xfId="2738" xr:uid="{B99FEE75-7009-4F01-8B40-91B2B1560A30}"/>
    <cellStyle name="Normal 8 3 4 2 2 2 2" xfId="4180" xr:uid="{D7DE835E-E1D1-4C89-A3F2-85BEFDA24319}"/>
    <cellStyle name="Normal 8 3 4 2 2 3" xfId="2739" xr:uid="{83ED2472-0578-4C2A-869D-24B38DE55F2F}"/>
    <cellStyle name="Normal 8 3 4 2 2 4" xfId="2740" xr:uid="{30978C80-5292-4746-A901-034765CAB509}"/>
    <cellStyle name="Normal 8 3 4 2 3" xfId="2741" xr:uid="{758DF03F-B82B-4195-8070-F9339F962160}"/>
    <cellStyle name="Normal 8 3 4 2 3 2" xfId="4181" xr:uid="{778A2118-81DD-4C26-8CF0-8E9258989EA5}"/>
    <cellStyle name="Normal 8 3 4 2 4" xfId="2742" xr:uid="{3CE37970-1E8E-479C-B21F-FF0AD69063D7}"/>
    <cellStyle name="Normal 8 3 4 2 5" xfId="2743" xr:uid="{7300C5D3-9F58-4F8D-9DFE-5043715210FF}"/>
    <cellStyle name="Normal 8 3 4 3" xfId="2744" xr:uid="{8C4CC33F-086A-476A-8403-4C736F2D2CEC}"/>
    <cellStyle name="Normal 8 3 4 3 2" xfId="2745" xr:uid="{B5EAFAA1-E720-45CC-8E56-56D43B343D07}"/>
    <cellStyle name="Normal 8 3 4 3 2 2" xfId="4182" xr:uid="{504424E0-F513-48C8-80BA-7A407D4B3E79}"/>
    <cellStyle name="Normal 8 3 4 3 3" xfId="2746" xr:uid="{E32DFE8F-6265-4E37-A170-196EC3BBC830}"/>
    <cellStyle name="Normal 8 3 4 3 4" xfId="2747" xr:uid="{E0E76993-073C-4453-89CC-8EA573D71FC5}"/>
    <cellStyle name="Normal 8 3 4 4" xfId="2748" xr:uid="{4DA15924-4BAD-489A-8DE7-9547F0A1F15D}"/>
    <cellStyle name="Normal 8 3 4 4 2" xfId="2749" xr:uid="{3F807D79-2798-400E-BBE5-0A621C0422C2}"/>
    <cellStyle name="Normal 8 3 4 4 3" xfId="2750" xr:uid="{6F6F18DB-0845-4C05-A83A-6A3350B6ED6A}"/>
    <cellStyle name="Normal 8 3 4 4 4" xfId="2751" xr:uid="{4A094E05-D8E4-48C5-9E47-071B9BA531A6}"/>
    <cellStyle name="Normal 8 3 4 5" xfId="2752" xr:uid="{9E5EC7C6-217E-4422-9189-CE92FFDB737B}"/>
    <cellStyle name="Normal 8 3 4 6" xfId="2753" xr:uid="{FBE10CAF-9B4C-4066-8932-7E522EBEC14A}"/>
    <cellStyle name="Normal 8 3 4 7" xfId="2754" xr:uid="{51289906-1320-40C9-8C4D-C06AD2384252}"/>
    <cellStyle name="Normal 8 3 5" xfId="2755" xr:uid="{69DEF3D6-9EA7-438E-84EB-B772002F32AA}"/>
    <cellStyle name="Normal 8 3 5 2" xfId="2756" xr:uid="{D55CA905-D932-4523-AA5B-5A9939106A5C}"/>
    <cellStyle name="Normal 8 3 5 2 2" xfId="2757" xr:uid="{1A3787CC-D5B0-4048-8372-AC67D8D1775D}"/>
    <cellStyle name="Normal 8 3 5 2 2 2" xfId="4183" xr:uid="{A7D856F8-5BDC-494E-AC15-142D07A7E8A3}"/>
    <cellStyle name="Normal 8 3 5 2 3" xfId="2758" xr:uid="{D3D31B35-B8B3-4662-B823-15FCA3E79B3F}"/>
    <cellStyle name="Normal 8 3 5 2 4" xfId="2759" xr:uid="{976B5C01-A6A8-4FA4-9B32-1CBEC887CB36}"/>
    <cellStyle name="Normal 8 3 5 3" xfId="2760" xr:uid="{2E4E8947-B642-4E2F-9264-1046ED61672E}"/>
    <cellStyle name="Normal 8 3 5 3 2" xfId="2761" xr:uid="{A24F9A58-E09F-4E80-B899-42C89ABCFAA9}"/>
    <cellStyle name="Normal 8 3 5 3 3" xfId="2762" xr:uid="{DDE810EA-6B71-4F8A-AF16-781270225912}"/>
    <cellStyle name="Normal 8 3 5 3 4" xfId="2763" xr:uid="{B1BEA11D-991D-47C6-904D-2CC412B0F9D2}"/>
    <cellStyle name="Normal 8 3 5 4" xfId="2764" xr:uid="{999B8C98-40ED-427E-8F91-73B34E7F167E}"/>
    <cellStyle name="Normal 8 3 5 5" xfId="2765" xr:uid="{2C306AF2-27C3-444D-8F4B-BC9A98782044}"/>
    <cellStyle name="Normal 8 3 5 6" xfId="2766" xr:uid="{8C19CF70-66CE-4FD7-8917-E23BCA3843C4}"/>
    <cellStyle name="Normal 8 3 6" xfId="2767" xr:uid="{FCE631F9-A56C-44AE-8659-56B5CD5B9787}"/>
    <cellStyle name="Normal 8 3 6 2" xfId="2768" xr:uid="{7511E2FD-9DCF-4B74-8CF2-B8E87A8EC44C}"/>
    <cellStyle name="Normal 8 3 6 2 2" xfId="2769" xr:uid="{079273ED-4E5F-4A3B-AF5E-6A06B126C725}"/>
    <cellStyle name="Normal 8 3 6 2 3" xfId="2770" xr:uid="{CD984D7D-48EF-4315-A5D3-C3CB278894AF}"/>
    <cellStyle name="Normal 8 3 6 2 4" xfId="2771" xr:uid="{BF59B6CB-3063-46F3-9820-DAD2A9F0A8A2}"/>
    <cellStyle name="Normal 8 3 6 3" xfId="2772" xr:uid="{980CD92A-19D6-445C-914A-A809351B3FF4}"/>
    <cellStyle name="Normal 8 3 6 4" xfId="2773" xr:uid="{092F92B5-74BB-4F0D-AFE0-181E1CC75530}"/>
    <cellStyle name="Normal 8 3 6 5" xfId="2774" xr:uid="{DC0F8D3B-BB35-4B6A-8DBA-73E2DE4A557E}"/>
    <cellStyle name="Normal 8 3 7" xfId="2775" xr:uid="{21730F3C-2C40-4BC9-B1BD-0A02FE409E08}"/>
    <cellStyle name="Normal 8 3 7 2" xfId="2776" xr:uid="{6479FD7E-C280-4D88-9B92-F25FFB8FEF73}"/>
    <cellStyle name="Normal 8 3 7 3" xfId="2777" xr:uid="{B7CC6EFC-63B8-4BAD-B981-0598836C839F}"/>
    <cellStyle name="Normal 8 3 7 4" xfId="2778" xr:uid="{193BEFAC-F011-4491-93B1-06AC5A4A2D28}"/>
    <cellStyle name="Normal 8 3 8" xfId="2779" xr:uid="{1920F666-41E9-444B-B1A4-A9CB8363D202}"/>
    <cellStyle name="Normal 8 3 8 2" xfId="2780" xr:uid="{B4B0F05A-848D-488D-BF87-9730C8CA6B97}"/>
    <cellStyle name="Normal 8 3 8 3" xfId="2781" xr:uid="{1F16633F-411D-4E84-8FCD-48E829D1E3A3}"/>
    <cellStyle name="Normal 8 3 8 4" xfId="2782" xr:uid="{E27BC3FD-38B7-4EDE-B511-D8D16C70371A}"/>
    <cellStyle name="Normal 8 3 9" xfId="2783" xr:uid="{6E43A393-8791-4455-BCF9-C66C0EE44845}"/>
    <cellStyle name="Normal 8 4" xfId="2784" xr:uid="{C3F3D52C-2213-42E0-8579-AACF47750B04}"/>
    <cellStyle name="Normal 8 4 10" xfId="2785" xr:uid="{EBC50AC0-986A-40E4-8F62-683CFD3D6D6C}"/>
    <cellStyle name="Normal 8 4 11" xfId="2786" xr:uid="{64659F53-1D3F-4F40-873B-FBA4E3AC332E}"/>
    <cellStyle name="Normal 8 4 2" xfId="2787" xr:uid="{E500AFE6-F3C5-4769-BAB5-04AE2E718E12}"/>
    <cellStyle name="Normal 8 4 2 2" xfId="2788" xr:uid="{CB4995D5-FF05-4695-B6C2-8106E438CE38}"/>
    <cellStyle name="Normal 8 4 2 2 2" xfId="2789" xr:uid="{39422085-A1D6-44EE-BC0F-004557F54A85}"/>
    <cellStyle name="Normal 8 4 2 2 2 2" xfId="2790" xr:uid="{2E697218-B2B6-407E-871D-DCD5B858686C}"/>
    <cellStyle name="Normal 8 4 2 2 2 2 2" xfId="2791" xr:uid="{77D08737-FFDB-4BEC-AD9E-E6EDA0A54DD2}"/>
    <cellStyle name="Normal 8 4 2 2 2 2 3" xfId="2792" xr:uid="{05E17965-A48F-4859-882B-9C4DE9A3FBE6}"/>
    <cellStyle name="Normal 8 4 2 2 2 2 4" xfId="2793" xr:uid="{BFC79DEB-FC16-41F0-9915-E5D247383599}"/>
    <cellStyle name="Normal 8 4 2 2 2 3" xfId="2794" xr:uid="{5866986F-55F0-416A-9923-28A65113B6A5}"/>
    <cellStyle name="Normal 8 4 2 2 2 3 2" xfId="2795" xr:uid="{E1043E4B-143A-44BE-B4B1-E0454DEA1557}"/>
    <cellStyle name="Normal 8 4 2 2 2 3 3" xfId="2796" xr:uid="{11C1CA61-4D1B-4B0C-8486-AD99EDA65985}"/>
    <cellStyle name="Normal 8 4 2 2 2 3 4" xfId="2797" xr:uid="{54F5991B-0F5F-4B5B-AF5C-43A9310792EB}"/>
    <cellStyle name="Normal 8 4 2 2 2 4" xfId="2798" xr:uid="{6FC10957-ED38-440E-A533-7B8C282AF844}"/>
    <cellStyle name="Normal 8 4 2 2 2 5" xfId="2799" xr:uid="{053065BF-4498-4AA0-BF80-87EAA0E3A709}"/>
    <cellStyle name="Normal 8 4 2 2 2 6" xfId="2800" xr:uid="{E4E86E4A-813E-4D4C-9DF7-C0CB0295D6F6}"/>
    <cellStyle name="Normal 8 4 2 2 3" xfId="2801" xr:uid="{C4315E1E-B1BF-4705-9191-F114D065AF96}"/>
    <cellStyle name="Normal 8 4 2 2 3 2" xfId="2802" xr:uid="{85C30EDC-FF68-4520-9895-C38E75C7D0EE}"/>
    <cellStyle name="Normal 8 4 2 2 3 2 2" xfId="2803" xr:uid="{FB86935B-32BC-4B5E-8FF2-6FD3CEED2E36}"/>
    <cellStyle name="Normal 8 4 2 2 3 2 3" xfId="2804" xr:uid="{C5D1C41C-9D7F-44FF-B5FC-6816D9FD7EBD}"/>
    <cellStyle name="Normal 8 4 2 2 3 2 4" xfId="2805" xr:uid="{1328AE11-832A-4609-B6A0-935CD97D15F2}"/>
    <cellStyle name="Normal 8 4 2 2 3 3" xfId="2806" xr:uid="{047F5A13-1990-4EB7-ABEE-129FDB28CD71}"/>
    <cellStyle name="Normal 8 4 2 2 3 4" xfId="2807" xr:uid="{4EB60ABE-891F-41BE-943E-7BCFC1A3CEC4}"/>
    <cellStyle name="Normal 8 4 2 2 3 5" xfId="2808" xr:uid="{5A14C921-4762-4FBF-BB7A-649BF6D7ED88}"/>
    <cellStyle name="Normal 8 4 2 2 4" xfId="2809" xr:uid="{FA761E53-014E-445A-AC81-4A84ADB6B580}"/>
    <cellStyle name="Normal 8 4 2 2 4 2" xfId="2810" xr:uid="{6C67228B-7CF2-4056-A314-BB5C0710420E}"/>
    <cellStyle name="Normal 8 4 2 2 4 3" xfId="2811" xr:uid="{477696C5-7726-4E67-BD0F-CC7DE98BF41F}"/>
    <cellStyle name="Normal 8 4 2 2 4 4" xfId="2812" xr:uid="{BF0ECB39-F49F-4F97-B29F-02AB1F348DEF}"/>
    <cellStyle name="Normal 8 4 2 2 5" xfId="2813" xr:uid="{39DF06BB-A438-4819-AA7D-85A61E776EEE}"/>
    <cellStyle name="Normal 8 4 2 2 5 2" xfId="2814" xr:uid="{790CFCA6-4F17-4773-8783-FC28E3F2EA6D}"/>
    <cellStyle name="Normal 8 4 2 2 5 3" xfId="2815" xr:uid="{D2DE546A-8A90-475F-835F-CA7926F43F1C}"/>
    <cellStyle name="Normal 8 4 2 2 5 4" xfId="2816" xr:uid="{F8D3C9C4-33C6-437C-9C3B-D59836CBB8E7}"/>
    <cellStyle name="Normal 8 4 2 2 6" xfId="2817" xr:uid="{E720EE1D-C9A2-49E6-944E-DCDCA03FE70A}"/>
    <cellStyle name="Normal 8 4 2 2 7" xfId="2818" xr:uid="{229058F8-C834-4494-9240-864E26D86D58}"/>
    <cellStyle name="Normal 8 4 2 2 8" xfId="2819" xr:uid="{0B7801EE-2F59-4692-BC79-975A1FCF0731}"/>
    <cellStyle name="Normal 8 4 2 3" xfId="2820" xr:uid="{EF06D3D8-1B3A-4AE0-A9D4-FA36C4F3BDF0}"/>
    <cellStyle name="Normal 8 4 2 3 2" xfId="2821" xr:uid="{4E61E99E-79F3-4D0E-A447-EE6F2D3F22AF}"/>
    <cellStyle name="Normal 8 4 2 3 2 2" xfId="2822" xr:uid="{9B171E68-6F0C-453B-BE51-7CA3158F2169}"/>
    <cellStyle name="Normal 8 4 2 3 2 3" xfId="2823" xr:uid="{9B8FA730-D29C-4C31-BFEB-2F3C090C086E}"/>
    <cellStyle name="Normal 8 4 2 3 2 4" xfId="2824" xr:uid="{CA41BC05-2BC4-478C-9F31-CE4FCB54BCDE}"/>
    <cellStyle name="Normal 8 4 2 3 3" xfId="2825" xr:uid="{D7E63B79-EED6-4C3A-8D02-D38269A7EA7B}"/>
    <cellStyle name="Normal 8 4 2 3 3 2" xfId="2826" xr:uid="{1ECA281B-A50C-4361-8326-2B321C58D375}"/>
    <cellStyle name="Normal 8 4 2 3 3 3" xfId="2827" xr:uid="{DD119693-2650-48EC-816D-759F651207D5}"/>
    <cellStyle name="Normal 8 4 2 3 3 4" xfId="2828" xr:uid="{8ABCAD50-0026-4F5B-876F-8EC75ACBAFDF}"/>
    <cellStyle name="Normal 8 4 2 3 4" xfId="2829" xr:uid="{6CF9E704-A50C-469C-971D-D0D07630F706}"/>
    <cellStyle name="Normal 8 4 2 3 5" xfId="2830" xr:uid="{78CB43C2-D4E4-4C38-B847-5850CF289B02}"/>
    <cellStyle name="Normal 8 4 2 3 6" xfId="2831" xr:uid="{A939C72D-4969-4223-A0B9-256265DD04FD}"/>
    <cellStyle name="Normal 8 4 2 4" xfId="2832" xr:uid="{1914557F-3EB0-4654-ADA2-4BEAD226A1FC}"/>
    <cellStyle name="Normal 8 4 2 4 2" xfId="2833" xr:uid="{6BFED875-F33C-4494-805B-20BE22B32556}"/>
    <cellStyle name="Normal 8 4 2 4 2 2" xfId="2834" xr:uid="{F3D63229-29C5-49B9-83EB-78C604AF88C2}"/>
    <cellStyle name="Normal 8 4 2 4 2 3" xfId="2835" xr:uid="{59DEB608-E31B-4C67-9A72-4AC7C6173BBA}"/>
    <cellStyle name="Normal 8 4 2 4 2 4" xfId="2836" xr:uid="{5CD546C8-D505-4CE8-9BEA-D32CF62155D4}"/>
    <cellStyle name="Normal 8 4 2 4 3" xfId="2837" xr:uid="{5F4D4BD8-39BD-4F42-A68F-7EFAA96D2DD9}"/>
    <cellStyle name="Normal 8 4 2 4 4" xfId="2838" xr:uid="{C47E442F-C987-40A5-AB9B-B8673FBEE630}"/>
    <cellStyle name="Normal 8 4 2 4 5" xfId="2839" xr:uid="{A72042C4-D943-4B0D-8AF2-3E9873CF56F2}"/>
    <cellStyle name="Normal 8 4 2 5" xfId="2840" xr:uid="{C124885C-C329-4EEC-BA35-7F920856ED07}"/>
    <cellStyle name="Normal 8 4 2 5 2" xfId="2841" xr:uid="{E55B7080-2C55-43BF-BD03-EF3DD1CBA615}"/>
    <cellStyle name="Normal 8 4 2 5 3" xfId="2842" xr:uid="{1FA7B2E0-5EEC-45B3-9019-C708F9BB212C}"/>
    <cellStyle name="Normal 8 4 2 5 4" xfId="2843" xr:uid="{CF4B1116-43B1-47CB-859D-B9C3F7595660}"/>
    <cellStyle name="Normal 8 4 2 6" xfId="2844" xr:uid="{36B29B37-4E8C-46DC-A579-26E1CB4C8A46}"/>
    <cellStyle name="Normal 8 4 2 6 2" xfId="2845" xr:uid="{0C683888-2A16-4F4E-9D5E-1D9DF12272FE}"/>
    <cellStyle name="Normal 8 4 2 6 3" xfId="2846" xr:uid="{BD4C2641-A918-40A8-8CA2-317A89FEAE3F}"/>
    <cellStyle name="Normal 8 4 2 6 4" xfId="2847" xr:uid="{A911FDAB-B71E-412F-AAE7-929351560BA2}"/>
    <cellStyle name="Normal 8 4 2 7" xfId="2848" xr:uid="{23FCD0CE-14C7-41B9-8153-703201169FC3}"/>
    <cellStyle name="Normal 8 4 2 8" xfId="2849" xr:uid="{83A88910-3D14-47E3-9C10-D825389FEC5E}"/>
    <cellStyle name="Normal 8 4 2 9" xfId="2850" xr:uid="{99A1AAC8-DD9A-443E-B38D-5501DFAE031F}"/>
    <cellStyle name="Normal 8 4 3" xfId="2851" xr:uid="{98200450-9E96-4740-BE0C-90A6C0AFDEC9}"/>
    <cellStyle name="Normal 8 4 3 2" xfId="2852" xr:uid="{E186094B-F9FB-4783-B910-0A57556A54E5}"/>
    <cellStyle name="Normal 8 4 3 2 2" xfId="2853" xr:uid="{ADCB006D-7EE5-4619-9832-0C3196ED1C31}"/>
    <cellStyle name="Normal 8 4 3 2 2 2" xfId="2854" xr:uid="{7EF2CEC9-7AC8-4067-846E-362E66EBEDDD}"/>
    <cellStyle name="Normal 8 4 3 2 2 2 2" xfId="4184" xr:uid="{EB03B1AA-E890-48BE-966B-791F0BDF1163}"/>
    <cellStyle name="Normal 8 4 3 2 2 3" xfId="2855" xr:uid="{B3AB45CF-0A20-4840-8E22-5A85F9DD4C68}"/>
    <cellStyle name="Normal 8 4 3 2 2 4" xfId="2856" xr:uid="{F6EB8D41-1415-4838-9E07-0B857D4BAC5C}"/>
    <cellStyle name="Normal 8 4 3 2 3" xfId="2857" xr:uid="{882DDA84-B9A6-4158-A6A4-7659A65348B0}"/>
    <cellStyle name="Normal 8 4 3 2 3 2" xfId="2858" xr:uid="{C6F44BAC-FCEB-4DD6-A90F-08719BC417DE}"/>
    <cellStyle name="Normal 8 4 3 2 3 3" xfId="2859" xr:uid="{026C9ED4-706A-43B0-B2A7-CBC3FDEDFCDB}"/>
    <cellStyle name="Normal 8 4 3 2 3 4" xfId="2860" xr:uid="{2C356621-F5A4-493F-A03D-151CFEDA2AAC}"/>
    <cellStyle name="Normal 8 4 3 2 4" xfId="2861" xr:uid="{67D1B4D4-1683-4713-A52E-95482D4B3648}"/>
    <cellStyle name="Normal 8 4 3 2 5" xfId="2862" xr:uid="{3A76AFF6-F2BA-41CF-8837-92281BA95290}"/>
    <cellStyle name="Normal 8 4 3 2 6" xfId="2863" xr:uid="{35160FA9-2D1B-49E7-9123-E2C3B893B164}"/>
    <cellStyle name="Normal 8 4 3 3" xfId="2864" xr:uid="{41D27BCB-E637-4EC8-ABF0-338555BAEFB9}"/>
    <cellStyle name="Normal 8 4 3 3 2" xfId="2865" xr:uid="{AFB93B0E-417A-41D3-8985-F1FE4D1FE20E}"/>
    <cellStyle name="Normal 8 4 3 3 2 2" xfId="2866" xr:uid="{596DABCA-6652-49EB-99B7-1FFD6F2925AB}"/>
    <cellStyle name="Normal 8 4 3 3 2 3" xfId="2867" xr:uid="{B55D6CD7-A5EF-44BE-A041-3130B882CAF0}"/>
    <cellStyle name="Normal 8 4 3 3 2 4" xfId="2868" xr:uid="{1C97B658-7BDF-44C3-989B-55398F22A938}"/>
    <cellStyle name="Normal 8 4 3 3 3" xfId="2869" xr:uid="{92C1159A-7F25-4255-9AB1-2F2833917FFB}"/>
    <cellStyle name="Normal 8 4 3 3 4" xfId="2870" xr:uid="{D96E8B79-7400-477C-8A45-F1EAB07D6822}"/>
    <cellStyle name="Normal 8 4 3 3 5" xfId="2871" xr:uid="{00F8F75A-DF69-4A5C-B402-A83E1A3210F7}"/>
    <cellStyle name="Normal 8 4 3 4" xfId="2872" xr:uid="{9ECBB6E8-FCDD-4EE2-9EFB-9F5F71206CCC}"/>
    <cellStyle name="Normal 8 4 3 4 2" xfId="2873" xr:uid="{B62A9078-9E31-408B-8792-93E973A02D06}"/>
    <cellStyle name="Normal 8 4 3 4 3" xfId="2874" xr:uid="{D74AD895-D2E2-4BFA-B891-ED87C49508BA}"/>
    <cellStyle name="Normal 8 4 3 4 4" xfId="2875" xr:uid="{1408B5F2-EFB7-4E83-84FA-545016F92FAF}"/>
    <cellStyle name="Normal 8 4 3 5" xfId="2876" xr:uid="{D8057B4A-2E88-4BDA-A9A3-7A5F5B3D3E28}"/>
    <cellStyle name="Normal 8 4 3 5 2" xfId="2877" xr:uid="{0ABE35EE-02F9-4365-9A50-303EE296BACC}"/>
    <cellStyle name="Normal 8 4 3 5 3" xfId="2878" xr:uid="{E6A715E8-2C11-42DD-8B31-6DD568C53DAA}"/>
    <cellStyle name="Normal 8 4 3 5 4" xfId="2879" xr:uid="{44F3DA25-433B-404D-8598-AE5E160048A8}"/>
    <cellStyle name="Normal 8 4 3 6" xfId="2880" xr:uid="{4B430D53-55E9-4F76-B5B8-52C22B90C9C6}"/>
    <cellStyle name="Normal 8 4 3 7" xfId="2881" xr:uid="{D59072F2-8D4F-4ADC-A376-3DDCC689B302}"/>
    <cellStyle name="Normal 8 4 3 8" xfId="2882" xr:uid="{2519C033-E693-4CC9-8F7B-9004DA317C76}"/>
    <cellStyle name="Normal 8 4 4" xfId="2883" xr:uid="{1B0A1036-CE05-4557-B765-99AAC3AE9571}"/>
    <cellStyle name="Normal 8 4 4 2" xfId="2884" xr:uid="{1DC6B2A5-0CFF-418A-B7F1-2CCB60EBE32E}"/>
    <cellStyle name="Normal 8 4 4 2 2" xfId="2885" xr:uid="{40626E17-DAFB-42A5-8048-9213A39C485F}"/>
    <cellStyle name="Normal 8 4 4 2 2 2" xfId="2886" xr:uid="{F18A387D-3581-4E18-8D44-CA7589425724}"/>
    <cellStyle name="Normal 8 4 4 2 2 3" xfId="2887" xr:uid="{8D3B3405-C5DD-4D09-AB72-BFCA4E19C8DA}"/>
    <cellStyle name="Normal 8 4 4 2 2 4" xfId="2888" xr:uid="{3D987E76-9210-4107-939F-C407E31DAE0D}"/>
    <cellStyle name="Normal 8 4 4 2 3" xfId="2889" xr:uid="{068A9C1F-B593-4F2A-B255-5881998A430E}"/>
    <cellStyle name="Normal 8 4 4 2 4" xfId="2890" xr:uid="{2E91110E-7A19-4024-A8E5-37D90ACCD176}"/>
    <cellStyle name="Normal 8 4 4 2 5" xfId="2891" xr:uid="{80B3E1E8-DAF4-4982-B22C-541CF0DF61B4}"/>
    <cellStyle name="Normal 8 4 4 3" xfId="2892" xr:uid="{BB9528C3-22F6-4489-A96F-984B8D5D91FF}"/>
    <cellStyle name="Normal 8 4 4 3 2" xfId="2893" xr:uid="{61A5BAB8-0BA9-4DE1-B65C-C4D8F4B0F2F4}"/>
    <cellStyle name="Normal 8 4 4 3 3" xfId="2894" xr:uid="{0EB9B425-54AE-4003-B5E7-E8618A772F2C}"/>
    <cellStyle name="Normal 8 4 4 3 4" xfId="2895" xr:uid="{7574538F-AE11-4D2B-B27D-D410A6B760B4}"/>
    <cellStyle name="Normal 8 4 4 4" xfId="2896" xr:uid="{EBEDB482-0FB5-4E20-8910-5C520D380A4F}"/>
    <cellStyle name="Normal 8 4 4 4 2" xfId="2897" xr:uid="{BA4FA20F-D6BB-4899-88CB-317BECCC761C}"/>
    <cellStyle name="Normal 8 4 4 4 3" xfId="2898" xr:uid="{9309BBEF-05A5-42FA-9E7A-A406BF93B1FE}"/>
    <cellStyle name="Normal 8 4 4 4 4" xfId="2899" xr:uid="{EE3ACE2E-9282-420F-A1E5-B72E84BB10F1}"/>
    <cellStyle name="Normal 8 4 4 5" xfId="2900" xr:uid="{DCCE85BE-FC9C-4019-A268-16731E3D6CDC}"/>
    <cellStyle name="Normal 8 4 4 6" xfId="2901" xr:uid="{108A3B7C-BE2F-4CEA-9248-76F0D87DE0C8}"/>
    <cellStyle name="Normal 8 4 4 7" xfId="2902" xr:uid="{FA028D86-A80E-4B81-9418-7BEC7DC3B234}"/>
    <cellStyle name="Normal 8 4 5" xfId="2903" xr:uid="{8E17DBA2-F63B-49DD-A99C-DF1CD88452EF}"/>
    <cellStyle name="Normal 8 4 5 2" xfId="2904" xr:uid="{861E2A04-B269-47DF-ADBB-FB4F889329E2}"/>
    <cellStyle name="Normal 8 4 5 2 2" xfId="2905" xr:uid="{42D16957-6E31-4CDE-B4F4-760FA20F2FE8}"/>
    <cellStyle name="Normal 8 4 5 2 3" xfId="2906" xr:uid="{F3556002-0D63-4F90-BE92-D6B34B1674D4}"/>
    <cellStyle name="Normal 8 4 5 2 4" xfId="2907" xr:uid="{31EB3BE5-908F-4DB7-A559-673B5FD82074}"/>
    <cellStyle name="Normal 8 4 5 3" xfId="2908" xr:uid="{1B54DB6D-9331-4EB4-86F1-24B8700B1A04}"/>
    <cellStyle name="Normal 8 4 5 3 2" xfId="2909" xr:uid="{E4160E60-50EA-4F40-87A1-ABED5B87FBC6}"/>
    <cellStyle name="Normal 8 4 5 3 3" xfId="2910" xr:uid="{F150C45B-FCB7-46FE-BFD9-6441D2FC7C1E}"/>
    <cellStyle name="Normal 8 4 5 3 4" xfId="2911" xr:uid="{1E403CD6-C86A-4573-AEDD-B25439978F8B}"/>
    <cellStyle name="Normal 8 4 5 4" xfId="2912" xr:uid="{C3806FAC-5C36-41BC-BD71-BFB2F5B73DBA}"/>
    <cellStyle name="Normal 8 4 5 5" xfId="2913" xr:uid="{265A68AD-121F-42C5-871B-D28E777E6D7C}"/>
    <cellStyle name="Normal 8 4 5 6" xfId="2914" xr:uid="{406B74AE-EBCC-4F53-AD03-D7D3CEB5A2D1}"/>
    <cellStyle name="Normal 8 4 6" xfId="2915" xr:uid="{D09E7BD3-4E55-4913-A8FE-C5BCAB81A8C2}"/>
    <cellStyle name="Normal 8 4 6 2" xfId="2916" xr:uid="{ACFDE1B3-4753-4977-97A6-EDA3BA8B702E}"/>
    <cellStyle name="Normal 8 4 6 2 2" xfId="2917" xr:uid="{16C239F4-59A2-46EE-9423-4F7C2C0AC277}"/>
    <cellStyle name="Normal 8 4 6 2 3" xfId="2918" xr:uid="{8C48838B-3851-418A-8E16-11D3B1381669}"/>
    <cellStyle name="Normal 8 4 6 2 4" xfId="2919" xr:uid="{E1893E5C-9AF2-4DF1-ADF8-DCD04813BF7C}"/>
    <cellStyle name="Normal 8 4 6 3" xfId="2920" xr:uid="{DDB2E7C6-5776-4C27-80B1-974F1408A845}"/>
    <cellStyle name="Normal 8 4 6 4" xfId="2921" xr:uid="{D2ED7D36-FA91-4AB4-911B-9D3787A34E63}"/>
    <cellStyle name="Normal 8 4 6 5" xfId="2922" xr:uid="{ABA91D95-156D-4AFA-B8A3-F3FC2095364C}"/>
    <cellStyle name="Normal 8 4 7" xfId="2923" xr:uid="{82537A27-606A-425C-9A54-C45E17C37515}"/>
    <cellStyle name="Normal 8 4 7 2" xfId="2924" xr:uid="{0732FCE4-CE2B-440F-823F-CF1EE1F9CE36}"/>
    <cellStyle name="Normal 8 4 7 3" xfId="2925" xr:uid="{F6348E5C-96A1-4860-B094-7CBAB864B8B2}"/>
    <cellStyle name="Normal 8 4 7 4" xfId="2926" xr:uid="{A02D096B-8CAA-4D2B-B725-9E20E3A4FEF0}"/>
    <cellStyle name="Normal 8 4 8" xfId="2927" xr:uid="{85031A05-865A-4CC5-9EE5-3255A1EB91BE}"/>
    <cellStyle name="Normal 8 4 8 2" xfId="2928" xr:uid="{1A595377-DA96-454F-9EDC-B87984FFC65B}"/>
    <cellStyle name="Normal 8 4 8 3" xfId="2929" xr:uid="{032ADE54-631F-41B3-9E90-5887A686C1E5}"/>
    <cellStyle name="Normal 8 4 8 4" xfId="2930" xr:uid="{C0C14BBC-09E3-4DD1-8039-5E3F70642DC8}"/>
    <cellStyle name="Normal 8 4 9" xfId="2931" xr:uid="{6D96B0C6-ADE7-42DE-8D80-B9683BE541DE}"/>
    <cellStyle name="Normal 8 5" xfId="2932" xr:uid="{46F2C58C-5C31-42B6-98AD-B73BDA12A578}"/>
    <cellStyle name="Normal 8 5 2" xfId="2933" xr:uid="{58D245D3-C97C-49DE-BCBD-949C2D27F1E2}"/>
    <cellStyle name="Normal 8 5 2 2" xfId="2934" xr:uid="{5DD7AD33-2C46-4C92-9656-92AE732F506A}"/>
    <cellStyle name="Normal 8 5 2 2 2" xfId="2935" xr:uid="{50548A58-DB93-41B6-91BE-7EF2B34266AB}"/>
    <cellStyle name="Normal 8 5 2 2 2 2" xfId="2936" xr:uid="{7CFE32E7-B2C3-4296-BD28-83FA823C5BD1}"/>
    <cellStyle name="Normal 8 5 2 2 2 3" xfId="2937" xr:uid="{2CAEB5B5-F83F-433E-A8C4-B78C3DE85105}"/>
    <cellStyle name="Normal 8 5 2 2 2 4" xfId="2938" xr:uid="{1621853F-8359-4558-A69A-06851AE62AD4}"/>
    <cellStyle name="Normal 8 5 2 2 3" xfId="2939" xr:uid="{6D3E611A-E2C3-4178-9421-AC34B1D46A25}"/>
    <cellStyle name="Normal 8 5 2 2 3 2" xfId="2940" xr:uid="{F8D1612D-0B39-4BB8-BF12-05AE475D79E5}"/>
    <cellStyle name="Normal 8 5 2 2 3 3" xfId="2941" xr:uid="{FD509853-39D4-4F9D-8059-146017361872}"/>
    <cellStyle name="Normal 8 5 2 2 3 4" xfId="2942" xr:uid="{D3705389-A816-43DA-AE3B-8AFF3B46ED7D}"/>
    <cellStyle name="Normal 8 5 2 2 4" xfId="2943" xr:uid="{E0C55A02-0614-4DA8-9DFE-9DCF77CBCD0F}"/>
    <cellStyle name="Normal 8 5 2 2 5" xfId="2944" xr:uid="{54DA8BE8-873D-4C4F-B0D9-5D46C919C8BE}"/>
    <cellStyle name="Normal 8 5 2 2 6" xfId="2945" xr:uid="{65FA21C0-57EA-4F5D-8C64-835F2F184D47}"/>
    <cellStyle name="Normal 8 5 2 3" xfId="2946" xr:uid="{3C7318C5-1D7A-468B-AE93-874BA820B6DC}"/>
    <cellStyle name="Normal 8 5 2 3 2" xfId="2947" xr:uid="{48AD954A-0ADD-4085-8ED0-99FBF2836CA2}"/>
    <cellStyle name="Normal 8 5 2 3 2 2" xfId="2948" xr:uid="{62553A0A-63A9-4722-964B-A6A5AC45D343}"/>
    <cellStyle name="Normal 8 5 2 3 2 3" xfId="2949" xr:uid="{AC1E004D-E455-4D73-96FE-48A78D381603}"/>
    <cellStyle name="Normal 8 5 2 3 2 4" xfId="2950" xr:uid="{D28EBBA1-8DA0-4BFB-9A3A-E3FBAD09D17B}"/>
    <cellStyle name="Normal 8 5 2 3 3" xfId="2951" xr:uid="{4BF0088F-BAA9-4001-A917-0BFC160CD48C}"/>
    <cellStyle name="Normal 8 5 2 3 4" xfId="2952" xr:uid="{5C0876AA-9983-4515-BDCD-B06B0A9B11D2}"/>
    <cellStyle name="Normal 8 5 2 3 5" xfId="2953" xr:uid="{D714425C-5022-4FCE-A917-AAAF26F4B6A6}"/>
    <cellStyle name="Normal 8 5 2 4" xfId="2954" xr:uid="{1C811896-743F-4D40-8E9F-AE4EE33AD52E}"/>
    <cellStyle name="Normal 8 5 2 4 2" xfId="2955" xr:uid="{AAF4F320-3AC7-4170-A798-0C2ECE3C0B64}"/>
    <cellStyle name="Normal 8 5 2 4 3" xfId="2956" xr:uid="{90819C37-5953-4F7D-B916-8A54A2948A4A}"/>
    <cellStyle name="Normal 8 5 2 4 4" xfId="2957" xr:uid="{83759E39-0D7F-4AC1-AD52-908EB3CE712D}"/>
    <cellStyle name="Normal 8 5 2 5" xfId="2958" xr:uid="{83D122EC-D464-4089-B068-335F8DC0743F}"/>
    <cellStyle name="Normal 8 5 2 5 2" xfId="2959" xr:uid="{B4311033-05F8-4E5B-A766-F7D643791B16}"/>
    <cellStyle name="Normal 8 5 2 5 3" xfId="2960" xr:uid="{B8B486BA-9591-4461-8F97-352E5907B3B7}"/>
    <cellStyle name="Normal 8 5 2 5 4" xfId="2961" xr:uid="{466D22AB-19DE-4CA3-B5CD-531AE42AE68C}"/>
    <cellStyle name="Normal 8 5 2 6" xfId="2962" xr:uid="{F2E87179-4033-4A62-92AB-075DA9942EC0}"/>
    <cellStyle name="Normal 8 5 2 7" xfId="2963" xr:uid="{C4834873-7FD3-45A6-AA40-0EB1AAF5164B}"/>
    <cellStyle name="Normal 8 5 2 8" xfId="2964" xr:uid="{123CBC5F-205D-4957-A2EA-121F704C9BF7}"/>
    <cellStyle name="Normal 8 5 3" xfId="2965" xr:uid="{8C3075C4-C79B-455A-9A80-65EA614FDECD}"/>
    <cellStyle name="Normal 8 5 3 2" xfId="2966" xr:uid="{CFB3E475-46E3-4EA2-B9CD-0E34C6DC9CF5}"/>
    <cellStyle name="Normal 8 5 3 2 2" xfId="2967" xr:uid="{F72DDFF2-2FE3-4DFA-850C-4977075441B1}"/>
    <cellStyle name="Normal 8 5 3 2 3" xfId="2968" xr:uid="{2CECC4D6-B884-458E-92DD-F81493201E39}"/>
    <cellStyle name="Normal 8 5 3 2 4" xfId="2969" xr:uid="{A0EFBB2A-FEC2-46F8-A75E-C77171BC6C46}"/>
    <cellStyle name="Normal 8 5 3 3" xfId="2970" xr:uid="{10321D89-BF19-464D-A774-FCEA8EA71C58}"/>
    <cellStyle name="Normal 8 5 3 3 2" xfId="2971" xr:uid="{9EAFC0C6-897D-4460-83D5-92C85A80C65D}"/>
    <cellStyle name="Normal 8 5 3 3 3" xfId="2972" xr:uid="{0C863198-9A30-4778-B45D-E2024C5DAE4E}"/>
    <cellStyle name="Normal 8 5 3 3 4" xfId="2973" xr:uid="{593F846C-6DE9-459C-8C3F-746DB3471944}"/>
    <cellStyle name="Normal 8 5 3 4" xfId="2974" xr:uid="{CBC30C5C-73D0-48D3-91E9-4FE943F20A4B}"/>
    <cellStyle name="Normal 8 5 3 5" xfId="2975" xr:uid="{09010396-B636-47F2-B2D8-C99BBA3D8AAA}"/>
    <cellStyle name="Normal 8 5 3 6" xfId="2976" xr:uid="{FFD1D8D2-17BB-4A5D-BAE3-F69E0A893933}"/>
    <cellStyle name="Normal 8 5 4" xfId="2977" xr:uid="{0DC1B25A-28FB-4DF4-9535-40C51A183194}"/>
    <cellStyle name="Normal 8 5 4 2" xfId="2978" xr:uid="{57510D34-1DAF-450E-BE04-F2B8956F63EA}"/>
    <cellStyle name="Normal 8 5 4 2 2" xfId="2979" xr:uid="{B9A6E416-53A7-4208-81CE-D58E523C77FC}"/>
    <cellStyle name="Normal 8 5 4 2 3" xfId="2980" xr:uid="{DFB94FE5-C8AB-48A7-AC36-F5D1918952D8}"/>
    <cellStyle name="Normal 8 5 4 2 4" xfId="2981" xr:uid="{6BEB2BAD-7453-4836-9CDE-219718253246}"/>
    <cellStyle name="Normal 8 5 4 3" xfId="2982" xr:uid="{F11440B4-F266-4D6B-A893-27DAB8BCA610}"/>
    <cellStyle name="Normal 8 5 4 4" xfId="2983" xr:uid="{3C13625F-08CB-4CD4-BACC-3526A41EDD19}"/>
    <cellStyle name="Normal 8 5 4 5" xfId="2984" xr:uid="{138C1001-63AA-42B0-9582-D98007B14537}"/>
    <cellStyle name="Normal 8 5 5" xfId="2985" xr:uid="{9106CB5D-E02E-4EA9-81EE-64B44EBC33AB}"/>
    <cellStyle name="Normal 8 5 5 2" xfId="2986" xr:uid="{0F33FDD3-A555-4283-96B4-41580C4DFFB0}"/>
    <cellStyle name="Normal 8 5 5 3" xfId="2987" xr:uid="{BEDC236A-144D-497F-A383-03A4F0880248}"/>
    <cellStyle name="Normal 8 5 5 4" xfId="2988" xr:uid="{98F05952-03C9-4BDD-9770-D18014AE2A71}"/>
    <cellStyle name="Normal 8 5 6" xfId="2989" xr:uid="{92DB47C2-C5B1-4711-91CA-F0B47C9BE0DC}"/>
    <cellStyle name="Normal 8 5 6 2" xfId="2990" xr:uid="{0019C7A3-A756-423A-9025-503725DD9757}"/>
    <cellStyle name="Normal 8 5 6 3" xfId="2991" xr:uid="{56BAB1FD-FA60-4D57-8D27-7ACD090B26F0}"/>
    <cellStyle name="Normal 8 5 6 4" xfId="2992" xr:uid="{B754AB0F-DBD5-417D-96E1-4F3145F43E57}"/>
    <cellStyle name="Normal 8 5 7" xfId="2993" xr:uid="{DB0A1025-4E22-45AA-A771-3924B7B42994}"/>
    <cellStyle name="Normal 8 5 8" xfId="2994" xr:uid="{6450DF95-2110-4C15-8BA2-A98D2A07FEBB}"/>
    <cellStyle name="Normal 8 5 9" xfId="2995" xr:uid="{BC406DED-6347-4871-8CB7-FCB7E21C9342}"/>
    <cellStyle name="Normal 8 6" xfId="2996" xr:uid="{5A22F8BB-431D-4E86-A9A2-B45BAF5FCECA}"/>
    <cellStyle name="Normal 8 6 2" xfId="2997" xr:uid="{0734A8D2-28AC-43BE-8570-3DF833AF189D}"/>
    <cellStyle name="Normal 8 6 2 2" xfId="2998" xr:uid="{5098B5D9-1EC6-493D-B171-5DB19E0A5380}"/>
    <cellStyle name="Normal 8 6 2 2 2" xfId="2999" xr:uid="{9BE7C588-8463-48BF-B54C-CCE7320BA57A}"/>
    <cellStyle name="Normal 8 6 2 2 2 2" xfId="4185" xr:uid="{2FF897F4-FF2D-44EB-B049-5D48EC1BFDEA}"/>
    <cellStyle name="Normal 8 6 2 2 3" xfId="3000" xr:uid="{D4BA3518-21E1-4321-BD1F-9FA381973EBA}"/>
    <cellStyle name="Normal 8 6 2 2 4" xfId="3001" xr:uid="{A4F39054-39EA-4C77-A672-13D69B511B54}"/>
    <cellStyle name="Normal 8 6 2 3" xfId="3002" xr:uid="{B5D66E12-7C42-4002-BE03-4CB72990E45B}"/>
    <cellStyle name="Normal 8 6 2 3 2" xfId="3003" xr:uid="{67DFE2CB-52FB-4C8E-B529-8ECB5B6664A6}"/>
    <cellStyle name="Normal 8 6 2 3 3" xfId="3004" xr:uid="{794698AC-51D0-4E4E-A6C8-56D41A267AED}"/>
    <cellStyle name="Normal 8 6 2 3 4" xfId="3005" xr:uid="{46381F4E-BFF8-43E3-8607-A89EC9F35E58}"/>
    <cellStyle name="Normal 8 6 2 4" xfId="3006" xr:uid="{F7F67474-A92D-4A9D-A57E-FA16020DF36A}"/>
    <cellStyle name="Normal 8 6 2 5" xfId="3007" xr:uid="{1B18016F-74B2-4CA4-A81A-8B07A1DCC5F9}"/>
    <cellStyle name="Normal 8 6 2 6" xfId="3008" xr:uid="{466D5312-DA1A-4794-A3E9-E90C47FD60CE}"/>
    <cellStyle name="Normal 8 6 3" xfId="3009" xr:uid="{9754B834-995C-448B-9CCA-F76A3C95387F}"/>
    <cellStyle name="Normal 8 6 3 2" xfId="3010" xr:uid="{4C37142F-DCCF-4F98-8AB7-E4DBF14283B1}"/>
    <cellStyle name="Normal 8 6 3 2 2" xfId="3011" xr:uid="{2FDB5A38-7E2B-4200-BD38-EA1C4AA240CF}"/>
    <cellStyle name="Normal 8 6 3 2 3" xfId="3012" xr:uid="{A4532A30-04BC-4BCE-BBBD-D96838793BB7}"/>
    <cellStyle name="Normal 8 6 3 2 4" xfId="3013" xr:uid="{178EA60B-EB8B-4F39-AD47-0D8104B16830}"/>
    <cellStyle name="Normal 8 6 3 3" xfId="3014" xr:uid="{C2A97ED6-DA32-415C-8027-47FCAFCC7CE6}"/>
    <cellStyle name="Normal 8 6 3 4" xfId="3015" xr:uid="{F39A2155-298D-4315-AEB4-B257A9B1EA70}"/>
    <cellStyle name="Normal 8 6 3 5" xfId="3016" xr:uid="{0271892E-2F9E-440C-A526-8AC63D9C7BA3}"/>
    <cellStyle name="Normal 8 6 4" xfId="3017" xr:uid="{7F88B7B7-45C3-4368-B814-534AF8B5A7A9}"/>
    <cellStyle name="Normal 8 6 4 2" xfId="3018" xr:uid="{4905EF68-BA1F-4823-9810-1F33E3BA7249}"/>
    <cellStyle name="Normal 8 6 4 3" xfId="3019" xr:uid="{85E9E7F1-754D-4EA0-86CC-F08CED7CE6DE}"/>
    <cellStyle name="Normal 8 6 4 4" xfId="3020" xr:uid="{E1277CAE-CB27-4A57-A8F5-A89BCDB20F23}"/>
    <cellStyle name="Normal 8 6 5" xfId="3021" xr:uid="{CF7DD358-46A2-464F-AC0F-A79996F5C84D}"/>
    <cellStyle name="Normal 8 6 5 2" xfId="3022" xr:uid="{0B8A8D7E-FF75-429C-9390-A5D3FBC21CD9}"/>
    <cellStyle name="Normal 8 6 5 3" xfId="3023" xr:uid="{35D5A513-DB36-49D3-B1E6-0FCA6B8EA46C}"/>
    <cellStyle name="Normal 8 6 5 4" xfId="3024" xr:uid="{5982716A-A37E-413E-81BD-4146DEBB197F}"/>
    <cellStyle name="Normal 8 6 6" xfId="3025" xr:uid="{C0E6C391-A353-4983-8234-A13BD874C811}"/>
    <cellStyle name="Normal 8 6 7" xfId="3026" xr:uid="{2395E918-B099-40F3-B552-B25E11D3E7C4}"/>
    <cellStyle name="Normal 8 6 8" xfId="3027" xr:uid="{CFBFFB85-A42F-4C31-A8C6-7CEED9975DC7}"/>
    <cellStyle name="Normal 8 7" xfId="3028" xr:uid="{BA05B5A8-AA3B-4F51-8C3E-6A828C23F4C4}"/>
    <cellStyle name="Normal 8 7 2" xfId="3029" xr:uid="{FE3225D9-077C-4468-BB4A-D712872A21C9}"/>
    <cellStyle name="Normal 8 7 2 2" xfId="3030" xr:uid="{564F45D3-6840-43ED-BDE3-37112171CCD4}"/>
    <cellStyle name="Normal 8 7 2 2 2" xfId="3031" xr:uid="{963A4636-89B2-470A-A34C-8B0828CC56B2}"/>
    <cellStyle name="Normal 8 7 2 2 3" xfId="3032" xr:uid="{D98FEBF3-6D66-4279-8A4A-D3CC3731AB7E}"/>
    <cellStyle name="Normal 8 7 2 2 4" xfId="3033" xr:uid="{76D8884F-05F5-45B2-90E9-0DE2E09E1590}"/>
    <cellStyle name="Normal 8 7 2 3" xfId="3034" xr:uid="{40873484-5510-4654-A0D0-C0584E2B6397}"/>
    <cellStyle name="Normal 8 7 2 4" xfId="3035" xr:uid="{F816F9EA-70E0-4CD9-B128-418466AB3475}"/>
    <cellStyle name="Normal 8 7 2 5" xfId="3036" xr:uid="{48D1E7C7-8367-4D5F-93A8-3EA286E51886}"/>
    <cellStyle name="Normal 8 7 3" xfId="3037" xr:uid="{0D7A32F7-C0DC-4EB3-8D54-A84CADC72032}"/>
    <cellStyle name="Normal 8 7 3 2" xfId="3038" xr:uid="{50789BA4-7642-469A-9E56-BF81725EB79C}"/>
    <cellStyle name="Normal 8 7 3 3" xfId="3039" xr:uid="{DC008774-A200-42E9-A999-5A379A344195}"/>
    <cellStyle name="Normal 8 7 3 4" xfId="3040" xr:uid="{7C96136A-D5F6-403E-92D6-62BAAAD8CA03}"/>
    <cellStyle name="Normal 8 7 4" xfId="3041" xr:uid="{319EBE4C-0E3B-4757-A32A-AB44B7028563}"/>
    <cellStyle name="Normal 8 7 4 2" xfId="3042" xr:uid="{EC1A9B44-3269-41F4-BE18-082D0A5A93DB}"/>
    <cellStyle name="Normal 8 7 4 3" xfId="3043" xr:uid="{D15C8E8C-997D-4841-A64D-58F90E7AC705}"/>
    <cellStyle name="Normal 8 7 4 4" xfId="3044" xr:uid="{D620C61C-5209-4D5C-9E14-8321DF401289}"/>
    <cellStyle name="Normal 8 7 5" xfId="3045" xr:uid="{47D5D551-C1D4-4F92-8DF4-BE2F496C50A9}"/>
    <cellStyle name="Normal 8 7 6" xfId="3046" xr:uid="{ABAAB85E-F79D-43BE-8459-3C570CB43C98}"/>
    <cellStyle name="Normal 8 7 7" xfId="3047" xr:uid="{3EC0F864-A326-41F1-A4DC-61BAD60BE95B}"/>
    <cellStyle name="Normal 8 8" xfId="3048" xr:uid="{B06CCACA-E25C-46FA-95F9-162388D5F36E}"/>
    <cellStyle name="Normal 8 8 2" xfId="3049" xr:uid="{B42E6FF5-D183-4B92-8FCF-D579F5AA2809}"/>
    <cellStyle name="Normal 8 8 2 2" xfId="3050" xr:uid="{4DCFB9EE-C695-4A00-A344-FA8E326AC463}"/>
    <cellStyle name="Normal 8 8 2 3" xfId="3051" xr:uid="{29623004-4DE9-4F29-845A-CCBA34E58457}"/>
    <cellStyle name="Normal 8 8 2 4" xfId="3052" xr:uid="{28A8F198-6F1D-4559-BEB0-447CAEFE1632}"/>
    <cellStyle name="Normal 8 8 3" xfId="3053" xr:uid="{2FE728D2-6BB3-418F-AE7E-84F6E53DC216}"/>
    <cellStyle name="Normal 8 8 3 2" xfId="3054" xr:uid="{F4475174-7D27-49CD-9FC2-61481274E218}"/>
    <cellStyle name="Normal 8 8 3 3" xfId="3055" xr:uid="{FA19F4D0-206A-47F4-824C-C60D98AFB18A}"/>
    <cellStyle name="Normal 8 8 3 4" xfId="3056" xr:uid="{63AD9B17-B022-4F6E-9213-07EAF59C3CEB}"/>
    <cellStyle name="Normal 8 8 4" xfId="3057" xr:uid="{FBC6B4F3-8DC8-4FF1-8E47-5B7D23641A4A}"/>
    <cellStyle name="Normal 8 8 5" xfId="3058" xr:uid="{A6EA1D30-4946-4103-9848-2CBF227EB6DF}"/>
    <cellStyle name="Normal 8 8 6" xfId="3059" xr:uid="{5B8BB197-724C-4898-A9D5-2253B5C2B320}"/>
    <cellStyle name="Normal 8 9" xfId="3060" xr:uid="{A8DDE5E4-8101-473E-8524-7776D57F6544}"/>
    <cellStyle name="Normal 8 9 2" xfId="3061" xr:uid="{751AF8CD-4D92-46B3-98C7-812E8EE9497D}"/>
    <cellStyle name="Normal 8 9 2 2" xfId="3062" xr:uid="{5C5B4BCE-F818-403E-8D5B-20EE70538FB6}"/>
    <cellStyle name="Normal 8 9 2 2 2" xfId="4381" xr:uid="{9A48C019-1BC0-41CB-8E81-A47A03537B4E}"/>
    <cellStyle name="Normal 8 9 2 2 3" xfId="4613" xr:uid="{AF095615-EA75-4ED3-A11C-C9D40366D5CD}"/>
    <cellStyle name="Normal 8 9 2 3" xfId="3063" xr:uid="{695147F3-3A1D-4371-A9F7-DE0B4C61896C}"/>
    <cellStyle name="Normal 8 9 2 4" xfId="3064" xr:uid="{617275E9-AF15-4D9A-97FB-6FED780D9E3C}"/>
    <cellStyle name="Normal 8 9 3" xfId="3065" xr:uid="{001BA08B-8EA9-42D4-BFF0-38668FC22F2B}"/>
    <cellStyle name="Normal 8 9 4" xfId="3066" xr:uid="{804C7EF3-4ABD-454D-A374-1031C601B23D}"/>
    <cellStyle name="Normal 8 9 4 2" xfId="4747" xr:uid="{5450E0E7-43CA-4E86-9A6B-A6BBA8D0DDBD}"/>
    <cellStyle name="Normal 8 9 4 3" xfId="4614" xr:uid="{E63967EC-0C20-4B00-8601-17EE7EA1CE96}"/>
    <cellStyle name="Normal 8 9 4 4" xfId="4466" xr:uid="{812FA840-3C0D-4656-82EA-F89EE693E21E}"/>
    <cellStyle name="Normal 8 9 5" xfId="3067" xr:uid="{774B345D-187B-4FCC-9F30-7B29E50BFDEF}"/>
    <cellStyle name="Normal 9" xfId="89" xr:uid="{97427F74-A289-4C02-880F-D7C31BAB29A7}"/>
    <cellStyle name="Normal 9 10" xfId="3068" xr:uid="{3CDE0EB4-03CC-4D6D-8B38-3806710C4EBE}"/>
    <cellStyle name="Normal 9 10 2" xfId="3069" xr:uid="{3973721E-B907-4C5D-8BE8-6CE6C3B87D45}"/>
    <cellStyle name="Normal 9 10 2 2" xfId="3070" xr:uid="{C0208837-BA2F-45A2-A35C-8EA164DA2184}"/>
    <cellStyle name="Normal 9 10 2 3" xfId="3071" xr:uid="{C74FE2BF-C2DC-4159-A3AA-6AF4132C5FB7}"/>
    <cellStyle name="Normal 9 10 2 4" xfId="3072" xr:uid="{A153E7EC-C2AD-429A-9CDF-B5500989F972}"/>
    <cellStyle name="Normal 9 10 3" xfId="3073" xr:uid="{7A74BDB6-D9FC-4BA2-9931-B81D3FD65811}"/>
    <cellStyle name="Normal 9 10 4" xfId="3074" xr:uid="{03DC6C22-933B-4BC8-B1B0-71C3D1748DB2}"/>
    <cellStyle name="Normal 9 10 5" xfId="3075" xr:uid="{F61F8F24-33F8-4D4D-B625-341E6C82C0F4}"/>
    <cellStyle name="Normal 9 11" xfId="3076" xr:uid="{B0CF317B-EB20-4EF9-8CC2-64A1B8CBFE4E}"/>
    <cellStyle name="Normal 9 11 2" xfId="3077" xr:uid="{94156C88-7E46-46EB-9928-3A94B5058A60}"/>
    <cellStyle name="Normal 9 11 3" xfId="3078" xr:uid="{DFD3D87C-46CD-4B8C-8CF0-1F2640E1766B}"/>
    <cellStyle name="Normal 9 11 4" xfId="3079" xr:uid="{4908F66B-0C8F-441F-85F8-316451D573B8}"/>
    <cellStyle name="Normal 9 12" xfId="3080" xr:uid="{1F57B81B-E349-4AFF-826C-92C474BD9B11}"/>
    <cellStyle name="Normal 9 12 2" xfId="3081" xr:uid="{06E23257-6BDC-41FC-AFF8-2E5546D6138A}"/>
    <cellStyle name="Normal 9 12 3" xfId="3082" xr:uid="{8A3CE5C0-2D8E-4459-AE38-4530C83E214B}"/>
    <cellStyle name="Normal 9 12 4" xfId="3083" xr:uid="{F8E1F4AF-FA1E-42C6-98E7-5D5DA922D091}"/>
    <cellStyle name="Normal 9 13" xfId="3084" xr:uid="{D03692FC-164A-4889-A940-C0C502B7AD49}"/>
    <cellStyle name="Normal 9 13 2" xfId="3085" xr:uid="{928E836B-B91E-490E-820C-07E98887093C}"/>
    <cellStyle name="Normal 9 14" xfId="3086" xr:uid="{8C56AFA3-C35B-48F8-A5DE-05A53B2F2D35}"/>
    <cellStyle name="Normal 9 15" xfId="3087" xr:uid="{46F68631-7536-4D5A-A18C-534C25A3E666}"/>
    <cellStyle name="Normal 9 16" xfId="3088" xr:uid="{5EDCB8BF-30CA-408E-9F5D-4FD6F1D75155}"/>
    <cellStyle name="Normal 9 2" xfId="90" xr:uid="{12BCB419-6A58-485B-BA7B-5888F6ED96A0}"/>
    <cellStyle name="Normal 9 2 2" xfId="3729" xr:uid="{FE46E42C-1EC0-46EA-9B61-B220F13308A8}"/>
    <cellStyle name="Normal 9 2 2 2" xfId="4593" xr:uid="{CEE52A24-2063-4DBC-BE5E-B0B9B802D9E5}"/>
    <cellStyle name="Normal 9 2 3" xfId="4594" xr:uid="{1B918121-50F5-4651-9B0F-453D20B5BD69}"/>
    <cellStyle name="Normal 9 3" xfId="91" xr:uid="{4479437F-F369-44C2-911F-6ABBCC9A5E20}"/>
    <cellStyle name="Normal 9 3 10" xfId="3089" xr:uid="{7D6320F5-DC41-4BD9-864B-BF9A86F60058}"/>
    <cellStyle name="Normal 9 3 11" xfId="3090" xr:uid="{818D9247-AD74-495D-A7CF-2FE150F9E02D}"/>
    <cellStyle name="Normal 9 3 2" xfId="3091" xr:uid="{6C3F0EEE-FF9B-4D05-8FA5-4FCAAEA41003}"/>
    <cellStyle name="Normal 9 3 2 2" xfId="3092" xr:uid="{AFD7BAB3-054E-4CE2-A286-B1F7A2037EB3}"/>
    <cellStyle name="Normal 9 3 2 2 2" xfId="3093" xr:uid="{9859A481-C8CA-4237-BDB3-9A2E314B9F25}"/>
    <cellStyle name="Normal 9 3 2 2 2 2" xfId="3094" xr:uid="{62E97997-6FB5-4345-A7AB-17927C9C1B65}"/>
    <cellStyle name="Normal 9 3 2 2 2 2 2" xfId="3095" xr:uid="{B3E8EB64-505A-44D2-88FF-5AFD76F45236}"/>
    <cellStyle name="Normal 9 3 2 2 2 2 2 2" xfId="4186" xr:uid="{88117A5F-6C61-4306-99C4-304C3F2AAB0E}"/>
    <cellStyle name="Normal 9 3 2 2 2 2 2 2 2" xfId="4187" xr:uid="{E365F49E-B44D-40AC-97BC-B6698BCC6749}"/>
    <cellStyle name="Normal 9 3 2 2 2 2 2 3" xfId="4188" xr:uid="{F0369986-93F2-4A1E-B3B5-80BC57DBA722}"/>
    <cellStyle name="Normal 9 3 2 2 2 2 3" xfId="3096" xr:uid="{C58FEEF5-8C92-42E4-B744-A179D7456FDA}"/>
    <cellStyle name="Normal 9 3 2 2 2 2 3 2" xfId="4189" xr:uid="{8017BC1C-24ED-44D7-915A-0934BD74CBFC}"/>
    <cellStyle name="Normal 9 3 2 2 2 2 4" xfId="3097" xr:uid="{265C287E-BB90-4D63-A543-2ACD9FFAA0A9}"/>
    <cellStyle name="Normal 9 3 2 2 2 3" xfId="3098" xr:uid="{D0CA5E67-FCF3-494E-82DD-8982527B1FB4}"/>
    <cellStyle name="Normal 9 3 2 2 2 3 2" xfId="3099" xr:uid="{1026D435-77D7-4A81-BFEA-F69DAE3A04F3}"/>
    <cellStyle name="Normal 9 3 2 2 2 3 2 2" xfId="4190" xr:uid="{579EAAF9-4AA6-4D7A-A29E-303ED009139A}"/>
    <cellStyle name="Normal 9 3 2 2 2 3 3" xfId="3100" xr:uid="{D338832D-018E-4304-A94A-9A2009DF1ACD}"/>
    <cellStyle name="Normal 9 3 2 2 2 3 4" xfId="3101" xr:uid="{62112D71-56C5-4867-B7A2-E29B65ACF9F9}"/>
    <cellStyle name="Normal 9 3 2 2 2 4" xfId="3102" xr:uid="{470145E1-239F-48C6-A551-194ED9A3675C}"/>
    <cellStyle name="Normal 9 3 2 2 2 4 2" xfId="4191" xr:uid="{DB1F8B5D-6D66-46CD-8775-DA305336B030}"/>
    <cellStyle name="Normal 9 3 2 2 2 5" xfId="3103" xr:uid="{7EC55671-6542-40DE-B1D5-04A522EDB7B5}"/>
    <cellStyle name="Normal 9 3 2 2 2 6" xfId="3104" xr:uid="{E425C1AC-8B86-4684-8D94-7FA795DB36D2}"/>
    <cellStyle name="Normal 9 3 2 2 3" xfId="3105" xr:uid="{28EE6C9B-5778-4818-A616-0F6402F1214B}"/>
    <cellStyle name="Normal 9 3 2 2 3 2" xfId="3106" xr:uid="{059C6F42-BB1A-431D-803E-33FB8A36107F}"/>
    <cellStyle name="Normal 9 3 2 2 3 2 2" xfId="3107" xr:uid="{43A3A056-B4C5-43D5-A8FF-6F8045E2080B}"/>
    <cellStyle name="Normal 9 3 2 2 3 2 2 2" xfId="4192" xr:uid="{B1EC717D-2959-41CF-9147-0636C7DB8F7D}"/>
    <cellStyle name="Normal 9 3 2 2 3 2 2 2 2" xfId="4193" xr:uid="{60C9441A-84F4-4DA7-B72A-F48047684561}"/>
    <cellStyle name="Normal 9 3 2 2 3 2 2 3" xfId="4194" xr:uid="{D68C57D7-B37E-4F73-9B17-2FCF789F7579}"/>
    <cellStyle name="Normal 9 3 2 2 3 2 3" xfId="3108" xr:uid="{C374E0E4-88B2-499C-AC8E-E2271663EBF0}"/>
    <cellStyle name="Normal 9 3 2 2 3 2 3 2" xfId="4195" xr:uid="{FA32F9D8-229A-419B-BC3F-9BE61A6BCB18}"/>
    <cellStyle name="Normal 9 3 2 2 3 2 4" xfId="3109" xr:uid="{487FCD07-FEC1-44B8-92CB-8174F685D6A8}"/>
    <cellStyle name="Normal 9 3 2 2 3 3" xfId="3110" xr:uid="{12ECD864-F5BE-4B7B-852D-2AF81606589D}"/>
    <cellStyle name="Normal 9 3 2 2 3 3 2" xfId="4196" xr:uid="{A8B89522-9D15-477D-8CEE-99ECD7F2AA51}"/>
    <cellStyle name="Normal 9 3 2 2 3 3 2 2" xfId="4197" xr:uid="{CD3D7D44-6A62-42DC-ADA9-75DB19795B96}"/>
    <cellStyle name="Normal 9 3 2 2 3 3 3" xfId="4198" xr:uid="{5AF5A207-C6A5-43A4-A650-07AC75CB1A3A}"/>
    <cellStyle name="Normal 9 3 2 2 3 4" xfId="3111" xr:uid="{2A974F03-A99E-4CEA-ABB0-02ED480ADE21}"/>
    <cellStyle name="Normal 9 3 2 2 3 4 2" xfId="4199" xr:uid="{E62EA9FF-F950-4AE7-BD17-B2129F19FB55}"/>
    <cellStyle name="Normal 9 3 2 2 3 5" xfId="3112" xr:uid="{C7AB9F23-6E52-413D-9CB6-42DC7D8430AD}"/>
    <cellStyle name="Normal 9 3 2 2 4" xfId="3113" xr:uid="{0EE64653-4C58-4424-B503-C15AB5EBFC07}"/>
    <cellStyle name="Normal 9 3 2 2 4 2" xfId="3114" xr:uid="{701D4317-25CF-4879-A8BF-88A148B18DCD}"/>
    <cellStyle name="Normal 9 3 2 2 4 2 2" xfId="4200" xr:uid="{82AE5CD2-3776-4B00-9332-3F7A28A9FD04}"/>
    <cellStyle name="Normal 9 3 2 2 4 2 2 2" xfId="4201" xr:uid="{BE94BE70-EA31-4B7F-93A2-D656A162D346}"/>
    <cellStyle name="Normal 9 3 2 2 4 2 3" xfId="4202" xr:uid="{A01AB664-A28C-4DE2-9438-BBB32CF71CB7}"/>
    <cellStyle name="Normal 9 3 2 2 4 3" xfId="3115" xr:uid="{AA945034-37BB-4374-A76D-45AFAA2892F0}"/>
    <cellStyle name="Normal 9 3 2 2 4 3 2" xfId="4203" xr:uid="{22ACB1D1-DFD3-47B3-896D-678933A84C0D}"/>
    <cellStyle name="Normal 9 3 2 2 4 4" xfId="3116" xr:uid="{F6BC6C40-1FFD-4116-B370-1E8B460E843D}"/>
    <cellStyle name="Normal 9 3 2 2 5" xfId="3117" xr:uid="{A951D9D7-2F31-492F-9A0F-B9BD12069E90}"/>
    <cellStyle name="Normal 9 3 2 2 5 2" xfId="3118" xr:uid="{450806A2-73A3-452D-BAC2-C05375FFB512}"/>
    <cellStyle name="Normal 9 3 2 2 5 2 2" xfId="4204" xr:uid="{A73E53D1-5A92-4BB4-A652-48EABF3F7DA1}"/>
    <cellStyle name="Normal 9 3 2 2 5 3" xfId="3119" xr:uid="{B7BCE379-DC99-41A5-8D3D-5C0E7CA7CB9F}"/>
    <cellStyle name="Normal 9 3 2 2 5 4" xfId="3120" xr:uid="{A542B87E-0C38-4D8E-AF95-B811676ECAEA}"/>
    <cellStyle name="Normal 9 3 2 2 6" xfId="3121" xr:uid="{765A7B88-DB53-4260-9879-7C2EC18DB3D8}"/>
    <cellStyle name="Normal 9 3 2 2 6 2" xfId="4205" xr:uid="{5744C9CC-23FA-47EC-947E-9A4E59378B9C}"/>
    <cellStyle name="Normal 9 3 2 2 7" xfId="3122" xr:uid="{BA5BDD94-2E8D-461E-948A-1C2BE847CBED}"/>
    <cellStyle name="Normal 9 3 2 2 8" xfId="3123" xr:uid="{72453B87-419D-4E41-8228-B9C3FA52625E}"/>
    <cellStyle name="Normal 9 3 2 3" xfId="3124" xr:uid="{92A6BB3B-1C42-4421-B1F2-249B06B26DA9}"/>
    <cellStyle name="Normal 9 3 2 3 2" xfId="3125" xr:uid="{E8775F34-2E4F-42EE-8D86-645B1C80F134}"/>
    <cellStyle name="Normal 9 3 2 3 2 2" xfId="3126" xr:uid="{353667C5-9ED6-4564-9DCC-EE59AD6284E6}"/>
    <cellStyle name="Normal 9 3 2 3 2 2 2" xfId="4206" xr:uid="{9E974C6B-8FC4-4F6D-B2C8-6CEF504790D2}"/>
    <cellStyle name="Normal 9 3 2 3 2 2 2 2" xfId="4207" xr:uid="{E22751E7-85DB-46F4-8629-B8691D332CA5}"/>
    <cellStyle name="Normal 9 3 2 3 2 2 3" xfId="4208" xr:uid="{6863918E-59BD-4851-8540-B2E4ABCF3FFF}"/>
    <cellStyle name="Normal 9 3 2 3 2 3" xfId="3127" xr:uid="{85F40BDC-80B8-4E6F-B1CB-9E07BB8453D9}"/>
    <cellStyle name="Normal 9 3 2 3 2 3 2" xfId="4209" xr:uid="{0FF7F5AF-E3A9-4689-8712-F995A4B54B8E}"/>
    <cellStyle name="Normal 9 3 2 3 2 4" xfId="3128" xr:uid="{8E9EF59F-186E-43C4-A177-45BEEF53443A}"/>
    <cellStyle name="Normal 9 3 2 3 3" xfId="3129" xr:uid="{1520F8D6-C125-494A-AA1C-7C49B4E022A8}"/>
    <cellStyle name="Normal 9 3 2 3 3 2" xfId="3130" xr:uid="{14A4D361-7CD8-4C39-B86C-D941836D2B47}"/>
    <cellStyle name="Normal 9 3 2 3 3 2 2" xfId="4210" xr:uid="{CEF014D1-5B10-4C18-AFAC-C5666F2FA960}"/>
    <cellStyle name="Normal 9 3 2 3 3 3" xfId="3131" xr:uid="{15A6B86A-74D6-4B7A-9D47-1D7F96D9CABC}"/>
    <cellStyle name="Normal 9 3 2 3 3 4" xfId="3132" xr:uid="{A3ED0840-D8BE-4A24-97D6-48484FF2236D}"/>
    <cellStyle name="Normal 9 3 2 3 4" xfId="3133" xr:uid="{DCF2C94B-B24B-4A1E-97C7-386BF56B5D18}"/>
    <cellStyle name="Normal 9 3 2 3 4 2" xfId="4211" xr:uid="{92FB928A-738D-4CEC-A66F-7593133CA780}"/>
    <cellStyle name="Normal 9 3 2 3 5" xfId="3134" xr:uid="{133C7328-F0E0-4439-A965-B56489B92A9D}"/>
    <cellStyle name="Normal 9 3 2 3 6" xfId="3135" xr:uid="{ABB1A75F-D327-4B4D-920B-29E1351BD921}"/>
    <cellStyle name="Normal 9 3 2 4" xfId="3136" xr:uid="{A6DA322A-2FED-4AFE-945F-53CD971595B5}"/>
    <cellStyle name="Normal 9 3 2 4 2" xfId="3137" xr:uid="{013F28FC-306A-422E-9950-DD90E3A79BD2}"/>
    <cellStyle name="Normal 9 3 2 4 2 2" xfId="3138" xr:uid="{30185220-6B1A-4CB6-80AE-8F2C2519B842}"/>
    <cellStyle name="Normal 9 3 2 4 2 2 2" xfId="4212" xr:uid="{23B9375D-7F4B-46A6-A224-EBBF4C380CB9}"/>
    <cellStyle name="Normal 9 3 2 4 2 2 2 2" xfId="4213" xr:uid="{6DD9F5C5-F83B-447E-A460-117299938E7B}"/>
    <cellStyle name="Normal 9 3 2 4 2 2 3" xfId="4214" xr:uid="{ABCFAA9C-09D3-4D6E-8712-D8407C3CDECB}"/>
    <cellStyle name="Normal 9 3 2 4 2 3" xfId="3139" xr:uid="{3FC61C74-5E14-4419-9040-AC186BDC72A8}"/>
    <cellStyle name="Normal 9 3 2 4 2 3 2" xfId="4215" xr:uid="{DEC8C135-7DD0-44EA-ABB0-9D0F482ACB55}"/>
    <cellStyle name="Normal 9 3 2 4 2 4" xfId="3140" xr:uid="{683A1FA5-1D10-42E4-8536-3E3D26D33039}"/>
    <cellStyle name="Normal 9 3 2 4 3" xfId="3141" xr:uid="{9AD92FC3-8EBC-4EAB-B518-D7959458EF55}"/>
    <cellStyle name="Normal 9 3 2 4 3 2" xfId="4216" xr:uid="{5FC5A649-E4F8-48E0-9C78-04167068904C}"/>
    <cellStyle name="Normal 9 3 2 4 3 2 2" xfId="4217" xr:uid="{15CDD727-353A-42D2-AE97-6D84EF011269}"/>
    <cellStyle name="Normal 9 3 2 4 3 3" xfId="4218" xr:uid="{17A1CCF5-A79E-4818-8747-C1FE09B8B11E}"/>
    <cellStyle name="Normal 9 3 2 4 4" xfId="3142" xr:uid="{35AA3356-F639-4349-962A-67EF1A418593}"/>
    <cellStyle name="Normal 9 3 2 4 4 2" xfId="4219" xr:uid="{AB9AFD4F-AB34-4D90-A892-9F09E0C17A2A}"/>
    <cellStyle name="Normal 9 3 2 4 5" xfId="3143" xr:uid="{8737CDF2-F102-4076-8E34-F07D3CC9994A}"/>
    <cellStyle name="Normal 9 3 2 5" xfId="3144" xr:uid="{83CA039B-1989-4F69-ADCA-13351FD4410C}"/>
    <cellStyle name="Normal 9 3 2 5 2" xfId="3145" xr:uid="{A7F618E0-4865-4A48-8552-2FA745854519}"/>
    <cellStyle name="Normal 9 3 2 5 2 2" xfId="4220" xr:uid="{59AFAE41-4313-4B27-A890-645D1D296876}"/>
    <cellStyle name="Normal 9 3 2 5 2 2 2" xfId="4221" xr:uid="{DBEF5C25-0555-479B-A4F1-EED815419FE4}"/>
    <cellStyle name="Normal 9 3 2 5 2 3" xfId="4222" xr:uid="{001D413F-6A05-4574-9211-DCBAABD771DA}"/>
    <cellStyle name="Normal 9 3 2 5 3" xfId="3146" xr:uid="{58F86708-8D91-4820-841B-CB7D71923FF4}"/>
    <cellStyle name="Normal 9 3 2 5 3 2" xfId="4223" xr:uid="{0145680F-6F30-4E83-A802-0C80A439E47E}"/>
    <cellStyle name="Normal 9 3 2 5 4" xfId="3147" xr:uid="{3A290116-33A3-442F-8507-1D7D555324F4}"/>
    <cellStyle name="Normal 9 3 2 6" xfId="3148" xr:uid="{46C87B0D-D36C-4CCF-8D2D-74B60CB01AF5}"/>
    <cellStyle name="Normal 9 3 2 6 2" xfId="3149" xr:uid="{8A2B9566-2180-4CFB-A0D4-3B20F5EFBE01}"/>
    <cellStyle name="Normal 9 3 2 6 2 2" xfId="4224" xr:uid="{942A22FA-F8BB-45F5-916A-0A57D365E860}"/>
    <cellStyle name="Normal 9 3 2 6 3" xfId="3150" xr:uid="{4EF8AA03-B6D1-4CCD-A74D-108CB40ABCB6}"/>
    <cellStyle name="Normal 9 3 2 6 4" xfId="3151" xr:uid="{E662AC56-CBDD-4D35-81EF-1E3A261D4CBF}"/>
    <cellStyle name="Normal 9 3 2 7" xfId="3152" xr:uid="{0E338D32-CDD7-4C32-9AFD-B3CC43C75EAA}"/>
    <cellStyle name="Normal 9 3 2 7 2" xfId="4225" xr:uid="{B5030AEC-CC76-4247-A2EB-5936E9A36A74}"/>
    <cellStyle name="Normal 9 3 2 8" xfId="3153" xr:uid="{AC5478EB-D195-435C-8679-8481BC2ECAA3}"/>
    <cellStyle name="Normal 9 3 2 9" xfId="3154" xr:uid="{E3943305-53DF-4627-988C-F8D3CFFAF18C}"/>
    <cellStyle name="Normal 9 3 3" xfId="3155" xr:uid="{2FABFB82-8CFD-415E-9C19-B285A968F5F8}"/>
    <cellStyle name="Normal 9 3 3 2" xfId="3156" xr:uid="{BAEC766D-DFFF-4E63-BFE3-B83EF96F32F4}"/>
    <cellStyle name="Normal 9 3 3 2 2" xfId="3157" xr:uid="{9415C97A-CD59-4198-8DDE-2FBEC2F8D593}"/>
    <cellStyle name="Normal 9 3 3 2 2 2" xfId="3158" xr:uid="{BB1EEC67-F1C6-48BE-AEAA-3254DE07A724}"/>
    <cellStyle name="Normal 9 3 3 2 2 2 2" xfId="4226" xr:uid="{0A9340E2-78A2-4961-8BB4-628DFF6844D6}"/>
    <cellStyle name="Normal 9 3 3 2 2 2 2 2" xfId="4227" xr:uid="{4F170232-FDA7-47A4-9A5D-0DF3B54CC2EE}"/>
    <cellStyle name="Normal 9 3 3 2 2 2 3" xfId="4228" xr:uid="{094D2916-8CA2-4116-B460-62B51DAFC6A0}"/>
    <cellStyle name="Normal 9 3 3 2 2 3" xfId="3159" xr:uid="{2B8281C3-B889-4EDD-B6D1-EC69ACF1C0C8}"/>
    <cellStyle name="Normal 9 3 3 2 2 3 2" xfId="4229" xr:uid="{77D2E43F-C66F-4899-8E34-96AB8DAF4A0C}"/>
    <cellStyle name="Normal 9 3 3 2 2 4" xfId="3160" xr:uid="{7C4064F1-6FD1-42BB-9701-09FAB7D6BC8E}"/>
    <cellStyle name="Normal 9 3 3 2 3" xfId="3161" xr:uid="{038E5279-B61E-4B37-B7B0-3A078D4340C8}"/>
    <cellStyle name="Normal 9 3 3 2 3 2" xfId="3162" xr:uid="{A339278D-B8F6-4F90-B28A-3CC623E37F20}"/>
    <cellStyle name="Normal 9 3 3 2 3 2 2" xfId="4230" xr:uid="{E5FCBE37-6415-4E51-8807-5317DAE1D7EC}"/>
    <cellStyle name="Normal 9 3 3 2 3 3" xfId="3163" xr:uid="{86EC5C05-64BE-471F-9F6A-314040D49159}"/>
    <cellStyle name="Normal 9 3 3 2 3 4" xfId="3164" xr:uid="{AE1CAD18-9FA7-49FC-9390-72DB67B7FAEA}"/>
    <cellStyle name="Normal 9 3 3 2 4" xfId="3165" xr:uid="{B967F54E-0D96-44D2-B4FC-56D65398B215}"/>
    <cellStyle name="Normal 9 3 3 2 4 2" xfId="4231" xr:uid="{9AC2991A-2631-4FD4-8C6B-0FA9A8F5ABFF}"/>
    <cellStyle name="Normal 9 3 3 2 5" xfId="3166" xr:uid="{E2B236B3-807A-4BE2-BAC9-998BC84B655F}"/>
    <cellStyle name="Normal 9 3 3 2 6" xfId="3167" xr:uid="{8FF13690-07F0-436B-B55C-8AF52028106D}"/>
    <cellStyle name="Normal 9 3 3 3" xfId="3168" xr:uid="{BBF5F39C-6746-453C-B803-664DC90F5BDB}"/>
    <cellStyle name="Normal 9 3 3 3 2" xfId="3169" xr:uid="{23189BEC-2D2C-4C9D-B458-3ED766D2943F}"/>
    <cellStyle name="Normal 9 3 3 3 2 2" xfId="3170" xr:uid="{DE4ABD78-F9CD-4757-9C3C-72929A3C230C}"/>
    <cellStyle name="Normal 9 3 3 3 2 2 2" xfId="4232" xr:uid="{99436BF6-97B5-4F0F-B5B8-7E2E81FF452F}"/>
    <cellStyle name="Normal 9 3 3 3 2 2 2 2" xfId="4233" xr:uid="{1BDDC2E1-2F6E-4E3C-AF2E-A6F9C0F53AE6}"/>
    <cellStyle name="Normal 9 3 3 3 2 2 2 2 2" xfId="4766" xr:uid="{6C713FEC-2D92-44DA-94EE-A21BF0C4A01A}"/>
    <cellStyle name="Normal 9 3 3 3 2 2 3" xfId="4234" xr:uid="{82B1B351-E075-4C99-98BD-384F067D4114}"/>
    <cellStyle name="Normal 9 3 3 3 2 2 3 2" xfId="4767" xr:uid="{077FE83F-2C64-49C2-ACBC-7D4A6CB9D6C7}"/>
    <cellStyle name="Normal 9 3 3 3 2 3" xfId="3171" xr:uid="{610579C2-4B3A-4B6F-8F85-EF3D1EC06EC5}"/>
    <cellStyle name="Normal 9 3 3 3 2 3 2" xfId="4235" xr:uid="{FB079654-6887-4BE1-A2DB-6287B67090F9}"/>
    <cellStyle name="Normal 9 3 3 3 2 3 2 2" xfId="4769" xr:uid="{2F4CCBD9-B460-4762-8455-385E791B8195}"/>
    <cellStyle name="Normal 9 3 3 3 2 3 3" xfId="4768" xr:uid="{BD56FBA0-D06E-4E1A-9695-20AF249157AF}"/>
    <cellStyle name="Normal 9 3 3 3 2 4" xfId="3172" xr:uid="{AEAE1F49-CEE6-4289-BF47-B6B25F4FD237}"/>
    <cellStyle name="Normal 9 3 3 3 2 4 2" xfId="4770" xr:uid="{669A3A6B-B74C-4EE0-B8ED-3327B3317207}"/>
    <cellStyle name="Normal 9 3 3 3 3" xfId="3173" xr:uid="{175C66BE-307D-4D10-80E5-87CE48E5F9B6}"/>
    <cellStyle name="Normal 9 3 3 3 3 2" xfId="4236" xr:uid="{814EB203-508D-45E5-8780-FBE922ACE7C3}"/>
    <cellStyle name="Normal 9 3 3 3 3 2 2" xfId="4237" xr:uid="{F6DCD4F9-2273-4AC2-8931-E73247CFC43D}"/>
    <cellStyle name="Normal 9 3 3 3 3 2 2 2" xfId="4773" xr:uid="{88DF78DC-C50C-4CCC-9915-103C36CF2CAE}"/>
    <cellStyle name="Normal 9 3 3 3 3 2 3" xfId="4772" xr:uid="{8A5495A9-1711-4A6A-BB46-CE76D27E918B}"/>
    <cellStyle name="Normal 9 3 3 3 3 3" xfId="4238" xr:uid="{4346EEB8-8D76-424D-9969-7DB50011C38B}"/>
    <cellStyle name="Normal 9 3 3 3 3 3 2" xfId="4774" xr:uid="{FD4DA8FD-04A9-4A8C-9312-3C9687382DAC}"/>
    <cellStyle name="Normal 9 3 3 3 3 4" xfId="4771" xr:uid="{2A53853D-0B75-42D2-8783-826BA7FD48AA}"/>
    <cellStyle name="Normal 9 3 3 3 4" xfId="3174" xr:uid="{BAE99CFD-1699-4D59-91FD-1914689BC913}"/>
    <cellStyle name="Normal 9 3 3 3 4 2" xfId="4239" xr:uid="{33CA447A-5A90-4F54-8291-54A4F1785803}"/>
    <cellStyle name="Normal 9 3 3 3 4 2 2" xfId="4776" xr:uid="{2743A0CA-1E65-44DC-AC2A-9C73C81E1EF6}"/>
    <cellStyle name="Normal 9 3 3 3 4 3" xfId="4775" xr:uid="{D36972FC-353D-4967-A969-1C5110162040}"/>
    <cellStyle name="Normal 9 3 3 3 5" xfId="3175" xr:uid="{441F84B3-1B6D-4C53-BC9B-D93011DC0A21}"/>
    <cellStyle name="Normal 9 3 3 3 5 2" xfId="4777" xr:uid="{8131E0FF-398F-4065-AD5A-AFE23754A8F1}"/>
    <cellStyle name="Normal 9 3 3 4" xfId="3176" xr:uid="{84F0260E-89C7-4FF9-85B6-5DF123529CD7}"/>
    <cellStyle name="Normal 9 3 3 4 2" xfId="3177" xr:uid="{ABA054F2-6BFE-4E45-B807-969069A8A790}"/>
    <cellStyle name="Normal 9 3 3 4 2 2" xfId="4240" xr:uid="{967F35E0-22BF-415C-A281-86DC640FF1E7}"/>
    <cellStyle name="Normal 9 3 3 4 2 2 2" xfId="4241" xr:uid="{AF12D173-8ED5-49E1-9BE9-A9B49C9F36D0}"/>
    <cellStyle name="Normal 9 3 3 4 2 2 2 2" xfId="4781" xr:uid="{A9BCCAE0-3320-433E-8BA6-31EB06638E6C}"/>
    <cellStyle name="Normal 9 3 3 4 2 2 3" xfId="4780" xr:uid="{CDA20217-D94D-45F3-9C98-0D8A2D3909C9}"/>
    <cellStyle name="Normal 9 3 3 4 2 3" xfId="4242" xr:uid="{5E8CDFED-95F7-45E1-AA0B-28D550EFDED9}"/>
    <cellStyle name="Normal 9 3 3 4 2 3 2" xfId="4782" xr:uid="{73650707-DA74-414C-961D-4E3A03AA5B9B}"/>
    <cellStyle name="Normal 9 3 3 4 2 4" xfId="4779" xr:uid="{1F6F1442-8D6B-4FBE-9BC3-42B3EADE9256}"/>
    <cellStyle name="Normal 9 3 3 4 3" xfId="3178" xr:uid="{8EFE3B2E-7D78-4015-A8EF-2A521A4AF89D}"/>
    <cellStyle name="Normal 9 3 3 4 3 2" xfId="4243" xr:uid="{5A7862B3-9249-49EF-9B63-911DDE652AFC}"/>
    <cellStyle name="Normal 9 3 3 4 3 2 2" xfId="4784" xr:uid="{CFBC81E3-1A29-48EF-81A6-F7FC85B7BD15}"/>
    <cellStyle name="Normal 9 3 3 4 3 3" xfId="4783" xr:uid="{F862972A-B61D-48A1-98A3-83863759CA5C}"/>
    <cellStyle name="Normal 9 3 3 4 4" xfId="3179" xr:uid="{4B1945F1-C3CE-4776-A886-BF3DE17A9126}"/>
    <cellStyle name="Normal 9 3 3 4 4 2" xfId="4785" xr:uid="{8E30E85B-867E-4A0B-9AAB-F7A92948E8B0}"/>
    <cellStyle name="Normal 9 3 3 4 5" xfId="4778" xr:uid="{012FE4E5-0A20-439E-AD3D-9B217B314768}"/>
    <cellStyle name="Normal 9 3 3 5" xfId="3180" xr:uid="{FF5D55FE-CABB-4FEC-8189-87D98A7C90A4}"/>
    <cellStyle name="Normal 9 3 3 5 2" xfId="3181" xr:uid="{9FA35592-E2CC-4FAA-A49B-E08CDEF8933B}"/>
    <cellStyle name="Normal 9 3 3 5 2 2" xfId="4244" xr:uid="{3000A2C2-CBEC-4906-86C1-0C6334680191}"/>
    <cellStyle name="Normal 9 3 3 5 2 2 2" xfId="4788" xr:uid="{B39C2D41-237E-4A03-92FC-B4618AF59C32}"/>
    <cellStyle name="Normal 9 3 3 5 2 3" xfId="4787" xr:uid="{06506116-2AFA-4E0F-9380-356132077C1D}"/>
    <cellStyle name="Normal 9 3 3 5 3" xfId="3182" xr:uid="{2D9538BC-7500-4D19-B471-8A0BC44B6A95}"/>
    <cellStyle name="Normal 9 3 3 5 3 2" xfId="4789" xr:uid="{6DBF57EE-DDE2-49FC-9222-A56FC65BB816}"/>
    <cellStyle name="Normal 9 3 3 5 4" xfId="3183" xr:uid="{2F0A56A5-C0BC-4BC0-98F8-F7724D1E4246}"/>
    <cellStyle name="Normal 9 3 3 5 4 2" xfId="4790" xr:uid="{F0C706A4-0A2B-44E5-B479-2F1F4D714EF9}"/>
    <cellStyle name="Normal 9 3 3 5 5" xfId="4786" xr:uid="{6839E41A-759F-45BB-BD58-5B2E48A9CC1A}"/>
    <cellStyle name="Normal 9 3 3 6" xfId="3184" xr:uid="{A10EC322-05AA-40BD-BEF6-131625E8E679}"/>
    <cellStyle name="Normal 9 3 3 6 2" xfId="4245" xr:uid="{B5899268-5B77-4848-8175-E530DAAA02B2}"/>
    <cellStyle name="Normal 9 3 3 6 2 2" xfId="4792" xr:uid="{41BC3C9F-AF4B-48F2-A66C-D8319DE9B0EA}"/>
    <cellStyle name="Normal 9 3 3 6 3" xfId="4791" xr:uid="{280413E7-E2FB-41D9-A85A-3C1D0D43C047}"/>
    <cellStyle name="Normal 9 3 3 7" xfId="3185" xr:uid="{B907E9F7-3F47-4A75-902E-93C734C26D4F}"/>
    <cellStyle name="Normal 9 3 3 7 2" xfId="4793" xr:uid="{D8167637-693D-4F5B-B465-29F023CD91BD}"/>
    <cellStyle name="Normal 9 3 3 8" xfId="3186" xr:uid="{AAC99F84-6B68-4EAF-8422-45E04D993A09}"/>
    <cellStyle name="Normal 9 3 3 8 2" xfId="4794" xr:uid="{16ADF6C1-E7B6-4CE8-99B8-62F2984A8D69}"/>
    <cellStyle name="Normal 9 3 4" xfId="3187" xr:uid="{3CEE6078-5A43-47DD-9111-911E7B499B8E}"/>
    <cellStyle name="Normal 9 3 4 2" xfId="3188" xr:uid="{0CB51FD5-BD3E-4FCF-B3C3-59324FC35D57}"/>
    <cellStyle name="Normal 9 3 4 2 2" xfId="3189" xr:uid="{A745B6F4-2FD0-40BA-8835-3415F11B2286}"/>
    <cellStyle name="Normal 9 3 4 2 2 2" xfId="3190" xr:uid="{BDF4A8CA-5A90-45E0-A5AC-08401EC5BD3D}"/>
    <cellStyle name="Normal 9 3 4 2 2 2 2" xfId="4246" xr:uid="{9204BE42-23B8-4270-AAF1-F02C2618CB12}"/>
    <cellStyle name="Normal 9 3 4 2 2 2 2 2" xfId="4799" xr:uid="{486DD049-B938-4C15-8D91-970C5C74968F}"/>
    <cellStyle name="Normal 9 3 4 2 2 2 3" xfId="4798" xr:uid="{5AB1913C-CDE9-4437-B764-D24638081F8D}"/>
    <cellStyle name="Normal 9 3 4 2 2 3" xfId="3191" xr:uid="{D3CA739B-5B71-4AA6-8FAC-E83E2690CD83}"/>
    <cellStyle name="Normal 9 3 4 2 2 3 2" xfId="4800" xr:uid="{3161A7BC-48C3-4B76-98B5-CEE6A33A9E58}"/>
    <cellStyle name="Normal 9 3 4 2 2 4" xfId="3192" xr:uid="{7FE0D531-7379-43AD-864D-7DE16EC13F3A}"/>
    <cellStyle name="Normal 9 3 4 2 2 4 2" xfId="4801" xr:uid="{1A3ECED0-70F6-4CC6-AEAB-3305698D3452}"/>
    <cellStyle name="Normal 9 3 4 2 2 5" xfId="4797" xr:uid="{5D1EE819-A7E6-4FE1-8921-1E56B6EA7A4B}"/>
    <cellStyle name="Normal 9 3 4 2 3" xfId="3193" xr:uid="{68AE9A16-9047-426A-9F74-CC067869654E}"/>
    <cellStyle name="Normal 9 3 4 2 3 2" xfId="4247" xr:uid="{CFFD8C1E-A5D3-4BDB-9641-92DF03A0FE97}"/>
    <cellStyle name="Normal 9 3 4 2 3 2 2" xfId="4803" xr:uid="{EE7832BC-6D48-4A7B-B948-FCD7ACBD38DC}"/>
    <cellStyle name="Normal 9 3 4 2 3 3" xfId="4802" xr:uid="{FA168649-63B0-4F8E-9112-4D3077790534}"/>
    <cellStyle name="Normal 9 3 4 2 4" xfId="3194" xr:uid="{D74EA9FE-AB4A-4942-9F8B-417E590C81F5}"/>
    <cellStyle name="Normal 9 3 4 2 4 2" xfId="4804" xr:uid="{6524CAA7-3658-45DE-9703-8E18AF253BBD}"/>
    <cellStyle name="Normal 9 3 4 2 5" xfId="3195" xr:uid="{913344C5-C939-4120-A330-AC1DBFB4918A}"/>
    <cellStyle name="Normal 9 3 4 2 5 2" xfId="4805" xr:uid="{1BE7AE18-8159-4838-98DA-A06C3EA5D6A6}"/>
    <cellStyle name="Normal 9 3 4 2 6" xfId="4796" xr:uid="{91F26362-EAEA-417B-A2BF-EE9ED38E5081}"/>
    <cellStyle name="Normal 9 3 4 3" xfId="3196" xr:uid="{0784DC64-D92A-47FB-B1D7-8C9687BC710A}"/>
    <cellStyle name="Normal 9 3 4 3 2" xfId="3197" xr:uid="{80E7DCBB-02EE-413E-97AB-B52209960C75}"/>
    <cellStyle name="Normal 9 3 4 3 2 2" xfId="4248" xr:uid="{A65F6EDC-644D-41E7-8CBC-D6EEA738CA1F}"/>
    <cellStyle name="Normal 9 3 4 3 2 2 2" xfId="4808" xr:uid="{D056E43D-48B0-4D85-8645-EC3BA243333F}"/>
    <cellStyle name="Normal 9 3 4 3 2 3" xfId="4807" xr:uid="{3302CED3-FB5C-40D8-980A-43FA08D9232F}"/>
    <cellStyle name="Normal 9 3 4 3 3" xfId="3198" xr:uid="{BC37F5F4-B9B9-4402-8267-14BFA5C67284}"/>
    <cellStyle name="Normal 9 3 4 3 3 2" xfId="4809" xr:uid="{8856A624-0645-45F6-A004-16A3A3B60801}"/>
    <cellStyle name="Normal 9 3 4 3 4" xfId="3199" xr:uid="{6A732882-6799-4908-B8FE-AE1A2C1875CD}"/>
    <cellStyle name="Normal 9 3 4 3 4 2" xfId="4810" xr:uid="{8FA0A7BC-A265-4010-98FE-290565561B8F}"/>
    <cellStyle name="Normal 9 3 4 3 5" xfId="4806" xr:uid="{E8B462BD-4449-40CF-95C9-81FB6F999332}"/>
    <cellStyle name="Normal 9 3 4 4" xfId="3200" xr:uid="{4132547F-F3A4-4141-88A6-155080F1907A}"/>
    <cellStyle name="Normal 9 3 4 4 2" xfId="3201" xr:uid="{307619F0-623C-4BB8-ACD7-EEBD4D988A06}"/>
    <cellStyle name="Normal 9 3 4 4 2 2" xfId="4812" xr:uid="{BDF95F6D-FE50-4FD6-9693-B07105DE0E34}"/>
    <cellStyle name="Normal 9 3 4 4 3" xfId="3202" xr:uid="{2F2BC4C5-B78B-423E-88A6-287160BBE3FC}"/>
    <cellStyle name="Normal 9 3 4 4 3 2" xfId="4813" xr:uid="{9C5C6625-34F9-46DE-889F-4A777EF70B5B}"/>
    <cellStyle name="Normal 9 3 4 4 4" xfId="3203" xr:uid="{701CB1B2-C119-4CBA-89B8-92299BF65CDF}"/>
    <cellStyle name="Normal 9 3 4 4 4 2" xfId="4814" xr:uid="{BA9EF446-434C-4AB9-B7EA-3204A60640EC}"/>
    <cellStyle name="Normal 9 3 4 4 5" xfId="4811" xr:uid="{F80CCBC7-1461-4966-9CD6-164947BD6EAF}"/>
    <cellStyle name="Normal 9 3 4 5" xfId="3204" xr:uid="{9763895A-A338-4542-AB4E-C19B2D0F03B3}"/>
    <cellStyle name="Normal 9 3 4 5 2" xfId="4815" xr:uid="{61768743-F4D1-474E-A79B-ED7A745B595D}"/>
    <cellStyle name="Normal 9 3 4 6" xfId="3205" xr:uid="{03493ADD-B02D-4B87-8BD5-8A07FC36BB52}"/>
    <cellStyle name="Normal 9 3 4 6 2" xfId="4816" xr:uid="{0BD64340-3B95-4261-A1EB-361916F7AAD9}"/>
    <cellStyle name="Normal 9 3 4 7" xfId="3206" xr:uid="{8CE141FF-E6A3-44E5-8A5D-FDD5514BA084}"/>
    <cellStyle name="Normal 9 3 4 7 2" xfId="4817" xr:uid="{4EFBABC7-0267-4080-8542-40B17CDB3424}"/>
    <cellStyle name="Normal 9 3 4 8" xfId="4795" xr:uid="{0A27DD7E-A34A-496B-AD7F-80F7E9CE4D25}"/>
    <cellStyle name="Normal 9 3 5" xfId="3207" xr:uid="{DEC08658-004A-4D40-8503-8B81380F1FDF}"/>
    <cellStyle name="Normal 9 3 5 2" xfId="3208" xr:uid="{B0B9DB8A-A44B-444B-A6A7-393D3D6637B3}"/>
    <cellStyle name="Normal 9 3 5 2 2" xfId="3209" xr:uid="{AF8A3F38-CB17-468E-8652-F660B4FC685E}"/>
    <cellStyle name="Normal 9 3 5 2 2 2" xfId="4249" xr:uid="{BF1E2A09-2C8B-432E-BBC7-3C4C8FBB25DA}"/>
    <cellStyle name="Normal 9 3 5 2 2 2 2" xfId="4250" xr:uid="{CD64E254-E383-4A9B-979D-13C81DEF4A19}"/>
    <cellStyle name="Normal 9 3 5 2 2 2 2 2" xfId="4822" xr:uid="{A13E1E60-6949-419A-89F4-A0E68D6D9F2A}"/>
    <cellStyle name="Normal 9 3 5 2 2 2 3" xfId="4821" xr:uid="{F991A718-2F2C-443E-92D4-4F83F583CBE3}"/>
    <cellStyle name="Normal 9 3 5 2 2 3" xfId="4251" xr:uid="{0AFAD54F-676E-469A-A55E-026176394AA3}"/>
    <cellStyle name="Normal 9 3 5 2 2 3 2" xfId="4823" xr:uid="{174E0903-5368-4CBE-A230-C9047FC29EFF}"/>
    <cellStyle name="Normal 9 3 5 2 2 4" xfId="4820" xr:uid="{C7C210F3-DCF1-4377-AEA2-20411DDD5832}"/>
    <cellStyle name="Normal 9 3 5 2 3" xfId="3210" xr:uid="{0E069087-176D-493C-9CB7-A2B33505F2CC}"/>
    <cellStyle name="Normal 9 3 5 2 3 2" xfId="4252" xr:uid="{6EA25CB5-292A-4521-A952-10336362DDBE}"/>
    <cellStyle name="Normal 9 3 5 2 3 2 2" xfId="4825" xr:uid="{078861BA-1EE2-4E9A-92D6-DC2833B2CB0B}"/>
    <cellStyle name="Normal 9 3 5 2 3 3" xfId="4824" xr:uid="{65B53515-AAC8-47AC-B547-2A000CB78C1A}"/>
    <cellStyle name="Normal 9 3 5 2 4" xfId="3211" xr:uid="{4F72C720-F59F-4839-B93C-16249697EB00}"/>
    <cellStyle name="Normal 9 3 5 2 4 2" xfId="4826" xr:uid="{63939D2A-FC63-4BB7-B291-EFB42141D5E0}"/>
    <cellStyle name="Normal 9 3 5 2 5" xfId="4819" xr:uid="{480C11B6-B6F8-41F3-BBBC-F33E410F9FA1}"/>
    <cellStyle name="Normal 9 3 5 3" xfId="3212" xr:uid="{413F8BA5-5685-43FD-8962-F4387AE7A8CF}"/>
    <cellStyle name="Normal 9 3 5 3 2" xfId="3213" xr:uid="{FBEE6466-5131-41E4-9354-290FD2459FB6}"/>
    <cellStyle name="Normal 9 3 5 3 2 2" xfId="4253" xr:uid="{972F4F49-ACC2-4183-8CD7-DF75B6E0B5B9}"/>
    <cellStyle name="Normal 9 3 5 3 2 2 2" xfId="4829" xr:uid="{75791411-4E33-4B29-B34C-602EEEF7EAB6}"/>
    <cellStyle name="Normal 9 3 5 3 2 3" xfId="4828" xr:uid="{7006035C-06CD-4D3C-ACF9-06AAEAF36C2A}"/>
    <cellStyle name="Normal 9 3 5 3 3" xfId="3214" xr:uid="{A2C899E5-AB1A-4618-9828-9FCB69E7B068}"/>
    <cellStyle name="Normal 9 3 5 3 3 2" xfId="4830" xr:uid="{740A5DFA-F65C-4A6A-A8EF-4836B254677A}"/>
    <cellStyle name="Normal 9 3 5 3 4" xfId="3215" xr:uid="{14814E72-8190-4D29-A236-1A4BBC239B43}"/>
    <cellStyle name="Normal 9 3 5 3 4 2" xfId="4831" xr:uid="{FFFB38FF-18C7-45F6-8630-84AECF169F52}"/>
    <cellStyle name="Normal 9 3 5 3 5" xfId="4827" xr:uid="{436C0130-EB3B-4B9D-A1C7-BAF5A622B3BE}"/>
    <cellStyle name="Normal 9 3 5 4" xfId="3216" xr:uid="{F621DD99-3C48-45CC-B7D0-4F55867F024D}"/>
    <cellStyle name="Normal 9 3 5 4 2" xfId="4254" xr:uid="{82770107-B895-452C-BA84-87F144AFC550}"/>
    <cellStyle name="Normal 9 3 5 4 2 2" xfId="4833" xr:uid="{97391CA1-599D-483D-9D06-A550ECC92692}"/>
    <cellStyle name="Normal 9 3 5 4 3" xfId="4832" xr:uid="{3F5B4B25-E59C-4D6D-9E6E-8775208CEB60}"/>
    <cellStyle name="Normal 9 3 5 5" xfId="3217" xr:uid="{2DD0B2EE-8896-451B-AB62-916754AE3737}"/>
    <cellStyle name="Normal 9 3 5 5 2" xfId="4834" xr:uid="{988A17FD-4A24-4620-8EDF-B9EF62C2C78F}"/>
    <cellStyle name="Normal 9 3 5 6" xfId="3218" xr:uid="{959C9B23-8066-4AA3-8766-03C64CA51A9A}"/>
    <cellStyle name="Normal 9 3 5 6 2" xfId="4835" xr:uid="{0D40273A-35FD-48F4-A94E-F4BFA995DCDC}"/>
    <cellStyle name="Normal 9 3 5 7" xfId="4818" xr:uid="{5DE0A71B-E6D1-4FA8-A740-52525934088D}"/>
    <cellStyle name="Normal 9 3 6" xfId="3219" xr:uid="{6D219192-26EA-489E-BD2B-6314AE8F7062}"/>
    <cellStyle name="Normal 9 3 6 2" xfId="3220" xr:uid="{8411149C-0FBE-4164-B682-0930B5297A85}"/>
    <cellStyle name="Normal 9 3 6 2 2" xfId="3221" xr:uid="{0C483801-0CE1-4412-A18C-63616E8A3245}"/>
    <cellStyle name="Normal 9 3 6 2 2 2" xfId="4255" xr:uid="{597BB441-F271-4B0A-8E29-AEFB9D5AB8AE}"/>
    <cellStyle name="Normal 9 3 6 2 2 2 2" xfId="4839" xr:uid="{3D915486-03E5-4B12-A200-FD0348960CD4}"/>
    <cellStyle name="Normal 9 3 6 2 2 3" xfId="4838" xr:uid="{77C49FD3-00AB-4863-87EF-FD3A61988284}"/>
    <cellStyle name="Normal 9 3 6 2 3" xfId="3222" xr:uid="{0BF06E22-F420-4FB7-90DC-8E1FB767FAC2}"/>
    <cellStyle name="Normal 9 3 6 2 3 2" xfId="4840" xr:uid="{ABFCFCAC-B0FF-4684-937A-E9C72E3B8C7D}"/>
    <cellStyle name="Normal 9 3 6 2 4" xfId="3223" xr:uid="{6282750E-3725-4C46-9A7B-3892D8526BC0}"/>
    <cellStyle name="Normal 9 3 6 2 4 2" xfId="4841" xr:uid="{D3C2F4CC-404B-4220-877D-871D93D015EB}"/>
    <cellStyle name="Normal 9 3 6 2 5" xfId="4837" xr:uid="{C604E81E-2ABB-4C0B-8196-1C54DA2A140C}"/>
    <cellStyle name="Normal 9 3 6 3" xfId="3224" xr:uid="{D25AAE0D-E21A-491D-B1F7-39280687F4B4}"/>
    <cellStyle name="Normal 9 3 6 3 2" xfId="4256" xr:uid="{B741C869-9870-4210-B0DE-2071C218E9BE}"/>
    <cellStyle name="Normal 9 3 6 3 2 2" xfId="4843" xr:uid="{81B494AB-EBC2-4F62-B155-127C77C9E8FF}"/>
    <cellStyle name="Normal 9 3 6 3 3" xfId="4842" xr:uid="{844156DC-544B-4F9E-A600-9F2ABDB1810C}"/>
    <cellStyle name="Normal 9 3 6 4" xfId="3225" xr:uid="{B6E386F3-6EEE-444F-8EF7-7B69056FCCDC}"/>
    <cellStyle name="Normal 9 3 6 4 2" xfId="4844" xr:uid="{3577E883-CD07-4D5B-BBA3-FAA292416D85}"/>
    <cellStyle name="Normal 9 3 6 5" xfId="3226" xr:uid="{04105CC3-CE5A-40E7-93BB-80AF016127D7}"/>
    <cellStyle name="Normal 9 3 6 5 2" xfId="4845" xr:uid="{1389823D-9348-41E3-8EA3-FF4620623D86}"/>
    <cellStyle name="Normal 9 3 6 6" xfId="4836" xr:uid="{6A59D4E8-AC7C-4AA9-B9A9-EBF8BE619E67}"/>
    <cellStyle name="Normal 9 3 7" xfId="3227" xr:uid="{28012039-ECB2-4817-9196-AAC06534A950}"/>
    <cellStyle name="Normal 9 3 7 2" xfId="3228" xr:uid="{D86E61D9-CB3C-4CAF-A381-CE8877A78D5E}"/>
    <cellStyle name="Normal 9 3 7 2 2" xfId="4257" xr:uid="{4EF904D8-080A-4941-A7FC-3383C112E1BD}"/>
    <cellStyle name="Normal 9 3 7 2 2 2" xfId="4848" xr:uid="{5BC50235-E7A6-4184-94C7-6FA6ACB55EAF}"/>
    <cellStyle name="Normal 9 3 7 2 3" xfId="4847" xr:uid="{53784171-F44C-4CFA-91E8-09229504E98A}"/>
    <cellStyle name="Normal 9 3 7 3" xfId="3229" xr:uid="{13A18B51-2BA8-4C36-95AD-5874B19C92AD}"/>
    <cellStyle name="Normal 9 3 7 3 2" xfId="4849" xr:uid="{6117A61D-C6B9-4DEC-BD1A-4AA73298991C}"/>
    <cellStyle name="Normal 9 3 7 4" xfId="3230" xr:uid="{22D2D3FB-1288-4C97-A2EB-60FEA1EA6F03}"/>
    <cellStyle name="Normal 9 3 7 4 2" xfId="4850" xr:uid="{A85E6F05-E3A0-46C4-B377-468B68FA0539}"/>
    <cellStyle name="Normal 9 3 7 5" xfId="4846" xr:uid="{DFEC34B2-7507-4E92-A829-EFE40B1902BF}"/>
    <cellStyle name="Normal 9 3 8" xfId="3231" xr:uid="{16192C78-B58E-47B8-9BFE-BA04EC26F9C3}"/>
    <cellStyle name="Normal 9 3 8 2" xfId="3232" xr:uid="{C68A7CD8-E42F-45F8-981A-5443950060E4}"/>
    <cellStyle name="Normal 9 3 8 2 2" xfId="4852" xr:uid="{D5E2D905-5603-4505-BFC8-1578A0C65596}"/>
    <cellStyle name="Normal 9 3 8 3" xfId="3233" xr:uid="{06FDE909-E810-42FC-BDB1-9EDA7B9E3B69}"/>
    <cellStyle name="Normal 9 3 8 3 2" xfId="4853" xr:uid="{C9A50C09-B9B2-485F-B49A-7B156CE642F1}"/>
    <cellStyle name="Normal 9 3 8 4" xfId="3234" xr:uid="{FBF2963E-D93D-4951-AE69-55EA5F8CC9DF}"/>
    <cellStyle name="Normal 9 3 8 4 2" xfId="4854" xr:uid="{6BDE45B5-5405-4D8D-99AF-B778152EF703}"/>
    <cellStyle name="Normal 9 3 8 5" xfId="4851" xr:uid="{DD810090-5686-4F29-99B1-A6D93E61DE90}"/>
    <cellStyle name="Normal 9 3 9" xfId="3235" xr:uid="{3172CA56-D3A0-4000-9C16-39138A7915A0}"/>
    <cellStyle name="Normal 9 3 9 2" xfId="4855" xr:uid="{FB3F0D09-2C0E-4678-9F94-4E335086ADB5}"/>
    <cellStyle name="Normal 9 4" xfId="3236" xr:uid="{62298345-9DFC-4E88-ABC6-8F5A4E06E38F}"/>
    <cellStyle name="Normal 9 4 10" xfId="3237" xr:uid="{5E7EAEDA-971E-410E-B78A-A9CF63B1A31E}"/>
    <cellStyle name="Normal 9 4 10 2" xfId="4857" xr:uid="{204B8AA6-3111-4629-8E9F-5FF32BD8E37C}"/>
    <cellStyle name="Normal 9 4 11" xfId="3238" xr:uid="{6865585C-0313-4FA8-899D-D8C6479C0CE2}"/>
    <cellStyle name="Normal 9 4 11 2" xfId="4858" xr:uid="{125C8B52-EC82-4D74-8AA4-2BEF65197142}"/>
    <cellStyle name="Normal 9 4 12" xfId="4856" xr:uid="{4C3B23A3-0BA5-419C-A547-3497261258FE}"/>
    <cellStyle name="Normal 9 4 2" xfId="3239" xr:uid="{E083E509-CA70-40E2-B515-37BA1DEEFCF9}"/>
    <cellStyle name="Normal 9 4 2 10" xfId="4859" xr:uid="{730A1F31-36B9-4F98-BC0F-BDD6AF9EBD6D}"/>
    <cellStyle name="Normal 9 4 2 2" xfId="3240" xr:uid="{68A33A73-1C72-4382-A346-08BF0CB189F4}"/>
    <cellStyle name="Normal 9 4 2 2 2" xfId="3241" xr:uid="{B0B0D8EB-FAED-4644-A38E-7D1B5C05FA10}"/>
    <cellStyle name="Normal 9 4 2 2 2 2" xfId="3242" xr:uid="{13E4DF7E-6039-4A9D-87DF-B6299EB86680}"/>
    <cellStyle name="Normal 9 4 2 2 2 2 2" xfId="3243" xr:uid="{ADCB9099-DCE2-4784-B692-18C218655596}"/>
    <cellStyle name="Normal 9 4 2 2 2 2 2 2" xfId="4258" xr:uid="{7D65B3A0-4550-4E9B-8DBD-5F4E5B0504CC}"/>
    <cellStyle name="Normal 9 4 2 2 2 2 2 2 2" xfId="4864" xr:uid="{A9F57BA6-DAA9-4585-8B99-5002E5F8F7E9}"/>
    <cellStyle name="Normal 9 4 2 2 2 2 2 3" xfId="4863" xr:uid="{C1711D4F-03D9-4464-A7E7-A5E84FE09F45}"/>
    <cellStyle name="Normal 9 4 2 2 2 2 3" xfId="3244" xr:uid="{3AD26501-D3A6-4930-B458-96215B478EE1}"/>
    <cellStyle name="Normal 9 4 2 2 2 2 3 2" xfId="4865" xr:uid="{3FA538D5-4348-4A13-98A0-EB57F6A18A5A}"/>
    <cellStyle name="Normal 9 4 2 2 2 2 4" xfId="3245" xr:uid="{19528AA0-6809-4F90-BAE0-3EC8B7A13F23}"/>
    <cellStyle name="Normal 9 4 2 2 2 2 4 2" xfId="4866" xr:uid="{ADEE13A8-0F81-4AB4-B4B5-6EC101686885}"/>
    <cellStyle name="Normal 9 4 2 2 2 2 5" xfId="4862" xr:uid="{F65BDB44-D1A0-450A-859E-2B856B8DD3AA}"/>
    <cellStyle name="Normal 9 4 2 2 2 3" xfId="3246" xr:uid="{907280D2-DA32-4C40-877C-9D8E40C04109}"/>
    <cellStyle name="Normal 9 4 2 2 2 3 2" xfId="3247" xr:uid="{022555AB-58BD-4947-853A-48C1835514A5}"/>
    <cellStyle name="Normal 9 4 2 2 2 3 2 2" xfId="4868" xr:uid="{FD8F11B6-7008-40CD-8D35-7F52964C9A63}"/>
    <cellStyle name="Normal 9 4 2 2 2 3 3" xfId="3248" xr:uid="{A60EC1A3-AF46-4EB8-B877-B8EAA4382371}"/>
    <cellStyle name="Normal 9 4 2 2 2 3 3 2" xfId="4869" xr:uid="{5F08661E-7AC5-482D-8301-776B94DCF50D}"/>
    <cellStyle name="Normal 9 4 2 2 2 3 4" xfId="3249" xr:uid="{6F640FCC-F554-49B4-9EA3-B6E221984834}"/>
    <cellStyle name="Normal 9 4 2 2 2 3 4 2" xfId="4870" xr:uid="{1402F679-7FFD-495E-A36D-B1E8B5789A1E}"/>
    <cellStyle name="Normal 9 4 2 2 2 3 5" xfId="4867" xr:uid="{6FA0DFEC-D038-4D83-BE7D-C145D13B8199}"/>
    <cellStyle name="Normal 9 4 2 2 2 4" xfId="3250" xr:uid="{0F58693D-AF16-4D22-9D2A-721D30846000}"/>
    <cellStyle name="Normal 9 4 2 2 2 4 2" xfId="4871" xr:uid="{78791193-2F11-44AE-9639-F3EE5741046E}"/>
    <cellStyle name="Normal 9 4 2 2 2 5" xfId="3251" xr:uid="{A92ECC77-4440-41A8-86B8-4521276363D8}"/>
    <cellStyle name="Normal 9 4 2 2 2 5 2" xfId="4872" xr:uid="{8FAA02CC-D545-451E-8BF1-D8419595FFC9}"/>
    <cellStyle name="Normal 9 4 2 2 2 6" xfId="3252" xr:uid="{86FDDE21-91E8-43B4-87F8-EB6135FA3D75}"/>
    <cellStyle name="Normal 9 4 2 2 2 6 2" xfId="4873" xr:uid="{FFAF471D-137F-45B5-9CEB-4AD570DCBC30}"/>
    <cellStyle name="Normal 9 4 2 2 2 7" xfId="4861" xr:uid="{91EB393E-A8B6-4434-8A5F-B3D6C299566D}"/>
    <cellStyle name="Normal 9 4 2 2 3" xfId="3253" xr:uid="{99F01F09-820B-47D9-A375-1A054085444F}"/>
    <cellStyle name="Normal 9 4 2 2 3 2" xfId="3254" xr:uid="{3F8ACA22-DB30-4B8B-9747-CD505BCB5450}"/>
    <cellStyle name="Normal 9 4 2 2 3 2 2" xfId="3255" xr:uid="{CB85FD58-8C7F-4368-A530-C0F04792F8C4}"/>
    <cellStyle name="Normal 9 4 2 2 3 2 2 2" xfId="4876" xr:uid="{D5A86980-60A2-480B-8BE3-E76BD748045F}"/>
    <cellStyle name="Normal 9 4 2 2 3 2 3" xfId="3256" xr:uid="{4F78F8D7-462C-4E95-8981-DB12D85548B2}"/>
    <cellStyle name="Normal 9 4 2 2 3 2 3 2" xfId="4877" xr:uid="{4697C8EE-58A1-4896-99F7-B91FF03FE0FA}"/>
    <cellStyle name="Normal 9 4 2 2 3 2 4" xfId="3257" xr:uid="{FF29BAE9-D5C6-4165-8343-5FC1868A540F}"/>
    <cellStyle name="Normal 9 4 2 2 3 2 4 2" xfId="4878" xr:uid="{47BEB670-C294-4CBD-944C-AD3A520BF156}"/>
    <cellStyle name="Normal 9 4 2 2 3 2 5" xfId="4875" xr:uid="{4EE64738-6977-4C10-8076-C13813DA26BE}"/>
    <cellStyle name="Normal 9 4 2 2 3 3" xfId="3258" xr:uid="{3187BE9C-349C-4940-ABA5-9C47E9F6FDBC}"/>
    <cellStyle name="Normal 9 4 2 2 3 3 2" xfId="4879" xr:uid="{E3FDA06A-8AC9-4271-BB94-69418606715E}"/>
    <cellStyle name="Normal 9 4 2 2 3 4" xfId="3259" xr:uid="{FD6D91FB-B74A-4265-ADC7-9571243272CD}"/>
    <cellStyle name="Normal 9 4 2 2 3 4 2" xfId="4880" xr:uid="{2BF9EFA3-41C0-472A-A331-7081FADA2628}"/>
    <cellStyle name="Normal 9 4 2 2 3 5" xfId="3260" xr:uid="{3EF1CD51-42AB-45A2-8D5B-DE7CC9F45263}"/>
    <cellStyle name="Normal 9 4 2 2 3 5 2" xfId="4881" xr:uid="{2F373587-B797-46E1-BD47-33A226F0B904}"/>
    <cellStyle name="Normal 9 4 2 2 3 6" xfId="4874" xr:uid="{065B16DC-BD94-494B-BBB7-4730BC295F9C}"/>
    <cellStyle name="Normal 9 4 2 2 4" xfId="3261" xr:uid="{1E5D83AF-E4B2-4047-BB8F-A3BE32AF54AB}"/>
    <cellStyle name="Normal 9 4 2 2 4 2" xfId="3262" xr:uid="{2015920C-E932-4E72-A3BB-1C10F76CDF6F}"/>
    <cellStyle name="Normal 9 4 2 2 4 2 2" xfId="4883" xr:uid="{E712F823-FF6A-4E37-A8E7-538A4811EA3F}"/>
    <cellStyle name="Normal 9 4 2 2 4 3" xfId="3263" xr:uid="{A36994EE-B97D-4982-AEB0-5AB36E7A4DDD}"/>
    <cellStyle name="Normal 9 4 2 2 4 3 2" xfId="4884" xr:uid="{25E83AAC-37CE-4D4F-83F7-1C180C19E5E5}"/>
    <cellStyle name="Normal 9 4 2 2 4 4" xfId="3264" xr:uid="{2D946C9D-F699-4BB9-95D0-A88C072C4AC7}"/>
    <cellStyle name="Normal 9 4 2 2 4 4 2" xfId="4885" xr:uid="{5B8DBBC4-7448-4D24-A03E-9F649EEED3FF}"/>
    <cellStyle name="Normal 9 4 2 2 4 5" xfId="4882" xr:uid="{013275FB-9F94-42E5-B22B-33EB4FF0259B}"/>
    <cellStyle name="Normal 9 4 2 2 5" xfId="3265" xr:uid="{D6B23286-C876-4550-B398-1388B1C605D8}"/>
    <cellStyle name="Normal 9 4 2 2 5 2" xfId="3266" xr:uid="{B763C3DF-D0DA-4693-8382-A98CF47A3A8A}"/>
    <cellStyle name="Normal 9 4 2 2 5 2 2" xfId="4887" xr:uid="{1C9DCCC1-4EB3-4881-901F-9D8EF5E31C05}"/>
    <cellStyle name="Normal 9 4 2 2 5 3" xfId="3267" xr:uid="{4D13FD33-42EC-4A65-B131-E2E2D70B65E8}"/>
    <cellStyle name="Normal 9 4 2 2 5 3 2" xfId="4888" xr:uid="{4BA92700-2A38-4D90-90CC-15D0F06EF678}"/>
    <cellStyle name="Normal 9 4 2 2 5 4" xfId="3268" xr:uid="{B85956B1-2DCF-4D55-9FB1-4AA274A1E4B0}"/>
    <cellStyle name="Normal 9 4 2 2 5 4 2" xfId="4889" xr:uid="{BB5AF308-1BD0-46F0-90A5-E0C72F99125E}"/>
    <cellStyle name="Normal 9 4 2 2 5 5" xfId="4886" xr:uid="{1C8E5B07-F79F-49E6-A952-987F44A1F3BE}"/>
    <cellStyle name="Normal 9 4 2 2 6" xfId="3269" xr:uid="{F51C3630-C05C-47C4-9B57-80B463FC6917}"/>
    <cellStyle name="Normal 9 4 2 2 6 2" xfId="4890" xr:uid="{CBA9A93A-2BC5-4253-96F7-3097029B277B}"/>
    <cellStyle name="Normal 9 4 2 2 7" xfId="3270" xr:uid="{ACB4A18A-2B9E-41C4-82EE-9C46FC8D8432}"/>
    <cellStyle name="Normal 9 4 2 2 7 2" xfId="4891" xr:uid="{334207BC-CB28-4252-B2E6-7FF79618AB70}"/>
    <cellStyle name="Normal 9 4 2 2 8" xfId="3271" xr:uid="{5F203170-26F9-4C39-88A8-F3C11F024A65}"/>
    <cellStyle name="Normal 9 4 2 2 8 2" xfId="4892" xr:uid="{78481331-7FE8-47C8-A431-0033FE5B1630}"/>
    <cellStyle name="Normal 9 4 2 2 9" xfId="4860" xr:uid="{7C725C9C-EB19-4616-8990-9790AD416142}"/>
    <cellStyle name="Normal 9 4 2 3" xfId="3272" xr:uid="{4F7F8F64-2B5D-4F80-AE39-727E7D7D760D}"/>
    <cellStyle name="Normal 9 4 2 3 2" xfId="3273" xr:uid="{5E551266-A157-492C-A3CA-2C1A6A4BBB3A}"/>
    <cellStyle name="Normal 9 4 2 3 2 2" xfId="3274" xr:uid="{78839D07-F7A5-426D-8B68-4C43CB33A53B}"/>
    <cellStyle name="Normal 9 4 2 3 2 2 2" xfId="4259" xr:uid="{53D0851C-AC4D-4BA5-8D42-A73A9677F0AF}"/>
    <cellStyle name="Normal 9 4 2 3 2 2 2 2" xfId="4260" xr:uid="{2E096DCE-F339-41B3-A6E9-241F9B2EE7F7}"/>
    <cellStyle name="Normal 9 4 2 3 2 2 2 2 2" xfId="4897" xr:uid="{F415BCDD-4081-4220-9483-FC093F54DA21}"/>
    <cellStyle name="Normal 9 4 2 3 2 2 2 3" xfId="4896" xr:uid="{023C88F2-10F7-4B62-B715-5A6B4948C39B}"/>
    <cellStyle name="Normal 9 4 2 3 2 2 3" xfId="4261" xr:uid="{16FB524D-3AEB-49C6-AD78-F653822EC0CC}"/>
    <cellStyle name="Normal 9 4 2 3 2 2 3 2" xfId="4898" xr:uid="{C838E88B-00E7-430D-A4D3-13CC22BE2D2D}"/>
    <cellStyle name="Normal 9 4 2 3 2 2 4" xfId="4895" xr:uid="{F42C4571-16D8-426C-A915-6E01AC57A171}"/>
    <cellStyle name="Normal 9 4 2 3 2 3" xfId="3275" xr:uid="{DBD607A1-BB32-4090-B8E2-1105070FEE65}"/>
    <cellStyle name="Normal 9 4 2 3 2 3 2" xfId="4262" xr:uid="{9F41B47F-C5E9-4ADF-A72B-91C9317C8958}"/>
    <cellStyle name="Normal 9 4 2 3 2 3 2 2" xfId="4900" xr:uid="{8C7EA014-C9DF-445F-AC41-C0ADBCA1B039}"/>
    <cellStyle name="Normal 9 4 2 3 2 3 3" xfId="4899" xr:uid="{CE3D0087-B0B8-42D0-9110-7EE2A55553E4}"/>
    <cellStyle name="Normal 9 4 2 3 2 4" xfId="3276" xr:uid="{6A07C9AC-F511-4415-B236-39212DDFB17D}"/>
    <cellStyle name="Normal 9 4 2 3 2 4 2" xfId="4901" xr:uid="{68E9EF1E-4DE8-47B1-A7CC-780D15CBFD9C}"/>
    <cellStyle name="Normal 9 4 2 3 2 5" xfId="4894" xr:uid="{1A91EAC3-4CC0-4AC6-AB4A-BC5FC4230AEA}"/>
    <cellStyle name="Normal 9 4 2 3 3" xfId="3277" xr:uid="{3D6890DC-D057-4C0C-A0DB-BF0692FFE334}"/>
    <cellStyle name="Normal 9 4 2 3 3 2" xfId="3278" xr:uid="{634675E6-9546-4054-8175-CE9FF01C9D95}"/>
    <cellStyle name="Normal 9 4 2 3 3 2 2" xfId="4263" xr:uid="{22719A3C-1049-4D67-B912-246A48C7D8FF}"/>
    <cellStyle name="Normal 9 4 2 3 3 2 2 2" xfId="4904" xr:uid="{F853ACC9-5560-4D4F-8925-EBA2FC1A76C5}"/>
    <cellStyle name="Normal 9 4 2 3 3 2 3" xfId="4903" xr:uid="{0EA44C35-CE9D-471D-A12E-EA4A3DE1A98B}"/>
    <cellStyle name="Normal 9 4 2 3 3 3" xfId="3279" xr:uid="{F4C5916C-9561-483D-BF17-436C9265FD36}"/>
    <cellStyle name="Normal 9 4 2 3 3 3 2" xfId="4905" xr:uid="{B4135F0A-CBF1-4FC6-880D-6945C807D4F9}"/>
    <cellStyle name="Normal 9 4 2 3 3 4" xfId="3280" xr:uid="{95705864-4C53-447A-8464-DB6244271EB4}"/>
    <cellStyle name="Normal 9 4 2 3 3 4 2" xfId="4906" xr:uid="{8210A830-32FB-4816-B8F0-201765B1690C}"/>
    <cellStyle name="Normal 9 4 2 3 3 5" xfId="4902" xr:uid="{9BBF71C7-6112-4222-A396-746F9E147A53}"/>
    <cellStyle name="Normal 9 4 2 3 4" xfId="3281" xr:uid="{ED146111-DFA4-4274-AC78-9F930E296A0E}"/>
    <cellStyle name="Normal 9 4 2 3 4 2" xfId="4264" xr:uid="{7E18F8EC-C8D4-4A0A-9BC4-B616C66AFAA2}"/>
    <cellStyle name="Normal 9 4 2 3 4 2 2" xfId="4908" xr:uid="{7A0060DD-533B-413E-A3AD-3E22853B9813}"/>
    <cellStyle name="Normal 9 4 2 3 4 3" xfId="4907" xr:uid="{80DDEF4E-ABB8-4C89-8B82-D071F07BBF71}"/>
    <cellStyle name="Normal 9 4 2 3 5" xfId="3282" xr:uid="{5FC54756-E043-4DF8-8EF0-C925C533A6A0}"/>
    <cellStyle name="Normal 9 4 2 3 5 2" xfId="4909" xr:uid="{0B597551-C374-4C29-9351-C98BC9A634BA}"/>
    <cellStyle name="Normal 9 4 2 3 6" xfId="3283" xr:uid="{DFF8268C-05AF-42AC-A605-9BEA58A4DD0D}"/>
    <cellStyle name="Normal 9 4 2 3 6 2" xfId="4910" xr:uid="{DA3ECD5E-0161-466B-B0E4-7E59D83B7763}"/>
    <cellStyle name="Normal 9 4 2 3 7" xfId="4893" xr:uid="{84B1A4E3-D438-46E7-956F-30B081D49241}"/>
    <cellStyle name="Normal 9 4 2 4" xfId="3284" xr:uid="{674ECB7F-F2F0-4DA2-AF2D-A6814FE26D6A}"/>
    <cellStyle name="Normal 9 4 2 4 2" xfId="3285" xr:uid="{E55A3AE9-D257-4DF2-8E3A-B0B4ECBDDC9F}"/>
    <cellStyle name="Normal 9 4 2 4 2 2" xfId="3286" xr:uid="{12FA1DE0-15E3-42FD-B946-744EC9DAA5A0}"/>
    <cellStyle name="Normal 9 4 2 4 2 2 2" xfId="4265" xr:uid="{D3B213D2-1112-4587-A239-3E7245BBD795}"/>
    <cellStyle name="Normal 9 4 2 4 2 2 2 2" xfId="4914" xr:uid="{0E8AD601-66DA-4460-B1F2-AB3B869A267C}"/>
    <cellStyle name="Normal 9 4 2 4 2 2 3" xfId="4913" xr:uid="{62C27207-9F7C-4092-A132-7A23B16620C9}"/>
    <cellStyle name="Normal 9 4 2 4 2 3" xfId="3287" xr:uid="{E95AE732-21DC-4E74-91D9-EA7A54AF2D10}"/>
    <cellStyle name="Normal 9 4 2 4 2 3 2" xfId="4915" xr:uid="{ED1FB9FD-8639-483A-8695-B6F8D7C6C4E4}"/>
    <cellStyle name="Normal 9 4 2 4 2 4" xfId="3288" xr:uid="{1AF90A44-B198-45BA-B475-F2A5B7274211}"/>
    <cellStyle name="Normal 9 4 2 4 2 4 2" xfId="4916" xr:uid="{1050E7EB-0691-4338-BC30-7002C80E17B8}"/>
    <cellStyle name="Normal 9 4 2 4 2 5" xfId="4912" xr:uid="{9A4FEC58-6AD1-4D3B-BC4E-22CC4AC9EB4A}"/>
    <cellStyle name="Normal 9 4 2 4 3" xfId="3289" xr:uid="{FFB5480E-B090-4398-B74C-996D663627C9}"/>
    <cellStyle name="Normal 9 4 2 4 3 2" xfId="4266" xr:uid="{5311798C-58AD-4B00-B8C1-5A8602D013EE}"/>
    <cellStyle name="Normal 9 4 2 4 3 2 2" xfId="4918" xr:uid="{B70A4A27-A9D7-4DEE-8E9D-B397205FBF56}"/>
    <cellStyle name="Normal 9 4 2 4 3 3" xfId="4917" xr:uid="{5B709AE1-95A4-44A7-AC4F-ED8C01DF1BB4}"/>
    <cellStyle name="Normal 9 4 2 4 4" xfId="3290" xr:uid="{E7CF2DCD-34B1-4885-BF4D-6DDCC2B67AFB}"/>
    <cellStyle name="Normal 9 4 2 4 4 2" xfId="4919" xr:uid="{6C6CD98D-FABD-42D6-827F-C1ECE97226D4}"/>
    <cellStyle name="Normal 9 4 2 4 5" xfId="3291" xr:uid="{529D7D36-737A-43F7-B28E-ABCBCA0B8FE6}"/>
    <cellStyle name="Normal 9 4 2 4 5 2" xfId="4920" xr:uid="{146502A0-1FEB-4508-B316-6B609EE527B1}"/>
    <cellStyle name="Normal 9 4 2 4 6" xfId="4911" xr:uid="{29FCBD7F-C647-49AC-B9FC-70F9C08A5C64}"/>
    <cellStyle name="Normal 9 4 2 5" xfId="3292" xr:uid="{C0496215-DC9F-4DE5-803B-C4A73E9C7E52}"/>
    <cellStyle name="Normal 9 4 2 5 2" xfId="3293" xr:uid="{D6BDAB4C-40E6-41D9-AD48-CB6F5E545F07}"/>
    <cellStyle name="Normal 9 4 2 5 2 2" xfId="4267" xr:uid="{1D7DD2E3-CD0D-47F9-B454-63E2C3168261}"/>
    <cellStyle name="Normal 9 4 2 5 2 2 2" xfId="4923" xr:uid="{1A92E702-2D61-4574-BD9D-FFC5197A0444}"/>
    <cellStyle name="Normal 9 4 2 5 2 3" xfId="4922" xr:uid="{9BB85AD9-00C5-4FA8-BAE8-8245A68AE2D4}"/>
    <cellStyle name="Normal 9 4 2 5 3" xfId="3294" xr:uid="{D9F2DC72-F813-4F93-97A3-5F88A9B2BB77}"/>
    <cellStyle name="Normal 9 4 2 5 3 2" xfId="4924" xr:uid="{C3107622-5BE1-4317-8E4B-B01194A7AD26}"/>
    <cellStyle name="Normal 9 4 2 5 4" xfId="3295" xr:uid="{49912FFA-5D67-4CFF-8D6B-604F66A244D7}"/>
    <cellStyle name="Normal 9 4 2 5 4 2" xfId="4925" xr:uid="{61D6D31F-501D-4660-987E-CC5E12E51B45}"/>
    <cellStyle name="Normal 9 4 2 5 5" xfId="4921" xr:uid="{EB971BCD-91BB-4F08-A3A4-3B0B4A5BBC93}"/>
    <cellStyle name="Normal 9 4 2 6" xfId="3296" xr:uid="{DFC63D21-B661-404B-AFB1-7793839F483B}"/>
    <cellStyle name="Normal 9 4 2 6 2" xfId="3297" xr:uid="{F861774F-3509-4CF1-823F-B851816D2BB0}"/>
    <cellStyle name="Normal 9 4 2 6 2 2" xfId="4927" xr:uid="{373E7B94-1CED-401F-913E-A9FC25E9182B}"/>
    <cellStyle name="Normal 9 4 2 6 3" xfId="3298" xr:uid="{0AC6FD2C-7129-483B-8085-391C98A766DF}"/>
    <cellStyle name="Normal 9 4 2 6 3 2" xfId="4928" xr:uid="{57F5B5B7-EB0C-4AC7-AF5B-D8BEADDAF063}"/>
    <cellStyle name="Normal 9 4 2 6 4" xfId="3299" xr:uid="{A2C9248F-4E15-4458-A6FA-3F9DAEC20803}"/>
    <cellStyle name="Normal 9 4 2 6 4 2" xfId="4929" xr:uid="{76C246CA-B862-40D8-AFB4-4E24474582E5}"/>
    <cellStyle name="Normal 9 4 2 6 5" xfId="4926" xr:uid="{DBB48465-7E71-409A-ADDA-562C87ECEE4C}"/>
    <cellStyle name="Normal 9 4 2 7" xfId="3300" xr:uid="{AAF9F543-7B10-4E44-8F0B-72AC7A324F9B}"/>
    <cellStyle name="Normal 9 4 2 7 2" xfId="4930" xr:uid="{61DF83CE-236E-4550-9C9B-44D1A6BD78C6}"/>
    <cellStyle name="Normal 9 4 2 8" xfId="3301" xr:uid="{5B6D90AA-A078-4B0F-81BE-D4FEA161F5C6}"/>
    <cellStyle name="Normal 9 4 2 8 2" xfId="4931" xr:uid="{23AD7795-D3CA-4DD2-8E40-D144003F02C8}"/>
    <cellStyle name="Normal 9 4 2 9" xfId="3302" xr:uid="{07C353EE-3523-46E1-9317-B7EF6B107AF5}"/>
    <cellStyle name="Normal 9 4 2 9 2" xfId="4932" xr:uid="{0180691C-36E2-4C27-9088-C397EC6A1BE6}"/>
    <cellStyle name="Normal 9 4 3" xfId="3303" xr:uid="{BCA742E4-33F0-4F6D-9056-F95D18686266}"/>
    <cellStyle name="Normal 9 4 3 2" xfId="3304" xr:uid="{4B75E642-0DD8-465A-B92B-525637C70BCD}"/>
    <cellStyle name="Normal 9 4 3 2 2" xfId="3305" xr:uid="{BDBE7742-7277-405E-BFC0-726CE61421CE}"/>
    <cellStyle name="Normal 9 4 3 2 2 2" xfId="3306" xr:uid="{FF10B943-74C1-4A3B-BB35-482513AEC1A0}"/>
    <cellStyle name="Normal 9 4 3 2 2 2 2" xfId="4268" xr:uid="{0D29AFE4-75B9-4DC6-9390-6CA0F04F90AD}"/>
    <cellStyle name="Normal 9 4 3 2 2 2 2 2" xfId="4671" xr:uid="{B217EC4F-43FC-41FA-94CB-F8C9EC8D308E}"/>
    <cellStyle name="Normal 9 4 3 2 2 2 2 2 2" xfId="5308" xr:uid="{B945C661-DAB9-46CF-AB43-9F20EDBEAF55}"/>
    <cellStyle name="Normal 9 4 3 2 2 2 2 2 3" xfId="4937" xr:uid="{69649A68-71B2-4C10-B60F-7662B6EF25E7}"/>
    <cellStyle name="Normal 9 4 3 2 2 2 3" xfId="4672" xr:uid="{5484FFD3-FE52-410D-B9F1-6883FEA98CDD}"/>
    <cellStyle name="Normal 9 4 3 2 2 2 3 2" xfId="5309" xr:uid="{7FDB529C-D664-4643-AA5A-100EDBAB871C}"/>
    <cellStyle name="Normal 9 4 3 2 2 2 3 3" xfId="4936" xr:uid="{D55C4FEC-31D2-4CC7-8AB8-5B54B5194018}"/>
    <cellStyle name="Normal 9 4 3 2 2 3" xfId="3307" xr:uid="{17AC9299-2219-4E2D-9304-5C66AACA2270}"/>
    <cellStyle name="Normal 9 4 3 2 2 3 2" xfId="4673" xr:uid="{47137D48-AD89-481E-9EA7-4B7509E62581}"/>
    <cellStyle name="Normal 9 4 3 2 2 3 2 2" xfId="5310" xr:uid="{B7301DF9-1D55-45D0-8448-1D488BF2A8AF}"/>
    <cellStyle name="Normal 9 4 3 2 2 3 2 3" xfId="4938" xr:uid="{D5540316-A57B-4DDF-B52D-E03D0CDB3A1C}"/>
    <cellStyle name="Normal 9 4 3 2 2 4" xfId="3308" xr:uid="{961F3179-EA4B-4E29-8DC8-AF48B5CBD65A}"/>
    <cellStyle name="Normal 9 4 3 2 2 4 2" xfId="4939" xr:uid="{9BB7EE3C-727A-48CF-BD3C-FC560F66ACDD}"/>
    <cellStyle name="Normal 9 4 3 2 2 5" xfId="4935" xr:uid="{C13E50F9-05DC-4FD0-ADF4-26D77834C1F2}"/>
    <cellStyle name="Normal 9 4 3 2 3" xfId="3309" xr:uid="{AA05B38F-D154-4EF3-AC50-C02D797CBEC1}"/>
    <cellStyle name="Normal 9 4 3 2 3 2" xfId="3310" xr:uid="{C022FE5D-50B5-4814-8732-69FDE1A18FD2}"/>
    <cellStyle name="Normal 9 4 3 2 3 2 2" xfId="4674" xr:uid="{CB454E20-F456-426B-A90C-CFBD9DD327BB}"/>
    <cellStyle name="Normal 9 4 3 2 3 2 2 2" xfId="5311" xr:uid="{7AE56986-87A8-4A8A-AD80-7803AEEE19D7}"/>
    <cellStyle name="Normal 9 4 3 2 3 2 2 3" xfId="4941" xr:uid="{F2E01CDC-09AF-46EB-9011-E5347C7C14AB}"/>
    <cellStyle name="Normal 9 4 3 2 3 3" xfId="3311" xr:uid="{9948F0F3-1505-471A-8F7B-8CD6D9419ECC}"/>
    <cellStyle name="Normal 9 4 3 2 3 3 2" xfId="4942" xr:uid="{832AE6E7-44C7-4495-83F5-1F978DA4AB4C}"/>
    <cellStyle name="Normal 9 4 3 2 3 4" xfId="3312" xr:uid="{38A3DD54-2085-46AE-A1C7-DFCC69A7E82D}"/>
    <cellStyle name="Normal 9 4 3 2 3 4 2" xfId="4943" xr:uid="{89C29910-BDA4-4573-BF43-B330A8B3B3BB}"/>
    <cellStyle name="Normal 9 4 3 2 3 5" xfId="4940" xr:uid="{05C5A669-268A-4ABC-99EC-7B6022896D75}"/>
    <cellStyle name="Normal 9 4 3 2 4" xfId="3313" xr:uid="{35257DBE-03D3-42EF-9544-A69C53A3E2EC}"/>
    <cellStyle name="Normal 9 4 3 2 4 2" xfId="4675" xr:uid="{9337CD5C-839C-47DD-8E33-DEC416B92B87}"/>
    <cellStyle name="Normal 9 4 3 2 4 2 2" xfId="5312" xr:uid="{7E1E6BA7-E13B-4530-B8E1-282EF4455B13}"/>
    <cellStyle name="Normal 9 4 3 2 4 2 3" xfId="4944" xr:uid="{E6935101-D7EE-429D-8B0C-B571E84419A9}"/>
    <cellStyle name="Normal 9 4 3 2 5" xfId="3314" xr:uid="{D6469412-CBAB-4FCE-BE8C-3E6A93A35681}"/>
    <cellStyle name="Normal 9 4 3 2 5 2" xfId="4945" xr:uid="{772F4C7D-7D86-4CE0-BB37-E9A005B39F71}"/>
    <cellStyle name="Normal 9 4 3 2 6" xfId="3315" xr:uid="{DEEE51F8-154E-4D74-BA2D-8838ADB50F5B}"/>
    <cellStyle name="Normal 9 4 3 2 6 2" xfId="4946" xr:uid="{2EB0B17B-F24B-48FE-AA2A-D1F94555CAD5}"/>
    <cellStyle name="Normal 9 4 3 2 7" xfId="4934" xr:uid="{37802E85-8BE9-4DE4-AD12-16237DFF71E3}"/>
    <cellStyle name="Normal 9 4 3 3" xfId="3316" xr:uid="{21D17F25-A93A-4D26-80EF-2BD4125BC2F1}"/>
    <cellStyle name="Normal 9 4 3 3 2" xfId="3317" xr:uid="{4F04D186-3E08-4D2D-A58D-72CAF68BAA0F}"/>
    <cellStyle name="Normal 9 4 3 3 2 2" xfId="3318" xr:uid="{09EDD572-4CA6-4D58-BF1B-7DA26BB24A9C}"/>
    <cellStyle name="Normal 9 4 3 3 2 2 2" xfId="4676" xr:uid="{428FF435-CF63-4F4E-80AC-D9D04A18DD8C}"/>
    <cellStyle name="Normal 9 4 3 3 2 2 2 2" xfId="5313" xr:uid="{55E59FCD-DC08-4F39-A453-C84C04A48A3F}"/>
    <cellStyle name="Normal 9 4 3 3 2 2 2 3" xfId="4949" xr:uid="{37FE5F2B-C5A4-4F20-8B0E-E2DED8CD0FB4}"/>
    <cellStyle name="Normal 9 4 3 3 2 3" xfId="3319" xr:uid="{37367E15-B2F9-4690-96D3-0EC67247148E}"/>
    <cellStyle name="Normal 9 4 3 3 2 3 2" xfId="4950" xr:uid="{8C03008B-E9A0-4344-A615-FC13EC6EB54B}"/>
    <cellStyle name="Normal 9 4 3 3 2 4" xfId="3320" xr:uid="{4C46DAC4-9667-49FB-91B0-1DA0B3808799}"/>
    <cellStyle name="Normal 9 4 3 3 2 4 2" xfId="4951" xr:uid="{4D22813E-4DC6-470C-A289-A987079D9A1D}"/>
    <cellStyle name="Normal 9 4 3 3 2 5" xfId="4948" xr:uid="{6C1421AD-D9FA-411B-838F-F2F43EE0261C}"/>
    <cellStyle name="Normal 9 4 3 3 3" xfId="3321" xr:uid="{302753AD-5470-401A-9CC4-BB3AF823DFF0}"/>
    <cellStyle name="Normal 9 4 3 3 3 2" xfId="4677" xr:uid="{AA78770D-8991-4BEF-B946-4A8FA8A76294}"/>
    <cellStyle name="Normal 9 4 3 3 3 2 2" xfId="5314" xr:uid="{C635D346-8828-4490-88D6-F2F2B67C50FD}"/>
    <cellStyle name="Normal 9 4 3 3 3 2 3" xfId="4952" xr:uid="{C4916C54-6267-4DB5-930B-3265DC6A6A51}"/>
    <cellStyle name="Normal 9 4 3 3 4" xfId="3322" xr:uid="{8F1C8610-056A-4FF2-A56F-BC2B36B8E862}"/>
    <cellStyle name="Normal 9 4 3 3 4 2" xfId="4953" xr:uid="{563EB2B9-768B-43FD-A2BD-62DA0471793C}"/>
    <cellStyle name="Normal 9 4 3 3 5" xfId="3323" xr:uid="{0B283FC6-F680-426A-8B4A-C38F66AB8584}"/>
    <cellStyle name="Normal 9 4 3 3 5 2" xfId="4954" xr:uid="{74CA4E0D-66B7-4D34-B9E0-5F0741059431}"/>
    <cellStyle name="Normal 9 4 3 3 6" xfId="4947" xr:uid="{BEF03875-C46E-43A6-981F-A10921009B94}"/>
    <cellStyle name="Normal 9 4 3 4" xfId="3324" xr:uid="{FDCB1768-404E-4CAA-A938-EAC63054A707}"/>
    <cellStyle name="Normal 9 4 3 4 2" xfId="3325" xr:uid="{7E918AC4-C128-4CC8-AC82-9AE88DE9AB0D}"/>
    <cellStyle name="Normal 9 4 3 4 2 2" xfId="4678" xr:uid="{661221CB-83D6-4FBB-9442-D693172966FD}"/>
    <cellStyle name="Normal 9 4 3 4 2 2 2" xfId="5315" xr:uid="{157DCC86-507E-4F4F-9FC7-21CD4556135B}"/>
    <cellStyle name="Normal 9 4 3 4 2 2 3" xfId="4956" xr:uid="{D104A5FD-EE2E-4683-A030-AD47FCC895D6}"/>
    <cellStyle name="Normal 9 4 3 4 3" xfId="3326" xr:uid="{F999C9F2-D208-4539-8C9D-A30C8B1B09BA}"/>
    <cellStyle name="Normal 9 4 3 4 3 2" xfId="4957" xr:uid="{B327DBE8-591B-48EA-A548-FAC68C147CDB}"/>
    <cellStyle name="Normal 9 4 3 4 4" xfId="3327" xr:uid="{193F71E1-5AB2-489F-AD7B-ED9258FA4E01}"/>
    <cellStyle name="Normal 9 4 3 4 4 2" xfId="4958" xr:uid="{C0A9537E-83CA-4EDC-9946-3540E0356CD3}"/>
    <cellStyle name="Normal 9 4 3 4 5" xfId="4955" xr:uid="{E3AF7C78-58AD-4E44-9190-0D12716C100C}"/>
    <cellStyle name="Normal 9 4 3 5" xfId="3328" xr:uid="{218CE7F5-CF48-483C-B023-DCBA0635199B}"/>
    <cellStyle name="Normal 9 4 3 5 2" xfId="3329" xr:uid="{AE2BABB6-7E4B-4E3B-9C6D-47824E86C197}"/>
    <cellStyle name="Normal 9 4 3 5 2 2" xfId="4960" xr:uid="{E06D0921-B34A-46CD-AD6F-925FC3244F8F}"/>
    <cellStyle name="Normal 9 4 3 5 3" xfId="3330" xr:uid="{F13FCA82-0AD0-46D5-9DDE-7530B09C4BDC}"/>
    <cellStyle name="Normal 9 4 3 5 3 2" xfId="4961" xr:uid="{7B7B25CD-BCCC-4222-87FA-A7A17DE7B8BB}"/>
    <cellStyle name="Normal 9 4 3 5 4" xfId="3331" xr:uid="{11C76FEB-057E-4D11-AE89-C018CA521DB2}"/>
    <cellStyle name="Normal 9 4 3 5 4 2" xfId="4962" xr:uid="{3AD6BFE1-CEFC-4064-A7DA-BF1C21C03C33}"/>
    <cellStyle name="Normal 9 4 3 5 5" xfId="4959" xr:uid="{1AB07ADD-7206-4D14-9272-26F17AE89F0F}"/>
    <cellStyle name="Normal 9 4 3 6" xfId="3332" xr:uid="{0CB40D18-5297-483E-A37C-0913FD62E45F}"/>
    <cellStyle name="Normal 9 4 3 6 2" xfId="4963" xr:uid="{4835A56C-3A72-41A5-A1D2-8EA058B6574F}"/>
    <cellStyle name="Normal 9 4 3 7" xfId="3333" xr:uid="{AA3EC9B3-C3CC-4462-8BBF-F54917EE0718}"/>
    <cellStyle name="Normal 9 4 3 7 2" xfId="4964" xr:uid="{6836DC4F-C99D-4FE4-8802-BCC63BD505E9}"/>
    <cellStyle name="Normal 9 4 3 8" xfId="3334" xr:uid="{56CE1BF5-64E4-4F18-87DC-16FB671E1FE3}"/>
    <cellStyle name="Normal 9 4 3 8 2" xfId="4965" xr:uid="{4D58439D-2FE7-452C-86A2-EA9C887BF449}"/>
    <cellStyle name="Normal 9 4 3 9" xfId="4933" xr:uid="{053C0862-102E-4CB4-AF18-0383EF3A5B74}"/>
    <cellStyle name="Normal 9 4 4" xfId="3335" xr:uid="{7AD81581-33B5-41D1-9F6B-20080E1DAE61}"/>
    <cellStyle name="Normal 9 4 4 2" xfId="3336" xr:uid="{2EC398D9-22BA-40A8-B408-9E8A152386B9}"/>
    <cellStyle name="Normal 9 4 4 2 2" xfId="3337" xr:uid="{DBDEFE7E-F74E-413A-9AE6-25EF767EE6F4}"/>
    <cellStyle name="Normal 9 4 4 2 2 2" xfId="3338" xr:uid="{CD706E06-B66F-46E7-8C88-940AF1C81FDB}"/>
    <cellStyle name="Normal 9 4 4 2 2 2 2" xfId="4269" xr:uid="{DC8B12C9-9D80-4423-8D4A-E87EA6A466D7}"/>
    <cellStyle name="Normal 9 4 4 2 2 2 2 2" xfId="4970" xr:uid="{63F593D9-AD4A-4231-A68C-454214F48C72}"/>
    <cellStyle name="Normal 9 4 4 2 2 2 3" xfId="4969" xr:uid="{BD34090A-8203-4961-96D2-4AD097A56E30}"/>
    <cellStyle name="Normal 9 4 4 2 2 3" xfId="3339" xr:uid="{4DE53FB6-5501-4992-A923-11F4873D355B}"/>
    <cellStyle name="Normal 9 4 4 2 2 3 2" xfId="4971" xr:uid="{658AE27D-1565-46CC-8F4D-5489E81E919F}"/>
    <cellStyle name="Normal 9 4 4 2 2 4" xfId="3340" xr:uid="{C4C837AC-DF24-4AF8-8B26-C608AD273BC8}"/>
    <cellStyle name="Normal 9 4 4 2 2 4 2" xfId="4972" xr:uid="{6148C47E-698C-420C-8742-3FE6D782129D}"/>
    <cellStyle name="Normal 9 4 4 2 2 5" xfId="4968" xr:uid="{7E7BD2F8-DAFF-4AE7-8DCF-015EA8AD8AFE}"/>
    <cellStyle name="Normal 9 4 4 2 3" xfId="3341" xr:uid="{32F18F74-E1D2-4364-A8F7-E6443A6CE268}"/>
    <cellStyle name="Normal 9 4 4 2 3 2" xfId="4270" xr:uid="{BBD3462E-4B33-47D0-9509-33E517FBFC2C}"/>
    <cellStyle name="Normal 9 4 4 2 3 2 2" xfId="4974" xr:uid="{F0E7BB0C-B095-4172-9984-2F8EC38CA626}"/>
    <cellStyle name="Normal 9 4 4 2 3 3" xfId="4973" xr:uid="{5715845B-BEAE-4D5D-B967-76F72E57CA41}"/>
    <cellStyle name="Normal 9 4 4 2 4" xfId="3342" xr:uid="{1522CBB9-E1A7-4E23-8461-FE0F76067B1D}"/>
    <cellStyle name="Normal 9 4 4 2 4 2" xfId="4975" xr:uid="{FAD23204-4EB0-4396-8C81-36FE1FBA41BC}"/>
    <cellStyle name="Normal 9 4 4 2 5" xfId="3343" xr:uid="{B706F785-5F9F-4E96-ADA8-941ACEBC065F}"/>
    <cellStyle name="Normal 9 4 4 2 5 2" xfId="4976" xr:uid="{9EEC796D-C976-4AE9-B215-D2634F9EECC6}"/>
    <cellStyle name="Normal 9 4 4 2 6" xfId="4967" xr:uid="{89D520B3-F43D-4A8F-B8BD-30F0ABBDF873}"/>
    <cellStyle name="Normal 9 4 4 3" xfId="3344" xr:uid="{7B852693-7502-4C63-9E3F-048C113CD207}"/>
    <cellStyle name="Normal 9 4 4 3 2" xfId="3345" xr:uid="{30991722-47EA-463F-AD40-C50FBDB6EE3D}"/>
    <cellStyle name="Normal 9 4 4 3 2 2" xfId="4271" xr:uid="{71D19203-75E1-47E3-B7E3-4043112FDF5C}"/>
    <cellStyle name="Normal 9 4 4 3 2 2 2" xfId="4979" xr:uid="{F05E8E7B-4B08-4EFA-838D-5E1BAF77E396}"/>
    <cellStyle name="Normal 9 4 4 3 2 3" xfId="4978" xr:uid="{2A10EE51-1D49-447E-B8B5-8E321C1F0A2F}"/>
    <cellStyle name="Normal 9 4 4 3 3" xfId="3346" xr:uid="{0A1A1ACF-8A6A-4CD3-974C-90B250855421}"/>
    <cellStyle name="Normal 9 4 4 3 3 2" xfId="4980" xr:uid="{65B5550D-2D1C-4A3D-BE4A-08E7343A18BF}"/>
    <cellStyle name="Normal 9 4 4 3 4" xfId="3347" xr:uid="{B131EFC0-CF9A-4F3E-8438-BFE8E015B246}"/>
    <cellStyle name="Normal 9 4 4 3 4 2" xfId="4981" xr:uid="{67C770D4-C1B7-4C0F-B92C-2B877D363C0A}"/>
    <cellStyle name="Normal 9 4 4 3 5" xfId="4977" xr:uid="{EF3E0672-6158-4A47-AB77-4BF9A1F49979}"/>
    <cellStyle name="Normal 9 4 4 4" xfId="3348" xr:uid="{BC496666-89EE-4A52-AD82-1C4EF7E634CA}"/>
    <cellStyle name="Normal 9 4 4 4 2" xfId="3349" xr:uid="{404415D4-09F5-48BE-9C00-BED6F9CE05C8}"/>
    <cellStyle name="Normal 9 4 4 4 2 2" xfId="4983" xr:uid="{F770F291-0722-4124-9D83-B9B445111FD3}"/>
    <cellStyle name="Normal 9 4 4 4 3" xfId="3350" xr:uid="{09311291-6D1C-4E1C-8D17-4B1023517619}"/>
    <cellStyle name="Normal 9 4 4 4 3 2" xfId="4984" xr:uid="{AF04664B-D5C0-4C42-B162-A995471340CC}"/>
    <cellStyle name="Normal 9 4 4 4 4" xfId="3351" xr:uid="{C93558A0-C09C-4F8C-B2C3-67886EB62CCB}"/>
    <cellStyle name="Normal 9 4 4 4 4 2" xfId="4985" xr:uid="{F1D0551C-765B-40DB-9C17-4B9E66D9A6B2}"/>
    <cellStyle name="Normal 9 4 4 4 5" xfId="4982" xr:uid="{E80DFCBC-1964-4901-B2F1-B3946BC7145D}"/>
    <cellStyle name="Normal 9 4 4 5" xfId="3352" xr:uid="{EBBB6659-51EF-4ABD-A31C-42A17AE4773D}"/>
    <cellStyle name="Normal 9 4 4 5 2" xfId="4986" xr:uid="{DF38BEF3-1CE0-426A-BBB4-E6FE0143C7F7}"/>
    <cellStyle name="Normal 9 4 4 6" xfId="3353" xr:uid="{BC2CF064-C945-4D91-88C4-F0EFA0171B90}"/>
    <cellStyle name="Normal 9 4 4 6 2" xfId="4987" xr:uid="{15A39815-0814-484C-A518-5618D83D1519}"/>
    <cellStyle name="Normal 9 4 4 7" xfId="3354" xr:uid="{EDACA27D-12D0-427C-B1EC-EBCA24DC8EFF}"/>
    <cellStyle name="Normal 9 4 4 7 2" xfId="4988" xr:uid="{A1F5E062-49E7-48D7-8613-6838A7D83CB3}"/>
    <cellStyle name="Normal 9 4 4 8" xfId="4966" xr:uid="{37005B5C-3B5F-4A1F-B273-C57EFD831A1D}"/>
    <cellStyle name="Normal 9 4 5" xfId="3355" xr:uid="{CD6B2336-D00D-464B-AE48-DE030E0DCBEA}"/>
    <cellStyle name="Normal 9 4 5 2" xfId="3356" xr:uid="{307BA75E-9B36-4E2D-922B-7567E6D2F187}"/>
    <cellStyle name="Normal 9 4 5 2 2" xfId="3357" xr:uid="{1FCDA93D-A962-4E94-8C9A-DDFA9D98EC5F}"/>
    <cellStyle name="Normal 9 4 5 2 2 2" xfId="4272" xr:uid="{25D3DFB1-95F6-418D-A2C9-48917462B52E}"/>
    <cellStyle name="Normal 9 4 5 2 2 2 2" xfId="4992" xr:uid="{EFF5C687-B400-4AC1-8DE6-218466FC7063}"/>
    <cellStyle name="Normal 9 4 5 2 2 3" xfId="4991" xr:uid="{D3E5EDC9-D962-4A9D-8369-6AAACF88A4C9}"/>
    <cellStyle name="Normal 9 4 5 2 3" xfId="3358" xr:uid="{819F670B-0B90-4059-80BB-7DBA37DDF0D6}"/>
    <cellStyle name="Normal 9 4 5 2 3 2" xfId="4993" xr:uid="{6D52C9B6-1195-4BB9-8ACB-E74C3F3C2D3E}"/>
    <cellStyle name="Normal 9 4 5 2 4" xfId="3359" xr:uid="{89985ED8-6FE3-4D57-9CEE-EFDE1EAA07BC}"/>
    <cellStyle name="Normal 9 4 5 2 4 2" xfId="4994" xr:uid="{A16F6253-F98B-493B-99AC-BC642203E8F9}"/>
    <cellStyle name="Normal 9 4 5 2 5" xfId="4990" xr:uid="{453A3228-51EA-4077-9620-8619FAAAA907}"/>
    <cellStyle name="Normal 9 4 5 3" xfId="3360" xr:uid="{AF6B92E1-4FF0-493A-8DFC-00D5DE8A4E28}"/>
    <cellStyle name="Normal 9 4 5 3 2" xfId="3361" xr:uid="{6AA38E1C-6A6A-4B2C-8C40-33152A45FE03}"/>
    <cellStyle name="Normal 9 4 5 3 2 2" xfId="4996" xr:uid="{4E793E51-5A70-412F-BADE-C64DFF1203D5}"/>
    <cellStyle name="Normal 9 4 5 3 3" xfId="3362" xr:uid="{684303D2-E016-4D4F-98D8-78EA5DF8D05E}"/>
    <cellStyle name="Normal 9 4 5 3 3 2" xfId="4997" xr:uid="{9A46513C-760F-4AD1-8034-3DDAE8CA4693}"/>
    <cellStyle name="Normal 9 4 5 3 4" xfId="3363" xr:uid="{302712F5-42BB-438D-ADA5-EB84DEB84022}"/>
    <cellStyle name="Normal 9 4 5 3 4 2" xfId="4998" xr:uid="{7795E11F-FB39-4E71-8046-122832F948ED}"/>
    <cellStyle name="Normal 9 4 5 3 5" xfId="4995" xr:uid="{137D1BFF-9CFF-443B-84D6-C46F824B5B33}"/>
    <cellStyle name="Normal 9 4 5 4" xfId="3364" xr:uid="{4B2FCE4A-BAB5-42EE-B19E-369D7CA8CB20}"/>
    <cellStyle name="Normal 9 4 5 4 2" xfId="4999" xr:uid="{4BCFE14E-9223-4470-883A-85F39041AE16}"/>
    <cellStyle name="Normal 9 4 5 5" xfId="3365" xr:uid="{8B6742E6-F93E-4EB1-A708-0B2AD4D78749}"/>
    <cellStyle name="Normal 9 4 5 5 2" xfId="5000" xr:uid="{47ED005B-FCF4-44A3-B3EB-556EE98680CE}"/>
    <cellStyle name="Normal 9 4 5 6" xfId="3366" xr:uid="{66710E86-E7A6-4354-BC88-AF6578B6CE04}"/>
    <cellStyle name="Normal 9 4 5 6 2" xfId="5001" xr:uid="{F4177EF5-F7B7-4C2A-A32C-9A34476C12BC}"/>
    <cellStyle name="Normal 9 4 5 7" xfId="4989" xr:uid="{D86E71A1-0713-4352-8496-91720C56D8E3}"/>
    <cellStyle name="Normal 9 4 6" xfId="3367" xr:uid="{F0776B2D-5AB2-43E1-A225-99C8DF95E3E3}"/>
    <cellStyle name="Normal 9 4 6 2" xfId="3368" xr:uid="{35C2E006-77B0-49A6-B6DC-9895C241B92E}"/>
    <cellStyle name="Normal 9 4 6 2 2" xfId="3369" xr:uid="{BB273444-2E3F-4943-BB59-B27F75FB0F85}"/>
    <cellStyle name="Normal 9 4 6 2 2 2" xfId="5004" xr:uid="{AD2E7F1C-FF22-42CA-831F-19C71A287C7D}"/>
    <cellStyle name="Normal 9 4 6 2 3" xfId="3370" xr:uid="{F0C96F10-F6F0-453D-825D-E0F7734AE2B6}"/>
    <cellStyle name="Normal 9 4 6 2 3 2" xfId="5005" xr:uid="{283EC4D4-94E0-45B2-B093-B23CC897BDFA}"/>
    <cellStyle name="Normal 9 4 6 2 4" xfId="3371" xr:uid="{3B504B91-99E4-44B1-9496-1F19DC5AD404}"/>
    <cellStyle name="Normal 9 4 6 2 4 2" xfId="5006" xr:uid="{DF227160-6F2A-46A7-8778-9CAF622CE868}"/>
    <cellStyle name="Normal 9 4 6 2 5" xfId="5003" xr:uid="{DFAD02EC-CB07-40D8-A2AF-C39F66447656}"/>
    <cellStyle name="Normal 9 4 6 3" xfId="3372" xr:uid="{A1FEC260-D60C-42F8-83B1-458477F78BF1}"/>
    <cellStyle name="Normal 9 4 6 3 2" xfId="5007" xr:uid="{410CB7DD-689D-4025-9FC2-4F1241F5C30C}"/>
    <cellStyle name="Normal 9 4 6 4" xfId="3373" xr:uid="{766188D2-1600-49ED-B522-546D89A32326}"/>
    <cellStyle name="Normal 9 4 6 4 2" xfId="5008" xr:uid="{25C6A0E1-FB81-452F-BA9A-11AC4A35E380}"/>
    <cellStyle name="Normal 9 4 6 5" xfId="3374" xr:uid="{908F9841-4787-4850-9423-6C371D27C863}"/>
    <cellStyle name="Normal 9 4 6 5 2" xfId="5009" xr:uid="{1E051260-6070-4488-8089-E4FCC24CE332}"/>
    <cellStyle name="Normal 9 4 6 6" xfId="5002" xr:uid="{5D5F0F0A-86A8-4C0D-A604-CAB74E6F00DE}"/>
    <cellStyle name="Normal 9 4 7" xfId="3375" xr:uid="{E68D2F26-2916-41D2-BB53-5E7B43CB28EA}"/>
    <cellStyle name="Normal 9 4 7 2" xfId="3376" xr:uid="{09E04500-553A-444C-91E5-9335388936FE}"/>
    <cellStyle name="Normal 9 4 7 2 2" xfId="5011" xr:uid="{2472669D-23C4-48A7-893C-153540710EBF}"/>
    <cellStyle name="Normal 9 4 7 3" xfId="3377" xr:uid="{29D324CC-7F91-4428-9E00-89DF3C75B5D3}"/>
    <cellStyle name="Normal 9 4 7 3 2" xfId="5012" xr:uid="{3CE7E4A5-17E4-4A3A-B168-0508937FE4E8}"/>
    <cellStyle name="Normal 9 4 7 4" xfId="3378" xr:uid="{478BE31A-F963-4CE1-BD04-7426B4787A2C}"/>
    <cellStyle name="Normal 9 4 7 4 2" xfId="5013" xr:uid="{01367BBA-3F43-459F-8256-84992A3314F2}"/>
    <cellStyle name="Normal 9 4 7 5" xfId="5010" xr:uid="{8D1FCC0A-34ED-401B-8127-4DC76460E1D3}"/>
    <cellStyle name="Normal 9 4 8" xfId="3379" xr:uid="{CA45124B-06E8-4651-A1AC-235ABDB29DD2}"/>
    <cellStyle name="Normal 9 4 8 2" xfId="3380" xr:uid="{0CCCC5B8-DB88-497C-9ABD-2716468A13B0}"/>
    <cellStyle name="Normal 9 4 8 2 2" xfId="5015" xr:uid="{3F63AB44-3B77-4584-BD4C-606654D693BA}"/>
    <cellStyle name="Normal 9 4 8 3" xfId="3381" xr:uid="{0EE70EAC-C4B5-4EC0-8016-5254E4F83BC2}"/>
    <cellStyle name="Normal 9 4 8 3 2" xfId="5016" xr:uid="{922282D9-9ECD-4B2B-8B72-EA8A1F26B8B7}"/>
    <cellStyle name="Normal 9 4 8 4" xfId="3382" xr:uid="{49920664-438E-4793-BB95-2328C46EE7AA}"/>
    <cellStyle name="Normal 9 4 8 4 2" xfId="5017" xr:uid="{E81FF5D2-BB19-4943-8B0B-04336EA5F4ED}"/>
    <cellStyle name="Normal 9 4 8 5" xfId="5014" xr:uid="{91D739F6-BC39-4A80-95EA-6FC11289DCF2}"/>
    <cellStyle name="Normal 9 4 9" xfId="3383" xr:uid="{4916577A-4099-4A02-8834-4EB3DC48AFC9}"/>
    <cellStyle name="Normal 9 4 9 2" xfId="5018" xr:uid="{AF3E1064-24B1-4FD9-97B1-66B3B6AD8BF8}"/>
    <cellStyle name="Normal 9 5" xfId="3384" xr:uid="{1E3A5A7A-2BF4-4DA1-96F0-502B7E57EF72}"/>
    <cellStyle name="Normal 9 5 10" xfId="3385" xr:uid="{EA53992F-0F89-4CCA-A2B9-2B5FD852724A}"/>
    <cellStyle name="Normal 9 5 10 2" xfId="5020" xr:uid="{6180DDF0-AA17-4A74-8488-1419833743C4}"/>
    <cellStyle name="Normal 9 5 11" xfId="3386" xr:uid="{B24BFD6A-6347-418C-B98B-BEC36F9B9513}"/>
    <cellStyle name="Normal 9 5 11 2" xfId="5021" xr:uid="{0285FF79-4C2A-4FC1-AC63-12DABA2B33DB}"/>
    <cellStyle name="Normal 9 5 12" xfId="5019" xr:uid="{C5460E97-4401-4974-8B4D-A0B4A99A2FD2}"/>
    <cellStyle name="Normal 9 5 2" xfId="3387" xr:uid="{BE595E83-E91B-4229-ADF4-C79922AF9C8B}"/>
    <cellStyle name="Normal 9 5 2 10" xfId="5022" xr:uid="{015C61E4-857A-4CF0-BCB0-45366341DEB2}"/>
    <cellStyle name="Normal 9 5 2 2" xfId="3388" xr:uid="{997AA6F7-F4E8-4259-AA43-8E0935AFFF92}"/>
    <cellStyle name="Normal 9 5 2 2 2" xfId="3389" xr:uid="{37ED121F-8EA9-4B4F-BA0F-3ED01F971679}"/>
    <cellStyle name="Normal 9 5 2 2 2 2" xfId="3390" xr:uid="{5B937363-3035-498D-BFE2-F1798447A965}"/>
    <cellStyle name="Normal 9 5 2 2 2 2 2" xfId="3391" xr:uid="{EDA6AE00-B2FF-47E0-967F-14BE877113C6}"/>
    <cellStyle name="Normal 9 5 2 2 2 2 2 2" xfId="5026" xr:uid="{8AC9D53F-55DF-4F93-819C-355EAC11BEBE}"/>
    <cellStyle name="Normal 9 5 2 2 2 2 3" xfId="3392" xr:uid="{EC83EE7E-F41C-46DE-BA53-1D2C5C01789C}"/>
    <cellStyle name="Normal 9 5 2 2 2 2 3 2" xfId="5027" xr:uid="{F8845CCC-CC7D-472D-8A96-932104250909}"/>
    <cellStyle name="Normal 9 5 2 2 2 2 4" xfId="3393" xr:uid="{CA976AFA-77BD-4F2C-A7D9-EF8A68CFA1AB}"/>
    <cellStyle name="Normal 9 5 2 2 2 2 4 2" xfId="5028" xr:uid="{A7664C71-6F6A-4A50-B480-661E698E42C8}"/>
    <cellStyle name="Normal 9 5 2 2 2 2 5" xfId="5025" xr:uid="{9C88A1A0-2D79-4628-B9E8-9952EF41458C}"/>
    <cellStyle name="Normal 9 5 2 2 2 3" xfId="3394" xr:uid="{4CE3ED39-8837-4875-AA4D-A5DB59FECA9B}"/>
    <cellStyle name="Normal 9 5 2 2 2 3 2" xfId="3395" xr:uid="{33C5E786-BE95-407A-9D0A-18680FF1A7A3}"/>
    <cellStyle name="Normal 9 5 2 2 2 3 2 2" xfId="5030" xr:uid="{DB976DD9-ADFA-4175-B65B-3B89A35F2849}"/>
    <cellStyle name="Normal 9 5 2 2 2 3 3" xfId="3396" xr:uid="{575463D6-8DA3-4A85-BB98-844E918058DC}"/>
    <cellStyle name="Normal 9 5 2 2 2 3 3 2" xfId="5031" xr:uid="{5DD57EDE-F089-4FBA-A892-435ADD99AA6E}"/>
    <cellStyle name="Normal 9 5 2 2 2 3 4" xfId="3397" xr:uid="{ED2F4162-DC91-43A0-946B-1194D1B481AE}"/>
    <cellStyle name="Normal 9 5 2 2 2 3 4 2" xfId="5032" xr:uid="{C52A9C12-DE12-4730-8E52-3E418300DE54}"/>
    <cellStyle name="Normal 9 5 2 2 2 3 5" xfId="5029" xr:uid="{4E09B321-5718-475F-AF22-87849C1D673C}"/>
    <cellStyle name="Normal 9 5 2 2 2 4" xfId="3398" xr:uid="{83C67043-1D5E-421D-9D1C-766E129AD3C4}"/>
    <cellStyle name="Normal 9 5 2 2 2 4 2" xfId="5033" xr:uid="{338D7807-7AC9-4CDC-8E93-9CD6BDD8074A}"/>
    <cellStyle name="Normal 9 5 2 2 2 5" xfId="3399" xr:uid="{8B23502B-C249-4A53-A8BD-69D2961C997C}"/>
    <cellStyle name="Normal 9 5 2 2 2 5 2" xfId="5034" xr:uid="{D6A6F605-6B2D-4C86-8450-338C12036F48}"/>
    <cellStyle name="Normal 9 5 2 2 2 6" xfId="3400" xr:uid="{054F4AA9-EE5E-4D5B-9544-EC0C4AD50A81}"/>
    <cellStyle name="Normal 9 5 2 2 2 6 2" xfId="5035" xr:uid="{DEE1DEDC-0C30-4002-93DA-C670B30CB5A9}"/>
    <cellStyle name="Normal 9 5 2 2 2 7" xfId="5024" xr:uid="{FD46DC58-7524-4320-94F2-6FD0641B25C0}"/>
    <cellStyle name="Normal 9 5 2 2 3" xfId="3401" xr:uid="{B8EFFDAC-AB98-4A35-8766-8BAB07893A4A}"/>
    <cellStyle name="Normal 9 5 2 2 3 2" xfId="3402" xr:uid="{C705AAB7-1C84-497F-9B23-E05206C2098C}"/>
    <cellStyle name="Normal 9 5 2 2 3 2 2" xfId="3403" xr:uid="{AAB0DB13-1A67-44A7-A778-C04DB33D5968}"/>
    <cellStyle name="Normal 9 5 2 2 3 2 2 2" xfId="5038" xr:uid="{97AA2FDF-25A1-48D3-A84B-DD9EBEC6D1FB}"/>
    <cellStyle name="Normal 9 5 2 2 3 2 3" xfId="3404" xr:uid="{55ED8D86-D3D0-474B-8DE0-AFC7B2D8F34A}"/>
    <cellStyle name="Normal 9 5 2 2 3 2 3 2" xfId="5039" xr:uid="{7486634B-D729-4433-9E8D-ED24C9C3E474}"/>
    <cellStyle name="Normal 9 5 2 2 3 2 4" xfId="3405" xr:uid="{E343D8F0-8D41-4635-871D-DEED8E101041}"/>
    <cellStyle name="Normal 9 5 2 2 3 2 4 2" xfId="5040" xr:uid="{AFB3F107-31EB-413D-A434-6918C15839D3}"/>
    <cellStyle name="Normal 9 5 2 2 3 2 5" xfId="5037" xr:uid="{25D5EF38-0205-4D54-BC3A-CE48457A5895}"/>
    <cellStyle name="Normal 9 5 2 2 3 3" xfId="3406" xr:uid="{060E8129-C000-4407-A370-7032ADFDAB50}"/>
    <cellStyle name="Normal 9 5 2 2 3 3 2" xfId="5041" xr:uid="{E1901B34-C601-40F3-A491-6E185F563CA5}"/>
    <cellStyle name="Normal 9 5 2 2 3 4" xfId="3407" xr:uid="{6C1B4AF9-D0C5-4633-8BB5-7A2BC7E58A6D}"/>
    <cellStyle name="Normal 9 5 2 2 3 4 2" xfId="5042" xr:uid="{3B6F068A-AAEB-41DC-95C6-7E31629547D8}"/>
    <cellStyle name="Normal 9 5 2 2 3 5" xfId="3408" xr:uid="{04F52A00-3F47-4451-9D93-7E33CDDEC565}"/>
    <cellStyle name="Normal 9 5 2 2 3 5 2" xfId="5043" xr:uid="{A51060FC-A7B5-45DD-A92C-0E8E9654E6DC}"/>
    <cellStyle name="Normal 9 5 2 2 3 6" xfId="5036" xr:uid="{BF7EB3BC-420D-431E-912A-78ECF5EA146D}"/>
    <cellStyle name="Normal 9 5 2 2 4" xfId="3409" xr:uid="{2B722939-1143-49CE-A9D4-6B56C6DC7491}"/>
    <cellStyle name="Normal 9 5 2 2 4 2" xfId="3410" xr:uid="{4C93F8A0-C6C1-4C93-906A-991FD65C9AD6}"/>
    <cellStyle name="Normal 9 5 2 2 4 2 2" xfId="5045" xr:uid="{5EB249F1-5F67-4B9F-AA65-4839668B2E24}"/>
    <cellStyle name="Normal 9 5 2 2 4 3" xfId="3411" xr:uid="{A3E4B2B0-745F-4F32-9B83-4CF0BB60B7A6}"/>
    <cellStyle name="Normal 9 5 2 2 4 3 2" xfId="5046" xr:uid="{28CDD49C-FD4D-40C3-981A-7A4F5B424F49}"/>
    <cellStyle name="Normal 9 5 2 2 4 4" xfId="3412" xr:uid="{207D7AC4-9356-4179-9A18-DFEEEF55990E}"/>
    <cellStyle name="Normal 9 5 2 2 4 4 2" xfId="5047" xr:uid="{C09CAA85-8DCC-4F04-B540-AE22F7C5AC73}"/>
    <cellStyle name="Normal 9 5 2 2 4 5" xfId="5044" xr:uid="{CB498698-1793-4CF2-9611-15A6C3852931}"/>
    <cellStyle name="Normal 9 5 2 2 5" xfId="3413" xr:uid="{56C97C59-5992-4CDB-B73A-950B813A893F}"/>
    <cellStyle name="Normal 9 5 2 2 5 2" xfId="3414" xr:uid="{6795C9CF-9988-4EEF-A4B0-1F4E7073120F}"/>
    <cellStyle name="Normal 9 5 2 2 5 2 2" xfId="5049" xr:uid="{E2C5B082-6713-4310-B141-D42754D66174}"/>
    <cellStyle name="Normal 9 5 2 2 5 3" xfId="3415" xr:uid="{DC3BD51A-69AD-4670-AA13-CB7CEDCA464C}"/>
    <cellStyle name="Normal 9 5 2 2 5 3 2" xfId="5050" xr:uid="{D5F517B3-BAED-4452-82AD-5161631E2F28}"/>
    <cellStyle name="Normal 9 5 2 2 5 4" xfId="3416" xr:uid="{E6DD9333-AD0C-4845-A3A2-9EB0DD23C8BE}"/>
    <cellStyle name="Normal 9 5 2 2 5 4 2" xfId="5051" xr:uid="{937F2BA3-CB40-4472-B4FD-1A22EF06F206}"/>
    <cellStyle name="Normal 9 5 2 2 5 5" xfId="5048" xr:uid="{E9670D1D-6D6C-4905-A9AD-9DD1AF56A8AD}"/>
    <cellStyle name="Normal 9 5 2 2 6" xfId="3417" xr:uid="{87E402A3-D7B7-4DF6-8A7B-582A581F2108}"/>
    <cellStyle name="Normal 9 5 2 2 6 2" xfId="5052" xr:uid="{67A8C893-1098-4195-AA0F-E21C67C32014}"/>
    <cellStyle name="Normal 9 5 2 2 7" xfId="3418" xr:uid="{423D6231-AEF4-449C-B709-7CD1A3AF9505}"/>
    <cellStyle name="Normal 9 5 2 2 7 2" xfId="5053" xr:uid="{0B99A4F1-BF36-480C-AA5C-ECEA5F04B6E8}"/>
    <cellStyle name="Normal 9 5 2 2 8" xfId="3419" xr:uid="{11FCDB36-FC65-4804-BCBC-F9D05F14F5E2}"/>
    <cellStyle name="Normal 9 5 2 2 8 2" xfId="5054" xr:uid="{4BC720F0-6F67-4E1B-BA06-6DC5C99271E2}"/>
    <cellStyle name="Normal 9 5 2 2 9" xfId="5023" xr:uid="{31B914F7-3D16-4926-B1D5-FA66DCF52797}"/>
    <cellStyle name="Normal 9 5 2 3" xfId="3420" xr:uid="{0F4063DF-E3AA-46BB-9A1B-12FC86FAC93F}"/>
    <cellStyle name="Normal 9 5 2 3 2" xfId="3421" xr:uid="{4CF95D32-F11B-461A-8D99-E637851DD9A8}"/>
    <cellStyle name="Normal 9 5 2 3 2 2" xfId="3422" xr:uid="{502D797C-5C68-4998-80AD-E0233C2BE7B6}"/>
    <cellStyle name="Normal 9 5 2 3 2 2 2" xfId="5057" xr:uid="{3DB842EF-ED54-443A-B476-FAE401F1C54E}"/>
    <cellStyle name="Normal 9 5 2 3 2 3" xfId="3423" xr:uid="{E4E6248B-55F1-4DD1-ADD9-7D4BBF426A59}"/>
    <cellStyle name="Normal 9 5 2 3 2 3 2" xfId="5058" xr:uid="{167BACAB-89BE-415A-B49B-BFF35B985A64}"/>
    <cellStyle name="Normal 9 5 2 3 2 4" xfId="3424" xr:uid="{57850468-5BFB-47DF-836B-0FEE0C1596B3}"/>
    <cellStyle name="Normal 9 5 2 3 2 4 2" xfId="5059" xr:uid="{C1AD8617-D2DD-4324-9FB4-A46CF558C7C1}"/>
    <cellStyle name="Normal 9 5 2 3 2 5" xfId="5056" xr:uid="{A4A86B3B-4F5F-4B25-81B1-729573932CBE}"/>
    <cellStyle name="Normal 9 5 2 3 3" xfId="3425" xr:uid="{35D1EA44-CE13-49C7-9120-EBFC61639981}"/>
    <cellStyle name="Normal 9 5 2 3 3 2" xfId="3426" xr:uid="{43F97206-8AC6-4FB5-9D33-E5745DF1BF86}"/>
    <cellStyle name="Normal 9 5 2 3 3 2 2" xfId="5061" xr:uid="{287FB513-752A-42D5-BC96-76122E3D5447}"/>
    <cellStyle name="Normal 9 5 2 3 3 3" xfId="3427" xr:uid="{7B8A76C1-76F3-472A-B4D7-777E1446DBD0}"/>
    <cellStyle name="Normal 9 5 2 3 3 3 2" xfId="5062" xr:uid="{AFD41A9A-5F90-4868-AF96-383B619B659D}"/>
    <cellStyle name="Normal 9 5 2 3 3 4" xfId="3428" xr:uid="{F681574A-88BB-4A07-8855-A94274A2C16E}"/>
    <cellStyle name="Normal 9 5 2 3 3 4 2" xfId="5063" xr:uid="{866DB7B2-13D5-4B97-86B3-7BB875A7BFDF}"/>
    <cellStyle name="Normal 9 5 2 3 3 5" xfId="5060" xr:uid="{8BDC5729-90EF-4C99-945C-9809D2E83E45}"/>
    <cellStyle name="Normal 9 5 2 3 4" xfId="3429" xr:uid="{BEDE56E3-6DCE-4D08-A564-769E9770F355}"/>
    <cellStyle name="Normal 9 5 2 3 4 2" xfId="5064" xr:uid="{66D502E6-E8B3-4F9E-9C28-16A0CA702688}"/>
    <cellStyle name="Normal 9 5 2 3 5" xfId="3430" xr:uid="{DC76E56E-A9B8-450B-9B8B-033D54DF661E}"/>
    <cellStyle name="Normal 9 5 2 3 5 2" xfId="5065" xr:uid="{37ADBAE5-1674-42B1-AFF3-8006E60CEE1E}"/>
    <cellStyle name="Normal 9 5 2 3 6" xfId="3431" xr:uid="{E92468B5-78F3-487A-A929-B6710F377CF6}"/>
    <cellStyle name="Normal 9 5 2 3 6 2" xfId="5066" xr:uid="{CFAB134A-5713-44E7-A680-A1CB25B35604}"/>
    <cellStyle name="Normal 9 5 2 3 7" xfId="5055" xr:uid="{A9E3316E-109C-4E3C-91CB-97961E0A9B7E}"/>
    <cellStyle name="Normal 9 5 2 4" xfId="3432" xr:uid="{C5B7ADD9-0005-4B6A-87B0-5F13A14C222C}"/>
    <cellStyle name="Normal 9 5 2 4 2" xfId="3433" xr:uid="{E39DF8CA-20AB-4BCE-95DC-3C1059541836}"/>
    <cellStyle name="Normal 9 5 2 4 2 2" xfId="3434" xr:uid="{A524EFDE-BACE-4192-81C2-ED401BCBB120}"/>
    <cellStyle name="Normal 9 5 2 4 2 2 2" xfId="5069" xr:uid="{54AFAB8B-F430-46A4-9080-30FEBE1E363B}"/>
    <cellStyle name="Normal 9 5 2 4 2 3" xfId="3435" xr:uid="{58BDF9FD-3ECB-461D-B0A5-B5DD004D02D0}"/>
    <cellStyle name="Normal 9 5 2 4 2 3 2" xfId="5070" xr:uid="{6DA85169-149F-4C86-B24F-05AD8F443C7E}"/>
    <cellStyle name="Normal 9 5 2 4 2 4" xfId="3436" xr:uid="{925E1E86-0669-4450-96E7-05E45ACE1661}"/>
    <cellStyle name="Normal 9 5 2 4 2 4 2" xfId="5071" xr:uid="{2A6F6B9F-D13B-465B-8A1E-37D2058634FD}"/>
    <cellStyle name="Normal 9 5 2 4 2 5" xfId="5068" xr:uid="{8DA9E232-4A73-48B1-9CB3-E878DF8C245A}"/>
    <cellStyle name="Normal 9 5 2 4 3" xfId="3437" xr:uid="{07B550E7-0E9E-403D-95BB-31CD9373BDC5}"/>
    <cellStyle name="Normal 9 5 2 4 3 2" xfId="5072" xr:uid="{ADCA3A26-8A17-4AF7-BE93-6B1265C60446}"/>
    <cellStyle name="Normal 9 5 2 4 4" xfId="3438" xr:uid="{172CEDA7-0829-48A2-80B4-BB63FBB4193E}"/>
    <cellStyle name="Normal 9 5 2 4 4 2" xfId="5073" xr:uid="{5F927394-9BE5-47D8-A1FC-BA0A33076238}"/>
    <cellStyle name="Normal 9 5 2 4 5" xfId="3439" xr:uid="{38730667-376A-41D1-BB56-7C661C33C73A}"/>
    <cellStyle name="Normal 9 5 2 4 5 2" xfId="5074" xr:uid="{099926AC-7878-4A5E-8133-2C2412423A06}"/>
    <cellStyle name="Normal 9 5 2 4 6" xfId="5067" xr:uid="{160F353C-9D8C-4E69-BC3F-2169E747B8E8}"/>
    <cellStyle name="Normal 9 5 2 5" xfId="3440" xr:uid="{0A4763D9-B757-4E75-A185-DAF6CBCE5292}"/>
    <cellStyle name="Normal 9 5 2 5 2" xfId="3441" xr:uid="{80608C59-DD07-4B42-A046-47BC04BF877B}"/>
    <cellStyle name="Normal 9 5 2 5 2 2" xfId="5076" xr:uid="{57F877C5-8AEF-4B04-9FFC-C5EB4FDD1E51}"/>
    <cellStyle name="Normal 9 5 2 5 3" xfId="3442" xr:uid="{2566D5C1-2EF5-414B-9920-8F5D47E9E6FE}"/>
    <cellStyle name="Normal 9 5 2 5 3 2" xfId="5077" xr:uid="{5134D81B-08D9-4F20-9302-F5F037A950F9}"/>
    <cellStyle name="Normal 9 5 2 5 4" xfId="3443" xr:uid="{1ABDB59A-14C9-472C-AF81-E3930A5946D3}"/>
    <cellStyle name="Normal 9 5 2 5 4 2" xfId="5078" xr:uid="{01E1EF8B-2D60-4730-B3ED-BE6B22DC811C}"/>
    <cellStyle name="Normal 9 5 2 5 5" xfId="5075" xr:uid="{EBD9D45B-862A-48AB-A531-323C049A2B30}"/>
    <cellStyle name="Normal 9 5 2 6" xfId="3444" xr:uid="{49E407FF-33F7-4A61-89CC-41380B9FF8F7}"/>
    <cellStyle name="Normal 9 5 2 6 2" xfId="3445" xr:uid="{5745761E-C9CD-4BC6-9368-5B9AF0ED0D7F}"/>
    <cellStyle name="Normal 9 5 2 6 2 2" xfId="5080" xr:uid="{0B7A013F-F27A-4C63-BB9D-020F16067704}"/>
    <cellStyle name="Normal 9 5 2 6 3" xfId="3446" xr:uid="{2057B569-4E97-4C1F-95CE-7FEA2E14DA5A}"/>
    <cellStyle name="Normal 9 5 2 6 3 2" xfId="5081" xr:uid="{07571AE8-A707-4B8C-AF41-B075B366735A}"/>
    <cellStyle name="Normal 9 5 2 6 4" xfId="3447" xr:uid="{E7FC099F-470D-49F6-8ECA-62978B24A474}"/>
    <cellStyle name="Normal 9 5 2 6 4 2" xfId="5082" xr:uid="{46B75C63-52DC-4D48-9EA5-49475AB94A94}"/>
    <cellStyle name="Normal 9 5 2 6 5" xfId="5079" xr:uid="{CAECF63C-E6AB-4DEF-BC36-1155A253B0C4}"/>
    <cellStyle name="Normal 9 5 2 7" xfId="3448" xr:uid="{9B434F11-E63B-4783-968A-E6F19568C5C3}"/>
    <cellStyle name="Normal 9 5 2 7 2" xfId="5083" xr:uid="{2CBAE382-C0A4-4A0C-9AA1-38D35B6E93B3}"/>
    <cellStyle name="Normal 9 5 2 8" xfId="3449" xr:uid="{9A7BF5F8-A057-4DF0-8BCA-2502C2F1FB77}"/>
    <cellStyle name="Normal 9 5 2 8 2" xfId="5084" xr:uid="{20A4AF87-33A4-4119-BB43-41A365131952}"/>
    <cellStyle name="Normal 9 5 2 9" xfId="3450" xr:uid="{F4E6A5FA-21EB-4E08-A9F8-B64FE050BFBF}"/>
    <cellStyle name="Normal 9 5 2 9 2" xfId="5085" xr:uid="{7BE6AEA1-E88A-4705-AB66-D75805A9B744}"/>
    <cellStyle name="Normal 9 5 3" xfId="3451" xr:uid="{1DFDA7A7-93AC-41BE-A835-22663AA9C652}"/>
    <cellStyle name="Normal 9 5 3 2" xfId="3452" xr:uid="{78900BA5-4CB2-41D3-B145-48857EE2A075}"/>
    <cellStyle name="Normal 9 5 3 2 2" xfId="3453" xr:uid="{E9C02399-C772-4B67-BF5F-26F336F09A25}"/>
    <cellStyle name="Normal 9 5 3 2 2 2" xfId="3454" xr:uid="{83776A84-C410-4D67-940C-A9D836C08EA0}"/>
    <cellStyle name="Normal 9 5 3 2 2 2 2" xfId="4273" xr:uid="{27C014E2-B9D9-4F47-8260-0CC61B78A8B4}"/>
    <cellStyle name="Normal 9 5 3 2 2 2 2 2" xfId="5090" xr:uid="{911B408D-435D-4AAF-B15E-A1C42C59E511}"/>
    <cellStyle name="Normal 9 5 3 2 2 2 3" xfId="5089" xr:uid="{2C980DA3-EC66-4E0C-89D1-79B7E6B89D37}"/>
    <cellStyle name="Normal 9 5 3 2 2 3" xfId="3455" xr:uid="{F69851BC-1707-432B-80F0-B23830714E4B}"/>
    <cellStyle name="Normal 9 5 3 2 2 3 2" xfId="5091" xr:uid="{7C2B627D-9F33-4414-B8B5-F73AC19FD9F1}"/>
    <cellStyle name="Normal 9 5 3 2 2 4" xfId="3456" xr:uid="{37AA8006-DD4A-464E-9A7D-688FCE39EBF8}"/>
    <cellStyle name="Normal 9 5 3 2 2 4 2" xfId="5092" xr:uid="{C66463F6-02F0-4186-ADEC-50B6D0C6A761}"/>
    <cellStyle name="Normal 9 5 3 2 2 5" xfId="5088" xr:uid="{B6BE8533-EE79-4394-81C4-1CB871976328}"/>
    <cellStyle name="Normal 9 5 3 2 3" xfId="3457" xr:uid="{B1473FD0-68FD-4948-BD4F-2FA35550B51B}"/>
    <cellStyle name="Normal 9 5 3 2 3 2" xfId="3458" xr:uid="{E4DA4678-20A8-429E-B25F-5A201A810432}"/>
    <cellStyle name="Normal 9 5 3 2 3 2 2" xfId="5094" xr:uid="{C22E2535-1DBF-4559-B7B5-45E2C62FD746}"/>
    <cellStyle name="Normal 9 5 3 2 3 3" xfId="3459" xr:uid="{BB71EAF5-5617-4166-9D68-5B4F3D713A49}"/>
    <cellStyle name="Normal 9 5 3 2 3 3 2" xfId="5095" xr:uid="{B02C7547-4B65-42F7-95FE-B9EF7E8BD514}"/>
    <cellStyle name="Normal 9 5 3 2 3 4" xfId="3460" xr:uid="{81989A07-05B0-4364-AA55-41CB3E700F74}"/>
    <cellStyle name="Normal 9 5 3 2 3 4 2" xfId="5096" xr:uid="{86BC54C8-FE5C-417F-A29D-1D52218BD66B}"/>
    <cellStyle name="Normal 9 5 3 2 3 5" xfId="5093" xr:uid="{002329DA-C7DD-4BD4-9ABD-C1EDB424EA4C}"/>
    <cellStyle name="Normal 9 5 3 2 4" xfId="3461" xr:uid="{DF9922EF-8555-4698-B4C5-10E5746C1A9B}"/>
    <cellStyle name="Normal 9 5 3 2 4 2" xfId="5097" xr:uid="{D04766D3-475F-4E8F-9970-7C3E40996322}"/>
    <cellStyle name="Normal 9 5 3 2 5" xfId="3462" xr:uid="{BB549E17-0476-4A40-81FC-4FD9AF370BB5}"/>
    <cellStyle name="Normal 9 5 3 2 5 2" xfId="5098" xr:uid="{23F87007-E241-41A0-BCC3-C83F4FEDFBAD}"/>
    <cellStyle name="Normal 9 5 3 2 6" xfId="3463" xr:uid="{531C930C-89F8-4FEC-A91F-93B7AD3B1426}"/>
    <cellStyle name="Normal 9 5 3 2 6 2" xfId="5099" xr:uid="{FAE5A126-8AF8-4465-9395-A5DDFB3E5D13}"/>
    <cellStyle name="Normal 9 5 3 2 7" xfId="5087" xr:uid="{536D9A2D-D491-43D3-B52E-95D665D53871}"/>
    <cellStyle name="Normal 9 5 3 3" xfId="3464" xr:uid="{25B9C2BC-BC61-4F64-9A22-EAB1D715FB24}"/>
    <cellStyle name="Normal 9 5 3 3 2" xfId="3465" xr:uid="{53078589-DCB9-42AA-BBB6-47DA55D2AECE}"/>
    <cellStyle name="Normal 9 5 3 3 2 2" xfId="3466" xr:uid="{F5DD092C-A234-4A54-842B-91619FF1F0B4}"/>
    <cellStyle name="Normal 9 5 3 3 2 2 2" xfId="5102" xr:uid="{F6986AE2-57BB-49FE-92FB-CF7A0ADA5AAF}"/>
    <cellStyle name="Normal 9 5 3 3 2 3" xfId="3467" xr:uid="{3EFC4FB9-B93F-4EB8-97D1-C994204DFC2E}"/>
    <cellStyle name="Normal 9 5 3 3 2 3 2" xfId="5103" xr:uid="{048FA6BA-410C-461F-8BA1-CEE32BA0747A}"/>
    <cellStyle name="Normal 9 5 3 3 2 4" xfId="3468" xr:uid="{FDC262A5-B53F-4719-B2EE-3A284565CEB1}"/>
    <cellStyle name="Normal 9 5 3 3 2 4 2" xfId="5104" xr:uid="{E87E47CF-E6AC-48D6-A114-33A305FDBCF6}"/>
    <cellStyle name="Normal 9 5 3 3 2 5" xfId="5101" xr:uid="{97FB1EF9-145E-4BB6-A327-267BE1AB36CE}"/>
    <cellStyle name="Normal 9 5 3 3 3" xfId="3469" xr:uid="{06A7D8C8-A096-4C8B-B25C-53E47EDAEA68}"/>
    <cellStyle name="Normal 9 5 3 3 3 2" xfId="5105" xr:uid="{8E78E4F3-7BC0-4322-9AC0-BB9249472322}"/>
    <cellStyle name="Normal 9 5 3 3 4" xfId="3470" xr:uid="{4680B481-BF12-4605-975C-D57307E1F431}"/>
    <cellStyle name="Normal 9 5 3 3 4 2" xfId="5106" xr:uid="{6B7585E0-A611-47FB-8CD1-D33B33682483}"/>
    <cellStyle name="Normal 9 5 3 3 5" xfId="3471" xr:uid="{A21BD81C-8059-4593-96F8-162BFFACAE2C}"/>
    <cellStyle name="Normal 9 5 3 3 5 2" xfId="5107" xr:uid="{07843ADF-4971-4559-9B09-959ED09CD9C5}"/>
    <cellStyle name="Normal 9 5 3 3 6" xfId="5100" xr:uid="{E46A3786-497E-4E0B-B7BB-367D42AC9B46}"/>
    <cellStyle name="Normal 9 5 3 4" xfId="3472" xr:uid="{8F911EC0-34F5-4828-9355-6337DCAF5C20}"/>
    <cellStyle name="Normal 9 5 3 4 2" xfId="3473" xr:uid="{29C8ADCB-C658-4061-A3FD-C64E59DEDB5B}"/>
    <cellStyle name="Normal 9 5 3 4 2 2" xfId="5109" xr:uid="{D014BE40-2814-4D79-B6C0-0C073C400DEB}"/>
    <cellStyle name="Normal 9 5 3 4 3" xfId="3474" xr:uid="{071FD275-2ED5-43E7-8B5C-499FD434F9F7}"/>
    <cellStyle name="Normal 9 5 3 4 3 2" xfId="5110" xr:uid="{DA84DACE-69B7-4FEE-B227-45D71FAF034E}"/>
    <cellStyle name="Normal 9 5 3 4 4" xfId="3475" xr:uid="{38CAB998-DB9B-4608-97A0-24C707A5AC18}"/>
    <cellStyle name="Normal 9 5 3 4 4 2" xfId="5111" xr:uid="{17F33840-EEC5-4D89-94A5-590C5381514D}"/>
    <cellStyle name="Normal 9 5 3 4 5" xfId="5108" xr:uid="{98714D4D-4DF9-4251-8FBE-88F06C1DE244}"/>
    <cellStyle name="Normal 9 5 3 5" xfId="3476" xr:uid="{AE5583B5-CA4D-4F54-B188-98A49E997981}"/>
    <cellStyle name="Normal 9 5 3 5 2" xfId="3477" xr:uid="{DD5DCB1A-7B35-475D-9798-AA0D6AE9B9A4}"/>
    <cellStyle name="Normal 9 5 3 5 2 2" xfId="5113" xr:uid="{964B1488-5E5D-42AD-9800-BC7C7AB89362}"/>
    <cellStyle name="Normal 9 5 3 5 3" xfId="3478" xr:uid="{D9063F22-D26F-4DE0-A9E5-5E3DF86C7A29}"/>
    <cellStyle name="Normal 9 5 3 5 3 2" xfId="5114" xr:uid="{A6EE12A5-FF2B-4245-8943-CF925F88D71A}"/>
    <cellStyle name="Normal 9 5 3 5 4" xfId="3479" xr:uid="{C16B7398-0697-4B8D-BBA5-C7FB48CA7FAF}"/>
    <cellStyle name="Normal 9 5 3 5 4 2" xfId="5115" xr:uid="{494A6FF4-985F-4BE9-A9EA-F6BC02855963}"/>
    <cellStyle name="Normal 9 5 3 5 5" xfId="5112" xr:uid="{6C4C0138-4717-423F-B3C0-D5D6072C0046}"/>
    <cellStyle name="Normal 9 5 3 6" xfId="3480" xr:uid="{04E71A5F-48EF-49F3-ADED-45DBBDBF8AF1}"/>
    <cellStyle name="Normal 9 5 3 6 2" xfId="5116" xr:uid="{3C5A7B34-0B14-4DDB-8028-6B93BC127A4C}"/>
    <cellStyle name="Normal 9 5 3 7" xfId="3481" xr:uid="{7CAEC402-C62F-43D5-A83D-A3BA0819E679}"/>
    <cellStyle name="Normal 9 5 3 7 2" xfId="5117" xr:uid="{C57B6545-2C78-48E0-B431-185823331B55}"/>
    <cellStyle name="Normal 9 5 3 8" xfId="3482" xr:uid="{1717350D-5DCF-402C-AAEC-462CA99A3CB5}"/>
    <cellStyle name="Normal 9 5 3 8 2" xfId="5118" xr:uid="{3C78C29A-5C46-465B-B18B-E2B598767381}"/>
    <cellStyle name="Normal 9 5 3 9" xfId="5086" xr:uid="{E13DD971-6984-4F48-BD86-7089E874CEB6}"/>
    <cellStyle name="Normal 9 5 4" xfId="3483" xr:uid="{E3E428EF-517D-4FEC-8A5C-8DCC703441E2}"/>
    <cellStyle name="Normal 9 5 4 2" xfId="3484" xr:uid="{A4C9FEF0-19B8-4AE0-ABF4-6AB96E7C0A64}"/>
    <cellStyle name="Normal 9 5 4 2 2" xfId="3485" xr:uid="{B68AA3F0-C49D-4415-A609-5E3950BF1CE6}"/>
    <cellStyle name="Normal 9 5 4 2 2 2" xfId="3486" xr:uid="{96E8407B-E0FD-4CD1-9F86-169F645E1BEA}"/>
    <cellStyle name="Normal 9 5 4 2 2 2 2" xfId="5122" xr:uid="{3DE6AD3E-505B-4EDC-B158-93994FB7E058}"/>
    <cellStyle name="Normal 9 5 4 2 2 3" xfId="3487" xr:uid="{B2CDB84D-BDD4-4BD5-99ED-49A3F508CED7}"/>
    <cellStyle name="Normal 9 5 4 2 2 3 2" xfId="5123" xr:uid="{728A03FB-0F1F-445C-9C41-EAD16340EF15}"/>
    <cellStyle name="Normal 9 5 4 2 2 4" xfId="3488" xr:uid="{16268591-61B8-4BB4-9139-2E93FD8EF701}"/>
    <cellStyle name="Normal 9 5 4 2 2 4 2" xfId="5124" xr:uid="{E07FE812-BF47-4B41-B497-7902C54F215A}"/>
    <cellStyle name="Normal 9 5 4 2 2 5" xfId="5121" xr:uid="{72646669-12BA-43EC-83B5-14CF52C90543}"/>
    <cellStyle name="Normal 9 5 4 2 3" xfId="3489" xr:uid="{E4366675-E5B4-4EBE-9D10-15F4A8ACB23E}"/>
    <cellStyle name="Normal 9 5 4 2 3 2" xfId="5125" xr:uid="{B4D5221F-66BC-4AC0-9688-CC9B302F21C4}"/>
    <cellStyle name="Normal 9 5 4 2 4" xfId="3490" xr:uid="{E23EC165-A709-48A0-AEF3-5983E1B13D89}"/>
    <cellStyle name="Normal 9 5 4 2 4 2" xfId="5126" xr:uid="{7EDB9E3F-7CA2-4108-83BD-D87A479B61C2}"/>
    <cellStyle name="Normal 9 5 4 2 5" xfId="3491" xr:uid="{63A8DB55-A3C1-46A9-8C7A-2C66B9D5C6E5}"/>
    <cellStyle name="Normal 9 5 4 2 5 2" xfId="5127" xr:uid="{D8A403B9-AC82-4354-A5B6-BE29114E62E6}"/>
    <cellStyle name="Normal 9 5 4 2 6" xfId="5120" xr:uid="{8256F834-CA77-4AB9-A9C7-76AAB572C469}"/>
    <cellStyle name="Normal 9 5 4 3" xfId="3492" xr:uid="{0A217160-B386-485A-959D-BB5BB8DCD5C7}"/>
    <cellStyle name="Normal 9 5 4 3 2" xfId="3493" xr:uid="{4BC6C793-9A76-4FA1-BC54-D5435BFD506A}"/>
    <cellStyle name="Normal 9 5 4 3 2 2" xfId="5129" xr:uid="{86308E0E-C87B-4C48-9706-738CEAD34454}"/>
    <cellStyle name="Normal 9 5 4 3 3" xfId="3494" xr:uid="{2682268F-5393-44D1-BD84-69DB28154801}"/>
    <cellStyle name="Normal 9 5 4 3 3 2" xfId="5130" xr:uid="{7CE50845-427E-4001-89D0-3D3F620FBAD3}"/>
    <cellStyle name="Normal 9 5 4 3 4" xfId="3495" xr:uid="{A2AA90FF-066E-4643-9FDC-AED0116CA7E0}"/>
    <cellStyle name="Normal 9 5 4 3 4 2" xfId="5131" xr:uid="{1BD8E7BD-35F8-4DE7-93F4-1FA2D51215AA}"/>
    <cellStyle name="Normal 9 5 4 3 5" xfId="5128" xr:uid="{F565F0F2-2827-4696-9E6B-1530C997E4B8}"/>
    <cellStyle name="Normal 9 5 4 4" xfId="3496" xr:uid="{C625A2EE-C5B8-4B61-BC2C-C12D34684024}"/>
    <cellStyle name="Normal 9 5 4 4 2" xfId="3497" xr:uid="{DB5C29A2-EC61-4D7F-8B00-7F48806CADD3}"/>
    <cellStyle name="Normal 9 5 4 4 2 2" xfId="5133" xr:uid="{9C4DB57E-E6FB-4901-BAA9-8C741DEF8E05}"/>
    <cellStyle name="Normal 9 5 4 4 3" xfId="3498" xr:uid="{430B557F-B886-484C-A0C3-91A0F8F7BA9C}"/>
    <cellStyle name="Normal 9 5 4 4 3 2" xfId="5134" xr:uid="{C4F08A26-F7A8-449B-9FBF-62109A851233}"/>
    <cellStyle name="Normal 9 5 4 4 4" xfId="3499" xr:uid="{F692820C-D08B-443E-8875-780A7DD61CF8}"/>
    <cellStyle name="Normal 9 5 4 4 4 2" xfId="5135" xr:uid="{6134B71A-C779-4E54-A1EE-BF068C53EEAC}"/>
    <cellStyle name="Normal 9 5 4 4 5" xfId="5132" xr:uid="{16A7755A-F772-4E02-A3AB-5BBDDB3485D3}"/>
    <cellStyle name="Normal 9 5 4 5" xfId="3500" xr:uid="{DE275A3A-5DB2-4A64-8552-5A357E984923}"/>
    <cellStyle name="Normal 9 5 4 5 2" xfId="5136" xr:uid="{77777988-5453-42D0-9875-81524AFA5CFF}"/>
    <cellStyle name="Normal 9 5 4 6" xfId="3501" xr:uid="{CA6978B2-3C83-4741-BE58-4CE91CAC6BEF}"/>
    <cellStyle name="Normal 9 5 4 6 2" xfId="5137" xr:uid="{8E3E983B-086E-45FE-9B88-FB2A6A543CC0}"/>
    <cellStyle name="Normal 9 5 4 7" xfId="3502" xr:uid="{3BEC7803-2984-4FB4-8EC2-DCC89C9DA988}"/>
    <cellStyle name="Normal 9 5 4 7 2" xfId="5138" xr:uid="{6268ABDE-AE8A-4013-82D8-C0ED2F7CF6E1}"/>
    <cellStyle name="Normal 9 5 4 8" xfId="5119" xr:uid="{80B31963-2C07-428F-891F-B990007B051A}"/>
    <cellStyle name="Normal 9 5 5" xfId="3503" xr:uid="{44479DC9-51AD-4C4D-808A-A9D84DFE63EB}"/>
    <cellStyle name="Normal 9 5 5 2" xfId="3504" xr:uid="{788594CE-F152-4A1C-906E-F8006357033D}"/>
    <cellStyle name="Normal 9 5 5 2 2" xfId="3505" xr:uid="{1D928115-82CD-4A91-AD05-3A1EFD1853FD}"/>
    <cellStyle name="Normal 9 5 5 2 2 2" xfId="5141" xr:uid="{294CC933-BD01-463B-9F9C-D6C3232421C7}"/>
    <cellStyle name="Normal 9 5 5 2 3" xfId="3506" xr:uid="{359A4537-8E81-4FC0-84D9-72A28EAFE36E}"/>
    <cellStyle name="Normal 9 5 5 2 3 2" xfId="5142" xr:uid="{A5AF98FA-4BEA-4046-8B41-12F02DD4CD86}"/>
    <cellStyle name="Normal 9 5 5 2 4" xfId="3507" xr:uid="{73D87624-8090-4F02-8F33-28AFAAE5DC54}"/>
    <cellStyle name="Normal 9 5 5 2 4 2" xfId="5143" xr:uid="{DE74D3B4-2304-4222-9C9D-AF9079D0D457}"/>
    <cellStyle name="Normal 9 5 5 2 5" xfId="5140" xr:uid="{A6B0976E-73C0-4BB4-A39C-4D405B3977DC}"/>
    <cellStyle name="Normal 9 5 5 3" xfId="3508" xr:uid="{03AD62A0-7CAD-4260-B794-0D1FEAD59FF6}"/>
    <cellStyle name="Normal 9 5 5 3 2" xfId="3509" xr:uid="{3C644C6E-EF60-4EF9-9FDF-C2A07DCB9C25}"/>
    <cellStyle name="Normal 9 5 5 3 2 2" xfId="5145" xr:uid="{1C1651E5-CACB-412F-99D8-CD17DEE6CE57}"/>
    <cellStyle name="Normal 9 5 5 3 3" xfId="3510" xr:uid="{BA8849F2-E9D4-4F00-B28A-52727E27806D}"/>
    <cellStyle name="Normal 9 5 5 3 3 2" xfId="5146" xr:uid="{50D09A5F-6E9A-4883-AEBD-7EB6A8C80E55}"/>
    <cellStyle name="Normal 9 5 5 3 4" xfId="3511" xr:uid="{AF911AF1-7DB9-44B9-827A-3CE72A705765}"/>
    <cellStyle name="Normal 9 5 5 3 4 2" xfId="5147" xr:uid="{48B8830C-C1AF-4120-8F27-1ACDD0FCBB19}"/>
    <cellStyle name="Normal 9 5 5 3 5" xfId="5144" xr:uid="{8FE60887-C655-4025-AF02-473986AF5BB8}"/>
    <cellStyle name="Normal 9 5 5 4" xfId="3512" xr:uid="{7DEE32F3-4E64-423D-A523-F39C251FF38C}"/>
    <cellStyle name="Normal 9 5 5 4 2" xfId="5148" xr:uid="{365BB12C-7C8F-45A4-8DCA-FADC14713295}"/>
    <cellStyle name="Normal 9 5 5 5" xfId="3513" xr:uid="{50260433-7D1E-430E-A321-0A7F84969015}"/>
    <cellStyle name="Normal 9 5 5 5 2" xfId="5149" xr:uid="{53F18A0C-290A-4F19-9DCC-3D136D533280}"/>
    <cellStyle name="Normal 9 5 5 6" xfId="3514" xr:uid="{7EB5E788-6992-406A-A1DC-97499A5E4674}"/>
    <cellStyle name="Normal 9 5 5 6 2" xfId="5150" xr:uid="{F3ABE835-80DC-47A2-9E73-0CF67466CA5B}"/>
    <cellStyle name="Normal 9 5 5 7" xfId="5139" xr:uid="{DB7A8A1B-FAE3-4487-9481-D8D430EF236D}"/>
    <cellStyle name="Normal 9 5 6" xfId="3515" xr:uid="{24E1EC99-61A9-4572-BA9E-E64C807BB408}"/>
    <cellStyle name="Normal 9 5 6 2" xfId="3516" xr:uid="{16078F46-8BA2-4700-8C6E-5498204C5659}"/>
    <cellStyle name="Normal 9 5 6 2 2" xfId="3517" xr:uid="{7E87AADA-B86E-468A-BD0D-854F7667E110}"/>
    <cellStyle name="Normal 9 5 6 2 2 2" xfId="5153" xr:uid="{E86EAD1F-2864-41D1-BF34-113F9E0EF686}"/>
    <cellStyle name="Normal 9 5 6 2 3" xfId="3518" xr:uid="{DFAC0646-CDA4-40E2-ABF9-F8A290C7B773}"/>
    <cellStyle name="Normal 9 5 6 2 3 2" xfId="5154" xr:uid="{F5D29F4D-6C02-4752-9190-3699BEC46674}"/>
    <cellStyle name="Normal 9 5 6 2 4" xfId="3519" xr:uid="{0C9BF689-4DBD-4CB8-B202-30E739ECF999}"/>
    <cellStyle name="Normal 9 5 6 2 4 2" xfId="5155" xr:uid="{5B605CEA-6DEC-4457-8A38-CC98C5318EBF}"/>
    <cellStyle name="Normal 9 5 6 2 5" xfId="5152" xr:uid="{747E8BB9-4698-49AA-A58C-E4AB867B4C41}"/>
    <cellStyle name="Normal 9 5 6 3" xfId="3520" xr:uid="{4585F3FC-65BA-4E40-B745-0F4622FE53C2}"/>
    <cellStyle name="Normal 9 5 6 3 2" xfId="5156" xr:uid="{8CECB38E-AE3C-469E-806D-7B6842A21BCF}"/>
    <cellStyle name="Normal 9 5 6 4" xfId="3521" xr:uid="{EEDA57F9-4DCE-455E-8B8A-3C92738F7329}"/>
    <cellStyle name="Normal 9 5 6 4 2" xfId="5157" xr:uid="{39857512-E8F6-4080-9BBE-3B8CD911FDAD}"/>
    <cellStyle name="Normal 9 5 6 5" xfId="3522" xr:uid="{36838151-DE0A-484B-8ADC-FA138AFB4A80}"/>
    <cellStyle name="Normal 9 5 6 5 2" xfId="5158" xr:uid="{0FE3EF7E-50F2-41F3-9D91-B0A999BB368E}"/>
    <cellStyle name="Normal 9 5 6 6" xfId="5151" xr:uid="{E3372F40-C194-47DA-B201-1EC6B3164AC2}"/>
    <cellStyle name="Normal 9 5 7" xfId="3523" xr:uid="{0DDCCC9D-FE4F-4B90-AF02-45AEDEC7F6D5}"/>
    <cellStyle name="Normal 9 5 7 2" xfId="3524" xr:uid="{4BCB4E6D-FA70-494B-9708-43BADFDAD17C}"/>
    <cellStyle name="Normal 9 5 7 2 2" xfId="5160" xr:uid="{431DB8B1-DADE-43AC-94AA-E267BB575BAF}"/>
    <cellStyle name="Normal 9 5 7 3" xfId="3525" xr:uid="{7A133D68-7B42-42DE-8024-AC11C476A1E9}"/>
    <cellStyle name="Normal 9 5 7 3 2" xfId="5161" xr:uid="{2DEE35B4-8D6D-4A18-A37B-D07B115BA68E}"/>
    <cellStyle name="Normal 9 5 7 4" xfId="3526" xr:uid="{951D5353-7144-4119-A252-A92390AB9AF3}"/>
    <cellStyle name="Normal 9 5 7 4 2" xfId="5162" xr:uid="{E135EBD5-7E7C-40EF-AF0C-E2760EA399D2}"/>
    <cellStyle name="Normal 9 5 7 5" xfId="5159" xr:uid="{DD11A614-F798-4C27-A7D2-7F9CB9F151F3}"/>
    <cellStyle name="Normal 9 5 8" xfId="3527" xr:uid="{8DEDFBCC-5519-4B14-8440-DEC5503E4A08}"/>
    <cellStyle name="Normal 9 5 8 2" xfId="3528" xr:uid="{CC830F19-7FAF-4B35-8A54-DEF017AF8029}"/>
    <cellStyle name="Normal 9 5 8 2 2" xfId="5164" xr:uid="{9B71517B-D21C-494B-A07C-F27DE568A6AA}"/>
    <cellStyle name="Normal 9 5 8 3" xfId="3529" xr:uid="{BF922DFD-7DC9-4B4B-B56F-1CCD937A1217}"/>
    <cellStyle name="Normal 9 5 8 3 2" xfId="5165" xr:uid="{1C1C36C7-45AD-4AEE-81CB-B648EA20D2AC}"/>
    <cellStyle name="Normal 9 5 8 4" xfId="3530" xr:uid="{215764A2-1606-44AE-8D1E-782CC2A5527F}"/>
    <cellStyle name="Normal 9 5 8 4 2" xfId="5166" xr:uid="{81DCF73E-F765-450D-A923-10B3374A1887}"/>
    <cellStyle name="Normal 9 5 8 5" xfId="5163" xr:uid="{F8F27653-8A5C-4F01-B157-3CAE353AD1A2}"/>
    <cellStyle name="Normal 9 5 9" xfId="3531" xr:uid="{00F0B38C-94FF-4E44-8B3F-1A854C7D3571}"/>
    <cellStyle name="Normal 9 5 9 2" xfId="5167" xr:uid="{0A3B78CC-B799-4BF5-A097-58BAA544E1FE}"/>
    <cellStyle name="Normal 9 6" xfId="3532" xr:uid="{55D796D1-78F5-41CA-8641-6990E055CF8E}"/>
    <cellStyle name="Normal 9 6 10" xfId="5168" xr:uid="{024CDCF3-C783-4F77-A276-4CAD348FB8B1}"/>
    <cellStyle name="Normal 9 6 2" xfId="3533" xr:uid="{3A47B964-E5B9-4105-A826-E752CDAA835B}"/>
    <cellStyle name="Normal 9 6 2 2" xfId="3534" xr:uid="{5E50C685-EF73-4E48-B058-C29D7066B812}"/>
    <cellStyle name="Normal 9 6 2 2 2" xfId="3535" xr:uid="{BAD48233-0535-4FBC-B185-3ED707C70258}"/>
    <cellStyle name="Normal 9 6 2 2 2 2" xfId="3536" xr:uid="{7236C004-F22B-401C-9DB7-8965A32FB54B}"/>
    <cellStyle name="Normal 9 6 2 2 2 2 2" xfId="5172" xr:uid="{62EA70A2-6052-4CC3-A86E-657E1BD47AC0}"/>
    <cellStyle name="Normal 9 6 2 2 2 3" xfId="3537" xr:uid="{505C324B-6BB7-4F80-B89F-7ABC94809959}"/>
    <cellStyle name="Normal 9 6 2 2 2 3 2" xfId="5173" xr:uid="{7B86F22B-B799-48FE-9387-B22ED48890C1}"/>
    <cellStyle name="Normal 9 6 2 2 2 4" xfId="3538" xr:uid="{C8243582-D213-4302-A00A-F6C3AAEEE3C0}"/>
    <cellStyle name="Normal 9 6 2 2 2 4 2" xfId="5174" xr:uid="{17D392B7-1D4F-4EA5-B458-15C78761FC11}"/>
    <cellStyle name="Normal 9 6 2 2 2 5" xfId="5171" xr:uid="{44877CBD-B915-4665-AF90-C3322DCE65D4}"/>
    <cellStyle name="Normal 9 6 2 2 3" xfId="3539" xr:uid="{1C5ACF16-7FD6-420C-9E5C-684C59C73781}"/>
    <cellStyle name="Normal 9 6 2 2 3 2" xfId="3540" xr:uid="{3F63B48C-481C-48E2-B437-4E15829BC742}"/>
    <cellStyle name="Normal 9 6 2 2 3 2 2" xfId="5176" xr:uid="{B5A358BD-8D2F-48D3-960A-31CCD2D9FA4B}"/>
    <cellStyle name="Normal 9 6 2 2 3 3" xfId="3541" xr:uid="{F313D7AF-7A13-461F-B85C-52434F016A18}"/>
    <cellStyle name="Normal 9 6 2 2 3 3 2" xfId="5177" xr:uid="{100B8AEF-55E3-429F-BE53-F3829A322E29}"/>
    <cellStyle name="Normal 9 6 2 2 3 4" xfId="3542" xr:uid="{ACEEC3DF-7173-4ADB-BCBA-5BE9B87EDBEB}"/>
    <cellStyle name="Normal 9 6 2 2 3 4 2" xfId="5178" xr:uid="{22794298-7FA3-44C8-B199-6160F494A569}"/>
    <cellStyle name="Normal 9 6 2 2 3 5" xfId="5175" xr:uid="{D9CEE5DD-F9B5-4D56-B3AF-10E397432359}"/>
    <cellStyle name="Normal 9 6 2 2 4" xfId="3543" xr:uid="{E2BAB2C5-0E53-4607-9784-AEC21FE1C71B}"/>
    <cellStyle name="Normal 9 6 2 2 4 2" xfId="5179" xr:uid="{660D115F-4332-41C7-8116-50E3E7BCC0C3}"/>
    <cellStyle name="Normal 9 6 2 2 5" xfId="3544" xr:uid="{5F74E12A-0296-4FFE-B9D4-9D8D505D823C}"/>
    <cellStyle name="Normal 9 6 2 2 5 2" xfId="5180" xr:uid="{31B01FA7-3FC2-489C-8C6A-DBDCBA3DA900}"/>
    <cellStyle name="Normal 9 6 2 2 6" xfId="3545" xr:uid="{A628B14A-8AB1-46F2-8629-48B2549F168A}"/>
    <cellStyle name="Normal 9 6 2 2 6 2" xfId="5181" xr:uid="{EB4D2437-6D5F-4B4E-B036-7793CB241BFF}"/>
    <cellStyle name="Normal 9 6 2 2 7" xfId="5170" xr:uid="{EE570DC0-C7C6-48C3-9AFF-A6623ED92E68}"/>
    <cellStyle name="Normal 9 6 2 3" xfId="3546" xr:uid="{DD1B91CA-B4E4-45B2-9D0D-F35AFC2E859C}"/>
    <cellStyle name="Normal 9 6 2 3 2" xfId="3547" xr:uid="{528DADAD-B2D0-477A-8073-851E22EFA084}"/>
    <cellStyle name="Normal 9 6 2 3 2 2" xfId="3548" xr:uid="{0E0E5710-F7E6-4E94-B4AE-5AB27F2F4189}"/>
    <cellStyle name="Normal 9 6 2 3 2 2 2" xfId="5184" xr:uid="{16D67E87-1AD8-417F-AE54-7604525A7786}"/>
    <cellStyle name="Normal 9 6 2 3 2 3" xfId="3549" xr:uid="{139E8D74-7D8E-4BDC-ABF2-8CF948C7F291}"/>
    <cellStyle name="Normal 9 6 2 3 2 3 2" xfId="5185" xr:uid="{781487F3-FF7E-46A7-8402-866F26B6F665}"/>
    <cellStyle name="Normal 9 6 2 3 2 4" xfId="3550" xr:uid="{AE28B7FD-AAC4-4C5C-8109-96EF91143A13}"/>
    <cellStyle name="Normal 9 6 2 3 2 4 2" xfId="5186" xr:uid="{808DC7B5-038D-43B8-844C-772B6AD2F20B}"/>
    <cellStyle name="Normal 9 6 2 3 2 5" xfId="5183" xr:uid="{154D4EDC-AAF7-4E8B-91A7-2AD7C0E9992D}"/>
    <cellStyle name="Normal 9 6 2 3 3" xfId="3551" xr:uid="{D0DAF936-816B-4D2C-8877-CBD95675149C}"/>
    <cellStyle name="Normal 9 6 2 3 3 2" xfId="5187" xr:uid="{CB326BDD-C7B5-4397-9CC8-B7C8CFF3978A}"/>
    <cellStyle name="Normal 9 6 2 3 4" xfId="3552" xr:uid="{79A1E85A-F109-47BC-836C-136D78524398}"/>
    <cellStyle name="Normal 9 6 2 3 4 2" xfId="5188" xr:uid="{FDF6A5FD-C175-4BCF-A957-A1BFFFC9DF29}"/>
    <cellStyle name="Normal 9 6 2 3 5" xfId="3553" xr:uid="{4E336E0C-7F7B-4253-B373-2D5176C722B7}"/>
    <cellStyle name="Normal 9 6 2 3 5 2" xfId="5189" xr:uid="{04420955-3EF3-4903-8AB5-CDFA2EC27704}"/>
    <cellStyle name="Normal 9 6 2 3 6" xfId="5182" xr:uid="{2B762F7A-FAEF-4C25-8040-5B9C4C6A063A}"/>
    <cellStyle name="Normal 9 6 2 4" xfId="3554" xr:uid="{DED27AEB-1C20-4731-9840-8F8626494108}"/>
    <cellStyle name="Normal 9 6 2 4 2" xfId="3555" xr:uid="{BB8560A2-D147-4D75-9129-A66B2D1AF6AA}"/>
    <cellStyle name="Normal 9 6 2 4 2 2" xfId="5191" xr:uid="{309442F6-6D74-42B9-987A-F075E3CD663F}"/>
    <cellStyle name="Normal 9 6 2 4 3" xfId="3556" xr:uid="{52656EB5-2B36-4D58-AA6C-DBB114B8624E}"/>
    <cellStyle name="Normal 9 6 2 4 3 2" xfId="5192" xr:uid="{3F0C8705-9D64-4536-BF80-D959804CF4B5}"/>
    <cellStyle name="Normal 9 6 2 4 4" xfId="3557" xr:uid="{34890FF4-3B67-4A2D-802C-809E03057E02}"/>
    <cellStyle name="Normal 9 6 2 4 4 2" xfId="5193" xr:uid="{C7DBFAB9-878F-4274-84F5-2279B77D3051}"/>
    <cellStyle name="Normal 9 6 2 4 5" xfId="5190" xr:uid="{B787311B-9E03-4500-B05B-ECD03AB5F909}"/>
    <cellStyle name="Normal 9 6 2 5" xfId="3558" xr:uid="{57B9EEC5-9407-4CC7-AE62-AAAD7A529E11}"/>
    <cellStyle name="Normal 9 6 2 5 2" xfId="3559" xr:uid="{EA47928A-AB0F-4862-BF0E-9E924D512180}"/>
    <cellStyle name="Normal 9 6 2 5 2 2" xfId="5195" xr:uid="{D1DC41A2-D952-4F0B-B42A-6A32164D0B0E}"/>
    <cellStyle name="Normal 9 6 2 5 3" xfId="3560" xr:uid="{061716B8-8080-4BB5-A3CD-7706A43CA0D9}"/>
    <cellStyle name="Normal 9 6 2 5 3 2" xfId="5196" xr:uid="{C2C8415F-C193-492F-9DA3-2620FC572513}"/>
    <cellStyle name="Normal 9 6 2 5 4" xfId="3561" xr:uid="{241BE234-C48F-450F-AA66-FDF8BF970BEB}"/>
    <cellStyle name="Normal 9 6 2 5 4 2" xfId="5197" xr:uid="{8BF2DE92-77D6-47DC-A16B-845F6B4989A1}"/>
    <cellStyle name="Normal 9 6 2 5 5" xfId="5194" xr:uid="{27867521-9BF6-472D-A397-B5B1A657EDE0}"/>
    <cellStyle name="Normal 9 6 2 6" xfId="3562" xr:uid="{B61ED822-A90C-4BD2-8EDB-C412434A7A60}"/>
    <cellStyle name="Normal 9 6 2 6 2" xfId="5198" xr:uid="{964A9DAF-4AFB-43AE-B0FA-F76667B8112D}"/>
    <cellStyle name="Normal 9 6 2 7" xfId="3563" xr:uid="{D82A2941-2274-4835-B20B-8A653F0C9C21}"/>
    <cellStyle name="Normal 9 6 2 7 2" xfId="5199" xr:uid="{51B4A7F3-D992-4426-AF10-83D2D8330F6F}"/>
    <cellStyle name="Normal 9 6 2 8" xfId="3564" xr:uid="{01DC0DF0-AB92-4893-8A80-6A0FBC1368B3}"/>
    <cellStyle name="Normal 9 6 2 8 2" xfId="5200" xr:uid="{1E774838-ADA1-4FD1-B77E-88DF6324ECA2}"/>
    <cellStyle name="Normal 9 6 2 9" xfId="5169" xr:uid="{E8DBEB72-85B1-446A-9BAE-6082CDB14EC4}"/>
    <cellStyle name="Normal 9 6 3" xfId="3565" xr:uid="{72C35C5C-8EE2-46F4-A16E-908FBDF3F18D}"/>
    <cellStyle name="Normal 9 6 3 2" xfId="3566" xr:uid="{73CA09E5-B8FC-4F53-B54E-9F92BBA25D64}"/>
    <cellStyle name="Normal 9 6 3 2 2" xfId="3567" xr:uid="{DE3B11CE-6381-4414-938E-872B0DF20EE7}"/>
    <cellStyle name="Normal 9 6 3 2 2 2" xfId="5203" xr:uid="{384E07BB-0421-4F81-A0BB-4DF4DFD38C58}"/>
    <cellStyle name="Normal 9 6 3 2 3" xfId="3568" xr:uid="{B276D140-6F4F-41AA-86FE-99C6D6B6280D}"/>
    <cellStyle name="Normal 9 6 3 2 3 2" xfId="5204" xr:uid="{99AA5312-C5A9-4317-A750-112250FC1EA6}"/>
    <cellStyle name="Normal 9 6 3 2 4" xfId="3569" xr:uid="{D88D35CB-845A-45CA-8F48-D41C954DE9A6}"/>
    <cellStyle name="Normal 9 6 3 2 4 2" xfId="5205" xr:uid="{6FF849BD-B361-4448-9CB6-D2CB75C48D17}"/>
    <cellStyle name="Normal 9 6 3 2 5" xfId="5202" xr:uid="{C3CD132C-345B-42E4-AB9E-0FC837CCD0BB}"/>
    <cellStyle name="Normal 9 6 3 3" xfId="3570" xr:uid="{AAC8EE7E-F06E-483D-8FC4-FE1611B3BF39}"/>
    <cellStyle name="Normal 9 6 3 3 2" xfId="3571" xr:uid="{09FD76B8-BBEC-4957-B183-F0271EDF70C0}"/>
    <cellStyle name="Normal 9 6 3 3 2 2" xfId="5207" xr:uid="{CF420219-BE3D-49CB-BFA4-9B4C4C59B5E7}"/>
    <cellStyle name="Normal 9 6 3 3 3" xfId="3572" xr:uid="{7B908A58-7B9C-4522-B207-FFCE9F8C832B}"/>
    <cellStyle name="Normal 9 6 3 3 3 2" xfId="5208" xr:uid="{D72A0A06-53CB-48CE-946C-FE8307E167AF}"/>
    <cellStyle name="Normal 9 6 3 3 4" xfId="3573" xr:uid="{38404EA7-FD18-4002-BD27-D589613DEAD4}"/>
    <cellStyle name="Normal 9 6 3 3 4 2" xfId="5209" xr:uid="{BECFF603-939B-4C07-92CF-3DE7C75DE172}"/>
    <cellStyle name="Normal 9 6 3 3 5" xfId="5206" xr:uid="{095705DE-67B3-4CFF-B28E-1820F522C285}"/>
    <cellStyle name="Normal 9 6 3 4" xfId="3574" xr:uid="{DF880E3D-E4BC-40CF-B69A-1208F5296803}"/>
    <cellStyle name="Normal 9 6 3 4 2" xfId="5210" xr:uid="{7E375C66-4A27-46FC-AC1A-6839B2B6AE0D}"/>
    <cellStyle name="Normal 9 6 3 5" xfId="3575" xr:uid="{B0BAC1B5-B96B-4EA3-990F-EBB2933A88E6}"/>
    <cellStyle name="Normal 9 6 3 5 2" xfId="5211" xr:uid="{A3E4D66E-7C75-40F1-905F-425BC261CD21}"/>
    <cellStyle name="Normal 9 6 3 6" xfId="3576" xr:uid="{B0D7AD91-14D0-406F-91B1-162F115F1F62}"/>
    <cellStyle name="Normal 9 6 3 6 2" xfId="5212" xr:uid="{BB1A57E1-9F64-408B-B8BF-F646B2F3C62A}"/>
    <cellStyle name="Normal 9 6 3 7" xfId="5201" xr:uid="{48CC5497-CE04-48F2-8C08-ABA9C6DC7F0F}"/>
    <cellStyle name="Normal 9 6 4" xfId="3577" xr:uid="{56C267D9-B75D-4986-B64C-0D5A0EC0C9A8}"/>
    <cellStyle name="Normal 9 6 4 2" xfId="3578" xr:uid="{9014DD2A-07A1-40A0-9246-A0E2E10BBDE4}"/>
    <cellStyle name="Normal 9 6 4 2 2" xfId="3579" xr:uid="{938A3D20-A4E6-4355-AB02-28EA3A7D617A}"/>
    <cellStyle name="Normal 9 6 4 2 2 2" xfId="5215" xr:uid="{963D8F4B-583B-4D87-A46E-402FE9D4ED97}"/>
    <cellStyle name="Normal 9 6 4 2 3" xfId="3580" xr:uid="{AE9DDCFE-421C-4383-A8B5-96FEE18B06C9}"/>
    <cellStyle name="Normal 9 6 4 2 3 2" xfId="5216" xr:uid="{285F031D-365E-464B-AFB6-41651CF9660C}"/>
    <cellStyle name="Normal 9 6 4 2 4" xfId="3581" xr:uid="{A84099E6-178D-4C8B-A9D0-179E495AD44A}"/>
    <cellStyle name="Normal 9 6 4 2 4 2" xfId="5217" xr:uid="{3C9111C7-CD7E-46C1-B134-C5E4C8AB1609}"/>
    <cellStyle name="Normal 9 6 4 2 5" xfId="5214" xr:uid="{14A2B8F1-FD98-4416-B785-F66336C90F4E}"/>
    <cellStyle name="Normal 9 6 4 3" xfId="3582" xr:uid="{33839C45-A0FD-49A6-8CC5-E87DE846C229}"/>
    <cellStyle name="Normal 9 6 4 3 2" xfId="5218" xr:uid="{D2D5BA25-F169-400B-9A69-79D03618D6DD}"/>
    <cellStyle name="Normal 9 6 4 4" xfId="3583" xr:uid="{0C9AA8E9-5CF9-425A-A340-D639F8CA7DBF}"/>
    <cellStyle name="Normal 9 6 4 4 2" xfId="5219" xr:uid="{D6B52F94-9161-418E-9CA2-66A516FE2783}"/>
    <cellStyle name="Normal 9 6 4 5" xfId="3584" xr:uid="{01D05592-0518-4351-B20F-E3ED94D76CD2}"/>
    <cellStyle name="Normal 9 6 4 5 2" xfId="5220" xr:uid="{BED6C926-34D8-4B90-AB89-8F4D0551DFE2}"/>
    <cellStyle name="Normal 9 6 4 6" xfId="5213" xr:uid="{02DD58E2-12D3-4EDA-9CC1-729731E0C368}"/>
    <cellStyle name="Normal 9 6 5" xfId="3585" xr:uid="{FFA34CA6-002E-4472-8AB8-CDA6B4D4123D}"/>
    <cellStyle name="Normal 9 6 5 2" xfId="3586" xr:uid="{90573CEA-8AF4-4754-80B0-033C7C72A1D4}"/>
    <cellStyle name="Normal 9 6 5 2 2" xfId="5222" xr:uid="{D3CF6540-0702-4B63-B6FD-1DCE4BEAE0B6}"/>
    <cellStyle name="Normal 9 6 5 3" xfId="3587" xr:uid="{2A5C9ACC-053A-4D09-A4F8-3EBDAD9549F5}"/>
    <cellStyle name="Normal 9 6 5 3 2" xfId="5223" xr:uid="{DD786754-2D77-4346-A9E5-A577F09DE714}"/>
    <cellStyle name="Normal 9 6 5 4" xfId="3588" xr:uid="{22EDBDB3-40F6-4B10-AD08-2C715EF5DF44}"/>
    <cellStyle name="Normal 9 6 5 4 2" xfId="5224" xr:uid="{B926EE1D-FA79-4CCD-A2D7-B5C44E6A96AC}"/>
    <cellStyle name="Normal 9 6 5 5" xfId="5221" xr:uid="{D0889B6E-28C1-4846-A991-05157F74F591}"/>
    <cellStyle name="Normal 9 6 6" xfId="3589" xr:uid="{616EE6A8-274B-4657-A008-955EFC5FD47D}"/>
    <cellStyle name="Normal 9 6 6 2" xfId="3590" xr:uid="{17A4F278-AAD4-4202-8104-13EC5CA502A8}"/>
    <cellStyle name="Normal 9 6 6 2 2" xfId="5226" xr:uid="{1C9006BF-3C30-488C-BC84-C91A09C09810}"/>
    <cellStyle name="Normal 9 6 6 3" xfId="3591" xr:uid="{6C6EBF87-3BFC-47A4-B18B-B65603106421}"/>
    <cellStyle name="Normal 9 6 6 3 2" xfId="5227" xr:uid="{C055AF60-D1E1-4A3F-94D9-6EE0DE29E353}"/>
    <cellStyle name="Normal 9 6 6 4" xfId="3592" xr:uid="{7FBE3689-9FD5-424B-BDCA-6BF704240CA4}"/>
    <cellStyle name="Normal 9 6 6 4 2" xfId="5228" xr:uid="{5C980033-F53A-4846-A08C-BCB9A04542CA}"/>
    <cellStyle name="Normal 9 6 6 5" xfId="5225" xr:uid="{16B82F11-FFF1-442A-9331-DF46A8E12C78}"/>
    <cellStyle name="Normal 9 6 7" xfId="3593" xr:uid="{C03F7AC4-C868-4016-A321-5DDD88A83200}"/>
    <cellStyle name="Normal 9 6 7 2" xfId="5229" xr:uid="{81C50FD2-DF6B-41B7-A179-FD95446CC351}"/>
    <cellStyle name="Normal 9 6 8" xfId="3594" xr:uid="{E724432C-2D55-49A9-9F82-F8B75E00A7E2}"/>
    <cellStyle name="Normal 9 6 8 2" xfId="5230" xr:uid="{6AA11F3E-B7AD-4569-BAB3-F439F1EC7576}"/>
    <cellStyle name="Normal 9 6 9" xfId="3595" xr:uid="{3A7B8932-99F2-4241-8A52-1FFFC5F8B9AF}"/>
    <cellStyle name="Normal 9 6 9 2" xfId="5231" xr:uid="{F277C52B-A7EE-445D-8569-A82888887E42}"/>
    <cellStyle name="Normal 9 7" xfId="3596" xr:uid="{708C358D-B3E2-4442-8A3B-E3E373A23833}"/>
    <cellStyle name="Normal 9 7 2" xfId="3597" xr:uid="{81F4F823-022A-4FAB-A52E-4CCF619D5EB7}"/>
    <cellStyle name="Normal 9 7 2 2" xfId="3598" xr:uid="{BAB1304A-1CBB-4DAC-9DA0-C426764AF947}"/>
    <cellStyle name="Normal 9 7 2 2 2" xfId="3599" xr:uid="{A10DC1F6-8FB1-418F-9F91-C1907D3E71E6}"/>
    <cellStyle name="Normal 9 7 2 2 2 2" xfId="4274" xr:uid="{D328BF0C-AE44-49B6-B21B-0951ABCE4DEF}"/>
    <cellStyle name="Normal 9 7 2 2 2 2 2" xfId="5236" xr:uid="{553549C2-91D4-4639-8245-E043695F85DA}"/>
    <cellStyle name="Normal 9 7 2 2 2 3" xfId="5235" xr:uid="{CBB4BA80-1732-40F4-938C-81C972592627}"/>
    <cellStyle name="Normal 9 7 2 2 3" xfId="3600" xr:uid="{AAFA32E9-18D0-478C-BD91-AB0A69B98FD9}"/>
    <cellStyle name="Normal 9 7 2 2 3 2" xfId="5237" xr:uid="{2746350C-40AF-415B-8605-306DE1194152}"/>
    <cellStyle name="Normal 9 7 2 2 4" xfId="3601" xr:uid="{69C601AF-26AF-4472-B7ED-38A00F05BAEF}"/>
    <cellStyle name="Normal 9 7 2 2 4 2" xfId="5238" xr:uid="{006DCEEE-E9AE-4236-9016-F4B6A92CE221}"/>
    <cellStyle name="Normal 9 7 2 2 5" xfId="5234" xr:uid="{677B51C6-FB91-4C0D-BC08-5C39067DD26C}"/>
    <cellStyle name="Normal 9 7 2 3" xfId="3602" xr:uid="{C9676317-71D0-415A-88F7-DDBD04EA7724}"/>
    <cellStyle name="Normal 9 7 2 3 2" xfId="3603" xr:uid="{40855FFE-4DA2-40BD-B509-2E5727716BDB}"/>
    <cellStyle name="Normal 9 7 2 3 2 2" xfId="5240" xr:uid="{A7D233F7-482B-4B49-BE35-D212F408B19A}"/>
    <cellStyle name="Normal 9 7 2 3 3" xfId="3604" xr:uid="{E4E89246-632F-4FC7-A6AB-E74767C1F2A1}"/>
    <cellStyle name="Normal 9 7 2 3 3 2" xfId="5241" xr:uid="{46B43AA9-44EC-4883-B997-FAAA8740228A}"/>
    <cellStyle name="Normal 9 7 2 3 4" xfId="3605" xr:uid="{12FDFA3B-5EC4-420F-83E4-F43C7F95157F}"/>
    <cellStyle name="Normal 9 7 2 3 4 2" xfId="5242" xr:uid="{CDDBE566-7D2F-42B2-A895-42CA088585C8}"/>
    <cellStyle name="Normal 9 7 2 3 5" xfId="5239" xr:uid="{577246AA-1337-4EE8-B2B3-387C903390E9}"/>
    <cellStyle name="Normal 9 7 2 4" xfId="3606" xr:uid="{A1F1A480-FE58-4646-A112-FA8F24FE752B}"/>
    <cellStyle name="Normal 9 7 2 4 2" xfId="5243" xr:uid="{2980325E-DF83-4A43-B25F-15896E4377DE}"/>
    <cellStyle name="Normal 9 7 2 5" xfId="3607" xr:uid="{C39F1EB0-1A95-4FC2-9425-9770176EE19B}"/>
    <cellStyle name="Normal 9 7 2 5 2" xfId="5244" xr:uid="{9E43A20E-C666-4590-95AA-4B02054B6850}"/>
    <cellStyle name="Normal 9 7 2 6" xfId="3608" xr:uid="{2FF7E216-B519-4011-8880-44ABE63B1B9D}"/>
    <cellStyle name="Normal 9 7 2 6 2" xfId="5245" xr:uid="{BBB08BB8-30A2-461B-BDF6-72CCD4B02937}"/>
    <cellStyle name="Normal 9 7 2 7" xfId="5233" xr:uid="{77993184-E905-4201-8D33-035E4DFA0F62}"/>
    <cellStyle name="Normal 9 7 3" xfId="3609" xr:uid="{41097BEC-CAF0-40FF-9766-833C9880B5A9}"/>
    <cellStyle name="Normal 9 7 3 2" xfId="3610" xr:uid="{291259C8-3B3F-42CA-91B3-3C0C77015362}"/>
    <cellStyle name="Normal 9 7 3 2 2" xfId="3611" xr:uid="{8885AB30-9F94-4451-8AF5-0986B984AE0F}"/>
    <cellStyle name="Normal 9 7 3 2 2 2" xfId="5248" xr:uid="{0594C413-7CBD-4C46-B50B-4D8101FA428D}"/>
    <cellStyle name="Normal 9 7 3 2 3" xfId="3612" xr:uid="{43F52BFA-FCAD-47D1-BF39-40F65952B831}"/>
    <cellStyle name="Normal 9 7 3 2 3 2" xfId="5249" xr:uid="{9FE02F76-F0F9-48CC-BF75-AA6448EB8E09}"/>
    <cellStyle name="Normal 9 7 3 2 4" xfId="3613" xr:uid="{132EFA9F-0382-4255-B98B-6FF1E5ED7E8A}"/>
    <cellStyle name="Normal 9 7 3 2 4 2" xfId="5250" xr:uid="{070DE0FE-5D50-49C4-9DD2-8BED3A3526CA}"/>
    <cellStyle name="Normal 9 7 3 2 5" xfId="5247" xr:uid="{3B5B015A-A53D-48F8-9E4F-AD7D0444FC34}"/>
    <cellStyle name="Normal 9 7 3 3" xfId="3614" xr:uid="{A51F627B-BA68-4A14-846E-57AE92AFB130}"/>
    <cellStyle name="Normal 9 7 3 3 2" xfId="5251" xr:uid="{5F19D3B8-4BCA-4143-90D0-5BE41F2F5627}"/>
    <cellStyle name="Normal 9 7 3 4" xfId="3615" xr:uid="{E2DF87E0-6DB9-42E4-9584-AC3E6875A6F7}"/>
    <cellStyle name="Normal 9 7 3 4 2" xfId="5252" xr:uid="{0E7A8D8D-4FDF-4F4C-937D-250D7492540C}"/>
    <cellStyle name="Normal 9 7 3 5" xfId="3616" xr:uid="{68CAD6D4-F1B9-47FE-B06A-DF4EF70EEE16}"/>
    <cellStyle name="Normal 9 7 3 5 2" xfId="5253" xr:uid="{1D95D077-933D-4188-BCD3-6BA66B7EF95B}"/>
    <cellStyle name="Normal 9 7 3 6" xfId="5246" xr:uid="{E875BB39-A312-4BEF-9538-39F72C808310}"/>
    <cellStyle name="Normal 9 7 4" xfId="3617" xr:uid="{D22570E8-57F9-4190-A492-F4D7BCB1D6C9}"/>
    <cellStyle name="Normal 9 7 4 2" xfId="3618" xr:uid="{17B588B4-4285-45EE-8971-C4C4B41F463F}"/>
    <cellStyle name="Normal 9 7 4 2 2" xfId="5255" xr:uid="{EBB19BF9-ED22-4036-B6C6-FB182B73FF16}"/>
    <cellStyle name="Normal 9 7 4 3" xfId="3619" xr:uid="{761B7C98-DC4B-447D-A0B5-0DF8ADEDC476}"/>
    <cellStyle name="Normal 9 7 4 3 2" xfId="5256" xr:uid="{E00960C7-C9C0-4906-A390-24AFDCD93241}"/>
    <cellStyle name="Normal 9 7 4 4" xfId="3620" xr:uid="{248260A6-2710-435F-9B5B-ABC5E0712AAA}"/>
    <cellStyle name="Normal 9 7 4 4 2" xfId="5257" xr:uid="{05616191-184F-43D1-8396-D2DE7C455E02}"/>
    <cellStyle name="Normal 9 7 4 5" xfId="5254" xr:uid="{DBFA6568-B5EE-4A5D-9188-D9CC77E492D0}"/>
    <cellStyle name="Normal 9 7 5" xfId="3621" xr:uid="{84512736-8D52-4802-9750-56E5355B5855}"/>
    <cellStyle name="Normal 9 7 5 2" xfId="3622" xr:uid="{A6C44448-4BB2-405C-B81A-B9095D65EE0C}"/>
    <cellStyle name="Normal 9 7 5 2 2" xfId="5259" xr:uid="{4C4E2C90-6C08-4754-8267-5D19F50A4124}"/>
    <cellStyle name="Normal 9 7 5 3" xfId="3623" xr:uid="{6E104287-0A45-424A-86FD-69B5D72FF4C6}"/>
    <cellStyle name="Normal 9 7 5 3 2" xfId="5260" xr:uid="{EA6F5D8E-2150-4199-86EA-EFCEFA6391C6}"/>
    <cellStyle name="Normal 9 7 5 4" xfId="3624" xr:uid="{F60824C2-ACC1-4411-A0FC-774B266DE875}"/>
    <cellStyle name="Normal 9 7 5 4 2" xfId="5261" xr:uid="{C54522AA-D117-4A96-AF4E-14784F998377}"/>
    <cellStyle name="Normal 9 7 5 5" xfId="5258" xr:uid="{AF911C51-5D9B-4283-9749-BAF461AA3203}"/>
    <cellStyle name="Normal 9 7 6" xfId="3625" xr:uid="{CC3AE963-12CA-4EE8-8739-C3FE2F02E2E1}"/>
    <cellStyle name="Normal 9 7 6 2" xfId="5262" xr:uid="{3FD817B5-4C9E-4FC6-AD59-97BEAF1091E2}"/>
    <cellStyle name="Normal 9 7 7" xfId="3626" xr:uid="{5DFAB732-7364-41F5-BEDE-0D5481BF4272}"/>
    <cellStyle name="Normal 9 7 7 2" xfId="5263" xr:uid="{8C4AB155-F995-4606-9D47-B8AC7622B670}"/>
    <cellStyle name="Normal 9 7 8" xfId="3627" xr:uid="{DA194EAF-9EAD-44E0-8CC9-1FD49A8EFB5C}"/>
    <cellStyle name="Normal 9 7 8 2" xfId="5264" xr:uid="{BE922464-04C0-4CEA-8348-9B116310E3BB}"/>
    <cellStyle name="Normal 9 7 9" xfId="5232" xr:uid="{C7D3D069-A960-4407-8569-6088EB41761A}"/>
    <cellStyle name="Normal 9 8" xfId="3628" xr:uid="{211C08A2-91C8-4E65-8400-7BBA809A7E12}"/>
    <cellStyle name="Normal 9 8 2" xfId="3629" xr:uid="{2E2FD2C9-4554-4994-9F81-4CDAADFD3C51}"/>
    <cellStyle name="Normal 9 8 2 2" xfId="3630" xr:uid="{6829B1DD-3AB8-4B58-B94F-1723E14DA76E}"/>
    <cellStyle name="Normal 9 8 2 2 2" xfId="3631" xr:uid="{2ADB5690-28DB-42D8-BC90-E47C4757C63A}"/>
    <cellStyle name="Normal 9 8 2 2 2 2" xfId="5268" xr:uid="{C12F60BB-AAAA-4427-8D73-641FDDF35454}"/>
    <cellStyle name="Normal 9 8 2 2 3" xfId="3632" xr:uid="{0AD0FAF7-B60F-4BEF-A386-A72F8484A528}"/>
    <cellStyle name="Normal 9 8 2 2 3 2" xfId="5269" xr:uid="{C67DFF9F-4785-4CBA-BAD9-4EFE839E648B}"/>
    <cellStyle name="Normal 9 8 2 2 4" xfId="3633" xr:uid="{9D8920D7-8211-4FF4-9EA6-F677933D5B37}"/>
    <cellStyle name="Normal 9 8 2 2 4 2" xfId="5270" xr:uid="{F0216F13-BFF5-401C-89A4-25C7B862681A}"/>
    <cellStyle name="Normal 9 8 2 2 5" xfId="5267" xr:uid="{2453ECE2-BF41-45A1-8AAC-752D080F5509}"/>
    <cellStyle name="Normal 9 8 2 3" xfId="3634" xr:uid="{698EE3D7-B2F3-4F80-AC77-37A303F2BF55}"/>
    <cellStyle name="Normal 9 8 2 3 2" xfId="5271" xr:uid="{75498049-E174-43FC-BACF-24EEA6313306}"/>
    <cellStyle name="Normal 9 8 2 4" xfId="3635" xr:uid="{6037FDC9-3AA5-4046-9D6C-0442BE085E85}"/>
    <cellStyle name="Normal 9 8 2 4 2" xfId="5272" xr:uid="{F514F71B-945A-4FC4-8C59-9712D76FF575}"/>
    <cellStyle name="Normal 9 8 2 5" xfId="3636" xr:uid="{4297D137-E064-4C3A-BFA6-B65282007693}"/>
    <cellStyle name="Normal 9 8 2 5 2" xfId="5273" xr:uid="{AC78469C-A708-4EC3-B44C-DFDE24254577}"/>
    <cellStyle name="Normal 9 8 2 6" xfId="5266" xr:uid="{EAA6D639-58EF-410C-9D6C-373459BA846A}"/>
    <cellStyle name="Normal 9 8 3" xfId="3637" xr:uid="{CF42E189-5A35-4484-A1B3-622D0C564363}"/>
    <cellStyle name="Normal 9 8 3 2" xfId="3638" xr:uid="{15B37A7A-8021-480B-B84B-37A855774646}"/>
    <cellStyle name="Normal 9 8 3 2 2" xfId="5275" xr:uid="{5EE4381C-1823-40DF-8E13-852100673367}"/>
    <cellStyle name="Normal 9 8 3 3" xfId="3639" xr:uid="{8E850373-8673-4AD0-B3EA-0B4EEF19C90A}"/>
    <cellStyle name="Normal 9 8 3 3 2" xfId="5276" xr:uid="{E046D5AB-785F-45EB-A3C4-2C534369A898}"/>
    <cellStyle name="Normal 9 8 3 4" xfId="3640" xr:uid="{D9CB54B3-B0BB-4636-82B3-02846A812665}"/>
    <cellStyle name="Normal 9 8 3 4 2" xfId="5277" xr:uid="{FA424C84-163A-4E1F-9058-3F8FC3825133}"/>
    <cellStyle name="Normal 9 8 3 5" xfId="5274" xr:uid="{8319FB45-D440-481E-801E-54A2DF7DB5AE}"/>
    <cellStyle name="Normal 9 8 4" xfId="3641" xr:uid="{DE91F0D1-A420-4E0D-A3B9-5CBD2DA9F26A}"/>
    <cellStyle name="Normal 9 8 4 2" xfId="3642" xr:uid="{2192733F-A0C2-4A72-88E4-81687CF0B050}"/>
    <cellStyle name="Normal 9 8 4 2 2" xfId="5279" xr:uid="{B14C85D1-579E-4AD6-8ABF-78D95C88F2E1}"/>
    <cellStyle name="Normal 9 8 4 3" xfId="3643" xr:uid="{C2D3F2C9-1C96-47E5-B8AC-7C89E2C04872}"/>
    <cellStyle name="Normal 9 8 4 3 2" xfId="5280" xr:uid="{905946BF-95CC-4FCC-AB5B-436BBB922EA5}"/>
    <cellStyle name="Normal 9 8 4 4" xfId="3644" xr:uid="{CACCFAD9-FDA6-4294-81BB-74BCCE4542C6}"/>
    <cellStyle name="Normal 9 8 4 4 2" xfId="5281" xr:uid="{2AE882D2-DFE5-4550-A241-740FCE0161C2}"/>
    <cellStyle name="Normal 9 8 4 5" xfId="5278" xr:uid="{A6CF12CE-CC10-47E2-9EF7-0018DB7EEFDA}"/>
    <cellStyle name="Normal 9 8 5" xfId="3645" xr:uid="{3839BF1F-EAD4-4D95-96AA-5B7DB732F56B}"/>
    <cellStyle name="Normal 9 8 5 2" xfId="5282" xr:uid="{410F6C18-1AEA-4281-8CE7-1194F1F7751C}"/>
    <cellStyle name="Normal 9 8 6" xfId="3646" xr:uid="{3061DA1C-7006-4210-BB78-24E955CCDF95}"/>
    <cellStyle name="Normal 9 8 6 2" xfId="5283" xr:uid="{229AC1A8-C61F-421C-9967-40F196E93AD9}"/>
    <cellStyle name="Normal 9 8 7" xfId="3647" xr:uid="{19CA2ADA-A38E-4985-B32B-A8DAFA1C7F17}"/>
    <cellStyle name="Normal 9 8 7 2" xfId="5284" xr:uid="{39D7815C-4DFF-47B3-82CC-25D258111589}"/>
    <cellStyle name="Normal 9 8 8" xfId="5265" xr:uid="{24ACB3D9-C356-4C3B-A244-CEEAC5F4AC12}"/>
    <cellStyle name="Normal 9 9" xfId="3648" xr:uid="{8789C583-61A8-4307-97B4-620807D83BAA}"/>
    <cellStyle name="Normal 9 9 2" xfId="3649" xr:uid="{E21461A7-6981-4C3D-A700-0EFF6FFBCD88}"/>
    <cellStyle name="Normal 9 9 2 2" xfId="3650" xr:uid="{038A8BA7-B946-4697-94EB-4140952462A2}"/>
    <cellStyle name="Normal 9 9 2 2 2" xfId="5287" xr:uid="{95D15AE8-457D-43AE-BDCF-8C27FF9364EB}"/>
    <cellStyle name="Normal 9 9 2 3" xfId="3651" xr:uid="{58F7B2C8-AC14-4E0A-B0E8-05DA42390940}"/>
    <cellStyle name="Normal 9 9 2 3 2" xfId="5288" xr:uid="{C692D0D1-4CAB-4DE4-B05B-A342A67BD9B0}"/>
    <cellStyle name="Normal 9 9 2 4" xfId="3652" xr:uid="{CC44A0E0-553C-4629-B54B-B7D691F26D05}"/>
    <cellStyle name="Normal 9 9 2 4 2" xfId="5289" xr:uid="{19FAF904-D199-4C08-B466-3E91174B775C}"/>
    <cellStyle name="Normal 9 9 2 5" xfId="5286" xr:uid="{8FA480BA-0DDB-4BCA-B5FC-FD6908A62751}"/>
    <cellStyle name="Normal 9 9 3" xfId="3653" xr:uid="{CF53DDBC-ACC2-4FE0-A806-DA4AA4F51F82}"/>
    <cellStyle name="Normal 9 9 3 2" xfId="3654" xr:uid="{12A956C3-01F4-4B35-8608-7A0DC81B4D28}"/>
    <cellStyle name="Normal 9 9 3 2 2" xfId="5291" xr:uid="{74BEB8AA-DB15-4572-B81E-849E99855F3B}"/>
    <cellStyle name="Normal 9 9 3 3" xfId="3655" xr:uid="{5BCEC623-0E04-4981-8670-0F58D61140BE}"/>
    <cellStyle name="Normal 9 9 3 3 2" xfId="5292" xr:uid="{2ADC7C1E-2D95-49CB-B8B7-9021C9E38792}"/>
    <cellStyle name="Normal 9 9 3 4" xfId="3656" xr:uid="{E16133BD-3324-4A27-B263-A50A65DD5EDF}"/>
    <cellStyle name="Normal 9 9 3 4 2" xfId="5293" xr:uid="{8F7A3B0D-C5E0-4D66-94B9-0ABECA0CD5CC}"/>
    <cellStyle name="Normal 9 9 3 5" xfId="5290" xr:uid="{4B54D2D6-5896-463A-8098-F6C567BAE2BA}"/>
    <cellStyle name="Normal 9 9 4" xfId="3657" xr:uid="{F350ABCA-C372-4B81-AAAF-31CAFF5CAA2E}"/>
    <cellStyle name="Normal 9 9 4 2" xfId="5294" xr:uid="{2B0490D7-4C2C-42A5-89D5-E2EC5462E182}"/>
    <cellStyle name="Normal 9 9 5" xfId="3658" xr:uid="{D457C0DD-E983-48EE-9AA9-1E4910B53BDF}"/>
    <cellStyle name="Normal 9 9 5 2" xfId="5295" xr:uid="{40606D6F-A9A9-4FB2-BFA2-915AC5EB5AE1}"/>
    <cellStyle name="Normal 9 9 6" xfId="3659" xr:uid="{E80267CA-770A-4028-BC31-EF3E6C2599B4}"/>
    <cellStyle name="Normal 9 9 6 2" xfId="5296" xr:uid="{CC0350AA-E475-4E4C-99A6-5E288B932E08}"/>
    <cellStyle name="Normal 9 9 7" xfId="5285" xr:uid="{ADFB1503-9B64-4A7A-B522-0EB2C4257C91}"/>
    <cellStyle name="Percent 2" xfId="92" xr:uid="{6A874489-08AD-40E4-9798-894614321425}"/>
    <cellStyle name="Percent 2 2" xfId="5297" xr:uid="{C63B0198-B07A-4CA0-B63E-8287EEFCDE73}"/>
    <cellStyle name="Гиперссылка 2" xfId="4" xr:uid="{49BAA0F8-B3D3-41B5-87DD-435502328B29}"/>
    <cellStyle name="Гиперссылка 2 2" xfId="5298" xr:uid="{58F8D03D-7CAF-4410-A6EB-6C766D96057E}"/>
    <cellStyle name="Обычный 2" xfId="1" xr:uid="{A3CD5D5E-4502-4158-8112-08CDD679ACF5}"/>
    <cellStyle name="Обычный 2 2" xfId="5" xr:uid="{D19F253E-EE9B-4476-9D91-2EE3A6D7A3DC}"/>
    <cellStyle name="Обычный 2 2 2" xfId="5300" xr:uid="{4C8C7F50-94B8-4B2D-B7FE-8F6BFAF0EE9F}"/>
    <cellStyle name="Обычный 2 3" xfId="5299" xr:uid="{2067A328-7175-44EC-ADCC-BE212D37360C}"/>
    <cellStyle name="常规_Sheet1_1" xfId="4382" xr:uid="{86B4261E-9736-415B-86C3-851ED7A5914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8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67.5" customHeight="1">
      <c r="A16" s="114"/>
      <c r="B16" s="120"/>
      <c r="C16" s="120"/>
      <c r="D16" s="120"/>
      <c r="E16" s="120"/>
      <c r="F16" s="120"/>
      <c r="G16" s="120"/>
      <c r="H16" s="120"/>
      <c r="I16" s="138" t="s">
        <v>142</v>
      </c>
      <c r="J16" s="137" t="s">
        <v>913</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760</v>
      </c>
      <c r="I22" s="130"/>
      <c r="J22" s="130"/>
      <c r="K22" s="115"/>
    </row>
    <row r="23" spans="1:11" ht="48.75" thickTop="1">
      <c r="A23" s="114"/>
      <c r="B23" s="107">
        <v>1</v>
      </c>
      <c r="C23" s="10" t="s">
        <v>713</v>
      </c>
      <c r="D23" s="118" t="s">
        <v>713</v>
      </c>
      <c r="E23" s="118" t="s">
        <v>699</v>
      </c>
      <c r="F23" s="146"/>
      <c r="G23" s="147"/>
      <c r="H23" s="11" t="s">
        <v>714</v>
      </c>
      <c r="I23" s="14">
        <v>26.36</v>
      </c>
      <c r="J23" s="109">
        <f t="shared" ref="J23:J43" si="0">I23*B23</f>
        <v>26.36</v>
      </c>
      <c r="K23" s="115"/>
    </row>
    <row r="24" spans="1:11" ht="48">
      <c r="A24" s="114"/>
      <c r="B24" s="107">
        <v>1</v>
      </c>
      <c r="C24" s="10" t="s">
        <v>715</v>
      </c>
      <c r="D24" s="118" t="s">
        <v>715</v>
      </c>
      <c r="E24" s="118" t="s">
        <v>699</v>
      </c>
      <c r="F24" s="146"/>
      <c r="G24" s="147"/>
      <c r="H24" s="11" t="s">
        <v>716</v>
      </c>
      <c r="I24" s="14">
        <v>28.88</v>
      </c>
      <c r="J24" s="109">
        <f t="shared" si="0"/>
        <v>28.88</v>
      </c>
      <c r="K24" s="115"/>
    </row>
    <row r="25" spans="1:11" ht="60">
      <c r="A25" s="114"/>
      <c r="B25" s="107">
        <v>1</v>
      </c>
      <c r="C25" s="10" t="s">
        <v>717</v>
      </c>
      <c r="D25" s="118" t="s">
        <v>717</v>
      </c>
      <c r="E25" s="118" t="s">
        <v>699</v>
      </c>
      <c r="F25" s="146"/>
      <c r="G25" s="147"/>
      <c r="H25" s="11" t="s">
        <v>718</v>
      </c>
      <c r="I25" s="14">
        <v>25.53</v>
      </c>
      <c r="J25" s="109">
        <f t="shared" si="0"/>
        <v>25.53</v>
      </c>
      <c r="K25" s="115"/>
    </row>
    <row r="26" spans="1:11" ht="48">
      <c r="A26" s="114"/>
      <c r="B26" s="107">
        <v>1</v>
      </c>
      <c r="C26" s="10" t="s">
        <v>719</v>
      </c>
      <c r="D26" s="118" t="s">
        <v>719</v>
      </c>
      <c r="E26" s="118" t="s">
        <v>699</v>
      </c>
      <c r="F26" s="146"/>
      <c r="G26" s="147"/>
      <c r="H26" s="11" t="s">
        <v>745</v>
      </c>
      <c r="I26" s="14">
        <v>26.5</v>
      </c>
      <c r="J26" s="109">
        <f t="shared" si="0"/>
        <v>26.5</v>
      </c>
      <c r="K26" s="115"/>
    </row>
    <row r="27" spans="1:11" ht="48">
      <c r="A27" s="114"/>
      <c r="B27" s="107">
        <v>1</v>
      </c>
      <c r="C27" s="10" t="s">
        <v>720</v>
      </c>
      <c r="D27" s="118" t="s">
        <v>720</v>
      </c>
      <c r="E27" s="118" t="s">
        <v>699</v>
      </c>
      <c r="F27" s="146"/>
      <c r="G27" s="147"/>
      <c r="H27" s="11" t="s">
        <v>746</v>
      </c>
      <c r="I27" s="14">
        <v>26.93</v>
      </c>
      <c r="J27" s="109">
        <f t="shared" si="0"/>
        <v>26.93</v>
      </c>
      <c r="K27" s="115"/>
    </row>
    <row r="28" spans="1:11" ht="48">
      <c r="A28" s="114"/>
      <c r="B28" s="107">
        <v>2</v>
      </c>
      <c r="C28" s="10" t="s">
        <v>721</v>
      </c>
      <c r="D28" s="118" t="s">
        <v>721</v>
      </c>
      <c r="E28" s="118" t="s">
        <v>699</v>
      </c>
      <c r="F28" s="146"/>
      <c r="G28" s="147"/>
      <c r="H28" s="11" t="s">
        <v>747</v>
      </c>
      <c r="I28" s="14">
        <v>29.11</v>
      </c>
      <c r="J28" s="109">
        <f t="shared" si="0"/>
        <v>58.22</v>
      </c>
      <c r="K28" s="115"/>
    </row>
    <row r="29" spans="1:11">
      <c r="A29" s="114"/>
      <c r="B29" s="107">
        <v>10</v>
      </c>
      <c r="C29" s="10" t="s">
        <v>722</v>
      </c>
      <c r="D29" s="118" t="s">
        <v>741</v>
      </c>
      <c r="E29" s="118" t="s">
        <v>25</v>
      </c>
      <c r="F29" s="146"/>
      <c r="G29" s="147"/>
      <c r="H29" s="11" t="s">
        <v>723</v>
      </c>
      <c r="I29" s="14">
        <v>0.31</v>
      </c>
      <c r="J29" s="109">
        <f t="shared" si="0"/>
        <v>3.1</v>
      </c>
      <c r="K29" s="115"/>
    </row>
    <row r="30" spans="1:11">
      <c r="A30" s="114"/>
      <c r="B30" s="107">
        <v>20</v>
      </c>
      <c r="C30" s="10" t="s">
        <v>722</v>
      </c>
      <c r="D30" s="118" t="s">
        <v>742</v>
      </c>
      <c r="E30" s="118" t="s">
        <v>67</v>
      </c>
      <c r="F30" s="146"/>
      <c r="G30" s="147"/>
      <c r="H30" s="11" t="s">
        <v>723</v>
      </c>
      <c r="I30" s="14">
        <v>0.34</v>
      </c>
      <c r="J30" s="109">
        <f t="shared" si="0"/>
        <v>6.8000000000000007</v>
      </c>
      <c r="K30" s="115"/>
    </row>
    <row r="31" spans="1:11">
      <c r="A31" s="114"/>
      <c r="B31" s="107">
        <v>5</v>
      </c>
      <c r="C31" s="10" t="s">
        <v>722</v>
      </c>
      <c r="D31" s="118" t="s">
        <v>743</v>
      </c>
      <c r="E31" s="118" t="s">
        <v>27</v>
      </c>
      <c r="F31" s="146"/>
      <c r="G31" s="147"/>
      <c r="H31" s="11" t="s">
        <v>723</v>
      </c>
      <c r="I31" s="14">
        <v>0.44</v>
      </c>
      <c r="J31" s="109">
        <f t="shared" si="0"/>
        <v>2.2000000000000002</v>
      </c>
      <c r="K31" s="115"/>
    </row>
    <row r="32" spans="1:11" ht="36">
      <c r="A32" s="114"/>
      <c r="B32" s="107">
        <v>4</v>
      </c>
      <c r="C32" s="10" t="s">
        <v>724</v>
      </c>
      <c r="D32" s="118" t="s">
        <v>724</v>
      </c>
      <c r="E32" s="118" t="s">
        <v>701</v>
      </c>
      <c r="F32" s="146" t="s">
        <v>239</v>
      </c>
      <c r="G32" s="147"/>
      <c r="H32" s="11" t="s">
        <v>725</v>
      </c>
      <c r="I32" s="14">
        <v>2.15</v>
      </c>
      <c r="J32" s="109">
        <f t="shared" si="0"/>
        <v>8.6</v>
      </c>
      <c r="K32" s="115"/>
    </row>
    <row r="33" spans="1:11" ht="35.25" customHeight="1">
      <c r="A33" s="114"/>
      <c r="B33" s="107">
        <v>2</v>
      </c>
      <c r="C33" s="10" t="s">
        <v>726</v>
      </c>
      <c r="D33" s="118" t="s">
        <v>726</v>
      </c>
      <c r="E33" s="118" t="s">
        <v>699</v>
      </c>
      <c r="F33" s="146"/>
      <c r="G33" s="147"/>
      <c r="H33" s="11" t="s">
        <v>727</v>
      </c>
      <c r="I33" s="14">
        <v>14.76</v>
      </c>
      <c r="J33" s="109">
        <f t="shared" si="0"/>
        <v>29.52</v>
      </c>
      <c r="K33" s="115"/>
    </row>
    <row r="34" spans="1:11" ht="48">
      <c r="A34" s="114"/>
      <c r="B34" s="107">
        <v>2</v>
      </c>
      <c r="C34" s="10" t="s">
        <v>728</v>
      </c>
      <c r="D34" s="118" t="s">
        <v>728</v>
      </c>
      <c r="E34" s="118" t="s">
        <v>699</v>
      </c>
      <c r="F34" s="146"/>
      <c r="G34" s="147"/>
      <c r="H34" s="11" t="s">
        <v>729</v>
      </c>
      <c r="I34" s="14">
        <v>16.920000000000002</v>
      </c>
      <c r="J34" s="109">
        <f t="shared" si="0"/>
        <v>33.840000000000003</v>
      </c>
      <c r="K34" s="115"/>
    </row>
    <row r="35" spans="1:11" ht="48">
      <c r="A35" s="114"/>
      <c r="B35" s="107">
        <v>1</v>
      </c>
      <c r="C35" s="10" t="s">
        <v>730</v>
      </c>
      <c r="D35" s="118" t="s">
        <v>730</v>
      </c>
      <c r="E35" s="118" t="s">
        <v>699</v>
      </c>
      <c r="F35" s="146"/>
      <c r="G35" s="147"/>
      <c r="H35" s="11" t="s">
        <v>731</v>
      </c>
      <c r="I35" s="14">
        <v>13.57</v>
      </c>
      <c r="J35" s="109">
        <f t="shared" si="0"/>
        <v>13.57</v>
      </c>
      <c r="K35" s="115"/>
    </row>
    <row r="36" spans="1:11" ht="36">
      <c r="A36" s="114"/>
      <c r="B36" s="107">
        <v>5</v>
      </c>
      <c r="C36" s="10" t="s">
        <v>732</v>
      </c>
      <c r="D36" s="118" t="s">
        <v>732</v>
      </c>
      <c r="E36" s="118"/>
      <c r="F36" s="146"/>
      <c r="G36" s="147"/>
      <c r="H36" s="11" t="s">
        <v>748</v>
      </c>
      <c r="I36" s="14">
        <v>1.41</v>
      </c>
      <c r="J36" s="109">
        <f t="shared" si="0"/>
        <v>7.05</v>
      </c>
      <c r="K36" s="115"/>
    </row>
    <row r="37" spans="1:11" ht="24" customHeight="1">
      <c r="A37" s="114"/>
      <c r="B37" s="107">
        <v>5</v>
      </c>
      <c r="C37" s="10" t="s">
        <v>733</v>
      </c>
      <c r="D37" s="118" t="s">
        <v>733</v>
      </c>
      <c r="E37" s="118"/>
      <c r="F37" s="146"/>
      <c r="G37" s="147"/>
      <c r="H37" s="11" t="s">
        <v>749</v>
      </c>
      <c r="I37" s="14">
        <v>1.1599999999999999</v>
      </c>
      <c r="J37" s="109">
        <f t="shared" si="0"/>
        <v>5.8</v>
      </c>
      <c r="K37" s="115"/>
    </row>
    <row r="38" spans="1:11" ht="24" customHeight="1">
      <c r="A38" s="114"/>
      <c r="B38" s="107">
        <v>5</v>
      </c>
      <c r="C38" s="10" t="s">
        <v>734</v>
      </c>
      <c r="D38" s="118" t="s">
        <v>734</v>
      </c>
      <c r="E38" s="118"/>
      <c r="F38" s="146"/>
      <c r="G38" s="147"/>
      <c r="H38" s="11" t="s">
        <v>750</v>
      </c>
      <c r="I38" s="14">
        <v>1.18</v>
      </c>
      <c r="J38" s="109">
        <f t="shared" si="0"/>
        <v>5.8999999999999995</v>
      </c>
      <c r="K38" s="115"/>
    </row>
    <row r="39" spans="1:11" ht="36">
      <c r="A39" s="114"/>
      <c r="B39" s="107">
        <v>5</v>
      </c>
      <c r="C39" s="10" t="s">
        <v>735</v>
      </c>
      <c r="D39" s="118" t="s">
        <v>735</v>
      </c>
      <c r="E39" s="118"/>
      <c r="F39" s="146"/>
      <c r="G39" s="147"/>
      <c r="H39" s="11" t="s">
        <v>751</v>
      </c>
      <c r="I39" s="14">
        <v>1.41</v>
      </c>
      <c r="J39" s="109">
        <f t="shared" si="0"/>
        <v>7.05</v>
      </c>
      <c r="K39" s="115"/>
    </row>
    <row r="40" spans="1:11" ht="24">
      <c r="A40" s="114"/>
      <c r="B40" s="107">
        <v>2</v>
      </c>
      <c r="C40" s="10" t="s">
        <v>736</v>
      </c>
      <c r="D40" s="118" t="s">
        <v>736</v>
      </c>
      <c r="E40" s="118"/>
      <c r="F40" s="146"/>
      <c r="G40" s="147"/>
      <c r="H40" s="11" t="s">
        <v>737</v>
      </c>
      <c r="I40" s="14">
        <v>1.31</v>
      </c>
      <c r="J40" s="109">
        <f t="shared" si="0"/>
        <v>2.62</v>
      </c>
      <c r="K40" s="115"/>
    </row>
    <row r="41" spans="1:11" ht="48">
      <c r="A41" s="114"/>
      <c r="B41" s="107">
        <v>2</v>
      </c>
      <c r="C41" s="10" t="s">
        <v>738</v>
      </c>
      <c r="D41" s="118" t="s">
        <v>738</v>
      </c>
      <c r="E41" s="118" t="s">
        <v>699</v>
      </c>
      <c r="F41" s="146"/>
      <c r="G41" s="147"/>
      <c r="H41" s="11" t="s">
        <v>752</v>
      </c>
      <c r="I41" s="14">
        <v>16</v>
      </c>
      <c r="J41" s="109">
        <f t="shared" si="0"/>
        <v>32</v>
      </c>
      <c r="K41" s="115"/>
    </row>
    <row r="42" spans="1:11" ht="48">
      <c r="A42" s="114"/>
      <c r="B42" s="107">
        <v>2</v>
      </c>
      <c r="C42" s="10" t="s">
        <v>739</v>
      </c>
      <c r="D42" s="118" t="s">
        <v>739</v>
      </c>
      <c r="E42" s="118" t="s">
        <v>699</v>
      </c>
      <c r="F42" s="146"/>
      <c r="G42" s="147"/>
      <c r="H42" s="11" t="s">
        <v>753</v>
      </c>
      <c r="I42" s="14">
        <v>15.57</v>
      </c>
      <c r="J42" s="109">
        <f t="shared" si="0"/>
        <v>31.14</v>
      </c>
      <c r="K42" s="115"/>
    </row>
    <row r="43" spans="1:11" ht="48">
      <c r="A43" s="114"/>
      <c r="B43" s="108">
        <v>1</v>
      </c>
      <c r="C43" s="12" t="s">
        <v>740</v>
      </c>
      <c r="D43" s="119" t="s">
        <v>740</v>
      </c>
      <c r="E43" s="119" t="s">
        <v>699</v>
      </c>
      <c r="F43" s="148"/>
      <c r="G43" s="149"/>
      <c r="H43" s="13" t="s">
        <v>754</v>
      </c>
      <c r="I43" s="15">
        <v>14.44</v>
      </c>
      <c r="J43" s="110">
        <f t="shared" si="0"/>
        <v>14.44</v>
      </c>
      <c r="K43" s="115"/>
    </row>
    <row r="44" spans="1:11" ht="15" customHeight="1" thickBot="1">
      <c r="A44" s="114"/>
      <c r="B44" s="130"/>
      <c r="C44" s="130"/>
      <c r="D44" s="131"/>
      <c r="E44" s="131"/>
      <c r="F44" s="131"/>
      <c r="G44" s="133"/>
      <c r="H44" s="132" t="s">
        <v>897</v>
      </c>
      <c r="I44" s="130"/>
      <c r="J44" s="130"/>
      <c r="K44" s="115"/>
    </row>
    <row r="45" spans="1:11" ht="60.75" thickTop="1">
      <c r="A45" s="114"/>
      <c r="B45" s="107">
        <v>2</v>
      </c>
      <c r="C45" s="10" t="s">
        <v>717</v>
      </c>
      <c r="D45" s="118" t="s">
        <v>717</v>
      </c>
      <c r="E45" s="118" t="s">
        <v>699</v>
      </c>
      <c r="F45" s="146"/>
      <c r="G45" s="147"/>
      <c r="H45" s="11" t="s">
        <v>718</v>
      </c>
      <c r="I45" s="14">
        <v>25.53</v>
      </c>
      <c r="J45" s="109">
        <f>I45*B45</f>
        <v>51.06</v>
      </c>
      <c r="K45" s="115"/>
    </row>
    <row r="46" spans="1:11" ht="48">
      <c r="A46" s="114"/>
      <c r="B46" s="107">
        <v>2</v>
      </c>
      <c r="C46" s="10" t="s">
        <v>721</v>
      </c>
      <c r="D46" s="118" t="s">
        <v>721</v>
      </c>
      <c r="E46" s="118" t="s">
        <v>699</v>
      </c>
      <c r="F46" s="146"/>
      <c r="G46" s="147"/>
      <c r="H46" s="11" t="s">
        <v>747</v>
      </c>
      <c r="I46" s="14">
        <v>29.11</v>
      </c>
      <c r="J46" s="109">
        <f>I46*B46</f>
        <v>58.22</v>
      </c>
      <c r="K46" s="115"/>
    </row>
    <row r="47" spans="1:11" ht="48">
      <c r="A47" s="114"/>
      <c r="B47" s="107">
        <v>2</v>
      </c>
      <c r="C47" s="10" t="s">
        <v>739</v>
      </c>
      <c r="D47" s="118" t="s">
        <v>739</v>
      </c>
      <c r="E47" s="118" t="s">
        <v>699</v>
      </c>
      <c r="F47" s="146"/>
      <c r="G47" s="147"/>
      <c r="H47" s="11" t="s">
        <v>753</v>
      </c>
      <c r="I47" s="14">
        <v>15.57</v>
      </c>
      <c r="J47" s="109">
        <f>I47*B47</f>
        <v>31.14</v>
      </c>
      <c r="K47" s="115"/>
    </row>
    <row r="48" spans="1:11" ht="48">
      <c r="A48" s="114"/>
      <c r="B48" s="108">
        <v>1</v>
      </c>
      <c r="C48" s="12" t="s">
        <v>761</v>
      </c>
      <c r="D48" s="119" t="s">
        <v>761</v>
      </c>
      <c r="E48" s="119" t="s">
        <v>699</v>
      </c>
      <c r="F48" s="148"/>
      <c r="G48" s="149"/>
      <c r="H48" s="13" t="s">
        <v>762</v>
      </c>
      <c r="I48" s="15">
        <v>25.09</v>
      </c>
      <c r="J48" s="110">
        <f>I48*B48</f>
        <v>25.09</v>
      </c>
      <c r="K48" s="115"/>
    </row>
    <row r="49" spans="1:11" ht="15" customHeight="1" thickBot="1">
      <c r="A49" s="114"/>
      <c r="B49" s="130"/>
      <c r="C49" s="130"/>
      <c r="D49" s="131"/>
      <c r="E49" s="131"/>
      <c r="F49" s="131"/>
      <c r="G49" s="133"/>
      <c r="H49" s="132" t="s">
        <v>898</v>
      </c>
      <c r="I49" s="130"/>
      <c r="J49" s="130"/>
      <c r="K49" s="115"/>
    </row>
    <row r="50" spans="1:11" ht="24.75" thickTop="1">
      <c r="A50" s="114"/>
      <c r="B50" s="107">
        <v>3</v>
      </c>
      <c r="C50" s="10" t="s">
        <v>763</v>
      </c>
      <c r="D50" s="118" t="s">
        <v>764</v>
      </c>
      <c r="E50" s="118" t="s">
        <v>25</v>
      </c>
      <c r="F50" s="146"/>
      <c r="G50" s="147"/>
      <c r="H50" s="11" t="s">
        <v>765</v>
      </c>
      <c r="I50" s="14">
        <v>14.22</v>
      </c>
      <c r="J50" s="109">
        <f t="shared" ref="J50:J57" si="1">I50*B50</f>
        <v>42.660000000000004</v>
      </c>
      <c r="K50" s="115"/>
    </row>
    <row r="51" spans="1:11" ht="24">
      <c r="A51" s="114"/>
      <c r="B51" s="107">
        <v>3</v>
      </c>
      <c r="C51" s="10" t="s">
        <v>763</v>
      </c>
      <c r="D51" s="118" t="s">
        <v>766</v>
      </c>
      <c r="E51" s="118" t="s">
        <v>67</v>
      </c>
      <c r="F51" s="146"/>
      <c r="G51" s="147"/>
      <c r="H51" s="11" t="s">
        <v>765</v>
      </c>
      <c r="I51" s="14">
        <v>16.28</v>
      </c>
      <c r="J51" s="109">
        <f t="shared" si="1"/>
        <v>48.84</v>
      </c>
      <c r="K51" s="115"/>
    </row>
    <row r="52" spans="1:11" ht="24">
      <c r="A52" s="114"/>
      <c r="B52" s="107">
        <v>5</v>
      </c>
      <c r="C52" s="10" t="s">
        <v>767</v>
      </c>
      <c r="D52" s="118" t="s">
        <v>767</v>
      </c>
      <c r="E52" s="118" t="s">
        <v>239</v>
      </c>
      <c r="F52" s="146"/>
      <c r="G52" s="147"/>
      <c r="H52" s="11" t="s">
        <v>768</v>
      </c>
      <c r="I52" s="14">
        <v>9.76</v>
      </c>
      <c r="J52" s="109">
        <f t="shared" si="1"/>
        <v>48.8</v>
      </c>
      <c r="K52" s="115"/>
    </row>
    <row r="53" spans="1:11" ht="24" customHeight="1">
      <c r="A53" s="114"/>
      <c r="B53" s="107">
        <v>3</v>
      </c>
      <c r="C53" s="10" t="s">
        <v>769</v>
      </c>
      <c r="D53" s="118" t="s">
        <v>769</v>
      </c>
      <c r="E53" s="118" t="s">
        <v>26</v>
      </c>
      <c r="F53" s="146" t="s">
        <v>107</v>
      </c>
      <c r="G53" s="147"/>
      <c r="H53" s="11" t="s">
        <v>770</v>
      </c>
      <c r="I53" s="14">
        <v>2.34</v>
      </c>
      <c r="J53" s="109">
        <f t="shared" si="1"/>
        <v>7.02</v>
      </c>
      <c r="K53" s="115"/>
    </row>
    <row r="54" spans="1:11" ht="24" customHeight="1">
      <c r="A54" s="114"/>
      <c r="B54" s="107">
        <v>3</v>
      </c>
      <c r="C54" s="10" t="s">
        <v>769</v>
      </c>
      <c r="D54" s="118" t="s">
        <v>769</v>
      </c>
      <c r="E54" s="118" t="s">
        <v>26</v>
      </c>
      <c r="F54" s="146" t="s">
        <v>214</v>
      </c>
      <c r="G54" s="147"/>
      <c r="H54" s="11" t="s">
        <v>770</v>
      </c>
      <c r="I54" s="14">
        <v>2.34</v>
      </c>
      <c r="J54" s="109">
        <f t="shared" si="1"/>
        <v>7.02</v>
      </c>
      <c r="K54" s="115"/>
    </row>
    <row r="55" spans="1:11" ht="24">
      <c r="A55" s="114"/>
      <c r="B55" s="107">
        <v>5</v>
      </c>
      <c r="C55" s="10" t="s">
        <v>771</v>
      </c>
      <c r="D55" s="118" t="s">
        <v>771</v>
      </c>
      <c r="E55" s="118"/>
      <c r="F55" s="146"/>
      <c r="G55" s="147"/>
      <c r="H55" s="11" t="s">
        <v>772</v>
      </c>
      <c r="I55" s="14">
        <v>0.79</v>
      </c>
      <c r="J55" s="109">
        <f t="shared" si="1"/>
        <v>3.95</v>
      </c>
      <c r="K55" s="115"/>
    </row>
    <row r="56" spans="1:11" ht="24">
      <c r="A56" s="114"/>
      <c r="B56" s="107">
        <v>10</v>
      </c>
      <c r="C56" s="10" t="s">
        <v>773</v>
      </c>
      <c r="D56" s="118" t="s">
        <v>773</v>
      </c>
      <c r="E56" s="118" t="s">
        <v>273</v>
      </c>
      <c r="F56" s="146"/>
      <c r="G56" s="147"/>
      <c r="H56" s="11" t="s">
        <v>774</v>
      </c>
      <c r="I56" s="14">
        <v>0.39</v>
      </c>
      <c r="J56" s="109">
        <f t="shared" si="1"/>
        <v>3.9000000000000004</v>
      </c>
      <c r="K56" s="115"/>
    </row>
    <row r="57" spans="1:11" ht="24">
      <c r="A57" s="114"/>
      <c r="B57" s="108">
        <v>10</v>
      </c>
      <c r="C57" s="12" t="s">
        <v>773</v>
      </c>
      <c r="D57" s="119" t="s">
        <v>773</v>
      </c>
      <c r="E57" s="119" t="s">
        <v>272</v>
      </c>
      <c r="F57" s="148"/>
      <c r="G57" s="149"/>
      <c r="H57" s="13" t="s">
        <v>774</v>
      </c>
      <c r="I57" s="15">
        <v>0.39</v>
      </c>
      <c r="J57" s="110">
        <f t="shared" si="1"/>
        <v>3.9000000000000004</v>
      </c>
      <c r="K57" s="115"/>
    </row>
    <row r="58" spans="1:11" ht="15" customHeight="1" thickBot="1">
      <c r="A58" s="114"/>
      <c r="B58" s="130"/>
      <c r="C58" s="130"/>
      <c r="D58" s="131"/>
      <c r="E58" s="131"/>
      <c r="F58" s="131"/>
      <c r="G58" s="133"/>
      <c r="H58" s="132" t="s">
        <v>899</v>
      </c>
      <c r="I58" s="130"/>
      <c r="J58" s="130"/>
      <c r="K58" s="115"/>
    </row>
    <row r="59" spans="1:11" ht="48.75" thickTop="1">
      <c r="A59" s="114"/>
      <c r="B59" s="107">
        <v>2</v>
      </c>
      <c r="C59" s="10" t="s">
        <v>715</v>
      </c>
      <c r="D59" s="118" t="s">
        <v>715</v>
      </c>
      <c r="E59" s="118" t="s">
        <v>699</v>
      </c>
      <c r="F59" s="146"/>
      <c r="G59" s="147"/>
      <c r="H59" s="11" t="s">
        <v>716</v>
      </c>
      <c r="I59" s="14">
        <v>28.88</v>
      </c>
      <c r="J59" s="109">
        <f t="shared" ref="J59:J83" si="2">I59*B59</f>
        <v>57.76</v>
      </c>
      <c r="K59" s="115"/>
    </row>
    <row r="60" spans="1:11" ht="48">
      <c r="A60" s="114"/>
      <c r="B60" s="107">
        <v>2</v>
      </c>
      <c r="C60" s="10" t="s">
        <v>721</v>
      </c>
      <c r="D60" s="118" t="s">
        <v>721</v>
      </c>
      <c r="E60" s="118" t="s">
        <v>699</v>
      </c>
      <c r="F60" s="146"/>
      <c r="G60" s="147"/>
      <c r="H60" s="11" t="s">
        <v>747</v>
      </c>
      <c r="I60" s="14">
        <v>29.11</v>
      </c>
      <c r="J60" s="109">
        <f t="shared" si="2"/>
        <v>58.22</v>
      </c>
      <c r="K60" s="115"/>
    </row>
    <row r="61" spans="1:11" ht="24">
      <c r="A61" s="114"/>
      <c r="B61" s="107">
        <v>10</v>
      </c>
      <c r="C61" s="10" t="s">
        <v>775</v>
      </c>
      <c r="D61" s="118" t="s">
        <v>775</v>
      </c>
      <c r="E61" s="118" t="s">
        <v>239</v>
      </c>
      <c r="F61" s="146"/>
      <c r="G61" s="147"/>
      <c r="H61" s="11" t="s">
        <v>776</v>
      </c>
      <c r="I61" s="14">
        <v>5.92</v>
      </c>
      <c r="J61" s="109">
        <f t="shared" si="2"/>
        <v>59.2</v>
      </c>
      <c r="K61" s="115"/>
    </row>
    <row r="62" spans="1:11" ht="35.25" customHeight="1">
      <c r="A62" s="114"/>
      <c r="B62" s="107">
        <v>2</v>
      </c>
      <c r="C62" s="10" t="s">
        <v>726</v>
      </c>
      <c r="D62" s="118" t="s">
        <v>726</v>
      </c>
      <c r="E62" s="118" t="s">
        <v>699</v>
      </c>
      <c r="F62" s="146"/>
      <c r="G62" s="147"/>
      <c r="H62" s="11" t="s">
        <v>727</v>
      </c>
      <c r="I62" s="14">
        <v>14.76</v>
      </c>
      <c r="J62" s="109">
        <f t="shared" si="2"/>
        <v>29.52</v>
      </c>
      <c r="K62" s="115"/>
    </row>
    <row r="63" spans="1:11" ht="48">
      <c r="A63" s="114"/>
      <c r="B63" s="107">
        <v>1</v>
      </c>
      <c r="C63" s="10" t="s">
        <v>728</v>
      </c>
      <c r="D63" s="118" t="s">
        <v>728</v>
      </c>
      <c r="E63" s="118" t="s">
        <v>699</v>
      </c>
      <c r="F63" s="146"/>
      <c r="G63" s="147"/>
      <c r="H63" s="11" t="s">
        <v>729</v>
      </c>
      <c r="I63" s="14">
        <v>16.920000000000002</v>
      </c>
      <c r="J63" s="109">
        <f t="shared" si="2"/>
        <v>16.920000000000002</v>
      </c>
      <c r="K63" s="115"/>
    </row>
    <row r="64" spans="1:11" ht="48">
      <c r="A64" s="114"/>
      <c r="B64" s="107">
        <v>2</v>
      </c>
      <c r="C64" s="10" t="s">
        <v>730</v>
      </c>
      <c r="D64" s="118" t="s">
        <v>730</v>
      </c>
      <c r="E64" s="118" t="s">
        <v>699</v>
      </c>
      <c r="F64" s="146"/>
      <c r="G64" s="147"/>
      <c r="H64" s="11" t="s">
        <v>731</v>
      </c>
      <c r="I64" s="14">
        <v>13.57</v>
      </c>
      <c r="J64" s="109">
        <f t="shared" si="2"/>
        <v>27.14</v>
      </c>
      <c r="K64" s="115"/>
    </row>
    <row r="65" spans="1:11" ht="24">
      <c r="A65" s="114"/>
      <c r="B65" s="107">
        <v>10</v>
      </c>
      <c r="C65" s="10" t="s">
        <v>125</v>
      </c>
      <c r="D65" s="118" t="s">
        <v>125</v>
      </c>
      <c r="E65" s="118" t="s">
        <v>107</v>
      </c>
      <c r="F65" s="146"/>
      <c r="G65" s="147"/>
      <c r="H65" s="11" t="s">
        <v>777</v>
      </c>
      <c r="I65" s="14">
        <v>0.24</v>
      </c>
      <c r="J65" s="109">
        <f t="shared" si="2"/>
        <v>2.4</v>
      </c>
      <c r="K65" s="115"/>
    </row>
    <row r="66" spans="1:11" ht="24">
      <c r="A66" s="114"/>
      <c r="B66" s="107">
        <v>10</v>
      </c>
      <c r="C66" s="10" t="s">
        <v>778</v>
      </c>
      <c r="D66" s="118" t="s">
        <v>778</v>
      </c>
      <c r="E66" s="118" t="s">
        <v>110</v>
      </c>
      <c r="F66" s="146"/>
      <c r="G66" s="147"/>
      <c r="H66" s="11" t="s">
        <v>779</v>
      </c>
      <c r="I66" s="14">
        <v>0.95</v>
      </c>
      <c r="J66" s="109">
        <f t="shared" si="2"/>
        <v>9.5</v>
      </c>
      <c r="K66" s="115"/>
    </row>
    <row r="67" spans="1:11" ht="24">
      <c r="A67" s="114"/>
      <c r="B67" s="107">
        <v>10</v>
      </c>
      <c r="C67" s="10" t="s">
        <v>778</v>
      </c>
      <c r="D67" s="118" t="s">
        <v>778</v>
      </c>
      <c r="E67" s="118" t="s">
        <v>780</v>
      </c>
      <c r="F67" s="146"/>
      <c r="G67" s="147"/>
      <c r="H67" s="11" t="s">
        <v>779</v>
      </c>
      <c r="I67" s="14">
        <v>0.95</v>
      </c>
      <c r="J67" s="109">
        <f t="shared" si="2"/>
        <v>9.5</v>
      </c>
      <c r="K67" s="115"/>
    </row>
    <row r="68" spans="1:11" ht="24">
      <c r="A68" s="114"/>
      <c r="B68" s="107">
        <v>10</v>
      </c>
      <c r="C68" s="10" t="s">
        <v>778</v>
      </c>
      <c r="D68" s="118" t="s">
        <v>778</v>
      </c>
      <c r="E68" s="118" t="s">
        <v>781</v>
      </c>
      <c r="F68" s="146"/>
      <c r="G68" s="147"/>
      <c r="H68" s="11" t="s">
        <v>779</v>
      </c>
      <c r="I68" s="14">
        <v>0.95</v>
      </c>
      <c r="J68" s="109">
        <f t="shared" si="2"/>
        <v>9.5</v>
      </c>
      <c r="K68" s="115"/>
    </row>
    <row r="69" spans="1:11" ht="24">
      <c r="A69" s="114"/>
      <c r="B69" s="107">
        <v>10</v>
      </c>
      <c r="C69" s="10" t="s">
        <v>778</v>
      </c>
      <c r="D69" s="118" t="s">
        <v>778</v>
      </c>
      <c r="E69" s="118" t="s">
        <v>782</v>
      </c>
      <c r="F69" s="146"/>
      <c r="G69" s="147"/>
      <c r="H69" s="11" t="s">
        <v>779</v>
      </c>
      <c r="I69" s="14">
        <v>0.95</v>
      </c>
      <c r="J69" s="109">
        <f t="shared" si="2"/>
        <v>9.5</v>
      </c>
      <c r="K69" s="115"/>
    </row>
    <row r="70" spans="1:11" ht="24">
      <c r="A70" s="114"/>
      <c r="B70" s="107">
        <v>10</v>
      </c>
      <c r="C70" s="10" t="s">
        <v>109</v>
      </c>
      <c r="D70" s="118" t="s">
        <v>109</v>
      </c>
      <c r="E70" s="118" t="s">
        <v>782</v>
      </c>
      <c r="F70" s="146"/>
      <c r="G70" s="147"/>
      <c r="H70" s="11" t="s">
        <v>783</v>
      </c>
      <c r="I70" s="14">
        <v>0.65</v>
      </c>
      <c r="J70" s="109">
        <f t="shared" si="2"/>
        <v>6.5</v>
      </c>
      <c r="K70" s="115"/>
    </row>
    <row r="71" spans="1:11" ht="24">
      <c r="A71" s="114"/>
      <c r="B71" s="107">
        <v>10</v>
      </c>
      <c r="C71" s="10" t="s">
        <v>784</v>
      </c>
      <c r="D71" s="118" t="s">
        <v>784</v>
      </c>
      <c r="E71" s="118" t="s">
        <v>780</v>
      </c>
      <c r="F71" s="146"/>
      <c r="G71" s="147"/>
      <c r="H71" s="11" t="s">
        <v>785</v>
      </c>
      <c r="I71" s="14">
        <v>0.95</v>
      </c>
      <c r="J71" s="109">
        <f t="shared" si="2"/>
        <v>9.5</v>
      </c>
      <c r="K71" s="115"/>
    </row>
    <row r="72" spans="1:11" ht="24">
      <c r="A72" s="114"/>
      <c r="B72" s="107">
        <v>10</v>
      </c>
      <c r="C72" s="10" t="s">
        <v>784</v>
      </c>
      <c r="D72" s="118" t="s">
        <v>784</v>
      </c>
      <c r="E72" s="118" t="s">
        <v>781</v>
      </c>
      <c r="F72" s="146"/>
      <c r="G72" s="147"/>
      <c r="H72" s="11" t="s">
        <v>785</v>
      </c>
      <c r="I72" s="14">
        <v>0.95</v>
      </c>
      <c r="J72" s="109">
        <f t="shared" si="2"/>
        <v>9.5</v>
      </c>
      <c r="K72" s="115"/>
    </row>
    <row r="73" spans="1:11" ht="24">
      <c r="A73" s="114"/>
      <c r="B73" s="107">
        <v>10</v>
      </c>
      <c r="C73" s="10" t="s">
        <v>784</v>
      </c>
      <c r="D73" s="118" t="s">
        <v>784</v>
      </c>
      <c r="E73" s="118" t="s">
        <v>782</v>
      </c>
      <c r="F73" s="146"/>
      <c r="G73" s="147"/>
      <c r="H73" s="11" t="s">
        <v>785</v>
      </c>
      <c r="I73" s="14">
        <v>0.95</v>
      </c>
      <c r="J73" s="109">
        <f t="shared" si="2"/>
        <v>9.5</v>
      </c>
      <c r="K73" s="115"/>
    </row>
    <row r="74" spans="1:11" ht="48">
      <c r="A74" s="114"/>
      <c r="B74" s="107">
        <v>2</v>
      </c>
      <c r="C74" s="10" t="s">
        <v>738</v>
      </c>
      <c r="D74" s="118" t="s">
        <v>738</v>
      </c>
      <c r="E74" s="118" t="s">
        <v>699</v>
      </c>
      <c r="F74" s="146"/>
      <c r="G74" s="147"/>
      <c r="H74" s="11" t="s">
        <v>752</v>
      </c>
      <c r="I74" s="14">
        <v>16</v>
      </c>
      <c r="J74" s="109">
        <f t="shared" si="2"/>
        <v>32</v>
      </c>
      <c r="K74" s="115"/>
    </row>
    <row r="75" spans="1:11" ht="48">
      <c r="A75" s="114"/>
      <c r="B75" s="107">
        <v>2</v>
      </c>
      <c r="C75" s="10" t="s">
        <v>739</v>
      </c>
      <c r="D75" s="118" t="s">
        <v>739</v>
      </c>
      <c r="E75" s="118" t="s">
        <v>699</v>
      </c>
      <c r="F75" s="146"/>
      <c r="G75" s="147"/>
      <c r="H75" s="11" t="s">
        <v>753</v>
      </c>
      <c r="I75" s="14">
        <v>15.57</v>
      </c>
      <c r="J75" s="109">
        <f t="shared" si="2"/>
        <v>31.14</v>
      </c>
      <c r="K75" s="115"/>
    </row>
    <row r="76" spans="1:11" ht="48">
      <c r="A76" s="114"/>
      <c r="B76" s="107">
        <v>2</v>
      </c>
      <c r="C76" s="10" t="s">
        <v>786</v>
      </c>
      <c r="D76" s="118" t="s">
        <v>786</v>
      </c>
      <c r="E76" s="118" t="s">
        <v>699</v>
      </c>
      <c r="F76" s="146"/>
      <c r="G76" s="147"/>
      <c r="H76" s="11" t="s">
        <v>787</v>
      </c>
      <c r="I76" s="14">
        <v>26.04</v>
      </c>
      <c r="J76" s="109">
        <f t="shared" si="2"/>
        <v>52.08</v>
      </c>
      <c r="K76" s="115"/>
    </row>
    <row r="77" spans="1:11" ht="48">
      <c r="A77" s="114"/>
      <c r="B77" s="107">
        <v>2</v>
      </c>
      <c r="C77" s="10" t="s">
        <v>788</v>
      </c>
      <c r="D77" s="118" t="s">
        <v>788</v>
      </c>
      <c r="E77" s="118" t="s">
        <v>699</v>
      </c>
      <c r="F77" s="146"/>
      <c r="G77" s="147"/>
      <c r="H77" s="11" t="s">
        <v>789</v>
      </c>
      <c r="I77" s="14">
        <v>30.01</v>
      </c>
      <c r="J77" s="109">
        <f t="shared" si="2"/>
        <v>60.02</v>
      </c>
      <c r="K77" s="115"/>
    </row>
    <row r="78" spans="1:11" ht="48">
      <c r="A78" s="114"/>
      <c r="B78" s="107">
        <v>2</v>
      </c>
      <c r="C78" s="10" t="s">
        <v>740</v>
      </c>
      <c r="D78" s="118" t="s">
        <v>740</v>
      </c>
      <c r="E78" s="118" t="s">
        <v>699</v>
      </c>
      <c r="F78" s="146"/>
      <c r="G78" s="147"/>
      <c r="H78" s="11" t="s">
        <v>754</v>
      </c>
      <c r="I78" s="14">
        <v>14.44</v>
      </c>
      <c r="J78" s="109">
        <f t="shared" si="2"/>
        <v>28.88</v>
      </c>
      <c r="K78" s="115"/>
    </row>
    <row r="79" spans="1:11" ht="48">
      <c r="A79" s="114"/>
      <c r="B79" s="107">
        <v>2</v>
      </c>
      <c r="C79" s="10" t="s">
        <v>790</v>
      </c>
      <c r="D79" s="118" t="s">
        <v>790</v>
      </c>
      <c r="E79" s="118" t="s">
        <v>699</v>
      </c>
      <c r="F79" s="146"/>
      <c r="G79" s="147"/>
      <c r="H79" s="11" t="s">
        <v>791</v>
      </c>
      <c r="I79" s="14">
        <v>28.31</v>
      </c>
      <c r="J79" s="109">
        <f t="shared" si="2"/>
        <v>56.62</v>
      </c>
      <c r="K79" s="115"/>
    </row>
    <row r="80" spans="1:11" ht="24">
      <c r="A80" s="114"/>
      <c r="B80" s="107">
        <v>10</v>
      </c>
      <c r="C80" s="10" t="s">
        <v>773</v>
      </c>
      <c r="D80" s="118" t="s">
        <v>773</v>
      </c>
      <c r="E80" s="118" t="s">
        <v>273</v>
      </c>
      <c r="F80" s="146"/>
      <c r="G80" s="147"/>
      <c r="H80" s="11" t="s">
        <v>774</v>
      </c>
      <c r="I80" s="14">
        <v>0.39</v>
      </c>
      <c r="J80" s="109">
        <f t="shared" si="2"/>
        <v>3.9000000000000004</v>
      </c>
      <c r="K80" s="115"/>
    </row>
    <row r="81" spans="1:11" ht="24">
      <c r="A81" s="114"/>
      <c r="B81" s="107">
        <v>10</v>
      </c>
      <c r="C81" s="10" t="s">
        <v>773</v>
      </c>
      <c r="D81" s="118" t="s">
        <v>773</v>
      </c>
      <c r="E81" s="118" t="s">
        <v>673</v>
      </c>
      <c r="F81" s="146"/>
      <c r="G81" s="147"/>
      <c r="H81" s="11" t="s">
        <v>774</v>
      </c>
      <c r="I81" s="14">
        <v>0.39</v>
      </c>
      <c r="J81" s="109">
        <f t="shared" si="2"/>
        <v>3.9000000000000004</v>
      </c>
      <c r="K81" s="115"/>
    </row>
    <row r="82" spans="1:11" ht="24">
      <c r="A82" s="114"/>
      <c r="B82" s="107">
        <v>10</v>
      </c>
      <c r="C82" s="10" t="s">
        <v>773</v>
      </c>
      <c r="D82" s="118" t="s">
        <v>773</v>
      </c>
      <c r="E82" s="118" t="s">
        <v>271</v>
      </c>
      <c r="F82" s="146"/>
      <c r="G82" s="147"/>
      <c r="H82" s="11" t="s">
        <v>774</v>
      </c>
      <c r="I82" s="14">
        <v>0.39</v>
      </c>
      <c r="J82" s="109">
        <f t="shared" si="2"/>
        <v>3.9000000000000004</v>
      </c>
      <c r="K82" s="115"/>
    </row>
    <row r="83" spans="1:11" ht="24">
      <c r="A83" s="114"/>
      <c r="B83" s="108">
        <v>10</v>
      </c>
      <c r="C83" s="12" t="s">
        <v>773</v>
      </c>
      <c r="D83" s="119" t="s">
        <v>773</v>
      </c>
      <c r="E83" s="119" t="s">
        <v>272</v>
      </c>
      <c r="F83" s="148"/>
      <c r="G83" s="149"/>
      <c r="H83" s="13" t="s">
        <v>774</v>
      </c>
      <c r="I83" s="15">
        <v>0.39</v>
      </c>
      <c r="J83" s="110">
        <f t="shared" si="2"/>
        <v>3.9000000000000004</v>
      </c>
      <c r="K83" s="115"/>
    </row>
    <row r="84" spans="1:11" ht="15" customHeight="1" thickBot="1">
      <c r="A84" s="114"/>
      <c r="B84" s="130"/>
      <c r="C84" s="130"/>
      <c r="D84" s="131"/>
      <c r="E84" s="131"/>
      <c r="F84" s="131"/>
      <c r="G84" s="133"/>
      <c r="H84" s="132" t="s">
        <v>900</v>
      </c>
      <c r="I84" s="130"/>
      <c r="J84" s="130"/>
      <c r="K84" s="115"/>
    </row>
    <row r="85" spans="1:11" ht="48.75" thickTop="1">
      <c r="A85" s="114"/>
      <c r="B85" s="107">
        <v>1</v>
      </c>
      <c r="C85" s="10" t="s">
        <v>792</v>
      </c>
      <c r="D85" s="118" t="s">
        <v>792</v>
      </c>
      <c r="E85" s="118" t="s">
        <v>699</v>
      </c>
      <c r="F85" s="146"/>
      <c r="G85" s="147"/>
      <c r="H85" s="11" t="s">
        <v>793</v>
      </c>
      <c r="I85" s="14">
        <v>26.8</v>
      </c>
      <c r="J85" s="109">
        <f>I85*B85</f>
        <v>26.8</v>
      </c>
      <c r="K85" s="115"/>
    </row>
    <row r="86" spans="1:11" ht="48">
      <c r="A86" s="114"/>
      <c r="B86" s="107">
        <v>1</v>
      </c>
      <c r="C86" s="10" t="s">
        <v>794</v>
      </c>
      <c r="D86" s="118" t="s">
        <v>794</v>
      </c>
      <c r="E86" s="118" t="s">
        <v>699</v>
      </c>
      <c r="F86" s="146"/>
      <c r="G86" s="147"/>
      <c r="H86" s="11" t="s">
        <v>795</v>
      </c>
      <c r="I86" s="14">
        <v>26.14</v>
      </c>
      <c r="J86" s="109">
        <f>I86*B86</f>
        <v>26.14</v>
      </c>
      <c r="K86" s="115"/>
    </row>
    <row r="87" spans="1:11" ht="48">
      <c r="A87" s="114"/>
      <c r="B87" s="107">
        <v>1</v>
      </c>
      <c r="C87" s="10" t="s">
        <v>697</v>
      </c>
      <c r="D87" s="118" t="s">
        <v>697</v>
      </c>
      <c r="E87" s="118" t="s">
        <v>699</v>
      </c>
      <c r="F87" s="146"/>
      <c r="G87" s="147"/>
      <c r="H87" s="11" t="s">
        <v>796</v>
      </c>
      <c r="I87" s="14">
        <v>27.01</v>
      </c>
      <c r="J87" s="109">
        <f>I87*B87</f>
        <v>27.01</v>
      </c>
      <c r="K87" s="115"/>
    </row>
    <row r="88" spans="1:11" ht="48">
      <c r="A88" s="114"/>
      <c r="B88" s="107">
        <v>1</v>
      </c>
      <c r="C88" s="10" t="s">
        <v>797</v>
      </c>
      <c r="D88" s="118" t="s">
        <v>797</v>
      </c>
      <c r="E88" s="118" t="s">
        <v>699</v>
      </c>
      <c r="F88" s="146"/>
      <c r="G88" s="147"/>
      <c r="H88" s="11" t="s">
        <v>798</v>
      </c>
      <c r="I88" s="14">
        <v>27.36</v>
      </c>
      <c r="J88" s="109">
        <f>I88*B88</f>
        <v>27.36</v>
      </c>
      <c r="K88" s="115"/>
    </row>
    <row r="89" spans="1:11" ht="24">
      <c r="A89" s="114"/>
      <c r="B89" s="108">
        <v>10</v>
      </c>
      <c r="C89" s="12" t="s">
        <v>799</v>
      </c>
      <c r="D89" s="119" t="s">
        <v>799</v>
      </c>
      <c r="E89" s="119" t="s">
        <v>348</v>
      </c>
      <c r="F89" s="148"/>
      <c r="G89" s="149"/>
      <c r="H89" s="13" t="s">
        <v>800</v>
      </c>
      <c r="I89" s="15">
        <v>12.19</v>
      </c>
      <c r="J89" s="110">
        <f>I89*B89</f>
        <v>121.89999999999999</v>
      </c>
      <c r="K89" s="115"/>
    </row>
    <row r="90" spans="1:11" ht="15" customHeight="1" thickBot="1">
      <c r="A90" s="114"/>
      <c r="B90" s="130"/>
      <c r="C90" s="130"/>
      <c r="D90" s="131"/>
      <c r="E90" s="131"/>
      <c r="F90" s="131"/>
      <c r="G90" s="133"/>
      <c r="H90" s="132" t="s">
        <v>901</v>
      </c>
      <c r="I90" s="130"/>
      <c r="J90" s="130"/>
      <c r="K90" s="115"/>
    </row>
    <row r="91" spans="1:11" ht="48.75" thickTop="1">
      <c r="A91" s="114"/>
      <c r="B91" s="107">
        <v>1</v>
      </c>
      <c r="C91" s="10" t="s">
        <v>792</v>
      </c>
      <c r="D91" s="118" t="s">
        <v>792</v>
      </c>
      <c r="E91" s="118" t="s">
        <v>699</v>
      </c>
      <c r="F91" s="146"/>
      <c r="G91" s="147"/>
      <c r="H91" s="11" t="s">
        <v>793</v>
      </c>
      <c r="I91" s="14">
        <v>26.8</v>
      </c>
      <c r="J91" s="109">
        <f t="shared" ref="J91:J115" si="3">I91*B91</f>
        <v>26.8</v>
      </c>
      <c r="K91" s="115"/>
    </row>
    <row r="92" spans="1:11" ht="48">
      <c r="A92" s="114"/>
      <c r="B92" s="107">
        <v>1</v>
      </c>
      <c r="C92" s="10" t="s">
        <v>715</v>
      </c>
      <c r="D92" s="118" t="s">
        <v>715</v>
      </c>
      <c r="E92" s="118" t="s">
        <v>699</v>
      </c>
      <c r="F92" s="146"/>
      <c r="G92" s="147"/>
      <c r="H92" s="11" t="s">
        <v>716</v>
      </c>
      <c r="I92" s="14">
        <v>28.88</v>
      </c>
      <c r="J92" s="109">
        <f t="shared" si="3"/>
        <v>28.88</v>
      </c>
      <c r="K92" s="115"/>
    </row>
    <row r="93" spans="1:11" ht="60">
      <c r="A93" s="114"/>
      <c r="B93" s="107">
        <v>1</v>
      </c>
      <c r="C93" s="10" t="s">
        <v>717</v>
      </c>
      <c r="D93" s="118" t="s">
        <v>717</v>
      </c>
      <c r="E93" s="118" t="s">
        <v>699</v>
      </c>
      <c r="F93" s="146"/>
      <c r="G93" s="147"/>
      <c r="H93" s="11" t="s">
        <v>718</v>
      </c>
      <c r="I93" s="14">
        <v>25.53</v>
      </c>
      <c r="J93" s="109">
        <f t="shared" si="3"/>
        <v>25.53</v>
      </c>
      <c r="K93" s="115"/>
    </row>
    <row r="94" spans="1:11" ht="48">
      <c r="A94" s="114"/>
      <c r="B94" s="107">
        <v>1</v>
      </c>
      <c r="C94" s="10" t="s">
        <v>719</v>
      </c>
      <c r="D94" s="118" t="s">
        <v>719</v>
      </c>
      <c r="E94" s="118" t="s">
        <v>699</v>
      </c>
      <c r="F94" s="146"/>
      <c r="G94" s="147"/>
      <c r="H94" s="11" t="s">
        <v>745</v>
      </c>
      <c r="I94" s="14">
        <v>26.5</v>
      </c>
      <c r="J94" s="109">
        <f t="shared" si="3"/>
        <v>26.5</v>
      </c>
      <c r="K94" s="115"/>
    </row>
    <row r="95" spans="1:11" ht="48">
      <c r="A95" s="114"/>
      <c r="B95" s="107">
        <v>1</v>
      </c>
      <c r="C95" s="10" t="s">
        <v>720</v>
      </c>
      <c r="D95" s="118" t="s">
        <v>720</v>
      </c>
      <c r="E95" s="118" t="s">
        <v>699</v>
      </c>
      <c r="F95" s="146"/>
      <c r="G95" s="147"/>
      <c r="H95" s="11" t="s">
        <v>746</v>
      </c>
      <c r="I95" s="14">
        <v>26.93</v>
      </c>
      <c r="J95" s="109">
        <f t="shared" si="3"/>
        <v>26.93</v>
      </c>
      <c r="K95" s="115"/>
    </row>
    <row r="96" spans="1:11" ht="48">
      <c r="A96" s="114"/>
      <c r="B96" s="107">
        <v>1</v>
      </c>
      <c r="C96" s="10" t="s">
        <v>797</v>
      </c>
      <c r="D96" s="118" t="s">
        <v>797</v>
      </c>
      <c r="E96" s="118" t="s">
        <v>699</v>
      </c>
      <c r="F96" s="146"/>
      <c r="G96" s="147"/>
      <c r="H96" s="11" t="s">
        <v>798</v>
      </c>
      <c r="I96" s="14">
        <v>27.36</v>
      </c>
      <c r="J96" s="109">
        <f t="shared" si="3"/>
        <v>27.36</v>
      </c>
      <c r="K96" s="115"/>
    </row>
    <row r="97" spans="1:11" ht="48">
      <c r="A97" s="114"/>
      <c r="B97" s="107">
        <v>1</v>
      </c>
      <c r="C97" s="10" t="s">
        <v>801</v>
      </c>
      <c r="D97" s="118" t="s">
        <v>801</v>
      </c>
      <c r="E97" s="118" t="s">
        <v>699</v>
      </c>
      <c r="F97" s="146"/>
      <c r="G97" s="147"/>
      <c r="H97" s="11" t="s">
        <v>802</v>
      </c>
      <c r="I97" s="14">
        <v>27.99</v>
      </c>
      <c r="J97" s="109">
        <f t="shared" si="3"/>
        <v>27.99</v>
      </c>
      <c r="K97" s="115"/>
    </row>
    <row r="98" spans="1:11" ht="48">
      <c r="A98" s="114"/>
      <c r="B98" s="107">
        <v>1</v>
      </c>
      <c r="C98" s="10" t="s">
        <v>721</v>
      </c>
      <c r="D98" s="118" t="s">
        <v>721</v>
      </c>
      <c r="E98" s="118" t="s">
        <v>699</v>
      </c>
      <c r="F98" s="146"/>
      <c r="G98" s="147"/>
      <c r="H98" s="11" t="s">
        <v>747</v>
      </c>
      <c r="I98" s="14">
        <v>29.11</v>
      </c>
      <c r="J98" s="109">
        <f t="shared" si="3"/>
        <v>29.11</v>
      </c>
      <c r="K98" s="115"/>
    </row>
    <row r="99" spans="1:11" ht="36">
      <c r="A99" s="114"/>
      <c r="B99" s="107">
        <v>4</v>
      </c>
      <c r="C99" s="10" t="s">
        <v>724</v>
      </c>
      <c r="D99" s="118" t="s">
        <v>724</v>
      </c>
      <c r="E99" s="118" t="s">
        <v>701</v>
      </c>
      <c r="F99" s="146" t="s">
        <v>239</v>
      </c>
      <c r="G99" s="147"/>
      <c r="H99" s="11" t="s">
        <v>725</v>
      </c>
      <c r="I99" s="14">
        <v>2.15</v>
      </c>
      <c r="J99" s="109">
        <f t="shared" si="3"/>
        <v>8.6</v>
      </c>
      <c r="K99" s="115"/>
    </row>
    <row r="100" spans="1:11" ht="36">
      <c r="A100" s="114"/>
      <c r="B100" s="107">
        <v>4</v>
      </c>
      <c r="C100" s="10" t="s">
        <v>724</v>
      </c>
      <c r="D100" s="118" t="s">
        <v>724</v>
      </c>
      <c r="E100" s="118" t="s">
        <v>803</v>
      </c>
      <c r="F100" s="146" t="s">
        <v>239</v>
      </c>
      <c r="G100" s="147"/>
      <c r="H100" s="11" t="s">
        <v>725</v>
      </c>
      <c r="I100" s="14">
        <v>2.15</v>
      </c>
      <c r="J100" s="109">
        <f t="shared" si="3"/>
        <v>8.6</v>
      </c>
      <c r="K100" s="115"/>
    </row>
    <row r="101" spans="1:11" ht="36">
      <c r="A101" s="114"/>
      <c r="B101" s="107">
        <v>4</v>
      </c>
      <c r="C101" s="10" t="s">
        <v>724</v>
      </c>
      <c r="D101" s="118" t="s">
        <v>724</v>
      </c>
      <c r="E101" s="118" t="s">
        <v>804</v>
      </c>
      <c r="F101" s="146" t="s">
        <v>239</v>
      </c>
      <c r="G101" s="147"/>
      <c r="H101" s="11" t="s">
        <v>725</v>
      </c>
      <c r="I101" s="14">
        <v>2.15</v>
      </c>
      <c r="J101" s="109">
        <f t="shared" si="3"/>
        <v>8.6</v>
      </c>
      <c r="K101" s="115"/>
    </row>
    <row r="102" spans="1:11">
      <c r="A102" s="114"/>
      <c r="B102" s="107">
        <v>10</v>
      </c>
      <c r="C102" s="10" t="s">
        <v>805</v>
      </c>
      <c r="D102" s="118" t="s">
        <v>806</v>
      </c>
      <c r="E102" s="118" t="s">
        <v>298</v>
      </c>
      <c r="F102" s="146"/>
      <c r="G102" s="147"/>
      <c r="H102" s="11" t="s">
        <v>807</v>
      </c>
      <c r="I102" s="14">
        <v>1.17</v>
      </c>
      <c r="J102" s="109">
        <f t="shared" si="3"/>
        <v>11.7</v>
      </c>
      <c r="K102" s="115"/>
    </row>
    <row r="103" spans="1:11">
      <c r="A103" s="114"/>
      <c r="B103" s="107">
        <v>10</v>
      </c>
      <c r="C103" s="10" t="s">
        <v>805</v>
      </c>
      <c r="D103" s="118" t="s">
        <v>808</v>
      </c>
      <c r="E103" s="118" t="s">
        <v>294</v>
      </c>
      <c r="F103" s="146"/>
      <c r="G103" s="147"/>
      <c r="H103" s="11" t="s">
        <v>807</v>
      </c>
      <c r="I103" s="14">
        <v>1.32</v>
      </c>
      <c r="J103" s="109">
        <f t="shared" si="3"/>
        <v>13.200000000000001</v>
      </c>
      <c r="K103" s="115"/>
    </row>
    <row r="104" spans="1:11">
      <c r="A104" s="114"/>
      <c r="B104" s="107">
        <v>10</v>
      </c>
      <c r="C104" s="10" t="s">
        <v>805</v>
      </c>
      <c r="D104" s="118" t="s">
        <v>809</v>
      </c>
      <c r="E104" s="118" t="s">
        <v>314</v>
      </c>
      <c r="F104" s="146"/>
      <c r="G104" s="147"/>
      <c r="H104" s="11" t="s">
        <v>807</v>
      </c>
      <c r="I104" s="14">
        <v>1.62</v>
      </c>
      <c r="J104" s="109">
        <f t="shared" si="3"/>
        <v>16.200000000000003</v>
      </c>
      <c r="K104" s="115"/>
    </row>
    <row r="105" spans="1:11">
      <c r="A105" s="114"/>
      <c r="B105" s="107">
        <v>10</v>
      </c>
      <c r="C105" s="10" t="s">
        <v>810</v>
      </c>
      <c r="D105" s="118" t="s">
        <v>811</v>
      </c>
      <c r="E105" s="118" t="s">
        <v>812</v>
      </c>
      <c r="F105" s="146" t="s">
        <v>273</v>
      </c>
      <c r="G105" s="147"/>
      <c r="H105" s="11" t="s">
        <v>813</v>
      </c>
      <c r="I105" s="14">
        <v>1.74</v>
      </c>
      <c r="J105" s="109">
        <f t="shared" si="3"/>
        <v>17.399999999999999</v>
      </c>
      <c r="K105" s="115"/>
    </row>
    <row r="106" spans="1:11">
      <c r="A106" s="114"/>
      <c r="B106" s="107">
        <v>10</v>
      </c>
      <c r="C106" s="10" t="s">
        <v>810</v>
      </c>
      <c r="D106" s="118" t="s">
        <v>814</v>
      </c>
      <c r="E106" s="118" t="s">
        <v>298</v>
      </c>
      <c r="F106" s="146" t="s">
        <v>273</v>
      </c>
      <c r="G106" s="147"/>
      <c r="H106" s="11" t="s">
        <v>813</v>
      </c>
      <c r="I106" s="14">
        <v>1.92</v>
      </c>
      <c r="J106" s="109">
        <f t="shared" si="3"/>
        <v>19.2</v>
      </c>
      <c r="K106" s="115"/>
    </row>
    <row r="107" spans="1:11">
      <c r="A107" s="114"/>
      <c r="B107" s="107">
        <v>10</v>
      </c>
      <c r="C107" s="10" t="s">
        <v>810</v>
      </c>
      <c r="D107" s="118" t="s">
        <v>815</v>
      </c>
      <c r="E107" s="118" t="s">
        <v>294</v>
      </c>
      <c r="F107" s="146" t="s">
        <v>273</v>
      </c>
      <c r="G107" s="147"/>
      <c r="H107" s="11" t="s">
        <v>813</v>
      </c>
      <c r="I107" s="14">
        <v>2.0699999999999998</v>
      </c>
      <c r="J107" s="109">
        <f t="shared" si="3"/>
        <v>20.7</v>
      </c>
      <c r="K107" s="115"/>
    </row>
    <row r="108" spans="1:11" ht="35.25" customHeight="1">
      <c r="A108" s="114"/>
      <c r="B108" s="107">
        <v>2</v>
      </c>
      <c r="C108" s="10" t="s">
        <v>726</v>
      </c>
      <c r="D108" s="118" t="s">
        <v>726</v>
      </c>
      <c r="E108" s="118" t="s">
        <v>699</v>
      </c>
      <c r="F108" s="146"/>
      <c r="G108" s="147"/>
      <c r="H108" s="11" t="s">
        <v>727</v>
      </c>
      <c r="I108" s="14">
        <v>14.76</v>
      </c>
      <c r="J108" s="109">
        <f t="shared" si="3"/>
        <v>29.52</v>
      </c>
      <c r="K108" s="115"/>
    </row>
    <row r="109" spans="1:11" ht="48">
      <c r="A109" s="114"/>
      <c r="B109" s="107">
        <v>2</v>
      </c>
      <c r="C109" s="10" t="s">
        <v>728</v>
      </c>
      <c r="D109" s="118" t="s">
        <v>728</v>
      </c>
      <c r="E109" s="118" t="s">
        <v>699</v>
      </c>
      <c r="F109" s="146"/>
      <c r="G109" s="147"/>
      <c r="H109" s="11" t="s">
        <v>729</v>
      </c>
      <c r="I109" s="14">
        <v>16.920000000000002</v>
      </c>
      <c r="J109" s="109">
        <f t="shared" si="3"/>
        <v>33.840000000000003</v>
      </c>
      <c r="K109" s="115"/>
    </row>
    <row r="110" spans="1:11" ht="48">
      <c r="A110" s="114"/>
      <c r="B110" s="107">
        <v>2</v>
      </c>
      <c r="C110" s="10" t="s">
        <v>730</v>
      </c>
      <c r="D110" s="118" t="s">
        <v>730</v>
      </c>
      <c r="E110" s="118" t="s">
        <v>699</v>
      </c>
      <c r="F110" s="146"/>
      <c r="G110" s="147"/>
      <c r="H110" s="11" t="s">
        <v>731</v>
      </c>
      <c r="I110" s="14">
        <v>13.57</v>
      </c>
      <c r="J110" s="109">
        <f t="shared" si="3"/>
        <v>27.14</v>
      </c>
      <c r="K110" s="115"/>
    </row>
    <row r="111" spans="1:11" ht="48">
      <c r="A111" s="114"/>
      <c r="B111" s="107">
        <v>2</v>
      </c>
      <c r="C111" s="10" t="s">
        <v>738</v>
      </c>
      <c r="D111" s="118" t="s">
        <v>738</v>
      </c>
      <c r="E111" s="118" t="s">
        <v>699</v>
      </c>
      <c r="F111" s="146"/>
      <c r="G111" s="147"/>
      <c r="H111" s="11" t="s">
        <v>752</v>
      </c>
      <c r="I111" s="14">
        <v>16</v>
      </c>
      <c r="J111" s="109">
        <f t="shared" si="3"/>
        <v>32</v>
      </c>
      <c r="K111" s="115"/>
    </row>
    <row r="112" spans="1:11" ht="48">
      <c r="A112" s="114"/>
      <c r="B112" s="107">
        <v>2</v>
      </c>
      <c r="C112" s="10" t="s">
        <v>739</v>
      </c>
      <c r="D112" s="118" t="s">
        <v>739</v>
      </c>
      <c r="E112" s="118" t="s">
        <v>699</v>
      </c>
      <c r="F112" s="146"/>
      <c r="G112" s="147"/>
      <c r="H112" s="11" t="s">
        <v>753</v>
      </c>
      <c r="I112" s="14">
        <v>15.57</v>
      </c>
      <c r="J112" s="109">
        <f t="shared" si="3"/>
        <v>31.14</v>
      </c>
      <c r="K112" s="115"/>
    </row>
    <row r="113" spans="1:11" ht="48">
      <c r="A113" s="114"/>
      <c r="B113" s="107">
        <v>1</v>
      </c>
      <c r="C113" s="10" t="s">
        <v>786</v>
      </c>
      <c r="D113" s="118" t="s">
        <v>786</v>
      </c>
      <c r="E113" s="118" t="s">
        <v>699</v>
      </c>
      <c r="F113" s="146"/>
      <c r="G113" s="147"/>
      <c r="H113" s="11" t="s">
        <v>787</v>
      </c>
      <c r="I113" s="14">
        <v>26.04</v>
      </c>
      <c r="J113" s="109">
        <f t="shared" si="3"/>
        <v>26.04</v>
      </c>
      <c r="K113" s="115"/>
    </row>
    <row r="114" spans="1:11" ht="48">
      <c r="A114" s="114"/>
      <c r="B114" s="107">
        <v>2</v>
      </c>
      <c r="C114" s="10" t="s">
        <v>740</v>
      </c>
      <c r="D114" s="118" t="s">
        <v>740</v>
      </c>
      <c r="E114" s="118" t="s">
        <v>699</v>
      </c>
      <c r="F114" s="146"/>
      <c r="G114" s="147"/>
      <c r="H114" s="11" t="s">
        <v>754</v>
      </c>
      <c r="I114" s="14">
        <v>14.44</v>
      </c>
      <c r="J114" s="109">
        <f t="shared" si="3"/>
        <v>28.88</v>
      </c>
      <c r="K114" s="115"/>
    </row>
    <row r="115" spans="1:11" ht="24">
      <c r="A115" s="114"/>
      <c r="B115" s="108">
        <v>10</v>
      </c>
      <c r="C115" s="12" t="s">
        <v>597</v>
      </c>
      <c r="D115" s="119" t="s">
        <v>816</v>
      </c>
      <c r="E115" s="119" t="s">
        <v>803</v>
      </c>
      <c r="F115" s="148"/>
      <c r="G115" s="149"/>
      <c r="H115" s="13" t="s">
        <v>817</v>
      </c>
      <c r="I115" s="15">
        <v>1.81</v>
      </c>
      <c r="J115" s="110">
        <f t="shared" si="3"/>
        <v>18.100000000000001</v>
      </c>
      <c r="K115" s="115"/>
    </row>
    <row r="116" spans="1:11" ht="15" customHeight="1" thickBot="1">
      <c r="A116" s="114"/>
      <c r="B116" s="130"/>
      <c r="C116" s="130"/>
      <c r="D116" s="131"/>
      <c r="E116" s="131"/>
      <c r="F116" s="131"/>
      <c r="G116" s="133"/>
      <c r="H116" s="132" t="s">
        <v>902</v>
      </c>
      <c r="I116" s="130"/>
      <c r="J116" s="130"/>
      <c r="K116" s="115"/>
    </row>
    <row r="117" spans="1:11" ht="48.75" thickTop="1">
      <c r="A117" s="114"/>
      <c r="B117" s="107">
        <v>1</v>
      </c>
      <c r="C117" s="10" t="s">
        <v>818</v>
      </c>
      <c r="D117" s="118" t="s">
        <v>818</v>
      </c>
      <c r="E117" s="118" t="s">
        <v>699</v>
      </c>
      <c r="F117" s="146"/>
      <c r="G117" s="147"/>
      <c r="H117" s="11" t="s">
        <v>819</v>
      </c>
      <c r="I117" s="14">
        <v>23.84</v>
      </c>
      <c r="J117" s="109">
        <f t="shared" ref="J117:J127" si="4">I117*B117</f>
        <v>23.84</v>
      </c>
      <c r="K117" s="115"/>
    </row>
    <row r="118" spans="1:11" ht="24">
      <c r="A118" s="114"/>
      <c r="B118" s="107">
        <v>3</v>
      </c>
      <c r="C118" s="10" t="s">
        <v>820</v>
      </c>
      <c r="D118" s="118" t="s">
        <v>820</v>
      </c>
      <c r="E118" s="118" t="s">
        <v>239</v>
      </c>
      <c r="F118" s="146"/>
      <c r="G118" s="147"/>
      <c r="H118" s="11" t="s">
        <v>821</v>
      </c>
      <c r="I118" s="14">
        <v>10.23</v>
      </c>
      <c r="J118" s="109">
        <f t="shared" si="4"/>
        <v>30.69</v>
      </c>
      <c r="K118" s="115"/>
    </row>
    <row r="119" spans="1:11" ht="36">
      <c r="A119" s="114"/>
      <c r="B119" s="107">
        <v>5</v>
      </c>
      <c r="C119" s="10" t="s">
        <v>822</v>
      </c>
      <c r="D119" s="118" t="s">
        <v>822</v>
      </c>
      <c r="E119" s="118"/>
      <c r="F119" s="146"/>
      <c r="G119" s="147"/>
      <c r="H119" s="11" t="s">
        <v>823</v>
      </c>
      <c r="I119" s="14">
        <v>1.18</v>
      </c>
      <c r="J119" s="109">
        <f t="shared" si="4"/>
        <v>5.8999999999999995</v>
      </c>
      <c r="K119" s="115"/>
    </row>
    <row r="120" spans="1:11" ht="24">
      <c r="A120" s="114"/>
      <c r="B120" s="107">
        <v>5</v>
      </c>
      <c r="C120" s="10" t="s">
        <v>597</v>
      </c>
      <c r="D120" s="118" t="s">
        <v>824</v>
      </c>
      <c r="E120" s="118" t="s">
        <v>294</v>
      </c>
      <c r="F120" s="146"/>
      <c r="G120" s="147"/>
      <c r="H120" s="11" t="s">
        <v>817</v>
      </c>
      <c r="I120" s="14">
        <v>1.17</v>
      </c>
      <c r="J120" s="109">
        <f t="shared" si="4"/>
        <v>5.85</v>
      </c>
      <c r="K120" s="115"/>
    </row>
    <row r="121" spans="1:11" ht="24">
      <c r="A121" s="114"/>
      <c r="B121" s="107">
        <v>5</v>
      </c>
      <c r="C121" s="10" t="s">
        <v>597</v>
      </c>
      <c r="D121" s="118" t="s">
        <v>825</v>
      </c>
      <c r="E121" s="118" t="s">
        <v>314</v>
      </c>
      <c r="F121" s="146"/>
      <c r="G121" s="147"/>
      <c r="H121" s="11" t="s">
        <v>817</v>
      </c>
      <c r="I121" s="14">
        <v>1.39</v>
      </c>
      <c r="J121" s="109">
        <f t="shared" si="4"/>
        <v>6.9499999999999993</v>
      </c>
      <c r="K121" s="115"/>
    </row>
    <row r="122" spans="1:11" ht="24">
      <c r="A122" s="114"/>
      <c r="B122" s="107">
        <v>5</v>
      </c>
      <c r="C122" s="10" t="s">
        <v>597</v>
      </c>
      <c r="D122" s="118" t="s">
        <v>826</v>
      </c>
      <c r="E122" s="118" t="s">
        <v>701</v>
      </c>
      <c r="F122" s="146"/>
      <c r="G122" s="147"/>
      <c r="H122" s="11" t="s">
        <v>817</v>
      </c>
      <c r="I122" s="14">
        <v>1.6</v>
      </c>
      <c r="J122" s="109">
        <f t="shared" si="4"/>
        <v>8</v>
      </c>
      <c r="K122" s="115"/>
    </row>
    <row r="123" spans="1:11" ht="24">
      <c r="A123" s="114"/>
      <c r="B123" s="107">
        <v>5</v>
      </c>
      <c r="C123" s="10" t="s">
        <v>597</v>
      </c>
      <c r="D123" s="118" t="s">
        <v>816</v>
      </c>
      <c r="E123" s="118" t="s">
        <v>803</v>
      </c>
      <c r="F123" s="146"/>
      <c r="G123" s="147"/>
      <c r="H123" s="11" t="s">
        <v>817</v>
      </c>
      <c r="I123" s="14">
        <v>1.81</v>
      </c>
      <c r="J123" s="109">
        <f t="shared" si="4"/>
        <v>9.0500000000000007</v>
      </c>
      <c r="K123" s="115"/>
    </row>
    <row r="124" spans="1:11" ht="24">
      <c r="A124" s="114"/>
      <c r="B124" s="107">
        <v>5</v>
      </c>
      <c r="C124" s="10" t="s">
        <v>827</v>
      </c>
      <c r="D124" s="118" t="s">
        <v>828</v>
      </c>
      <c r="E124" s="118" t="s">
        <v>314</v>
      </c>
      <c r="F124" s="146"/>
      <c r="G124" s="147"/>
      <c r="H124" s="11" t="s">
        <v>829</v>
      </c>
      <c r="I124" s="14">
        <v>2.2400000000000002</v>
      </c>
      <c r="J124" s="109">
        <f t="shared" si="4"/>
        <v>11.200000000000001</v>
      </c>
      <c r="K124" s="115"/>
    </row>
    <row r="125" spans="1:11" ht="24">
      <c r="A125" s="114"/>
      <c r="B125" s="107">
        <v>5</v>
      </c>
      <c r="C125" s="10" t="s">
        <v>827</v>
      </c>
      <c r="D125" s="118" t="s">
        <v>830</v>
      </c>
      <c r="E125" s="118" t="s">
        <v>701</v>
      </c>
      <c r="F125" s="146"/>
      <c r="G125" s="147"/>
      <c r="H125" s="11" t="s">
        <v>829</v>
      </c>
      <c r="I125" s="14">
        <v>2.4500000000000002</v>
      </c>
      <c r="J125" s="109">
        <f t="shared" si="4"/>
        <v>12.25</v>
      </c>
      <c r="K125" s="115"/>
    </row>
    <row r="126" spans="1:11" ht="24">
      <c r="A126" s="114"/>
      <c r="B126" s="107">
        <v>5</v>
      </c>
      <c r="C126" s="10" t="s">
        <v>831</v>
      </c>
      <c r="D126" s="118" t="s">
        <v>832</v>
      </c>
      <c r="E126" s="118" t="s">
        <v>701</v>
      </c>
      <c r="F126" s="146"/>
      <c r="G126" s="147"/>
      <c r="H126" s="11" t="s">
        <v>833</v>
      </c>
      <c r="I126" s="14">
        <v>2.4500000000000002</v>
      </c>
      <c r="J126" s="109">
        <f t="shared" si="4"/>
        <v>12.25</v>
      </c>
      <c r="K126" s="115"/>
    </row>
    <row r="127" spans="1:11" ht="48">
      <c r="A127" s="114"/>
      <c r="B127" s="108">
        <v>1</v>
      </c>
      <c r="C127" s="12" t="s">
        <v>761</v>
      </c>
      <c r="D127" s="119" t="s">
        <v>761</v>
      </c>
      <c r="E127" s="119" t="s">
        <v>699</v>
      </c>
      <c r="F127" s="148"/>
      <c r="G127" s="149"/>
      <c r="H127" s="13" t="s">
        <v>762</v>
      </c>
      <c r="I127" s="15">
        <v>25.09</v>
      </c>
      <c r="J127" s="110">
        <f t="shared" si="4"/>
        <v>25.09</v>
      </c>
      <c r="K127" s="115"/>
    </row>
    <row r="128" spans="1:11" ht="15" customHeight="1" thickBot="1">
      <c r="A128" s="114"/>
      <c r="B128" s="130"/>
      <c r="C128" s="130"/>
      <c r="D128" s="131"/>
      <c r="E128" s="131"/>
      <c r="F128" s="131"/>
      <c r="G128" s="133"/>
      <c r="H128" s="132" t="s">
        <v>903</v>
      </c>
      <c r="I128" s="130"/>
      <c r="J128" s="130"/>
      <c r="K128" s="115"/>
    </row>
    <row r="129" spans="1:11" ht="48.75" thickTop="1">
      <c r="A129" s="114"/>
      <c r="B129" s="107">
        <v>2</v>
      </c>
      <c r="C129" s="10" t="s">
        <v>713</v>
      </c>
      <c r="D129" s="118" t="s">
        <v>713</v>
      </c>
      <c r="E129" s="118" t="s">
        <v>699</v>
      </c>
      <c r="F129" s="146"/>
      <c r="G129" s="147"/>
      <c r="H129" s="11" t="s">
        <v>714</v>
      </c>
      <c r="I129" s="14">
        <v>26.36</v>
      </c>
      <c r="J129" s="109">
        <f t="shared" ref="J129:J144" si="5">I129*B129</f>
        <v>52.72</v>
      </c>
      <c r="K129" s="115"/>
    </row>
    <row r="130" spans="1:11" ht="48">
      <c r="A130" s="114"/>
      <c r="B130" s="107">
        <v>2</v>
      </c>
      <c r="C130" s="10" t="s">
        <v>715</v>
      </c>
      <c r="D130" s="118" t="s">
        <v>715</v>
      </c>
      <c r="E130" s="118" t="s">
        <v>699</v>
      </c>
      <c r="F130" s="146"/>
      <c r="G130" s="147"/>
      <c r="H130" s="11" t="s">
        <v>716</v>
      </c>
      <c r="I130" s="14">
        <v>28.88</v>
      </c>
      <c r="J130" s="109">
        <f t="shared" si="5"/>
        <v>57.76</v>
      </c>
      <c r="K130" s="115"/>
    </row>
    <row r="131" spans="1:11" ht="60">
      <c r="A131" s="114"/>
      <c r="B131" s="107">
        <v>2</v>
      </c>
      <c r="C131" s="10" t="s">
        <v>717</v>
      </c>
      <c r="D131" s="118" t="s">
        <v>717</v>
      </c>
      <c r="E131" s="118" t="s">
        <v>699</v>
      </c>
      <c r="F131" s="146"/>
      <c r="G131" s="147"/>
      <c r="H131" s="11" t="s">
        <v>718</v>
      </c>
      <c r="I131" s="14">
        <v>25.53</v>
      </c>
      <c r="J131" s="109">
        <f t="shared" si="5"/>
        <v>51.06</v>
      </c>
      <c r="K131" s="115"/>
    </row>
    <row r="132" spans="1:11" ht="48">
      <c r="A132" s="114"/>
      <c r="B132" s="107">
        <v>2</v>
      </c>
      <c r="C132" s="10" t="s">
        <v>719</v>
      </c>
      <c r="D132" s="118" t="s">
        <v>719</v>
      </c>
      <c r="E132" s="118" t="s">
        <v>699</v>
      </c>
      <c r="F132" s="146"/>
      <c r="G132" s="147"/>
      <c r="H132" s="11" t="s">
        <v>745</v>
      </c>
      <c r="I132" s="14">
        <v>26.5</v>
      </c>
      <c r="J132" s="109">
        <f t="shared" si="5"/>
        <v>53</v>
      </c>
      <c r="K132" s="115"/>
    </row>
    <row r="133" spans="1:11" ht="48">
      <c r="A133" s="114"/>
      <c r="B133" s="107">
        <v>2</v>
      </c>
      <c r="C133" s="10" t="s">
        <v>720</v>
      </c>
      <c r="D133" s="118" t="s">
        <v>720</v>
      </c>
      <c r="E133" s="118" t="s">
        <v>699</v>
      </c>
      <c r="F133" s="146"/>
      <c r="G133" s="147"/>
      <c r="H133" s="11" t="s">
        <v>746</v>
      </c>
      <c r="I133" s="14">
        <v>26.93</v>
      </c>
      <c r="J133" s="109">
        <f t="shared" si="5"/>
        <v>53.86</v>
      </c>
      <c r="K133" s="115"/>
    </row>
    <row r="134" spans="1:11" ht="48">
      <c r="A134" s="114"/>
      <c r="B134" s="107">
        <v>2</v>
      </c>
      <c r="C134" s="10" t="s">
        <v>721</v>
      </c>
      <c r="D134" s="118" t="s">
        <v>721</v>
      </c>
      <c r="E134" s="118" t="s">
        <v>699</v>
      </c>
      <c r="F134" s="146"/>
      <c r="G134" s="147"/>
      <c r="H134" s="11" t="s">
        <v>747</v>
      </c>
      <c r="I134" s="14">
        <v>29.11</v>
      </c>
      <c r="J134" s="109">
        <f t="shared" si="5"/>
        <v>58.22</v>
      </c>
      <c r="K134" s="115"/>
    </row>
    <row r="135" spans="1:11" ht="24">
      <c r="A135" s="114"/>
      <c r="B135" s="107">
        <v>5</v>
      </c>
      <c r="C135" s="10" t="s">
        <v>834</v>
      </c>
      <c r="D135" s="118" t="s">
        <v>834</v>
      </c>
      <c r="E135" s="118" t="s">
        <v>25</v>
      </c>
      <c r="F135" s="146" t="s">
        <v>110</v>
      </c>
      <c r="G135" s="147"/>
      <c r="H135" s="11" t="s">
        <v>835</v>
      </c>
      <c r="I135" s="14">
        <v>3.24</v>
      </c>
      <c r="J135" s="109">
        <f t="shared" si="5"/>
        <v>16.200000000000003</v>
      </c>
      <c r="K135" s="115"/>
    </row>
    <row r="136" spans="1:11" ht="36">
      <c r="A136" s="114"/>
      <c r="B136" s="107">
        <v>3</v>
      </c>
      <c r="C136" s="10" t="s">
        <v>836</v>
      </c>
      <c r="D136" s="118" t="s">
        <v>836</v>
      </c>
      <c r="E136" s="118" t="s">
        <v>239</v>
      </c>
      <c r="F136" s="146"/>
      <c r="G136" s="147"/>
      <c r="H136" s="11" t="s">
        <v>837</v>
      </c>
      <c r="I136" s="14">
        <v>0.99</v>
      </c>
      <c r="J136" s="109">
        <f t="shared" si="5"/>
        <v>2.9699999999999998</v>
      </c>
      <c r="K136" s="115"/>
    </row>
    <row r="137" spans="1:11" ht="36">
      <c r="A137" s="114"/>
      <c r="B137" s="107">
        <v>3</v>
      </c>
      <c r="C137" s="10" t="s">
        <v>838</v>
      </c>
      <c r="D137" s="118" t="s">
        <v>838</v>
      </c>
      <c r="E137" s="118" t="s">
        <v>239</v>
      </c>
      <c r="F137" s="146"/>
      <c r="G137" s="147"/>
      <c r="H137" s="11" t="s">
        <v>839</v>
      </c>
      <c r="I137" s="14">
        <v>0.99</v>
      </c>
      <c r="J137" s="109">
        <f t="shared" si="5"/>
        <v>2.9699999999999998</v>
      </c>
      <c r="K137" s="115"/>
    </row>
    <row r="138" spans="1:11" ht="35.25" customHeight="1">
      <c r="A138" s="114"/>
      <c r="B138" s="107">
        <v>2</v>
      </c>
      <c r="C138" s="10" t="s">
        <v>726</v>
      </c>
      <c r="D138" s="118" t="s">
        <v>726</v>
      </c>
      <c r="E138" s="118" t="s">
        <v>699</v>
      </c>
      <c r="F138" s="146"/>
      <c r="G138" s="147"/>
      <c r="H138" s="11" t="s">
        <v>727</v>
      </c>
      <c r="I138" s="14">
        <v>14.76</v>
      </c>
      <c r="J138" s="109">
        <f t="shared" si="5"/>
        <v>29.52</v>
      </c>
      <c r="K138" s="115"/>
    </row>
    <row r="139" spans="1:11" ht="48">
      <c r="A139" s="114"/>
      <c r="B139" s="107">
        <v>2</v>
      </c>
      <c r="C139" s="10" t="s">
        <v>728</v>
      </c>
      <c r="D139" s="118" t="s">
        <v>728</v>
      </c>
      <c r="E139" s="118" t="s">
        <v>699</v>
      </c>
      <c r="F139" s="146"/>
      <c r="G139" s="147"/>
      <c r="H139" s="11" t="s">
        <v>729</v>
      </c>
      <c r="I139" s="14">
        <v>16.920000000000002</v>
      </c>
      <c r="J139" s="109">
        <f t="shared" si="5"/>
        <v>33.840000000000003</v>
      </c>
      <c r="K139" s="115"/>
    </row>
    <row r="140" spans="1:11" ht="48">
      <c r="A140" s="114"/>
      <c r="B140" s="107">
        <v>2</v>
      </c>
      <c r="C140" s="10" t="s">
        <v>730</v>
      </c>
      <c r="D140" s="118" t="s">
        <v>730</v>
      </c>
      <c r="E140" s="118" t="s">
        <v>699</v>
      </c>
      <c r="F140" s="146"/>
      <c r="G140" s="147"/>
      <c r="H140" s="11" t="s">
        <v>731</v>
      </c>
      <c r="I140" s="14">
        <v>13.57</v>
      </c>
      <c r="J140" s="109">
        <f t="shared" si="5"/>
        <v>27.14</v>
      </c>
      <c r="K140" s="115"/>
    </row>
    <row r="141" spans="1:11" ht="24">
      <c r="A141" s="114"/>
      <c r="B141" s="107">
        <v>6</v>
      </c>
      <c r="C141" s="10" t="s">
        <v>840</v>
      </c>
      <c r="D141" s="118" t="s">
        <v>840</v>
      </c>
      <c r="E141" s="118" t="s">
        <v>28</v>
      </c>
      <c r="F141" s="146" t="s">
        <v>110</v>
      </c>
      <c r="G141" s="147"/>
      <c r="H141" s="11" t="s">
        <v>841</v>
      </c>
      <c r="I141" s="14">
        <v>6.84</v>
      </c>
      <c r="J141" s="109">
        <f t="shared" si="5"/>
        <v>41.04</v>
      </c>
      <c r="K141" s="115"/>
    </row>
    <row r="142" spans="1:11" ht="48">
      <c r="A142" s="114"/>
      <c r="B142" s="107">
        <v>2</v>
      </c>
      <c r="C142" s="10" t="s">
        <v>738</v>
      </c>
      <c r="D142" s="118" t="s">
        <v>738</v>
      </c>
      <c r="E142" s="118" t="s">
        <v>699</v>
      </c>
      <c r="F142" s="146"/>
      <c r="G142" s="147"/>
      <c r="H142" s="11" t="s">
        <v>752</v>
      </c>
      <c r="I142" s="14">
        <v>16</v>
      </c>
      <c r="J142" s="109">
        <f t="shared" si="5"/>
        <v>32</v>
      </c>
      <c r="K142" s="115"/>
    </row>
    <row r="143" spans="1:11" ht="48">
      <c r="A143" s="114"/>
      <c r="B143" s="107">
        <v>2</v>
      </c>
      <c r="C143" s="10" t="s">
        <v>739</v>
      </c>
      <c r="D143" s="118" t="s">
        <v>739</v>
      </c>
      <c r="E143" s="118" t="s">
        <v>699</v>
      </c>
      <c r="F143" s="146"/>
      <c r="G143" s="147"/>
      <c r="H143" s="11" t="s">
        <v>753</v>
      </c>
      <c r="I143" s="14">
        <v>15.57</v>
      </c>
      <c r="J143" s="109">
        <f t="shared" si="5"/>
        <v>31.14</v>
      </c>
      <c r="K143" s="115"/>
    </row>
    <row r="144" spans="1:11" ht="48">
      <c r="A144" s="114"/>
      <c r="B144" s="108">
        <v>2</v>
      </c>
      <c r="C144" s="12" t="s">
        <v>740</v>
      </c>
      <c r="D144" s="119" t="s">
        <v>740</v>
      </c>
      <c r="E144" s="119" t="s">
        <v>699</v>
      </c>
      <c r="F144" s="148"/>
      <c r="G144" s="149"/>
      <c r="H144" s="13" t="s">
        <v>754</v>
      </c>
      <c r="I144" s="15">
        <v>14.44</v>
      </c>
      <c r="J144" s="110">
        <f t="shared" si="5"/>
        <v>28.88</v>
      </c>
      <c r="K144" s="115"/>
    </row>
    <row r="145" spans="1:11" ht="15" customHeight="1" thickBot="1">
      <c r="A145" s="114"/>
      <c r="B145" s="130"/>
      <c r="C145" s="130"/>
      <c r="D145" s="131"/>
      <c r="E145" s="131"/>
      <c r="F145" s="131"/>
      <c r="G145" s="133"/>
      <c r="H145" s="132" t="s">
        <v>896</v>
      </c>
      <c r="I145" s="130"/>
      <c r="J145" s="130"/>
      <c r="K145" s="115"/>
    </row>
    <row r="146" spans="1:11" ht="13.5" thickTop="1">
      <c r="A146" s="114"/>
      <c r="B146" s="107">
        <v>100</v>
      </c>
      <c r="C146" s="10" t="s">
        <v>844</v>
      </c>
      <c r="D146" s="118" t="s">
        <v>845</v>
      </c>
      <c r="E146" s="118" t="s">
        <v>294</v>
      </c>
      <c r="F146" s="146"/>
      <c r="G146" s="147"/>
      <c r="H146" s="11" t="s">
        <v>846</v>
      </c>
      <c r="I146" s="14">
        <v>0.99</v>
      </c>
      <c r="J146" s="109">
        <f t="shared" ref="J146:J172" si="6">I146*B146</f>
        <v>99</v>
      </c>
      <c r="K146" s="115"/>
    </row>
    <row r="147" spans="1:11">
      <c r="A147" s="114"/>
      <c r="B147" s="107">
        <v>100</v>
      </c>
      <c r="C147" s="10" t="s">
        <v>844</v>
      </c>
      <c r="D147" s="118" t="s">
        <v>847</v>
      </c>
      <c r="E147" s="118" t="s">
        <v>314</v>
      </c>
      <c r="F147" s="146"/>
      <c r="G147" s="147"/>
      <c r="H147" s="11" t="s">
        <v>846</v>
      </c>
      <c r="I147" s="14">
        <v>1.2</v>
      </c>
      <c r="J147" s="109">
        <f t="shared" si="6"/>
        <v>120</v>
      </c>
      <c r="K147" s="115"/>
    </row>
    <row r="148" spans="1:11" ht="36">
      <c r="A148" s="114"/>
      <c r="B148" s="107">
        <v>20</v>
      </c>
      <c r="C148" s="10" t="s">
        <v>848</v>
      </c>
      <c r="D148" s="118" t="s">
        <v>848</v>
      </c>
      <c r="E148" s="118" t="s">
        <v>239</v>
      </c>
      <c r="F148" s="146"/>
      <c r="G148" s="147"/>
      <c r="H148" s="11" t="s">
        <v>849</v>
      </c>
      <c r="I148" s="14">
        <v>0.99</v>
      </c>
      <c r="J148" s="109">
        <f t="shared" si="6"/>
        <v>19.8</v>
      </c>
      <c r="K148" s="115"/>
    </row>
    <row r="149" spans="1:11" ht="24">
      <c r="A149" s="114"/>
      <c r="B149" s="140">
        <v>0</v>
      </c>
      <c r="C149" s="141" t="s">
        <v>850</v>
      </c>
      <c r="D149" s="142" t="s">
        <v>851</v>
      </c>
      <c r="E149" s="142" t="s">
        <v>812</v>
      </c>
      <c r="F149" s="150"/>
      <c r="G149" s="151"/>
      <c r="H149" s="143" t="s">
        <v>852</v>
      </c>
      <c r="I149" s="144">
        <v>1.35</v>
      </c>
      <c r="J149" s="145">
        <f t="shared" si="6"/>
        <v>0</v>
      </c>
      <c r="K149" s="115"/>
    </row>
    <row r="150" spans="1:11" ht="24">
      <c r="A150" s="114"/>
      <c r="B150" s="107">
        <v>40</v>
      </c>
      <c r="C150" s="10" t="s">
        <v>853</v>
      </c>
      <c r="D150" s="118" t="s">
        <v>854</v>
      </c>
      <c r="E150" s="118" t="s">
        <v>590</v>
      </c>
      <c r="F150" s="146" t="s">
        <v>239</v>
      </c>
      <c r="G150" s="147"/>
      <c r="H150" s="11" t="s">
        <v>855</v>
      </c>
      <c r="I150" s="14">
        <v>0.75</v>
      </c>
      <c r="J150" s="109">
        <f t="shared" si="6"/>
        <v>30</v>
      </c>
      <c r="K150" s="115"/>
    </row>
    <row r="151" spans="1:11" ht="24">
      <c r="A151" s="114"/>
      <c r="B151" s="107">
        <v>5</v>
      </c>
      <c r="C151" s="10" t="s">
        <v>856</v>
      </c>
      <c r="D151" s="118" t="s">
        <v>856</v>
      </c>
      <c r="E151" s="118"/>
      <c r="F151" s="146"/>
      <c r="G151" s="147"/>
      <c r="H151" s="11" t="s">
        <v>857</v>
      </c>
      <c r="I151" s="14">
        <v>24.61</v>
      </c>
      <c r="J151" s="109">
        <f t="shared" si="6"/>
        <v>123.05</v>
      </c>
      <c r="K151" s="115"/>
    </row>
    <row r="152" spans="1:11" ht="24">
      <c r="A152" s="114"/>
      <c r="B152" s="107">
        <v>10</v>
      </c>
      <c r="C152" s="10" t="s">
        <v>858</v>
      </c>
      <c r="D152" s="118" t="s">
        <v>858</v>
      </c>
      <c r="E152" s="118" t="s">
        <v>239</v>
      </c>
      <c r="F152" s="146"/>
      <c r="G152" s="147"/>
      <c r="H152" s="11" t="s">
        <v>859</v>
      </c>
      <c r="I152" s="14">
        <v>8.2899999999999991</v>
      </c>
      <c r="J152" s="109">
        <f t="shared" si="6"/>
        <v>82.899999999999991</v>
      </c>
      <c r="K152" s="115"/>
    </row>
    <row r="153" spans="1:11" ht="24">
      <c r="A153" s="114"/>
      <c r="B153" s="107">
        <v>10</v>
      </c>
      <c r="C153" s="10" t="s">
        <v>860</v>
      </c>
      <c r="D153" s="118" t="s">
        <v>860</v>
      </c>
      <c r="E153" s="118" t="s">
        <v>239</v>
      </c>
      <c r="F153" s="146"/>
      <c r="G153" s="147"/>
      <c r="H153" s="11" t="s">
        <v>861</v>
      </c>
      <c r="I153" s="14">
        <v>9.77</v>
      </c>
      <c r="J153" s="109">
        <f t="shared" si="6"/>
        <v>97.699999999999989</v>
      </c>
      <c r="K153" s="115"/>
    </row>
    <row r="154" spans="1:11" ht="24">
      <c r="A154" s="114"/>
      <c r="B154" s="107">
        <v>10</v>
      </c>
      <c r="C154" s="10" t="s">
        <v>820</v>
      </c>
      <c r="D154" s="118" t="s">
        <v>820</v>
      </c>
      <c r="E154" s="118" t="s">
        <v>239</v>
      </c>
      <c r="F154" s="146"/>
      <c r="G154" s="147"/>
      <c r="H154" s="11" t="s">
        <v>821</v>
      </c>
      <c r="I154" s="14">
        <v>10.23</v>
      </c>
      <c r="J154" s="109">
        <f t="shared" si="6"/>
        <v>102.30000000000001</v>
      </c>
      <c r="K154" s="115"/>
    </row>
    <row r="155" spans="1:11" ht="24">
      <c r="A155" s="114"/>
      <c r="B155" s="107">
        <v>40</v>
      </c>
      <c r="C155" s="10" t="s">
        <v>862</v>
      </c>
      <c r="D155" s="118" t="s">
        <v>862</v>
      </c>
      <c r="E155" s="118" t="s">
        <v>25</v>
      </c>
      <c r="F155" s="146"/>
      <c r="G155" s="147"/>
      <c r="H155" s="11" t="s">
        <v>863</v>
      </c>
      <c r="I155" s="14">
        <v>2.09</v>
      </c>
      <c r="J155" s="109">
        <f t="shared" si="6"/>
        <v>83.6</v>
      </c>
      <c r="K155" s="115"/>
    </row>
    <row r="156" spans="1:11" ht="36">
      <c r="A156" s="114"/>
      <c r="B156" s="107">
        <v>10</v>
      </c>
      <c r="C156" s="10" t="s">
        <v>864</v>
      </c>
      <c r="D156" s="118" t="s">
        <v>864</v>
      </c>
      <c r="E156" s="118" t="s">
        <v>28</v>
      </c>
      <c r="F156" s="146" t="s">
        <v>528</v>
      </c>
      <c r="G156" s="147"/>
      <c r="H156" s="11" t="s">
        <v>865</v>
      </c>
      <c r="I156" s="14">
        <v>1.75</v>
      </c>
      <c r="J156" s="109">
        <f t="shared" si="6"/>
        <v>17.5</v>
      </c>
      <c r="K156" s="115"/>
    </row>
    <row r="157" spans="1:11" ht="36">
      <c r="A157" s="114"/>
      <c r="B157" s="107">
        <v>20</v>
      </c>
      <c r="C157" s="10" t="s">
        <v>866</v>
      </c>
      <c r="D157" s="118" t="s">
        <v>867</v>
      </c>
      <c r="E157" s="118" t="s">
        <v>272</v>
      </c>
      <c r="F157" s="146" t="s">
        <v>28</v>
      </c>
      <c r="G157" s="147"/>
      <c r="H157" s="11" t="s">
        <v>868</v>
      </c>
      <c r="I157" s="14">
        <v>2.89</v>
      </c>
      <c r="J157" s="109">
        <f t="shared" si="6"/>
        <v>57.800000000000004</v>
      </c>
      <c r="K157" s="115"/>
    </row>
    <row r="158" spans="1:11" ht="36">
      <c r="A158" s="114"/>
      <c r="B158" s="107">
        <v>20</v>
      </c>
      <c r="C158" s="10" t="s">
        <v>866</v>
      </c>
      <c r="D158" s="118" t="s">
        <v>869</v>
      </c>
      <c r="E158" s="118" t="s">
        <v>870</v>
      </c>
      <c r="F158" s="146" t="s">
        <v>27</v>
      </c>
      <c r="G158" s="147"/>
      <c r="H158" s="11" t="s">
        <v>868</v>
      </c>
      <c r="I158" s="14">
        <v>2.31</v>
      </c>
      <c r="J158" s="109">
        <f t="shared" si="6"/>
        <v>46.2</v>
      </c>
      <c r="K158" s="115"/>
    </row>
    <row r="159" spans="1:11" ht="36">
      <c r="A159" s="114"/>
      <c r="B159" s="107">
        <v>20</v>
      </c>
      <c r="C159" s="10" t="s">
        <v>866</v>
      </c>
      <c r="D159" s="118" t="s">
        <v>869</v>
      </c>
      <c r="E159" s="118" t="s">
        <v>870</v>
      </c>
      <c r="F159" s="146" t="s">
        <v>28</v>
      </c>
      <c r="G159" s="147"/>
      <c r="H159" s="11" t="s">
        <v>868</v>
      </c>
      <c r="I159" s="14">
        <v>2.31</v>
      </c>
      <c r="J159" s="109">
        <f t="shared" si="6"/>
        <v>46.2</v>
      </c>
      <c r="K159" s="115"/>
    </row>
    <row r="160" spans="1:11">
      <c r="A160" s="114"/>
      <c r="B160" s="107">
        <v>50</v>
      </c>
      <c r="C160" s="10" t="s">
        <v>871</v>
      </c>
      <c r="D160" s="118" t="s">
        <v>872</v>
      </c>
      <c r="E160" s="118" t="s">
        <v>314</v>
      </c>
      <c r="F160" s="146"/>
      <c r="G160" s="147"/>
      <c r="H160" s="11" t="s">
        <v>873</v>
      </c>
      <c r="I160" s="14">
        <v>0.65</v>
      </c>
      <c r="J160" s="109">
        <f t="shared" si="6"/>
        <v>32.5</v>
      </c>
      <c r="K160" s="115"/>
    </row>
    <row r="161" spans="1:11" ht="35.25" customHeight="1">
      <c r="A161" s="114"/>
      <c r="B161" s="107">
        <v>1</v>
      </c>
      <c r="C161" s="10" t="s">
        <v>874</v>
      </c>
      <c r="D161" s="118" t="s">
        <v>874</v>
      </c>
      <c r="E161" s="118" t="s">
        <v>699</v>
      </c>
      <c r="F161" s="146"/>
      <c r="G161" s="147"/>
      <c r="H161" s="11" t="s">
        <v>875</v>
      </c>
      <c r="I161" s="14">
        <v>16.21</v>
      </c>
      <c r="J161" s="109">
        <f t="shared" si="6"/>
        <v>16.21</v>
      </c>
      <c r="K161" s="115"/>
    </row>
    <row r="162" spans="1:11" ht="24">
      <c r="A162" s="114"/>
      <c r="B162" s="107">
        <v>40</v>
      </c>
      <c r="C162" s="10" t="s">
        <v>109</v>
      </c>
      <c r="D162" s="118" t="s">
        <v>109</v>
      </c>
      <c r="E162" s="118" t="s">
        <v>110</v>
      </c>
      <c r="F162" s="146"/>
      <c r="G162" s="147"/>
      <c r="H162" s="11" t="s">
        <v>783</v>
      </c>
      <c r="I162" s="14">
        <v>0.65</v>
      </c>
      <c r="J162" s="109">
        <f t="shared" si="6"/>
        <v>26</v>
      </c>
      <c r="K162" s="115"/>
    </row>
    <row r="163" spans="1:11">
      <c r="A163" s="114"/>
      <c r="B163" s="107">
        <v>50</v>
      </c>
      <c r="C163" s="10" t="s">
        <v>876</v>
      </c>
      <c r="D163" s="118" t="s">
        <v>877</v>
      </c>
      <c r="E163" s="118" t="s">
        <v>878</v>
      </c>
      <c r="F163" s="146"/>
      <c r="G163" s="147"/>
      <c r="H163" s="11" t="s">
        <v>879</v>
      </c>
      <c r="I163" s="14">
        <v>0.84</v>
      </c>
      <c r="J163" s="109">
        <f t="shared" si="6"/>
        <v>42</v>
      </c>
      <c r="K163" s="115"/>
    </row>
    <row r="164" spans="1:11">
      <c r="A164" s="114"/>
      <c r="B164" s="107">
        <v>40</v>
      </c>
      <c r="C164" s="10" t="s">
        <v>880</v>
      </c>
      <c r="D164" s="118" t="s">
        <v>881</v>
      </c>
      <c r="E164" s="118" t="s">
        <v>882</v>
      </c>
      <c r="F164" s="146"/>
      <c r="G164" s="147"/>
      <c r="H164" s="11" t="s">
        <v>883</v>
      </c>
      <c r="I164" s="14">
        <v>1.49</v>
      </c>
      <c r="J164" s="109">
        <f t="shared" si="6"/>
        <v>59.6</v>
      </c>
      <c r="K164" s="115"/>
    </row>
    <row r="165" spans="1:11">
      <c r="A165" s="114"/>
      <c r="B165" s="107">
        <v>40</v>
      </c>
      <c r="C165" s="10" t="s">
        <v>884</v>
      </c>
      <c r="D165" s="118" t="s">
        <v>885</v>
      </c>
      <c r="E165" s="118" t="s">
        <v>886</v>
      </c>
      <c r="F165" s="146"/>
      <c r="G165" s="147"/>
      <c r="H165" s="11" t="s">
        <v>887</v>
      </c>
      <c r="I165" s="14">
        <v>0.81</v>
      </c>
      <c r="J165" s="109">
        <f t="shared" si="6"/>
        <v>32.400000000000006</v>
      </c>
      <c r="K165" s="115"/>
    </row>
    <row r="166" spans="1:11">
      <c r="A166" s="114"/>
      <c r="B166" s="107">
        <v>40</v>
      </c>
      <c r="C166" s="10" t="s">
        <v>888</v>
      </c>
      <c r="D166" s="118" t="s">
        <v>889</v>
      </c>
      <c r="E166" s="118" t="s">
        <v>890</v>
      </c>
      <c r="F166" s="146"/>
      <c r="G166" s="147"/>
      <c r="H166" s="11" t="s">
        <v>891</v>
      </c>
      <c r="I166" s="14">
        <v>2.2400000000000002</v>
      </c>
      <c r="J166" s="109">
        <f t="shared" si="6"/>
        <v>89.600000000000009</v>
      </c>
      <c r="K166" s="115"/>
    </row>
    <row r="167" spans="1:11" ht="24">
      <c r="A167" s="114"/>
      <c r="B167" s="107">
        <v>50</v>
      </c>
      <c r="C167" s="10" t="s">
        <v>597</v>
      </c>
      <c r="D167" s="118" t="s">
        <v>824</v>
      </c>
      <c r="E167" s="118" t="s">
        <v>294</v>
      </c>
      <c r="F167" s="146"/>
      <c r="G167" s="147"/>
      <c r="H167" s="11" t="s">
        <v>817</v>
      </c>
      <c r="I167" s="14">
        <v>1.17</v>
      </c>
      <c r="J167" s="109">
        <f t="shared" si="6"/>
        <v>58.5</v>
      </c>
      <c r="K167" s="115"/>
    </row>
    <row r="168" spans="1:11" ht="24">
      <c r="A168" s="114"/>
      <c r="B168" s="107">
        <v>50</v>
      </c>
      <c r="C168" s="10" t="s">
        <v>597</v>
      </c>
      <c r="D168" s="118" t="s">
        <v>826</v>
      </c>
      <c r="E168" s="118" t="s">
        <v>701</v>
      </c>
      <c r="F168" s="146"/>
      <c r="G168" s="147"/>
      <c r="H168" s="11" t="s">
        <v>817</v>
      </c>
      <c r="I168" s="14">
        <v>1.6</v>
      </c>
      <c r="J168" s="109">
        <f t="shared" si="6"/>
        <v>80</v>
      </c>
      <c r="K168" s="115"/>
    </row>
    <row r="169" spans="1:11" ht="24">
      <c r="A169" s="114"/>
      <c r="B169" s="107">
        <v>40</v>
      </c>
      <c r="C169" s="10" t="s">
        <v>831</v>
      </c>
      <c r="D169" s="118" t="s">
        <v>892</v>
      </c>
      <c r="E169" s="118" t="s">
        <v>314</v>
      </c>
      <c r="F169" s="146"/>
      <c r="G169" s="147"/>
      <c r="H169" s="11" t="s">
        <v>833</v>
      </c>
      <c r="I169" s="14">
        <v>2.2400000000000002</v>
      </c>
      <c r="J169" s="109">
        <f t="shared" si="6"/>
        <v>89.600000000000009</v>
      </c>
      <c r="K169" s="115"/>
    </row>
    <row r="170" spans="1:11">
      <c r="A170" s="114"/>
      <c r="B170" s="107">
        <v>70</v>
      </c>
      <c r="C170" s="10" t="s">
        <v>893</v>
      </c>
      <c r="D170" s="118" t="s">
        <v>894</v>
      </c>
      <c r="E170" s="118" t="s">
        <v>878</v>
      </c>
      <c r="F170" s="146" t="s">
        <v>273</v>
      </c>
      <c r="G170" s="147"/>
      <c r="H170" s="11" t="s">
        <v>895</v>
      </c>
      <c r="I170" s="14">
        <v>0.48</v>
      </c>
      <c r="J170" s="109">
        <f t="shared" si="6"/>
        <v>33.6</v>
      </c>
      <c r="K170" s="115"/>
    </row>
    <row r="171" spans="1:11">
      <c r="A171" s="114"/>
      <c r="B171" s="107">
        <v>70</v>
      </c>
      <c r="C171" s="10" t="s">
        <v>893</v>
      </c>
      <c r="D171" s="118" t="s">
        <v>894</v>
      </c>
      <c r="E171" s="118" t="s">
        <v>878</v>
      </c>
      <c r="F171" s="146" t="s">
        <v>110</v>
      </c>
      <c r="G171" s="147"/>
      <c r="H171" s="11" t="s">
        <v>895</v>
      </c>
      <c r="I171" s="14">
        <v>0.48</v>
      </c>
      <c r="J171" s="109">
        <f t="shared" si="6"/>
        <v>33.6</v>
      </c>
      <c r="K171" s="115"/>
    </row>
    <row r="172" spans="1:11">
      <c r="A172" s="114"/>
      <c r="B172" s="108">
        <v>70</v>
      </c>
      <c r="C172" s="12" t="s">
        <v>893</v>
      </c>
      <c r="D172" s="119" t="s">
        <v>894</v>
      </c>
      <c r="E172" s="119" t="s">
        <v>878</v>
      </c>
      <c r="F172" s="148" t="s">
        <v>782</v>
      </c>
      <c r="G172" s="149"/>
      <c r="H172" s="13" t="s">
        <v>895</v>
      </c>
      <c r="I172" s="15">
        <v>0.48</v>
      </c>
      <c r="J172" s="110">
        <f t="shared" si="6"/>
        <v>33.6</v>
      </c>
      <c r="K172" s="115"/>
    </row>
    <row r="173" spans="1:11">
      <c r="A173" s="114"/>
      <c r="B173" s="126"/>
      <c r="C173" s="126"/>
      <c r="D173" s="126"/>
      <c r="E173" s="126"/>
      <c r="F173" s="126"/>
      <c r="G173" s="126"/>
      <c r="H173" s="126"/>
      <c r="I173" s="127" t="s">
        <v>255</v>
      </c>
      <c r="J173" s="128">
        <f>SUM(J23:J172)</f>
        <v>4403.9700000000012</v>
      </c>
      <c r="K173" s="115"/>
    </row>
    <row r="174" spans="1:11">
      <c r="A174" s="114"/>
      <c r="B174" s="126"/>
      <c r="C174" s="126"/>
      <c r="D174" s="126"/>
      <c r="E174" s="126"/>
      <c r="F174" s="126"/>
      <c r="G174" s="126"/>
      <c r="H174" s="126"/>
      <c r="I174" s="136" t="s">
        <v>842</v>
      </c>
      <c r="J174" s="128">
        <f>J173*-40%</f>
        <v>-1761.5880000000006</v>
      </c>
      <c r="K174" s="115"/>
    </row>
    <row r="175" spans="1:11" outlineLevel="1">
      <c r="A175" s="114"/>
      <c r="B175" s="126"/>
      <c r="C175" s="126"/>
      <c r="D175" s="126"/>
      <c r="E175" s="126"/>
      <c r="F175" s="126"/>
      <c r="G175" s="126"/>
      <c r="H175" s="126"/>
      <c r="I175" s="136" t="s">
        <v>843</v>
      </c>
      <c r="J175" s="128">
        <v>0</v>
      </c>
      <c r="K175" s="115"/>
    </row>
    <row r="176" spans="1:11">
      <c r="A176" s="114"/>
      <c r="B176" s="126"/>
      <c r="C176" s="126"/>
      <c r="D176" s="126"/>
      <c r="E176" s="126"/>
      <c r="F176" s="126"/>
      <c r="G176" s="126"/>
      <c r="H176" s="126"/>
      <c r="I176" s="127" t="s">
        <v>257</v>
      </c>
      <c r="J176" s="128">
        <f>SUM(J173:J175)</f>
        <v>2642.3820000000005</v>
      </c>
      <c r="K176" s="115"/>
    </row>
    <row r="177" spans="1:11">
      <c r="A177" s="6"/>
      <c r="B177" s="7"/>
      <c r="C177" s="7"/>
      <c r="D177" s="7"/>
      <c r="E177" s="7"/>
      <c r="F177" s="7"/>
      <c r="G177" s="7"/>
      <c r="H177" s="7" t="s">
        <v>914</v>
      </c>
      <c r="I177" s="7"/>
      <c r="J177" s="7"/>
      <c r="K177" s="8"/>
    </row>
    <row r="179" spans="1:11">
      <c r="H179" s="1" t="s">
        <v>705</v>
      </c>
      <c r="I179" s="91">
        <f>'Tax Invoice'!M11</f>
        <v>35.44</v>
      </c>
    </row>
    <row r="180" spans="1:11">
      <c r="H180" s="1" t="s">
        <v>706</v>
      </c>
      <c r="I180" s="91">
        <f>I179*J173</f>
        <v>156076.69680000003</v>
      </c>
    </row>
    <row r="181" spans="1:11">
      <c r="H181" s="1" t="s">
        <v>707</v>
      </c>
      <c r="I181" s="91">
        <f>I179*J176</f>
        <v>93646.018080000009</v>
      </c>
    </row>
    <row r="182" spans="1:11">
      <c r="H182" s="1"/>
      <c r="I182" s="91"/>
    </row>
    <row r="183" spans="1:11">
      <c r="H183" s="1"/>
      <c r="I183" s="91"/>
    </row>
    <row r="184" spans="1:11">
      <c r="H184" s="1"/>
      <c r="I184" s="91"/>
    </row>
  </sheetData>
  <mergeCells count="146">
    <mergeCell ref="F143:G143"/>
    <mergeCell ref="F144:G144"/>
    <mergeCell ref="F138:G138"/>
    <mergeCell ref="F139:G139"/>
    <mergeCell ref="F140:G140"/>
    <mergeCell ref="F141:G141"/>
    <mergeCell ref="F142:G142"/>
    <mergeCell ref="F133:G133"/>
    <mergeCell ref="F134:G134"/>
    <mergeCell ref="F135:G135"/>
    <mergeCell ref="F136:G136"/>
    <mergeCell ref="F137:G137"/>
    <mergeCell ref="F127:G127"/>
    <mergeCell ref="F129:G129"/>
    <mergeCell ref="F130:G130"/>
    <mergeCell ref="F131:G131"/>
    <mergeCell ref="F132:G132"/>
    <mergeCell ref="F122:G122"/>
    <mergeCell ref="F123:G123"/>
    <mergeCell ref="F124:G124"/>
    <mergeCell ref="F125:G125"/>
    <mergeCell ref="F126:G126"/>
    <mergeCell ref="F117:G117"/>
    <mergeCell ref="F118:G118"/>
    <mergeCell ref="F119:G119"/>
    <mergeCell ref="F120:G120"/>
    <mergeCell ref="F121:G121"/>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5:G85"/>
    <mergeCell ref="F86:G86"/>
    <mergeCell ref="F87:G87"/>
    <mergeCell ref="F88:G88"/>
    <mergeCell ref="F89:G89"/>
    <mergeCell ref="F79:G79"/>
    <mergeCell ref="F80:G80"/>
    <mergeCell ref="F81:G81"/>
    <mergeCell ref="F82:G82"/>
    <mergeCell ref="F83:G8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3:G53"/>
    <mergeCell ref="F54:G54"/>
    <mergeCell ref="F55:G55"/>
    <mergeCell ref="F56:G56"/>
    <mergeCell ref="F57:G57"/>
    <mergeCell ref="F47:G47"/>
    <mergeCell ref="F48:G48"/>
    <mergeCell ref="F50:G50"/>
    <mergeCell ref="F51:G51"/>
    <mergeCell ref="F52:G52"/>
    <mergeCell ref="F41:G41"/>
    <mergeCell ref="F42:G42"/>
    <mergeCell ref="F43:G43"/>
    <mergeCell ref="F45:G45"/>
    <mergeCell ref="F46:G46"/>
    <mergeCell ref="F36:G36"/>
    <mergeCell ref="F37:G37"/>
    <mergeCell ref="F38:G38"/>
    <mergeCell ref="F39:G39"/>
    <mergeCell ref="F40:G40"/>
    <mergeCell ref="F31:G31"/>
    <mergeCell ref="F32:G32"/>
    <mergeCell ref="F33:G33"/>
    <mergeCell ref="F34:G34"/>
    <mergeCell ref="F35:G35"/>
    <mergeCell ref="J10:J11"/>
    <mergeCell ref="J14:J15"/>
    <mergeCell ref="F20:G20"/>
    <mergeCell ref="F21:G21"/>
    <mergeCell ref="F23:G23"/>
    <mergeCell ref="F24:G24"/>
    <mergeCell ref="F25:G25"/>
    <mergeCell ref="F26:G26"/>
    <mergeCell ref="F27:G27"/>
    <mergeCell ref="F28:G28"/>
    <mergeCell ref="F29:G29"/>
    <mergeCell ref="F30:G30"/>
    <mergeCell ref="F146:G146"/>
    <mergeCell ref="F147:G147"/>
    <mergeCell ref="F148:G148"/>
    <mergeCell ref="F149:G149"/>
    <mergeCell ref="F150:G150"/>
    <mergeCell ref="F151:G151"/>
    <mergeCell ref="F152:G152"/>
    <mergeCell ref="F153:G153"/>
    <mergeCell ref="F154:G154"/>
    <mergeCell ref="F155:G155"/>
    <mergeCell ref="F156:G156"/>
    <mergeCell ref="F157:G157"/>
    <mergeCell ref="F158:G158"/>
    <mergeCell ref="F159:G159"/>
    <mergeCell ref="F160:G160"/>
    <mergeCell ref="F161:G161"/>
    <mergeCell ref="F162:G162"/>
    <mergeCell ref="F163:G163"/>
    <mergeCell ref="F164:G164"/>
    <mergeCell ref="F165:G165"/>
    <mergeCell ref="F166:G166"/>
    <mergeCell ref="F167:G167"/>
    <mergeCell ref="F168:G168"/>
    <mergeCell ref="F169:G169"/>
    <mergeCell ref="F170:G170"/>
    <mergeCell ref="F171:G171"/>
    <mergeCell ref="F172:G17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D877E-26A9-48D8-B319-35CB00969192}">
  <sheetPr>
    <tabColor rgb="FFFFC000"/>
  </sheetPr>
  <dimension ref="A1:K59"/>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39896</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901</v>
      </c>
      <c r="I22" s="130"/>
      <c r="J22" s="130"/>
      <c r="K22" s="115"/>
    </row>
    <row r="23" spans="1:11" ht="48.75" thickBot="1">
      <c r="A23" s="114"/>
      <c r="B23" s="107">
        <v>1</v>
      </c>
      <c r="C23" s="10" t="s">
        <v>792</v>
      </c>
      <c r="D23" s="118" t="s">
        <v>792</v>
      </c>
      <c r="E23" s="118" t="s">
        <v>699</v>
      </c>
      <c r="F23" s="146"/>
      <c r="G23" s="147"/>
      <c r="H23" s="11" t="s">
        <v>793</v>
      </c>
      <c r="I23" s="14">
        <v>26.8</v>
      </c>
      <c r="J23" s="109">
        <f t="shared" ref="J23:J47" si="0">I23*B23</f>
        <v>26.8</v>
      </c>
      <c r="K23" s="115"/>
    </row>
    <row r="24" spans="1:11" ht="48">
      <c r="A24" s="114"/>
      <c r="B24" s="107">
        <v>1</v>
      </c>
      <c r="C24" s="10" t="s">
        <v>715</v>
      </c>
      <c r="D24" s="118" t="s">
        <v>715</v>
      </c>
      <c r="E24" s="118" t="s">
        <v>699</v>
      </c>
      <c r="F24" s="146"/>
      <c r="G24" s="147"/>
      <c r="H24" s="11" t="s">
        <v>716</v>
      </c>
      <c r="I24" s="14">
        <v>28.88</v>
      </c>
      <c r="J24" s="109">
        <f t="shared" si="0"/>
        <v>28.88</v>
      </c>
      <c r="K24" s="115"/>
    </row>
    <row r="25" spans="1:11" ht="60">
      <c r="A25" s="114"/>
      <c r="B25" s="107">
        <v>1</v>
      </c>
      <c r="C25" s="10" t="s">
        <v>717</v>
      </c>
      <c r="D25" s="118" t="s">
        <v>717</v>
      </c>
      <c r="E25" s="118" t="s">
        <v>699</v>
      </c>
      <c r="F25" s="146"/>
      <c r="G25" s="147"/>
      <c r="H25" s="11" t="s">
        <v>718</v>
      </c>
      <c r="I25" s="14">
        <v>25.53</v>
      </c>
      <c r="J25" s="109">
        <f t="shared" si="0"/>
        <v>25.53</v>
      </c>
      <c r="K25" s="115"/>
    </row>
    <row r="26" spans="1:11" ht="48">
      <c r="A26" s="114"/>
      <c r="B26" s="107">
        <v>1</v>
      </c>
      <c r="C26" s="10" t="s">
        <v>719</v>
      </c>
      <c r="D26" s="118" t="s">
        <v>719</v>
      </c>
      <c r="E26" s="118" t="s">
        <v>699</v>
      </c>
      <c r="F26" s="146"/>
      <c r="G26" s="147"/>
      <c r="H26" s="11" t="s">
        <v>745</v>
      </c>
      <c r="I26" s="14">
        <v>26.5</v>
      </c>
      <c r="J26" s="109">
        <f t="shared" si="0"/>
        <v>26.5</v>
      </c>
      <c r="K26" s="115"/>
    </row>
    <row r="27" spans="1:11" ht="48">
      <c r="A27" s="114"/>
      <c r="B27" s="107">
        <v>1</v>
      </c>
      <c r="C27" s="10" t="s">
        <v>720</v>
      </c>
      <c r="D27" s="118" t="s">
        <v>720</v>
      </c>
      <c r="E27" s="118" t="s">
        <v>699</v>
      </c>
      <c r="F27" s="146"/>
      <c r="G27" s="147"/>
      <c r="H27" s="11" t="s">
        <v>746</v>
      </c>
      <c r="I27" s="14">
        <v>26.93</v>
      </c>
      <c r="J27" s="109">
        <f t="shared" si="0"/>
        <v>26.93</v>
      </c>
      <c r="K27" s="115"/>
    </row>
    <row r="28" spans="1:11" ht="48">
      <c r="A28" s="114"/>
      <c r="B28" s="107">
        <v>1</v>
      </c>
      <c r="C28" s="10" t="s">
        <v>797</v>
      </c>
      <c r="D28" s="118" t="s">
        <v>797</v>
      </c>
      <c r="E28" s="118" t="s">
        <v>699</v>
      </c>
      <c r="F28" s="146"/>
      <c r="G28" s="147"/>
      <c r="H28" s="11" t="s">
        <v>798</v>
      </c>
      <c r="I28" s="14">
        <v>27.36</v>
      </c>
      <c r="J28" s="109">
        <f t="shared" si="0"/>
        <v>27.36</v>
      </c>
      <c r="K28" s="115"/>
    </row>
    <row r="29" spans="1:11" ht="48">
      <c r="A29" s="114"/>
      <c r="B29" s="107">
        <v>1</v>
      </c>
      <c r="C29" s="10" t="s">
        <v>801</v>
      </c>
      <c r="D29" s="118" t="s">
        <v>801</v>
      </c>
      <c r="E29" s="118" t="s">
        <v>699</v>
      </c>
      <c r="F29" s="146"/>
      <c r="G29" s="147"/>
      <c r="H29" s="11" t="s">
        <v>802</v>
      </c>
      <c r="I29" s="14">
        <v>27.99</v>
      </c>
      <c r="J29" s="109">
        <f t="shared" si="0"/>
        <v>27.99</v>
      </c>
      <c r="K29" s="115"/>
    </row>
    <row r="30" spans="1:11" ht="48">
      <c r="A30" s="114"/>
      <c r="B30" s="107">
        <v>1</v>
      </c>
      <c r="C30" s="10" t="s">
        <v>721</v>
      </c>
      <c r="D30" s="118" t="s">
        <v>721</v>
      </c>
      <c r="E30" s="118" t="s">
        <v>699</v>
      </c>
      <c r="F30" s="146"/>
      <c r="G30" s="147"/>
      <c r="H30" s="11" t="s">
        <v>747</v>
      </c>
      <c r="I30" s="14">
        <v>29.11</v>
      </c>
      <c r="J30" s="109">
        <f t="shared" si="0"/>
        <v>29.11</v>
      </c>
      <c r="K30" s="115"/>
    </row>
    <row r="31" spans="1:11" ht="36">
      <c r="A31" s="114"/>
      <c r="B31" s="107">
        <v>4</v>
      </c>
      <c r="C31" s="10" t="s">
        <v>724</v>
      </c>
      <c r="D31" s="118" t="s">
        <v>724</v>
      </c>
      <c r="E31" s="118" t="s">
        <v>701</v>
      </c>
      <c r="F31" s="146" t="s">
        <v>239</v>
      </c>
      <c r="G31" s="147"/>
      <c r="H31" s="11" t="s">
        <v>725</v>
      </c>
      <c r="I31" s="14">
        <v>2.15</v>
      </c>
      <c r="J31" s="109">
        <f t="shared" si="0"/>
        <v>8.6</v>
      </c>
      <c r="K31" s="115"/>
    </row>
    <row r="32" spans="1:11" ht="36">
      <c r="A32" s="114"/>
      <c r="B32" s="107">
        <v>4</v>
      </c>
      <c r="C32" s="10" t="s">
        <v>724</v>
      </c>
      <c r="D32" s="118" t="s">
        <v>724</v>
      </c>
      <c r="E32" s="118" t="s">
        <v>803</v>
      </c>
      <c r="F32" s="146" t="s">
        <v>239</v>
      </c>
      <c r="G32" s="147"/>
      <c r="H32" s="11" t="s">
        <v>725</v>
      </c>
      <c r="I32" s="14">
        <v>2.15</v>
      </c>
      <c r="J32" s="109">
        <f t="shared" si="0"/>
        <v>8.6</v>
      </c>
      <c r="K32" s="115"/>
    </row>
    <row r="33" spans="1:11" ht="36">
      <c r="A33" s="114"/>
      <c r="B33" s="107">
        <v>4</v>
      </c>
      <c r="C33" s="10" t="s">
        <v>724</v>
      </c>
      <c r="D33" s="118" t="s">
        <v>724</v>
      </c>
      <c r="E33" s="118" t="s">
        <v>804</v>
      </c>
      <c r="F33" s="146" t="s">
        <v>239</v>
      </c>
      <c r="G33" s="147"/>
      <c r="H33" s="11" t="s">
        <v>725</v>
      </c>
      <c r="I33" s="14">
        <v>2.15</v>
      </c>
      <c r="J33" s="109">
        <f t="shared" si="0"/>
        <v>8.6</v>
      </c>
      <c r="K33" s="115"/>
    </row>
    <row r="34" spans="1:11">
      <c r="A34" s="114"/>
      <c r="B34" s="107">
        <v>10</v>
      </c>
      <c r="C34" s="10" t="s">
        <v>805</v>
      </c>
      <c r="D34" s="118" t="s">
        <v>806</v>
      </c>
      <c r="E34" s="118" t="s">
        <v>298</v>
      </c>
      <c r="F34" s="146"/>
      <c r="G34" s="147"/>
      <c r="H34" s="11" t="s">
        <v>807</v>
      </c>
      <c r="I34" s="14">
        <v>1.17</v>
      </c>
      <c r="J34" s="109">
        <f t="shared" si="0"/>
        <v>11.7</v>
      </c>
      <c r="K34" s="115"/>
    </row>
    <row r="35" spans="1:11">
      <c r="A35" s="114"/>
      <c r="B35" s="107">
        <v>10</v>
      </c>
      <c r="C35" s="10" t="s">
        <v>805</v>
      </c>
      <c r="D35" s="118" t="s">
        <v>808</v>
      </c>
      <c r="E35" s="118" t="s">
        <v>294</v>
      </c>
      <c r="F35" s="146"/>
      <c r="G35" s="147"/>
      <c r="H35" s="11" t="s">
        <v>807</v>
      </c>
      <c r="I35" s="14">
        <v>1.32</v>
      </c>
      <c r="J35" s="109">
        <f t="shared" si="0"/>
        <v>13.200000000000001</v>
      </c>
      <c r="K35" s="115"/>
    </row>
    <row r="36" spans="1:11">
      <c r="A36" s="114"/>
      <c r="B36" s="107">
        <v>10</v>
      </c>
      <c r="C36" s="10" t="s">
        <v>805</v>
      </c>
      <c r="D36" s="118" t="s">
        <v>809</v>
      </c>
      <c r="E36" s="118" t="s">
        <v>314</v>
      </c>
      <c r="F36" s="146"/>
      <c r="G36" s="147"/>
      <c r="H36" s="11" t="s">
        <v>807</v>
      </c>
      <c r="I36" s="14">
        <v>1.62</v>
      </c>
      <c r="J36" s="109">
        <f t="shared" si="0"/>
        <v>16.200000000000003</v>
      </c>
      <c r="K36" s="115"/>
    </row>
    <row r="37" spans="1:11">
      <c r="A37" s="114"/>
      <c r="B37" s="107">
        <v>10</v>
      </c>
      <c r="C37" s="10" t="s">
        <v>810</v>
      </c>
      <c r="D37" s="118" t="s">
        <v>811</v>
      </c>
      <c r="E37" s="118" t="s">
        <v>812</v>
      </c>
      <c r="F37" s="146" t="s">
        <v>273</v>
      </c>
      <c r="G37" s="147"/>
      <c r="H37" s="11" t="s">
        <v>813</v>
      </c>
      <c r="I37" s="14">
        <v>1.74</v>
      </c>
      <c r="J37" s="109">
        <f t="shared" si="0"/>
        <v>17.399999999999999</v>
      </c>
      <c r="K37" s="115"/>
    </row>
    <row r="38" spans="1:11">
      <c r="A38" s="114"/>
      <c r="B38" s="107">
        <v>10</v>
      </c>
      <c r="C38" s="10" t="s">
        <v>810</v>
      </c>
      <c r="D38" s="118" t="s">
        <v>814</v>
      </c>
      <c r="E38" s="118" t="s">
        <v>298</v>
      </c>
      <c r="F38" s="146" t="s">
        <v>273</v>
      </c>
      <c r="G38" s="147"/>
      <c r="H38" s="11" t="s">
        <v>813</v>
      </c>
      <c r="I38" s="14">
        <v>1.92</v>
      </c>
      <c r="J38" s="109">
        <f t="shared" si="0"/>
        <v>19.2</v>
      </c>
      <c r="K38" s="115"/>
    </row>
    <row r="39" spans="1:11">
      <c r="A39" s="114"/>
      <c r="B39" s="107">
        <v>10</v>
      </c>
      <c r="C39" s="10" t="s">
        <v>810</v>
      </c>
      <c r="D39" s="118" t="s">
        <v>815</v>
      </c>
      <c r="E39" s="118" t="s">
        <v>294</v>
      </c>
      <c r="F39" s="146" t="s">
        <v>273</v>
      </c>
      <c r="G39" s="147"/>
      <c r="H39" s="11" t="s">
        <v>813</v>
      </c>
      <c r="I39" s="14">
        <v>2.0699999999999998</v>
      </c>
      <c r="J39" s="109">
        <f t="shared" si="0"/>
        <v>20.7</v>
      </c>
      <c r="K39" s="115"/>
    </row>
    <row r="40" spans="1:11" ht="35.25" customHeight="1">
      <c r="A40" s="114"/>
      <c r="B40" s="107">
        <v>2</v>
      </c>
      <c r="C40" s="10" t="s">
        <v>726</v>
      </c>
      <c r="D40" s="118" t="s">
        <v>726</v>
      </c>
      <c r="E40" s="118" t="s">
        <v>699</v>
      </c>
      <c r="F40" s="146"/>
      <c r="G40" s="147"/>
      <c r="H40" s="11" t="s">
        <v>727</v>
      </c>
      <c r="I40" s="14">
        <v>14.76</v>
      </c>
      <c r="J40" s="109">
        <f t="shared" si="0"/>
        <v>29.52</v>
      </c>
      <c r="K40" s="115"/>
    </row>
    <row r="41" spans="1:11" ht="48">
      <c r="A41" s="114"/>
      <c r="B41" s="107">
        <v>2</v>
      </c>
      <c r="C41" s="10" t="s">
        <v>728</v>
      </c>
      <c r="D41" s="118" t="s">
        <v>728</v>
      </c>
      <c r="E41" s="118" t="s">
        <v>699</v>
      </c>
      <c r="F41" s="146"/>
      <c r="G41" s="147"/>
      <c r="H41" s="11" t="s">
        <v>729</v>
      </c>
      <c r="I41" s="14">
        <v>16.920000000000002</v>
      </c>
      <c r="J41" s="109">
        <f t="shared" si="0"/>
        <v>33.840000000000003</v>
      </c>
      <c r="K41" s="115"/>
    </row>
    <row r="42" spans="1:11" ht="48">
      <c r="A42" s="114"/>
      <c r="B42" s="107">
        <v>2</v>
      </c>
      <c r="C42" s="10" t="s">
        <v>730</v>
      </c>
      <c r="D42" s="118" t="s">
        <v>730</v>
      </c>
      <c r="E42" s="118" t="s">
        <v>699</v>
      </c>
      <c r="F42" s="146"/>
      <c r="G42" s="147"/>
      <c r="H42" s="11" t="s">
        <v>731</v>
      </c>
      <c r="I42" s="14">
        <v>13.57</v>
      </c>
      <c r="J42" s="109">
        <f t="shared" si="0"/>
        <v>27.14</v>
      </c>
      <c r="K42" s="115"/>
    </row>
    <row r="43" spans="1:11" ht="48">
      <c r="A43" s="114"/>
      <c r="B43" s="107">
        <v>2</v>
      </c>
      <c r="C43" s="10" t="s">
        <v>738</v>
      </c>
      <c r="D43" s="118" t="s">
        <v>738</v>
      </c>
      <c r="E43" s="118" t="s">
        <v>699</v>
      </c>
      <c r="F43" s="146"/>
      <c r="G43" s="147"/>
      <c r="H43" s="11" t="s">
        <v>752</v>
      </c>
      <c r="I43" s="14">
        <v>16</v>
      </c>
      <c r="J43" s="109">
        <f t="shared" si="0"/>
        <v>32</v>
      </c>
      <c r="K43" s="115"/>
    </row>
    <row r="44" spans="1:11" ht="48">
      <c r="A44" s="114"/>
      <c r="B44" s="107">
        <v>2</v>
      </c>
      <c r="C44" s="10" t="s">
        <v>739</v>
      </c>
      <c r="D44" s="118" t="s">
        <v>739</v>
      </c>
      <c r="E44" s="118" t="s">
        <v>699</v>
      </c>
      <c r="F44" s="146"/>
      <c r="G44" s="147"/>
      <c r="H44" s="11" t="s">
        <v>753</v>
      </c>
      <c r="I44" s="14">
        <v>15.57</v>
      </c>
      <c r="J44" s="109">
        <f t="shared" si="0"/>
        <v>31.14</v>
      </c>
      <c r="K44" s="115"/>
    </row>
    <row r="45" spans="1:11" ht="48">
      <c r="A45" s="114"/>
      <c r="B45" s="107">
        <v>1</v>
      </c>
      <c r="C45" s="10" t="s">
        <v>786</v>
      </c>
      <c r="D45" s="118" t="s">
        <v>786</v>
      </c>
      <c r="E45" s="118" t="s">
        <v>699</v>
      </c>
      <c r="F45" s="146"/>
      <c r="G45" s="147"/>
      <c r="H45" s="11" t="s">
        <v>787</v>
      </c>
      <c r="I45" s="14">
        <v>26.04</v>
      </c>
      <c r="J45" s="109">
        <f t="shared" si="0"/>
        <v>26.04</v>
      </c>
      <c r="K45" s="115"/>
    </row>
    <row r="46" spans="1:11" ht="48">
      <c r="A46" s="114"/>
      <c r="B46" s="107">
        <v>2</v>
      </c>
      <c r="C46" s="10" t="s">
        <v>740</v>
      </c>
      <c r="D46" s="118" t="s">
        <v>740</v>
      </c>
      <c r="E46" s="118" t="s">
        <v>699</v>
      </c>
      <c r="F46" s="146"/>
      <c r="G46" s="147"/>
      <c r="H46" s="11" t="s">
        <v>754</v>
      </c>
      <c r="I46" s="14">
        <v>14.44</v>
      </c>
      <c r="J46" s="109">
        <f t="shared" si="0"/>
        <v>28.88</v>
      </c>
      <c r="K46" s="115"/>
    </row>
    <row r="47" spans="1:11" ht="24">
      <c r="A47" s="114"/>
      <c r="B47" s="108">
        <v>10</v>
      </c>
      <c r="C47" s="12" t="s">
        <v>597</v>
      </c>
      <c r="D47" s="119" t="s">
        <v>816</v>
      </c>
      <c r="E47" s="119" t="s">
        <v>803</v>
      </c>
      <c r="F47" s="148"/>
      <c r="G47" s="149"/>
      <c r="H47" s="13" t="s">
        <v>817</v>
      </c>
      <c r="I47" s="15">
        <v>1.81</v>
      </c>
      <c r="J47" s="110">
        <f t="shared" si="0"/>
        <v>18.100000000000001</v>
      </c>
      <c r="K47" s="115"/>
    </row>
    <row r="48" spans="1:11">
      <c r="A48" s="114"/>
      <c r="B48" s="126"/>
      <c r="C48" s="126"/>
      <c r="D48" s="126"/>
      <c r="E48" s="126"/>
      <c r="F48" s="126"/>
      <c r="G48" s="126"/>
      <c r="H48" s="126"/>
      <c r="I48" s="127" t="s">
        <v>255</v>
      </c>
      <c r="J48" s="128">
        <f>SUM(J22:J47)</f>
        <v>569.95999999999992</v>
      </c>
      <c r="K48" s="115"/>
    </row>
    <row r="49" spans="1:11">
      <c r="A49" s="114"/>
      <c r="B49" s="126"/>
      <c r="C49" s="126"/>
      <c r="D49" s="126"/>
      <c r="E49" s="126"/>
      <c r="F49" s="126"/>
      <c r="G49" s="126"/>
      <c r="H49" s="126"/>
      <c r="I49" s="136" t="s">
        <v>842</v>
      </c>
      <c r="J49" s="128">
        <f>J48*-40%</f>
        <v>-227.98399999999998</v>
      </c>
      <c r="K49" s="115"/>
    </row>
    <row r="50" spans="1:11" outlineLevel="1">
      <c r="A50" s="114"/>
      <c r="B50" s="126"/>
      <c r="C50" s="126"/>
      <c r="D50" s="126"/>
      <c r="E50" s="126"/>
      <c r="F50" s="126"/>
      <c r="G50" s="126"/>
      <c r="H50" s="126"/>
      <c r="I50" s="136" t="s">
        <v>843</v>
      </c>
      <c r="J50" s="128">
        <v>0</v>
      </c>
      <c r="K50" s="115"/>
    </row>
    <row r="51" spans="1:11">
      <c r="A51" s="114"/>
      <c r="B51" s="126"/>
      <c r="C51" s="126"/>
      <c r="D51" s="126"/>
      <c r="E51" s="126"/>
      <c r="F51" s="126"/>
      <c r="G51" s="126"/>
      <c r="H51" s="126"/>
      <c r="I51" s="127" t="s">
        <v>257</v>
      </c>
      <c r="J51" s="128">
        <f>SUM(J48:J50)</f>
        <v>341.97599999999994</v>
      </c>
      <c r="K51" s="115"/>
    </row>
    <row r="52" spans="1:11">
      <c r="A52" s="6"/>
      <c r="B52" s="7"/>
      <c r="C52" s="7"/>
      <c r="D52" s="7"/>
      <c r="E52" s="7"/>
      <c r="F52" s="7"/>
      <c r="G52" s="7"/>
      <c r="H52" s="7" t="s">
        <v>910</v>
      </c>
      <c r="I52" s="7"/>
      <c r="J52" s="7"/>
      <c r="K52" s="8"/>
    </row>
    <row r="54" spans="1:11">
      <c r="H54" s="1"/>
      <c r="I54" s="91"/>
    </row>
    <row r="55" spans="1:11">
      <c r="H55" s="1"/>
      <c r="I55" s="91"/>
    </row>
    <row r="56" spans="1:11">
      <c r="H56" s="1"/>
      <c r="I56" s="91"/>
    </row>
    <row r="57" spans="1:11">
      <c r="H57" s="1"/>
      <c r="I57" s="91"/>
    </row>
    <row r="58" spans="1:11">
      <c r="H58" s="1"/>
      <c r="I58" s="91"/>
    </row>
    <row r="59" spans="1:11">
      <c r="H59" s="1"/>
      <c r="I59" s="91"/>
    </row>
  </sheetData>
  <mergeCells count="29">
    <mergeCell ref="F46:G46"/>
    <mergeCell ref="F47:G47"/>
    <mergeCell ref="F40:G40"/>
    <mergeCell ref="F41:G41"/>
    <mergeCell ref="F42:G42"/>
    <mergeCell ref="F43:G43"/>
    <mergeCell ref="F44:G44"/>
    <mergeCell ref="F45:G45"/>
    <mergeCell ref="F24:G24"/>
    <mergeCell ref="F25:G25"/>
    <mergeCell ref="F26:G26"/>
    <mergeCell ref="F27:G27"/>
    <mergeCell ref="F39:G39"/>
    <mergeCell ref="F28:G28"/>
    <mergeCell ref="F29:G29"/>
    <mergeCell ref="F30:G30"/>
    <mergeCell ref="F31:G31"/>
    <mergeCell ref="F32:G32"/>
    <mergeCell ref="F33:G33"/>
    <mergeCell ref="F34:G34"/>
    <mergeCell ref="F35:G35"/>
    <mergeCell ref="F36:G36"/>
    <mergeCell ref="F37:G37"/>
    <mergeCell ref="F38:G38"/>
    <mergeCell ref="J10:J11"/>
    <mergeCell ref="J14:J15"/>
    <mergeCell ref="F20:G20"/>
    <mergeCell ref="F21:G21"/>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4700-0C6F-4F2F-A3E8-9BBD344DAA7F}">
  <sheetPr>
    <tabColor rgb="FFFFC000"/>
  </sheetPr>
  <dimension ref="A1:K45"/>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39897</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902</v>
      </c>
      <c r="I22" s="130"/>
      <c r="J22" s="130"/>
      <c r="K22" s="115"/>
    </row>
    <row r="23" spans="1:11" ht="48.75" thickBot="1">
      <c r="A23" s="114"/>
      <c r="B23" s="107">
        <v>1</v>
      </c>
      <c r="C23" s="10" t="s">
        <v>818</v>
      </c>
      <c r="D23" s="118" t="s">
        <v>818</v>
      </c>
      <c r="E23" s="118" t="s">
        <v>699</v>
      </c>
      <c r="F23" s="146"/>
      <c r="G23" s="147"/>
      <c r="H23" s="11" t="s">
        <v>819</v>
      </c>
      <c r="I23" s="14">
        <v>23.84</v>
      </c>
      <c r="J23" s="109">
        <f t="shared" ref="J23:J33" si="0">I23*B23</f>
        <v>23.84</v>
      </c>
      <c r="K23" s="115"/>
    </row>
    <row r="24" spans="1:11" ht="24">
      <c r="A24" s="114"/>
      <c r="B24" s="107">
        <v>3</v>
      </c>
      <c r="C24" s="10" t="s">
        <v>820</v>
      </c>
      <c r="D24" s="118" t="s">
        <v>820</v>
      </c>
      <c r="E24" s="118" t="s">
        <v>239</v>
      </c>
      <c r="F24" s="146"/>
      <c r="G24" s="147"/>
      <c r="H24" s="11" t="s">
        <v>821</v>
      </c>
      <c r="I24" s="14">
        <v>10.23</v>
      </c>
      <c r="J24" s="109">
        <f t="shared" si="0"/>
        <v>30.69</v>
      </c>
      <c r="K24" s="115"/>
    </row>
    <row r="25" spans="1:11" ht="36">
      <c r="A25" s="114"/>
      <c r="B25" s="107">
        <v>5</v>
      </c>
      <c r="C25" s="10" t="s">
        <v>822</v>
      </c>
      <c r="D25" s="118" t="s">
        <v>822</v>
      </c>
      <c r="E25" s="118"/>
      <c r="F25" s="146"/>
      <c r="G25" s="147"/>
      <c r="H25" s="11" t="s">
        <v>823</v>
      </c>
      <c r="I25" s="14">
        <v>1.18</v>
      </c>
      <c r="J25" s="109">
        <f t="shared" si="0"/>
        <v>5.8999999999999995</v>
      </c>
      <c r="K25" s="115"/>
    </row>
    <row r="26" spans="1:11" ht="24">
      <c r="A26" s="114"/>
      <c r="B26" s="107">
        <v>5</v>
      </c>
      <c r="C26" s="10" t="s">
        <v>597</v>
      </c>
      <c r="D26" s="118" t="s">
        <v>824</v>
      </c>
      <c r="E26" s="118" t="s">
        <v>294</v>
      </c>
      <c r="F26" s="146"/>
      <c r="G26" s="147"/>
      <c r="H26" s="11" t="s">
        <v>817</v>
      </c>
      <c r="I26" s="14">
        <v>1.17</v>
      </c>
      <c r="J26" s="109">
        <f t="shared" si="0"/>
        <v>5.85</v>
      </c>
      <c r="K26" s="115"/>
    </row>
    <row r="27" spans="1:11" ht="24">
      <c r="A27" s="114"/>
      <c r="B27" s="107">
        <v>5</v>
      </c>
      <c r="C27" s="10" t="s">
        <v>597</v>
      </c>
      <c r="D27" s="118" t="s">
        <v>825</v>
      </c>
      <c r="E27" s="118" t="s">
        <v>314</v>
      </c>
      <c r="F27" s="146"/>
      <c r="G27" s="147"/>
      <c r="H27" s="11" t="s">
        <v>817</v>
      </c>
      <c r="I27" s="14">
        <v>1.39</v>
      </c>
      <c r="J27" s="109">
        <f t="shared" si="0"/>
        <v>6.9499999999999993</v>
      </c>
      <c r="K27" s="115"/>
    </row>
    <row r="28" spans="1:11" ht="24">
      <c r="A28" s="114"/>
      <c r="B28" s="107">
        <v>5</v>
      </c>
      <c r="C28" s="10" t="s">
        <v>597</v>
      </c>
      <c r="D28" s="118" t="s">
        <v>826</v>
      </c>
      <c r="E28" s="118" t="s">
        <v>701</v>
      </c>
      <c r="F28" s="146"/>
      <c r="G28" s="147"/>
      <c r="H28" s="11" t="s">
        <v>817</v>
      </c>
      <c r="I28" s="14">
        <v>1.6</v>
      </c>
      <c r="J28" s="109">
        <f t="shared" si="0"/>
        <v>8</v>
      </c>
      <c r="K28" s="115"/>
    </row>
    <row r="29" spans="1:11" ht="24">
      <c r="A29" s="114"/>
      <c r="B29" s="107">
        <v>5</v>
      </c>
      <c r="C29" s="10" t="s">
        <v>597</v>
      </c>
      <c r="D29" s="118" t="s">
        <v>816</v>
      </c>
      <c r="E29" s="118" t="s">
        <v>803</v>
      </c>
      <c r="F29" s="146"/>
      <c r="G29" s="147"/>
      <c r="H29" s="11" t="s">
        <v>817</v>
      </c>
      <c r="I29" s="14">
        <v>1.81</v>
      </c>
      <c r="J29" s="109">
        <f t="shared" si="0"/>
        <v>9.0500000000000007</v>
      </c>
      <c r="K29" s="115"/>
    </row>
    <row r="30" spans="1:11" ht="24">
      <c r="A30" s="114"/>
      <c r="B30" s="107">
        <v>5</v>
      </c>
      <c r="C30" s="10" t="s">
        <v>827</v>
      </c>
      <c r="D30" s="118" t="s">
        <v>828</v>
      </c>
      <c r="E30" s="118" t="s">
        <v>314</v>
      </c>
      <c r="F30" s="146"/>
      <c r="G30" s="147"/>
      <c r="H30" s="11" t="s">
        <v>829</v>
      </c>
      <c r="I30" s="14">
        <v>2.2400000000000002</v>
      </c>
      <c r="J30" s="109">
        <f t="shared" si="0"/>
        <v>11.200000000000001</v>
      </c>
      <c r="K30" s="115"/>
    </row>
    <row r="31" spans="1:11" ht="24">
      <c r="A31" s="114"/>
      <c r="B31" s="107">
        <v>5</v>
      </c>
      <c r="C31" s="10" t="s">
        <v>827</v>
      </c>
      <c r="D31" s="118" t="s">
        <v>830</v>
      </c>
      <c r="E31" s="118" t="s">
        <v>701</v>
      </c>
      <c r="F31" s="146"/>
      <c r="G31" s="147"/>
      <c r="H31" s="11" t="s">
        <v>829</v>
      </c>
      <c r="I31" s="14">
        <v>2.4500000000000002</v>
      </c>
      <c r="J31" s="109">
        <f t="shared" si="0"/>
        <v>12.25</v>
      </c>
      <c r="K31" s="115"/>
    </row>
    <row r="32" spans="1:11" ht="24">
      <c r="A32" s="114"/>
      <c r="B32" s="107">
        <v>5</v>
      </c>
      <c r="C32" s="10" t="s">
        <v>831</v>
      </c>
      <c r="D32" s="118" t="s">
        <v>832</v>
      </c>
      <c r="E32" s="118" t="s">
        <v>701</v>
      </c>
      <c r="F32" s="146"/>
      <c r="G32" s="147"/>
      <c r="H32" s="11" t="s">
        <v>833</v>
      </c>
      <c r="I32" s="14">
        <v>2.4500000000000002</v>
      </c>
      <c r="J32" s="109">
        <f t="shared" si="0"/>
        <v>12.25</v>
      </c>
      <c r="K32" s="115"/>
    </row>
    <row r="33" spans="1:11" ht="48">
      <c r="A33" s="114"/>
      <c r="B33" s="108">
        <v>1</v>
      </c>
      <c r="C33" s="12" t="s">
        <v>761</v>
      </c>
      <c r="D33" s="119" t="s">
        <v>761</v>
      </c>
      <c r="E33" s="119" t="s">
        <v>699</v>
      </c>
      <c r="F33" s="148"/>
      <c r="G33" s="149"/>
      <c r="H33" s="13" t="s">
        <v>762</v>
      </c>
      <c r="I33" s="15">
        <v>25.09</v>
      </c>
      <c r="J33" s="110">
        <f t="shared" si="0"/>
        <v>25.09</v>
      </c>
      <c r="K33" s="115"/>
    </row>
    <row r="34" spans="1:11">
      <c r="A34" s="114"/>
      <c r="B34" s="126"/>
      <c r="C34" s="126"/>
      <c r="D34" s="126"/>
      <c r="E34" s="126"/>
      <c r="F34" s="126"/>
      <c r="G34" s="126"/>
      <c r="H34" s="126"/>
      <c r="I34" s="127" t="s">
        <v>255</v>
      </c>
      <c r="J34" s="128">
        <f>SUM(J22:J33)</f>
        <v>151.07</v>
      </c>
      <c r="K34" s="115"/>
    </row>
    <row r="35" spans="1:11">
      <c r="A35" s="114"/>
      <c r="B35" s="126"/>
      <c r="C35" s="126"/>
      <c r="D35" s="126"/>
      <c r="E35" s="126"/>
      <c r="F35" s="126"/>
      <c r="G35" s="126"/>
      <c r="H35" s="126"/>
      <c r="I35" s="136" t="s">
        <v>842</v>
      </c>
      <c r="J35" s="128">
        <f>J34*-40%</f>
        <v>-60.427999999999997</v>
      </c>
      <c r="K35" s="115"/>
    </row>
    <row r="36" spans="1:11" outlineLevel="1">
      <c r="A36" s="114"/>
      <c r="B36" s="126"/>
      <c r="C36" s="126"/>
      <c r="D36" s="126"/>
      <c r="E36" s="126"/>
      <c r="F36" s="126"/>
      <c r="G36" s="126"/>
      <c r="H36" s="126"/>
      <c r="I36" s="136" t="s">
        <v>843</v>
      </c>
      <c r="J36" s="128">
        <v>0</v>
      </c>
      <c r="K36" s="115"/>
    </row>
    <row r="37" spans="1:11">
      <c r="A37" s="114"/>
      <c r="B37" s="126"/>
      <c r="C37" s="126"/>
      <c r="D37" s="126"/>
      <c r="E37" s="126"/>
      <c r="F37" s="126"/>
      <c r="G37" s="126"/>
      <c r="H37" s="126"/>
      <c r="I37" s="127" t="s">
        <v>257</v>
      </c>
      <c r="J37" s="128">
        <f>SUM(J34:J36)</f>
        <v>90.641999999999996</v>
      </c>
      <c r="K37" s="115"/>
    </row>
    <row r="38" spans="1:11">
      <c r="A38" s="6"/>
      <c r="B38" s="7"/>
      <c r="C38" s="7"/>
      <c r="D38" s="7"/>
      <c r="E38" s="7"/>
      <c r="F38" s="7"/>
      <c r="G38" s="7"/>
      <c r="H38" s="7" t="s">
        <v>911</v>
      </c>
      <c r="I38" s="7"/>
      <c r="J38" s="7"/>
      <c r="K38" s="8"/>
    </row>
    <row r="40" spans="1:11">
      <c r="H40" s="1"/>
      <c r="I40" s="91"/>
    </row>
    <row r="41" spans="1:11">
      <c r="H41" s="1"/>
      <c r="I41" s="91"/>
    </row>
    <row r="42" spans="1:11">
      <c r="H42" s="1"/>
      <c r="I42" s="91"/>
    </row>
    <row r="43" spans="1:11">
      <c r="H43" s="1"/>
      <c r="I43" s="91"/>
    </row>
    <row r="44" spans="1:11">
      <c r="H44" s="1"/>
      <c r="I44" s="91"/>
    </row>
    <row r="45" spans="1:11">
      <c r="H45" s="1"/>
      <c r="I45" s="91"/>
    </row>
  </sheetData>
  <mergeCells count="15">
    <mergeCell ref="F33:G33"/>
    <mergeCell ref="F27:G27"/>
    <mergeCell ref="F28:G28"/>
    <mergeCell ref="F29:G29"/>
    <mergeCell ref="F30:G30"/>
    <mergeCell ref="F31:G31"/>
    <mergeCell ref="F32:G32"/>
    <mergeCell ref="F23:G23"/>
    <mergeCell ref="F24:G24"/>
    <mergeCell ref="F25:G25"/>
    <mergeCell ref="F26:G26"/>
    <mergeCell ref="J10:J11"/>
    <mergeCell ref="J14:J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44E8A-2B8C-47E5-8D79-F5F8009D355E}">
  <sheetPr>
    <tabColor rgb="FFFFC000"/>
  </sheetPr>
  <dimension ref="A1:K50"/>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39898</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903</v>
      </c>
      <c r="I22" s="130"/>
      <c r="J22" s="130"/>
      <c r="K22" s="115"/>
    </row>
    <row r="23" spans="1:11" ht="48.75" thickBot="1">
      <c r="A23" s="114"/>
      <c r="B23" s="107">
        <v>2</v>
      </c>
      <c r="C23" s="10" t="s">
        <v>713</v>
      </c>
      <c r="D23" s="118" t="s">
        <v>713</v>
      </c>
      <c r="E23" s="118" t="s">
        <v>699</v>
      </c>
      <c r="F23" s="146"/>
      <c r="G23" s="147"/>
      <c r="H23" s="11" t="s">
        <v>714</v>
      </c>
      <c r="I23" s="14">
        <v>26.36</v>
      </c>
      <c r="J23" s="109">
        <f t="shared" ref="J23:J38" si="0">I23*B23</f>
        <v>52.72</v>
      </c>
      <c r="K23" s="115"/>
    </row>
    <row r="24" spans="1:11" ht="48">
      <c r="A24" s="114"/>
      <c r="B24" s="107">
        <v>2</v>
      </c>
      <c r="C24" s="10" t="s">
        <v>715</v>
      </c>
      <c r="D24" s="118" t="s">
        <v>715</v>
      </c>
      <c r="E24" s="118" t="s">
        <v>699</v>
      </c>
      <c r="F24" s="146"/>
      <c r="G24" s="147"/>
      <c r="H24" s="11" t="s">
        <v>716</v>
      </c>
      <c r="I24" s="14">
        <v>28.88</v>
      </c>
      <c r="J24" s="109">
        <f t="shared" si="0"/>
        <v>57.76</v>
      </c>
      <c r="K24" s="115"/>
    </row>
    <row r="25" spans="1:11" ht="60">
      <c r="A25" s="114"/>
      <c r="B25" s="107">
        <v>2</v>
      </c>
      <c r="C25" s="10" t="s">
        <v>717</v>
      </c>
      <c r="D25" s="118" t="s">
        <v>717</v>
      </c>
      <c r="E25" s="118" t="s">
        <v>699</v>
      </c>
      <c r="F25" s="146"/>
      <c r="G25" s="147"/>
      <c r="H25" s="11" t="s">
        <v>718</v>
      </c>
      <c r="I25" s="14">
        <v>25.53</v>
      </c>
      <c r="J25" s="109">
        <f t="shared" si="0"/>
        <v>51.06</v>
      </c>
      <c r="K25" s="115"/>
    </row>
    <row r="26" spans="1:11" ht="48">
      <c r="A26" s="114"/>
      <c r="B26" s="107">
        <v>2</v>
      </c>
      <c r="C26" s="10" t="s">
        <v>719</v>
      </c>
      <c r="D26" s="118" t="s">
        <v>719</v>
      </c>
      <c r="E26" s="118" t="s">
        <v>699</v>
      </c>
      <c r="F26" s="146"/>
      <c r="G26" s="147"/>
      <c r="H26" s="11" t="s">
        <v>745</v>
      </c>
      <c r="I26" s="14">
        <v>26.5</v>
      </c>
      <c r="J26" s="109">
        <f t="shared" si="0"/>
        <v>53</v>
      </c>
      <c r="K26" s="115"/>
    </row>
    <row r="27" spans="1:11" ht="48">
      <c r="A27" s="114"/>
      <c r="B27" s="107">
        <v>2</v>
      </c>
      <c r="C27" s="10" t="s">
        <v>720</v>
      </c>
      <c r="D27" s="118" t="s">
        <v>720</v>
      </c>
      <c r="E27" s="118" t="s">
        <v>699</v>
      </c>
      <c r="F27" s="146"/>
      <c r="G27" s="147"/>
      <c r="H27" s="11" t="s">
        <v>746</v>
      </c>
      <c r="I27" s="14">
        <v>26.93</v>
      </c>
      <c r="J27" s="109">
        <f t="shared" si="0"/>
        <v>53.86</v>
      </c>
      <c r="K27" s="115"/>
    </row>
    <row r="28" spans="1:11" ht="48">
      <c r="A28" s="114"/>
      <c r="B28" s="107">
        <v>2</v>
      </c>
      <c r="C28" s="10" t="s">
        <v>721</v>
      </c>
      <c r="D28" s="118" t="s">
        <v>721</v>
      </c>
      <c r="E28" s="118" t="s">
        <v>699</v>
      </c>
      <c r="F28" s="146"/>
      <c r="G28" s="147"/>
      <c r="H28" s="11" t="s">
        <v>747</v>
      </c>
      <c r="I28" s="14">
        <v>29.11</v>
      </c>
      <c r="J28" s="109">
        <f t="shared" si="0"/>
        <v>58.22</v>
      </c>
      <c r="K28" s="115"/>
    </row>
    <row r="29" spans="1:11" ht="24">
      <c r="A29" s="114"/>
      <c r="B29" s="107">
        <v>5</v>
      </c>
      <c r="C29" s="10" t="s">
        <v>834</v>
      </c>
      <c r="D29" s="118" t="s">
        <v>834</v>
      </c>
      <c r="E29" s="118" t="s">
        <v>25</v>
      </c>
      <c r="F29" s="146" t="s">
        <v>110</v>
      </c>
      <c r="G29" s="147"/>
      <c r="H29" s="11" t="s">
        <v>835</v>
      </c>
      <c r="I29" s="14">
        <v>3.24</v>
      </c>
      <c r="J29" s="109">
        <f t="shared" si="0"/>
        <v>16.200000000000003</v>
      </c>
      <c r="K29" s="115"/>
    </row>
    <row r="30" spans="1:11" ht="36">
      <c r="A30" s="114"/>
      <c r="B30" s="107">
        <v>3</v>
      </c>
      <c r="C30" s="10" t="s">
        <v>836</v>
      </c>
      <c r="D30" s="118" t="s">
        <v>836</v>
      </c>
      <c r="E30" s="118" t="s">
        <v>239</v>
      </c>
      <c r="F30" s="146"/>
      <c r="G30" s="147"/>
      <c r="H30" s="11" t="s">
        <v>837</v>
      </c>
      <c r="I30" s="14">
        <v>0.99</v>
      </c>
      <c r="J30" s="109">
        <f t="shared" si="0"/>
        <v>2.9699999999999998</v>
      </c>
      <c r="K30" s="115"/>
    </row>
    <row r="31" spans="1:11" ht="36">
      <c r="A31" s="114"/>
      <c r="B31" s="107">
        <v>3</v>
      </c>
      <c r="C31" s="10" t="s">
        <v>838</v>
      </c>
      <c r="D31" s="118" t="s">
        <v>838</v>
      </c>
      <c r="E31" s="118" t="s">
        <v>239</v>
      </c>
      <c r="F31" s="146"/>
      <c r="G31" s="147"/>
      <c r="H31" s="11" t="s">
        <v>839</v>
      </c>
      <c r="I31" s="14">
        <v>0.99</v>
      </c>
      <c r="J31" s="109">
        <f t="shared" si="0"/>
        <v>2.9699999999999998</v>
      </c>
      <c r="K31" s="115"/>
    </row>
    <row r="32" spans="1:11" ht="35.25" customHeight="1">
      <c r="A32" s="114"/>
      <c r="B32" s="107">
        <v>2</v>
      </c>
      <c r="C32" s="10" t="s">
        <v>726</v>
      </c>
      <c r="D32" s="118" t="s">
        <v>726</v>
      </c>
      <c r="E32" s="118" t="s">
        <v>699</v>
      </c>
      <c r="F32" s="146"/>
      <c r="G32" s="147"/>
      <c r="H32" s="11" t="s">
        <v>727</v>
      </c>
      <c r="I32" s="14">
        <v>14.76</v>
      </c>
      <c r="J32" s="109">
        <f t="shared" si="0"/>
        <v>29.52</v>
      </c>
      <c r="K32" s="115"/>
    </row>
    <row r="33" spans="1:11" ht="48">
      <c r="A33" s="114"/>
      <c r="B33" s="107">
        <v>2</v>
      </c>
      <c r="C33" s="10" t="s">
        <v>728</v>
      </c>
      <c r="D33" s="118" t="s">
        <v>728</v>
      </c>
      <c r="E33" s="118" t="s">
        <v>699</v>
      </c>
      <c r="F33" s="146"/>
      <c r="G33" s="147"/>
      <c r="H33" s="11" t="s">
        <v>729</v>
      </c>
      <c r="I33" s="14">
        <v>16.920000000000002</v>
      </c>
      <c r="J33" s="109">
        <f t="shared" si="0"/>
        <v>33.840000000000003</v>
      </c>
      <c r="K33" s="115"/>
    </row>
    <row r="34" spans="1:11" ht="48">
      <c r="A34" s="114"/>
      <c r="B34" s="107">
        <v>2</v>
      </c>
      <c r="C34" s="10" t="s">
        <v>730</v>
      </c>
      <c r="D34" s="118" t="s">
        <v>730</v>
      </c>
      <c r="E34" s="118" t="s">
        <v>699</v>
      </c>
      <c r="F34" s="146"/>
      <c r="G34" s="147"/>
      <c r="H34" s="11" t="s">
        <v>731</v>
      </c>
      <c r="I34" s="14">
        <v>13.57</v>
      </c>
      <c r="J34" s="109">
        <f t="shared" si="0"/>
        <v>27.14</v>
      </c>
      <c r="K34" s="115"/>
    </row>
    <row r="35" spans="1:11" ht="24">
      <c r="A35" s="114"/>
      <c r="B35" s="107">
        <v>6</v>
      </c>
      <c r="C35" s="10" t="s">
        <v>840</v>
      </c>
      <c r="D35" s="118" t="s">
        <v>840</v>
      </c>
      <c r="E35" s="118" t="s">
        <v>28</v>
      </c>
      <c r="F35" s="146" t="s">
        <v>110</v>
      </c>
      <c r="G35" s="147"/>
      <c r="H35" s="11" t="s">
        <v>841</v>
      </c>
      <c r="I35" s="14">
        <v>6.84</v>
      </c>
      <c r="J35" s="109">
        <f t="shared" si="0"/>
        <v>41.04</v>
      </c>
      <c r="K35" s="115"/>
    </row>
    <row r="36" spans="1:11" ht="48">
      <c r="A36" s="114"/>
      <c r="B36" s="107">
        <v>2</v>
      </c>
      <c r="C36" s="10" t="s">
        <v>738</v>
      </c>
      <c r="D36" s="118" t="s">
        <v>738</v>
      </c>
      <c r="E36" s="118" t="s">
        <v>699</v>
      </c>
      <c r="F36" s="146"/>
      <c r="G36" s="147"/>
      <c r="H36" s="11" t="s">
        <v>752</v>
      </c>
      <c r="I36" s="14">
        <v>16</v>
      </c>
      <c r="J36" s="109">
        <f t="shared" si="0"/>
        <v>32</v>
      </c>
      <c r="K36" s="115"/>
    </row>
    <row r="37" spans="1:11" ht="48">
      <c r="A37" s="114"/>
      <c r="B37" s="107">
        <v>2</v>
      </c>
      <c r="C37" s="10" t="s">
        <v>739</v>
      </c>
      <c r="D37" s="118" t="s">
        <v>739</v>
      </c>
      <c r="E37" s="118" t="s">
        <v>699</v>
      </c>
      <c r="F37" s="146"/>
      <c r="G37" s="147"/>
      <c r="H37" s="11" t="s">
        <v>753</v>
      </c>
      <c r="I37" s="14">
        <v>15.57</v>
      </c>
      <c r="J37" s="109">
        <f t="shared" si="0"/>
        <v>31.14</v>
      </c>
      <c r="K37" s="115"/>
    </row>
    <row r="38" spans="1:11" ht="48">
      <c r="A38" s="114"/>
      <c r="B38" s="108">
        <v>2</v>
      </c>
      <c r="C38" s="12" t="s">
        <v>740</v>
      </c>
      <c r="D38" s="119" t="s">
        <v>740</v>
      </c>
      <c r="E38" s="119" t="s">
        <v>699</v>
      </c>
      <c r="F38" s="148"/>
      <c r="G38" s="149"/>
      <c r="H38" s="13" t="s">
        <v>754</v>
      </c>
      <c r="I38" s="15">
        <v>14.44</v>
      </c>
      <c r="J38" s="110">
        <f t="shared" si="0"/>
        <v>28.88</v>
      </c>
      <c r="K38" s="115"/>
    </row>
    <row r="39" spans="1:11">
      <c r="A39" s="114"/>
      <c r="B39" s="126"/>
      <c r="C39" s="126"/>
      <c r="D39" s="126"/>
      <c r="E39" s="126"/>
      <c r="F39" s="126"/>
      <c r="G39" s="126"/>
      <c r="H39" s="126"/>
      <c r="I39" s="127" t="s">
        <v>255</v>
      </c>
      <c r="J39" s="128">
        <f>SUM(J22:J38)</f>
        <v>572.31999999999994</v>
      </c>
      <c r="K39" s="115"/>
    </row>
    <row r="40" spans="1:11">
      <c r="A40" s="114"/>
      <c r="B40" s="126"/>
      <c r="C40" s="126"/>
      <c r="D40" s="126"/>
      <c r="E40" s="126"/>
      <c r="F40" s="126"/>
      <c r="G40" s="126"/>
      <c r="H40" s="126"/>
      <c r="I40" s="136" t="s">
        <v>842</v>
      </c>
      <c r="J40" s="128">
        <f>J39*-40%</f>
        <v>-228.928</v>
      </c>
      <c r="K40" s="115"/>
    </row>
    <row r="41" spans="1:11" outlineLevel="1">
      <c r="A41" s="114"/>
      <c r="B41" s="126"/>
      <c r="C41" s="126"/>
      <c r="D41" s="126"/>
      <c r="E41" s="126"/>
      <c r="F41" s="126"/>
      <c r="G41" s="126"/>
      <c r="H41" s="126"/>
      <c r="I41" s="136" t="s">
        <v>843</v>
      </c>
      <c r="J41" s="128">
        <v>0</v>
      </c>
      <c r="K41" s="115"/>
    </row>
    <row r="42" spans="1:11">
      <c r="A42" s="114"/>
      <c r="B42" s="126"/>
      <c r="C42" s="126"/>
      <c r="D42" s="126"/>
      <c r="E42" s="126"/>
      <c r="F42" s="126"/>
      <c r="G42" s="126"/>
      <c r="H42" s="126"/>
      <c r="I42" s="127" t="s">
        <v>257</v>
      </c>
      <c r="J42" s="128">
        <f>SUM(J39:J41)</f>
        <v>343.39199999999994</v>
      </c>
      <c r="K42" s="115"/>
    </row>
    <row r="43" spans="1:11">
      <c r="A43" s="6"/>
      <c r="B43" s="7"/>
      <c r="C43" s="7"/>
      <c r="D43" s="7"/>
      <c r="E43" s="7"/>
      <c r="F43" s="7"/>
      <c r="G43" s="7"/>
      <c r="H43" s="7" t="s">
        <v>912</v>
      </c>
      <c r="I43" s="7"/>
      <c r="J43" s="7"/>
      <c r="K43" s="8"/>
    </row>
    <row r="45" spans="1:11">
      <c r="H45" s="1"/>
      <c r="I45" s="91"/>
    </row>
    <row r="46" spans="1:11">
      <c r="H46" s="1"/>
      <c r="I46" s="91"/>
    </row>
    <row r="47" spans="1:11">
      <c r="H47" s="1"/>
      <c r="I47" s="91"/>
    </row>
    <row r="48" spans="1:11">
      <c r="H48" s="1"/>
      <c r="I48" s="91"/>
    </row>
    <row r="49" spans="8:9">
      <c r="H49" s="1"/>
      <c r="I49" s="91"/>
    </row>
    <row r="50" spans="8:9">
      <c r="H50" s="1"/>
      <c r="I50" s="91"/>
    </row>
  </sheetData>
  <mergeCells count="20">
    <mergeCell ref="F34:G34"/>
    <mergeCell ref="F35:G35"/>
    <mergeCell ref="F36:G36"/>
    <mergeCell ref="F37:G37"/>
    <mergeCell ref="F38:G38"/>
    <mergeCell ref="J10:J11"/>
    <mergeCell ref="J14:J15"/>
    <mergeCell ref="F20:G20"/>
    <mergeCell ref="F21:G21"/>
    <mergeCell ref="F33:G33"/>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D07E-1DC0-41D5-946F-F0F94B599C2F}">
  <sheetPr>
    <tabColor rgb="FFFFC000"/>
  </sheetPr>
  <dimension ref="A1:K61"/>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39903</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896</v>
      </c>
      <c r="I22" s="130"/>
      <c r="J22" s="130"/>
      <c r="K22" s="115"/>
    </row>
    <row r="23" spans="1:11" ht="13.5" thickBot="1">
      <c r="A23" s="114"/>
      <c r="B23" s="107">
        <v>100</v>
      </c>
      <c r="C23" s="10" t="s">
        <v>844</v>
      </c>
      <c r="D23" s="118" t="s">
        <v>845</v>
      </c>
      <c r="E23" s="118" t="s">
        <v>294</v>
      </c>
      <c r="F23" s="146"/>
      <c r="G23" s="147"/>
      <c r="H23" s="11" t="s">
        <v>846</v>
      </c>
      <c r="I23" s="14">
        <v>0.99</v>
      </c>
      <c r="J23" s="109">
        <f t="shared" ref="J23:J49" si="0">I23*B23</f>
        <v>99</v>
      </c>
      <c r="K23" s="115"/>
    </row>
    <row r="24" spans="1:11">
      <c r="A24" s="114"/>
      <c r="B24" s="107">
        <v>100</v>
      </c>
      <c r="C24" s="10" t="s">
        <v>844</v>
      </c>
      <c r="D24" s="118" t="s">
        <v>847</v>
      </c>
      <c r="E24" s="118" t="s">
        <v>314</v>
      </c>
      <c r="F24" s="146"/>
      <c r="G24" s="147"/>
      <c r="H24" s="11" t="s">
        <v>846</v>
      </c>
      <c r="I24" s="14">
        <v>1.2</v>
      </c>
      <c r="J24" s="109">
        <f t="shared" si="0"/>
        <v>120</v>
      </c>
      <c r="K24" s="115"/>
    </row>
    <row r="25" spans="1:11" ht="36">
      <c r="A25" s="114"/>
      <c r="B25" s="107">
        <v>20</v>
      </c>
      <c r="C25" s="10" t="s">
        <v>848</v>
      </c>
      <c r="D25" s="118" t="s">
        <v>848</v>
      </c>
      <c r="E25" s="118" t="s">
        <v>239</v>
      </c>
      <c r="F25" s="146"/>
      <c r="G25" s="147"/>
      <c r="H25" s="11" t="s">
        <v>849</v>
      </c>
      <c r="I25" s="14">
        <v>0.99</v>
      </c>
      <c r="J25" s="109">
        <f t="shared" si="0"/>
        <v>19.8</v>
      </c>
      <c r="K25" s="115"/>
    </row>
    <row r="26" spans="1:11" ht="24">
      <c r="A26" s="114"/>
      <c r="B26" s="140">
        <v>0</v>
      </c>
      <c r="C26" s="141" t="s">
        <v>850</v>
      </c>
      <c r="D26" s="142" t="s">
        <v>851</v>
      </c>
      <c r="E26" s="142" t="s">
        <v>812</v>
      </c>
      <c r="F26" s="150"/>
      <c r="G26" s="151"/>
      <c r="H26" s="143" t="s">
        <v>852</v>
      </c>
      <c r="I26" s="144">
        <v>1.35</v>
      </c>
      <c r="J26" s="145">
        <f t="shared" si="0"/>
        <v>0</v>
      </c>
      <c r="K26" s="115"/>
    </row>
    <row r="27" spans="1:11" ht="24">
      <c r="A27" s="114"/>
      <c r="B27" s="107">
        <v>40</v>
      </c>
      <c r="C27" s="10" t="s">
        <v>853</v>
      </c>
      <c r="D27" s="118" t="s">
        <v>854</v>
      </c>
      <c r="E27" s="118" t="s">
        <v>590</v>
      </c>
      <c r="F27" s="146" t="s">
        <v>239</v>
      </c>
      <c r="G27" s="147"/>
      <c r="H27" s="11" t="s">
        <v>855</v>
      </c>
      <c r="I27" s="14">
        <v>0.75</v>
      </c>
      <c r="J27" s="109">
        <f t="shared" si="0"/>
        <v>30</v>
      </c>
      <c r="K27" s="115"/>
    </row>
    <row r="28" spans="1:11" ht="24">
      <c r="A28" s="114"/>
      <c r="B28" s="107">
        <v>5</v>
      </c>
      <c r="C28" s="10" t="s">
        <v>856</v>
      </c>
      <c r="D28" s="118" t="s">
        <v>856</v>
      </c>
      <c r="E28" s="118"/>
      <c r="F28" s="146"/>
      <c r="G28" s="147"/>
      <c r="H28" s="11" t="s">
        <v>857</v>
      </c>
      <c r="I28" s="14">
        <v>24.61</v>
      </c>
      <c r="J28" s="109">
        <f t="shared" si="0"/>
        <v>123.05</v>
      </c>
      <c r="K28" s="115"/>
    </row>
    <row r="29" spans="1:11" ht="24">
      <c r="A29" s="114"/>
      <c r="B29" s="107">
        <v>10</v>
      </c>
      <c r="C29" s="10" t="s">
        <v>858</v>
      </c>
      <c r="D29" s="118" t="s">
        <v>858</v>
      </c>
      <c r="E29" s="118" t="s">
        <v>239</v>
      </c>
      <c r="F29" s="146"/>
      <c r="G29" s="147"/>
      <c r="H29" s="11" t="s">
        <v>859</v>
      </c>
      <c r="I29" s="14">
        <v>8.2899999999999991</v>
      </c>
      <c r="J29" s="109">
        <f t="shared" si="0"/>
        <v>82.899999999999991</v>
      </c>
      <c r="K29" s="115"/>
    </row>
    <row r="30" spans="1:11" ht="24">
      <c r="A30" s="114"/>
      <c r="B30" s="107">
        <v>10</v>
      </c>
      <c r="C30" s="10" t="s">
        <v>860</v>
      </c>
      <c r="D30" s="118" t="s">
        <v>860</v>
      </c>
      <c r="E30" s="118" t="s">
        <v>239</v>
      </c>
      <c r="F30" s="146"/>
      <c r="G30" s="147"/>
      <c r="H30" s="11" t="s">
        <v>861</v>
      </c>
      <c r="I30" s="14">
        <v>9.77</v>
      </c>
      <c r="J30" s="109">
        <f t="shared" si="0"/>
        <v>97.699999999999989</v>
      </c>
      <c r="K30" s="115"/>
    </row>
    <row r="31" spans="1:11" ht="24">
      <c r="A31" s="114"/>
      <c r="B31" s="107">
        <v>10</v>
      </c>
      <c r="C31" s="10" t="s">
        <v>820</v>
      </c>
      <c r="D31" s="118" t="s">
        <v>820</v>
      </c>
      <c r="E31" s="118" t="s">
        <v>239</v>
      </c>
      <c r="F31" s="146"/>
      <c r="G31" s="147"/>
      <c r="H31" s="11" t="s">
        <v>821</v>
      </c>
      <c r="I31" s="14">
        <v>10.23</v>
      </c>
      <c r="J31" s="109">
        <f t="shared" si="0"/>
        <v>102.30000000000001</v>
      </c>
      <c r="K31" s="115"/>
    </row>
    <row r="32" spans="1:11" ht="24">
      <c r="A32" s="114"/>
      <c r="B32" s="107">
        <v>40</v>
      </c>
      <c r="C32" s="10" t="s">
        <v>862</v>
      </c>
      <c r="D32" s="118" t="s">
        <v>862</v>
      </c>
      <c r="E32" s="118" t="s">
        <v>25</v>
      </c>
      <c r="F32" s="146"/>
      <c r="G32" s="147"/>
      <c r="H32" s="11" t="s">
        <v>863</v>
      </c>
      <c r="I32" s="14">
        <v>2.09</v>
      </c>
      <c r="J32" s="109">
        <f t="shared" si="0"/>
        <v>83.6</v>
      </c>
      <c r="K32" s="115"/>
    </row>
    <row r="33" spans="1:11" ht="36">
      <c r="A33" s="114"/>
      <c r="B33" s="107">
        <v>10</v>
      </c>
      <c r="C33" s="10" t="s">
        <v>864</v>
      </c>
      <c r="D33" s="118" t="s">
        <v>864</v>
      </c>
      <c r="E33" s="118" t="s">
        <v>28</v>
      </c>
      <c r="F33" s="146" t="s">
        <v>528</v>
      </c>
      <c r="G33" s="147"/>
      <c r="H33" s="11" t="s">
        <v>865</v>
      </c>
      <c r="I33" s="14">
        <v>1.75</v>
      </c>
      <c r="J33" s="109">
        <f t="shared" si="0"/>
        <v>17.5</v>
      </c>
      <c r="K33" s="115"/>
    </row>
    <row r="34" spans="1:11" ht="36">
      <c r="A34" s="114"/>
      <c r="B34" s="107">
        <v>20</v>
      </c>
      <c r="C34" s="10" t="s">
        <v>866</v>
      </c>
      <c r="D34" s="118" t="s">
        <v>867</v>
      </c>
      <c r="E34" s="118" t="s">
        <v>272</v>
      </c>
      <c r="F34" s="146" t="s">
        <v>28</v>
      </c>
      <c r="G34" s="147"/>
      <c r="H34" s="11" t="s">
        <v>868</v>
      </c>
      <c r="I34" s="14">
        <v>2.89</v>
      </c>
      <c r="J34" s="109">
        <f t="shared" si="0"/>
        <v>57.800000000000004</v>
      </c>
      <c r="K34" s="115"/>
    </row>
    <row r="35" spans="1:11" ht="36">
      <c r="A35" s="114"/>
      <c r="B35" s="107">
        <v>20</v>
      </c>
      <c r="C35" s="10" t="s">
        <v>866</v>
      </c>
      <c r="D35" s="118" t="s">
        <v>869</v>
      </c>
      <c r="E35" s="118" t="s">
        <v>870</v>
      </c>
      <c r="F35" s="146" t="s">
        <v>27</v>
      </c>
      <c r="G35" s="147"/>
      <c r="H35" s="11" t="s">
        <v>868</v>
      </c>
      <c r="I35" s="14">
        <v>2.31</v>
      </c>
      <c r="J35" s="109">
        <f t="shared" si="0"/>
        <v>46.2</v>
      </c>
      <c r="K35" s="115"/>
    </row>
    <row r="36" spans="1:11" ht="36">
      <c r="A36" s="114"/>
      <c r="B36" s="107">
        <v>20</v>
      </c>
      <c r="C36" s="10" t="s">
        <v>866</v>
      </c>
      <c r="D36" s="118" t="s">
        <v>869</v>
      </c>
      <c r="E36" s="118" t="s">
        <v>870</v>
      </c>
      <c r="F36" s="146" t="s">
        <v>28</v>
      </c>
      <c r="G36" s="147"/>
      <c r="H36" s="11" t="s">
        <v>868</v>
      </c>
      <c r="I36" s="14">
        <v>2.31</v>
      </c>
      <c r="J36" s="109">
        <f t="shared" si="0"/>
        <v>46.2</v>
      </c>
      <c r="K36" s="115"/>
    </row>
    <row r="37" spans="1:11">
      <c r="A37" s="114"/>
      <c r="B37" s="107">
        <v>50</v>
      </c>
      <c r="C37" s="10" t="s">
        <v>871</v>
      </c>
      <c r="D37" s="118" t="s">
        <v>872</v>
      </c>
      <c r="E37" s="118" t="s">
        <v>314</v>
      </c>
      <c r="F37" s="146"/>
      <c r="G37" s="147"/>
      <c r="H37" s="11" t="s">
        <v>873</v>
      </c>
      <c r="I37" s="14">
        <v>0.65</v>
      </c>
      <c r="J37" s="109">
        <f t="shared" si="0"/>
        <v>32.5</v>
      </c>
      <c r="K37" s="115"/>
    </row>
    <row r="38" spans="1:11" ht="35.25" customHeight="1">
      <c r="A38" s="114"/>
      <c r="B38" s="107">
        <v>1</v>
      </c>
      <c r="C38" s="10" t="s">
        <v>874</v>
      </c>
      <c r="D38" s="118" t="s">
        <v>874</v>
      </c>
      <c r="E38" s="118" t="s">
        <v>699</v>
      </c>
      <c r="F38" s="146"/>
      <c r="G38" s="147"/>
      <c r="H38" s="11" t="s">
        <v>875</v>
      </c>
      <c r="I38" s="14">
        <v>16.21</v>
      </c>
      <c r="J38" s="109">
        <f t="shared" si="0"/>
        <v>16.21</v>
      </c>
      <c r="K38" s="115"/>
    </row>
    <row r="39" spans="1:11" ht="24">
      <c r="A39" s="114"/>
      <c r="B39" s="107">
        <v>40</v>
      </c>
      <c r="C39" s="10" t="s">
        <v>109</v>
      </c>
      <c r="D39" s="118" t="s">
        <v>109</v>
      </c>
      <c r="E39" s="118" t="s">
        <v>110</v>
      </c>
      <c r="F39" s="146"/>
      <c r="G39" s="147"/>
      <c r="H39" s="11" t="s">
        <v>783</v>
      </c>
      <c r="I39" s="14">
        <v>0.65</v>
      </c>
      <c r="J39" s="109">
        <f t="shared" si="0"/>
        <v>26</v>
      </c>
      <c r="K39" s="115"/>
    </row>
    <row r="40" spans="1:11">
      <c r="A40" s="114"/>
      <c r="B40" s="107">
        <v>50</v>
      </c>
      <c r="C40" s="10" t="s">
        <v>876</v>
      </c>
      <c r="D40" s="118" t="s">
        <v>877</v>
      </c>
      <c r="E40" s="118" t="s">
        <v>878</v>
      </c>
      <c r="F40" s="146"/>
      <c r="G40" s="147"/>
      <c r="H40" s="11" t="s">
        <v>879</v>
      </c>
      <c r="I40" s="14">
        <v>0.84</v>
      </c>
      <c r="J40" s="109">
        <f t="shared" si="0"/>
        <v>42</v>
      </c>
      <c r="K40" s="115"/>
    </row>
    <row r="41" spans="1:11">
      <c r="A41" s="114"/>
      <c r="B41" s="107">
        <v>40</v>
      </c>
      <c r="C41" s="10" t="s">
        <v>880</v>
      </c>
      <c r="D41" s="118" t="s">
        <v>881</v>
      </c>
      <c r="E41" s="118" t="s">
        <v>882</v>
      </c>
      <c r="F41" s="146"/>
      <c r="G41" s="147"/>
      <c r="H41" s="11" t="s">
        <v>883</v>
      </c>
      <c r="I41" s="14">
        <v>1.49</v>
      </c>
      <c r="J41" s="109">
        <f t="shared" si="0"/>
        <v>59.6</v>
      </c>
      <c r="K41" s="115"/>
    </row>
    <row r="42" spans="1:11">
      <c r="A42" s="114"/>
      <c r="B42" s="107">
        <v>40</v>
      </c>
      <c r="C42" s="10" t="s">
        <v>884</v>
      </c>
      <c r="D42" s="118" t="s">
        <v>885</v>
      </c>
      <c r="E42" s="118" t="s">
        <v>886</v>
      </c>
      <c r="F42" s="146"/>
      <c r="G42" s="147"/>
      <c r="H42" s="11" t="s">
        <v>887</v>
      </c>
      <c r="I42" s="14">
        <v>0.81</v>
      </c>
      <c r="J42" s="109">
        <f t="shared" si="0"/>
        <v>32.400000000000006</v>
      </c>
      <c r="K42" s="115"/>
    </row>
    <row r="43" spans="1:11">
      <c r="A43" s="114"/>
      <c r="B43" s="107">
        <v>40</v>
      </c>
      <c r="C43" s="10" t="s">
        <v>888</v>
      </c>
      <c r="D43" s="118" t="s">
        <v>889</v>
      </c>
      <c r="E43" s="118" t="s">
        <v>890</v>
      </c>
      <c r="F43" s="146"/>
      <c r="G43" s="147"/>
      <c r="H43" s="11" t="s">
        <v>891</v>
      </c>
      <c r="I43" s="14">
        <v>2.2400000000000002</v>
      </c>
      <c r="J43" s="109">
        <f t="shared" si="0"/>
        <v>89.600000000000009</v>
      </c>
      <c r="K43" s="115"/>
    </row>
    <row r="44" spans="1:11" ht="24">
      <c r="A44" s="114"/>
      <c r="B44" s="107">
        <v>50</v>
      </c>
      <c r="C44" s="10" t="s">
        <v>597</v>
      </c>
      <c r="D44" s="118" t="s">
        <v>824</v>
      </c>
      <c r="E44" s="118" t="s">
        <v>294</v>
      </c>
      <c r="F44" s="146"/>
      <c r="G44" s="147"/>
      <c r="H44" s="11" t="s">
        <v>817</v>
      </c>
      <c r="I44" s="14">
        <v>1.17</v>
      </c>
      <c r="J44" s="109">
        <f t="shared" si="0"/>
        <v>58.5</v>
      </c>
      <c r="K44" s="115"/>
    </row>
    <row r="45" spans="1:11" ht="24">
      <c r="A45" s="114"/>
      <c r="B45" s="107">
        <v>50</v>
      </c>
      <c r="C45" s="10" t="s">
        <v>597</v>
      </c>
      <c r="D45" s="118" t="s">
        <v>826</v>
      </c>
      <c r="E45" s="118" t="s">
        <v>701</v>
      </c>
      <c r="F45" s="146"/>
      <c r="G45" s="147"/>
      <c r="H45" s="11" t="s">
        <v>817</v>
      </c>
      <c r="I45" s="14">
        <v>1.6</v>
      </c>
      <c r="J45" s="109">
        <f t="shared" si="0"/>
        <v>80</v>
      </c>
      <c r="K45" s="115"/>
    </row>
    <row r="46" spans="1:11" ht="24">
      <c r="A46" s="114"/>
      <c r="B46" s="107">
        <v>40</v>
      </c>
      <c r="C46" s="10" t="s">
        <v>831</v>
      </c>
      <c r="D46" s="118" t="s">
        <v>892</v>
      </c>
      <c r="E46" s="118" t="s">
        <v>314</v>
      </c>
      <c r="F46" s="146"/>
      <c r="G46" s="147"/>
      <c r="H46" s="11" t="s">
        <v>833</v>
      </c>
      <c r="I46" s="14">
        <v>2.2400000000000002</v>
      </c>
      <c r="J46" s="109">
        <f t="shared" si="0"/>
        <v>89.600000000000009</v>
      </c>
      <c r="K46" s="115"/>
    </row>
    <row r="47" spans="1:11">
      <c r="A47" s="114"/>
      <c r="B47" s="107">
        <v>70</v>
      </c>
      <c r="C47" s="10" t="s">
        <v>893</v>
      </c>
      <c r="D47" s="118" t="s">
        <v>894</v>
      </c>
      <c r="E47" s="118" t="s">
        <v>878</v>
      </c>
      <c r="F47" s="146" t="s">
        <v>273</v>
      </c>
      <c r="G47" s="147"/>
      <c r="H47" s="11" t="s">
        <v>895</v>
      </c>
      <c r="I47" s="14">
        <v>0.48</v>
      </c>
      <c r="J47" s="109">
        <f t="shared" si="0"/>
        <v>33.6</v>
      </c>
      <c r="K47" s="115"/>
    </row>
    <row r="48" spans="1:11">
      <c r="A48" s="114"/>
      <c r="B48" s="107">
        <v>70</v>
      </c>
      <c r="C48" s="10" t="s">
        <v>893</v>
      </c>
      <c r="D48" s="118" t="s">
        <v>894</v>
      </c>
      <c r="E48" s="118" t="s">
        <v>878</v>
      </c>
      <c r="F48" s="146" t="s">
        <v>110</v>
      </c>
      <c r="G48" s="147"/>
      <c r="H48" s="11" t="s">
        <v>895</v>
      </c>
      <c r="I48" s="14">
        <v>0.48</v>
      </c>
      <c r="J48" s="109">
        <f t="shared" si="0"/>
        <v>33.6</v>
      </c>
      <c r="K48" s="115"/>
    </row>
    <row r="49" spans="1:11">
      <c r="A49" s="114"/>
      <c r="B49" s="108">
        <v>70</v>
      </c>
      <c r="C49" s="12" t="s">
        <v>893</v>
      </c>
      <c r="D49" s="119" t="s">
        <v>894</v>
      </c>
      <c r="E49" s="119" t="s">
        <v>878</v>
      </c>
      <c r="F49" s="148" t="s">
        <v>782</v>
      </c>
      <c r="G49" s="149"/>
      <c r="H49" s="13" t="s">
        <v>895</v>
      </c>
      <c r="I49" s="15">
        <v>0.48</v>
      </c>
      <c r="J49" s="110">
        <f t="shared" si="0"/>
        <v>33.6</v>
      </c>
      <c r="K49" s="115"/>
    </row>
    <row r="50" spans="1:11">
      <c r="A50" s="114"/>
      <c r="B50" s="126"/>
      <c r="C50" s="126"/>
      <c r="D50" s="126"/>
      <c r="E50" s="126"/>
      <c r="F50" s="126"/>
      <c r="G50" s="126"/>
      <c r="H50" s="126"/>
      <c r="I50" s="127" t="s">
        <v>255</v>
      </c>
      <c r="J50" s="128">
        <f>SUM(J22:J49)</f>
        <v>1553.2599999999998</v>
      </c>
      <c r="K50" s="115"/>
    </row>
    <row r="51" spans="1:11">
      <c r="A51" s="114"/>
      <c r="B51" s="126"/>
      <c r="C51" s="126"/>
      <c r="D51" s="126"/>
      <c r="E51" s="126"/>
      <c r="F51" s="126"/>
      <c r="G51" s="126"/>
      <c r="H51" s="126"/>
      <c r="I51" s="136" t="s">
        <v>842</v>
      </c>
      <c r="J51" s="128">
        <f>J50*-40%</f>
        <v>-621.30399999999997</v>
      </c>
      <c r="K51" s="115"/>
    </row>
    <row r="52" spans="1:11" outlineLevel="1">
      <c r="A52" s="114"/>
      <c r="B52" s="126"/>
      <c r="C52" s="126"/>
      <c r="D52" s="126"/>
      <c r="E52" s="126"/>
      <c r="F52" s="126"/>
      <c r="G52" s="126"/>
      <c r="H52" s="126"/>
      <c r="I52" s="136" t="s">
        <v>843</v>
      </c>
      <c r="J52" s="128">
        <v>0</v>
      </c>
      <c r="K52" s="115"/>
    </row>
    <row r="53" spans="1:11">
      <c r="A53" s="114"/>
      <c r="B53" s="126"/>
      <c r="C53" s="126"/>
      <c r="D53" s="126"/>
      <c r="E53" s="126"/>
      <c r="F53" s="126"/>
      <c r="G53" s="126"/>
      <c r="H53" s="126"/>
      <c r="I53" s="127" t="s">
        <v>257</v>
      </c>
      <c r="J53" s="128">
        <f>SUM(J50:J52)</f>
        <v>931.95599999999979</v>
      </c>
      <c r="K53" s="115"/>
    </row>
    <row r="54" spans="1:11">
      <c r="A54" s="6"/>
      <c r="B54" s="7"/>
      <c r="C54" s="7"/>
      <c r="D54" s="7"/>
      <c r="E54" s="7"/>
      <c r="F54" s="7"/>
      <c r="G54" s="7"/>
      <c r="H54" s="7" t="s">
        <v>916</v>
      </c>
      <c r="I54" s="7"/>
      <c r="J54" s="7"/>
      <c r="K54" s="8"/>
    </row>
    <row r="56" spans="1:11">
      <c r="H56" s="1"/>
      <c r="I56" s="91"/>
    </row>
    <row r="57" spans="1:11">
      <c r="H57" s="1"/>
      <c r="I57" s="91"/>
    </row>
    <row r="58" spans="1:11">
      <c r="H58" s="1"/>
      <c r="I58" s="91"/>
    </row>
    <row r="59" spans="1:11">
      <c r="H59" s="1"/>
      <c r="I59" s="91"/>
    </row>
    <row r="60" spans="1:11">
      <c r="H60" s="1"/>
      <c r="I60" s="91"/>
    </row>
    <row r="61" spans="1:11">
      <c r="H61" s="1"/>
      <c r="I61" s="91"/>
    </row>
  </sheetData>
  <mergeCells count="31">
    <mergeCell ref="F48:G48"/>
    <mergeCell ref="F49:G49"/>
    <mergeCell ref="F42:G42"/>
    <mergeCell ref="F43:G43"/>
    <mergeCell ref="F44:G44"/>
    <mergeCell ref="F45:G45"/>
    <mergeCell ref="F46:G46"/>
    <mergeCell ref="F47:G47"/>
    <mergeCell ref="F41:G41"/>
    <mergeCell ref="F30:G30"/>
    <mergeCell ref="F31:G31"/>
    <mergeCell ref="F32:G32"/>
    <mergeCell ref="F33:G33"/>
    <mergeCell ref="F34:G34"/>
    <mergeCell ref="F35:G35"/>
    <mergeCell ref="F36:G36"/>
    <mergeCell ref="F37:G37"/>
    <mergeCell ref="F38:G38"/>
    <mergeCell ref="F39:G39"/>
    <mergeCell ref="F40:G40"/>
    <mergeCell ref="F29:G29"/>
    <mergeCell ref="F23:G23"/>
    <mergeCell ref="J10:J11"/>
    <mergeCell ref="J14:J15"/>
    <mergeCell ref="F20:G20"/>
    <mergeCell ref="F21:G21"/>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396.05</v>
      </c>
      <c r="O2" s="21" t="s">
        <v>259</v>
      </c>
    </row>
    <row r="3" spans="1:15" s="21" customFormat="1" ht="15" customHeight="1" thickBot="1">
      <c r="A3" s="22" t="s">
        <v>151</v>
      </c>
      <c r="G3" s="28">
        <v>45177</v>
      </c>
      <c r="H3" s="29"/>
      <c r="N3" s="21">
        <v>396.05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vasken oundjian</v>
      </c>
      <c r="B10" s="37"/>
      <c r="C10" s="37"/>
      <c r="D10" s="37"/>
      <c r="F10" s="38" t="str">
        <f>'Copy paste to Here'!B10</f>
        <v>vasken oundjian</v>
      </c>
      <c r="G10" s="39"/>
      <c r="H10" s="40"/>
      <c r="K10" s="95" t="s">
        <v>276</v>
      </c>
      <c r="L10" s="35" t="s">
        <v>276</v>
      </c>
      <c r="M10" s="21">
        <v>1</v>
      </c>
    </row>
    <row r="11" spans="1:15" s="21" customFormat="1" ht="15.75" thickBot="1">
      <c r="A11" s="41" t="str">
        <f>'Copy paste to Here'!G11</f>
        <v>65 huntingdale bvld. #102 buzz:876</v>
      </c>
      <c r="B11" s="42"/>
      <c r="C11" s="42"/>
      <c r="D11" s="42"/>
      <c r="F11" s="43" t="str">
        <f>'Copy paste to Here'!B11</f>
        <v>65 huntingdale bvld. #102 buzz:876</v>
      </c>
      <c r="G11" s="44"/>
      <c r="H11" s="45"/>
      <c r="K11" s="93" t="s">
        <v>158</v>
      </c>
      <c r="L11" s="46" t="s">
        <v>159</v>
      </c>
      <c r="M11" s="21">
        <f>VLOOKUP(G3,[1]Sheet1!$A$9:$I$7290,2,FALSE)</f>
        <v>35.44</v>
      </c>
    </row>
    <row r="12" spans="1:15" s="21" customFormat="1" ht="15.75" thickBot="1">
      <c r="A12" s="41" t="str">
        <f>'Copy paste to Here'!G12</f>
        <v>M1W 2P1 Scarborough</v>
      </c>
      <c r="B12" s="42"/>
      <c r="C12" s="42"/>
      <c r="D12" s="42"/>
      <c r="E12" s="89"/>
      <c r="F12" s="43" t="str">
        <f>'Copy paste to Here'!B12</f>
        <v>M1W 2P1 Scarborough</v>
      </c>
      <c r="G12" s="44"/>
      <c r="H12" s="45"/>
      <c r="K12" s="93" t="s">
        <v>160</v>
      </c>
      <c r="L12" s="46" t="s">
        <v>133</v>
      </c>
      <c r="M12" s="21">
        <f>VLOOKUP(G3,[1]Sheet1!$A$9:$I$7290,3,FALSE)</f>
        <v>37.75</v>
      </c>
    </row>
    <row r="13" spans="1:15" s="21" customFormat="1" ht="15.75" thickBot="1">
      <c r="A13" s="41" t="str">
        <f>'Copy paste to Here'!G13</f>
        <v>Canada</v>
      </c>
      <c r="B13" s="42"/>
      <c r="C13" s="42"/>
      <c r="D13" s="42"/>
      <c r="E13" s="111" t="s">
        <v>159</v>
      </c>
      <c r="F13" s="43" t="str">
        <f>'Copy paste to Here'!B13</f>
        <v>Canada</v>
      </c>
      <c r="G13" s="44"/>
      <c r="H13" s="45"/>
      <c r="K13" s="93" t="s">
        <v>161</v>
      </c>
      <c r="L13" s="46" t="s">
        <v>162</v>
      </c>
      <c r="M13" s="113">
        <f>VLOOKUP(G3,[1]Sheet1!$A$9:$I$7290,4,FALSE)</f>
        <v>43.99</v>
      </c>
    </row>
    <row r="14" spans="1:15" s="21" customFormat="1" ht="15.75" thickBot="1">
      <c r="A14" s="41" t="str">
        <f>'Copy paste to Here'!G14</f>
        <v xml:space="preserve"> </v>
      </c>
      <c r="B14" s="42"/>
      <c r="C14" s="42"/>
      <c r="D14" s="42"/>
      <c r="E14" s="111">
        <f>VLOOKUP(J9,$L$10:$M$17,2,FALSE)</f>
        <v>35.44</v>
      </c>
      <c r="F14" s="43">
        <f>'Copy paste to Here'!B14</f>
        <v>0</v>
      </c>
      <c r="G14" s="44"/>
      <c r="H14" s="45"/>
      <c r="K14" s="93" t="s">
        <v>163</v>
      </c>
      <c r="L14" s="46" t="s">
        <v>164</v>
      </c>
      <c r="M14" s="21">
        <f>VLOOKUP(G3,[1]Sheet1!$A$9:$I$7290,5,FALSE)</f>
        <v>22.2</v>
      </c>
    </row>
    <row r="15" spans="1:15" s="21" customFormat="1" ht="15.75" thickBot="1">
      <c r="A15" s="47">
        <f>'Copy paste to Here'!G15</f>
        <v>0</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
        <v>714</v>
      </c>
      <c r="B18" s="57" t="str">
        <f>'Copy paste to Here'!C22</f>
        <v>18BP14XC</v>
      </c>
      <c r="C18" s="57" t="s">
        <v>713</v>
      </c>
      <c r="D18" s="58">
        <v>1</v>
      </c>
      <c r="E18" s="59">
        <v>26.36</v>
      </c>
      <c r="F18" s="59">
        <f>D18*E18</f>
        <v>26.36</v>
      </c>
      <c r="G18" s="60">
        <f>E18*$E$14</f>
        <v>934.19839999999988</v>
      </c>
      <c r="H18" s="61">
        <f>D18*G18</f>
        <v>934.19839999999988</v>
      </c>
    </row>
    <row r="19" spans="1:13" s="62" customFormat="1" ht="48">
      <c r="A19" s="112" t="s">
        <v>716</v>
      </c>
      <c r="B19" s="57" t="str">
        <f>'Copy paste to Here'!C23</f>
        <v>18BZ25XC</v>
      </c>
      <c r="C19" s="57" t="s">
        <v>715</v>
      </c>
      <c r="D19" s="58">
        <v>1</v>
      </c>
      <c r="E19" s="59">
        <v>28.88</v>
      </c>
      <c r="F19" s="59">
        <f t="shared" ref="F19:F82" si="0">D19*E19</f>
        <v>28.88</v>
      </c>
      <c r="G19" s="60">
        <f t="shared" ref="G19:G82" si="1">E19*$E$14</f>
        <v>1023.5071999999999</v>
      </c>
      <c r="H19" s="63">
        <f t="shared" ref="H19:H82" si="2">D19*G19</f>
        <v>1023.5071999999999</v>
      </c>
    </row>
    <row r="20" spans="1:13" s="62" customFormat="1" ht="60">
      <c r="A20" s="56" t="s">
        <v>718</v>
      </c>
      <c r="B20" s="57" t="str">
        <f>'Copy paste to Here'!C24</f>
        <v>18NBZBC</v>
      </c>
      <c r="C20" s="57" t="s">
        <v>717</v>
      </c>
      <c r="D20" s="58">
        <v>1</v>
      </c>
      <c r="E20" s="59">
        <v>25.53</v>
      </c>
      <c r="F20" s="59">
        <f t="shared" si="0"/>
        <v>25.53</v>
      </c>
      <c r="G20" s="60">
        <f t="shared" si="1"/>
        <v>904.78319999999997</v>
      </c>
      <c r="H20" s="63">
        <f t="shared" si="2"/>
        <v>904.78319999999997</v>
      </c>
    </row>
    <row r="21" spans="1:13" s="62" customFormat="1" ht="48">
      <c r="A21" s="56" t="s">
        <v>745</v>
      </c>
      <c r="B21" s="57" t="str">
        <f>'Copy paste to Here'!C25</f>
        <v>18NYPXC</v>
      </c>
      <c r="C21" s="57" t="s">
        <v>719</v>
      </c>
      <c r="D21" s="58">
        <v>1</v>
      </c>
      <c r="E21" s="59">
        <v>26.5</v>
      </c>
      <c r="F21" s="59">
        <f t="shared" si="0"/>
        <v>26.5</v>
      </c>
      <c r="G21" s="60">
        <f t="shared" si="1"/>
        <v>939.16</v>
      </c>
      <c r="H21" s="63">
        <f t="shared" si="2"/>
        <v>939.16</v>
      </c>
    </row>
    <row r="22" spans="1:13" s="62" customFormat="1" ht="48">
      <c r="A22" s="56" t="s">
        <v>746</v>
      </c>
      <c r="B22" s="57" t="str">
        <f>'Copy paste to Here'!C26</f>
        <v>18YP14XC</v>
      </c>
      <c r="C22" s="57" t="s">
        <v>720</v>
      </c>
      <c r="D22" s="58">
        <v>1</v>
      </c>
      <c r="E22" s="59">
        <v>26.93</v>
      </c>
      <c r="F22" s="59">
        <f t="shared" si="0"/>
        <v>26.93</v>
      </c>
      <c r="G22" s="60">
        <f t="shared" si="1"/>
        <v>954.39919999999995</v>
      </c>
      <c r="H22" s="63">
        <f t="shared" si="2"/>
        <v>954.39919999999995</v>
      </c>
    </row>
    <row r="23" spans="1:13" s="62" customFormat="1" ht="48">
      <c r="A23" s="56" t="s">
        <v>747</v>
      </c>
      <c r="B23" s="57" t="str">
        <f>'Copy paste to Here'!C27</f>
        <v>18YZ25XC</v>
      </c>
      <c r="C23" s="57" t="s">
        <v>721</v>
      </c>
      <c r="D23" s="58">
        <v>2</v>
      </c>
      <c r="E23" s="59">
        <v>29.11</v>
      </c>
      <c r="F23" s="59">
        <f t="shared" si="0"/>
        <v>58.22</v>
      </c>
      <c r="G23" s="60">
        <f t="shared" si="1"/>
        <v>1031.6583999999998</v>
      </c>
      <c r="H23" s="63">
        <f t="shared" si="2"/>
        <v>2063.3167999999996</v>
      </c>
    </row>
    <row r="24" spans="1:13" s="62" customFormat="1" ht="25.5">
      <c r="A24" s="56" t="s">
        <v>723</v>
      </c>
      <c r="B24" s="57" t="str">
        <f>'Copy paste to Here'!C28</f>
        <v>AGSEL22</v>
      </c>
      <c r="C24" s="57" t="s">
        <v>741</v>
      </c>
      <c r="D24" s="58">
        <v>10</v>
      </c>
      <c r="E24" s="59">
        <v>0.31</v>
      </c>
      <c r="F24" s="59">
        <f t="shared" si="0"/>
        <v>3.1</v>
      </c>
      <c r="G24" s="60">
        <f t="shared" si="1"/>
        <v>10.9864</v>
      </c>
      <c r="H24" s="63">
        <f t="shared" si="2"/>
        <v>109.864</v>
      </c>
    </row>
    <row r="25" spans="1:13" s="62" customFormat="1" ht="25.5">
      <c r="A25" s="56" t="s">
        <v>723</v>
      </c>
      <c r="B25" s="57" t="str">
        <f>'Copy paste to Here'!C29</f>
        <v>AGSEL22</v>
      </c>
      <c r="C25" s="57" t="s">
        <v>742</v>
      </c>
      <c r="D25" s="58">
        <v>20</v>
      </c>
      <c r="E25" s="59">
        <v>0.34</v>
      </c>
      <c r="F25" s="59">
        <f t="shared" si="0"/>
        <v>6.8000000000000007</v>
      </c>
      <c r="G25" s="60">
        <f t="shared" si="1"/>
        <v>12.0496</v>
      </c>
      <c r="H25" s="63">
        <f t="shared" si="2"/>
        <v>240.99199999999999</v>
      </c>
    </row>
    <row r="26" spans="1:13" s="62" customFormat="1" ht="25.5">
      <c r="A26" s="56" t="s">
        <v>723</v>
      </c>
      <c r="B26" s="57" t="str">
        <f>'Copy paste to Here'!C30</f>
        <v>AGSEL22</v>
      </c>
      <c r="C26" s="57" t="s">
        <v>743</v>
      </c>
      <c r="D26" s="58">
        <v>5</v>
      </c>
      <c r="E26" s="59">
        <v>0.44</v>
      </c>
      <c r="F26" s="59">
        <f t="shared" si="0"/>
        <v>2.2000000000000002</v>
      </c>
      <c r="G26" s="60">
        <f t="shared" si="1"/>
        <v>15.593599999999999</v>
      </c>
      <c r="H26" s="63">
        <f t="shared" si="2"/>
        <v>77.967999999999989</v>
      </c>
    </row>
    <row r="27" spans="1:13" s="62" customFormat="1" ht="36">
      <c r="A27" s="56" t="s">
        <v>725</v>
      </c>
      <c r="B27" s="57" t="str">
        <f>'Copy paste to Here'!C31</f>
        <v>BBNP2Z</v>
      </c>
      <c r="C27" s="57" t="s">
        <v>724</v>
      </c>
      <c r="D27" s="58">
        <v>4</v>
      </c>
      <c r="E27" s="59">
        <v>2.15</v>
      </c>
      <c r="F27" s="59">
        <f t="shared" si="0"/>
        <v>8.6</v>
      </c>
      <c r="G27" s="60">
        <f t="shared" si="1"/>
        <v>76.195999999999998</v>
      </c>
      <c r="H27" s="63">
        <f t="shared" si="2"/>
        <v>304.78399999999999</v>
      </c>
    </row>
    <row r="28" spans="1:13" s="62" customFormat="1" ht="36">
      <c r="A28" s="56" t="s">
        <v>727</v>
      </c>
      <c r="B28" s="57" t="str">
        <f>'Copy paste to Here'!C32</f>
        <v>NBCZBXC</v>
      </c>
      <c r="C28" s="57" t="s">
        <v>726</v>
      </c>
      <c r="D28" s="58">
        <v>2</v>
      </c>
      <c r="E28" s="59">
        <v>14.76</v>
      </c>
      <c r="F28" s="59">
        <f t="shared" si="0"/>
        <v>29.52</v>
      </c>
      <c r="G28" s="60">
        <f t="shared" si="1"/>
        <v>523.09439999999995</v>
      </c>
      <c r="H28" s="63">
        <f t="shared" si="2"/>
        <v>1046.1887999999999</v>
      </c>
    </row>
    <row r="29" spans="1:13" s="62" customFormat="1" ht="48">
      <c r="A29" s="56" t="s">
        <v>729</v>
      </c>
      <c r="B29" s="57" t="str">
        <f>'Copy paste to Here'!C33</f>
        <v>NBZBC25</v>
      </c>
      <c r="C29" s="57" t="s">
        <v>728</v>
      </c>
      <c r="D29" s="58">
        <v>2</v>
      </c>
      <c r="E29" s="59">
        <v>16.920000000000002</v>
      </c>
      <c r="F29" s="59">
        <f t="shared" si="0"/>
        <v>33.840000000000003</v>
      </c>
      <c r="G29" s="60">
        <f t="shared" si="1"/>
        <v>599.64480000000003</v>
      </c>
      <c r="H29" s="63">
        <f t="shared" si="2"/>
        <v>1199.2896000000001</v>
      </c>
    </row>
    <row r="30" spans="1:13" s="62" customFormat="1" ht="48">
      <c r="A30" s="56" t="s">
        <v>731</v>
      </c>
      <c r="B30" s="57" t="str">
        <f>'Copy paste to Here'!C34</f>
        <v>NBZBXC</v>
      </c>
      <c r="C30" s="57" t="s">
        <v>730</v>
      </c>
      <c r="D30" s="58">
        <v>1</v>
      </c>
      <c r="E30" s="59">
        <v>13.57</v>
      </c>
      <c r="F30" s="59">
        <f t="shared" si="0"/>
        <v>13.57</v>
      </c>
      <c r="G30" s="60">
        <f t="shared" si="1"/>
        <v>480.92079999999999</v>
      </c>
      <c r="H30" s="63">
        <f t="shared" si="2"/>
        <v>480.92079999999999</v>
      </c>
    </row>
    <row r="31" spans="1:13" s="62" customFormat="1" ht="36">
      <c r="A31" s="56" t="s">
        <v>748</v>
      </c>
      <c r="B31" s="57" t="str">
        <f>'Copy paste to Here'!C35</f>
        <v>NR11RG</v>
      </c>
      <c r="C31" s="57" t="s">
        <v>732</v>
      </c>
      <c r="D31" s="58">
        <v>5</v>
      </c>
      <c r="E31" s="59">
        <v>1.41</v>
      </c>
      <c r="F31" s="59">
        <f t="shared" si="0"/>
        <v>7.05</v>
      </c>
      <c r="G31" s="60">
        <f t="shared" si="1"/>
        <v>49.970399999999991</v>
      </c>
      <c r="H31" s="63">
        <f t="shared" si="2"/>
        <v>249.85199999999995</v>
      </c>
    </row>
    <row r="32" spans="1:13" s="62" customFormat="1" ht="24">
      <c r="A32" s="56" t="s">
        <v>749</v>
      </c>
      <c r="B32" s="57" t="str">
        <f>'Copy paste to Here'!C36</f>
        <v>NR21</v>
      </c>
      <c r="C32" s="57" t="s">
        <v>733</v>
      </c>
      <c r="D32" s="58">
        <v>5</v>
      </c>
      <c r="E32" s="59">
        <v>1.1599999999999999</v>
      </c>
      <c r="F32" s="59">
        <f t="shared" si="0"/>
        <v>5.8</v>
      </c>
      <c r="G32" s="60">
        <f t="shared" si="1"/>
        <v>41.110399999999991</v>
      </c>
      <c r="H32" s="63">
        <f t="shared" si="2"/>
        <v>205.55199999999996</v>
      </c>
    </row>
    <row r="33" spans="1:8" s="62" customFormat="1" ht="24">
      <c r="A33" s="56" t="s">
        <v>750</v>
      </c>
      <c r="B33" s="57" t="str">
        <f>'Copy paste to Here'!C37</f>
        <v>NR27</v>
      </c>
      <c r="C33" s="57" t="s">
        <v>734</v>
      </c>
      <c r="D33" s="58">
        <v>5</v>
      </c>
      <c r="E33" s="59">
        <v>1.18</v>
      </c>
      <c r="F33" s="59">
        <f t="shared" si="0"/>
        <v>5.8999999999999995</v>
      </c>
      <c r="G33" s="60">
        <f t="shared" si="1"/>
        <v>41.819199999999995</v>
      </c>
      <c r="H33" s="63">
        <f t="shared" si="2"/>
        <v>209.09599999999998</v>
      </c>
    </row>
    <row r="34" spans="1:8" s="62" customFormat="1" ht="36">
      <c r="A34" s="56" t="s">
        <v>751</v>
      </c>
      <c r="B34" s="57" t="str">
        <f>'Copy paste to Here'!C38</f>
        <v>NR27RG</v>
      </c>
      <c r="C34" s="57" t="s">
        <v>735</v>
      </c>
      <c r="D34" s="58">
        <v>5</v>
      </c>
      <c r="E34" s="59">
        <v>1.41</v>
      </c>
      <c r="F34" s="59">
        <f t="shared" si="0"/>
        <v>7.05</v>
      </c>
      <c r="G34" s="60">
        <f t="shared" si="1"/>
        <v>49.970399999999991</v>
      </c>
      <c r="H34" s="63">
        <f t="shared" si="2"/>
        <v>249.85199999999995</v>
      </c>
    </row>
    <row r="35" spans="1:8" s="62" customFormat="1" ht="24">
      <c r="A35" s="56" t="s">
        <v>737</v>
      </c>
      <c r="B35" s="57" t="str">
        <f>'Copy paste to Here'!C39</f>
        <v>NR28</v>
      </c>
      <c r="C35" s="57" t="s">
        <v>736</v>
      </c>
      <c r="D35" s="58">
        <v>2</v>
      </c>
      <c r="E35" s="59">
        <v>1.31</v>
      </c>
      <c r="F35" s="59">
        <f t="shared" si="0"/>
        <v>2.62</v>
      </c>
      <c r="G35" s="60">
        <f t="shared" si="1"/>
        <v>46.426400000000001</v>
      </c>
      <c r="H35" s="63">
        <f t="shared" si="2"/>
        <v>92.852800000000002</v>
      </c>
    </row>
    <row r="36" spans="1:8" s="62" customFormat="1" ht="48">
      <c r="A36" s="56" t="s">
        <v>752</v>
      </c>
      <c r="B36" s="57" t="str">
        <f>'Copy paste to Here'!C40</f>
        <v>NYCZBXC</v>
      </c>
      <c r="C36" s="57" t="s">
        <v>738</v>
      </c>
      <c r="D36" s="58">
        <v>2</v>
      </c>
      <c r="E36" s="59">
        <v>16</v>
      </c>
      <c r="F36" s="59">
        <f t="shared" si="0"/>
        <v>32</v>
      </c>
      <c r="G36" s="60">
        <f t="shared" si="1"/>
        <v>567.04</v>
      </c>
      <c r="H36" s="63">
        <f t="shared" si="2"/>
        <v>1134.08</v>
      </c>
    </row>
    <row r="37" spans="1:8" s="62" customFormat="1" ht="48">
      <c r="A37" s="56" t="s">
        <v>753</v>
      </c>
      <c r="B37" s="57" t="str">
        <f>'Copy paste to Here'!C41</f>
        <v>NYP19CX</v>
      </c>
      <c r="C37" s="57" t="s">
        <v>739</v>
      </c>
      <c r="D37" s="58">
        <v>2</v>
      </c>
      <c r="E37" s="59">
        <v>15.57</v>
      </c>
      <c r="F37" s="59">
        <f t="shared" si="0"/>
        <v>31.14</v>
      </c>
      <c r="G37" s="60">
        <f t="shared" si="1"/>
        <v>551.80079999999998</v>
      </c>
      <c r="H37" s="63">
        <f t="shared" si="2"/>
        <v>1103.6016</v>
      </c>
    </row>
    <row r="38" spans="1:8" s="62" customFormat="1" ht="48">
      <c r="A38" s="56" t="s">
        <v>754</v>
      </c>
      <c r="B38" s="57" t="str">
        <f>'Copy paste to Here'!C42</f>
        <v>NYZBC</v>
      </c>
      <c r="C38" s="57" t="s">
        <v>740</v>
      </c>
      <c r="D38" s="58">
        <v>1</v>
      </c>
      <c r="E38" s="59">
        <v>14.44</v>
      </c>
      <c r="F38" s="59">
        <f t="shared" si="0"/>
        <v>14.44</v>
      </c>
      <c r="G38" s="60">
        <f t="shared" si="1"/>
        <v>511.75359999999995</v>
      </c>
      <c r="H38" s="63">
        <f t="shared" si="2"/>
        <v>511.75359999999995</v>
      </c>
    </row>
    <row r="39" spans="1:8" s="62" customFormat="1">
      <c r="A39" s="56" t="s">
        <v>897</v>
      </c>
      <c r="B39" s="57">
        <f>'Copy paste to Here'!C43</f>
        <v>0</v>
      </c>
      <c r="C39" s="57"/>
      <c r="D39" s="58"/>
      <c r="E39" s="59"/>
      <c r="F39" s="59">
        <f t="shared" si="0"/>
        <v>0</v>
      </c>
      <c r="G39" s="60">
        <f t="shared" si="1"/>
        <v>0</v>
      </c>
      <c r="H39" s="63">
        <f t="shared" si="2"/>
        <v>0</v>
      </c>
    </row>
    <row r="40" spans="1:8" s="62" customFormat="1" ht="60">
      <c r="A40" s="56" t="s">
        <v>718</v>
      </c>
      <c r="B40" s="57">
        <f>'Copy paste to Here'!C44</f>
        <v>0</v>
      </c>
      <c r="C40" s="57"/>
      <c r="D40" s="58">
        <v>2</v>
      </c>
      <c r="E40" s="59">
        <v>25.53</v>
      </c>
      <c r="F40" s="59">
        <f t="shared" si="0"/>
        <v>51.06</v>
      </c>
      <c r="G40" s="60">
        <f t="shared" si="1"/>
        <v>904.78319999999997</v>
      </c>
      <c r="H40" s="63">
        <f t="shared" si="2"/>
        <v>1809.5663999999999</v>
      </c>
    </row>
    <row r="41" spans="1:8" s="62" customFormat="1" ht="48">
      <c r="A41" s="56" t="s">
        <v>747</v>
      </c>
      <c r="B41" s="57">
        <f>'Copy paste to Here'!C45</f>
        <v>0</v>
      </c>
      <c r="C41" s="57"/>
      <c r="D41" s="58">
        <v>2</v>
      </c>
      <c r="E41" s="59">
        <v>29.11</v>
      </c>
      <c r="F41" s="59">
        <f t="shared" si="0"/>
        <v>58.22</v>
      </c>
      <c r="G41" s="60">
        <f t="shared" si="1"/>
        <v>1031.6583999999998</v>
      </c>
      <c r="H41" s="63">
        <f t="shared" si="2"/>
        <v>2063.3167999999996</v>
      </c>
    </row>
    <row r="42" spans="1:8" s="62" customFormat="1" ht="48">
      <c r="A42" s="56" t="s">
        <v>753</v>
      </c>
      <c r="B42" s="57">
        <f>'Copy paste to Here'!C46</f>
        <v>0</v>
      </c>
      <c r="C42" s="57"/>
      <c r="D42" s="58">
        <v>2</v>
      </c>
      <c r="E42" s="59">
        <v>15.57</v>
      </c>
      <c r="F42" s="59">
        <f t="shared" si="0"/>
        <v>31.14</v>
      </c>
      <c r="G42" s="60">
        <f t="shared" si="1"/>
        <v>551.80079999999998</v>
      </c>
      <c r="H42" s="63">
        <f t="shared" si="2"/>
        <v>1103.6016</v>
      </c>
    </row>
    <row r="43" spans="1:8" s="62" customFormat="1" ht="48">
      <c r="A43" s="56" t="s">
        <v>762</v>
      </c>
      <c r="B43" s="57">
        <f>'Copy paste to Here'!C47</f>
        <v>0</v>
      </c>
      <c r="C43" s="57"/>
      <c r="D43" s="58">
        <v>1</v>
      </c>
      <c r="E43" s="59">
        <v>25.09</v>
      </c>
      <c r="F43" s="59">
        <f t="shared" si="0"/>
        <v>25.09</v>
      </c>
      <c r="G43" s="60">
        <f t="shared" si="1"/>
        <v>889.18959999999993</v>
      </c>
      <c r="H43" s="63">
        <f t="shared" si="2"/>
        <v>889.18959999999993</v>
      </c>
    </row>
    <row r="44" spans="1:8" s="62" customFormat="1">
      <c r="A44" s="56" t="s">
        <v>898</v>
      </c>
      <c r="B44" s="57">
        <f>'Copy paste to Here'!C48</f>
        <v>0</v>
      </c>
      <c r="C44" s="57"/>
      <c r="D44" s="58"/>
      <c r="E44" s="59"/>
      <c r="F44" s="59">
        <f t="shared" si="0"/>
        <v>0</v>
      </c>
      <c r="G44" s="60">
        <f t="shared" si="1"/>
        <v>0</v>
      </c>
      <c r="H44" s="63">
        <f t="shared" si="2"/>
        <v>0</v>
      </c>
    </row>
    <row r="45" spans="1:8" s="62" customFormat="1" ht="24">
      <c r="A45" s="56" t="s">
        <v>765</v>
      </c>
      <c r="B45" s="57">
        <f>'Copy paste to Here'!C49</f>
        <v>0</v>
      </c>
      <c r="C45" s="57"/>
      <c r="D45" s="58">
        <v>3</v>
      </c>
      <c r="E45" s="59">
        <v>14.22</v>
      </c>
      <c r="F45" s="59">
        <f t="shared" si="0"/>
        <v>42.660000000000004</v>
      </c>
      <c r="G45" s="60">
        <f t="shared" si="1"/>
        <v>503.95679999999999</v>
      </c>
      <c r="H45" s="63">
        <f t="shared" si="2"/>
        <v>1511.8704</v>
      </c>
    </row>
    <row r="46" spans="1:8" s="62" customFormat="1" ht="24">
      <c r="A46" s="56" t="s">
        <v>765</v>
      </c>
      <c r="B46" s="57">
        <f>'Copy paste to Here'!C50</f>
        <v>0</v>
      </c>
      <c r="C46" s="57"/>
      <c r="D46" s="58">
        <v>3</v>
      </c>
      <c r="E46" s="59">
        <v>16.28</v>
      </c>
      <c r="F46" s="59">
        <f t="shared" si="0"/>
        <v>48.84</v>
      </c>
      <c r="G46" s="60">
        <f t="shared" si="1"/>
        <v>576.96320000000003</v>
      </c>
      <c r="H46" s="63">
        <f t="shared" si="2"/>
        <v>1730.8896</v>
      </c>
    </row>
    <row r="47" spans="1:8" s="62" customFormat="1" ht="24">
      <c r="A47" s="56" t="s">
        <v>768</v>
      </c>
      <c r="B47" s="57">
        <f>'Copy paste to Here'!C51</f>
        <v>0</v>
      </c>
      <c r="C47" s="57"/>
      <c r="D47" s="58">
        <v>5</v>
      </c>
      <c r="E47" s="59">
        <v>9.76</v>
      </c>
      <c r="F47" s="59">
        <f t="shared" si="0"/>
        <v>48.8</v>
      </c>
      <c r="G47" s="60">
        <f t="shared" si="1"/>
        <v>345.89439999999996</v>
      </c>
      <c r="H47" s="63">
        <f t="shared" si="2"/>
        <v>1729.4719999999998</v>
      </c>
    </row>
    <row r="48" spans="1:8" s="62" customFormat="1" ht="36">
      <c r="A48" s="56" t="s">
        <v>770</v>
      </c>
      <c r="B48" s="57">
        <f>'Copy paste to Here'!C52</f>
        <v>0</v>
      </c>
      <c r="C48" s="57"/>
      <c r="D48" s="58">
        <v>3</v>
      </c>
      <c r="E48" s="59">
        <v>2.34</v>
      </c>
      <c r="F48" s="59">
        <f t="shared" si="0"/>
        <v>7.02</v>
      </c>
      <c r="G48" s="60">
        <f t="shared" si="1"/>
        <v>82.929599999999994</v>
      </c>
      <c r="H48" s="63">
        <f t="shared" si="2"/>
        <v>248.78879999999998</v>
      </c>
    </row>
    <row r="49" spans="1:8" s="62" customFormat="1" ht="36">
      <c r="A49" s="56" t="s">
        <v>770</v>
      </c>
      <c r="B49" s="57">
        <f>'Copy paste to Here'!C53</f>
        <v>0</v>
      </c>
      <c r="C49" s="57"/>
      <c r="D49" s="58">
        <v>3</v>
      </c>
      <c r="E49" s="59">
        <v>2.34</v>
      </c>
      <c r="F49" s="59">
        <f t="shared" si="0"/>
        <v>7.02</v>
      </c>
      <c r="G49" s="60">
        <f t="shared" si="1"/>
        <v>82.929599999999994</v>
      </c>
      <c r="H49" s="63">
        <f t="shared" si="2"/>
        <v>248.78879999999998</v>
      </c>
    </row>
    <row r="50" spans="1:8" s="62" customFormat="1" ht="24">
      <c r="A50" s="56" t="s">
        <v>772</v>
      </c>
      <c r="B50" s="57">
        <f>'Copy paste to Here'!C54</f>
        <v>0</v>
      </c>
      <c r="C50" s="57"/>
      <c r="D50" s="58">
        <v>5</v>
      </c>
      <c r="E50" s="59">
        <v>0.79</v>
      </c>
      <c r="F50" s="59">
        <f t="shared" si="0"/>
        <v>3.95</v>
      </c>
      <c r="G50" s="60">
        <f t="shared" si="1"/>
        <v>27.997599999999998</v>
      </c>
      <c r="H50" s="63">
        <f t="shared" si="2"/>
        <v>139.988</v>
      </c>
    </row>
    <row r="51" spans="1:8" s="62" customFormat="1" ht="24">
      <c r="A51" s="56" t="s">
        <v>774</v>
      </c>
      <c r="B51" s="57">
        <f>'Copy paste to Here'!C55</f>
        <v>0</v>
      </c>
      <c r="C51" s="57"/>
      <c r="D51" s="58">
        <v>10</v>
      </c>
      <c r="E51" s="59">
        <v>0.39</v>
      </c>
      <c r="F51" s="59">
        <f t="shared" si="0"/>
        <v>3.9000000000000004</v>
      </c>
      <c r="G51" s="60">
        <f t="shared" si="1"/>
        <v>13.8216</v>
      </c>
      <c r="H51" s="63">
        <f t="shared" si="2"/>
        <v>138.21600000000001</v>
      </c>
    </row>
    <row r="52" spans="1:8" s="62" customFormat="1" ht="24">
      <c r="A52" s="56" t="s">
        <v>774</v>
      </c>
      <c r="B52" s="57">
        <f>'Copy paste to Here'!C56</f>
        <v>0</v>
      </c>
      <c r="C52" s="57"/>
      <c r="D52" s="58">
        <v>10</v>
      </c>
      <c r="E52" s="59">
        <v>0.39</v>
      </c>
      <c r="F52" s="59">
        <f t="shared" si="0"/>
        <v>3.9000000000000004</v>
      </c>
      <c r="G52" s="60">
        <f t="shared" si="1"/>
        <v>13.8216</v>
      </c>
      <c r="H52" s="63">
        <f t="shared" si="2"/>
        <v>138.21600000000001</v>
      </c>
    </row>
    <row r="53" spans="1:8" s="62" customFormat="1">
      <c r="A53" s="56" t="s">
        <v>899</v>
      </c>
      <c r="B53" s="57">
        <f>'Copy paste to Here'!C57</f>
        <v>0</v>
      </c>
      <c r="C53" s="57"/>
      <c r="D53" s="58"/>
      <c r="E53" s="59"/>
      <c r="F53" s="59">
        <f t="shared" si="0"/>
        <v>0</v>
      </c>
      <c r="G53" s="60">
        <f t="shared" si="1"/>
        <v>0</v>
      </c>
      <c r="H53" s="63">
        <f t="shared" si="2"/>
        <v>0</v>
      </c>
    </row>
    <row r="54" spans="1:8" s="62" customFormat="1" ht="48">
      <c r="A54" s="56" t="s">
        <v>716</v>
      </c>
      <c r="B54" s="57">
        <f>'Copy paste to Here'!C58</f>
        <v>0</v>
      </c>
      <c r="C54" s="57"/>
      <c r="D54" s="58">
        <v>2</v>
      </c>
      <c r="E54" s="59">
        <v>28.88</v>
      </c>
      <c r="F54" s="59">
        <f t="shared" si="0"/>
        <v>57.76</v>
      </c>
      <c r="G54" s="60">
        <f t="shared" si="1"/>
        <v>1023.5071999999999</v>
      </c>
      <c r="H54" s="63">
        <f t="shared" si="2"/>
        <v>2047.0143999999998</v>
      </c>
    </row>
    <row r="55" spans="1:8" s="62" customFormat="1" ht="48">
      <c r="A55" s="56" t="s">
        <v>747</v>
      </c>
      <c r="B55" s="57">
        <f>'Copy paste to Here'!C59</f>
        <v>0</v>
      </c>
      <c r="C55" s="57"/>
      <c r="D55" s="58">
        <v>2</v>
      </c>
      <c r="E55" s="59">
        <v>29.11</v>
      </c>
      <c r="F55" s="59">
        <f t="shared" si="0"/>
        <v>58.22</v>
      </c>
      <c r="G55" s="60">
        <f t="shared" si="1"/>
        <v>1031.6583999999998</v>
      </c>
      <c r="H55" s="63">
        <f t="shared" si="2"/>
        <v>2063.3167999999996</v>
      </c>
    </row>
    <row r="56" spans="1:8" s="62" customFormat="1" ht="24">
      <c r="A56" s="56" t="s">
        <v>776</v>
      </c>
      <c r="B56" s="57">
        <f>'Copy paste to Here'!C60</f>
        <v>0</v>
      </c>
      <c r="C56" s="57"/>
      <c r="D56" s="58">
        <v>10</v>
      </c>
      <c r="E56" s="59">
        <v>5.92</v>
      </c>
      <c r="F56" s="59">
        <f t="shared" si="0"/>
        <v>59.2</v>
      </c>
      <c r="G56" s="60">
        <f t="shared" si="1"/>
        <v>209.80479999999997</v>
      </c>
      <c r="H56" s="63">
        <f t="shared" si="2"/>
        <v>2098.0479999999998</v>
      </c>
    </row>
    <row r="57" spans="1:8" s="62" customFormat="1" ht="36">
      <c r="A57" s="56" t="s">
        <v>727</v>
      </c>
      <c r="B57" s="57">
        <f>'Copy paste to Here'!C61</f>
        <v>0</v>
      </c>
      <c r="C57" s="57"/>
      <c r="D57" s="58">
        <v>2</v>
      </c>
      <c r="E57" s="59">
        <v>14.76</v>
      </c>
      <c r="F57" s="59">
        <f t="shared" si="0"/>
        <v>29.52</v>
      </c>
      <c r="G57" s="60">
        <f t="shared" si="1"/>
        <v>523.09439999999995</v>
      </c>
      <c r="H57" s="63">
        <f t="shared" si="2"/>
        <v>1046.1887999999999</v>
      </c>
    </row>
    <row r="58" spans="1:8" s="62" customFormat="1" ht="48">
      <c r="A58" s="56" t="s">
        <v>729</v>
      </c>
      <c r="B58" s="57">
        <f>'Copy paste to Here'!C62</f>
        <v>0</v>
      </c>
      <c r="C58" s="57"/>
      <c r="D58" s="58">
        <v>1</v>
      </c>
      <c r="E58" s="59">
        <v>16.920000000000002</v>
      </c>
      <c r="F58" s="59">
        <f t="shared" si="0"/>
        <v>16.920000000000002</v>
      </c>
      <c r="G58" s="60">
        <f t="shared" si="1"/>
        <v>599.64480000000003</v>
      </c>
      <c r="H58" s="63">
        <f t="shared" si="2"/>
        <v>599.64480000000003</v>
      </c>
    </row>
    <row r="59" spans="1:8" s="62" customFormat="1" ht="48">
      <c r="A59" s="56" t="s">
        <v>731</v>
      </c>
      <c r="B59" s="57">
        <f>'Copy paste to Here'!C63</f>
        <v>0</v>
      </c>
      <c r="C59" s="57"/>
      <c r="D59" s="58">
        <v>2</v>
      </c>
      <c r="E59" s="59">
        <v>13.57</v>
      </c>
      <c r="F59" s="59">
        <f t="shared" si="0"/>
        <v>27.14</v>
      </c>
      <c r="G59" s="60">
        <f t="shared" si="1"/>
        <v>480.92079999999999</v>
      </c>
      <c r="H59" s="63">
        <f t="shared" si="2"/>
        <v>961.84159999999997</v>
      </c>
    </row>
    <row r="60" spans="1:8" s="62" customFormat="1" ht="24">
      <c r="A60" s="56" t="s">
        <v>777</v>
      </c>
      <c r="B60" s="57">
        <f>'Copy paste to Here'!C64</f>
        <v>0</v>
      </c>
      <c r="C60" s="57"/>
      <c r="D60" s="58">
        <v>10</v>
      </c>
      <c r="E60" s="59">
        <v>0.24</v>
      </c>
      <c r="F60" s="59">
        <f t="shared" si="0"/>
        <v>2.4</v>
      </c>
      <c r="G60" s="60">
        <f t="shared" si="1"/>
        <v>8.5055999999999994</v>
      </c>
      <c r="H60" s="63">
        <f t="shared" si="2"/>
        <v>85.055999999999997</v>
      </c>
    </row>
    <row r="61" spans="1:8" s="62" customFormat="1" ht="24">
      <c r="A61" s="56" t="s">
        <v>779</v>
      </c>
      <c r="B61" s="57">
        <f>'Copy paste to Here'!C65</f>
        <v>0</v>
      </c>
      <c r="C61" s="57"/>
      <c r="D61" s="58">
        <v>10</v>
      </c>
      <c r="E61" s="59">
        <v>0.95</v>
      </c>
      <c r="F61" s="59">
        <f t="shared" si="0"/>
        <v>9.5</v>
      </c>
      <c r="G61" s="60">
        <f t="shared" si="1"/>
        <v>33.667999999999999</v>
      </c>
      <c r="H61" s="63">
        <f t="shared" si="2"/>
        <v>336.68</v>
      </c>
    </row>
    <row r="62" spans="1:8" s="62" customFormat="1" ht="24">
      <c r="A62" s="56" t="s">
        <v>779</v>
      </c>
      <c r="B62" s="57">
        <f>'Copy paste to Here'!C66</f>
        <v>0</v>
      </c>
      <c r="C62" s="57"/>
      <c r="D62" s="58">
        <v>10</v>
      </c>
      <c r="E62" s="59">
        <v>0.95</v>
      </c>
      <c r="F62" s="59">
        <f t="shared" si="0"/>
        <v>9.5</v>
      </c>
      <c r="G62" s="60">
        <f t="shared" si="1"/>
        <v>33.667999999999999</v>
      </c>
      <c r="H62" s="63">
        <f t="shared" si="2"/>
        <v>336.68</v>
      </c>
    </row>
    <row r="63" spans="1:8" s="62" customFormat="1" ht="24">
      <c r="A63" s="56" t="s">
        <v>779</v>
      </c>
      <c r="B63" s="57">
        <f>'Copy paste to Here'!C67</f>
        <v>0</v>
      </c>
      <c r="C63" s="57"/>
      <c r="D63" s="58">
        <v>10</v>
      </c>
      <c r="E63" s="59">
        <v>0.95</v>
      </c>
      <c r="F63" s="59">
        <f t="shared" si="0"/>
        <v>9.5</v>
      </c>
      <c r="G63" s="60">
        <f t="shared" si="1"/>
        <v>33.667999999999999</v>
      </c>
      <c r="H63" s="63">
        <f t="shared" si="2"/>
        <v>336.68</v>
      </c>
    </row>
    <row r="64" spans="1:8" s="62" customFormat="1" ht="24">
      <c r="A64" s="56" t="s">
        <v>779</v>
      </c>
      <c r="B64" s="57">
        <f>'Copy paste to Here'!C68</f>
        <v>0</v>
      </c>
      <c r="C64" s="57"/>
      <c r="D64" s="58">
        <v>10</v>
      </c>
      <c r="E64" s="59">
        <v>0.95</v>
      </c>
      <c r="F64" s="59">
        <f t="shared" si="0"/>
        <v>9.5</v>
      </c>
      <c r="G64" s="60">
        <f t="shared" si="1"/>
        <v>33.667999999999999</v>
      </c>
      <c r="H64" s="63">
        <f t="shared" si="2"/>
        <v>336.68</v>
      </c>
    </row>
    <row r="65" spans="1:8" s="62" customFormat="1" ht="24">
      <c r="A65" s="56" t="s">
        <v>783</v>
      </c>
      <c r="B65" s="57">
        <f>'Copy paste to Here'!C69</f>
        <v>0</v>
      </c>
      <c r="C65" s="57"/>
      <c r="D65" s="58">
        <v>10</v>
      </c>
      <c r="E65" s="59">
        <v>0.65</v>
      </c>
      <c r="F65" s="59">
        <f t="shared" si="0"/>
        <v>6.5</v>
      </c>
      <c r="G65" s="60">
        <f t="shared" si="1"/>
        <v>23.035999999999998</v>
      </c>
      <c r="H65" s="63">
        <f t="shared" si="2"/>
        <v>230.35999999999999</v>
      </c>
    </row>
    <row r="66" spans="1:8" s="62" customFormat="1" ht="24">
      <c r="A66" s="56" t="s">
        <v>785</v>
      </c>
      <c r="B66" s="57">
        <f>'Copy paste to Here'!C70</f>
        <v>0</v>
      </c>
      <c r="C66" s="57"/>
      <c r="D66" s="58">
        <v>10</v>
      </c>
      <c r="E66" s="59">
        <v>0.95</v>
      </c>
      <c r="F66" s="59">
        <f t="shared" si="0"/>
        <v>9.5</v>
      </c>
      <c r="G66" s="60">
        <f t="shared" si="1"/>
        <v>33.667999999999999</v>
      </c>
      <c r="H66" s="63">
        <f t="shared" si="2"/>
        <v>336.68</v>
      </c>
    </row>
    <row r="67" spans="1:8" s="62" customFormat="1" ht="24">
      <c r="A67" s="56" t="s">
        <v>785</v>
      </c>
      <c r="B67" s="57">
        <f>'Copy paste to Here'!C71</f>
        <v>0</v>
      </c>
      <c r="C67" s="57"/>
      <c r="D67" s="58">
        <v>10</v>
      </c>
      <c r="E67" s="59">
        <v>0.95</v>
      </c>
      <c r="F67" s="59">
        <f t="shared" si="0"/>
        <v>9.5</v>
      </c>
      <c r="G67" s="60">
        <f t="shared" si="1"/>
        <v>33.667999999999999</v>
      </c>
      <c r="H67" s="63">
        <f t="shared" si="2"/>
        <v>336.68</v>
      </c>
    </row>
    <row r="68" spans="1:8" s="62" customFormat="1" ht="24">
      <c r="A68" s="56" t="s">
        <v>785</v>
      </c>
      <c r="B68" s="57">
        <f>'Copy paste to Here'!C72</f>
        <v>0</v>
      </c>
      <c r="C68" s="57"/>
      <c r="D68" s="58">
        <v>10</v>
      </c>
      <c r="E68" s="59">
        <v>0.95</v>
      </c>
      <c r="F68" s="59">
        <f t="shared" si="0"/>
        <v>9.5</v>
      </c>
      <c r="G68" s="60">
        <f t="shared" si="1"/>
        <v>33.667999999999999</v>
      </c>
      <c r="H68" s="63">
        <f t="shared" si="2"/>
        <v>336.68</v>
      </c>
    </row>
    <row r="69" spans="1:8" s="62" customFormat="1" ht="48">
      <c r="A69" s="56" t="s">
        <v>752</v>
      </c>
      <c r="B69" s="57">
        <f>'Copy paste to Here'!C73</f>
        <v>0</v>
      </c>
      <c r="C69" s="57"/>
      <c r="D69" s="58">
        <v>2</v>
      </c>
      <c r="E69" s="59">
        <v>16</v>
      </c>
      <c r="F69" s="59">
        <f t="shared" si="0"/>
        <v>32</v>
      </c>
      <c r="G69" s="60">
        <f t="shared" si="1"/>
        <v>567.04</v>
      </c>
      <c r="H69" s="63">
        <f t="shared" si="2"/>
        <v>1134.08</v>
      </c>
    </row>
    <row r="70" spans="1:8" s="62" customFormat="1" ht="48">
      <c r="A70" s="56" t="s">
        <v>753</v>
      </c>
      <c r="B70" s="57">
        <f>'Copy paste to Here'!C74</f>
        <v>0</v>
      </c>
      <c r="C70" s="57"/>
      <c r="D70" s="58">
        <v>2</v>
      </c>
      <c r="E70" s="59">
        <v>15.57</v>
      </c>
      <c r="F70" s="59">
        <f t="shared" si="0"/>
        <v>31.14</v>
      </c>
      <c r="G70" s="60">
        <f t="shared" si="1"/>
        <v>551.80079999999998</v>
      </c>
      <c r="H70" s="63">
        <f t="shared" si="2"/>
        <v>1103.6016</v>
      </c>
    </row>
    <row r="71" spans="1:8" s="62" customFormat="1" ht="48">
      <c r="A71" s="56" t="s">
        <v>787</v>
      </c>
      <c r="B71" s="57">
        <f>'Copy paste to Here'!C75</f>
        <v>0</v>
      </c>
      <c r="C71" s="57"/>
      <c r="D71" s="58">
        <v>2</v>
      </c>
      <c r="E71" s="59">
        <v>26.04</v>
      </c>
      <c r="F71" s="59">
        <f t="shared" si="0"/>
        <v>52.08</v>
      </c>
      <c r="G71" s="60">
        <f t="shared" si="1"/>
        <v>922.85759999999993</v>
      </c>
      <c r="H71" s="63">
        <f t="shared" si="2"/>
        <v>1845.7151999999999</v>
      </c>
    </row>
    <row r="72" spans="1:8" s="62" customFormat="1" ht="48">
      <c r="A72" s="56" t="s">
        <v>789</v>
      </c>
      <c r="B72" s="57">
        <f>'Copy paste to Here'!C76</f>
        <v>0</v>
      </c>
      <c r="C72" s="57"/>
      <c r="D72" s="58">
        <v>2</v>
      </c>
      <c r="E72" s="59">
        <v>30.01</v>
      </c>
      <c r="F72" s="59">
        <f t="shared" si="0"/>
        <v>60.02</v>
      </c>
      <c r="G72" s="60">
        <f t="shared" si="1"/>
        <v>1063.5544</v>
      </c>
      <c r="H72" s="63">
        <f t="shared" si="2"/>
        <v>2127.1088</v>
      </c>
    </row>
    <row r="73" spans="1:8" s="62" customFormat="1" ht="48">
      <c r="A73" s="56" t="s">
        <v>754</v>
      </c>
      <c r="B73" s="57">
        <f>'Copy paste to Here'!C77</f>
        <v>0</v>
      </c>
      <c r="C73" s="57"/>
      <c r="D73" s="58">
        <v>2</v>
      </c>
      <c r="E73" s="59">
        <v>14.44</v>
      </c>
      <c r="F73" s="59">
        <f t="shared" si="0"/>
        <v>28.88</v>
      </c>
      <c r="G73" s="60">
        <f t="shared" si="1"/>
        <v>511.75359999999995</v>
      </c>
      <c r="H73" s="63">
        <f t="shared" si="2"/>
        <v>1023.5071999999999</v>
      </c>
    </row>
    <row r="74" spans="1:8" s="62" customFormat="1" ht="48">
      <c r="A74" s="56" t="s">
        <v>791</v>
      </c>
      <c r="B74" s="57">
        <f>'Copy paste to Here'!C78</f>
        <v>0</v>
      </c>
      <c r="C74" s="57"/>
      <c r="D74" s="58">
        <v>2</v>
      </c>
      <c r="E74" s="59">
        <v>28.31</v>
      </c>
      <c r="F74" s="59">
        <f t="shared" si="0"/>
        <v>56.62</v>
      </c>
      <c r="G74" s="60">
        <f t="shared" si="1"/>
        <v>1003.3063999999999</v>
      </c>
      <c r="H74" s="63">
        <f t="shared" si="2"/>
        <v>2006.6127999999999</v>
      </c>
    </row>
    <row r="75" spans="1:8" s="62" customFormat="1" ht="24">
      <c r="A75" s="56" t="s">
        <v>774</v>
      </c>
      <c r="B75" s="57">
        <f>'Copy paste to Here'!C79</f>
        <v>0</v>
      </c>
      <c r="C75" s="57"/>
      <c r="D75" s="58">
        <v>10</v>
      </c>
      <c r="E75" s="59">
        <v>0.39</v>
      </c>
      <c r="F75" s="59">
        <f t="shared" si="0"/>
        <v>3.9000000000000004</v>
      </c>
      <c r="G75" s="60">
        <f t="shared" si="1"/>
        <v>13.8216</v>
      </c>
      <c r="H75" s="63">
        <f t="shared" si="2"/>
        <v>138.21600000000001</v>
      </c>
    </row>
    <row r="76" spans="1:8" s="62" customFormat="1" ht="24">
      <c r="A76" s="56" t="s">
        <v>774</v>
      </c>
      <c r="B76" s="57">
        <f>'Copy paste to Here'!C80</f>
        <v>0</v>
      </c>
      <c r="C76" s="57"/>
      <c r="D76" s="58">
        <v>10</v>
      </c>
      <c r="E76" s="59">
        <v>0.39</v>
      </c>
      <c r="F76" s="59">
        <f t="shared" si="0"/>
        <v>3.9000000000000004</v>
      </c>
      <c r="G76" s="60">
        <f t="shared" si="1"/>
        <v>13.8216</v>
      </c>
      <c r="H76" s="63">
        <f t="shared" si="2"/>
        <v>138.21600000000001</v>
      </c>
    </row>
    <row r="77" spans="1:8" s="62" customFormat="1" ht="24">
      <c r="A77" s="56" t="s">
        <v>774</v>
      </c>
      <c r="B77" s="57">
        <f>'Copy paste to Here'!C81</f>
        <v>0</v>
      </c>
      <c r="C77" s="57"/>
      <c r="D77" s="58">
        <v>10</v>
      </c>
      <c r="E77" s="59">
        <v>0.39</v>
      </c>
      <c r="F77" s="59">
        <f t="shared" si="0"/>
        <v>3.9000000000000004</v>
      </c>
      <c r="G77" s="60">
        <f t="shared" si="1"/>
        <v>13.8216</v>
      </c>
      <c r="H77" s="63">
        <f t="shared" si="2"/>
        <v>138.21600000000001</v>
      </c>
    </row>
    <row r="78" spans="1:8" s="62" customFormat="1" ht="24">
      <c r="A78" s="56" t="s">
        <v>774</v>
      </c>
      <c r="B78" s="57">
        <f>'Copy paste to Here'!C82</f>
        <v>0</v>
      </c>
      <c r="C78" s="57"/>
      <c r="D78" s="58">
        <v>10</v>
      </c>
      <c r="E78" s="59">
        <v>0.39</v>
      </c>
      <c r="F78" s="59">
        <f t="shared" si="0"/>
        <v>3.9000000000000004</v>
      </c>
      <c r="G78" s="60">
        <f t="shared" si="1"/>
        <v>13.8216</v>
      </c>
      <c r="H78" s="63">
        <f t="shared" si="2"/>
        <v>138.21600000000001</v>
      </c>
    </row>
    <row r="79" spans="1:8" s="62" customFormat="1">
      <c r="A79" s="56" t="s">
        <v>900</v>
      </c>
      <c r="B79" s="57">
        <f>'Copy paste to Here'!C83</f>
        <v>0</v>
      </c>
      <c r="C79" s="57"/>
      <c r="D79" s="58"/>
      <c r="E79" s="59"/>
      <c r="F79" s="59">
        <f t="shared" si="0"/>
        <v>0</v>
      </c>
      <c r="G79" s="60">
        <f t="shared" si="1"/>
        <v>0</v>
      </c>
      <c r="H79" s="63">
        <f t="shared" si="2"/>
        <v>0</v>
      </c>
    </row>
    <row r="80" spans="1:8" s="62" customFormat="1" ht="48">
      <c r="A80" s="56" t="s">
        <v>793</v>
      </c>
      <c r="B80" s="57">
        <f>'Copy paste to Here'!C84</f>
        <v>0</v>
      </c>
      <c r="C80" s="57"/>
      <c r="D80" s="58">
        <v>1</v>
      </c>
      <c r="E80" s="59">
        <v>26.8</v>
      </c>
      <c r="F80" s="59">
        <f t="shared" si="0"/>
        <v>26.8</v>
      </c>
      <c r="G80" s="60">
        <f t="shared" si="1"/>
        <v>949.79199999999992</v>
      </c>
      <c r="H80" s="63">
        <f t="shared" si="2"/>
        <v>949.79199999999992</v>
      </c>
    </row>
    <row r="81" spans="1:8" s="62" customFormat="1" ht="48">
      <c r="A81" s="56" t="s">
        <v>795</v>
      </c>
      <c r="B81" s="57">
        <f>'Copy paste to Here'!C85</f>
        <v>0</v>
      </c>
      <c r="C81" s="57"/>
      <c r="D81" s="58">
        <v>1</v>
      </c>
      <c r="E81" s="59">
        <v>26.14</v>
      </c>
      <c r="F81" s="59">
        <f t="shared" si="0"/>
        <v>26.14</v>
      </c>
      <c r="G81" s="60">
        <f t="shared" si="1"/>
        <v>926.40159999999992</v>
      </c>
      <c r="H81" s="63">
        <f t="shared" si="2"/>
        <v>926.40159999999992</v>
      </c>
    </row>
    <row r="82" spans="1:8" s="62" customFormat="1" ht="48">
      <c r="A82" s="56" t="s">
        <v>796</v>
      </c>
      <c r="B82" s="57">
        <f>'Copy paste to Here'!C86</f>
        <v>0</v>
      </c>
      <c r="C82" s="57"/>
      <c r="D82" s="58">
        <v>1</v>
      </c>
      <c r="E82" s="59">
        <v>27.01</v>
      </c>
      <c r="F82" s="59">
        <f t="shared" si="0"/>
        <v>27.01</v>
      </c>
      <c r="G82" s="60">
        <f t="shared" si="1"/>
        <v>957.23440000000005</v>
      </c>
      <c r="H82" s="63">
        <f t="shared" si="2"/>
        <v>957.23440000000005</v>
      </c>
    </row>
    <row r="83" spans="1:8" s="62" customFormat="1" ht="48">
      <c r="A83" s="56" t="s">
        <v>798</v>
      </c>
      <c r="B83" s="57">
        <f>'Copy paste to Here'!C87</f>
        <v>0</v>
      </c>
      <c r="C83" s="57"/>
      <c r="D83" s="58">
        <v>1</v>
      </c>
      <c r="E83" s="59">
        <v>27.36</v>
      </c>
      <c r="F83" s="59">
        <f t="shared" ref="F83:F146" si="3">D83*E83</f>
        <v>27.36</v>
      </c>
      <c r="G83" s="60">
        <f t="shared" ref="G83:G146" si="4">E83*$E$14</f>
        <v>969.63839999999993</v>
      </c>
      <c r="H83" s="63">
        <f t="shared" ref="H83:H146" si="5">D83*G83</f>
        <v>969.63839999999993</v>
      </c>
    </row>
    <row r="84" spans="1:8" s="62" customFormat="1" ht="24">
      <c r="A84" s="56" t="s">
        <v>800</v>
      </c>
      <c r="B84" s="57">
        <f>'Copy paste to Here'!C88</f>
        <v>0</v>
      </c>
      <c r="C84" s="57"/>
      <c r="D84" s="58">
        <v>10</v>
      </c>
      <c r="E84" s="59">
        <v>12.19</v>
      </c>
      <c r="F84" s="59">
        <f t="shared" si="3"/>
        <v>121.89999999999999</v>
      </c>
      <c r="G84" s="60">
        <f t="shared" si="4"/>
        <v>432.01359999999994</v>
      </c>
      <c r="H84" s="63">
        <f t="shared" si="5"/>
        <v>4320.1359999999995</v>
      </c>
    </row>
    <row r="85" spans="1:8" s="62" customFormat="1">
      <c r="A85" s="56" t="s">
        <v>901</v>
      </c>
      <c r="B85" s="57">
        <f>'Copy paste to Here'!C89</f>
        <v>0</v>
      </c>
      <c r="C85" s="57"/>
      <c r="D85" s="58"/>
      <c r="E85" s="59"/>
      <c r="F85" s="59">
        <f t="shared" si="3"/>
        <v>0</v>
      </c>
      <c r="G85" s="60">
        <f t="shared" si="4"/>
        <v>0</v>
      </c>
      <c r="H85" s="63">
        <f t="shared" si="5"/>
        <v>0</v>
      </c>
    </row>
    <row r="86" spans="1:8" s="62" customFormat="1" ht="48">
      <c r="A86" s="56" t="s">
        <v>793</v>
      </c>
      <c r="B86" s="57">
        <f>'Copy paste to Here'!C90</f>
        <v>0</v>
      </c>
      <c r="C86" s="57"/>
      <c r="D86" s="58">
        <v>1</v>
      </c>
      <c r="E86" s="59">
        <v>26.8</v>
      </c>
      <c r="F86" s="59">
        <f t="shared" si="3"/>
        <v>26.8</v>
      </c>
      <c r="G86" s="60">
        <f t="shared" si="4"/>
        <v>949.79199999999992</v>
      </c>
      <c r="H86" s="63">
        <f t="shared" si="5"/>
        <v>949.79199999999992</v>
      </c>
    </row>
    <row r="87" spans="1:8" s="62" customFormat="1" ht="48">
      <c r="A87" s="56" t="s">
        <v>716</v>
      </c>
      <c r="B87" s="57">
        <f>'Copy paste to Here'!C91</f>
        <v>0</v>
      </c>
      <c r="C87" s="57"/>
      <c r="D87" s="58">
        <v>1</v>
      </c>
      <c r="E87" s="59">
        <v>28.88</v>
      </c>
      <c r="F87" s="59">
        <f t="shared" si="3"/>
        <v>28.88</v>
      </c>
      <c r="G87" s="60">
        <f t="shared" si="4"/>
        <v>1023.5071999999999</v>
      </c>
      <c r="H87" s="63">
        <f t="shared" si="5"/>
        <v>1023.5071999999999</v>
      </c>
    </row>
    <row r="88" spans="1:8" s="62" customFormat="1" ht="60">
      <c r="A88" s="56" t="s">
        <v>718</v>
      </c>
      <c r="B88" s="57">
        <f>'Copy paste to Here'!C92</f>
        <v>0</v>
      </c>
      <c r="C88" s="57"/>
      <c r="D88" s="58">
        <v>1</v>
      </c>
      <c r="E88" s="59">
        <v>25.53</v>
      </c>
      <c r="F88" s="59">
        <f t="shared" si="3"/>
        <v>25.53</v>
      </c>
      <c r="G88" s="60">
        <f t="shared" si="4"/>
        <v>904.78319999999997</v>
      </c>
      <c r="H88" s="63">
        <f t="shared" si="5"/>
        <v>904.78319999999997</v>
      </c>
    </row>
    <row r="89" spans="1:8" s="62" customFormat="1" ht="48">
      <c r="A89" s="56" t="s">
        <v>745</v>
      </c>
      <c r="B89" s="57">
        <f>'Copy paste to Here'!C93</f>
        <v>0</v>
      </c>
      <c r="C89" s="57"/>
      <c r="D89" s="58">
        <v>1</v>
      </c>
      <c r="E89" s="59">
        <v>26.5</v>
      </c>
      <c r="F89" s="59">
        <f t="shared" si="3"/>
        <v>26.5</v>
      </c>
      <c r="G89" s="60">
        <f t="shared" si="4"/>
        <v>939.16</v>
      </c>
      <c r="H89" s="63">
        <f t="shared" si="5"/>
        <v>939.16</v>
      </c>
    </row>
    <row r="90" spans="1:8" s="62" customFormat="1" ht="48">
      <c r="A90" s="56" t="s">
        <v>746</v>
      </c>
      <c r="B90" s="57">
        <f>'Copy paste to Here'!C94</f>
        <v>0</v>
      </c>
      <c r="C90" s="57"/>
      <c r="D90" s="58">
        <v>1</v>
      </c>
      <c r="E90" s="59">
        <v>26.93</v>
      </c>
      <c r="F90" s="59">
        <f t="shared" si="3"/>
        <v>26.93</v>
      </c>
      <c r="G90" s="60">
        <f t="shared" si="4"/>
        <v>954.39919999999995</v>
      </c>
      <c r="H90" s="63">
        <f t="shared" si="5"/>
        <v>954.39919999999995</v>
      </c>
    </row>
    <row r="91" spans="1:8" s="62" customFormat="1" ht="48">
      <c r="A91" s="56" t="s">
        <v>798</v>
      </c>
      <c r="B91" s="57">
        <f>'Copy paste to Here'!C95</f>
        <v>0</v>
      </c>
      <c r="C91" s="57"/>
      <c r="D91" s="58">
        <v>1</v>
      </c>
      <c r="E91" s="59">
        <v>27.36</v>
      </c>
      <c r="F91" s="59">
        <f t="shared" si="3"/>
        <v>27.36</v>
      </c>
      <c r="G91" s="60">
        <f t="shared" si="4"/>
        <v>969.63839999999993</v>
      </c>
      <c r="H91" s="63">
        <f t="shared" si="5"/>
        <v>969.63839999999993</v>
      </c>
    </row>
    <row r="92" spans="1:8" s="62" customFormat="1" ht="48">
      <c r="A92" s="56" t="s">
        <v>802</v>
      </c>
      <c r="B92" s="57">
        <f>'Copy paste to Here'!C96</f>
        <v>0</v>
      </c>
      <c r="C92" s="57"/>
      <c r="D92" s="58">
        <v>1</v>
      </c>
      <c r="E92" s="59">
        <v>27.99</v>
      </c>
      <c r="F92" s="59">
        <f t="shared" si="3"/>
        <v>27.99</v>
      </c>
      <c r="G92" s="60">
        <f t="shared" si="4"/>
        <v>991.96559999999988</v>
      </c>
      <c r="H92" s="63">
        <f t="shared" si="5"/>
        <v>991.96559999999988</v>
      </c>
    </row>
    <row r="93" spans="1:8" s="62" customFormat="1" ht="48">
      <c r="A93" s="56" t="s">
        <v>747</v>
      </c>
      <c r="B93" s="57">
        <f>'Copy paste to Here'!C97</f>
        <v>0</v>
      </c>
      <c r="C93" s="57"/>
      <c r="D93" s="58">
        <v>1</v>
      </c>
      <c r="E93" s="59">
        <v>29.11</v>
      </c>
      <c r="F93" s="59">
        <f t="shared" si="3"/>
        <v>29.11</v>
      </c>
      <c r="G93" s="60">
        <f t="shared" si="4"/>
        <v>1031.6583999999998</v>
      </c>
      <c r="H93" s="63">
        <f t="shared" si="5"/>
        <v>1031.6583999999998</v>
      </c>
    </row>
    <row r="94" spans="1:8" s="62" customFormat="1" ht="36">
      <c r="A94" s="56" t="s">
        <v>725</v>
      </c>
      <c r="B94" s="57">
        <f>'Copy paste to Here'!C98</f>
        <v>0</v>
      </c>
      <c r="C94" s="57"/>
      <c r="D94" s="58">
        <v>4</v>
      </c>
      <c r="E94" s="59">
        <v>2.15</v>
      </c>
      <c r="F94" s="59">
        <f t="shared" si="3"/>
        <v>8.6</v>
      </c>
      <c r="G94" s="60">
        <f t="shared" si="4"/>
        <v>76.195999999999998</v>
      </c>
      <c r="H94" s="63">
        <f t="shared" si="5"/>
        <v>304.78399999999999</v>
      </c>
    </row>
    <row r="95" spans="1:8" s="62" customFormat="1" ht="36">
      <c r="A95" s="56" t="s">
        <v>725</v>
      </c>
      <c r="B95" s="57">
        <f>'Copy paste to Here'!C99</f>
        <v>0</v>
      </c>
      <c r="C95" s="57"/>
      <c r="D95" s="58">
        <v>4</v>
      </c>
      <c r="E95" s="59">
        <v>2.15</v>
      </c>
      <c r="F95" s="59">
        <f t="shared" si="3"/>
        <v>8.6</v>
      </c>
      <c r="G95" s="60">
        <f t="shared" si="4"/>
        <v>76.195999999999998</v>
      </c>
      <c r="H95" s="63">
        <f t="shared" si="5"/>
        <v>304.78399999999999</v>
      </c>
    </row>
    <row r="96" spans="1:8" s="62" customFormat="1" ht="36">
      <c r="A96" s="56" t="s">
        <v>725</v>
      </c>
      <c r="B96" s="57">
        <f>'Copy paste to Here'!C100</f>
        <v>0</v>
      </c>
      <c r="C96" s="57"/>
      <c r="D96" s="58">
        <v>4</v>
      </c>
      <c r="E96" s="59">
        <v>2.15</v>
      </c>
      <c r="F96" s="59">
        <f t="shared" si="3"/>
        <v>8.6</v>
      </c>
      <c r="G96" s="60">
        <f t="shared" si="4"/>
        <v>76.195999999999998</v>
      </c>
      <c r="H96" s="63">
        <f t="shared" si="5"/>
        <v>304.78399999999999</v>
      </c>
    </row>
    <row r="97" spans="1:8" s="62" customFormat="1">
      <c r="A97" s="56" t="s">
        <v>807</v>
      </c>
      <c r="B97" s="57">
        <f>'Copy paste to Here'!C101</f>
        <v>0</v>
      </c>
      <c r="C97" s="57"/>
      <c r="D97" s="58">
        <v>10</v>
      </c>
      <c r="E97" s="59">
        <v>1.17</v>
      </c>
      <c r="F97" s="59">
        <f t="shared" si="3"/>
        <v>11.7</v>
      </c>
      <c r="G97" s="60">
        <f t="shared" si="4"/>
        <v>41.464799999999997</v>
      </c>
      <c r="H97" s="63">
        <f t="shared" si="5"/>
        <v>414.64799999999997</v>
      </c>
    </row>
    <row r="98" spans="1:8" s="62" customFormat="1">
      <c r="A98" s="56" t="s">
        <v>807</v>
      </c>
      <c r="B98" s="57">
        <f>'Copy paste to Here'!C102</f>
        <v>0</v>
      </c>
      <c r="C98" s="57"/>
      <c r="D98" s="58">
        <v>10</v>
      </c>
      <c r="E98" s="59">
        <v>1.32</v>
      </c>
      <c r="F98" s="59">
        <f t="shared" si="3"/>
        <v>13.200000000000001</v>
      </c>
      <c r="G98" s="60">
        <f t="shared" si="4"/>
        <v>46.780799999999999</v>
      </c>
      <c r="H98" s="63">
        <f t="shared" si="5"/>
        <v>467.80799999999999</v>
      </c>
    </row>
    <row r="99" spans="1:8" s="62" customFormat="1">
      <c r="A99" s="56" t="s">
        <v>807</v>
      </c>
      <c r="B99" s="57">
        <f>'Copy paste to Here'!C103</f>
        <v>0</v>
      </c>
      <c r="C99" s="57"/>
      <c r="D99" s="58">
        <v>10</v>
      </c>
      <c r="E99" s="59">
        <v>1.62</v>
      </c>
      <c r="F99" s="59">
        <f t="shared" si="3"/>
        <v>16.200000000000003</v>
      </c>
      <c r="G99" s="60">
        <f t="shared" si="4"/>
        <v>57.412799999999997</v>
      </c>
      <c r="H99" s="63">
        <f t="shared" si="5"/>
        <v>574.12799999999993</v>
      </c>
    </row>
    <row r="100" spans="1:8" s="62" customFormat="1">
      <c r="A100" s="56" t="s">
        <v>813</v>
      </c>
      <c r="B100" s="57">
        <f>'Copy paste to Here'!C104</f>
        <v>0</v>
      </c>
      <c r="C100" s="57"/>
      <c r="D100" s="58">
        <v>10</v>
      </c>
      <c r="E100" s="59">
        <v>1.74</v>
      </c>
      <c r="F100" s="59">
        <f t="shared" si="3"/>
        <v>17.399999999999999</v>
      </c>
      <c r="G100" s="60">
        <f t="shared" si="4"/>
        <v>61.665599999999998</v>
      </c>
      <c r="H100" s="63">
        <f t="shared" si="5"/>
        <v>616.65599999999995</v>
      </c>
    </row>
    <row r="101" spans="1:8" s="62" customFormat="1">
      <c r="A101" s="56" t="s">
        <v>813</v>
      </c>
      <c r="B101" s="57">
        <f>'Copy paste to Here'!C105</f>
        <v>0</v>
      </c>
      <c r="C101" s="57"/>
      <c r="D101" s="58">
        <v>10</v>
      </c>
      <c r="E101" s="59">
        <v>1.92</v>
      </c>
      <c r="F101" s="59">
        <f t="shared" si="3"/>
        <v>19.2</v>
      </c>
      <c r="G101" s="60">
        <f t="shared" si="4"/>
        <v>68.044799999999995</v>
      </c>
      <c r="H101" s="63">
        <f t="shared" si="5"/>
        <v>680.44799999999998</v>
      </c>
    </row>
    <row r="102" spans="1:8" s="62" customFormat="1">
      <c r="A102" s="56" t="s">
        <v>813</v>
      </c>
      <c r="B102" s="57">
        <f>'Copy paste to Here'!C106</f>
        <v>0</v>
      </c>
      <c r="C102" s="57"/>
      <c r="D102" s="58">
        <v>10</v>
      </c>
      <c r="E102" s="59">
        <v>2.0699999999999998</v>
      </c>
      <c r="F102" s="59">
        <f t="shared" si="3"/>
        <v>20.7</v>
      </c>
      <c r="G102" s="60">
        <f t="shared" si="4"/>
        <v>73.360799999999983</v>
      </c>
      <c r="H102" s="63">
        <f t="shared" si="5"/>
        <v>733.60799999999983</v>
      </c>
    </row>
    <row r="103" spans="1:8" s="62" customFormat="1" ht="36">
      <c r="A103" s="56" t="s">
        <v>727</v>
      </c>
      <c r="B103" s="57">
        <f>'Copy paste to Here'!C107</f>
        <v>0</v>
      </c>
      <c r="C103" s="57"/>
      <c r="D103" s="58">
        <v>2</v>
      </c>
      <c r="E103" s="59">
        <v>14.76</v>
      </c>
      <c r="F103" s="59">
        <f t="shared" si="3"/>
        <v>29.52</v>
      </c>
      <c r="G103" s="60">
        <f t="shared" si="4"/>
        <v>523.09439999999995</v>
      </c>
      <c r="H103" s="63">
        <f t="shared" si="5"/>
        <v>1046.1887999999999</v>
      </c>
    </row>
    <row r="104" spans="1:8" s="62" customFormat="1" ht="48">
      <c r="A104" s="56" t="s">
        <v>729</v>
      </c>
      <c r="B104" s="57">
        <f>'Copy paste to Here'!C108</f>
        <v>0</v>
      </c>
      <c r="C104" s="57"/>
      <c r="D104" s="58">
        <v>2</v>
      </c>
      <c r="E104" s="59">
        <v>16.920000000000002</v>
      </c>
      <c r="F104" s="59">
        <f t="shared" si="3"/>
        <v>33.840000000000003</v>
      </c>
      <c r="G104" s="60">
        <f t="shared" si="4"/>
        <v>599.64480000000003</v>
      </c>
      <c r="H104" s="63">
        <f t="shared" si="5"/>
        <v>1199.2896000000001</v>
      </c>
    </row>
    <row r="105" spans="1:8" s="62" customFormat="1" ht="48">
      <c r="A105" s="56" t="s">
        <v>731</v>
      </c>
      <c r="B105" s="57">
        <f>'Copy paste to Here'!C109</f>
        <v>0</v>
      </c>
      <c r="C105" s="57"/>
      <c r="D105" s="58">
        <v>2</v>
      </c>
      <c r="E105" s="59">
        <v>13.57</v>
      </c>
      <c r="F105" s="59">
        <f t="shared" si="3"/>
        <v>27.14</v>
      </c>
      <c r="G105" s="60">
        <f t="shared" si="4"/>
        <v>480.92079999999999</v>
      </c>
      <c r="H105" s="63">
        <f t="shared" si="5"/>
        <v>961.84159999999997</v>
      </c>
    </row>
    <row r="106" spans="1:8" s="62" customFormat="1" ht="48">
      <c r="A106" s="56" t="s">
        <v>752</v>
      </c>
      <c r="B106" s="57">
        <f>'Copy paste to Here'!C110</f>
        <v>0</v>
      </c>
      <c r="C106" s="57"/>
      <c r="D106" s="58">
        <v>2</v>
      </c>
      <c r="E106" s="59">
        <v>16</v>
      </c>
      <c r="F106" s="59">
        <f t="shared" si="3"/>
        <v>32</v>
      </c>
      <c r="G106" s="60">
        <f t="shared" si="4"/>
        <v>567.04</v>
      </c>
      <c r="H106" s="63">
        <f t="shared" si="5"/>
        <v>1134.08</v>
      </c>
    </row>
    <row r="107" spans="1:8" s="62" customFormat="1" ht="48">
      <c r="A107" s="56" t="s">
        <v>753</v>
      </c>
      <c r="B107" s="57">
        <f>'Copy paste to Here'!C111</f>
        <v>0</v>
      </c>
      <c r="C107" s="57"/>
      <c r="D107" s="58">
        <v>2</v>
      </c>
      <c r="E107" s="59">
        <v>15.57</v>
      </c>
      <c r="F107" s="59">
        <f t="shared" si="3"/>
        <v>31.14</v>
      </c>
      <c r="G107" s="60">
        <f t="shared" si="4"/>
        <v>551.80079999999998</v>
      </c>
      <c r="H107" s="63">
        <f t="shared" si="5"/>
        <v>1103.6016</v>
      </c>
    </row>
    <row r="108" spans="1:8" s="62" customFormat="1" ht="48">
      <c r="A108" s="56" t="s">
        <v>787</v>
      </c>
      <c r="B108" s="57">
        <f>'Copy paste to Here'!C112</f>
        <v>0</v>
      </c>
      <c r="C108" s="57"/>
      <c r="D108" s="58">
        <v>1</v>
      </c>
      <c r="E108" s="59">
        <v>26.04</v>
      </c>
      <c r="F108" s="59">
        <f t="shared" si="3"/>
        <v>26.04</v>
      </c>
      <c r="G108" s="60">
        <f t="shared" si="4"/>
        <v>922.85759999999993</v>
      </c>
      <c r="H108" s="63">
        <f t="shared" si="5"/>
        <v>922.85759999999993</v>
      </c>
    </row>
    <row r="109" spans="1:8" s="62" customFormat="1" ht="48">
      <c r="A109" s="56" t="s">
        <v>754</v>
      </c>
      <c r="B109" s="57">
        <f>'Copy paste to Here'!C113</f>
        <v>0</v>
      </c>
      <c r="C109" s="57"/>
      <c r="D109" s="58">
        <v>2</v>
      </c>
      <c r="E109" s="59">
        <v>14.44</v>
      </c>
      <c r="F109" s="59">
        <f t="shared" si="3"/>
        <v>28.88</v>
      </c>
      <c r="G109" s="60">
        <f t="shared" si="4"/>
        <v>511.75359999999995</v>
      </c>
      <c r="H109" s="63">
        <f t="shared" si="5"/>
        <v>1023.5071999999999</v>
      </c>
    </row>
    <row r="110" spans="1:8" s="62" customFormat="1" ht="24">
      <c r="A110" s="56" t="s">
        <v>817</v>
      </c>
      <c r="B110" s="57">
        <f>'Copy paste to Here'!C114</f>
        <v>0</v>
      </c>
      <c r="C110" s="57"/>
      <c r="D110" s="58">
        <v>10</v>
      </c>
      <c r="E110" s="59">
        <v>1.81</v>
      </c>
      <c r="F110" s="59">
        <f t="shared" si="3"/>
        <v>18.100000000000001</v>
      </c>
      <c r="G110" s="60">
        <f t="shared" si="4"/>
        <v>64.1464</v>
      </c>
      <c r="H110" s="63">
        <f t="shared" si="5"/>
        <v>641.46399999999994</v>
      </c>
    </row>
    <row r="111" spans="1:8" s="62" customFormat="1">
      <c r="A111" s="56" t="s">
        <v>902</v>
      </c>
      <c r="B111" s="57">
        <f>'Copy paste to Here'!C115</f>
        <v>0</v>
      </c>
      <c r="C111" s="57"/>
      <c r="D111" s="58"/>
      <c r="E111" s="59"/>
      <c r="F111" s="59">
        <f t="shared" si="3"/>
        <v>0</v>
      </c>
      <c r="G111" s="60">
        <f t="shared" si="4"/>
        <v>0</v>
      </c>
      <c r="H111" s="63">
        <f t="shared" si="5"/>
        <v>0</v>
      </c>
    </row>
    <row r="112" spans="1:8" s="62" customFormat="1" ht="48">
      <c r="A112" s="56" t="s">
        <v>819</v>
      </c>
      <c r="B112" s="57">
        <f>'Copy paste to Here'!C116</f>
        <v>0</v>
      </c>
      <c r="C112" s="57"/>
      <c r="D112" s="58">
        <v>1</v>
      </c>
      <c r="E112" s="59">
        <v>23.84</v>
      </c>
      <c r="F112" s="59">
        <f t="shared" si="3"/>
        <v>23.84</v>
      </c>
      <c r="G112" s="60">
        <f t="shared" si="4"/>
        <v>844.88959999999997</v>
      </c>
      <c r="H112" s="63">
        <f t="shared" si="5"/>
        <v>844.88959999999997</v>
      </c>
    </row>
    <row r="113" spans="1:8" s="62" customFormat="1" ht="24">
      <c r="A113" s="56" t="s">
        <v>821</v>
      </c>
      <c r="B113" s="57">
        <f>'Copy paste to Here'!C117</f>
        <v>0</v>
      </c>
      <c r="C113" s="57"/>
      <c r="D113" s="58">
        <v>3</v>
      </c>
      <c r="E113" s="59">
        <v>10.23</v>
      </c>
      <c r="F113" s="59">
        <f t="shared" si="3"/>
        <v>30.69</v>
      </c>
      <c r="G113" s="60">
        <f t="shared" si="4"/>
        <v>362.55119999999999</v>
      </c>
      <c r="H113" s="63">
        <f t="shared" si="5"/>
        <v>1087.6536000000001</v>
      </c>
    </row>
    <row r="114" spans="1:8" s="62" customFormat="1" ht="36">
      <c r="A114" s="56" t="s">
        <v>823</v>
      </c>
      <c r="B114" s="57">
        <f>'Copy paste to Here'!C118</f>
        <v>0</v>
      </c>
      <c r="C114" s="57"/>
      <c r="D114" s="58">
        <v>5</v>
      </c>
      <c r="E114" s="59">
        <v>1.18</v>
      </c>
      <c r="F114" s="59">
        <f t="shared" si="3"/>
        <v>5.8999999999999995</v>
      </c>
      <c r="G114" s="60">
        <f t="shared" si="4"/>
        <v>41.819199999999995</v>
      </c>
      <c r="H114" s="63">
        <f t="shared" si="5"/>
        <v>209.09599999999998</v>
      </c>
    </row>
    <row r="115" spans="1:8" s="62" customFormat="1" ht="24">
      <c r="A115" s="56" t="s">
        <v>817</v>
      </c>
      <c r="B115" s="57">
        <f>'Copy paste to Here'!C119</f>
        <v>0</v>
      </c>
      <c r="C115" s="57"/>
      <c r="D115" s="58">
        <v>5</v>
      </c>
      <c r="E115" s="59">
        <v>1.17</v>
      </c>
      <c r="F115" s="59">
        <f t="shared" si="3"/>
        <v>5.85</v>
      </c>
      <c r="G115" s="60">
        <f t="shared" si="4"/>
        <v>41.464799999999997</v>
      </c>
      <c r="H115" s="63">
        <f t="shared" si="5"/>
        <v>207.32399999999998</v>
      </c>
    </row>
    <row r="116" spans="1:8" s="62" customFormat="1" ht="24">
      <c r="A116" s="56" t="s">
        <v>817</v>
      </c>
      <c r="B116" s="57">
        <f>'Copy paste to Here'!C120</f>
        <v>0</v>
      </c>
      <c r="C116" s="57"/>
      <c r="D116" s="58">
        <v>5</v>
      </c>
      <c r="E116" s="59">
        <v>1.39</v>
      </c>
      <c r="F116" s="59">
        <f t="shared" si="3"/>
        <v>6.9499999999999993</v>
      </c>
      <c r="G116" s="60">
        <f t="shared" si="4"/>
        <v>49.261599999999994</v>
      </c>
      <c r="H116" s="63">
        <f t="shared" si="5"/>
        <v>246.30799999999996</v>
      </c>
    </row>
    <row r="117" spans="1:8" s="62" customFormat="1" ht="24">
      <c r="A117" s="56" t="s">
        <v>817</v>
      </c>
      <c r="B117" s="57">
        <f>'Copy paste to Here'!C121</f>
        <v>0</v>
      </c>
      <c r="C117" s="57"/>
      <c r="D117" s="58">
        <v>5</v>
      </c>
      <c r="E117" s="59">
        <v>1.6</v>
      </c>
      <c r="F117" s="59">
        <f t="shared" si="3"/>
        <v>8</v>
      </c>
      <c r="G117" s="60">
        <f t="shared" si="4"/>
        <v>56.704000000000001</v>
      </c>
      <c r="H117" s="63">
        <f t="shared" si="5"/>
        <v>283.52</v>
      </c>
    </row>
    <row r="118" spans="1:8" s="62" customFormat="1" ht="24">
      <c r="A118" s="56" t="s">
        <v>817</v>
      </c>
      <c r="B118" s="57">
        <f>'Copy paste to Here'!C122</f>
        <v>0</v>
      </c>
      <c r="C118" s="57"/>
      <c r="D118" s="58">
        <v>5</v>
      </c>
      <c r="E118" s="59">
        <v>1.81</v>
      </c>
      <c r="F118" s="59">
        <f t="shared" si="3"/>
        <v>9.0500000000000007</v>
      </c>
      <c r="G118" s="60">
        <f t="shared" si="4"/>
        <v>64.1464</v>
      </c>
      <c r="H118" s="63">
        <f t="shared" si="5"/>
        <v>320.73199999999997</v>
      </c>
    </row>
    <row r="119" spans="1:8" s="62" customFormat="1" ht="24">
      <c r="A119" s="56" t="s">
        <v>829</v>
      </c>
      <c r="B119" s="57">
        <f>'Copy paste to Here'!C123</f>
        <v>0</v>
      </c>
      <c r="C119" s="57"/>
      <c r="D119" s="58">
        <v>5</v>
      </c>
      <c r="E119" s="59">
        <v>2.2400000000000002</v>
      </c>
      <c r="F119" s="59">
        <f t="shared" si="3"/>
        <v>11.200000000000001</v>
      </c>
      <c r="G119" s="60">
        <f t="shared" si="4"/>
        <v>79.385599999999997</v>
      </c>
      <c r="H119" s="63">
        <f t="shared" si="5"/>
        <v>396.928</v>
      </c>
    </row>
    <row r="120" spans="1:8" s="62" customFormat="1" ht="24">
      <c r="A120" s="56" t="s">
        <v>829</v>
      </c>
      <c r="B120" s="57">
        <f>'Copy paste to Here'!C124</f>
        <v>0</v>
      </c>
      <c r="C120" s="57"/>
      <c r="D120" s="58">
        <v>5</v>
      </c>
      <c r="E120" s="59">
        <v>2.4500000000000002</v>
      </c>
      <c r="F120" s="59">
        <f t="shared" si="3"/>
        <v>12.25</v>
      </c>
      <c r="G120" s="60">
        <f t="shared" si="4"/>
        <v>86.828000000000003</v>
      </c>
      <c r="H120" s="63">
        <f t="shared" si="5"/>
        <v>434.14</v>
      </c>
    </row>
    <row r="121" spans="1:8" s="62" customFormat="1" ht="24">
      <c r="A121" s="56" t="s">
        <v>833</v>
      </c>
      <c r="B121" s="57">
        <f>'Copy paste to Here'!C125</f>
        <v>0</v>
      </c>
      <c r="C121" s="57"/>
      <c r="D121" s="58">
        <v>5</v>
      </c>
      <c r="E121" s="59">
        <v>2.4500000000000002</v>
      </c>
      <c r="F121" s="59">
        <f t="shared" si="3"/>
        <v>12.25</v>
      </c>
      <c r="G121" s="60">
        <f t="shared" si="4"/>
        <v>86.828000000000003</v>
      </c>
      <c r="H121" s="63">
        <f t="shared" si="5"/>
        <v>434.14</v>
      </c>
    </row>
    <row r="122" spans="1:8" s="62" customFormat="1" ht="48">
      <c r="A122" s="56" t="s">
        <v>762</v>
      </c>
      <c r="B122" s="57">
        <f>'Copy paste to Here'!C126</f>
        <v>0</v>
      </c>
      <c r="C122" s="57"/>
      <c r="D122" s="58">
        <v>1</v>
      </c>
      <c r="E122" s="59">
        <v>25.09</v>
      </c>
      <c r="F122" s="59">
        <f t="shared" si="3"/>
        <v>25.09</v>
      </c>
      <c r="G122" s="60">
        <f t="shared" si="4"/>
        <v>889.18959999999993</v>
      </c>
      <c r="H122" s="63">
        <f t="shared" si="5"/>
        <v>889.18959999999993</v>
      </c>
    </row>
    <row r="123" spans="1:8" s="62" customFormat="1">
      <c r="A123" s="56" t="s">
        <v>903</v>
      </c>
      <c r="B123" s="57">
        <f>'Copy paste to Here'!C127</f>
        <v>0</v>
      </c>
      <c r="C123" s="57"/>
      <c r="D123" s="58"/>
      <c r="E123" s="59"/>
      <c r="F123" s="59">
        <f t="shared" si="3"/>
        <v>0</v>
      </c>
      <c r="G123" s="60">
        <f t="shared" si="4"/>
        <v>0</v>
      </c>
      <c r="H123" s="63">
        <f t="shared" si="5"/>
        <v>0</v>
      </c>
    </row>
    <row r="124" spans="1:8" s="62" customFormat="1" ht="48">
      <c r="A124" s="56" t="s">
        <v>714</v>
      </c>
      <c r="B124" s="57">
        <f>'Copy paste to Here'!C128</f>
        <v>0</v>
      </c>
      <c r="C124" s="57"/>
      <c r="D124" s="58">
        <v>2</v>
      </c>
      <c r="E124" s="59">
        <v>26.36</v>
      </c>
      <c r="F124" s="59">
        <f t="shared" si="3"/>
        <v>52.72</v>
      </c>
      <c r="G124" s="60">
        <f t="shared" si="4"/>
        <v>934.19839999999988</v>
      </c>
      <c r="H124" s="63">
        <f t="shared" si="5"/>
        <v>1868.3967999999998</v>
      </c>
    </row>
    <row r="125" spans="1:8" s="62" customFormat="1" ht="48">
      <c r="A125" s="56" t="s">
        <v>716</v>
      </c>
      <c r="B125" s="57">
        <f>'Copy paste to Here'!C129</f>
        <v>0</v>
      </c>
      <c r="C125" s="57"/>
      <c r="D125" s="58">
        <v>2</v>
      </c>
      <c r="E125" s="59">
        <v>28.88</v>
      </c>
      <c r="F125" s="59">
        <f t="shared" si="3"/>
        <v>57.76</v>
      </c>
      <c r="G125" s="60">
        <f t="shared" si="4"/>
        <v>1023.5071999999999</v>
      </c>
      <c r="H125" s="63">
        <f t="shared" si="5"/>
        <v>2047.0143999999998</v>
      </c>
    </row>
    <row r="126" spans="1:8" s="62" customFormat="1" ht="60">
      <c r="A126" s="56" t="s">
        <v>718</v>
      </c>
      <c r="B126" s="57">
        <f>'Copy paste to Here'!C130</f>
        <v>0</v>
      </c>
      <c r="C126" s="57"/>
      <c r="D126" s="58">
        <v>2</v>
      </c>
      <c r="E126" s="59">
        <v>25.53</v>
      </c>
      <c r="F126" s="59">
        <f t="shared" si="3"/>
        <v>51.06</v>
      </c>
      <c r="G126" s="60">
        <f t="shared" si="4"/>
        <v>904.78319999999997</v>
      </c>
      <c r="H126" s="63">
        <f t="shared" si="5"/>
        <v>1809.5663999999999</v>
      </c>
    </row>
    <row r="127" spans="1:8" s="62" customFormat="1" ht="48">
      <c r="A127" s="56" t="s">
        <v>745</v>
      </c>
      <c r="B127" s="57">
        <f>'Copy paste to Here'!C131</f>
        <v>0</v>
      </c>
      <c r="C127" s="57"/>
      <c r="D127" s="58">
        <v>2</v>
      </c>
      <c r="E127" s="59">
        <v>26.5</v>
      </c>
      <c r="F127" s="59">
        <f t="shared" si="3"/>
        <v>53</v>
      </c>
      <c r="G127" s="60">
        <f t="shared" si="4"/>
        <v>939.16</v>
      </c>
      <c r="H127" s="63">
        <f t="shared" si="5"/>
        <v>1878.32</v>
      </c>
    </row>
    <row r="128" spans="1:8" s="62" customFormat="1" ht="48">
      <c r="A128" s="56" t="s">
        <v>746</v>
      </c>
      <c r="B128" s="57">
        <f>'Copy paste to Here'!C132</f>
        <v>0</v>
      </c>
      <c r="C128" s="57"/>
      <c r="D128" s="58">
        <v>2</v>
      </c>
      <c r="E128" s="59">
        <v>26.93</v>
      </c>
      <c r="F128" s="59">
        <f t="shared" si="3"/>
        <v>53.86</v>
      </c>
      <c r="G128" s="60">
        <f t="shared" si="4"/>
        <v>954.39919999999995</v>
      </c>
      <c r="H128" s="63">
        <f t="shared" si="5"/>
        <v>1908.7983999999999</v>
      </c>
    </row>
    <row r="129" spans="1:8" s="62" customFormat="1" ht="48">
      <c r="A129" s="56" t="s">
        <v>747</v>
      </c>
      <c r="B129" s="57">
        <f>'Copy paste to Here'!C133</f>
        <v>0</v>
      </c>
      <c r="C129" s="57"/>
      <c r="D129" s="58">
        <v>2</v>
      </c>
      <c r="E129" s="59">
        <v>29.11</v>
      </c>
      <c r="F129" s="59">
        <f t="shared" si="3"/>
        <v>58.22</v>
      </c>
      <c r="G129" s="60">
        <f t="shared" si="4"/>
        <v>1031.6583999999998</v>
      </c>
      <c r="H129" s="63">
        <f t="shared" si="5"/>
        <v>2063.3167999999996</v>
      </c>
    </row>
    <row r="130" spans="1:8" s="62" customFormat="1" ht="24">
      <c r="A130" s="56" t="s">
        <v>835</v>
      </c>
      <c r="B130" s="57">
        <f>'Copy paste to Here'!C134</f>
        <v>0</v>
      </c>
      <c r="C130" s="57"/>
      <c r="D130" s="58">
        <v>5</v>
      </c>
      <c r="E130" s="59">
        <v>3.24</v>
      </c>
      <c r="F130" s="59">
        <f t="shared" si="3"/>
        <v>16.200000000000003</v>
      </c>
      <c r="G130" s="60">
        <f t="shared" si="4"/>
        <v>114.82559999999999</v>
      </c>
      <c r="H130" s="63">
        <f t="shared" si="5"/>
        <v>574.12799999999993</v>
      </c>
    </row>
    <row r="131" spans="1:8" s="62" customFormat="1" ht="36">
      <c r="A131" s="56" t="s">
        <v>837</v>
      </c>
      <c r="B131" s="57">
        <f>'Copy paste to Here'!C135</f>
        <v>0</v>
      </c>
      <c r="C131" s="57"/>
      <c r="D131" s="58">
        <v>3</v>
      </c>
      <c r="E131" s="59">
        <v>0.99</v>
      </c>
      <c r="F131" s="59">
        <f t="shared" si="3"/>
        <v>2.9699999999999998</v>
      </c>
      <c r="G131" s="60">
        <f t="shared" si="4"/>
        <v>35.085599999999999</v>
      </c>
      <c r="H131" s="63">
        <f t="shared" si="5"/>
        <v>105.2568</v>
      </c>
    </row>
    <row r="132" spans="1:8" s="62" customFormat="1" ht="36">
      <c r="A132" s="56" t="s">
        <v>839</v>
      </c>
      <c r="B132" s="57">
        <f>'Copy paste to Here'!C136</f>
        <v>0</v>
      </c>
      <c r="C132" s="57"/>
      <c r="D132" s="58">
        <v>3</v>
      </c>
      <c r="E132" s="59">
        <v>0.99</v>
      </c>
      <c r="F132" s="59">
        <f t="shared" si="3"/>
        <v>2.9699999999999998</v>
      </c>
      <c r="G132" s="60">
        <f t="shared" si="4"/>
        <v>35.085599999999999</v>
      </c>
      <c r="H132" s="63">
        <f t="shared" si="5"/>
        <v>105.2568</v>
      </c>
    </row>
    <row r="133" spans="1:8" s="62" customFormat="1" ht="36">
      <c r="A133" s="56" t="s">
        <v>727</v>
      </c>
      <c r="B133" s="57">
        <f>'Copy paste to Here'!C137</f>
        <v>0</v>
      </c>
      <c r="C133" s="57"/>
      <c r="D133" s="58">
        <v>2</v>
      </c>
      <c r="E133" s="59">
        <v>14.76</v>
      </c>
      <c r="F133" s="59">
        <f t="shared" si="3"/>
        <v>29.52</v>
      </c>
      <c r="G133" s="60">
        <f t="shared" si="4"/>
        <v>523.09439999999995</v>
      </c>
      <c r="H133" s="63">
        <f t="shared" si="5"/>
        <v>1046.1887999999999</v>
      </c>
    </row>
    <row r="134" spans="1:8" s="62" customFormat="1" ht="48">
      <c r="A134" s="56" t="s">
        <v>729</v>
      </c>
      <c r="B134" s="57">
        <f>'Copy paste to Here'!C138</f>
        <v>0</v>
      </c>
      <c r="C134" s="57"/>
      <c r="D134" s="58">
        <v>2</v>
      </c>
      <c r="E134" s="59">
        <v>16.920000000000002</v>
      </c>
      <c r="F134" s="59">
        <f t="shared" si="3"/>
        <v>33.840000000000003</v>
      </c>
      <c r="G134" s="60">
        <f t="shared" si="4"/>
        <v>599.64480000000003</v>
      </c>
      <c r="H134" s="63">
        <f t="shared" si="5"/>
        <v>1199.2896000000001</v>
      </c>
    </row>
    <row r="135" spans="1:8" s="62" customFormat="1" ht="48">
      <c r="A135" s="56" t="s">
        <v>731</v>
      </c>
      <c r="B135" s="57">
        <f>'Copy paste to Here'!C139</f>
        <v>0</v>
      </c>
      <c r="C135" s="57"/>
      <c r="D135" s="58">
        <v>2</v>
      </c>
      <c r="E135" s="59">
        <v>13.57</v>
      </c>
      <c r="F135" s="59">
        <f t="shared" si="3"/>
        <v>27.14</v>
      </c>
      <c r="G135" s="60">
        <f t="shared" si="4"/>
        <v>480.92079999999999</v>
      </c>
      <c r="H135" s="63">
        <f t="shared" si="5"/>
        <v>961.84159999999997</v>
      </c>
    </row>
    <row r="136" spans="1:8" s="62" customFormat="1" ht="24">
      <c r="A136" s="56" t="s">
        <v>841</v>
      </c>
      <c r="B136" s="57">
        <f>'Copy paste to Here'!C140</f>
        <v>0</v>
      </c>
      <c r="C136" s="57"/>
      <c r="D136" s="58">
        <v>6</v>
      </c>
      <c r="E136" s="59">
        <v>6.84</v>
      </c>
      <c r="F136" s="59">
        <f t="shared" si="3"/>
        <v>41.04</v>
      </c>
      <c r="G136" s="60">
        <f t="shared" si="4"/>
        <v>242.40959999999998</v>
      </c>
      <c r="H136" s="63">
        <f t="shared" si="5"/>
        <v>1454.4576</v>
      </c>
    </row>
    <row r="137" spans="1:8" s="62" customFormat="1" ht="48">
      <c r="A137" s="56" t="s">
        <v>752</v>
      </c>
      <c r="B137" s="57">
        <f>'Copy paste to Here'!C141</f>
        <v>0</v>
      </c>
      <c r="C137" s="57"/>
      <c r="D137" s="58">
        <v>2</v>
      </c>
      <c r="E137" s="59">
        <v>16</v>
      </c>
      <c r="F137" s="59">
        <f t="shared" si="3"/>
        <v>32</v>
      </c>
      <c r="G137" s="60">
        <f t="shared" si="4"/>
        <v>567.04</v>
      </c>
      <c r="H137" s="63">
        <f t="shared" si="5"/>
        <v>1134.08</v>
      </c>
    </row>
    <row r="138" spans="1:8" s="62" customFormat="1" ht="48">
      <c r="A138" s="56" t="s">
        <v>753</v>
      </c>
      <c r="B138" s="57">
        <f>'Copy paste to Here'!C142</f>
        <v>0</v>
      </c>
      <c r="C138" s="57"/>
      <c r="D138" s="58">
        <v>2</v>
      </c>
      <c r="E138" s="59">
        <v>15.57</v>
      </c>
      <c r="F138" s="59">
        <f t="shared" si="3"/>
        <v>31.14</v>
      </c>
      <c r="G138" s="60">
        <f t="shared" si="4"/>
        <v>551.80079999999998</v>
      </c>
      <c r="H138" s="63">
        <f t="shared" si="5"/>
        <v>1103.6016</v>
      </c>
    </row>
    <row r="139" spans="1:8" s="62" customFormat="1" ht="48">
      <c r="A139" s="56" t="s">
        <v>754</v>
      </c>
      <c r="B139" s="57">
        <f>'Copy paste to Here'!C143</f>
        <v>0</v>
      </c>
      <c r="C139" s="57"/>
      <c r="D139" s="58">
        <v>2</v>
      </c>
      <c r="E139" s="59">
        <v>14.44</v>
      </c>
      <c r="F139" s="59">
        <f t="shared" si="3"/>
        <v>28.88</v>
      </c>
      <c r="G139" s="60">
        <f t="shared" si="4"/>
        <v>511.75359999999995</v>
      </c>
      <c r="H139" s="63">
        <f t="shared" si="5"/>
        <v>1023.5071999999999</v>
      </c>
    </row>
    <row r="140" spans="1:8" s="62" customFormat="1">
      <c r="A140" s="56" t="s">
        <v>896</v>
      </c>
      <c r="B140" s="57">
        <f>'Copy paste to Here'!C144</f>
        <v>0</v>
      </c>
      <c r="C140" s="57"/>
      <c r="D140" s="58"/>
      <c r="E140" s="59"/>
      <c r="F140" s="59">
        <f t="shared" si="3"/>
        <v>0</v>
      </c>
      <c r="G140" s="60">
        <f t="shared" si="4"/>
        <v>0</v>
      </c>
      <c r="H140" s="63">
        <f t="shared" si="5"/>
        <v>0</v>
      </c>
    </row>
    <row r="141" spans="1:8" s="62" customFormat="1">
      <c r="A141" s="56" t="s">
        <v>846</v>
      </c>
      <c r="B141" s="57">
        <f>'Copy paste to Here'!C145</f>
        <v>0</v>
      </c>
      <c r="C141" s="57"/>
      <c r="D141" s="58">
        <v>100</v>
      </c>
      <c r="E141" s="59">
        <v>0.99</v>
      </c>
      <c r="F141" s="59">
        <f t="shared" si="3"/>
        <v>99</v>
      </c>
      <c r="G141" s="60">
        <f t="shared" si="4"/>
        <v>35.085599999999999</v>
      </c>
      <c r="H141" s="63">
        <f t="shared" si="5"/>
        <v>3508.56</v>
      </c>
    </row>
    <row r="142" spans="1:8" s="62" customFormat="1">
      <c r="A142" s="56" t="s">
        <v>846</v>
      </c>
      <c r="B142" s="57">
        <f>'Copy paste to Here'!C146</f>
        <v>0</v>
      </c>
      <c r="C142" s="57"/>
      <c r="D142" s="58">
        <v>100</v>
      </c>
      <c r="E142" s="59">
        <v>1.2</v>
      </c>
      <c r="F142" s="59">
        <f t="shared" si="3"/>
        <v>120</v>
      </c>
      <c r="G142" s="60">
        <f t="shared" si="4"/>
        <v>42.527999999999999</v>
      </c>
      <c r="H142" s="63">
        <f t="shared" si="5"/>
        <v>4252.8</v>
      </c>
    </row>
    <row r="143" spans="1:8" s="62" customFormat="1" ht="36">
      <c r="A143" s="56" t="s">
        <v>849</v>
      </c>
      <c r="B143" s="57">
        <f>'Copy paste to Here'!C147</f>
        <v>0</v>
      </c>
      <c r="C143" s="57"/>
      <c r="D143" s="58">
        <v>20</v>
      </c>
      <c r="E143" s="59">
        <v>0.99</v>
      </c>
      <c r="F143" s="59">
        <f t="shared" si="3"/>
        <v>19.8</v>
      </c>
      <c r="G143" s="60">
        <f t="shared" si="4"/>
        <v>35.085599999999999</v>
      </c>
      <c r="H143" s="63">
        <f t="shared" si="5"/>
        <v>701.71199999999999</v>
      </c>
    </row>
    <row r="144" spans="1:8" s="62" customFormat="1" ht="24">
      <c r="A144" s="56" t="s">
        <v>852</v>
      </c>
      <c r="B144" s="57">
        <f>'Copy paste to Here'!C148</f>
        <v>0</v>
      </c>
      <c r="C144" s="57"/>
      <c r="D144" s="58">
        <v>0</v>
      </c>
      <c r="E144" s="59">
        <v>1.35</v>
      </c>
      <c r="F144" s="59">
        <f t="shared" si="3"/>
        <v>0</v>
      </c>
      <c r="G144" s="60">
        <f t="shared" si="4"/>
        <v>47.844000000000001</v>
      </c>
      <c r="H144" s="63">
        <f t="shared" si="5"/>
        <v>0</v>
      </c>
    </row>
    <row r="145" spans="1:8" s="62" customFormat="1" ht="24">
      <c r="A145" s="56" t="s">
        <v>855</v>
      </c>
      <c r="B145" s="57">
        <f>'Copy paste to Here'!C149</f>
        <v>0</v>
      </c>
      <c r="C145" s="57"/>
      <c r="D145" s="58">
        <v>40</v>
      </c>
      <c r="E145" s="59">
        <v>0.75</v>
      </c>
      <c r="F145" s="59">
        <f t="shared" si="3"/>
        <v>30</v>
      </c>
      <c r="G145" s="60">
        <f t="shared" si="4"/>
        <v>26.58</v>
      </c>
      <c r="H145" s="63">
        <f t="shared" si="5"/>
        <v>1063.1999999999998</v>
      </c>
    </row>
    <row r="146" spans="1:8" s="62" customFormat="1" ht="24">
      <c r="A146" s="56" t="s">
        <v>857</v>
      </c>
      <c r="B146" s="57">
        <f>'Copy paste to Here'!C150</f>
        <v>0</v>
      </c>
      <c r="C146" s="57"/>
      <c r="D146" s="58">
        <v>5</v>
      </c>
      <c r="E146" s="59">
        <v>24.61</v>
      </c>
      <c r="F146" s="59">
        <f t="shared" si="3"/>
        <v>123.05</v>
      </c>
      <c r="G146" s="60">
        <f t="shared" si="4"/>
        <v>872.1783999999999</v>
      </c>
      <c r="H146" s="63">
        <f t="shared" si="5"/>
        <v>4360.8919999999998</v>
      </c>
    </row>
    <row r="147" spans="1:8" s="62" customFormat="1" ht="24">
      <c r="A147" s="56" t="s">
        <v>859</v>
      </c>
      <c r="B147" s="57">
        <f>'Copy paste to Here'!C151</f>
        <v>0</v>
      </c>
      <c r="C147" s="57"/>
      <c r="D147" s="58">
        <v>10</v>
      </c>
      <c r="E147" s="59">
        <v>8.2899999999999991</v>
      </c>
      <c r="F147" s="59">
        <f t="shared" ref="F147:F156" si="6">D147*E147</f>
        <v>82.899999999999991</v>
      </c>
      <c r="G147" s="60">
        <f t="shared" ref="G147:G210" si="7">E147*$E$14</f>
        <v>293.79759999999993</v>
      </c>
      <c r="H147" s="63">
        <f t="shared" ref="H147:H210" si="8">D147*G147</f>
        <v>2937.9759999999992</v>
      </c>
    </row>
    <row r="148" spans="1:8" s="62" customFormat="1" ht="24">
      <c r="A148" s="56" t="s">
        <v>861</v>
      </c>
      <c r="B148" s="57">
        <f>'Copy paste to Here'!C152</f>
        <v>0</v>
      </c>
      <c r="C148" s="57"/>
      <c r="D148" s="58">
        <v>10</v>
      </c>
      <c r="E148" s="59">
        <v>9.77</v>
      </c>
      <c r="F148" s="59">
        <f t="shared" si="6"/>
        <v>97.699999999999989</v>
      </c>
      <c r="G148" s="60">
        <f t="shared" si="7"/>
        <v>346.24879999999996</v>
      </c>
      <c r="H148" s="63">
        <f t="shared" si="8"/>
        <v>3462.4879999999994</v>
      </c>
    </row>
    <row r="149" spans="1:8" s="62" customFormat="1" ht="24">
      <c r="A149" s="56" t="s">
        <v>821</v>
      </c>
      <c r="B149" s="57">
        <f>'Copy paste to Here'!C153</f>
        <v>0</v>
      </c>
      <c r="C149" s="57"/>
      <c r="D149" s="58">
        <v>10</v>
      </c>
      <c r="E149" s="59">
        <v>10.23</v>
      </c>
      <c r="F149" s="59">
        <f t="shared" si="6"/>
        <v>102.30000000000001</v>
      </c>
      <c r="G149" s="60">
        <f t="shared" si="7"/>
        <v>362.55119999999999</v>
      </c>
      <c r="H149" s="63">
        <f t="shared" si="8"/>
        <v>3625.5119999999997</v>
      </c>
    </row>
    <row r="150" spans="1:8" s="62" customFormat="1" ht="24">
      <c r="A150" s="56" t="s">
        <v>863</v>
      </c>
      <c r="B150" s="57">
        <f>'Copy paste to Here'!C154</f>
        <v>0</v>
      </c>
      <c r="C150" s="57"/>
      <c r="D150" s="58">
        <v>40</v>
      </c>
      <c r="E150" s="59">
        <v>2.09</v>
      </c>
      <c r="F150" s="59">
        <f t="shared" si="6"/>
        <v>83.6</v>
      </c>
      <c r="G150" s="60">
        <f t="shared" si="7"/>
        <v>74.069599999999994</v>
      </c>
      <c r="H150" s="63">
        <f t="shared" si="8"/>
        <v>2962.7839999999997</v>
      </c>
    </row>
    <row r="151" spans="1:8" s="62" customFormat="1" ht="36">
      <c r="A151" s="56" t="s">
        <v>865</v>
      </c>
      <c r="B151" s="57">
        <f>'Copy paste to Here'!C155</f>
        <v>0</v>
      </c>
      <c r="C151" s="57"/>
      <c r="D151" s="58">
        <v>10</v>
      </c>
      <c r="E151" s="59">
        <v>1.75</v>
      </c>
      <c r="F151" s="59">
        <f t="shared" si="6"/>
        <v>17.5</v>
      </c>
      <c r="G151" s="60">
        <f t="shared" si="7"/>
        <v>62.019999999999996</v>
      </c>
      <c r="H151" s="63">
        <f t="shared" si="8"/>
        <v>620.19999999999993</v>
      </c>
    </row>
    <row r="152" spans="1:8" s="62" customFormat="1" ht="36">
      <c r="A152" s="56" t="s">
        <v>868</v>
      </c>
      <c r="B152" s="57">
        <f>'Copy paste to Here'!C156</f>
        <v>0</v>
      </c>
      <c r="C152" s="57"/>
      <c r="D152" s="58">
        <v>20</v>
      </c>
      <c r="E152" s="59">
        <v>2.89</v>
      </c>
      <c r="F152" s="59">
        <f t="shared" si="6"/>
        <v>57.800000000000004</v>
      </c>
      <c r="G152" s="60">
        <f t="shared" si="7"/>
        <v>102.4216</v>
      </c>
      <c r="H152" s="63">
        <f t="shared" si="8"/>
        <v>2048.4319999999998</v>
      </c>
    </row>
    <row r="153" spans="1:8" s="62" customFormat="1" ht="36">
      <c r="A153" s="56" t="s">
        <v>868</v>
      </c>
      <c r="B153" s="57">
        <f>'Copy paste to Here'!C157</f>
        <v>0</v>
      </c>
      <c r="C153" s="57"/>
      <c r="D153" s="58">
        <v>20</v>
      </c>
      <c r="E153" s="59">
        <v>2.31</v>
      </c>
      <c r="F153" s="59">
        <f t="shared" si="6"/>
        <v>46.2</v>
      </c>
      <c r="G153" s="60">
        <f t="shared" si="7"/>
        <v>81.866399999999999</v>
      </c>
      <c r="H153" s="63">
        <f t="shared" si="8"/>
        <v>1637.328</v>
      </c>
    </row>
    <row r="154" spans="1:8" s="62" customFormat="1" ht="36">
      <c r="A154" s="56" t="s">
        <v>868</v>
      </c>
      <c r="B154" s="57">
        <f>'Copy paste to Here'!C158</f>
        <v>0</v>
      </c>
      <c r="C154" s="57"/>
      <c r="D154" s="58">
        <v>20</v>
      </c>
      <c r="E154" s="59">
        <v>2.31</v>
      </c>
      <c r="F154" s="59">
        <f t="shared" si="6"/>
        <v>46.2</v>
      </c>
      <c r="G154" s="60">
        <f t="shared" si="7"/>
        <v>81.866399999999999</v>
      </c>
      <c r="H154" s="63">
        <f t="shared" si="8"/>
        <v>1637.328</v>
      </c>
    </row>
    <row r="155" spans="1:8" s="62" customFormat="1">
      <c r="A155" s="56" t="s">
        <v>873</v>
      </c>
      <c r="B155" s="57">
        <f>'Copy paste to Here'!C159</f>
        <v>0</v>
      </c>
      <c r="C155" s="57"/>
      <c r="D155" s="58">
        <v>50</v>
      </c>
      <c r="E155" s="59">
        <v>0.65</v>
      </c>
      <c r="F155" s="59">
        <f t="shared" si="6"/>
        <v>32.5</v>
      </c>
      <c r="G155" s="60">
        <f t="shared" si="7"/>
        <v>23.035999999999998</v>
      </c>
      <c r="H155" s="63">
        <f t="shared" si="8"/>
        <v>1151.8</v>
      </c>
    </row>
    <row r="156" spans="1:8" s="62" customFormat="1" ht="36">
      <c r="A156" s="56" t="s">
        <v>875</v>
      </c>
      <c r="B156" s="57">
        <f>'Copy paste to Here'!C160</f>
        <v>0</v>
      </c>
      <c r="C156" s="57"/>
      <c r="D156" s="58">
        <v>1</v>
      </c>
      <c r="E156" s="59">
        <v>16.21</v>
      </c>
      <c r="F156" s="59">
        <f t="shared" si="6"/>
        <v>16.21</v>
      </c>
      <c r="G156" s="60">
        <f t="shared" si="7"/>
        <v>574.48239999999998</v>
      </c>
      <c r="H156" s="63">
        <f t="shared" si="8"/>
        <v>574.48239999999998</v>
      </c>
    </row>
    <row r="157" spans="1:8" s="62" customFormat="1" ht="24">
      <c r="A157" s="56" t="s">
        <v>783</v>
      </c>
      <c r="B157" s="57">
        <f>'Copy paste to Here'!C161</f>
        <v>0</v>
      </c>
      <c r="C157" s="57"/>
      <c r="D157" s="58">
        <v>40</v>
      </c>
      <c r="E157" s="59">
        <v>0.65</v>
      </c>
      <c r="F157" s="59">
        <f t="shared" ref="F157:F210" si="9">D157*E157</f>
        <v>26</v>
      </c>
      <c r="G157" s="60">
        <f t="shared" si="7"/>
        <v>23.035999999999998</v>
      </c>
      <c r="H157" s="63">
        <f t="shared" si="8"/>
        <v>921.43999999999994</v>
      </c>
    </row>
    <row r="158" spans="1:8" s="62" customFormat="1">
      <c r="A158" s="56" t="s">
        <v>879</v>
      </c>
      <c r="B158" s="57">
        <f>'Copy paste to Here'!C162</f>
        <v>0</v>
      </c>
      <c r="C158" s="57"/>
      <c r="D158" s="58">
        <v>50</v>
      </c>
      <c r="E158" s="59">
        <v>0.84</v>
      </c>
      <c r="F158" s="59">
        <f t="shared" si="9"/>
        <v>42</v>
      </c>
      <c r="G158" s="60">
        <f t="shared" si="7"/>
        <v>29.769599999999997</v>
      </c>
      <c r="H158" s="63">
        <f t="shared" si="8"/>
        <v>1488.4799999999998</v>
      </c>
    </row>
    <row r="159" spans="1:8" s="62" customFormat="1">
      <c r="A159" s="56" t="s">
        <v>883</v>
      </c>
      <c r="B159" s="57">
        <f>'Copy paste to Here'!C163</f>
        <v>0</v>
      </c>
      <c r="C159" s="57"/>
      <c r="D159" s="58">
        <v>40</v>
      </c>
      <c r="E159" s="59">
        <v>1.49</v>
      </c>
      <c r="F159" s="59">
        <f t="shared" si="9"/>
        <v>59.6</v>
      </c>
      <c r="G159" s="60">
        <f t="shared" si="7"/>
        <v>52.805599999999998</v>
      </c>
      <c r="H159" s="63">
        <f t="shared" si="8"/>
        <v>2112.2240000000002</v>
      </c>
    </row>
    <row r="160" spans="1:8" s="62" customFormat="1">
      <c r="A160" s="56" t="s">
        <v>887</v>
      </c>
      <c r="B160" s="57">
        <f>'Copy paste to Here'!C164</f>
        <v>0</v>
      </c>
      <c r="C160" s="57"/>
      <c r="D160" s="58">
        <v>40</v>
      </c>
      <c r="E160" s="59">
        <v>0.81</v>
      </c>
      <c r="F160" s="59">
        <f t="shared" si="9"/>
        <v>32.400000000000006</v>
      </c>
      <c r="G160" s="60">
        <f t="shared" si="7"/>
        <v>28.706399999999999</v>
      </c>
      <c r="H160" s="63">
        <f t="shared" si="8"/>
        <v>1148.2559999999999</v>
      </c>
    </row>
    <row r="161" spans="1:8" s="62" customFormat="1">
      <c r="A161" s="56" t="s">
        <v>891</v>
      </c>
      <c r="B161" s="57">
        <f>'Copy paste to Here'!C165</f>
        <v>0</v>
      </c>
      <c r="C161" s="57"/>
      <c r="D161" s="58">
        <v>40</v>
      </c>
      <c r="E161" s="59">
        <v>2.2400000000000002</v>
      </c>
      <c r="F161" s="59">
        <f t="shared" si="9"/>
        <v>89.600000000000009</v>
      </c>
      <c r="G161" s="60">
        <f t="shared" si="7"/>
        <v>79.385599999999997</v>
      </c>
      <c r="H161" s="63">
        <f t="shared" si="8"/>
        <v>3175.424</v>
      </c>
    </row>
    <row r="162" spans="1:8" s="62" customFormat="1" ht="24">
      <c r="A162" s="56" t="s">
        <v>817</v>
      </c>
      <c r="B162" s="57">
        <f>'Copy paste to Here'!C166</f>
        <v>0</v>
      </c>
      <c r="C162" s="57"/>
      <c r="D162" s="58">
        <v>50</v>
      </c>
      <c r="E162" s="59">
        <v>1.17</v>
      </c>
      <c r="F162" s="59">
        <f t="shared" si="9"/>
        <v>58.5</v>
      </c>
      <c r="G162" s="60">
        <f t="shared" si="7"/>
        <v>41.464799999999997</v>
      </c>
      <c r="H162" s="63">
        <f t="shared" si="8"/>
        <v>2073.2399999999998</v>
      </c>
    </row>
    <row r="163" spans="1:8" s="62" customFormat="1" ht="24">
      <c r="A163" s="56" t="s">
        <v>817</v>
      </c>
      <c r="B163" s="57">
        <f>'Copy paste to Here'!C167</f>
        <v>0</v>
      </c>
      <c r="C163" s="57"/>
      <c r="D163" s="58">
        <v>50</v>
      </c>
      <c r="E163" s="59">
        <v>1.6</v>
      </c>
      <c r="F163" s="59">
        <f t="shared" si="9"/>
        <v>80</v>
      </c>
      <c r="G163" s="60">
        <f t="shared" si="7"/>
        <v>56.704000000000001</v>
      </c>
      <c r="H163" s="63">
        <f t="shared" si="8"/>
        <v>2835.2</v>
      </c>
    </row>
    <row r="164" spans="1:8" s="62" customFormat="1" ht="24">
      <c r="A164" s="56" t="s">
        <v>833</v>
      </c>
      <c r="B164" s="57">
        <f>'Copy paste to Here'!C168</f>
        <v>0</v>
      </c>
      <c r="C164" s="57"/>
      <c r="D164" s="58">
        <v>40</v>
      </c>
      <c r="E164" s="59">
        <v>2.2400000000000002</v>
      </c>
      <c r="F164" s="59">
        <f t="shared" si="9"/>
        <v>89.600000000000009</v>
      </c>
      <c r="G164" s="60">
        <f t="shared" si="7"/>
        <v>79.385599999999997</v>
      </c>
      <c r="H164" s="63">
        <f t="shared" si="8"/>
        <v>3175.424</v>
      </c>
    </row>
    <row r="165" spans="1:8" s="62" customFormat="1">
      <c r="A165" s="56" t="s">
        <v>895</v>
      </c>
      <c r="B165" s="57">
        <f>'Copy paste to Here'!C169</f>
        <v>0</v>
      </c>
      <c r="C165" s="57"/>
      <c r="D165" s="58">
        <v>70</v>
      </c>
      <c r="E165" s="59">
        <v>0.48</v>
      </c>
      <c r="F165" s="59">
        <f t="shared" si="9"/>
        <v>33.6</v>
      </c>
      <c r="G165" s="60">
        <f t="shared" si="7"/>
        <v>17.011199999999999</v>
      </c>
      <c r="H165" s="63">
        <f t="shared" si="8"/>
        <v>1190.7839999999999</v>
      </c>
    </row>
    <row r="166" spans="1:8" s="62" customFormat="1">
      <c r="A166" s="56" t="s">
        <v>895</v>
      </c>
      <c r="B166" s="57">
        <f>'Copy paste to Here'!C170</f>
        <v>0</v>
      </c>
      <c r="C166" s="57"/>
      <c r="D166" s="58">
        <v>70</v>
      </c>
      <c r="E166" s="59">
        <v>0.48</v>
      </c>
      <c r="F166" s="59">
        <f t="shared" si="9"/>
        <v>33.6</v>
      </c>
      <c r="G166" s="60">
        <f t="shared" si="7"/>
        <v>17.011199999999999</v>
      </c>
      <c r="H166" s="63">
        <f t="shared" si="8"/>
        <v>1190.7839999999999</v>
      </c>
    </row>
    <row r="167" spans="1:8" s="62" customFormat="1">
      <c r="A167" s="56" t="s">
        <v>895</v>
      </c>
      <c r="B167" s="57">
        <f>'Copy paste to Here'!C171</f>
        <v>0</v>
      </c>
      <c r="C167" s="57"/>
      <c r="D167" s="58">
        <v>70</v>
      </c>
      <c r="E167" s="59">
        <v>0.48</v>
      </c>
      <c r="F167" s="59">
        <f t="shared" si="9"/>
        <v>33.6</v>
      </c>
      <c r="G167" s="60">
        <f t="shared" si="7"/>
        <v>17.011199999999999</v>
      </c>
      <c r="H167" s="63">
        <f t="shared" si="8"/>
        <v>1190.7839999999999</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hidden="1" thickBot="1">
      <c r="A999" s="69"/>
      <c r="B999" s="70"/>
      <c r="C999" s="70"/>
      <c r="D999" s="71"/>
      <c r="E999" s="72"/>
      <c r="F999" s="72"/>
      <c r="G999" s="73">
        <f t="shared" si="47"/>
        <v>0</v>
      </c>
      <c r="H999" s="74"/>
    </row>
    <row r="1000" spans="1:8" s="62" customFormat="1">
      <c r="A1000" s="56" t="s">
        <v>175</v>
      </c>
      <c r="B1000" s="75"/>
      <c r="C1000" s="75"/>
      <c r="D1000" s="76"/>
      <c r="E1000" s="59"/>
      <c r="F1000" s="59">
        <f>SUM(F18:F999)</f>
        <v>4403.9700000000012</v>
      </c>
      <c r="G1000" s="60"/>
      <c r="H1000" s="61">
        <f t="shared" ref="H1000:H1007" si="49">F1000*$E$14</f>
        <v>156076.69680000003</v>
      </c>
    </row>
    <row r="1001" spans="1:8" s="62" customFormat="1">
      <c r="A1001" s="56" t="str">
        <f>Invoice!I174</f>
        <v xml:space="preserve">40% Discount as per Platinum Membership: </v>
      </c>
      <c r="B1001" s="75"/>
      <c r="C1001" s="75"/>
      <c r="D1001" s="76"/>
      <c r="E1001" s="67"/>
      <c r="F1001" s="59">
        <f>Invoice!J174</f>
        <v>-1761.5880000000006</v>
      </c>
      <c r="G1001" s="60"/>
      <c r="H1001" s="61">
        <f t="shared" si="49"/>
        <v>-62430.678720000018</v>
      </c>
    </row>
    <row r="1002" spans="1:8" s="62" customFormat="1" outlineLevel="1">
      <c r="A1002" s="56" t="str">
        <f>Invoice!I175</f>
        <v xml:space="preserve">Free Shipping to Canada via DHL as per Platinum Membership: </v>
      </c>
      <c r="B1002" s="75"/>
      <c r="C1002" s="75"/>
      <c r="D1002" s="76"/>
      <c r="E1002" s="67"/>
      <c r="F1002" s="59">
        <f>Invoice!J175</f>
        <v>0</v>
      </c>
      <c r="G1002" s="60"/>
      <c r="H1002" s="61">
        <f t="shared" si="49"/>
        <v>0</v>
      </c>
    </row>
    <row r="1003" spans="1:8" s="62" customFormat="1">
      <c r="A1003" s="56" t="str">
        <f>'[2]Copy paste to Here'!T4</f>
        <v>Total:</v>
      </c>
      <c r="B1003" s="75"/>
      <c r="C1003" s="75"/>
      <c r="D1003" s="76"/>
      <c r="E1003" s="67"/>
      <c r="F1003" s="59">
        <f>SUM(F1000:F1002)</f>
        <v>2642.3820000000005</v>
      </c>
      <c r="G1003" s="60"/>
      <c r="H1003" s="61">
        <f t="shared" si="49"/>
        <v>93646.018080000009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156076.69680000006</v>
      </c>
    </row>
    <row r="1010" spans="1:8" s="21" customFormat="1">
      <c r="A1010" s="22"/>
      <c r="E1010" s="21" t="s">
        <v>177</v>
      </c>
      <c r="H1010" s="84">
        <f>(SUMIF($A$1000:$A$1008,"Total:",$H$1000:$H$1008))</f>
        <v>93646.018080000009</v>
      </c>
    </row>
    <row r="1011" spans="1:8" s="21" customFormat="1">
      <c r="E1011" s="21" t="s">
        <v>178</v>
      </c>
      <c r="H1011" s="85">
        <f>H1013-H1012</f>
        <v>87519.64</v>
      </c>
    </row>
    <row r="1012" spans="1:8" s="21" customFormat="1">
      <c r="E1012" s="21" t="s">
        <v>179</v>
      </c>
      <c r="H1012" s="85">
        <f>ROUND((H1013*7)/107,2)</f>
        <v>6126.38</v>
      </c>
    </row>
    <row r="1013" spans="1:8" s="21" customFormat="1">
      <c r="E1013" s="22" t="s">
        <v>180</v>
      </c>
      <c r="H1013" s="86">
        <f>ROUND((SUMIF($A$1000:$A$1008,"Total:",$H$1000:$H$1008)),2)</f>
        <v>93646.02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0" orientation="portrait" horizontalDpi="4294967293" verticalDpi="300" r:id="rId1"/>
  <headerFooter alignWithMargins="0">
    <oddFooter>Page &amp;P of &amp;N</oddFooter>
  </headerFooter>
  <rowBreaks count="1" manualBreakCount="1">
    <brk id="1013"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
  <sheetViews>
    <sheetView workbookViewId="0">
      <selection activeCell="A5" sqref="A5"/>
    </sheetView>
  </sheetViews>
  <sheetFormatPr defaultRowHeight="15"/>
  <sheetData>
    <row r="1" spans="1:1">
      <c r="A1" s="2" t="s">
        <v>713</v>
      </c>
    </row>
    <row r="2" spans="1:1">
      <c r="A2" s="2" t="s">
        <v>715</v>
      </c>
    </row>
    <row r="3" spans="1:1">
      <c r="A3" s="2" t="s">
        <v>717</v>
      </c>
    </row>
    <row r="4" spans="1:1">
      <c r="A4" s="2" t="s">
        <v>719</v>
      </c>
    </row>
    <row r="5" spans="1:1">
      <c r="A5" s="2" t="s">
        <v>720</v>
      </c>
    </row>
    <row r="6" spans="1:1">
      <c r="A6" s="2" t="s">
        <v>721</v>
      </c>
    </row>
    <row r="7" spans="1:1">
      <c r="A7" s="2" t="s">
        <v>741</v>
      </c>
    </row>
    <row r="8" spans="1:1">
      <c r="A8" s="2" t="s">
        <v>742</v>
      </c>
    </row>
    <row r="9" spans="1:1">
      <c r="A9" s="2" t="s">
        <v>743</v>
      </c>
    </row>
    <row r="10" spans="1:1">
      <c r="A10" s="2" t="s">
        <v>724</v>
      </c>
    </row>
    <row r="11" spans="1:1">
      <c r="A11" s="2" t="s">
        <v>726</v>
      </c>
    </row>
    <row r="12" spans="1:1">
      <c r="A12" s="2" t="s">
        <v>728</v>
      </c>
    </row>
    <row r="13" spans="1:1">
      <c r="A13" s="2" t="s">
        <v>730</v>
      </c>
    </row>
    <row r="14" spans="1:1">
      <c r="A14" s="2" t="s">
        <v>732</v>
      </c>
    </row>
    <row r="15" spans="1:1">
      <c r="A15" s="2" t="s">
        <v>733</v>
      </c>
    </row>
    <row r="16" spans="1:1">
      <c r="A16" s="2" t="s">
        <v>734</v>
      </c>
    </row>
    <row r="17" spans="1:1">
      <c r="A17" s="2" t="s">
        <v>735</v>
      </c>
    </row>
    <row r="18" spans="1:1">
      <c r="A18" s="2" t="s">
        <v>736</v>
      </c>
    </row>
    <row r="19" spans="1:1">
      <c r="A19" s="2" t="s">
        <v>738</v>
      </c>
    </row>
    <row r="20" spans="1:1">
      <c r="A20" s="2" t="s">
        <v>739</v>
      </c>
    </row>
    <row r="21" spans="1:1">
      <c r="A21" s="2" t="s">
        <v>740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78</v>
      </c>
      <c r="O1" t="s">
        <v>144</v>
      </c>
      <c r="T1" t="s">
        <v>255</v>
      </c>
      <c r="U1">
        <v>396.05</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396.05</v>
      </c>
    </row>
    <row r="5" spans="1:21">
      <c r="A5" s="114"/>
      <c r="B5" s="121" t="s">
        <v>137</v>
      </c>
      <c r="C5" s="120"/>
      <c r="D5" s="120"/>
      <c r="E5" s="120"/>
      <c r="F5" s="120"/>
      <c r="G5" s="120"/>
      <c r="H5" s="120"/>
      <c r="I5" s="120"/>
      <c r="J5" s="115"/>
      <c r="S5" t="s">
        <v>744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52"/>
      <c r="J10" s="115"/>
    </row>
    <row r="11" spans="1:21">
      <c r="A11" s="114"/>
      <c r="B11" s="114" t="s">
        <v>709</v>
      </c>
      <c r="C11" s="120"/>
      <c r="D11" s="120"/>
      <c r="E11" s="115"/>
      <c r="F11" s="116"/>
      <c r="G11" s="116" t="s">
        <v>709</v>
      </c>
      <c r="H11" s="120"/>
      <c r="I11" s="153"/>
      <c r="J11" s="115"/>
    </row>
    <row r="12" spans="1:21">
      <c r="A12" s="114"/>
      <c r="B12" s="114" t="s">
        <v>710</v>
      </c>
      <c r="C12" s="120"/>
      <c r="D12" s="120"/>
      <c r="E12" s="115"/>
      <c r="F12" s="116"/>
      <c r="G12" s="116" t="s">
        <v>710</v>
      </c>
      <c r="H12" s="120"/>
      <c r="I12" s="120"/>
      <c r="J12" s="115"/>
    </row>
    <row r="13" spans="1:21">
      <c r="A13" s="114"/>
      <c r="B13" s="114" t="s">
        <v>190</v>
      </c>
      <c r="C13" s="120"/>
      <c r="D13" s="120"/>
      <c r="E13" s="115"/>
      <c r="F13" s="116"/>
      <c r="G13" s="116" t="s">
        <v>190</v>
      </c>
      <c r="H13" s="120"/>
      <c r="I13" s="99" t="s">
        <v>11</v>
      </c>
      <c r="J13" s="115"/>
    </row>
    <row r="14" spans="1:21">
      <c r="A14" s="114"/>
      <c r="B14" s="114"/>
      <c r="C14" s="120"/>
      <c r="D14" s="120"/>
      <c r="E14" s="115"/>
      <c r="F14" s="116"/>
      <c r="G14" s="116" t="s">
        <v>6</v>
      </c>
      <c r="H14" s="120"/>
      <c r="I14" s="154">
        <v>45175</v>
      </c>
      <c r="J14" s="115"/>
    </row>
    <row r="15" spans="1:21">
      <c r="A15" s="114"/>
      <c r="B15" s="6" t="s">
        <v>6</v>
      </c>
      <c r="C15" s="7"/>
      <c r="D15" s="7"/>
      <c r="E15" s="8"/>
      <c r="F15" s="116"/>
      <c r="G15" s="9"/>
      <c r="H15" s="120"/>
      <c r="I15" s="155"/>
      <c r="J15" s="115"/>
    </row>
    <row r="16" spans="1:21">
      <c r="A16" s="114"/>
      <c r="B16" s="120"/>
      <c r="C16" s="120"/>
      <c r="D16" s="120"/>
      <c r="E16" s="120"/>
      <c r="F16" s="120"/>
      <c r="G16" s="120"/>
      <c r="H16" s="123" t="s">
        <v>142</v>
      </c>
      <c r="I16" s="129">
        <v>39885</v>
      </c>
      <c r="J16" s="115"/>
    </row>
    <row r="17" spans="1:16">
      <c r="A17" s="114"/>
      <c r="B17" s="120" t="s">
        <v>711</v>
      </c>
      <c r="C17" s="120"/>
      <c r="D17" s="120"/>
      <c r="E17" s="120"/>
      <c r="F17" s="120"/>
      <c r="G17" s="120"/>
      <c r="H17" s="123" t="s">
        <v>143</v>
      </c>
      <c r="I17" s="129"/>
      <c r="J17" s="115"/>
    </row>
    <row r="18" spans="1:16" ht="18">
      <c r="A18" s="114"/>
      <c r="B18" s="120" t="s">
        <v>712</v>
      </c>
      <c r="C18" s="120"/>
      <c r="D18" s="120"/>
      <c r="E18" s="120"/>
      <c r="F18" s="120"/>
      <c r="G18" s="120"/>
      <c r="H18" s="122" t="s">
        <v>258</v>
      </c>
      <c r="I18" s="104" t="s">
        <v>159</v>
      </c>
      <c r="J18" s="115"/>
    </row>
    <row r="19" spans="1:16">
      <c r="A19" s="114"/>
      <c r="B19" s="120"/>
      <c r="C19" s="120"/>
      <c r="D19" s="120"/>
      <c r="E19" s="120"/>
      <c r="F19" s="120"/>
      <c r="G19" s="120"/>
      <c r="H19" s="120"/>
      <c r="I19" s="120"/>
      <c r="J19" s="115"/>
      <c r="P19">
        <v>45175</v>
      </c>
    </row>
    <row r="20" spans="1:16">
      <c r="A20" s="114"/>
      <c r="B20" s="100" t="s">
        <v>198</v>
      </c>
      <c r="C20" s="100" t="s">
        <v>199</v>
      </c>
      <c r="D20" s="117" t="s">
        <v>200</v>
      </c>
      <c r="E20" s="156" t="s">
        <v>201</v>
      </c>
      <c r="F20" s="157"/>
      <c r="G20" s="100" t="s">
        <v>169</v>
      </c>
      <c r="H20" s="100" t="s">
        <v>202</v>
      </c>
      <c r="I20" s="100" t="s">
        <v>21</v>
      </c>
      <c r="J20" s="115"/>
    </row>
    <row r="21" spans="1:16">
      <c r="A21" s="114"/>
      <c r="B21" s="105"/>
      <c r="C21" s="105"/>
      <c r="D21" s="106"/>
      <c r="E21" s="158"/>
      <c r="F21" s="159"/>
      <c r="G21" s="105" t="s">
        <v>141</v>
      </c>
      <c r="H21" s="105"/>
      <c r="I21" s="105"/>
      <c r="J21" s="115"/>
    </row>
    <row r="22" spans="1:16" ht="312">
      <c r="A22" s="114"/>
      <c r="B22" s="107">
        <v>1</v>
      </c>
      <c r="C22" s="10" t="s">
        <v>713</v>
      </c>
      <c r="D22" s="118" t="s">
        <v>699</v>
      </c>
      <c r="E22" s="146"/>
      <c r="F22" s="147"/>
      <c r="G22" s="11" t="s">
        <v>714</v>
      </c>
      <c r="H22" s="14">
        <v>26.36</v>
      </c>
      <c r="I22" s="109">
        <f t="shared" ref="I22:I42" si="0">H22*B22</f>
        <v>26.36</v>
      </c>
      <c r="J22" s="115"/>
    </row>
    <row r="23" spans="1:16" ht="372">
      <c r="A23" s="114"/>
      <c r="B23" s="107">
        <v>1</v>
      </c>
      <c r="C23" s="10" t="s">
        <v>715</v>
      </c>
      <c r="D23" s="118" t="s">
        <v>699</v>
      </c>
      <c r="E23" s="146"/>
      <c r="F23" s="147"/>
      <c r="G23" s="11" t="s">
        <v>716</v>
      </c>
      <c r="H23" s="14">
        <v>28.88</v>
      </c>
      <c r="I23" s="109">
        <f t="shared" si="0"/>
        <v>28.88</v>
      </c>
      <c r="J23" s="115"/>
    </row>
    <row r="24" spans="1:16" ht="372">
      <c r="A24" s="114"/>
      <c r="B24" s="107">
        <v>1</v>
      </c>
      <c r="C24" s="10" t="s">
        <v>717</v>
      </c>
      <c r="D24" s="118" t="s">
        <v>699</v>
      </c>
      <c r="E24" s="146"/>
      <c r="F24" s="147"/>
      <c r="G24" s="11" t="s">
        <v>718</v>
      </c>
      <c r="H24" s="14">
        <v>25.53</v>
      </c>
      <c r="I24" s="109">
        <f t="shared" si="0"/>
        <v>25.53</v>
      </c>
      <c r="J24" s="115"/>
    </row>
    <row r="25" spans="1:16" ht="360">
      <c r="A25" s="114"/>
      <c r="B25" s="107">
        <v>1</v>
      </c>
      <c r="C25" s="10" t="s">
        <v>719</v>
      </c>
      <c r="D25" s="118" t="s">
        <v>699</v>
      </c>
      <c r="E25" s="146"/>
      <c r="F25" s="147"/>
      <c r="G25" s="11" t="s">
        <v>745</v>
      </c>
      <c r="H25" s="14">
        <v>26.5</v>
      </c>
      <c r="I25" s="109">
        <f t="shared" si="0"/>
        <v>26.5</v>
      </c>
      <c r="J25" s="115"/>
    </row>
    <row r="26" spans="1:16" ht="348">
      <c r="A26" s="114"/>
      <c r="B26" s="107">
        <v>1</v>
      </c>
      <c r="C26" s="10" t="s">
        <v>720</v>
      </c>
      <c r="D26" s="118" t="s">
        <v>699</v>
      </c>
      <c r="E26" s="146"/>
      <c r="F26" s="147"/>
      <c r="G26" s="11" t="s">
        <v>746</v>
      </c>
      <c r="H26" s="14">
        <v>26.93</v>
      </c>
      <c r="I26" s="109">
        <f t="shared" si="0"/>
        <v>26.93</v>
      </c>
      <c r="J26" s="115"/>
    </row>
    <row r="27" spans="1:16" ht="372">
      <c r="A27" s="114"/>
      <c r="B27" s="107">
        <v>2</v>
      </c>
      <c r="C27" s="10" t="s">
        <v>721</v>
      </c>
      <c r="D27" s="118" t="s">
        <v>699</v>
      </c>
      <c r="E27" s="146"/>
      <c r="F27" s="147"/>
      <c r="G27" s="11" t="s">
        <v>747</v>
      </c>
      <c r="H27" s="14">
        <v>29.11</v>
      </c>
      <c r="I27" s="109">
        <f t="shared" si="0"/>
        <v>58.22</v>
      </c>
      <c r="J27" s="115"/>
    </row>
    <row r="28" spans="1:16" ht="72">
      <c r="A28" s="114"/>
      <c r="B28" s="107">
        <v>10</v>
      </c>
      <c r="C28" s="10" t="s">
        <v>722</v>
      </c>
      <c r="D28" s="118" t="s">
        <v>25</v>
      </c>
      <c r="E28" s="146"/>
      <c r="F28" s="147"/>
      <c r="G28" s="11" t="s">
        <v>723</v>
      </c>
      <c r="H28" s="14">
        <v>0.31</v>
      </c>
      <c r="I28" s="109">
        <f t="shared" si="0"/>
        <v>3.1</v>
      </c>
      <c r="J28" s="115"/>
    </row>
    <row r="29" spans="1:16" ht="72">
      <c r="A29" s="114"/>
      <c r="B29" s="107">
        <v>20</v>
      </c>
      <c r="C29" s="10" t="s">
        <v>722</v>
      </c>
      <c r="D29" s="118" t="s">
        <v>67</v>
      </c>
      <c r="E29" s="146"/>
      <c r="F29" s="147"/>
      <c r="G29" s="11" t="s">
        <v>723</v>
      </c>
      <c r="H29" s="14">
        <v>0.34</v>
      </c>
      <c r="I29" s="109">
        <f t="shared" si="0"/>
        <v>6.8000000000000007</v>
      </c>
      <c r="J29" s="115"/>
    </row>
    <row r="30" spans="1:16" ht="72">
      <c r="A30" s="114"/>
      <c r="B30" s="107">
        <v>5</v>
      </c>
      <c r="C30" s="10" t="s">
        <v>722</v>
      </c>
      <c r="D30" s="118" t="s">
        <v>27</v>
      </c>
      <c r="E30" s="146"/>
      <c r="F30" s="147"/>
      <c r="G30" s="11" t="s">
        <v>723</v>
      </c>
      <c r="H30" s="14">
        <v>0.44</v>
      </c>
      <c r="I30" s="109">
        <f t="shared" si="0"/>
        <v>2.2000000000000002</v>
      </c>
      <c r="J30" s="115"/>
    </row>
    <row r="31" spans="1:16" ht="216">
      <c r="A31" s="114"/>
      <c r="B31" s="107">
        <v>4</v>
      </c>
      <c r="C31" s="10" t="s">
        <v>724</v>
      </c>
      <c r="D31" s="118" t="s">
        <v>701</v>
      </c>
      <c r="E31" s="146" t="s">
        <v>239</v>
      </c>
      <c r="F31" s="147"/>
      <c r="G31" s="11" t="s">
        <v>725</v>
      </c>
      <c r="H31" s="14">
        <v>2.15</v>
      </c>
      <c r="I31" s="109">
        <f t="shared" si="0"/>
        <v>8.6</v>
      </c>
      <c r="J31" s="115"/>
    </row>
    <row r="32" spans="1:16" ht="300">
      <c r="A32" s="114"/>
      <c r="B32" s="107">
        <v>2</v>
      </c>
      <c r="C32" s="10" t="s">
        <v>726</v>
      </c>
      <c r="D32" s="118" t="s">
        <v>699</v>
      </c>
      <c r="E32" s="146"/>
      <c r="F32" s="147"/>
      <c r="G32" s="11" t="s">
        <v>727</v>
      </c>
      <c r="H32" s="14">
        <v>14.76</v>
      </c>
      <c r="I32" s="109">
        <f t="shared" si="0"/>
        <v>29.52</v>
      </c>
      <c r="J32" s="115"/>
    </row>
    <row r="33" spans="1:10" ht="336">
      <c r="A33" s="114"/>
      <c r="B33" s="107">
        <v>2</v>
      </c>
      <c r="C33" s="10" t="s">
        <v>728</v>
      </c>
      <c r="D33" s="118" t="s">
        <v>699</v>
      </c>
      <c r="E33" s="146"/>
      <c r="F33" s="147"/>
      <c r="G33" s="11" t="s">
        <v>729</v>
      </c>
      <c r="H33" s="14">
        <v>16.920000000000002</v>
      </c>
      <c r="I33" s="109">
        <f t="shared" si="0"/>
        <v>33.840000000000003</v>
      </c>
      <c r="J33" s="115"/>
    </row>
    <row r="34" spans="1:10" ht="324">
      <c r="A34" s="114"/>
      <c r="B34" s="107">
        <v>1</v>
      </c>
      <c r="C34" s="10" t="s">
        <v>730</v>
      </c>
      <c r="D34" s="118" t="s">
        <v>699</v>
      </c>
      <c r="E34" s="146"/>
      <c r="F34" s="147"/>
      <c r="G34" s="11" t="s">
        <v>731</v>
      </c>
      <c r="H34" s="14">
        <v>13.57</v>
      </c>
      <c r="I34" s="109">
        <f t="shared" si="0"/>
        <v>13.57</v>
      </c>
      <c r="J34" s="115"/>
    </row>
    <row r="35" spans="1:10" ht="228">
      <c r="A35" s="114"/>
      <c r="B35" s="107">
        <v>5</v>
      </c>
      <c r="C35" s="10" t="s">
        <v>732</v>
      </c>
      <c r="D35" s="118"/>
      <c r="E35" s="146"/>
      <c r="F35" s="147"/>
      <c r="G35" s="11" t="s">
        <v>748</v>
      </c>
      <c r="H35" s="14">
        <v>1.41</v>
      </c>
      <c r="I35" s="109">
        <f t="shared" si="0"/>
        <v>7.05</v>
      </c>
      <c r="J35" s="115"/>
    </row>
    <row r="36" spans="1:10" ht="204">
      <c r="A36" s="114"/>
      <c r="B36" s="107">
        <v>5</v>
      </c>
      <c r="C36" s="10" t="s">
        <v>733</v>
      </c>
      <c r="D36" s="118"/>
      <c r="E36" s="146"/>
      <c r="F36" s="147"/>
      <c r="G36" s="11" t="s">
        <v>749</v>
      </c>
      <c r="H36" s="14">
        <v>1.1599999999999999</v>
      </c>
      <c r="I36" s="109">
        <f t="shared" si="0"/>
        <v>5.8</v>
      </c>
      <c r="J36" s="115"/>
    </row>
    <row r="37" spans="1:10" ht="216">
      <c r="A37" s="114"/>
      <c r="B37" s="107">
        <v>5</v>
      </c>
      <c r="C37" s="10" t="s">
        <v>734</v>
      </c>
      <c r="D37" s="118"/>
      <c r="E37" s="146"/>
      <c r="F37" s="147"/>
      <c r="G37" s="11" t="s">
        <v>750</v>
      </c>
      <c r="H37" s="14">
        <v>1.18</v>
      </c>
      <c r="I37" s="109">
        <f t="shared" si="0"/>
        <v>5.8999999999999995</v>
      </c>
      <c r="J37" s="115"/>
    </row>
    <row r="38" spans="1:10" ht="240">
      <c r="A38" s="114"/>
      <c r="B38" s="107">
        <v>5</v>
      </c>
      <c r="C38" s="10" t="s">
        <v>735</v>
      </c>
      <c r="D38" s="118"/>
      <c r="E38" s="146"/>
      <c r="F38" s="147"/>
      <c r="G38" s="11" t="s">
        <v>751</v>
      </c>
      <c r="H38" s="14">
        <v>1.41</v>
      </c>
      <c r="I38" s="109">
        <f t="shared" si="0"/>
        <v>7.05</v>
      </c>
      <c r="J38" s="115"/>
    </row>
    <row r="39" spans="1:10" ht="120">
      <c r="A39" s="114"/>
      <c r="B39" s="107">
        <v>2</v>
      </c>
      <c r="C39" s="10" t="s">
        <v>736</v>
      </c>
      <c r="D39" s="118"/>
      <c r="E39" s="146"/>
      <c r="F39" s="147"/>
      <c r="G39" s="11" t="s">
        <v>737</v>
      </c>
      <c r="H39" s="14">
        <v>1.31</v>
      </c>
      <c r="I39" s="109">
        <f t="shared" si="0"/>
        <v>2.62</v>
      </c>
      <c r="J39" s="115"/>
    </row>
    <row r="40" spans="1:10" ht="336">
      <c r="A40" s="114"/>
      <c r="B40" s="107">
        <v>2</v>
      </c>
      <c r="C40" s="10" t="s">
        <v>738</v>
      </c>
      <c r="D40" s="118" t="s">
        <v>699</v>
      </c>
      <c r="E40" s="146"/>
      <c r="F40" s="147"/>
      <c r="G40" s="11" t="s">
        <v>752</v>
      </c>
      <c r="H40" s="14">
        <v>16</v>
      </c>
      <c r="I40" s="109">
        <f t="shared" si="0"/>
        <v>32</v>
      </c>
      <c r="J40" s="115"/>
    </row>
    <row r="41" spans="1:10" ht="324">
      <c r="A41" s="114"/>
      <c r="B41" s="107">
        <v>2</v>
      </c>
      <c r="C41" s="10" t="s">
        <v>739</v>
      </c>
      <c r="D41" s="118" t="s">
        <v>699</v>
      </c>
      <c r="E41" s="146"/>
      <c r="F41" s="147"/>
      <c r="G41" s="11" t="s">
        <v>753</v>
      </c>
      <c r="H41" s="14">
        <v>15.57</v>
      </c>
      <c r="I41" s="109">
        <f t="shared" si="0"/>
        <v>31.14</v>
      </c>
      <c r="J41" s="115"/>
    </row>
    <row r="42" spans="1:10" ht="348">
      <c r="A42" s="114"/>
      <c r="B42" s="108">
        <v>1</v>
      </c>
      <c r="C42" s="12" t="s">
        <v>740</v>
      </c>
      <c r="D42" s="119" t="s">
        <v>699</v>
      </c>
      <c r="E42" s="148"/>
      <c r="F42" s="149"/>
      <c r="G42" s="13" t="s">
        <v>754</v>
      </c>
      <c r="H42" s="15">
        <v>14.44</v>
      </c>
      <c r="I42" s="110">
        <f t="shared" si="0"/>
        <v>14.44</v>
      </c>
      <c r="J42" s="115"/>
    </row>
  </sheetData>
  <mergeCells count="25">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7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396.05</v>
      </c>
      <c r="O2" t="s">
        <v>182</v>
      </c>
    </row>
    <row r="3" spans="1:15" ht="12.75" customHeight="1">
      <c r="A3" s="114"/>
      <c r="B3" s="121" t="s">
        <v>135</v>
      </c>
      <c r="C3" s="120"/>
      <c r="D3" s="120"/>
      <c r="E3" s="120"/>
      <c r="F3" s="120"/>
      <c r="G3" s="120"/>
      <c r="H3" s="120"/>
      <c r="I3" s="120"/>
      <c r="J3" s="120"/>
      <c r="K3" s="120"/>
      <c r="L3" s="115"/>
      <c r="N3">
        <v>396.05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756</v>
      </c>
      <c r="C10" s="120"/>
      <c r="D10" s="120"/>
      <c r="E10" s="120"/>
      <c r="F10" s="115"/>
      <c r="G10" s="116"/>
      <c r="H10" s="116" t="s">
        <v>756</v>
      </c>
      <c r="I10" s="120"/>
      <c r="J10" s="120"/>
      <c r="K10" s="152">
        <f>IF(Invoice!J10&lt;&gt;"",Invoice!J10,"")</f>
        <v>51331</v>
      </c>
      <c r="L10" s="115"/>
    </row>
    <row r="11" spans="1:15" ht="12.75" customHeight="1">
      <c r="A11" s="114"/>
      <c r="B11" s="114" t="s">
        <v>757</v>
      </c>
      <c r="C11" s="120"/>
      <c r="D11" s="120"/>
      <c r="E11" s="120"/>
      <c r="F11" s="115"/>
      <c r="G11" s="116"/>
      <c r="H11" s="116" t="s">
        <v>757</v>
      </c>
      <c r="I11" s="120"/>
      <c r="J11" s="120"/>
      <c r="K11" s="153"/>
      <c r="L11" s="115"/>
    </row>
    <row r="12" spans="1:15" ht="12.75" customHeight="1">
      <c r="A12" s="114"/>
      <c r="B12" s="114" t="s">
        <v>758</v>
      </c>
      <c r="C12" s="120"/>
      <c r="D12" s="120"/>
      <c r="E12" s="120"/>
      <c r="F12" s="115"/>
      <c r="G12" s="116"/>
      <c r="H12" s="116" t="s">
        <v>758</v>
      </c>
      <c r="I12" s="120"/>
      <c r="J12" s="120"/>
      <c r="K12" s="120"/>
      <c r="L12" s="115"/>
    </row>
    <row r="13" spans="1:15" ht="12.75" customHeight="1">
      <c r="A13" s="114"/>
      <c r="B13" s="114" t="s">
        <v>759</v>
      </c>
      <c r="C13" s="120"/>
      <c r="D13" s="120"/>
      <c r="E13" s="120"/>
      <c r="F13" s="115"/>
      <c r="G13" s="116"/>
      <c r="H13" s="116" t="s">
        <v>759</v>
      </c>
      <c r="I13" s="120"/>
      <c r="J13" s="120"/>
      <c r="K13" s="99" t="s">
        <v>11</v>
      </c>
      <c r="L13" s="115"/>
    </row>
    <row r="14" spans="1:15" ht="15" customHeight="1">
      <c r="A14" s="114"/>
      <c r="B14" s="114" t="s">
        <v>190</v>
      </c>
      <c r="C14" s="120"/>
      <c r="D14" s="120"/>
      <c r="E14" s="120"/>
      <c r="F14" s="115"/>
      <c r="G14" s="116"/>
      <c r="H14" s="116" t="s">
        <v>190</v>
      </c>
      <c r="I14" s="120"/>
      <c r="J14" s="120"/>
      <c r="K14" s="154">
        <f>Invoice!J14</f>
        <v>45176</v>
      </c>
      <c r="L14" s="115"/>
    </row>
    <row r="15" spans="1:15" ht="15" customHeight="1">
      <c r="A15" s="114"/>
      <c r="B15" s="6" t="s">
        <v>6</v>
      </c>
      <c r="C15" s="7"/>
      <c r="D15" s="7"/>
      <c r="E15" s="7"/>
      <c r="F15" s="8"/>
      <c r="G15" s="116"/>
      <c r="H15" s="9"/>
      <c r="I15" s="120"/>
      <c r="J15" s="120"/>
      <c r="K15" s="155"/>
      <c r="L15" s="115"/>
    </row>
    <row r="16" spans="1:15" ht="67.5" customHeight="1">
      <c r="A16" s="114"/>
      <c r="B16" s="120"/>
      <c r="C16" s="120"/>
      <c r="D16" s="120"/>
      <c r="E16" s="120"/>
      <c r="F16" s="120"/>
      <c r="G16" s="120"/>
      <c r="H16" s="120"/>
      <c r="I16" s="138" t="s">
        <v>142</v>
      </c>
      <c r="J16" s="123" t="s">
        <v>142</v>
      </c>
      <c r="K16" s="137" t="s">
        <v>913</v>
      </c>
      <c r="L16" s="115"/>
    </row>
    <row r="17" spans="1:12" ht="12.75" customHeight="1">
      <c r="A17" s="114"/>
      <c r="B17" s="120" t="s">
        <v>711</v>
      </c>
      <c r="C17" s="120"/>
      <c r="D17" s="120"/>
      <c r="E17" s="120"/>
      <c r="F17" s="120"/>
      <c r="G17" s="120"/>
      <c r="H17" s="120"/>
      <c r="I17" s="123" t="s">
        <v>143</v>
      </c>
      <c r="J17" s="123" t="s">
        <v>143</v>
      </c>
      <c r="K17" s="129" t="str">
        <f>IF(Invoice!J17&lt;&gt;"",Invoice!J17,"")</f>
        <v>Sura</v>
      </c>
      <c r="L17" s="115"/>
    </row>
    <row r="18" spans="1:12" ht="18" customHeight="1">
      <c r="A18" s="114"/>
      <c r="B18" s="120" t="s">
        <v>712</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6" t="s">
        <v>201</v>
      </c>
      <c r="G20" s="157"/>
      <c r="H20" s="100" t="s">
        <v>169</v>
      </c>
      <c r="I20" s="100" t="s">
        <v>202</v>
      </c>
      <c r="J20" s="100" t="s">
        <v>202</v>
      </c>
      <c r="K20" s="100" t="s">
        <v>21</v>
      </c>
      <c r="L20" s="115"/>
    </row>
    <row r="21" spans="1:12" ht="12.75" customHeight="1">
      <c r="A21" s="114"/>
      <c r="B21" s="135"/>
      <c r="C21" s="135"/>
      <c r="D21" s="135"/>
      <c r="E21" s="134"/>
      <c r="F21" s="156"/>
      <c r="G21" s="157"/>
      <c r="H21" s="135" t="s">
        <v>141</v>
      </c>
      <c r="I21" s="135"/>
      <c r="J21" s="135"/>
      <c r="K21" s="135"/>
      <c r="L21" s="115"/>
    </row>
    <row r="22" spans="1:12" s="2" customFormat="1" ht="15" customHeight="1" thickBot="1">
      <c r="A22" s="114"/>
      <c r="B22" s="130"/>
      <c r="C22" s="130"/>
      <c r="D22" s="131"/>
      <c r="E22" s="131"/>
      <c r="F22" s="131"/>
      <c r="G22" s="133"/>
      <c r="H22" s="132" t="s">
        <v>760</v>
      </c>
      <c r="I22" s="130"/>
      <c r="J22" s="130"/>
      <c r="K22" s="130"/>
      <c r="L22" s="115"/>
    </row>
    <row r="23" spans="1:12" s="2" customFormat="1" ht="48.75" thickTop="1">
      <c r="A23" s="114"/>
      <c r="B23" s="107">
        <v>1</v>
      </c>
      <c r="C23" s="10" t="s">
        <v>713</v>
      </c>
      <c r="D23" s="118" t="s">
        <v>713</v>
      </c>
      <c r="E23" s="118" t="s">
        <v>699</v>
      </c>
      <c r="F23" s="146"/>
      <c r="G23" s="147"/>
      <c r="H23" s="11" t="s">
        <v>714</v>
      </c>
      <c r="I23" s="14">
        <f t="shared" ref="I23:I86" si="0">ROUNDUP(J23*$N$1,2)</f>
        <v>6.59</v>
      </c>
      <c r="J23" s="14">
        <v>26.36</v>
      </c>
      <c r="K23" s="109">
        <f t="shared" ref="K23:K86" si="1">I23*B23</f>
        <v>6.59</v>
      </c>
      <c r="L23" s="115"/>
    </row>
    <row r="24" spans="1:12" s="2" customFormat="1" ht="48">
      <c r="A24" s="114"/>
      <c r="B24" s="107">
        <v>1</v>
      </c>
      <c r="C24" s="10" t="s">
        <v>715</v>
      </c>
      <c r="D24" s="118" t="s">
        <v>715</v>
      </c>
      <c r="E24" s="118" t="s">
        <v>699</v>
      </c>
      <c r="F24" s="146"/>
      <c r="G24" s="147"/>
      <c r="H24" s="11" t="s">
        <v>716</v>
      </c>
      <c r="I24" s="14">
        <f t="shared" si="0"/>
        <v>7.22</v>
      </c>
      <c r="J24" s="14">
        <v>28.88</v>
      </c>
      <c r="K24" s="109">
        <f t="shared" si="1"/>
        <v>7.22</v>
      </c>
      <c r="L24" s="115"/>
    </row>
    <row r="25" spans="1:12" s="2" customFormat="1" ht="60">
      <c r="A25" s="114"/>
      <c r="B25" s="107">
        <v>1</v>
      </c>
      <c r="C25" s="10" t="s">
        <v>717</v>
      </c>
      <c r="D25" s="118" t="s">
        <v>717</v>
      </c>
      <c r="E25" s="118" t="s">
        <v>699</v>
      </c>
      <c r="F25" s="146"/>
      <c r="G25" s="147"/>
      <c r="H25" s="11" t="s">
        <v>718</v>
      </c>
      <c r="I25" s="14">
        <f t="shared" si="0"/>
        <v>6.39</v>
      </c>
      <c r="J25" s="14">
        <v>25.53</v>
      </c>
      <c r="K25" s="109">
        <f t="shared" si="1"/>
        <v>6.39</v>
      </c>
      <c r="L25" s="115"/>
    </row>
    <row r="26" spans="1:12" s="2" customFormat="1" ht="48">
      <c r="A26" s="114"/>
      <c r="B26" s="107">
        <v>1</v>
      </c>
      <c r="C26" s="10" t="s">
        <v>719</v>
      </c>
      <c r="D26" s="118" t="s">
        <v>719</v>
      </c>
      <c r="E26" s="118" t="s">
        <v>699</v>
      </c>
      <c r="F26" s="146"/>
      <c r="G26" s="147"/>
      <c r="H26" s="11" t="s">
        <v>745</v>
      </c>
      <c r="I26" s="14">
        <f t="shared" si="0"/>
        <v>6.63</v>
      </c>
      <c r="J26" s="14">
        <v>26.5</v>
      </c>
      <c r="K26" s="109">
        <f t="shared" si="1"/>
        <v>6.63</v>
      </c>
      <c r="L26" s="115"/>
    </row>
    <row r="27" spans="1:12" s="2" customFormat="1" ht="48">
      <c r="A27" s="114"/>
      <c r="B27" s="107">
        <v>1</v>
      </c>
      <c r="C27" s="10" t="s">
        <v>720</v>
      </c>
      <c r="D27" s="118" t="s">
        <v>720</v>
      </c>
      <c r="E27" s="118" t="s">
        <v>699</v>
      </c>
      <c r="F27" s="146"/>
      <c r="G27" s="147"/>
      <c r="H27" s="11" t="s">
        <v>746</v>
      </c>
      <c r="I27" s="14">
        <f t="shared" si="0"/>
        <v>6.74</v>
      </c>
      <c r="J27" s="14">
        <v>26.93</v>
      </c>
      <c r="K27" s="109">
        <f t="shared" si="1"/>
        <v>6.74</v>
      </c>
      <c r="L27" s="115"/>
    </row>
    <row r="28" spans="1:12" s="2" customFormat="1" ht="48">
      <c r="A28" s="114"/>
      <c r="B28" s="107">
        <v>2</v>
      </c>
      <c r="C28" s="10" t="s">
        <v>721</v>
      </c>
      <c r="D28" s="118" t="s">
        <v>721</v>
      </c>
      <c r="E28" s="118" t="s">
        <v>699</v>
      </c>
      <c r="F28" s="146"/>
      <c r="G28" s="147"/>
      <c r="H28" s="11" t="s">
        <v>747</v>
      </c>
      <c r="I28" s="14">
        <f t="shared" si="0"/>
        <v>7.2799999999999994</v>
      </c>
      <c r="J28" s="14">
        <v>29.11</v>
      </c>
      <c r="K28" s="109">
        <f t="shared" si="1"/>
        <v>14.559999999999999</v>
      </c>
      <c r="L28" s="115"/>
    </row>
    <row r="29" spans="1:12" s="2" customFormat="1" ht="12.75">
      <c r="A29" s="114"/>
      <c r="B29" s="107">
        <v>10</v>
      </c>
      <c r="C29" s="10" t="s">
        <v>722</v>
      </c>
      <c r="D29" s="118" t="s">
        <v>741</v>
      </c>
      <c r="E29" s="118" t="s">
        <v>25</v>
      </c>
      <c r="F29" s="146"/>
      <c r="G29" s="147"/>
      <c r="H29" s="11" t="s">
        <v>723</v>
      </c>
      <c r="I29" s="14">
        <f t="shared" si="0"/>
        <v>0.08</v>
      </c>
      <c r="J29" s="14">
        <v>0.31</v>
      </c>
      <c r="K29" s="109">
        <f t="shared" si="1"/>
        <v>0.8</v>
      </c>
      <c r="L29" s="115"/>
    </row>
    <row r="30" spans="1:12" s="2" customFormat="1" ht="12.75">
      <c r="A30" s="114"/>
      <c r="B30" s="107">
        <v>20</v>
      </c>
      <c r="C30" s="10" t="s">
        <v>722</v>
      </c>
      <c r="D30" s="118" t="s">
        <v>742</v>
      </c>
      <c r="E30" s="118" t="s">
        <v>67</v>
      </c>
      <c r="F30" s="146"/>
      <c r="G30" s="147"/>
      <c r="H30" s="11" t="s">
        <v>723</v>
      </c>
      <c r="I30" s="14">
        <f t="shared" si="0"/>
        <v>0.09</v>
      </c>
      <c r="J30" s="14">
        <v>0.34</v>
      </c>
      <c r="K30" s="109">
        <f t="shared" si="1"/>
        <v>1.7999999999999998</v>
      </c>
      <c r="L30" s="115"/>
    </row>
    <row r="31" spans="1:12" s="2" customFormat="1" ht="12.75">
      <c r="A31" s="114"/>
      <c r="B31" s="107">
        <v>5</v>
      </c>
      <c r="C31" s="10" t="s">
        <v>722</v>
      </c>
      <c r="D31" s="118" t="s">
        <v>743</v>
      </c>
      <c r="E31" s="118" t="s">
        <v>27</v>
      </c>
      <c r="F31" s="146"/>
      <c r="G31" s="147"/>
      <c r="H31" s="11" t="s">
        <v>723</v>
      </c>
      <c r="I31" s="14">
        <f t="shared" si="0"/>
        <v>0.11</v>
      </c>
      <c r="J31" s="14">
        <v>0.44</v>
      </c>
      <c r="K31" s="109">
        <f t="shared" si="1"/>
        <v>0.55000000000000004</v>
      </c>
      <c r="L31" s="115"/>
    </row>
    <row r="32" spans="1:12" s="2" customFormat="1" ht="36">
      <c r="A32" s="114"/>
      <c r="B32" s="107">
        <v>4</v>
      </c>
      <c r="C32" s="10" t="s">
        <v>724</v>
      </c>
      <c r="D32" s="118" t="s">
        <v>724</v>
      </c>
      <c r="E32" s="118" t="s">
        <v>701</v>
      </c>
      <c r="F32" s="146" t="s">
        <v>239</v>
      </c>
      <c r="G32" s="147"/>
      <c r="H32" s="11" t="s">
        <v>725</v>
      </c>
      <c r="I32" s="14">
        <f t="shared" si="0"/>
        <v>0.54</v>
      </c>
      <c r="J32" s="14">
        <v>2.15</v>
      </c>
      <c r="K32" s="109">
        <f t="shared" si="1"/>
        <v>2.16</v>
      </c>
      <c r="L32" s="115"/>
    </row>
    <row r="33" spans="1:12" s="2" customFormat="1" ht="35.25" customHeight="1">
      <c r="A33" s="114"/>
      <c r="B33" s="107">
        <v>2</v>
      </c>
      <c r="C33" s="10" t="s">
        <v>726</v>
      </c>
      <c r="D33" s="118" t="s">
        <v>726</v>
      </c>
      <c r="E33" s="118" t="s">
        <v>699</v>
      </c>
      <c r="F33" s="146"/>
      <c r="G33" s="147"/>
      <c r="H33" s="11" t="s">
        <v>727</v>
      </c>
      <c r="I33" s="14">
        <f t="shared" si="0"/>
        <v>3.69</v>
      </c>
      <c r="J33" s="14">
        <v>14.76</v>
      </c>
      <c r="K33" s="109">
        <f t="shared" si="1"/>
        <v>7.38</v>
      </c>
      <c r="L33" s="115"/>
    </row>
    <row r="34" spans="1:12" s="2" customFormat="1" ht="48">
      <c r="A34" s="114"/>
      <c r="B34" s="107">
        <v>2</v>
      </c>
      <c r="C34" s="10" t="s">
        <v>728</v>
      </c>
      <c r="D34" s="118" t="s">
        <v>728</v>
      </c>
      <c r="E34" s="118" t="s">
        <v>699</v>
      </c>
      <c r="F34" s="146"/>
      <c r="G34" s="147"/>
      <c r="H34" s="11" t="s">
        <v>729</v>
      </c>
      <c r="I34" s="14">
        <f t="shared" si="0"/>
        <v>4.2300000000000004</v>
      </c>
      <c r="J34" s="14">
        <v>16.920000000000002</v>
      </c>
      <c r="K34" s="109">
        <f t="shared" si="1"/>
        <v>8.4600000000000009</v>
      </c>
      <c r="L34" s="115"/>
    </row>
    <row r="35" spans="1:12" s="2" customFormat="1" ht="48">
      <c r="A35" s="114"/>
      <c r="B35" s="107">
        <v>1</v>
      </c>
      <c r="C35" s="10" t="s">
        <v>730</v>
      </c>
      <c r="D35" s="118" t="s">
        <v>730</v>
      </c>
      <c r="E35" s="118" t="s">
        <v>699</v>
      </c>
      <c r="F35" s="146"/>
      <c r="G35" s="147"/>
      <c r="H35" s="11" t="s">
        <v>731</v>
      </c>
      <c r="I35" s="14">
        <f t="shared" si="0"/>
        <v>3.4</v>
      </c>
      <c r="J35" s="14">
        <v>13.57</v>
      </c>
      <c r="K35" s="109">
        <f t="shared" si="1"/>
        <v>3.4</v>
      </c>
      <c r="L35" s="115"/>
    </row>
    <row r="36" spans="1:12" s="2" customFormat="1" ht="36">
      <c r="A36" s="114"/>
      <c r="B36" s="107">
        <v>5</v>
      </c>
      <c r="C36" s="10" t="s">
        <v>732</v>
      </c>
      <c r="D36" s="118" t="s">
        <v>732</v>
      </c>
      <c r="E36" s="118"/>
      <c r="F36" s="146"/>
      <c r="G36" s="147"/>
      <c r="H36" s="11" t="s">
        <v>748</v>
      </c>
      <c r="I36" s="14">
        <f t="shared" si="0"/>
        <v>0.36</v>
      </c>
      <c r="J36" s="14">
        <v>1.41</v>
      </c>
      <c r="K36" s="109">
        <f t="shared" si="1"/>
        <v>1.7999999999999998</v>
      </c>
      <c r="L36" s="115"/>
    </row>
    <row r="37" spans="1:12" s="2" customFormat="1" ht="24" customHeight="1">
      <c r="A37" s="114"/>
      <c r="B37" s="107">
        <v>5</v>
      </c>
      <c r="C37" s="10" t="s">
        <v>733</v>
      </c>
      <c r="D37" s="118" t="s">
        <v>733</v>
      </c>
      <c r="E37" s="118"/>
      <c r="F37" s="146"/>
      <c r="G37" s="147"/>
      <c r="H37" s="11" t="s">
        <v>749</v>
      </c>
      <c r="I37" s="14">
        <f t="shared" si="0"/>
        <v>0.28999999999999998</v>
      </c>
      <c r="J37" s="14">
        <v>1.1599999999999999</v>
      </c>
      <c r="K37" s="109">
        <f t="shared" si="1"/>
        <v>1.45</v>
      </c>
      <c r="L37" s="115"/>
    </row>
    <row r="38" spans="1:12" s="2" customFormat="1" ht="24" customHeight="1">
      <c r="A38" s="114"/>
      <c r="B38" s="107">
        <v>5</v>
      </c>
      <c r="C38" s="10" t="s">
        <v>734</v>
      </c>
      <c r="D38" s="118" t="s">
        <v>734</v>
      </c>
      <c r="E38" s="118"/>
      <c r="F38" s="146"/>
      <c r="G38" s="147"/>
      <c r="H38" s="11" t="s">
        <v>750</v>
      </c>
      <c r="I38" s="14">
        <f t="shared" si="0"/>
        <v>0.3</v>
      </c>
      <c r="J38" s="14">
        <v>1.18</v>
      </c>
      <c r="K38" s="109">
        <f t="shared" si="1"/>
        <v>1.5</v>
      </c>
      <c r="L38" s="115"/>
    </row>
    <row r="39" spans="1:12" s="2" customFormat="1" ht="36">
      <c r="A39" s="114"/>
      <c r="B39" s="107">
        <v>5</v>
      </c>
      <c r="C39" s="10" t="s">
        <v>735</v>
      </c>
      <c r="D39" s="118" t="s">
        <v>735</v>
      </c>
      <c r="E39" s="118"/>
      <c r="F39" s="146"/>
      <c r="G39" s="147"/>
      <c r="H39" s="11" t="s">
        <v>751</v>
      </c>
      <c r="I39" s="14">
        <f t="shared" si="0"/>
        <v>0.36</v>
      </c>
      <c r="J39" s="14">
        <v>1.41</v>
      </c>
      <c r="K39" s="109">
        <f t="shared" si="1"/>
        <v>1.7999999999999998</v>
      </c>
      <c r="L39" s="115"/>
    </row>
    <row r="40" spans="1:12" s="2" customFormat="1" ht="24">
      <c r="A40" s="114"/>
      <c r="B40" s="107">
        <v>2</v>
      </c>
      <c r="C40" s="10" t="s">
        <v>736</v>
      </c>
      <c r="D40" s="118" t="s">
        <v>736</v>
      </c>
      <c r="E40" s="118"/>
      <c r="F40" s="146"/>
      <c r="G40" s="147"/>
      <c r="H40" s="11" t="s">
        <v>737</v>
      </c>
      <c r="I40" s="14">
        <f t="shared" si="0"/>
        <v>0.33</v>
      </c>
      <c r="J40" s="14">
        <v>1.31</v>
      </c>
      <c r="K40" s="109">
        <f t="shared" si="1"/>
        <v>0.66</v>
      </c>
      <c r="L40" s="115"/>
    </row>
    <row r="41" spans="1:12" s="2" customFormat="1" ht="48">
      <c r="A41" s="114"/>
      <c r="B41" s="107">
        <v>2</v>
      </c>
      <c r="C41" s="10" t="s">
        <v>738</v>
      </c>
      <c r="D41" s="118" t="s">
        <v>738</v>
      </c>
      <c r="E41" s="118" t="s">
        <v>699</v>
      </c>
      <c r="F41" s="146"/>
      <c r="G41" s="147"/>
      <c r="H41" s="11" t="s">
        <v>752</v>
      </c>
      <c r="I41" s="14">
        <f t="shared" si="0"/>
        <v>4</v>
      </c>
      <c r="J41" s="14">
        <v>16</v>
      </c>
      <c r="K41" s="109">
        <f t="shared" si="1"/>
        <v>8</v>
      </c>
      <c r="L41" s="115"/>
    </row>
    <row r="42" spans="1:12" s="2" customFormat="1" ht="48">
      <c r="A42" s="114"/>
      <c r="B42" s="107">
        <v>2</v>
      </c>
      <c r="C42" s="10" t="s">
        <v>739</v>
      </c>
      <c r="D42" s="118" t="s">
        <v>739</v>
      </c>
      <c r="E42" s="118" t="s">
        <v>699</v>
      </c>
      <c r="F42" s="146"/>
      <c r="G42" s="147"/>
      <c r="H42" s="11" t="s">
        <v>753</v>
      </c>
      <c r="I42" s="14">
        <f t="shared" si="0"/>
        <v>3.9</v>
      </c>
      <c r="J42" s="14">
        <v>15.57</v>
      </c>
      <c r="K42" s="109">
        <f t="shared" si="1"/>
        <v>7.8</v>
      </c>
      <c r="L42" s="115"/>
    </row>
    <row r="43" spans="1:12" s="2" customFormat="1" ht="48">
      <c r="A43" s="114"/>
      <c r="B43" s="108">
        <v>1</v>
      </c>
      <c r="C43" s="12" t="s">
        <v>740</v>
      </c>
      <c r="D43" s="119" t="s">
        <v>740</v>
      </c>
      <c r="E43" s="119" t="s">
        <v>699</v>
      </c>
      <c r="F43" s="148"/>
      <c r="G43" s="149"/>
      <c r="H43" s="13" t="s">
        <v>754</v>
      </c>
      <c r="I43" s="15">
        <f t="shared" si="0"/>
        <v>3.61</v>
      </c>
      <c r="J43" s="15">
        <v>14.44</v>
      </c>
      <c r="K43" s="110">
        <f t="shared" si="1"/>
        <v>3.61</v>
      </c>
      <c r="L43" s="115"/>
    </row>
    <row r="44" spans="1:12" s="2" customFormat="1" ht="15" customHeight="1" thickBot="1">
      <c r="A44" s="114"/>
      <c r="B44" s="130"/>
      <c r="C44" s="130"/>
      <c r="D44" s="131"/>
      <c r="E44" s="131"/>
      <c r="F44" s="131"/>
      <c r="G44" s="133"/>
      <c r="H44" s="132" t="s">
        <v>897</v>
      </c>
      <c r="I44" s="130"/>
      <c r="J44" s="130"/>
      <c r="K44" s="130"/>
      <c r="L44" s="115"/>
    </row>
    <row r="45" spans="1:12" s="2" customFormat="1" ht="60.75" thickTop="1">
      <c r="A45" s="114"/>
      <c r="B45" s="107">
        <v>2</v>
      </c>
      <c r="C45" s="10" t="s">
        <v>717</v>
      </c>
      <c r="D45" s="118" t="s">
        <v>717</v>
      </c>
      <c r="E45" s="118" t="s">
        <v>699</v>
      </c>
      <c r="F45" s="146"/>
      <c r="G45" s="147"/>
      <c r="H45" s="11" t="s">
        <v>718</v>
      </c>
      <c r="I45" s="14">
        <f t="shared" si="0"/>
        <v>6.39</v>
      </c>
      <c r="J45" s="14">
        <v>25.53</v>
      </c>
      <c r="K45" s="109">
        <f t="shared" si="1"/>
        <v>12.78</v>
      </c>
      <c r="L45" s="115"/>
    </row>
    <row r="46" spans="1:12" s="2" customFormat="1" ht="48">
      <c r="A46" s="114"/>
      <c r="B46" s="107">
        <v>2</v>
      </c>
      <c r="C46" s="10" t="s">
        <v>721</v>
      </c>
      <c r="D46" s="118" t="s">
        <v>721</v>
      </c>
      <c r="E46" s="118" t="s">
        <v>699</v>
      </c>
      <c r="F46" s="146"/>
      <c r="G46" s="147"/>
      <c r="H46" s="11" t="s">
        <v>747</v>
      </c>
      <c r="I46" s="14">
        <f t="shared" si="0"/>
        <v>7.2799999999999994</v>
      </c>
      <c r="J46" s="14">
        <v>29.11</v>
      </c>
      <c r="K46" s="109">
        <f t="shared" si="1"/>
        <v>14.559999999999999</v>
      </c>
      <c r="L46" s="115"/>
    </row>
    <row r="47" spans="1:12" s="2" customFormat="1" ht="48">
      <c r="A47" s="114"/>
      <c r="B47" s="107">
        <v>2</v>
      </c>
      <c r="C47" s="10" t="s">
        <v>739</v>
      </c>
      <c r="D47" s="118" t="s">
        <v>739</v>
      </c>
      <c r="E47" s="118" t="s">
        <v>699</v>
      </c>
      <c r="F47" s="146"/>
      <c r="G47" s="147"/>
      <c r="H47" s="11" t="s">
        <v>753</v>
      </c>
      <c r="I47" s="14">
        <f t="shared" si="0"/>
        <v>3.9</v>
      </c>
      <c r="J47" s="14">
        <v>15.57</v>
      </c>
      <c r="K47" s="109">
        <f t="shared" si="1"/>
        <v>7.8</v>
      </c>
      <c r="L47" s="115"/>
    </row>
    <row r="48" spans="1:12" s="2" customFormat="1" ht="48">
      <c r="A48" s="114"/>
      <c r="B48" s="108">
        <v>1</v>
      </c>
      <c r="C48" s="12" t="s">
        <v>761</v>
      </c>
      <c r="D48" s="119" t="s">
        <v>761</v>
      </c>
      <c r="E48" s="119" t="s">
        <v>699</v>
      </c>
      <c r="F48" s="148"/>
      <c r="G48" s="149"/>
      <c r="H48" s="13" t="s">
        <v>762</v>
      </c>
      <c r="I48" s="15">
        <f t="shared" si="0"/>
        <v>6.2799999999999994</v>
      </c>
      <c r="J48" s="15">
        <v>25.09</v>
      </c>
      <c r="K48" s="110">
        <f t="shared" si="1"/>
        <v>6.2799999999999994</v>
      </c>
      <c r="L48" s="115"/>
    </row>
    <row r="49" spans="1:12" s="2" customFormat="1" ht="15" customHeight="1" thickBot="1">
      <c r="A49" s="114"/>
      <c r="B49" s="130"/>
      <c r="C49" s="130"/>
      <c r="D49" s="131"/>
      <c r="E49" s="131"/>
      <c r="F49" s="131"/>
      <c r="G49" s="133"/>
      <c r="H49" s="132" t="s">
        <v>898</v>
      </c>
      <c r="I49" s="130"/>
      <c r="J49" s="130"/>
      <c r="K49" s="130"/>
      <c r="L49" s="115"/>
    </row>
    <row r="50" spans="1:12" s="2" customFormat="1" ht="24.75" thickTop="1">
      <c r="A50" s="114"/>
      <c r="B50" s="107">
        <v>3</v>
      </c>
      <c r="C50" s="10" t="s">
        <v>763</v>
      </c>
      <c r="D50" s="118" t="s">
        <v>764</v>
      </c>
      <c r="E50" s="118" t="s">
        <v>25</v>
      </c>
      <c r="F50" s="146"/>
      <c r="G50" s="147"/>
      <c r="H50" s="11" t="s">
        <v>765</v>
      </c>
      <c r="I50" s="14">
        <f t="shared" si="0"/>
        <v>3.5599999999999996</v>
      </c>
      <c r="J50" s="14">
        <v>14.22</v>
      </c>
      <c r="K50" s="109">
        <f t="shared" si="1"/>
        <v>10.68</v>
      </c>
      <c r="L50" s="115"/>
    </row>
    <row r="51" spans="1:12" s="2" customFormat="1" ht="24">
      <c r="A51" s="114"/>
      <c r="B51" s="107">
        <v>3</v>
      </c>
      <c r="C51" s="10" t="s">
        <v>763</v>
      </c>
      <c r="D51" s="118" t="s">
        <v>766</v>
      </c>
      <c r="E51" s="118" t="s">
        <v>67</v>
      </c>
      <c r="F51" s="146"/>
      <c r="G51" s="147"/>
      <c r="H51" s="11" t="s">
        <v>765</v>
      </c>
      <c r="I51" s="14">
        <f t="shared" si="0"/>
        <v>4.07</v>
      </c>
      <c r="J51" s="14">
        <v>16.28</v>
      </c>
      <c r="K51" s="109">
        <f t="shared" si="1"/>
        <v>12.21</v>
      </c>
      <c r="L51" s="115"/>
    </row>
    <row r="52" spans="1:12" s="2" customFormat="1" ht="24">
      <c r="A52" s="114"/>
      <c r="B52" s="107">
        <v>5</v>
      </c>
      <c r="C52" s="10" t="s">
        <v>767</v>
      </c>
      <c r="D52" s="118" t="s">
        <v>767</v>
      </c>
      <c r="E52" s="118" t="s">
        <v>239</v>
      </c>
      <c r="F52" s="146"/>
      <c r="G52" s="147"/>
      <c r="H52" s="11" t="s">
        <v>768</v>
      </c>
      <c r="I52" s="14">
        <f t="shared" si="0"/>
        <v>2.44</v>
      </c>
      <c r="J52" s="14">
        <v>9.76</v>
      </c>
      <c r="K52" s="109">
        <f t="shared" si="1"/>
        <v>12.2</v>
      </c>
      <c r="L52" s="115"/>
    </row>
    <row r="53" spans="1:12" s="2" customFormat="1" ht="24" customHeight="1">
      <c r="A53" s="114"/>
      <c r="B53" s="107">
        <v>3</v>
      </c>
      <c r="C53" s="10" t="s">
        <v>769</v>
      </c>
      <c r="D53" s="118" t="s">
        <v>769</v>
      </c>
      <c r="E53" s="118" t="s">
        <v>26</v>
      </c>
      <c r="F53" s="146" t="s">
        <v>107</v>
      </c>
      <c r="G53" s="147"/>
      <c r="H53" s="11" t="s">
        <v>770</v>
      </c>
      <c r="I53" s="14">
        <f t="shared" si="0"/>
        <v>0.59</v>
      </c>
      <c r="J53" s="14">
        <v>2.34</v>
      </c>
      <c r="K53" s="109">
        <f t="shared" si="1"/>
        <v>1.77</v>
      </c>
      <c r="L53" s="115"/>
    </row>
    <row r="54" spans="1:12" s="2" customFormat="1" ht="24" customHeight="1">
      <c r="A54" s="114"/>
      <c r="B54" s="107">
        <v>3</v>
      </c>
      <c r="C54" s="10" t="s">
        <v>769</v>
      </c>
      <c r="D54" s="118" t="s">
        <v>769</v>
      </c>
      <c r="E54" s="118" t="s">
        <v>26</v>
      </c>
      <c r="F54" s="146" t="s">
        <v>214</v>
      </c>
      <c r="G54" s="147"/>
      <c r="H54" s="11" t="s">
        <v>770</v>
      </c>
      <c r="I54" s="14">
        <f t="shared" si="0"/>
        <v>0.59</v>
      </c>
      <c r="J54" s="14">
        <v>2.34</v>
      </c>
      <c r="K54" s="109">
        <f t="shared" si="1"/>
        <v>1.77</v>
      </c>
      <c r="L54" s="115"/>
    </row>
    <row r="55" spans="1:12" s="2" customFormat="1" ht="24">
      <c r="A55" s="114"/>
      <c r="B55" s="107">
        <v>5</v>
      </c>
      <c r="C55" s="10" t="s">
        <v>771</v>
      </c>
      <c r="D55" s="118" t="s">
        <v>771</v>
      </c>
      <c r="E55" s="118"/>
      <c r="F55" s="146"/>
      <c r="G55" s="147"/>
      <c r="H55" s="11" t="s">
        <v>772</v>
      </c>
      <c r="I55" s="14">
        <f t="shared" si="0"/>
        <v>0.2</v>
      </c>
      <c r="J55" s="14">
        <v>0.79</v>
      </c>
      <c r="K55" s="109">
        <f t="shared" si="1"/>
        <v>1</v>
      </c>
      <c r="L55" s="115"/>
    </row>
    <row r="56" spans="1:12" s="2" customFormat="1" ht="24">
      <c r="A56" s="114"/>
      <c r="B56" s="107">
        <v>10</v>
      </c>
      <c r="C56" s="10" t="s">
        <v>773</v>
      </c>
      <c r="D56" s="118" t="s">
        <v>773</v>
      </c>
      <c r="E56" s="118" t="s">
        <v>273</v>
      </c>
      <c r="F56" s="146"/>
      <c r="G56" s="147"/>
      <c r="H56" s="11" t="s">
        <v>774</v>
      </c>
      <c r="I56" s="14">
        <f t="shared" si="0"/>
        <v>9.9999999999999992E-2</v>
      </c>
      <c r="J56" s="14">
        <v>0.39</v>
      </c>
      <c r="K56" s="109">
        <f t="shared" si="1"/>
        <v>0.99999999999999989</v>
      </c>
      <c r="L56" s="115"/>
    </row>
    <row r="57" spans="1:12" s="2" customFormat="1" ht="24">
      <c r="A57" s="114"/>
      <c r="B57" s="108">
        <v>10</v>
      </c>
      <c r="C57" s="12" t="s">
        <v>773</v>
      </c>
      <c r="D57" s="119" t="s">
        <v>773</v>
      </c>
      <c r="E57" s="119" t="s">
        <v>272</v>
      </c>
      <c r="F57" s="148"/>
      <c r="G57" s="149"/>
      <c r="H57" s="13" t="s">
        <v>774</v>
      </c>
      <c r="I57" s="15">
        <f t="shared" si="0"/>
        <v>9.9999999999999992E-2</v>
      </c>
      <c r="J57" s="15">
        <v>0.39</v>
      </c>
      <c r="K57" s="110">
        <f t="shared" si="1"/>
        <v>0.99999999999999989</v>
      </c>
      <c r="L57" s="115"/>
    </row>
    <row r="58" spans="1:12" s="2" customFormat="1" ht="15" customHeight="1" thickBot="1">
      <c r="A58" s="114"/>
      <c r="B58" s="130"/>
      <c r="C58" s="130"/>
      <c r="D58" s="131"/>
      <c r="E58" s="131"/>
      <c r="F58" s="131"/>
      <c r="G58" s="133"/>
      <c r="H58" s="132" t="s">
        <v>899</v>
      </c>
      <c r="I58" s="130"/>
      <c r="J58" s="130"/>
      <c r="K58" s="130"/>
      <c r="L58" s="115"/>
    </row>
    <row r="59" spans="1:12" s="2" customFormat="1" ht="48.75" thickTop="1">
      <c r="A59" s="114"/>
      <c r="B59" s="107">
        <v>2</v>
      </c>
      <c r="C59" s="10" t="s">
        <v>715</v>
      </c>
      <c r="D59" s="118" t="s">
        <v>715</v>
      </c>
      <c r="E59" s="118" t="s">
        <v>699</v>
      </c>
      <c r="F59" s="146"/>
      <c r="G59" s="147"/>
      <c r="H59" s="11" t="s">
        <v>716</v>
      </c>
      <c r="I59" s="14">
        <f t="shared" si="0"/>
        <v>7.22</v>
      </c>
      <c r="J59" s="14">
        <v>28.88</v>
      </c>
      <c r="K59" s="109">
        <f t="shared" si="1"/>
        <v>14.44</v>
      </c>
      <c r="L59" s="115"/>
    </row>
    <row r="60" spans="1:12" s="2" customFormat="1" ht="48">
      <c r="A60" s="114"/>
      <c r="B60" s="107">
        <v>2</v>
      </c>
      <c r="C60" s="10" t="s">
        <v>721</v>
      </c>
      <c r="D60" s="118" t="s">
        <v>721</v>
      </c>
      <c r="E60" s="118" t="s">
        <v>699</v>
      </c>
      <c r="F60" s="146"/>
      <c r="G60" s="147"/>
      <c r="H60" s="11" t="s">
        <v>747</v>
      </c>
      <c r="I60" s="14">
        <f t="shared" si="0"/>
        <v>7.2799999999999994</v>
      </c>
      <c r="J60" s="14">
        <v>29.11</v>
      </c>
      <c r="K60" s="109">
        <f t="shared" si="1"/>
        <v>14.559999999999999</v>
      </c>
      <c r="L60" s="115"/>
    </row>
    <row r="61" spans="1:12" s="2" customFormat="1" ht="24">
      <c r="A61" s="114"/>
      <c r="B61" s="107">
        <v>10</v>
      </c>
      <c r="C61" s="10" t="s">
        <v>775</v>
      </c>
      <c r="D61" s="118" t="s">
        <v>775</v>
      </c>
      <c r="E61" s="118" t="s">
        <v>239</v>
      </c>
      <c r="F61" s="146"/>
      <c r="G61" s="147"/>
      <c r="H61" s="11" t="s">
        <v>776</v>
      </c>
      <c r="I61" s="14">
        <f t="shared" si="0"/>
        <v>1.48</v>
      </c>
      <c r="J61" s="14">
        <v>5.92</v>
      </c>
      <c r="K61" s="109">
        <f t="shared" si="1"/>
        <v>14.8</v>
      </c>
      <c r="L61" s="115"/>
    </row>
    <row r="62" spans="1:12" s="2" customFormat="1" ht="35.25" customHeight="1">
      <c r="A62" s="114"/>
      <c r="B62" s="107">
        <v>2</v>
      </c>
      <c r="C62" s="10" t="s">
        <v>726</v>
      </c>
      <c r="D62" s="118" t="s">
        <v>726</v>
      </c>
      <c r="E62" s="118" t="s">
        <v>699</v>
      </c>
      <c r="F62" s="146"/>
      <c r="G62" s="147"/>
      <c r="H62" s="11" t="s">
        <v>727</v>
      </c>
      <c r="I62" s="14">
        <f t="shared" si="0"/>
        <v>3.69</v>
      </c>
      <c r="J62" s="14">
        <v>14.76</v>
      </c>
      <c r="K62" s="109">
        <f t="shared" si="1"/>
        <v>7.38</v>
      </c>
      <c r="L62" s="115"/>
    </row>
    <row r="63" spans="1:12" s="2" customFormat="1" ht="48">
      <c r="A63" s="114"/>
      <c r="B63" s="107">
        <v>1</v>
      </c>
      <c r="C63" s="10" t="s">
        <v>728</v>
      </c>
      <c r="D63" s="118" t="s">
        <v>728</v>
      </c>
      <c r="E63" s="118" t="s">
        <v>699</v>
      </c>
      <c r="F63" s="146"/>
      <c r="G63" s="147"/>
      <c r="H63" s="11" t="s">
        <v>729</v>
      </c>
      <c r="I63" s="14">
        <f t="shared" si="0"/>
        <v>4.2300000000000004</v>
      </c>
      <c r="J63" s="14">
        <v>16.920000000000002</v>
      </c>
      <c r="K63" s="109">
        <f t="shared" si="1"/>
        <v>4.2300000000000004</v>
      </c>
      <c r="L63" s="115"/>
    </row>
    <row r="64" spans="1:12" s="2" customFormat="1" ht="48">
      <c r="A64" s="114"/>
      <c r="B64" s="107">
        <v>2</v>
      </c>
      <c r="C64" s="10" t="s">
        <v>730</v>
      </c>
      <c r="D64" s="118" t="s">
        <v>730</v>
      </c>
      <c r="E64" s="118" t="s">
        <v>699</v>
      </c>
      <c r="F64" s="146"/>
      <c r="G64" s="147"/>
      <c r="H64" s="11" t="s">
        <v>731</v>
      </c>
      <c r="I64" s="14">
        <f t="shared" si="0"/>
        <v>3.4</v>
      </c>
      <c r="J64" s="14">
        <v>13.57</v>
      </c>
      <c r="K64" s="109">
        <f t="shared" si="1"/>
        <v>6.8</v>
      </c>
      <c r="L64" s="115"/>
    </row>
    <row r="65" spans="1:12" s="2" customFormat="1" ht="24">
      <c r="A65" s="114"/>
      <c r="B65" s="107">
        <v>10</v>
      </c>
      <c r="C65" s="10" t="s">
        <v>125</v>
      </c>
      <c r="D65" s="118" t="s">
        <v>125</v>
      </c>
      <c r="E65" s="118" t="s">
        <v>107</v>
      </c>
      <c r="F65" s="146"/>
      <c r="G65" s="147"/>
      <c r="H65" s="11" t="s">
        <v>777</v>
      </c>
      <c r="I65" s="14">
        <f t="shared" si="0"/>
        <v>0.06</v>
      </c>
      <c r="J65" s="14">
        <v>0.24</v>
      </c>
      <c r="K65" s="109">
        <f t="shared" si="1"/>
        <v>0.6</v>
      </c>
      <c r="L65" s="115"/>
    </row>
    <row r="66" spans="1:12" s="2" customFormat="1" ht="24">
      <c r="A66" s="114"/>
      <c r="B66" s="107">
        <v>10</v>
      </c>
      <c r="C66" s="10" t="s">
        <v>778</v>
      </c>
      <c r="D66" s="118" t="s">
        <v>778</v>
      </c>
      <c r="E66" s="118" t="s">
        <v>110</v>
      </c>
      <c r="F66" s="146"/>
      <c r="G66" s="147"/>
      <c r="H66" s="11" t="s">
        <v>779</v>
      </c>
      <c r="I66" s="14">
        <f t="shared" si="0"/>
        <v>0.24000000000000002</v>
      </c>
      <c r="J66" s="14">
        <v>0.95</v>
      </c>
      <c r="K66" s="109">
        <f t="shared" si="1"/>
        <v>2.4000000000000004</v>
      </c>
      <c r="L66" s="115"/>
    </row>
    <row r="67" spans="1:12" s="2" customFormat="1" ht="24">
      <c r="A67" s="114"/>
      <c r="B67" s="107">
        <v>10</v>
      </c>
      <c r="C67" s="10" t="s">
        <v>778</v>
      </c>
      <c r="D67" s="118" t="s">
        <v>778</v>
      </c>
      <c r="E67" s="118" t="s">
        <v>780</v>
      </c>
      <c r="F67" s="146"/>
      <c r="G67" s="147"/>
      <c r="H67" s="11" t="s">
        <v>779</v>
      </c>
      <c r="I67" s="14">
        <f t="shared" si="0"/>
        <v>0.24000000000000002</v>
      </c>
      <c r="J67" s="14">
        <v>0.95</v>
      </c>
      <c r="K67" s="109">
        <f t="shared" si="1"/>
        <v>2.4000000000000004</v>
      </c>
      <c r="L67" s="115"/>
    </row>
    <row r="68" spans="1:12" s="2" customFormat="1" ht="24">
      <c r="A68" s="114"/>
      <c r="B68" s="107">
        <v>10</v>
      </c>
      <c r="C68" s="10" t="s">
        <v>778</v>
      </c>
      <c r="D68" s="118" t="s">
        <v>778</v>
      </c>
      <c r="E68" s="118" t="s">
        <v>781</v>
      </c>
      <c r="F68" s="146"/>
      <c r="G68" s="147"/>
      <c r="H68" s="11" t="s">
        <v>779</v>
      </c>
      <c r="I68" s="14">
        <f t="shared" si="0"/>
        <v>0.24000000000000002</v>
      </c>
      <c r="J68" s="14">
        <v>0.95</v>
      </c>
      <c r="K68" s="109">
        <f t="shared" si="1"/>
        <v>2.4000000000000004</v>
      </c>
      <c r="L68" s="115"/>
    </row>
    <row r="69" spans="1:12" s="2" customFormat="1" ht="24">
      <c r="A69" s="114"/>
      <c r="B69" s="107">
        <v>10</v>
      </c>
      <c r="C69" s="10" t="s">
        <v>778</v>
      </c>
      <c r="D69" s="118" t="s">
        <v>778</v>
      </c>
      <c r="E69" s="118" t="s">
        <v>782</v>
      </c>
      <c r="F69" s="146"/>
      <c r="G69" s="147"/>
      <c r="H69" s="11" t="s">
        <v>779</v>
      </c>
      <c r="I69" s="14">
        <f t="shared" si="0"/>
        <v>0.24000000000000002</v>
      </c>
      <c r="J69" s="14">
        <v>0.95</v>
      </c>
      <c r="K69" s="109">
        <f t="shared" si="1"/>
        <v>2.4000000000000004</v>
      </c>
      <c r="L69" s="115"/>
    </row>
    <row r="70" spans="1:12" s="2" customFormat="1" ht="24">
      <c r="A70" s="114"/>
      <c r="B70" s="107">
        <v>10</v>
      </c>
      <c r="C70" s="10" t="s">
        <v>109</v>
      </c>
      <c r="D70" s="118" t="s">
        <v>109</v>
      </c>
      <c r="E70" s="118" t="s">
        <v>782</v>
      </c>
      <c r="F70" s="146"/>
      <c r="G70" s="147"/>
      <c r="H70" s="11" t="s">
        <v>783</v>
      </c>
      <c r="I70" s="14">
        <f t="shared" si="0"/>
        <v>0.17</v>
      </c>
      <c r="J70" s="14">
        <v>0.65</v>
      </c>
      <c r="K70" s="109">
        <f t="shared" si="1"/>
        <v>1.7000000000000002</v>
      </c>
      <c r="L70" s="115"/>
    </row>
    <row r="71" spans="1:12" s="2" customFormat="1" ht="24">
      <c r="A71" s="114"/>
      <c r="B71" s="107">
        <v>10</v>
      </c>
      <c r="C71" s="10" t="s">
        <v>784</v>
      </c>
      <c r="D71" s="118" t="s">
        <v>784</v>
      </c>
      <c r="E71" s="118" t="s">
        <v>780</v>
      </c>
      <c r="F71" s="146"/>
      <c r="G71" s="147"/>
      <c r="H71" s="11" t="s">
        <v>785</v>
      </c>
      <c r="I71" s="14">
        <f t="shared" si="0"/>
        <v>0.24000000000000002</v>
      </c>
      <c r="J71" s="14">
        <v>0.95</v>
      </c>
      <c r="K71" s="109">
        <f t="shared" si="1"/>
        <v>2.4000000000000004</v>
      </c>
      <c r="L71" s="115"/>
    </row>
    <row r="72" spans="1:12" s="2" customFormat="1" ht="24">
      <c r="A72" s="114"/>
      <c r="B72" s="107">
        <v>10</v>
      </c>
      <c r="C72" s="10" t="s">
        <v>784</v>
      </c>
      <c r="D72" s="118" t="s">
        <v>784</v>
      </c>
      <c r="E72" s="118" t="s">
        <v>781</v>
      </c>
      <c r="F72" s="146"/>
      <c r="G72" s="147"/>
      <c r="H72" s="11" t="s">
        <v>785</v>
      </c>
      <c r="I72" s="14">
        <f t="shared" si="0"/>
        <v>0.24000000000000002</v>
      </c>
      <c r="J72" s="14">
        <v>0.95</v>
      </c>
      <c r="K72" s="109">
        <f t="shared" si="1"/>
        <v>2.4000000000000004</v>
      </c>
      <c r="L72" s="115"/>
    </row>
    <row r="73" spans="1:12" s="2" customFormat="1" ht="24">
      <c r="A73" s="114"/>
      <c r="B73" s="107">
        <v>10</v>
      </c>
      <c r="C73" s="10" t="s">
        <v>784</v>
      </c>
      <c r="D73" s="118" t="s">
        <v>784</v>
      </c>
      <c r="E73" s="118" t="s">
        <v>782</v>
      </c>
      <c r="F73" s="146"/>
      <c r="G73" s="147"/>
      <c r="H73" s="11" t="s">
        <v>785</v>
      </c>
      <c r="I73" s="14">
        <f t="shared" si="0"/>
        <v>0.24000000000000002</v>
      </c>
      <c r="J73" s="14">
        <v>0.95</v>
      </c>
      <c r="K73" s="109">
        <f t="shared" si="1"/>
        <v>2.4000000000000004</v>
      </c>
      <c r="L73" s="115"/>
    </row>
    <row r="74" spans="1:12" s="2" customFormat="1" ht="48">
      <c r="A74" s="114"/>
      <c r="B74" s="107">
        <v>2</v>
      </c>
      <c r="C74" s="10" t="s">
        <v>738</v>
      </c>
      <c r="D74" s="118" t="s">
        <v>738</v>
      </c>
      <c r="E74" s="118" t="s">
        <v>699</v>
      </c>
      <c r="F74" s="146"/>
      <c r="G74" s="147"/>
      <c r="H74" s="11" t="s">
        <v>752</v>
      </c>
      <c r="I74" s="14">
        <f t="shared" si="0"/>
        <v>4</v>
      </c>
      <c r="J74" s="14">
        <v>16</v>
      </c>
      <c r="K74" s="109">
        <f t="shared" si="1"/>
        <v>8</v>
      </c>
      <c r="L74" s="115"/>
    </row>
    <row r="75" spans="1:12" s="2" customFormat="1" ht="48">
      <c r="A75" s="114"/>
      <c r="B75" s="107">
        <v>2</v>
      </c>
      <c r="C75" s="10" t="s">
        <v>739</v>
      </c>
      <c r="D75" s="118" t="s">
        <v>739</v>
      </c>
      <c r="E75" s="118" t="s">
        <v>699</v>
      </c>
      <c r="F75" s="146"/>
      <c r="G75" s="147"/>
      <c r="H75" s="11" t="s">
        <v>753</v>
      </c>
      <c r="I75" s="14">
        <f t="shared" si="0"/>
        <v>3.9</v>
      </c>
      <c r="J75" s="14">
        <v>15.57</v>
      </c>
      <c r="K75" s="109">
        <f t="shared" si="1"/>
        <v>7.8</v>
      </c>
      <c r="L75" s="115"/>
    </row>
    <row r="76" spans="1:12" s="2" customFormat="1" ht="48">
      <c r="A76" s="114"/>
      <c r="B76" s="107">
        <v>2</v>
      </c>
      <c r="C76" s="10" t="s">
        <v>786</v>
      </c>
      <c r="D76" s="118" t="s">
        <v>786</v>
      </c>
      <c r="E76" s="118" t="s">
        <v>699</v>
      </c>
      <c r="F76" s="146"/>
      <c r="G76" s="147"/>
      <c r="H76" s="11" t="s">
        <v>787</v>
      </c>
      <c r="I76" s="14">
        <f t="shared" si="0"/>
        <v>6.51</v>
      </c>
      <c r="J76" s="14">
        <v>26.04</v>
      </c>
      <c r="K76" s="109">
        <f t="shared" si="1"/>
        <v>13.02</v>
      </c>
      <c r="L76" s="115"/>
    </row>
    <row r="77" spans="1:12" s="2" customFormat="1" ht="48">
      <c r="A77" s="114"/>
      <c r="B77" s="107">
        <v>2</v>
      </c>
      <c r="C77" s="10" t="s">
        <v>788</v>
      </c>
      <c r="D77" s="118" t="s">
        <v>788</v>
      </c>
      <c r="E77" s="118" t="s">
        <v>699</v>
      </c>
      <c r="F77" s="146"/>
      <c r="G77" s="147"/>
      <c r="H77" s="11" t="s">
        <v>789</v>
      </c>
      <c r="I77" s="14">
        <f t="shared" si="0"/>
        <v>7.51</v>
      </c>
      <c r="J77" s="14">
        <v>30.01</v>
      </c>
      <c r="K77" s="109">
        <f t="shared" si="1"/>
        <v>15.02</v>
      </c>
      <c r="L77" s="115"/>
    </row>
    <row r="78" spans="1:12" s="2" customFormat="1" ht="48">
      <c r="A78" s="114"/>
      <c r="B78" s="107">
        <v>2</v>
      </c>
      <c r="C78" s="10" t="s">
        <v>740</v>
      </c>
      <c r="D78" s="118" t="s">
        <v>740</v>
      </c>
      <c r="E78" s="118" t="s">
        <v>699</v>
      </c>
      <c r="F78" s="146"/>
      <c r="G78" s="147"/>
      <c r="H78" s="11" t="s">
        <v>754</v>
      </c>
      <c r="I78" s="14">
        <f t="shared" si="0"/>
        <v>3.61</v>
      </c>
      <c r="J78" s="14">
        <v>14.44</v>
      </c>
      <c r="K78" s="109">
        <f t="shared" si="1"/>
        <v>7.22</v>
      </c>
      <c r="L78" s="115"/>
    </row>
    <row r="79" spans="1:12" s="2" customFormat="1" ht="48">
      <c r="A79" s="114"/>
      <c r="B79" s="107">
        <v>2</v>
      </c>
      <c r="C79" s="10" t="s">
        <v>790</v>
      </c>
      <c r="D79" s="118" t="s">
        <v>790</v>
      </c>
      <c r="E79" s="118" t="s">
        <v>699</v>
      </c>
      <c r="F79" s="146"/>
      <c r="G79" s="147"/>
      <c r="H79" s="11" t="s">
        <v>791</v>
      </c>
      <c r="I79" s="14">
        <f t="shared" si="0"/>
        <v>7.08</v>
      </c>
      <c r="J79" s="14">
        <v>28.31</v>
      </c>
      <c r="K79" s="109">
        <f t="shared" si="1"/>
        <v>14.16</v>
      </c>
      <c r="L79" s="115"/>
    </row>
    <row r="80" spans="1:12" s="2" customFormat="1" ht="24">
      <c r="A80" s="114"/>
      <c r="B80" s="107">
        <v>10</v>
      </c>
      <c r="C80" s="10" t="s">
        <v>773</v>
      </c>
      <c r="D80" s="118" t="s">
        <v>773</v>
      </c>
      <c r="E80" s="118" t="s">
        <v>273</v>
      </c>
      <c r="F80" s="146"/>
      <c r="G80" s="147"/>
      <c r="H80" s="11" t="s">
        <v>774</v>
      </c>
      <c r="I80" s="14">
        <f t="shared" si="0"/>
        <v>9.9999999999999992E-2</v>
      </c>
      <c r="J80" s="14">
        <v>0.39</v>
      </c>
      <c r="K80" s="109">
        <f t="shared" si="1"/>
        <v>0.99999999999999989</v>
      </c>
      <c r="L80" s="115"/>
    </row>
    <row r="81" spans="1:12" s="2" customFormat="1" ht="24">
      <c r="A81" s="114"/>
      <c r="B81" s="107">
        <v>10</v>
      </c>
      <c r="C81" s="10" t="s">
        <v>773</v>
      </c>
      <c r="D81" s="118" t="s">
        <v>773</v>
      </c>
      <c r="E81" s="118" t="s">
        <v>673</v>
      </c>
      <c r="F81" s="146"/>
      <c r="G81" s="147"/>
      <c r="H81" s="11" t="s">
        <v>774</v>
      </c>
      <c r="I81" s="14">
        <f t="shared" si="0"/>
        <v>9.9999999999999992E-2</v>
      </c>
      <c r="J81" s="14">
        <v>0.39</v>
      </c>
      <c r="K81" s="109">
        <f t="shared" si="1"/>
        <v>0.99999999999999989</v>
      </c>
      <c r="L81" s="115"/>
    </row>
    <row r="82" spans="1:12" s="2" customFormat="1" ht="24">
      <c r="A82" s="114"/>
      <c r="B82" s="107">
        <v>10</v>
      </c>
      <c r="C82" s="10" t="s">
        <v>773</v>
      </c>
      <c r="D82" s="118" t="s">
        <v>773</v>
      </c>
      <c r="E82" s="118" t="s">
        <v>271</v>
      </c>
      <c r="F82" s="146"/>
      <c r="G82" s="147"/>
      <c r="H82" s="11" t="s">
        <v>774</v>
      </c>
      <c r="I82" s="14">
        <f t="shared" si="0"/>
        <v>9.9999999999999992E-2</v>
      </c>
      <c r="J82" s="14">
        <v>0.39</v>
      </c>
      <c r="K82" s="109">
        <f t="shared" si="1"/>
        <v>0.99999999999999989</v>
      </c>
      <c r="L82" s="115"/>
    </row>
    <row r="83" spans="1:12" s="2" customFormat="1" ht="24">
      <c r="A83" s="114"/>
      <c r="B83" s="108">
        <v>10</v>
      </c>
      <c r="C83" s="12" t="s">
        <v>773</v>
      </c>
      <c r="D83" s="119" t="s">
        <v>773</v>
      </c>
      <c r="E83" s="119" t="s">
        <v>272</v>
      </c>
      <c r="F83" s="148"/>
      <c r="G83" s="149"/>
      <c r="H83" s="13" t="s">
        <v>774</v>
      </c>
      <c r="I83" s="15">
        <f t="shared" si="0"/>
        <v>9.9999999999999992E-2</v>
      </c>
      <c r="J83" s="15">
        <v>0.39</v>
      </c>
      <c r="K83" s="110">
        <f t="shared" si="1"/>
        <v>0.99999999999999989</v>
      </c>
      <c r="L83" s="115"/>
    </row>
    <row r="84" spans="1:12" s="2" customFormat="1" ht="15" customHeight="1" thickBot="1">
      <c r="A84" s="114"/>
      <c r="B84" s="130"/>
      <c r="C84" s="130"/>
      <c r="D84" s="131"/>
      <c r="E84" s="131"/>
      <c r="F84" s="131"/>
      <c r="G84" s="133"/>
      <c r="H84" s="132" t="s">
        <v>900</v>
      </c>
      <c r="I84" s="130"/>
      <c r="J84" s="130"/>
      <c r="K84" s="130"/>
      <c r="L84" s="115"/>
    </row>
    <row r="85" spans="1:12" s="2" customFormat="1" ht="48.75" thickTop="1">
      <c r="A85" s="114"/>
      <c r="B85" s="107">
        <v>1</v>
      </c>
      <c r="C85" s="10" t="s">
        <v>792</v>
      </c>
      <c r="D85" s="118" t="s">
        <v>792</v>
      </c>
      <c r="E85" s="118" t="s">
        <v>699</v>
      </c>
      <c r="F85" s="146"/>
      <c r="G85" s="147"/>
      <c r="H85" s="11" t="s">
        <v>793</v>
      </c>
      <c r="I85" s="14">
        <f t="shared" si="0"/>
        <v>6.7</v>
      </c>
      <c r="J85" s="14">
        <v>26.8</v>
      </c>
      <c r="K85" s="109">
        <f t="shared" si="1"/>
        <v>6.7</v>
      </c>
      <c r="L85" s="115"/>
    </row>
    <row r="86" spans="1:12" s="2" customFormat="1" ht="48">
      <c r="A86" s="114"/>
      <c r="B86" s="107">
        <v>1</v>
      </c>
      <c r="C86" s="10" t="s">
        <v>794</v>
      </c>
      <c r="D86" s="118" t="s">
        <v>794</v>
      </c>
      <c r="E86" s="118" t="s">
        <v>699</v>
      </c>
      <c r="F86" s="146"/>
      <c r="G86" s="147"/>
      <c r="H86" s="11" t="s">
        <v>795</v>
      </c>
      <c r="I86" s="14">
        <f t="shared" si="0"/>
        <v>6.54</v>
      </c>
      <c r="J86" s="14">
        <v>26.14</v>
      </c>
      <c r="K86" s="109">
        <f t="shared" si="1"/>
        <v>6.54</v>
      </c>
      <c r="L86" s="115"/>
    </row>
    <row r="87" spans="1:12" s="2" customFormat="1" ht="48">
      <c r="A87" s="114"/>
      <c r="B87" s="107">
        <v>1</v>
      </c>
      <c r="C87" s="10" t="s">
        <v>697</v>
      </c>
      <c r="D87" s="118" t="s">
        <v>697</v>
      </c>
      <c r="E87" s="118" t="s">
        <v>699</v>
      </c>
      <c r="F87" s="146"/>
      <c r="G87" s="147"/>
      <c r="H87" s="11" t="s">
        <v>796</v>
      </c>
      <c r="I87" s="14">
        <f t="shared" ref="I87:I147" si="2">ROUNDUP(J87*$N$1,2)</f>
        <v>6.76</v>
      </c>
      <c r="J87" s="14">
        <v>27.01</v>
      </c>
      <c r="K87" s="109">
        <f t="shared" ref="K87:K150" si="3">I87*B87</f>
        <v>6.76</v>
      </c>
      <c r="L87" s="115"/>
    </row>
    <row r="88" spans="1:12" s="2" customFormat="1" ht="48">
      <c r="A88" s="114"/>
      <c r="B88" s="107">
        <v>1</v>
      </c>
      <c r="C88" s="10" t="s">
        <v>797</v>
      </c>
      <c r="D88" s="118" t="s">
        <v>797</v>
      </c>
      <c r="E88" s="118" t="s">
        <v>699</v>
      </c>
      <c r="F88" s="146"/>
      <c r="G88" s="147"/>
      <c r="H88" s="11" t="s">
        <v>798</v>
      </c>
      <c r="I88" s="14">
        <f t="shared" si="2"/>
        <v>6.84</v>
      </c>
      <c r="J88" s="14">
        <v>27.36</v>
      </c>
      <c r="K88" s="109">
        <f t="shared" si="3"/>
        <v>6.84</v>
      </c>
      <c r="L88" s="115"/>
    </row>
    <row r="89" spans="1:12" s="2" customFormat="1" ht="24">
      <c r="A89" s="114"/>
      <c r="B89" s="108">
        <v>10</v>
      </c>
      <c r="C89" s="12" t="s">
        <v>799</v>
      </c>
      <c r="D89" s="119" t="s">
        <v>799</v>
      </c>
      <c r="E89" s="119" t="s">
        <v>348</v>
      </c>
      <c r="F89" s="148"/>
      <c r="G89" s="149"/>
      <c r="H89" s="13" t="s">
        <v>800</v>
      </c>
      <c r="I89" s="15">
        <f t="shared" si="2"/>
        <v>3.05</v>
      </c>
      <c r="J89" s="15">
        <v>12.19</v>
      </c>
      <c r="K89" s="110">
        <f t="shared" si="3"/>
        <v>30.5</v>
      </c>
      <c r="L89" s="115"/>
    </row>
    <row r="90" spans="1:12" s="2" customFormat="1" ht="15" customHeight="1" thickBot="1">
      <c r="A90" s="114"/>
      <c r="B90" s="130"/>
      <c r="C90" s="130"/>
      <c r="D90" s="131"/>
      <c r="E90" s="131"/>
      <c r="F90" s="131"/>
      <c r="G90" s="133"/>
      <c r="H90" s="132" t="s">
        <v>901</v>
      </c>
      <c r="I90" s="130"/>
      <c r="J90" s="130"/>
      <c r="K90" s="130"/>
      <c r="L90" s="115"/>
    </row>
    <row r="91" spans="1:12" s="2" customFormat="1" ht="48.75" thickTop="1">
      <c r="A91" s="114"/>
      <c r="B91" s="107">
        <v>1</v>
      </c>
      <c r="C91" s="10" t="s">
        <v>792</v>
      </c>
      <c r="D91" s="118" t="s">
        <v>792</v>
      </c>
      <c r="E91" s="118" t="s">
        <v>699</v>
      </c>
      <c r="F91" s="146"/>
      <c r="G91" s="147"/>
      <c r="H91" s="11" t="s">
        <v>793</v>
      </c>
      <c r="I91" s="14">
        <f t="shared" si="2"/>
        <v>6.7</v>
      </c>
      <c r="J91" s="14">
        <v>26.8</v>
      </c>
      <c r="K91" s="109">
        <f t="shared" si="3"/>
        <v>6.7</v>
      </c>
      <c r="L91" s="115"/>
    </row>
    <row r="92" spans="1:12" s="2" customFormat="1" ht="48">
      <c r="A92" s="114"/>
      <c r="B92" s="107">
        <v>1</v>
      </c>
      <c r="C92" s="10" t="s">
        <v>715</v>
      </c>
      <c r="D92" s="118" t="s">
        <v>715</v>
      </c>
      <c r="E92" s="118" t="s">
        <v>699</v>
      </c>
      <c r="F92" s="146"/>
      <c r="G92" s="147"/>
      <c r="H92" s="11" t="s">
        <v>716</v>
      </c>
      <c r="I92" s="14">
        <f t="shared" si="2"/>
        <v>7.22</v>
      </c>
      <c r="J92" s="14">
        <v>28.88</v>
      </c>
      <c r="K92" s="109">
        <f t="shared" si="3"/>
        <v>7.22</v>
      </c>
      <c r="L92" s="115"/>
    </row>
    <row r="93" spans="1:12" s="2" customFormat="1" ht="60">
      <c r="A93" s="114"/>
      <c r="B93" s="107">
        <v>1</v>
      </c>
      <c r="C93" s="10" t="s">
        <v>717</v>
      </c>
      <c r="D93" s="118" t="s">
        <v>717</v>
      </c>
      <c r="E93" s="118" t="s">
        <v>699</v>
      </c>
      <c r="F93" s="146"/>
      <c r="G93" s="147"/>
      <c r="H93" s="11" t="s">
        <v>718</v>
      </c>
      <c r="I93" s="14">
        <f t="shared" si="2"/>
        <v>6.39</v>
      </c>
      <c r="J93" s="14">
        <v>25.53</v>
      </c>
      <c r="K93" s="109">
        <f t="shared" si="3"/>
        <v>6.39</v>
      </c>
      <c r="L93" s="115"/>
    </row>
    <row r="94" spans="1:12" s="2" customFormat="1" ht="48">
      <c r="A94" s="114"/>
      <c r="B94" s="107">
        <v>1</v>
      </c>
      <c r="C94" s="10" t="s">
        <v>719</v>
      </c>
      <c r="D94" s="118" t="s">
        <v>719</v>
      </c>
      <c r="E94" s="118" t="s">
        <v>699</v>
      </c>
      <c r="F94" s="146"/>
      <c r="G94" s="147"/>
      <c r="H94" s="11" t="s">
        <v>745</v>
      </c>
      <c r="I94" s="14">
        <f t="shared" si="2"/>
        <v>6.63</v>
      </c>
      <c r="J94" s="14">
        <v>26.5</v>
      </c>
      <c r="K94" s="109">
        <f t="shared" si="3"/>
        <v>6.63</v>
      </c>
      <c r="L94" s="115"/>
    </row>
    <row r="95" spans="1:12" s="2" customFormat="1" ht="48">
      <c r="A95" s="114"/>
      <c r="B95" s="107">
        <v>1</v>
      </c>
      <c r="C95" s="10" t="s">
        <v>720</v>
      </c>
      <c r="D95" s="118" t="s">
        <v>720</v>
      </c>
      <c r="E95" s="118" t="s">
        <v>699</v>
      </c>
      <c r="F95" s="146"/>
      <c r="G95" s="147"/>
      <c r="H95" s="11" t="s">
        <v>746</v>
      </c>
      <c r="I95" s="14">
        <f t="shared" si="2"/>
        <v>6.74</v>
      </c>
      <c r="J95" s="14">
        <v>26.93</v>
      </c>
      <c r="K95" s="109">
        <f t="shared" si="3"/>
        <v>6.74</v>
      </c>
      <c r="L95" s="115"/>
    </row>
    <row r="96" spans="1:12" s="2" customFormat="1" ht="48">
      <c r="A96" s="114"/>
      <c r="B96" s="107">
        <v>1</v>
      </c>
      <c r="C96" s="10" t="s">
        <v>797</v>
      </c>
      <c r="D96" s="118" t="s">
        <v>797</v>
      </c>
      <c r="E96" s="118" t="s">
        <v>699</v>
      </c>
      <c r="F96" s="146"/>
      <c r="G96" s="147"/>
      <c r="H96" s="11" t="s">
        <v>798</v>
      </c>
      <c r="I96" s="14">
        <f t="shared" si="2"/>
        <v>6.84</v>
      </c>
      <c r="J96" s="14">
        <v>27.36</v>
      </c>
      <c r="K96" s="109">
        <f t="shared" si="3"/>
        <v>6.84</v>
      </c>
      <c r="L96" s="115"/>
    </row>
    <row r="97" spans="1:12" s="2" customFormat="1" ht="48">
      <c r="A97" s="114"/>
      <c r="B97" s="107">
        <v>1</v>
      </c>
      <c r="C97" s="10" t="s">
        <v>801</v>
      </c>
      <c r="D97" s="118" t="s">
        <v>801</v>
      </c>
      <c r="E97" s="118" t="s">
        <v>699</v>
      </c>
      <c r="F97" s="146"/>
      <c r="G97" s="147"/>
      <c r="H97" s="11" t="s">
        <v>802</v>
      </c>
      <c r="I97" s="14">
        <f t="shared" si="2"/>
        <v>7</v>
      </c>
      <c r="J97" s="14">
        <v>27.99</v>
      </c>
      <c r="K97" s="109">
        <f t="shared" si="3"/>
        <v>7</v>
      </c>
      <c r="L97" s="115"/>
    </row>
    <row r="98" spans="1:12" s="2" customFormat="1" ht="48">
      <c r="A98" s="114"/>
      <c r="B98" s="107">
        <v>1</v>
      </c>
      <c r="C98" s="10" t="s">
        <v>721</v>
      </c>
      <c r="D98" s="118" t="s">
        <v>721</v>
      </c>
      <c r="E98" s="118" t="s">
        <v>699</v>
      </c>
      <c r="F98" s="146"/>
      <c r="G98" s="147"/>
      <c r="H98" s="11" t="s">
        <v>747</v>
      </c>
      <c r="I98" s="14">
        <f t="shared" si="2"/>
        <v>7.2799999999999994</v>
      </c>
      <c r="J98" s="14">
        <v>29.11</v>
      </c>
      <c r="K98" s="109">
        <f t="shared" si="3"/>
        <v>7.2799999999999994</v>
      </c>
      <c r="L98" s="115"/>
    </row>
    <row r="99" spans="1:12" s="2" customFormat="1" ht="36">
      <c r="A99" s="114"/>
      <c r="B99" s="107">
        <v>4</v>
      </c>
      <c r="C99" s="10" t="s">
        <v>724</v>
      </c>
      <c r="D99" s="118" t="s">
        <v>724</v>
      </c>
      <c r="E99" s="118" t="s">
        <v>701</v>
      </c>
      <c r="F99" s="146" t="s">
        <v>239</v>
      </c>
      <c r="G99" s="147"/>
      <c r="H99" s="11" t="s">
        <v>725</v>
      </c>
      <c r="I99" s="14">
        <f t="shared" si="2"/>
        <v>0.54</v>
      </c>
      <c r="J99" s="14">
        <v>2.15</v>
      </c>
      <c r="K99" s="109">
        <f t="shared" si="3"/>
        <v>2.16</v>
      </c>
      <c r="L99" s="115"/>
    </row>
    <row r="100" spans="1:12" s="2" customFormat="1" ht="36">
      <c r="A100" s="114"/>
      <c r="B100" s="107">
        <v>4</v>
      </c>
      <c r="C100" s="10" t="s">
        <v>724</v>
      </c>
      <c r="D100" s="118" t="s">
        <v>724</v>
      </c>
      <c r="E100" s="118" t="s">
        <v>803</v>
      </c>
      <c r="F100" s="146" t="s">
        <v>239</v>
      </c>
      <c r="G100" s="147"/>
      <c r="H100" s="11" t="s">
        <v>725</v>
      </c>
      <c r="I100" s="14">
        <f t="shared" si="2"/>
        <v>0.54</v>
      </c>
      <c r="J100" s="14">
        <v>2.15</v>
      </c>
      <c r="K100" s="109">
        <f t="shared" si="3"/>
        <v>2.16</v>
      </c>
      <c r="L100" s="115"/>
    </row>
    <row r="101" spans="1:12" s="2" customFormat="1" ht="36">
      <c r="A101" s="114"/>
      <c r="B101" s="107">
        <v>4</v>
      </c>
      <c r="C101" s="10" t="s">
        <v>724</v>
      </c>
      <c r="D101" s="118" t="s">
        <v>724</v>
      </c>
      <c r="E101" s="118" t="s">
        <v>804</v>
      </c>
      <c r="F101" s="146" t="s">
        <v>239</v>
      </c>
      <c r="G101" s="147"/>
      <c r="H101" s="11" t="s">
        <v>725</v>
      </c>
      <c r="I101" s="14">
        <f t="shared" si="2"/>
        <v>0.54</v>
      </c>
      <c r="J101" s="14">
        <v>2.15</v>
      </c>
      <c r="K101" s="109">
        <f t="shared" si="3"/>
        <v>2.16</v>
      </c>
      <c r="L101" s="115"/>
    </row>
    <row r="102" spans="1:12" s="2" customFormat="1" ht="12.75">
      <c r="A102" s="114"/>
      <c r="B102" s="107">
        <v>10</v>
      </c>
      <c r="C102" s="10" t="s">
        <v>805</v>
      </c>
      <c r="D102" s="118" t="s">
        <v>806</v>
      </c>
      <c r="E102" s="118" t="s">
        <v>298</v>
      </c>
      <c r="F102" s="146"/>
      <c r="G102" s="147"/>
      <c r="H102" s="11" t="s">
        <v>807</v>
      </c>
      <c r="I102" s="14">
        <f t="shared" si="2"/>
        <v>0.3</v>
      </c>
      <c r="J102" s="14">
        <v>1.17</v>
      </c>
      <c r="K102" s="109">
        <f t="shared" si="3"/>
        <v>3</v>
      </c>
      <c r="L102" s="115"/>
    </row>
    <row r="103" spans="1:12" s="2" customFormat="1" ht="12.75">
      <c r="A103" s="114"/>
      <c r="B103" s="107">
        <v>10</v>
      </c>
      <c r="C103" s="10" t="s">
        <v>805</v>
      </c>
      <c r="D103" s="118" t="s">
        <v>808</v>
      </c>
      <c r="E103" s="118" t="s">
        <v>294</v>
      </c>
      <c r="F103" s="146"/>
      <c r="G103" s="147"/>
      <c r="H103" s="11" t="s">
        <v>807</v>
      </c>
      <c r="I103" s="14">
        <f t="shared" si="2"/>
        <v>0.33</v>
      </c>
      <c r="J103" s="14">
        <v>1.32</v>
      </c>
      <c r="K103" s="109">
        <f t="shared" si="3"/>
        <v>3.3000000000000003</v>
      </c>
      <c r="L103" s="115"/>
    </row>
    <row r="104" spans="1:12" s="2" customFormat="1" ht="12.75">
      <c r="A104" s="114"/>
      <c r="B104" s="107">
        <v>10</v>
      </c>
      <c r="C104" s="10" t="s">
        <v>805</v>
      </c>
      <c r="D104" s="118" t="s">
        <v>809</v>
      </c>
      <c r="E104" s="118" t="s">
        <v>314</v>
      </c>
      <c r="F104" s="146"/>
      <c r="G104" s="147"/>
      <c r="H104" s="11" t="s">
        <v>807</v>
      </c>
      <c r="I104" s="14">
        <f t="shared" si="2"/>
        <v>0.41000000000000003</v>
      </c>
      <c r="J104" s="14">
        <v>1.62</v>
      </c>
      <c r="K104" s="109">
        <f t="shared" si="3"/>
        <v>4.1000000000000005</v>
      </c>
      <c r="L104" s="115"/>
    </row>
    <row r="105" spans="1:12" s="2" customFormat="1" ht="12.75">
      <c r="A105" s="114"/>
      <c r="B105" s="107">
        <v>10</v>
      </c>
      <c r="C105" s="10" t="s">
        <v>810</v>
      </c>
      <c r="D105" s="118" t="s">
        <v>811</v>
      </c>
      <c r="E105" s="118" t="s">
        <v>812</v>
      </c>
      <c r="F105" s="146" t="s">
        <v>273</v>
      </c>
      <c r="G105" s="147"/>
      <c r="H105" s="11" t="s">
        <v>813</v>
      </c>
      <c r="I105" s="14">
        <f t="shared" si="2"/>
        <v>0.44</v>
      </c>
      <c r="J105" s="14">
        <v>1.74</v>
      </c>
      <c r="K105" s="109">
        <f t="shared" si="3"/>
        <v>4.4000000000000004</v>
      </c>
      <c r="L105" s="115"/>
    </row>
    <row r="106" spans="1:12" s="2" customFormat="1" ht="12.75">
      <c r="A106" s="114"/>
      <c r="B106" s="107">
        <v>10</v>
      </c>
      <c r="C106" s="10" t="s">
        <v>810</v>
      </c>
      <c r="D106" s="118" t="s">
        <v>814</v>
      </c>
      <c r="E106" s="118" t="s">
        <v>298</v>
      </c>
      <c r="F106" s="146" t="s">
        <v>273</v>
      </c>
      <c r="G106" s="147"/>
      <c r="H106" s="11" t="s">
        <v>813</v>
      </c>
      <c r="I106" s="14">
        <f t="shared" si="2"/>
        <v>0.48</v>
      </c>
      <c r="J106" s="14">
        <v>1.92</v>
      </c>
      <c r="K106" s="109">
        <f t="shared" si="3"/>
        <v>4.8</v>
      </c>
      <c r="L106" s="115"/>
    </row>
    <row r="107" spans="1:12" s="2" customFormat="1" ht="12.75">
      <c r="A107" s="114"/>
      <c r="B107" s="107">
        <v>10</v>
      </c>
      <c r="C107" s="10" t="s">
        <v>810</v>
      </c>
      <c r="D107" s="118" t="s">
        <v>815</v>
      </c>
      <c r="E107" s="118" t="s">
        <v>294</v>
      </c>
      <c r="F107" s="146" t="s">
        <v>273</v>
      </c>
      <c r="G107" s="147"/>
      <c r="H107" s="11" t="s">
        <v>813</v>
      </c>
      <c r="I107" s="14">
        <f t="shared" si="2"/>
        <v>0.52</v>
      </c>
      <c r="J107" s="14">
        <v>2.0699999999999998</v>
      </c>
      <c r="K107" s="109">
        <f t="shared" si="3"/>
        <v>5.2</v>
      </c>
      <c r="L107" s="115"/>
    </row>
    <row r="108" spans="1:12" s="2" customFormat="1" ht="35.25" customHeight="1">
      <c r="A108" s="114"/>
      <c r="B108" s="107">
        <v>2</v>
      </c>
      <c r="C108" s="10" t="s">
        <v>726</v>
      </c>
      <c r="D108" s="118" t="s">
        <v>726</v>
      </c>
      <c r="E108" s="118" t="s">
        <v>699</v>
      </c>
      <c r="F108" s="146"/>
      <c r="G108" s="147"/>
      <c r="H108" s="11" t="s">
        <v>727</v>
      </c>
      <c r="I108" s="14">
        <f t="shared" si="2"/>
        <v>3.69</v>
      </c>
      <c r="J108" s="14">
        <v>14.76</v>
      </c>
      <c r="K108" s="109">
        <f t="shared" si="3"/>
        <v>7.38</v>
      </c>
      <c r="L108" s="115"/>
    </row>
    <row r="109" spans="1:12" s="2" customFormat="1" ht="48">
      <c r="A109" s="114"/>
      <c r="B109" s="107">
        <v>2</v>
      </c>
      <c r="C109" s="10" t="s">
        <v>728</v>
      </c>
      <c r="D109" s="118" t="s">
        <v>728</v>
      </c>
      <c r="E109" s="118" t="s">
        <v>699</v>
      </c>
      <c r="F109" s="146"/>
      <c r="G109" s="147"/>
      <c r="H109" s="11" t="s">
        <v>729</v>
      </c>
      <c r="I109" s="14">
        <f t="shared" si="2"/>
        <v>4.2300000000000004</v>
      </c>
      <c r="J109" s="14">
        <v>16.920000000000002</v>
      </c>
      <c r="K109" s="109">
        <f t="shared" si="3"/>
        <v>8.4600000000000009</v>
      </c>
      <c r="L109" s="115"/>
    </row>
    <row r="110" spans="1:12" s="2" customFormat="1" ht="48">
      <c r="A110" s="114"/>
      <c r="B110" s="107">
        <v>2</v>
      </c>
      <c r="C110" s="10" t="s">
        <v>730</v>
      </c>
      <c r="D110" s="118" t="s">
        <v>730</v>
      </c>
      <c r="E110" s="118" t="s">
        <v>699</v>
      </c>
      <c r="F110" s="146"/>
      <c r="G110" s="147"/>
      <c r="H110" s="11" t="s">
        <v>731</v>
      </c>
      <c r="I110" s="14">
        <f t="shared" si="2"/>
        <v>3.4</v>
      </c>
      <c r="J110" s="14">
        <v>13.57</v>
      </c>
      <c r="K110" s="109">
        <f t="shared" si="3"/>
        <v>6.8</v>
      </c>
      <c r="L110" s="115"/>
    </row>
    <row r="111" spans="1:12" s="2" customFormat="1" ht="48">
      <c r="A111" s="114"/>
      <c r="B111" s="107">
        <v>2</v>
      </c>
      <c r="C111" s="10" t="s">
        <v>738</v>
      </c>
      <c r="D111" s="118" t="s">
        <v>738</v>
      </c>
      <c r="E111" s="118" t="s">
        <v>699</v>
      </c>
      <c r="F111" s="146"/>
      <c r="G111" s="147"/>
      <c r="H111" s="11" t="s">
        <v>752</v>
      </c>
      <c r="I111" s="14">
        <f t="shared" si="2"/>
        <v>4</v>
      </c>
      <c r="J111" s="14">
        <v>16</v>
      </c>
      <c r="K111" s="109">
        <f t="shared" si="3"/>
        <v>8</v>
      </c>
      <c r="L111" s="115"/>
    </row>
    <row r="112" spans="1:12" s="2" customFormat="1" ht="48">
      <c r="A112" s="114"/>
      <c r="B112" s="107">
        <v>2</v>
      </c>
      <c r="C112" s="10" t="s">
        <v>739</v>
      </c>
      <c r="D112" s="118" t="s">
        <v>739</v>
      </c>
      <c r="E112" s="118" t="s">
        <v>699</v>
      </c>
      <c r="F112" s="146"/>
      <c r="G112" s="147"/>
      <c r="H112" s="11" t="s">
        <v>753</v>
      </c>
      <c r="I112" s="14">
        <f t="shared" si="2"/>
        <v>3.9</v>
      </c>
      <c r="J112" s="14">
        <v>15.57</v>
      </c>
      <c r="K112" s="109">
        <f t="shared" si="3"/>
        <v>7.8</v>
      </c>
      <c r="L112" s="115"/>
    </row>
    <row r="113" spans="1:12" s="2" customFormat="1" ht="48">
      <c r="A113" s="114"/>
      <c r="B113" s="107">
        <v>1</v>
      </c>
      <c r="C113" s="10" t="s">
        <v>786</v>
      </c>
      <c r="D113" s="118" t="s">
        <v>786</v>
      </c>
      <c r="E113" s="118" t="s">
        <v>699</v>
      </c>
      <c r="F113" s="146"/>
      <c r="G113" s="147"/>
      <c r="H113" s="11" t="s">
        <v>787</v>
      </c>
      <c r="I113" s="14">
        <f t="shared" si="2"/>
        <v>6.51</v>
      </c>
      <c r="J113" s="14">
        <v>26.04</v>
      </c>
      <c r="K113" s="109">
        <f t="shared" si="3"/>
        <v>6.51</v>
      </c>
      <c r="L113" s="115"/>
    </row>
    <row r="114" spans="1:12" s="2" customFormat="1" ht="48">
      <c r="A114" s="114"/>
      <c r="B114" s="107">
        <v>2</v>
      </c>
      <c r="C114" s="10" t="s">
        <v>740</v>
      </c>
      <c r="D114" s="118" t="s">
        <v>740</v>
      </c>
      <c r="E114" s="118" t="s">
        <v>699</v>
      </c>
      <c r="F114" s="146"/>
      <c r="G114" s="147"/>
      <c r="H114" s="11" t="s">
        <v>754</v>
      </c>
      <c r="I114" s="14">
        <f t="shared" si="2"/>
        <v>3.61</v>
      </c>
      <c r="J114" s="14">
        <v>14.44</v>
      </c>
      <c r="K114" s="109">
        <f t="shared" si="3"/>
        <v>7.22</v>
      </c>
      <c r="L114" s="115"/>
    </row>
    <row r="115" spans="1:12" s="2" customFormat="1" ht="24">
      <c r="A115" s="114"/>
      <c r="B115" s="108">
        <v>10</v>
      </c>
      <c r="C115" s="12" t="s">
        <v>597</v>
      </c>
      <c r="D115" s="119" t="s">
        <v>816</v>
      </c>
      <c r="E115" s="119" t="s">
        <v>803</v>
      </c>
      <c r="F115" s="148"/>
      <c r="G115" s="149"/>
      <c r="H115" s="13" t="s">
        <v>817</v>
      </c>
      <c r="I115" s="15">
        <f t="shared" si="2"/>
        <v>0.46</v>
      </c>
      <c r="J115" s="15">
        <v>1.81</v>
      </c>
      <c r="K115" s="110">
        <f t="shared" si="3"/>
        <v>4.6000000000000005</v>
      </c>
      <c r="L115" s="115"/>
    </row>
    <row r="116" spans="1:12" s="2" customFormat="1" ht="15" customHeight="1" thickBot="1">
      <c r="A116" s="114"/>
      <c r="B116" s="130"/>
      <c r="C116" s="130"/>
      <c r="D116" s="131"/>
      <c r="E116" s="131"/>
      <c r="F116" s="131"/>
      <c r="G116" s="133"/>
      <c r="H116" s="132" t="s">
        <v>902</v>
      </c>
      <c r="I116" s="130"/>
      <c r="J116" s="130"/>
      <c r="K116" s="130"/>
      <c r="L116" s="115"/>
    </row>
    <row r="117" spans="1:12" s="2" customFormat="1" ht="48.75" thickTop="1">
      <c r="A117" s="114"/>
      <c r="B117" s="107">
        <v>1</v>
      </c>
      <c r="C117" s="10" t="s">
        <v>818</v>
      </c>
      <c r="D117" s="118" t="s">
        <v>818</v>
      </c>
      <c r="E117" s="118" t="s">
        <v>699</v>
      </c>
      <c r="F117" s="146"/>
      <c r="G117" s="147"/>
      <c r="H117" s="11" t="s">
        <v>819</v>
      </c>
      <c r="I117" s="14">
        <f t="shared" si="2"/>
        <v>5.96</v>
      </c>
      <c r="J117" s="14">
        <v>23.84</v>
      </c>
      <c r="K117" s="109">
        <f t="shared" si="3"/>
        <v>5.96</v>
      </c>
      <c r="L117" s="115"/>
    </row>
    <row r="118" spans="1:12" s="2" customFormat="1" ht="24">
      <c r="A118" s="114"/>
      <c r="B118" s="107">
        <v>3</v>
      </c>
      <c r="C118" s="10" t="s">
        <v>820</v>
      </c>
      <c r="D118" s="118" t="s">
        <v>820</v>
      </c>
      <c r="E118" s="118" t="s">
        <v>239</v>
      </c>
      <c r="F118" s="146"/>
      <c r="G118" s="147"/>
      <c r="H118" s="11" t="s">
        <v>821</v>
      </c>
      <c r="I118" s="14">
        <f t="shared" si="2"/>
        <v>2.5599999999999996</v>
      </c>
      <c r="J118" s="14">
        <v>10.23</v>
      </c>
      <c r="K118" s="109">
        <f t="shared" si="3"/>
        <v>7.6799999999999988</v>
      </c>
      <c r="L118" s="115"/>
    </row>
    <row r="119" spans="1:12" s="2" customFormat="1" ht="36">
      <c r="A119" s="114"/>
      <c r="B119" s="107">
        <v>5</v>
      </c>
      <c r="C119" s="10" t="s">
        <v>822</v>
      </c>
      <c r="D119" s="118" t="s">
        <v>822</v>
      </c>
      <c r="E119" s="118"/>
      <c r="F119" s="146"/>
      <c r="G119" s="147"/>
      <c r="H119" s="11" t="s">
        <v>823</v>
      </c>
      <c r="I119" s="14">
        <f t="shared" si="2"/>
        <v>0.3</v>
      </c>
      <c r="J119" s="14">
        <v>1.18</v>
      </c>
      <c r="K119" s="109">
        <f t="shared" si="3"/>
        <v>1.5</v>
      </c>
      <c r="L119" s="115"/>
    </row>
    <row r="120" spans="1:12" s="2" customFormat="1" ht="24">
      <c r="A120" s="114"/>
      <c r="B120" s="107">
        <v>5</v>
      </c>
      <c r="C120" s="10" t="s">
        <v>597</v>
      </c>
      <c r="D120" s="118" t="s">
        <v>824</v>
      </c>
      <c r="E120" s="118" t="s">
        <v>294</v>
      </c>
      <c r="F120" s="146"/>
      <c r="G120" s="147"/>
      <c r="H120" s="11" t="s">
        <v>817</v>
      </c>
      <c r="I120" s="14">
        <f t="shared" si="2"/>
        <v>0.3</v>
      </c>
      <c r="J120" s="14">
        <v>1.17</v>
      </c>
      <c r="K120" s="109">
        <f t="shared" si="3"/>
        <v>1.5</v>
      </c>
      <c r="L120" s="115"/>
    </row>
    <row r="121" spans="1:12" s="2" customFormat="1" ht="24">
      <c r="A121" s="114"/>
      <c r="B121" s="107">
        <v>5</v>
      </c>
      <c r="C121" s="10" t="s">
        <v>597</v>
      </c>
      <c r="D121" s="118" t="s">
        <v>825</v>
      </c>
      <c r="E121" s="118" t="s">
        <v>314</v>
      </c>
      <c r="F121" s="146"/>
      <c r="G121" s="147"/>
      <c r="H121" s="11" t="s">
        <v>817</v>
      </c>
      <c r="I121" s="14">
        <f t="shared" si="2"/>
        <v>0.35000000000000003</v>
      </c>
      <c r="J121" s="14">
        <v>1.39</v>
      </c>
      <c r="K121" s="109">
        <f t="shared" si="3"/>
        <v>1.7500000000000002</v>
      </c>
      <c r="L121" s="115"/>
    </row>
    <row r="122" spans="1:12" s="2" customFormat="1" ht="24">
      <c r="A122" s="114"/>
      <c r="B122" s="107">
        <v>5</v>
      </c>
      <c r="C122" s="10" t="s">
        <v>597</v>
      </c>
      <c r="D122" s="118" t="s">
        <v>826</v>
      </c>
      <c r="E122" s="118" t="s">
        <v>701</v>
      </c>
      <c r="F122" s="146"/>
      <c r="G122" s="147"/>
      <c r="H122" s="11" t="s">
        <v>817</v>
      </c>
      <c r="I122" s="14">
        <f t="shared" si="2"/>
        <v>0.4</v>
      </c>
      <c r="J122" s="14">
        <v>1.6</v>
      </c>
      <c r="K122" s="109">
        <f t="shared" si="3"/>
        <v>2</v>
      </c>
      <c r="L122" s="115"/>
    </row>
    <row r="123" spans="1:12" s="2" customFormat="1" ht="24">
      <c r="A123" s="114"/>
      <c r="B123" s="107">
        <v>5</v>
      </c>
      <c r="C123" s="10" t="s">
        <v>597</v>
      </c>
      <c r="D123" s="118" t="s">
        <v>816</v>
      </c>
      <c r="E123" s="118" t="s">
        <v>803</v>
      </c>
      <c r="F123" s="146"/>
      <c r="G123" s="147"/>
      <c r="H123" s="11" t="s">
        <v>817</v>
      </c>
      <c r="I123" s="14">
        <f t="shared" si="2"/>
        <v>0.46</v>
      </c>
      <c r="J123" s="14">
        <v>1.81</v>
      </c>
      <c r="K123" s="109">
        <f t="shared" si="3"/>
        <v>2.3000000000000003</v>
      </c>
      <c r="L123" s="115"/>
    </row>
    <row r="124" spans="1:12" s="2" customFormat="1" ht="24">
      <c r="A124" s="114"/>
      <c r="B124" s="107">
        <v>5</v>
      </c>
      <c r="C124" s="10" t="s">
        <v>827</v>
      </c>
      <c r="D124" s="118" t="s">
        <v>828</v>
      </c>
      <c r="E124" s="118" t="s">
        <v>314</v>
      </c>
      <c r="F124" s="146"/>
      <c r="G124" s="147"/>
      <c r="H124" s="11" t="s">
        <v>829</v>
      </c>
      <c r="I124" s="14">
        <f t="shared" si="2"/>
        <v>0.56000000000000005</v>
      </c>
      <c r="J124" s="14">
        <v>2.2400000000000002</v>
      </c>
      <c r="K124" s="109">
        <f t="shared" si="3"/>
        <v>2.8000000000000003</v>
      </c>
      <c r="L124" s="115"/>
    </row>
    <row r="125" spans="1:12" s="2" customFormat="1" ht="24">
      <c r="A125" s="114"/>
      <c r="B125" s="107">
        <v>5</v>
      </c>
      <c r="C125" s="10" t="s">
        <v>827</v>
      </c>
      <c r="D125" s="118" t="s">
        <v>830</v>
      </c>
      <c r="E125" s="118" t="s">
        <v>701</v>
      </c>
      <c r="F125" s="146"/>
      <c r="G125" s="147"/>
      <c r="H125" s="11" t="s">
        <v>829</v>
      </c>
      <c r="I125" s="14">
        <f t="shared" si="2"/>
        <v>0.62</v>
      </c>
      <c r="J125" s="14">
        <v>2.4500000000000002</v>
      </c>
      <c r="K125" s="109">
        <f t="shared" si="3"/>
        <v>3.1</v>
      </c>
      <c r="L125" s="115"/>
    </row>
    <row r="126" spans="1:12" s="2" customFormat="1" ht="24">
      <c r="A126" s="114"/>
      <c r="B126" s="107">
        <v>5</v>
      </c>
      <c r="C126" s="10" t="s">
        <v>831</v>
      </c>
      <c r="D126" s="118" t="s">
        <v>832</v>
      </c>
      <c r="E126" s="118" t="s">
        <v>701</v>
      </c>
      <c r="F126" s="146"/>
      <c r="G126" s="147"/>
      <c r="H126" s="11" t="s">
        <v>833</v>
      </c>
      <c r="I126" s="14">
        <f t="shared" si="2"/>
        <v>0.62</v>
      </c>
      <c r="J126" s="14">
        <v>2.4500000000000002</v>
      </c>
      <c r="K126" s="109">
        <f t="shared" si="3"/>
        <v>3.1</v>
      </c>
      <c r="L126" s="115"/>
    </row>
    <row r="127" spans="1:12" s="2" customFormat="1" ht="48">
      <c r="A127" s="114"/>
      <c r="B127" s="108">
        <v>1</v>
      </c>
      <c r="C127" s="12" t="s">
        <v>761</v>
      </c>
      <c r="D127" s="119" t="s">
        <v>761</v>
      </c>
      <c r="E127" s="119" t="s">
        <v>699</v>
      </c>
      <c r="F127" s="148"/>
      <c r="G127" s="149"/>
      <c r="H127" s="13" t="s">
        <v>762</v>
      </c>
      <c r="I127" s="15">
        <f t="shared" si="2"/>
        <v>6.2799999999999994</v>
      </c>
      <c r="J127" s="15">
        <v>25.09</v>
      </c>
      <c r="K127" s="110">
        <f t="shared" si="3"/>
        <v>6.2799999999999994</v>
      </c>
      <c r="L127" s="115"/>
    </row>
    <row r="128" spans="1:12" s="2" customFormat="1" ht="15" customHeight="1" thickBot="1">
      <c r="A128" s="114"/>
      <c r="B128" s="130"/>
      <c r="C128" s="130"/>
      <c r="D128" s="131"/>
      <c r="E128" s="131"/>
      <c r="F128" s="131"/>
      <c r="G128" s="133"/>
      <c r="H128" s="132" t="s">
        <v>903</v>
      </c>
      <c r="I128" s="130"/>
      <c r="J128" s="130"/>
      <c r="K128" s="130"/>
      <c r="L128" s="115"/>
    </row>
    <row r="129" spans="1:12" s="2" customFormat="1" ht="48.75" thickTop="1">
      <c r="A129" s="114"/>
      <c r="B129" s="107">
        <v>2</v>
      </c>
      <c r="C129" s="10" t="s">
        <v>713</v>
      </c>
      <c r="D129" s="118" t="s">
        <v>713</v>
      </c>
      <c r="E129" s="118" t="s">
        <v>699</v>
      </c>
      <c r="F129" s="146"/>
      <c r="G129" s="147"/>
      <c r="H129" s="11" t="s">
        <v>714</v>
      </c>
      <c r="I129" s="14">
        <f t="shared" si="2"/>
        <v>6.59</v>
      </c>
      <c r="J129" s="14">
        <v>26.36</v>
      </c>
      <c r="K129" s="109">
        <f t="shared" si="3"/>
        <v>13.18</v>
      </c>
      <c r="L129" s="115"/>
    </row>
    <row r="130" spans="1:12" s="2" customFormat="1" ht="48">
      <c r="A130" s="114"/>
      <c r="B130" s="107">
        <v>2</v>
      </c>
      <c r="C130" s="10" t="s">
        <v>715</v>
      </c>
      <c r="D130" s="118" t="s">
        <v>715</v>
      </c>
      <c r="E130" s="118" t="s">
        <v>699</v>
      </c>
      <c r="F130" s="146"/>
      <c r="G130" s="147"/>
      <c r="H130" s="11" t="s">
        <v>716</v>
      </c>
      <c r="I130" s="14">
        <f t="shared" si="2"/>
        <v>7.22</v>
      </c>
      <c r="J130" s="14">
        <v>28.88</v>
      </c>
      <c r="K130" s="109">
        <f t="shared" si="3"/>
        <v>14.44</v>
      </c>
      <c r="L130" s="115"/>
    </row>
    <row r="131" spans="1:12" s="2" customFormat="1" ht="60">
      <c r="A131" s="114"/>
      <c r="B131" s="107">
        <v>2</v>
      </c>
      <c r="C131" s="10" t="s">
        <v>717</v>
      </c>
      <c r="D131" s="118" t="s">
        <v>717</v>
      </c>
      <c r="E131" s="118" t="s">
        <v>699</v>
      </c>
      <c r="F131" s="146"/>
      <c r="G131" s="147"/>
      <c r="H131" s="11" t="s">
        <v>718</v>
      </c>
      <c r="I131" s="14">
        <f t="shared" si="2"/>
        <v>6.39</v>
      </c>
      <c r="J131" s="14">
        <v>25.53</v>
      </c>
      <c r="K131" s="109">
        <f t="shared" si="3"/>
        <v>12.78</v>
      </c>
      <c r="L131" s="115"/>
    </row>
    <row r="132" spans="1:12" s="2" customFormat="1" ht="48">
      <c r="A132" s="114"/>
      <c r="B132" s="107">
        <v>2</v>
      </c>
      <c r="C132" s="10" t="s">
        <v>719</v>
      </c>
      <c r="D132" s="118" t="s">
        <v>719</v>
      </c>
      <c r="E132" s="118" t="s">
        <v>699</v>
      </c>
      <c r="F132" s="146"/>
      <c r="G132" s="147"/>
      <c r="H132" s="11" t="s">
        <v>745</v>
      </c>
      <c r="I132" s="14">
        <f t="shared" si="2"/>
        <v>6.63</v>
      </c>
      <c r="J132" s="14">
        <v>26.5</v>
      </c>
      <c r="K132" s="109">
        <f t="shared" si="3"/>
        <v>13.26</v>
      </c>
      <c r="L132" s="115"/>
    </row>
    <row r="133" spans="1:12" s="2" customFormat="1" ht="48">
      <c r="A133" s="114"/>
      <c r="B133" s="107">
        <v>2</v>
      </c>
      <c r="C133" s="10" t="s">
        <v>720</v>
      </c>
      <c r="D133" s="118" t="s">
        <v>720</v>
      </c>
      <c r="E133" s="118" t="s">
        <v>699</v>
      </c>
      <c r="F133" s="146"/>
      <c r="G133" s="147"/>
      <c r="H133" s="11" t="s">
        <v>746</v>
      </c>
      <c r="I133" s="14">
        <f t="shared" si="2"/>
        <v>6.74</v>
      </c>
      <c r="J133" s="14">
        <v>26.93</v>
      </c>
      <c r="K133" s="109">
        <f t="shared" si="3"/>
        <v>13.48</v>
      </c>
      <c r="L133" s="115"/>
    </row>
    <row r="134" spans="1:12" s="2" customFormat="1" ht="48">
      <c r="A134" s="114"/>
      <c r="B134" s="107">
        <v>2</v>
      </c>
      <c r="C134" s="10" t="s">
        <v>721</v>
      </c>
      <c r="D134" s="118" t="s">
        <v>721</v>
      </c>
      <c r="E134" s="118" t="s">
        <v>699</v>
      </c>
      <c r="F134" s="146"/>
      <c r="G134" s="147"/>
      <c r="H134" s="11" t="s">
        <v>747</v>
      </c>
      <c r="I134" s="14">
        <f t="shared" si="2"/>
        <v>7.2799999999999994</v>
      </c>
      <c r="J134" s="14">
        <v>29.11</v>
      </c>
      <c r="K134" s="109">
        <f t="shared" si="3"/>
        <v>14.559999999999999</v>
      </c>
      <c r="L134" s="115"/>
    </row>
    <row r="135" spans="1:12" s="2" customFormat="1" ht="24">
      <c r="A135" s="114"/>
      <c r="B135" s="107">
        <v>5</v>
      </c>
      <c r="C135" s="10" t="s">
        <v>834</v>
      </c>
      <c r="D135" s="118" t="s">
        <v>834</v>
      </c>
      <c r="E135" s="118" t="s">
        <v>25</v>
      </c>
      <c r="F135" s="146" t="s">
        <v>110</v>
      </c>
      <c r="G135" s="147"/>
      <c r="H135" s="11" t="s">
        <v>835</v>
      </c>
      <c r="I135" s="14">
        <f t="shared" si="2"/>
        <v>0.81</v>
      </c>
      <c r="J135" s="14">
        <v>3.24</v>
      </c>
      <c r="K135" s="109">
        <f t="shared" si="3"/>
        <v>4.0500000000000007</v>
      </c>
      <c r="L135" s="115"/>
    </row>
    <row r="136" spans="1:12" s="2" customFormat="1" ht="36">
      <c r="A136" s="114"/>
      <c r="B136" s="107">
        <v>3</v>
      </c>
      <c r="C136" s="10" t="s">
        <v>836</v>
      </c>
      <c r="D136" s="118" t="s">
        <v>836</v>
      </c>
      <c r="E136" s="118" t="s">
        <v>239</v>
      </c>
      <c r="F136" s="146"/>
      <c r="G136" s="147"/>
      <c r="H136" s="11" t="s">
        <v>837</v>
      </c>
      <c r="I136" s="14">
        <f t="shared" si="2"/>
        <v>0.25</v>
      </c>
      <c r="J136" s="14">
        <v>0.99</v>
      </c>
      <c r="K136" s="109">
        <f t="shared" si="3"/>
        <v>0.75</v>
      </c>
      <c r="L136" s="115"/>
    </row>
    <row r="137" spans="1:12" s="2" customFormat="1" ht="36">
      <c r="A137" s="114"/>
      <c r="B137" s="107">
        <v>3</v>
      </c>
      <c r="C137" s="10" t="s">
        <v>838</v>
      </c>
      <c r="D137" s="118" t="s">
        <v>838</v>
      </c>
      <c r="E137" s="118" t="s">
        <v>239</v>
      </c>
      <c r="F137" s="146"/>
      <c r="G137" s="147"/>
      <c r="H137" s="11" t="s">
        <v>839</v>
      </c>
      <c r="I137" s="14">
        <f t="shared" si="2"/>
        <v>0.25</v>
      </c>
      <c r="J137" s="14">
        <v>0.99</v>
      </c>
      <c r="K137" s="109">
        <f t="shared" si="3"/>
        <v>0.75</v>
      </c>
      <c r="L137" s="115"/>
    </row>
    <row r="138" spans="1:12" s="2" customFormat="1" ht="35.25" customHeight="1">
      <c r="A138" s="114"/>
      <c r="B138" s="107">
        <v>2</v>
      </c>
      <c r="C138" s="10" t="s">
        <v>726</v>
      </c>
      <c r="D138" s="118" t="s">
        <v>726</v>
      </c>
      <c r="E138" s="118" t="s">
        <v>699</v>
      </c>
      <c r="F138" s="146"/>
      <c r="G138" s="147"/>
      <c r="H138" s="11" t="s">
        <v>727</v>
      </c>
      <c r="I138" s="14">
        <f t="shared" si="2"/>
        <v>3.69</v>
      </c>
      <c r="J138" s="14">
        <v>14.76</v>
      </c>
      <c r="K138" s="109">
        <f t="shared" si="3"/>
        <v>7.38</v>
      </c>
      <c r="L138" s="115"/>
    </row>
    <row r="139" spans="1:12" s="2" customFormat="1" ht="48">
      <c r="A139" s="114"/>
      <c r="B139" s="107">
        <v>2</v>
      </c>
      <c r="C139" s="10" t="s">
        <v>728</v>
      </c>
      <c r="D139" s="118" t="s">
        <v>728</v>
      </c>
      <c r="E139" s="118" t="s">
        <v>699</v>
      </c>
      <c r="F139" s="146"/>
      <c r="G139" s="147"/>
      <c r="H139" s="11" t="s">
        <v>729</v>
      </c>
      <c r="I139" s="14">
        <f t="shared" si="2"/>
        <v>4.2300000000000004</v>
      </c>
      <c r="J139" s="14">
        <v>16.920000000000002</v>
      </c>
      <c r="K139" s="109">
        <f t="shared" si="3"/>
        <v>8.4600000000000009</v>
      </c>
      <c r="L139" s="115"/>
    </row>
    <row r="140" spans="1:12" s="2" customFormat="1" ht="48">
      <c r="A140" s="114"/>
      <c r="B140" s="107">
        <v>2</v>
      </c>
      <c r="C140" s="10" t="s">
        <v>730</v>
      </c>
      <c r="D140" s="118" t="s">
        <v>730</v>
      </c>
      <c r="E140" s="118" t="s">
        <v>699</v>
      </c>
      <c r="F140" s="146"/>
      <c r="G140" s="147"/>
      <c r="H140" s="11" t="s">
        <v>731</v>
      </c>
      <c r="I140" s="14">
        <f t="shared" si="2"/>
        <v>3.4</v>
      </c>
      <c r="J140" s="14">
        <v>13.57</v>
      </c>
      <c r="K140" s="109">
        <f t="shared" si="3"/>
        <v>6.8</v>
      </c>
      <c r="L140" s="115"/>
    </row>
    <row r="141" spans="1:12" s="2" customFormat="1" ht="24">
      <c r="A141" s="114"/>
      <c r="B141" s="107">
        <v>6</v>
      </c>
      <c r="C141" s="10" t="s">
        <v>840</v>
      </c>
      <c r="D141" s="118" t="s">
        <v>840</v>
      </c>
      <c r="E141" s="118" t="s">
        <v>28</v>
      </c>
      <c r="F141" s="146" t="s">
        <v>110</v>
      </c>
      <c r="G141" s="147"/>
      <c r="H141" s="11" t="s">
        <v>841</v>
      </c>
      <c r="I141" s="14">
        <f t="shared" si="2"/>
        <v>1.71</v>
      </c>
      <c r="J141" s="14">
        <v>6.84</v>
      </c>
      <c r="K141" s="109">
        <f t="shared" si="3"/>
        <v>10.26</v>
      </c>
      <c r="L141" s="115"/>
    </row>
    <row r="142" spans="1:12" s="2" customFormat="1" ht="48">
      <c r="A142" s="114"/>
      <c r="B142" s="107">
        <v>2</v>
      </c>
      <c r="C142" s="10" t="s">
        <v>738</v>
      </c>
      <c r="D142" s="118" t="s">
        <v>738</v>
      </c>
      <c r="E142" s="118" t="s">
        <v>699</v>
      </c>
      <c r="F142" s="146"/>
      <c r="G142" s="147"/>
      <c r="H142" s="11" t="s">
        <v>752</v>
      </c>
      <c r="I142" s="14">
        <f t="shared" si="2"/>
        <v>4</v>
      </c>
      <c r="J142" s="14">
        <v>16</v>
      </c>
      <c r="K142" s="109">
        <f t="shared" si="3"/>
        <v>8</v>
      </c>
      <c r="L142" s="115"/>
    </row>
    <row r="143" spans="1:12" s="2" customFormat="1" ht="48">
      <c r="A143" s="114"/>
      <c r="B143" s="107">
        <v>2</v>
      </c>
      <c r="C143" s="10" t="s">
        <v>739</v>
      </c>
      <c r="D143" s="118" t="s">
        <v>739</v>
      </c>
      <c r="E143" s="118" t="s">
        <v>699</v>
      </c>
      <c r="F143" s="146"/>
      <c r="G143" s="147"/>
      <c r="H143" s="11" t="s">
        <v>753</v>
      </c>
      <c r="I143" s="14">
        <f t="shared" si="2"/>
        <v>3.9</v>
      </c>
      <c r="J143" s="14">
        <v>15.57</v>
      </c>
      <c r="K143" s="109">
        <f t="shared" si="3"/>
        <v>7.8</v>
      </c>
      <c r="L143" s="115"/>
    </row>
    <row r="144" spans="1:12" s="2" customFormat="1" ht="48">
      <c r="A144" s="114"/>
      <c r="B144" s="108">
        <v>2</v>
      </c>
      <c r="C144" s="12" t="s">
        <v>740</v>
      </c>
      <c r="D144" s="119" t="s">
        <v>740</v>
      </c>
      <c r="E144" s="119" t="s">
        <v>699</v>
      </c>
      <c r="F144" s="148"/>
      <c r="G144" s="149"/>
      <c r="H144" s="13" t="s">
        <v>754</v>
      </c>
      <c r="I144" s="15">
        <f t="shared" si="2"/>
        <v>3.61</v>
      </c>
      <c r="J144" s="15">
        <v>14.44</v>
      </c>
      <c r="K144" s="110">
        <f t="shared" si="3"/>
        <v>7.22</v>
      </c>
      <c r="L144" s="115"/>
    </row>
    <row r="145" spans="1:12" s="2" customFormat="1" ht="15" customHeight="1" thickBot="1">
      <c r="A145" s="114"/>
      <c r="B145" s="130"/>
      <c r="C145" s="130"/>
      <c r="D145" s="131"/>
      <c r="E145" s="131"/>
      <c r="F145" s="131"/>
      <c r="G145" s="133"/>
      <c r="H145" s="132" t="s">
        <v>896</v>
      </c>
      <c r="I145" s="130"/>
      <c r="J145" s="130"/>
      <c r="K145" s="130"/>
      <c r="L145" s="115"/>
    </row>
    <row r="146" spans="1:12" s="2" customFormat="1" ht="13.5" thickTop="1">
      <c r="A146" s="114"/>
      <c r="B146" s="107">
        <v>100</v>
      </c>
      <c r="C146" s="10" t="s">
        <v>844</v>
      </c>
      <c r="D146" s="118" t="s">
        <v>845</v>
      </c>
      <c r="E146" s="118" t="s">
        <v>294</v>
      </c>
      <c r="F146" s="146"/>
      <c r="G146" s="147"/>
      <c r="H146" s="11" t="s">
        <v>846</v>
      </c>
      <c r="I146" s="14">
        <f t="shared" si="2"/>
        <v>0.25</v>
      </c>
      <c r="J146" s="14">
        <v>0.99</v>
      </c>
      <c r="K146" s="109">
        <f t="shared" si="3"/>
        <v>25</v>
      </c>
      <c r="L146" s="115"/>
    </row>
    <row r="147" spans="1:12" s="2" customFormat="1" ht="12.75">
      <c r="A147" s="114"/>
      <c r="B147" s="107">
        <v>100</v>
      </c>
      <c r="C147" s="10" t="s">
        <v>844</v>
      </c>
      <c r="D147" s="118" t="s">
        <v>847</v>
      </c>
      <c r="E147" s="118" t="s">
        <v>314</v>
      </c>
      <c r="F147" s="146"/>
      <c r="G147" s="147"/>
      <c r="H147" s="11" t="s">
        <v>846</v>
      </c>
      <c r="I147" s="14">
        <f t="shared" si="2"/>
        <v>0.3</v>
      </c>
      <c r="J147" s="14">
        <v>1.2</v>
      </c>
      <c r="K147" s="109">
        <f t="shared" si="3"/>
        <v>30</v>
      </c>
      <c r="L147" s="115"/>
    </row>
    <row r="148" spans="1:12" s="2" customFormat="1" ht="36">
      <c r="A148" s="114"/>
      <c r="B148" s="107">
        <v>20</v>
      </c>
      <c r="C148" s="10" t="s">
        <v>848</v>
      </c>
      <c r="D148" s="118" t="s">
        <v>848</v>
      </c>
      <c r="E148" s="118" t="s">
        <v>239</v>
      </c>
      <c r="F148" s="146"/>
      <c r="G148" s="147"/>
      <c r="H148" s="11" t="s">
        <v>849</v>
      </c>
      <c r="I148" s="14">
        <f t="shared" ref="I148" si="4">ROUNDUP(J148*$N$1,2)</f>
        <v>0.25</v>
      </c>
      <c r="J148" s="14">
        <v>0.99</v>
      </c>
      <c r="K148" s="109">
        <f t="shared" si="3"/>
        <v>5</v>
      </c>
      <c r="L148" s="115"/>
    </row>
    <row r="149" spans="1:12" s="2" customFormat="1" ht="24" hidden="1">
      <c r="A149" s="114"/>
      <c r="B149" s="140">
        <v>0</v>
      </c>
      <c r="C149" s="141" t="s">
        <v>850</v>
      </c>
      <c r="D149" s="142" t="s">
        <v>851</v>
      </c>
      <c r="E149" s="142" t="s">
        <v>812</v>
      </c>
      <c r="F149" s="150"/>
      <c r="G149" s="151"/>
      <c r="H149" s="143" t="s">
        <v>852</v>
      </c>
      <c r="I149" s="144">
        <f t="shared" ref="I149" si="5">ROUNDUP(J149*$N$1,2)</f>
        <v>0.34</v>
      </c>
      <c r="J149" s="144">
        <v>1.35</v>
      </c>
      <c r="K149" s="145">
        <f t="shared" si="3"/>
        <v>0</v>
      </c>
      <c r="L149" s="115"/>
    </row>
    <row r="150" spans="1:12" s="2" customFormat="1" ht="24">
      <c r="A150" s="114"/>
      <c r="B150" s="107">
        <v>40</v>
      </c>
      <c r="C150" s="10" t="s">
        <v>853</v>
      </c>
      <c r="D150" s="118" t="s">
        <v>854</v>
      </c>
      <c r="E150" s="118" t="s">
        <v>590</v>
      </c>
      <c r="F150" s="146" t="s">
        <v>239</v>
      </c>
      <c r="G150" s="147"/>
      <c r="H150" s="11" t="s">
        <v>855</v>
      </c>
      <c r="I150" s="14">
        <f t="shared" ref="I150" si="6">ROUNDUP(J150*$N$1,2)</f>
        <v>0.19</v>
      </c>
      <c r="J150" s="14">
        <v>0.75</v>
      </c>
      <c r="K150" s="109">
        <f t="shared" si="3"/>
        <v>7.6</v>
      </c>
      <c r="L150" s="115"/>
    </row>
    <row r="151" spans="1:12" s="2" customFormat="1" ht="24">
      <c r="A151" s="114"/>
      <c r="B151" s="107">
        <v>5</v>
      </c>
      <c r="C151" s="10" t="s">
        <v>856</v>
      </c>
      <c r="D151" s="118" t="s">
        <v>856</v>
      </c>
      <c r="E151" s="118"/>
      <c r="F151" s="146"/>
      <c r="G151" s="147"/>
      <c r="H151" s="11" t="s">
        <v>857</v>
      </c>
      <c r="I151" s="14">
        <f t="shared" ref="I151" si="7">ROUNDUP(J151*$N$1,2)</f>
        <v>6.16</v>
      </c>
      <c r="J151" s="14">
        <v>24.61</v>
      </c>
      <c r="K151" s="109">
        <f t="shared" ref="K151:K162" si="8">I151*B151</f>
        <v>30.8</v>
      </c>
      <c r="L151" s="115"/>
    </row>
    <row r="152" spans="1:12" s="2" customFormat="1" ht="24">
      <c r="A152" s="114"/>
      <c r="B152" s="107">
        <v>10</v>
      </c>
      <c r="C152" s="10" t="s">
        <v>858</v>
      </c>
      <c r="D152" s="118" t="s">
        <v>858</v>
      </c>
      <c r="E152" s="118" t="s">
        <v>239</v>
      </c>
      <c r="F152" s="146"/>
      <c r="G152" s="147"/>
      <c r="H152" s="11" t="s">
        <v>859</v>
      </c>
      <c r="I152" s="14">
        <f t="shared" ref="I152" si="9">ROUNDUP(J152*$N$1,2)</f>
        <v>2.0799999999999996</v>
      </c>
      <c r="J152" s="14">
        <v>8.2899999999999991</v>
      </c>
      <c r="K152" s="109">
        <f t="shared" si="8"/>
        <v>20.799999999999997</v>
      </c>
      <c r="L152" s="115"/>
    </row>
    <row r="153" spans="1:12" s="2" customFormat="1" ht="24">
      <c r="A153" s="114"/>
      <c r="B153" s="107">
        <v>10</v>
      </c>
      <c r="C153" s="10" t="s">
        <v>860</v>
      </c>
      <c r="D153" s="118" t="s">
        <v>860</v>
      </c>
      <c r="E153" s="118" t="s">
        <v>239</v>
      </c>
      <c r="F153" s="146"/>
      <c r="G153" s="147"/>
      <c r="H153" s="11" t="s">
        <v>861</v>
      </c>
      <c r="I153" s="14">
        <f t="shared" ref="I153" si="10">ROUNDUP(J153*$N$1,2)</f>
        <v>2.4499999999999997</v>
      </c>
      <c r="J153" s="14">
        <v>9.77</v>
      </c>
      <c r="K153" s="109">
        <f t="shared" si="8"/>
        <v>24.499999999999996</v>
      </c>
      <c r="L153" s="115"/>
    </row>
    <row r="154" spans="1:12" s="2" customFormat="1" ht="24">
      <c r="A154" s="114"/>
      <c r="B154" s="107">
        <v>10</v>
      </c>
      <c r="C154" s="10" t="s">
        <v>820</v>
      </c>
      <c r="D154" s="118" t="s">
        <v>820</v>
      </c>
      <c r="E154" s="118" t="s">
        <v>239</v>
      </c>
      <c r="F154" s="146"/>
      <c r="G154" s="147"/>
      <c r="H154" s="11" t="s">
        <v>821</v>
      </c>
      <c r="I154" s="14">
        <f t="shared" ref="I154" si="11">ROUNDUP(J154*$N$1,2)</f>
        <v>2.5599999999999996</v>
      </c>
      <c r="J154" s="14">
        <v>10.23</v>
      </c>
      <c r="K154" s="109">
        <f t="shared" si="8"/>
        <v>25.599999999999994</v>
      </c>
      <c r="L154" s="115"/>
    </row>
    <row r="155" spans="1:12" s="2" customFormat="1" ht="24">
      <c r="A155" s="114"/>
      <c r="B155" s="107">
        <v>40</v>
      </c>
      <c r="C155" s="10" t="s">
        <v>862</v>
      </c>
      <c r="D155" s="118" t="s">
        <v>862</v>
      </c>
      <c r="E155" s="118" t="s">
        <v>25</v>
      </c>
      <c r="F155" s="146"/>
      <c r="G155" s="147"/>
      <c r="H155" s="11" t="s">
        <v>863</v>
      </c>
      <c r="I155" s="14">
        <f t="shared" ref="I155" si="12">ROUNDUP(J155*$N$1,2)</f>
        <v>0.53</v>
      </c>
      <c r="J155" s="14">
        <v>2.09</v>
      </c>
      <c r="K155" s="109">
        <f t="shared" si="8"/>
        <v>21.200000000000003</v>
      </c>
      <c r="L155" s="115"/>
    </row>
    <row r="156" spans="1:12" s="2" customFormat="1" ht="36">
      <c r="A156" s="114"/>
      <c r="B156" s="107">
        <v>10</v>
      </c>
      <c r="C156" s="10" t="s">
        <v>864</v>
      </c>
      <c r="D156" s="118" t="s">
        <v>864</v>
      </c>
      <c r="E156" s="118" t="s">
        <v>28</v>
      </c>
      <c r="F156" s="146" t="s">
        <v>528</v>
      </c>
      <c r="G156" s="147"/>
      <c r="H156" s="11" t="s">
        <v>865</v>
      </c>
      <c r="I156" s="14">
        <f t="shared" ref="I156" si="13">ROUNDUP(J156*$N$1,2)</f>
        <v>0.44</v>
      </c>
      <c r="J156" s="14">
        <v>1.75</v>
      </c>
      <c r="K156" s="109">
        <f t="shared" si="8"/>
        <v>4.4000000000000004</v>
      </c>
      <c r="L156" s="115"/>
    </row>
    <row r="157" spans="1:12" s="2" customFormat="1" ht="36">
      <c r="A157" s="114"/>
      <c r="B157" s="107">
        <v>20</v>
      </c>
      <c r="C157" s="10" t="s">
        <v>866</v>
      </c>
      <c r="D157" s="118" t="s">
        <v>867</v>
      </c>
      <c r="E157" s="118" t="s">
        <v>272</v>
      </c>
      <c r="F157" s="146" t="s">
        <v>28</v>
      </c>
      <c r="G157" s="147"/>
      <c r="H157" s="11" t="s">
        <v>868</v>
      </c>
      <c r="I157" s="14">
        <f t="shared" ref="I157" si="14">ROUNDUP(J157*$N$1,2)</f>
        <v>0.73</v>
      </c>
      <c r="J157" s="14">
        <v>2.89</v>
      </c>
      <c r="K157" s="109">
        <f t="shared" si="8"/>
        <v>14.6</v>
      </c>
      <c r="L157" s="115"/>
    </row>
    <row r="158" spans="1:12" s="2" customFormat="1" ht="36">
      <c r="A158" s="114"/>
      <c r="B158" s="107">
        <v>20</v>
      </c>
      <c r="C158" s="10" t="s">
        <v>866</v>
      </c>
      <c r="D158" s="118" t="s">
        <v>869</v>
      </c>
      <c r="E158" s="118" t="s">
        <v>870</v>
      </c>
      <c r="F158" s="146" t="s">
        <v>27</v>
      </c>
      <c r="G158" s="147"/>
      <c r="H158" s="11" t="s">
        <v>868</v>
      </c>
      <c r="I158" s="14">
        <f t="shared" ref="I158" si="15">ROUNDUP(J158*$N$1,2)</f>
        <v>0.57999999999999996</v>
      </c>
      <c r="J158" s="14">
        <v>2.31</v>
      </c>
      <c r="K158" s="109">
        <f t="shared" si="8"/>
        <v>11.6</v>
      </c>
      <c r="L158" s="115"/>
    </row>
    <row r="159" spans="1:12" s="2" customFormat="1" ht="36">
      <c r="A159" s="114"/>
      <c r="B159" s="107">
        <v>20</v>
      </c>
      <c r="C159" s="10" t="s">
        <v>866</v>
      </c>
      <c r="D159" s="118" t="s">
        <v>869</v>
      </c>
      <c r="E159" s="118" t="s">
        <v>870</v>
      </c>
      <c r="F159" s="146" t="s">
        <v>28</v>
      </c>
      <c r="G159" s="147"/>
      <c r="H159" s="11" t="s">
        <v>868</v>
      </c>
      <c r="I159" s="14">
        <f t="shared" ref="I159" si="16">ROUNDUP(J159*$N$1,2)</f>
        <v>0.57999999999999996</v>
      </c>
      <c r="J159" s="14">
        <v>2.31</v>
      </c>
      <c r="K159" s="109">
        <f t="shared" si="8"/>
        <v>11.6</v>
      </c>
      <c r="L159" s="115"/>
    </row>
    <row r="160" spans="1:12" s="2" customFormat="1" ht="12.75">
      <c r="A160" s="114"/>
      <c r="B160" s="107">
        <v>50</v>
      </c>
      <c r="C160" s="10" t="s">
        <v>871</v>
      </c>
      <c r="D160" s="118" t="s">
        <v>872</v>
      </c>
      <c r="E160" s="118" t="s">
        <v>314</v>
      </c>
      <c r="F160" s="146"/>
      <c r="G160" s="147"/>
      <c r="H160" s="11" t="s">
        <v>873</v>
      </c>
      <c r="I160" s="14">
        <f t="shared" ref="I160" si="17">ROUNDUP(J160*$N$1,2)</f>
        <v>0.17</v>
      </c>
      <c r="J160" s="14">
        <v>0.65</v>
      </c>
      <c r="K160" s="109">
        <f t="shared" si="8"/>
        <v>8.5</v>
      </c>
      <c r="L160" s="115"/>
    </row>
    <row r="161" spans="1:12" s="2" customFormat="1" ht="35.25" customHeight="1">
      <c r="A161" s="114"/>
      <c r="B161" s="107">
        <v>1</v>
      </c>
      <c r="C161" s="10" t="s">
        <v>874</v>
      </c>
      <c r="D161" s="118" t="s">
        <v>874</v>
      </c>
      <c r="E161" s="118" t="s">
        <v>699</v>
      </c>
      <c r="F161" s="146"/>
      <c r="G161" s="147"/>
      <c r="H161" s="11" t="s">
        <v>875</v>
      </c>
      <c r="I161" s="14">
        <f t="shared" ref="I161" si="18">ROUNDUP(J161*$N$1,2)</f>
        <v>4.0599999999999996</v>
      </c>
      <c r="J161" s="14">
        <v>16.21</v>
      </c>
      <c r="K161" s="109">
        <f t="shared" si="8"/>
        <v>4.0599999999999996</v>
      </c>
      <c r="L161" s="115"/>
    </row>
    <row r="162" spans="1:12" s="2" customFormat="1" ht="24">
      <c r="A162" s="114"/>
      <c r="B162" s="107">
        <v>40</v>
      </c>
      <c r="C162" s="10" t="s">
        <v>109</v>
      </c>
      <c r="D162" s="118" t="s">
        <v>109</v>
      </c>
      <c r="E162" s="118" t="s">
        <v>110</v>
      </c>
      <c r="F162" s="146"/>
      <c r="G162" s="147"/>
      <c r="H162" s="11" t="s">
        <v>783</v>
      </c>
      <c r="I162" s="14">
        <f t="shared" ref="I162" si="19">ROUNDUP(J162*$N$1,2)</f>
        <v>0.17</v>
      </c>
      <c r="J162" s="14">
        <v>0.65</v>
      </c>
      <c r="K162" s="109">
        <f t="shared" si="8"/>
        <v>6.8000000000000007</v>
      </c>
      <c r="L162" s="115"/>
    </row>
    <row r="163" spans="1:12" s="2" customFormat="1" ht="12.75">
      <c r="A163" s="114"/>
      <c r="B163" s="107">
        <v>50</v>
      </c>
      <c r="C163" s="10" t="s">
        <v>876</v>
      </c>
      <c r="D163" s="118" t="s">
        <v>877</v>
      </c>
      <c r="E163" s="118" t="s">
        <v>878</v>
      </c>
      <c r="F163" s="146"/>
      <c r="G163" s="147"/>
      <c r="H163" s="11" t="s">
        <v>879</v>
      </c>
      <c r="I163" s="14">
        <f t="shared" ref="I163" si="20">ROUNDUP(J163*$N$1,2)</f>
        <v>0.21</v>
      </c>
      <c r="J163" s="14">
        <v>0.84</v>
      </c>
      <c r="K163" s="109">
        <f t="shared" ref="K163:K172" si="21">I163*B163</f>
        <v>10.5</v>
      </c>
      <c r="L163" s="115"/>
    </row>
    <row r="164" spans="1:12" s="2" customFormat="1" ht="12.75">
      <c r="A164" s="114"/>
      <c r="B164" s="107">
        <v>40</v>
      </c>
      <c r="C164" s="10" t="s">
        <v>880</v>
      </c>
      <c r="D164" s="118" t="s">
        <v>881</v>
      </c>
      <c r="E164" s="118" t="s">
        <v>882</v>
      </c>
      <c r="F164" s="146"/>
      <c r="G164" s="147"/>
      <c r="H164" s="11" t="s">
        <v>883</v>
      </c>
      <c r="I164" s="14">
        <f t="shared" ref="I164" si="22">ROUNDUP(J164*$N$1,2)</f>
        <v>0.38</v>
      </c>
      <c r="J164" s="14">
        <v>1.49</v>
      </c>
      <c r="K164" s="109">
        <f t="shared" si="21"/>
        <v>15.2</v>
      </c>
      <c r="L164" s="115"/>
    </row>
    <row r="165" spans="1:12" s="2" customFormat="1" ht="12.75">
      <c r="A165" s="114"/>
      <c r="B165" s="107">
        <v>40</v>
      </c>
      <c r="C165" s="10" t="s">
        <v>884</v>
      </c>
      <c r="D165" s="118" t="s">
        <v>885</v>
      </c>
      <c r="E165" s="118" t="s">
        <v>886</v>
      </c>
      <c r="F165" s="146"/>
      <c r="G165" s="147"/>
      <c r="H165" s="11" t="s">
        <v>887</v>
      </c>
      <c r="I165" s="14">
        <f t="shared" ref="I165" si="23">ROUNDUP(J165*$N$1,2)</f>
        <v>0.21000000000000002</v>
      </c>
      <c r="J165" s="14">
        <v>0.81</v>
      </c>
      <c r="K165" s="109">
        <f t="shared" si="21"/>
        <v>8.4</v>
      </c>
      <c r="L165" s="115"/>
    </row>
    <row r="166" spans="1:12" s="2" customFormat="1" ht="12.75">
      <c r="A166" s="114"/>
      <c r="B166" s="107">
        <v>40</v>
      </c>
      <c r="C166" s="10" t="s">
        <v>888</v>
      </c>
      <c r="D166" s="118" t="s">
        <v>889</v>
      </c>
      <c r="E166" s="118" t="s">
        <v>890</v>
      </c>
      <c r="F166" s="146"/>
      <c r="G166" s="147"/>
      <c r="H166" s="11" t="s">
        <v>891</v>
      </c>
      <c r="I166" s="14">
        <f t="shared" ref="I166" si="24">ROUNDUP(J166*$N$1,2)</f>
        <v>0.56000000000000005</v>
      </c>
      <c r="J166" s="14">
        <v>2.2400000000000002</v>
      </c>
      <c r="K166" s="109">
        <f t="shared" si="21"/>
        <v>22.400000000000002</v>
      </c>
      <c r="L166" s="115"/>
    </row>
    <row r="167" spans="1:12" s="2" customFormat="1" ht="24">
      <c r="A167" s="114"/>
      <c r="B167" s="107">
        <v>50</v>
      </c>
      <c r="C167" s="10" t="s">
        <v>597</v>
      </c>
      <c r="D167" s="118" t="s">
        <v>824</v>
      </c>
      <c r="E167" s="118" t="s">
        <v>294</v>
      </c>
      <c r="F167" s="146"/>
      <c r="G167" s="147"/>
      <c r="H167" s="11" t="s">
        <v>817</v>
      </c>
      <c r="I167" s="14">
        <f t="shared" ref="I167" si="25">ROUNDUP(J167*$N$1,2)</f>
        <v>0.3</v>
      </c>
      <c r="J167" s="14">
        <v>1.17</v>
      </c>
      <c r="K167" s="109">
        <f t="shared" si="21"/>
        <v>15</v>
      </c>
      <c r="L167" s="115"/>
    </row>
    <row r="168" spans="1:12" s="2" customFormat="1" ht="24">
      <c r="A168" s="114"/>
      <c r="B168" s="107">
        <v>50</v>
      </c>
      <c r="C168" s="10" t="s">
        <v>597</v>
      </c>
      <c r="D168" s="118" t="s">
        <v>826</v>
      </c>
      <c r="E168" s="118" t="s">
        <v>701</v>
      </c>
      <c r="F168" s="146"/>
      <c r="G168" s="147"/>
      <c r="H168" s="11" t="s">
        <v>817</v>
      </c>
      <c r="I168" s="14">
        <f t="shared" ref="I168" si="26">ROUNDUP(J168*$N$1,2)</f>
        <v>0.4</v>
      </c>
      <c r="J168" s="14">
        <v>1.6</v>
      </c>
      <c r="K168" s="109">
        <f t="shared" si="21"/>
        <v>20</v>
      </c>
      <c r="L168" s="115"/>
    </row>
    <row r="169" spans="1:12" s="2" customFormat="1" ht="24">
      <c r="A169" s="114"/>
      <c r="B169" s="107">
        <v>40</v>
      </c>
      <c r="C169" s="10" t="s">
        <v>831</v>
      </c>
      <c r="D169" s="118" t="s">
        <v>892</v>
      </c>
      <c r="E169" s="118" t="s">
        <v>314</v>
      </c>
      <c r="F169" s="146"/>
      <c r="G169" s="147"/>
      <c r="H169" s="11" t="s">
        <v>833</v>
      </c>
      <c r="I169" s="14">
        <f t="shared" ref="I169" si="27">ROUNDUP(J169*$N$1,2)</f>
        <v>0.56000000000000005</v>
      </c>
      <c r="J169" s="14">
        <v>2.2400000000000002</v>
      </c>
      <c r="K169" s="109">
        <f t="shared" si="21"/>
        <v>22.400000000000002</v>
      </c>
      <c r="L169" s="115"/>
    </row>
    <row r="170" spans="1:12" s="2" customFormat="1" ht="12.75">
      <c r="A170" s="114"/>
      <c r="B170" s="107">
        <v>70</v>
      </c>
      <c r="C170" s="10" t="s">
        <v>893</v>
      </c>
      <c r="D170" s="118" t="s">
        <v>894</v>
      </c>
      <c r="E170" s="118" t="s">
        <v>878</v>
      </c>
      <c r="F170" s="146" t="s">
        <v>273</v>
      </c>
      <c r="G170" s="147"/>
      <c r="H170" s="11" t="s">
        <v>895</v>
      </c>
      <c r="I170" s="14">
        <f t="shared" ref="I170" si="28">ROUNDUP(J170*$N$1,2)</f>
        <v>0.12</v>
      </c>
      <c r="J170" s="14">
        <v>0.48</v>
      </c>
      <c r="K170" s="109">
        <f t="shared" si="21"/>
        <v>8.4</v>
      </c>
      <c r="L170" s="115"/>
    </row>
    <row r="171" spans="1:12" s="2" customFormat="1" ht="12.75">
      <c r="A171" s="114"/>
      <c r="B171" s="107">
        <v>70</v>
      </c>
      <c r="C171" s="10" t="s">
        <v>893</v>
      </c>
      <c r="D171" s="118" t="s">
        <v>894</v>
      </c>
      <c r="E171" s="118" t="s">
        <v>878</v>
      </c>
      <c r="F171" s="146" t="s">
        <v>110</v>
      </c>
      <c r="G171" s="147"/>
      <c r="H171" s="11" t="s">
        <v>895</v>
      </c>
      <c r="I171" s="14">
        <f t="shared" ref="I171" si="29">ROUNDUP(J171*$N$1,2)</f>
        <v>0.12</v>
      </c>
      <c r="J171" s="14">
        <v>0.48</v>
      </c>
      <c r="K171" s="109">
        <f t="shared" si="21"/>
        <v>8.4</v>
      </c>
      <c r="L171" s="115"/>
    </row>
    <row r="172" spans="1:12" s="2" customFormat="1" ht="12.75">
      <c r="A172" s="114"/>
      <c r="B172" s="108">
        <v>70</v>
      </c>
      <c r="C172" s="12" t="s">
        <v>893</v>
      </c>
      <c r="D172" s="119" t="s">
        <v>894</v>
      </c>
      <c r="E172" s="119" t="s">
        <v>878</v>
      </c>
      <c r="F172" s="148" t="s">
        <v>782</v>
      </c>
      <c r="G172" s="149"/>
      <c r="H172" s="13" t="s">
        <v>895</v>
      </c>
      <c r="I172" s="15">
        <f t="shared" ref="I172" si="30">ROUNDUP(J172*$N$1,2)</f>
        <v>0.12</v>
      </c>
      <c r="J172" s="15">
        <v>0.48</v>
      </c>
      <c r="K172" s="110">
        <f t="shared" si="21"/>
        <v>8.4</v>
      </c>
      <c r="L172" s="115"/>
    </row>
    <row r="173" spans="1:12" ht="12.75" customHeight="1">
      <c r="A173" s="114"/>
      <c r="B173" s="126">
        <f>SUM(B23:B172)</f>
        <v>1507</v>
      </c>
      <c r="C173" s="126" t="s">
        <v>144</v>
      </c>
      <c r="D173" s="126"/>
      <c r="E173" s="126"/>
      <c r="F173" s="126"/>
      <c r="G173" s="126"/>
      <c r="H173" s="126"/>
      <c r="I173" s="127" t="s">
        <v>255</v>
      </c>
      <c r="J173" s="127" t="s">
        <v>255</v>
      </c>
      <c r="K173" s="128">
        <f>SUM(K23:K172)</f>
        <v>1105.3700000000001</v>
      </c>
      <c r="L173" s="115"/>
    </row>
    <row r="174" spans="1:12" ht="12.75" customHeight="1">
      <c r="A174" s="114"/>
      <c r="B174" s="126"/>
      <c r="C174" s="126"/>
      <c r="D174" s="126"/>
      <c r="E174" s="126"/>
      <c r="F174" s="126"/>
      <c r="G174" s="126"/>
      <c r="H174" s="126"/>
      <c r="I174" s="136" t="s">
        <v>842</v>
      </c>
      <c r="J174" s="127" t="s">
        <v>184</v>
      </c>
      <c r="K174" s="128">
        <f>K173*-40%</f>
        <v>-442.14800000000008</v>
      </c>
      <c r="L174" s="115"/>
    </row>
    <row r="175" spans="1:12" ht="12.75" customHeight="1" outlineLevel="1">
      <c r="A175" s="114"/>
      <c r="B175" s="126"/>
      <c r="C175" s="126"/>
      <c r="D175" s="126"/>
      <c r="E175" s="126"/>
      <c r="F175" s="126"/>
      <c r="G175" s="126"/>
      <c r="H175" s="126"/>
      <c r="I175" s="136" t="s">
        <v>843</v>
      </c>
      <c r="J175" s="127" t="s">
        <v>185</v>
      </c>
      <c r="K175" s="128">
        <f>Invoice!J175</f>
        <v>0</v>
      </c>
      <c r="L175" s="115"/>
    </row>
    <row r="176" spans="1:12" ht="12.75" customHeight="1">
      <c r="A176" s="114"/>
      <c r="B176" s="126"/>
      <c r="C176" s="126"/>
      <c r="D176" s="126"/>
      <c r="E176" s="126"/>
      <c r="F176" s="126"/>
      <c r="G176" s="126"/>
      <c r="H176" s="126"/>
      <c r="I176" s="127" t="s">
        <v>257</v>
      </c>
      <c r="J176" s="127" t="s">
        <v>257</v>
      </c>
      <c r="K176" s="128">
        <f>SUM(K173:K175)</f>
        <v>663.22199999999998</v>
      </c>
      <c r="L176" s="115"/>
    </row>
    <row r="177" spans="1:12" ht="12.75" customHeight="1">
      <c r="A177" s="6"/>
      <c r="B177" s="7"/>
      <c r="C177" s="7"/>
      <c r="D177" s="7"/>
      <c r="E177" s="7"/>
      <c r="F177" s="7"/>
      <c r="G177" s="7"/>
      <c r="H177" s="7" t="s">
        <v>915</v>
      </c>
      <c r="I177" s="7"/>
      <c r="J177" s="7"/>
      <c r="K177" s="7"/>
      <c r="L177" s="8"/>
    </row>
  </sheetData>
  <mergeCells count="146">
    <mergeCell ref="K10:K11"/>
    <mergeCell ref="K14:K15"/>
    <mergeCell ref="F147:G147"/>
    <mergeCell ref="F148:G148"/>
    <mergeCell ref="F149:G149"/>
    <mergeCell ref="F150:G150"/>
    <mergeCell ref="F151:G151"/>
    <mergeCell ref="F146:G146"/>
    <mergeCell ref="F37:G37"/>
    <mergeCell ref="F20:G20"/>
    <mergeCell ref="F21:G21"/>
    <mergeCell ref="F43:G43"/>
    <mergeCell ref="F45:G45"/>
    <mergeCell ref="F46:G46"/>
    <mergeCell ref="F47:G47"/>
    <mergeCell ref="F48:G48"/>
    <mergeCell ref="F38:G38"/>
    <mergeCell ref="F39:G39"/>
    <mergeCell ref="F40:G40"/>
    <mergeCell ref="F41:G41"/>
    <mergeCell ref="F42:G42"/>
    <mergeCell ref="F55:G55"/>
    <mergeCell ref="F56:G56"/>
    <mergeCell ref="F57:G57"/>
    <mergeCell ref="F157:G157"/>
    <mergeCell ref="F158:G158"/>
    <mergeCell ref="F159:G159"/>
    <mergeCell ref="F160:G160"/>
    <mergeCell ref="F161:G161"/>
    <mergeCell ref="F152:G152"/>
    <mergeCell ref="F153:G153"/>
    <mergeCell ref="F154:G154"/>
    <mergeCell ref="F155:G155"/>
    <mergeCell ref="F156:G156"/>
    <mergeCell ref="F172:G172"/>
    <mergeCell ref="F167:G167"/>
    <mergeCell ref="F168:G168"/>
    <mergeCell ref="F169:G169"/>
    <mergeCell ref="F170:G170"/>
    <mergeCell ref="F171:G171"/>
    <mergeCell ref="F162:G162"/>
    <mergeCell ref="F163:G163"/>
    <mergeCell ref="F164:G164"/>
    <mergeCell ref="F165:G165"/>
    <mergeCell ref="F166:G166"/>
    <mergeCell ref="F59:G59"/>
    <mergeCell ref="F60:G60"/>
    <mergeCell ref="F50:G50"/>
    <mergeCell ref="F51:G51"/>
    <mergeCell ref="F52:G52"/>
    <mergeCell ref="F53:G53"/>
    <mergeCell ref="F54:G54"/>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7:G87"/>
    <mergeCell ref="F88:G88"/>
    <mergeCell ref="F89:G89"/>
    <mergeCell ref="F91:G91"/>
    <mergeCell ref="F92:G92"/>
    <mergeCell ref="F81:G81"/>
    <mergeCell ref="F82:G82"/>
    <mergeCell ref="F83:G83"/>
    <mergeCell ref="F85:G85"/>
    <mergeCell ref="F86:G86"/>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44:G144"/>
    <mergeCell ref="F135:G135"/>
    <mergeCell ref="F136:G136"/>
    <mergeCell ref="F137:G137"/>
    <mergeCell ref="F138:G138"/>
    <mergeCell ref="F139:G139"/>
    <mergeCell ref="F130:G130"/>
    <mergeCell ref="F131:G131"/>
    <mergeCell ref="F132:G132"/>
    <mergeCell ref="F133:G133"/>
    <mergeCell ref="F134:G134"/>
    <mergeCell ref="F32:G32"/>
    <mergeCell ref="F33:G33"/>
    <mergeCell ref="F34:G34"/>
    <mergeCell ref="F35:G35"/>
    <mergeCell ref="F36:G36"/>
    <mergeCell ref="F140:G140"/>
    <mergeCell ref="F141:G141"/>
    <mergeCell ref="F142:G142"/>
    <mergeCell ref="F143:G143"/>
    <mergeCell ref="F124:G124"/>
    <mergeCell ref="F125:G125"/>
    <mergeCell ref="F126:G126"/>
    <mergeCell ref="F127:G127"/>
    <mergeCell ref="F129:G129"/>
    <mergeCell ref="F119:G119"/>
    <mergeCell ref="F120:G120"/>
    <mergeCell ref="F121:G121"/>
    <mergeCell ref="F122:G122"/>
    <mergeCell ref="F123:G123"/>
    <mergeCell ref="F113:G113"/>
    <mergeCell ref="F114:G114"/>
    <mergeCell ref="F115:G115"/>
    <mergeCell ref="F117:G117"/>
    <mergeCell ref="F118:G118"/>
    <mergeCell ref="F23:G23"/>
    <mergeCell ref="F24:G24"/>
    <mergeCell ref="F25:G25"/>
    <mergeCell ref="F26:G26"/>
    <mergeCell ref="F27:G27"/>
    <mergeCell ref="F28:G28"/>
    <mergeCell ref="F29:G29"/>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24D1-114E-4F0E-B306-079242869239}">
  <sheetPr>
    <tabColor rgb="FF7030A0"/>
  </sheetPr>
  <dimension ref="A1:A6"/>
  <sheetViews>
    <sheetView workbookViewId="0"/>
  </sheetViews>
  <sheetFormatPr defaultRowHeight="15"/>
  <cols>
    <col min="1" max="1" width="67" customWidth="1"/>
  </cols>
  <sheetData>
    <row r="1" spans="1:1" ht="15.75" thickBot="1"/>
    <row r="2" spans="1:1" ht="144" customHeight="1" thickBot="1">
      <c r="A2" s="139" t="s">
        <v>904</v>
      </c>
    </row>
    <row r="3" spans="1:1" ht="15.75" thickBot="1"/>
    <row r="4" spans="1:1" ht="144" customHeight="1" thickBot="1">
      <c r="A4" s="139" t="s">
        <v>904</v>
      </c>
    </row>
    <row r="5" spans="1:1" ht="15.75" thickBot="1"/>
    <row r="6" spans="1:1" ht="144" customHeight="1" thickBot="1">
      <c r="A6" s="139" t="s">
        <v>904</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0A0F-6C7A-4D9E-BF77-77C708DD33BB}">
  <sheetPr>
    <tabColor rgb="FFFFC000"/>
  </sheetPr>
  <dimension ref="A1:K55"/>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 customHeight="1">
      <c r="A16" s="114"/>
      <c r="B16" s="120"/>
      <c r="C16" s="120"/>
      <c r="D16" s="120"/>
      <c r="E16" s="120"/>
      <c r="F16" s="120"/>
      <c r="G16" s="120"/>
      <c r="H16" s="120"/>
      <c r="I16" s="138" t="s">
        <v>142</v>
      </c>
      <c r="J16" s="137">
        <v>39885</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760</v>
      </c>
      <c r="I22" s="130"/>
      <c r="J22" s="130"/>
      <c r="K22" s="115"/>
    </row>
    <row r="23" spans="1:11" ht="48.75" thickTop="1">
      <c r="A23" s="114"/>
      <c r="B23" s="107">
        <v>1</v>
      </c>
      <c r="C23" s="10" t="s">
        <v>713</v>
      </c>
      <c r="D23" s="118" t="s">
        <v>713</v>
      </c>
      <c r="E23" s="118" t="s">
        <v>699</v>
      </c>
      <c r="F23" s="146"/>
      <c r="G23" s="147"/>
      <c r="H23" s="11" t="s">
        <v>714</v>
      </c>
      <c r="I23" s="14">
        <v>26.36</v>
      </c>
      <c r="J23" s="109">
        <f t="shared" ref="J23:J43" si="0">I23*B23</f>
        <v>26.36</v>
      </c>
      <c r="K23" s="115"/>
    </row>
    <row r="24" spans="1:11" ht="48">
      <c r="A24" s="114"/>
      <c r="B24" s="107">
        <v>1</v>
      </c>
      <c r="C24" s="10" t="s">
        <v>715</v>
      </c>
      <c r="D24" s="118" t="s">
        <v>715</v>
      </c>
      <c r="E24" s="118" t="s">
        <v>699</v>
      </c>
      <c r="F24" s="146"/>
      <c r="G24" s="147"/>
      <c r="H24" s="11" t="s">
        <v>716</v>
      </c>
      <c r="I24" s="14">
        <v>28.88</v>
      </c>
      <c r="J24" s="109">
        <f t="shared" si="0"/>
        <v>28.88</v>
      </c>
      <c r="K24" s="115"/>
    </row>
    <row r="25" spans="1:11" ht="60">
      <c r="A25" s="114"/>
      <c r="B25" s="107">
        <v>1</v>
      </c>
      <c r="C25" s="10" t="s">
        <v>717</v>
      </c>
      <c r="D25" s="118" t="s">
        <v>717</v>
      </c>
      <c r="E25" s="118" t="s">
        <v>699</v>
      </c>
      <c r="F25" s="146"/>
      <c r="G25" s="147"/>
      <c r="H25" s="11" t="s">
        <v>718</v>
      </c>
      <c r="I25" s="14">
        <v>25.53</v>
      </c>
      <c r="J25" s="109">
        <f t="shared" si="0"/>
        <v>25.53</v>
      </c>
      <c r="K25" s="115"/>
    </row>
    <row r="26" spans="1:11" ht="48">
      <c r="A26" s="114"/>
      <c r="B26" s="107">
        <v>1</v>
      </c>
      <c r="C26" s="10" t="s">
        <v>719</v>
      </c>
      <c r="D26" s="118" t="s">
        <v>719</v>
      </c>
      <c r="E26" s="118" t="s">
        <v>699</v>
      </c>
      <c r="F26" s="146"/>
      <c r="G26" s="147"/>
      <c r="H26" s="11" t="s">
        <v>745</v>
      </c>
      <c r="I26" s="14">
        <v>26.5</v>
      </c>
      <c r="J26" s="109">
        <f t="shared" si="0"/>
        <v>26.5</v>
      </c>
      <c r="K26" s="115"/>
    </row>
    <row r="27" spans="1:11" ht="48">
      <c r="A27" s="114"/>
      <c r="B27" s="107">
        <v>1</v>
      </c>
      <c r="C27" s="10" t="s">
        <v>720</v>
      </c>
      <c r="D27" s="118" t="s">
        <v>720</v>
      </c>
      <c r="E27" s="118" t="s">
        <v>699</v>
      </c>
      <c r="F27" s="146"/>
      <c r="G27" s="147"/>
      <c r="H27" s="11" t="s">
        <v>746</v>
      </c>
      <c r="I27" s="14">
        <v>26.93</v>
      </c>
      <c r="J27" s="109">
        <f t="shared" si="0"/>
        <v>26.93</v>
      </c>
      <c r="K27" s="115"/>
    </row>
    <row r="28" spans="1:11" ht="48">
      <c r="A28" s="114"/>
      <c r="B28" s="107">
        <v>2</v>
      </c>
      <c r="C28" s="10" t="s">
        <v>721</v>
      </c>
      <c r="D28" s="118" t="s">
        <v>721</v>
      </c>
      <c r="E28" s="118" t="s">
        <v>699</v>
      </c>
      <c r="F28" s="146"/>
      <c r="G28" s="147"/>
      <c r="H28" s="11" t="s">
        <v>747</v>
      </c>
      <c r="I28" s="14">
        <v>29.11</v>
      </c>
      <c r="J28" s="109">
        <f t="shared" si="0"/>
        <v>58.22</v>
      </c>
      <c r="K28" s="115"/>
    </row>
    <row r="29" spans="1:11">
      <c r="A29" s="114"/>
      <c r="B29" s="107">
        <v>10</v>
      </c>
      <c r="C29" s="10" t="s">
        <v>722</v>
      </c>
      <c r="D29" s="118" t="s">
        <v>741</v>
      </c>
      <c r="E29" s="118" t="s">
        <v>25</v>
      </c>
      <c r="F29" s="146"/>
      <c r="G29" s="147"/>
      <c r="H29" s="11" t="s">
        <v>723</v>
      </c>
      <c r="I29" s="14">
        <v>0.31</v>
      </c>
      <c r="J29" s="109">
        <f t="shared" si="0"/>
        <v>3.1</v>
      </c>
      <c r="K29" s="115"/>
    </row>
    <row r="30" spans="1:11">
      <c r="A30" s="114"/>
      <c r="B30" s="107">
        <v>20</v>
      </c>
      <c r="C30" s="10" t="s">
        <v>722</v>
      </c>
      <c r="D30" s="118" t="s">
        <v>742</v>
      </c>
      <c r="E30" s="118" t="s">
        <v>67</v>
      </c>
      <c r="F30" s="146"/>
      <c r="G30" s="147"/>
      <c r="H30" s="11" t="s">
        <v>723</v>
      </c>
      <c r="I30" s="14">
        <v>0.34</v>
      </c>
      <c r="J30" s="109">
        <f t="shared" si="0"/>
        <v>6.8000000000000007</v>
      </c>
      <c r="K30" s="115"/>
    </row>
    <row r="31" spans="1:11">
      <c r="A31" s="114"/>
      <c r="B31" s="107">
        <v>5</v>
      </c>
      <c r="C31" s="10" t="s">
        <v>722</v>
      </c>
      <c r="D31" s="118" t="s">
        <v>743</v>
      </c>
      <c r="E31" s="118" t="s">
        <v>27</v>
      </c>
      <c r="F31" s="146"/>
      <c r="G31" s="147"/>
      <c r="H31" s="11" t="s">
        <v>723</v>
      </c>
      <c r="I31" s="14">
        <v>0.44</v>
      </c>
      <c r="J31" s="109">
        <f t="shared" si="0"/>
        <v>2.2000000000000002</v>
      </c>
      <c r="K31" s="115"/>
    </row>
    <row r="32" spans="1:11" ht="36">
      <c r="A32" s="114"/>
      <c r="B32" s="107">
        <v>4</v>
      </c>
      <c r="C32" s="10" t="s">
        <v>724</v>
      </c>
      <c r="D32" s="118" t="s">
        <v>724</v>
      </c>
      <c r="E32" s="118" t="s">
        <v>701</v>
      </c>
      <c r="F32" s="146" t="s">
        <v>239</v>
      </c>
      <c r="G32" s="147"/>
      <c r="H32" s="11" t="s">
        <v>725</v>
      </c>
      <c r="I32" s="14">
        <v>2.15</v>
      </c>
      <c r="J32" s="109">
        <f t="shared" si="0"/>
        <v>8.6</v>
      </c>
      <c r="K32" s="115"/>
    </row>
    <row r="33" spans="1:11" ht="35.25" customHeight="1">
      <c r="A33" s="114"/>
      <c r="B33" s="107">
        <v>2</v>
      </c>
      <c r="C33" s="10" t="s">
        <v>726</v>
      </c>
      <c r="D33" s="118" t="s">
        <v>726</v>
      </c>
      <c r="E33" s="118" t="s">
        <v>699</v>
      </c>
      <c r="F33" s="146"/>
      <c r="G33" s="147"/>
      <c r="H33" s="11" t="s">
        <v>727</v>
      </c>
      <c r="I33" s="14">
        <v>14.76</v>
      </c>
      <c r="J33" s="109">
        <f t="shared" si="0"/>
        <v>29.52</v>
      </c>
      <c r="K33" s="115"/>
    </row>
    <row r="34" spans="1:11" ht="48">
      <c r="A34" s="114"/>
      <c r="B34" s="107">
        <v>2</v>
      </c>
      <c r="C34" s="10" t="s">
        <v>728</v>
      </c>
      <c r="D34" s="118" t="s">
        <v>728</v>
      </c>
      <c r="E34" s="118" t="s">
        <v>699</v>
      </c>
      <c r="F34" s="146"/>
      <c r="G34" s="147"/>
      <c r="H34" s="11" t="s">
        <v>729</v>
      </c>
      <c r="I34" s="14">
        <v>16.920000000000002</v>
      </c>
      <c r="J34" s="109">
        <f t="shared" si="0"/>
        <v>33.840000000000003</v>
      </c>
      <c r="K34" s="115"/>
    </row>
    <row r="35" spans="1:11" ht="48">
      <c r="A35" s="114"/>
      <c r="B35" s="107">
        <v>1</v>
      </c>
      <c r="C35" s="10" t="s">
        <v>730</v>
      </c>
      <c r="D35" s="118" t="s">
        <v>730</v>
      </c>
      <c r="E35" s="118" t="s">
        <v>699</v>
      </c>
      <c r="F35" s="146"/>
      <c r="G35" s="147"/>
      <c r="H35" s="11" t="s">
        <v>731</v>
      </c>
      <c r="I35" s="14">
        <v>13.57</v>
      </c>
      <c r="J35" s="109">
        <f t="shared" si="0"/>
        <v>13.57</v>
      </c>
      <c r="K35" s="115"/>
    </row>
    <row r="36" spans="1:11" ht="36">
      <c r="A36" s="114"/>
      <c r="B36" s="107">
        <v>5</v>
      </c>
      <c r="C36" s="10" t="s">
        <v>732</v>
      </c>
      <c r="D36" s="118" t="s">
        <v>732</v>
      </c>
      <c r="E36" s="118"/>
      <c r="F36" s="146"/>
      <c r="G36" s="147"/>
      <c r="H36" s="11" t="s">
        <v>748</v>
      </c>
      <c r="I36" s="14">
        <v>1.41</v>
      </c>
      <c r="J36" s="109">
        <f t="shared" si="0"/>
        <v>7.05</v>
      </c>
      <c r="K36" s="115"/>
    </row>
    <row r="37" spans="1:11" ht="24" customHeight="1">
      <c r="A37" s="114"/>
      <c r="B37" s="107">
        <v>5</v>
      </c>
      <c r="C37" s="10" t="s">
        <v>733</v>
      </c>
      <c r="D37" s="118" t="s">
        <v>733</v>
      </c>
      <c r="E37" s="118"/>
      <c r="F37" s="146"/>
      <c r="G37" s="147"/>
      <c r="H37" s="11" t="s">
        <v>749</v>
      </c>
      <c r="I37" s="14">
        <v>1.1599999999999999</v>
      </c>
      <c r="J37" s="109">
        <f t="shared" si="0"/>
        <v>5.8</v>
      </c>
      <c r="K37" s="115"/>
    </row>
    <row r="38" spans="1:11" ht="24" customHeight="1">
      <c r="A38" s="114"/>
      <c r="B38" s="107">
        <v>5</v>
      </c>
      <c r="C38" s="10" t="s">
        <v>734</v>
      </c>
      <c r="D38" s="118" t="s">
        <v>734</v>
      </c>
      <c r="E38" s="118"/>
      <c r="F38" s="146"/>
      <c r="G38" s="147"/>
      <c r="H38" s="11" t="s">
        <v>750</v>
      </c>
      <c r="I38" s="14">
        <v>1.18</v>
      </c>
      <c r="J38" s="109">
        <f t="shared" si="0"/>
        <v>5.8999999999999995</v>
      </c>
      <c r="K38" s="115"/>
    </row>
    <row r="39" spans="1:11" ht="36">
      <c r="A39" s="114"/>
      <c r="B39" s="107">
        <v>5</v>
      </c>
      <c r="C39" s="10" t="s">
        <v>735</v>
      </c>
      <c r="D39" s="118" t="s">
        <v>735</v>
      </c>
      <c r="E39" s="118"/>
      <c r="F39" s="146"/>
      <c r="G39" s="147"/>
      <c r="H39" s="11" t="s">
        <v>751</v>
      </c>
      <c r="I39" s="14">
        <v>1.41</v>
      </c>
      <c r="J39" s="109">
        <f t="shared" si="0"/>
        <v>7.05</v>
      </c>
      <c r="K39" s="115"/>
    </row>
    <row r="40" spans="1:11" ht="24">
      <c r="A40" s="114"/>
      <c r="B40" s="107">
        <v>2</v>
      </c>
      <c r="C40" s="10" t="s">
        <v>736</v>
      </c>
      <c r="D40" s="118" t="s">
        <v>736</v>
      </c>
      <c r="E40" s="118"/>
      <c r="F40" s="146"/>
      <c r="G40" s="147"/>
      <c r="H40" s="11" t="s">
        <v>737</v>
      </c>
      <c r="I40" s="14">
        <v>1.31</v>
      </c>
      <c r="J40" s="109">
        <f t="shared" si="0"/>
        <v>2.62</v>
      </c>
      <c r="K40" s="115"/>
    </row>
    <row r="41" spans="1:11" ht="48">
      <c r="A41" s="114"/>
      <c r="B41" s="107">
        <v>2</v>
      </c>
      <c r="C41" s="10" t="s">
        <v>738</v>
      </c>
      <c r="D41" s="118" t="s">
        <v>738</v>
      </c>
      <c r="E41" s="118" t="s">
        <v>699</v>
      </c>
      <c r="F41" s="146"/>
      <c r="G41" s="147"/>
      <c r="H41" s="11" t="s">
        <v>752</v>
      </c>
      <c r="I41" s="14">
        <v>16</v>
      </c>
      <c r="J41" s="109">
        <f t="shared" si="0"/>
        <v>32</v>
      </c>
      <c r="K41" s="115"/>
    </row>
    <row r="42" spans="1:11" ht="48">
      <c r="A42" s="114"/>
      <c r="B42" s="107">
        <v>2</v>
      </c>
      <c r="C42" s="10" t="s">
        <v>739</v>
      </c>
      <c r="D42" s="118" t="s">
        <v>739</v>
      </c>
      <c r="E42" s="118" t="s">
        <v>699</v>
      </c>
      <c r="F42" s="146"/>
      <c r="G42" s="147"/>
      <c r="H42" s="11" t="s">
        <v>753</v>
      </c>
      <c r="I42" s="14">
        <v>15.57</v>
      </c>
      <c r="J42" s="109">
        <f t="shared" si="0"/>
        <v>31.14</v>
      </c>
      <c r="K42" s="115"/>
    </row>
    <row r="43" spans="1:11" ht="48">
      <c r="A43" s="114"/>
      <c r="B43" s="108">
        <v>1</v>
      </c>
      <c r="C43" s="12" t="s">
        <v>740</v>
      </c>
      <c r="D43" s="119" t="s">
        <v>740</v>
      </c>
      <c r="E43" s="119" t="s">
        <v>699</v>
      </c>
      <c r="F43" s="148"/>
      <c r="G43" s="149"/>
      <c r="H43" s="13" t="s">
        <v>754</v>
      </c>
      <c r="I43" s="15">
        <v>14.44</v>
      </c>
      <c r="J43" s="110">
        <f t="shared" si="0"/>
        <v>14.44</v>
      </c>
      <c r="K43" s="115"/>
    </row>
    <row r="44" spans="1:11">
      <c r="A44" s="114"/>
      <c r="B44" s="126"/>
      <c r="C44" s="126"/>
      <c r="D44" s="126"/>
      <c r="E44" s="126"/>
      <c r="F44" s="126"/>
      <c r="G44" s="126"/>
      <c r="H44" s="126"/>
      <c r="I44" s="127" t="s">
        <v>255</v>
      </c>
      <c r="J44" s="128">
        <f>SUM(J23:J43)</f>
        <v>396.05</v>
      </c>
      <c r="K44" s="115"/>
    </row>
    <row r="45" spans="1:11">
      <c r="A45" s="114"/>
      <c r="B45" s="126"/>
      <c r="C45" s="126"/>
      <c r="D45" s="126"/>
      <c r="E45" s="126"/>
      <c r="F45" s="126"/>
      <c r="G45" s="126"/>
      <c r="H45" s="126"/>
      <c r="I45" s="136" t="s">
        <v>842</v>
      </c>
      <c r="J45" s="128">
        <f>J44*-40%</f>
        <v>-158.42000000000002</v>
      </c>
      <c r="K45" s="115"/>
    </row>
    <row r="46" spans="1:11" outlineLevel="1">
      <c r="A46" s="114"/>
      <c r="B46" s="126"/>
      <c r="C46" s="126"/>
      <c r="D46" s="126"/>
      <c r="E46" s="126"/>
      <c r="F46" s="126"/>
      <c r="G46" s="126"/>
      <c r="H46" s="126"/>
      <c r="I46" s="136" t="s">
        <v>843</v>
      </c>
      <c r="J46" s="128">
        <v>0</v>
      </c>
      <c r="K46" s="115"/>
    </row>
    <row r="47" spans="1:11">
      <c r="A47" s="114"/>
      <c r="B47" s="126"/>
      <c r="C47" s="126"/>
      <c r="D47" s="126"/>
      <c r="E47" s="126"/>
      <c r="F47" s="126"/>
      <c r="G47" s="126"/>
      <c r="H47" s="126"/>
      <c r="I47" s="127" t="s">
        <v>257</v>
      </c>
      <c r="J47" s="128">
        <f>SUM(J44:J46)</f>
        <v>237.63</v>
      </c>
      <c r="K47" s="115"/>
    </row>
    <row r="48" spans="1:11">
      <c r="A48" s="6"/>
      <c r="B48" s="7"/>
      <c r="C48" s="7"/>
      <c r="D48" s="7"/>
      <c r="E48" s="7"/>
      <c r="F48" s="7"/>
      <c r="G48" s="7"/>
      <c r="H48" s="7" t="s">
        <v>905</v>
      </c>
      <c r="I48" s="7"/>
      <c r="J48" s="7"/>
      <c r="K48" s="8"/>
    </row>
    <row r="50" spans="8:9">
      <c r="H50" s="1"/>
      <c r="I50" s="91"/>
    </row>
    <row r="51" spans="8:9">
      <c r="H51" s="1"/>
      <c r="I51" s="91"/>
    </row>
    <row r="52" spans="8:9">
      <c r="H52" s="1"/>
      <c r="I52" s="91"/>
    </row>
    <row r="53" spans="8:9">
      <c r="H53" s="1"/>
      <c r="I53" s="91"/>
    </row>
    <row r="54" spans="8:9">
      <c r="H54" s="1"/>
      <c r="I54" s="91"/>
    </row>
    <row r="55" spans="8:9">
      <c r="H55" s="1"/>
      <c r="I55" s="91"/>
    </row>
  </sheetData>
  <mergeCells count="25">
    <mergeCell ref="F43:G43"/>
    <mergeCell ref="F37:G37"/>
    <mergeCell ref="F38:G38"/>
    <mergeCell ref="F39:G39"/>
    <mergeCell ref="F40:G40"/>
    <mergeCell ref="F41:G41"/>
    <mergeCell ref="F42:G42"/>
    <mergeCell ref="F36:G36"/>
    <mergeCell ref="F25:G25"/>
    <mergeCell ref="F26:G26"/>
    <mergeCell ref="F27:G27"/>
    <mergeCell ref="F28:G28"/>
    <mergeCell ref="F29:G29"/>
    <mergeCell ref="F30:G30"/>
    <mergeCell ref="F31:G31"/>
    <mergeCell ref="F32:G32"/>
    <mergeCell ref="F33:G33"/>
    <mergeCell ref="F34:G34"/>
    <mergeCell ref="F35:G35"/>
    <mergeCell ref="F24:G24"/>
    <mergeCell ref="J10:J11"/>
    <mergeCell ref="J14:J15"/>
    <mergeCell ref="F20:G20"/>
    <mergeCell ref="F21:G21"/>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089F0-3497-4A0B-BD59-D1F77C54219A}">
  <sheetPr>
    <tabColor rgb="FFFFC000"/>
  </sheetPr>
  <dimension ref="A1:K38"/>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39886</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897</v>
      </c>
      <c r="I22" s="130"/>
      <c r="J22" s="130"/>
      <c r="K22" s="115"/>
    </row>
    <row r="23" spans="1:11" ht="60.75" thickBot="1">
      <c r="A23" s="114"/>
      <c r="B23" s="107">
        <v>2</v>
      </c>
      <c r="C23" s="10" t="s">
        <v>717</v>
      </c>
      <c r="D23" s="118" t="s">
        <v>717</v>
      </c>
      <c r="E23" s="118" t="s">
        <v>699</v>
      </c>
      <c r="F23" s="146"/>
      <c r="G23" s="147"/>
      <c r="H23" s="11" t="s">
        <v>718</v>
      </c>
      <c r="I23" s="14">
        <v>25.53</v>
      </c>
      <c r="J23" s="109">
        <f>I23*B23</f>
        <v>51.06</v>
      </c>
      <c r="K23" s="115"/>
    </row>
    <row r="24" spans="1:11" ht="48">
      <c r="A24" s="114"/>
      <c r="B24" s="107">
        <v>2</v>
      </c>
      <c r="C24" s="10" t="s">
        <v>721</v>
      </c>
      <c r="D24" s="118" t="s">
        <v>721</v>
      </c>
      <c r="E24" s="118" t="s">
        <v>699</v>
      </c>
      <c r="F24" s="146"/>
      <c r="G24" s="147"/>
      <c r="H24" s="11" t="s">
        <v>747</v>
      </c>
      <c r="I24" s="14">
        <v>29.11</v>
      </c>
      <c r="J24" s="109">
        <f>I24*B24</f>
        <v>58.22</v>
      </c>
      <c r="K24" s="115"/>
    </row>
    <row r="25" spans="1:11" ht="48">
      <c r="A25" s="114"/>
      <c r="B25" s="107">
        <v>2</v>
      </c>
      <c r="C25" s="10" t="s">
        <v>739</v>
      </c>
      <c r="D25" s="118" t="s">
        <v>739</v>
      </c>
      <c r="E25" s="118" t="s">
        <v>699</v>
      </c>
      <c r="F25" s="146"/>
      <c r="G25" s="147"/>
      <c r="H25" s="11" t="s">
        <v>753</v>
      </c>
      <c r="I25" s="14">
        <v>15.57</v>
      </c>
      <c r="J25" s="109">
        <f>I25*B25</f>
        <v>31.14</v>
      </c>
      <c r="K25" s="115"/>
    </row>
    <row r="26" spans="1:11" ht="48">
      <c r="A26" s="114"/>
      <c r="B26" s="108">
        <v>1</v>
      </c>
      <c r="C26" s="12" t="s">
        <v>761</v>
      </c>
      <c r="D26" s="119" t="s">
        <v>761</v>
      </c>
      <c r="E26" s="119" t="s">
        <v>699</v>
      </c>
      <c r="F26" s="148"/>
      <c r="G26" s="149"/>
      <c r="H26" s="13" t="s">
        <v>762</v>
      </c>
      <c r="I26" s="15">
        <v>25.09</v>
      </c>
      <c r="J26" s="110">
        <f>I26*B26</f>
        <v>25.09</v>
      </c>
      <c r="K26" s="115"/>
    </row>
    <row r="27" spans="1:11">
      <c r="A27" s="114"/>
      <c r="B27" s="126"/>
      <c r="C27" s="126"/>
      <c r="D27" s="126"/>
      <c r="E27" s="126"/>
      <c r="F27" s="126"/>
      <c r="G27" s="126"/>
      <c r="H27" s="126"/>
      <c r="I27" s="127" t="s">
        <v>255</v>
      </c>
      <c r="J27" s="128">
        <f>SUM(J22:J26)</f>
        <v>165.51000000000002</v>
      </c>
      <c r="K27" s="115"/>
    </row>
    <row r="28" spans="1:11">
      <c r="A28" s="114"/>
      <c r="B28" s="126"/>
      <c r="C28" s="126"/>
      <c r="D28" s="126"/>
      <c r="E28" s="126"/>
      <c r="F28" s="126"/>
      <c r="G28" s="126"/>
      <c r="H28" s="126"/>
      <c r="I28" s="136" t="s">
        <v>842</v>
      </c>
      <c r="J28" s="128">
        <f>J27*-40%</f>
        <v>-66.204000000000008</v>
      </c>
      <c r="K28" s="115"/>
    </row>
    <row r="29" spans="1:11" outlineLevel="1">
      <c r="A29" s="114"/>
      <c r="B29" s="126"/>
      <c r="C29" s="126"/>
      <c r="D29" s="126"/>
      <c r="E29" s="126"/>
      <c r="F29" s="126"/>
      <c r="G29" s="126"/>
      <c r="H29" s="126"/>
      <c r="I29" s="136" t="s">
        <v>843</v>
      </c>
      <c r="J29" s="128">
        <v>0</v>
      </c>
      <c r="K29" s="115"/>
    </row>
    <row r="30" spans="1:11">
      <c r="A30" s="114"/>
      <c r="B30" s="126"/>
      <c r="C30" s="126"/>
      <c r="D30" s="126"/>
      <c r="E30" s="126"/>
      <c r="F30" s="126"/>
      <c r="G30" s="126"/>
      <c r="H30" s="126"/>
      <c r="I30" s="127" t="s">
        <v>257</v>
      </c>
      <c r="J30" s="128">
        <f>SUM(J27:J29)</f>
        <v>99.306000000000012</v>
      </c>
      <c r="K30" s="115"/>
    </row>
    <row r="31" spans="1:11">
      <c r="A31" s="6"/>
      <c r="B31" s="7"/>
      <c r="C31" s="7"/>
      <c r="D31" s="7"/>
      <c r="E31" s="7"/>
      <c r="F31" s="7"/>
      <c r="G31" s="7"/>
      <c r="H31" s="7" t="s">
        <v>906</v>
      </c>
      <c r="I31" s="7"/>
      <c r="J31" s="7"/>
      <c r="K31" s="8"/>
    </row>
    <row r="33" spans="8:9">
      <c r="H33" s="1"/>
      <c r="I33" s="91"/>
    </row>
    <row r="34" spans="8:9">
      <c r="H34" s="1"/>
      <c r="I34" s="91"/>
    </row>
    <row r="35" spans="8:9">
      <c r="H35" s="1"/>
      <c r="I35" s="91"/>
    </row>
    <row r="36" spans="8:9">
      <c r="H36" s="1"/>
      <c r="I36" s="91"/>
    </row>
    <row r="37" spans="8:9">
      <c r="H37" s="1"/>
      <c r="I37" s="91"/>
    </row>
    <row r="38" spans="8:9">
      <c r="H38" s="1"/>
      <c r="I38" s="91"/>
    </row>
  </sheetData>
  <mergeCells count="8">
    <mergeCell ref="F23:G23"/>
    <mergeCell ref="F24:G24"/>
    <mergeCell ref="F25:G25"/>
    <mergeCell ref="F26:G26"/>
    <mergeCell ref="J10:J11"/>
    <mergeCell ref="J14:J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3B9B-697E-40D9-8F5D-C8FD50F45151}">
  <sheetPr>
    <tabColor rgb="FFFFC000"/>
  </sheetPr>
  <dimension ref="A1:K42"/>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39887</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898</v>
      </c>
      <c r="I22" s="130"/>
      <c r="J22" s="130"/>
      <c r="K22" s="115"/>
    </row>
    <row r="23" spans="1:11" ht="24.75" thickBot="1">
      <c r="A23" s="114"/>
      <c r="B23" s="107">
        <v>3</v>
      </c>
      <c r="C23" s="10" t="s">
        <v>763</v>
      </c>
      <c r="D23" s="118" t="s">
        <v>764</v>
      </c>
      <c r="E23" s="118" t="s">
        <v>25</v>
      </c>
      <c r="F23" s="146"/>
      <c r="G23" s="147"/>
      <c r="H23" s="11" t="s">
        <v>765</v>
      </c>
      <c r="I23" s="14">
        <v>14.22</v>
      </c>
      <c r="J23" s="109">
        <f t="shared" ref="J23:J30" si="0">I23*B23</f>
        <v>42.660000000000004</v>
      </c>
      <c r="K23" s="115"/>
    </row>
    <row r="24" spans="1:11" ht="24">
      <c r="A24" s="114"/>
      <c r="B24" s="107">
        <v>3</v>
      </c>
      <c r="C24" s="10" t="s">
        <v>763</v>
      </c>
      <c r="D24" s="118" t="s">
        <v>766</v>
      </c>
      <c r="E24" s="118" t="s">
        <v>67</v>
      </c>
      <c r="F24" s="146"/>
      <c r="G24" s="147"/>
      <c r="H24" s="11" t="s">
        <v>765</v>
      </c>
      <c r="I24" s="14">
        <v>16.28</v>
      </c>
      <c r="J24" s="109">
        <f t="shared" si="0"/>
        <v>48.84</v>
      </c>
      <c r="K24" s="115"/>
    </row>
    <row r="25" spans="1:11" ht="24">
      <c r="A25" s="114"/>
      <c r="B25" s="107">
        <v>5</v>
      </c>
      <c r="C25" s="10" t="s">
        <v>767</v>
      </c>
      <c r="D25" s="118" t="s">
        <v>767</v>
      </c>
      <c r="E25" s="118" t="s">
        <v>239</v>
      </c>
      <c r="F25" s="146"/>
      <c r="G25" s="147"/>
      <c r="H25" s="11" t="s">
        <v>768</v>
      </c>
      <c r="I25" s="14">
        <v>9.76</v>
      </c>
      <c r="J25" s="109">
        <f t="shared" si="0"/>
        <v>48.8</v>
      </c>
      <c r="K25" s="115"/>
    </row>
    <row r="26" spans="1:11" ht="24" customHeight="1">
      <c r="A26" s="114"/>
      <c r="B26" s="107">
        <v>3</v>
      </c>
      <c r="C26" s="10" t="s">
        <v>769</v>
      </c>
      <c r="D26" s="118" t="s">
        <v>769</v>
      </c>
      <c r="E26" s="118" t="s">
        <v>26</v>
      </c>
      <c r="F26" s="146" t="s">
        <v>107</v>
      </c>
      <c r="G26" s="147"/>
      <c r="H26" s="11" t="s">
        <v>770</v>
      </c>
      <c r="I26" s="14">
        <v>2.34</v>
      </c>
      <c r="J26" s="109">
        <f t="shared" si="0"/>
        <v>7.02</v>
      </c>
      <c r="K26" s="115"/>
    </row>
    <row r="27" spans="1:11" ht="24" customHeight="1">
      <c r="A27" s="114"/>
      <c r="B27" s="107">
        <v>3</v>
      </c>
      <c r="C27" s="10" t="s">
        <v>769</v>
      </c>
      <c r="D27" s="118" t="s">
        <v>769</v>
      </c>
      <c r="E27" s="118" t="s">
        <v>26</v>
      </c>
      <c r="F27" s="146" t="s">
        <v>214</v>
      </c>
      <c r="G27" s="147"/>
      <c r="H27" s="11" t="s">
        <v>770</v>
      </c>
      <c r="I27" s="14">
        <v>2.34</v>
      </c>
      <c r="J27" s="109">
        <f t="shared" si="0"/>
        <v>7.02</v>
      </c>
      <c r="K27" s="115"/>
    </row>
    <row r="28" spans="1:11" ht="24">
      <c r="A28" s="114"/>
      <c r="B28" s="107">
        <v>5</v>
      </c>
      <c r="C28" s="10" t="s">
        <v>771</v>
      </c>
      <c r="D28" s="118" t="s">
        <v>771</v>
      </c>
      <c r="E28" s="118"/>
      <c r="F28" s="146"/>
      <c r="G28" s="147"/>
      <c r="H28" s="11" t="s">
        <v>772</v>
      </c>
      <c r="I28" s="14">
        <v>0.79</v>
      </c>
      <c r="J28" s="109">
        <f t="shared" si="0"/>
        <v>3.95</v>
      </c>
      <c r="K28" s="115"/>
    </row>
    <row r="29" spans="1:11" ht="24">
      <c r="A29" s="114"/>
      <c r="B29" s="107">
        <v>10</v>
      </c>
      <c r="C29" s="10" t="s">
        <v>773</v>
      </c>
      <c r="D29" s="118" t="s">
        <v>773</v>
      </c>
      <c r="E29" s="118" t="s">
        <v>273</v>
      </c>
      <c r="F29" s="146"/>
      <c r="G29" s="147"/>
      <c r="H29" s="11" t="s">
        <v>774</v>
      </c>
      <c r="I29" s="14">
        <v>0.39</v>
      </c>
      <c r="J29" s="109">
        <f t="shared" si="0"/>
        <v>3.9000000000000004</v>
      </c>
      <c r="K29" s="115"/>
    </row>
    <row r="30" spans="1:11" ht="24">
      <c r="A30" s="114"/>
      <c r="B30" s="108">
        <v>10</v>
      </c>
      <c r="C30" s="12" t="s">
        <v>773</v>
      </c>
      <c r="D30" s="119" t="s">
        <v>773</v>
      </c>
      <c r="E30" s="119" t="s">
        <v>272</v>
      </c>
      <c r="F30" s="148"/>
      <c r="G30" s="149"/>
      <c r="H30" s="13" t="s">
        <v>774</v>
      </c>
      <c r="I30" s="15">
        <v>0.39</v>
      </c>
      <c r="J30" s="110">
        <f t="shared" si="0"/>
        <v>3.9000000000000004</v>
      </c>
      <c r="K30" s="115"/>
    </row>
    <row r="31" spans="1:11">
      <c r="A31" s="114"/>
      <c r="B31" s="126"/>
      <c r="C31" s="126"/>
      <c r="D31" s="126"/>
      <c r="E31" s="126"/>
      <c r="F31" s="126"/>
      <c r="G31" s="126"/>
      <c r="H31" s="126"/>
      <c r="I31" s="127" t="s">
        <v>255</v>
      </c>
      <c r="J31" s="128">
        <f>SUM(J22:J30)</f>
        <v>166.09000000000003</v>
      </c>
      <c r="K31" s="115"/>
    </row>
    <row r="32" spans="1:11">
      <c r="A32" s="114"/>
      <c r="B32" s="126"/>
      <c r="C32" s="126"/>
      <c r="D32" s="126"/>
      <c r="E32" s="126"/>
      <c r="F32" s="126"/>
      <c r="G32" s="126"/>
      <c r="H32" s="126"/>
      <c r="I32" s="136" t="s">
        <v>842</v>
      </c>
      <c r="J32" s="128">
        <f>J31*-40%</f>
        <v>-66.436000000000021</v>
      </c>
      <c r="K32" s="115"/>
    </row>
    <row r="33" spans="1:11" outlineLevel="1">
      <c r="A33" s="114"/>
      <c r="B33" s="126"/>
      <c r="C33" s="126"/>
      <c r="D33" s="126"/>
      <c r="E33" s="126"/>
      <c r="F33" s="126"/>
      <c r="G33" s="126"/>
      <c r="H33" s="126"/>
      <c r="I33" s="136" t="s">
        <v>843</v>
      </c>
      <c r="J33" s="128">
        <v>0</v>
      </c>
      <c r="K33" s="115"/>
    </row>
    <row r="34" spans="1:11">
      <c r="A34" s="114"/>
      <c r="B34" s="126"/>
      <c r="C34" s="126"/>
      <c r="D34" s="126"/>
      <c r="E34" s="126"/>
      <c r="F34" s="126"/>
      <c r="G34" s="126"/>
      <c r="H34" s="126"/>
      <c r="I34" s="127" t="s">
        <v>257</v>
      </c>
      <c r="J34" s="128">
        <f>SUM(J31:J33)</f>
        <v>99.654000000000011</v>
      </c>
      <c r="K34" s="115"/>
    </row>
    <row r="35" spans="1:11">
      <c r="A35" s="6"/>
      <c r="B35" s="7"/>
      <c r="C35" s="7"/>
      <c r="D35" s="7"/>
      <c r="E35" s="7"/>
      <c r="F35" s="7"/>
      <c r="G35" s="7"/>
      <c r="H35" s="7" t="s">
        <v>907</v>
      </c>
      <c r="I35" s="7"/>
      <c r="J35" s="7"/>
      <c r="K35" s="8"/>
    </row>
    <row r="37" spans="1:11">
      <c r="H37" s="1"/>
      <c r="I37" s="91"/>
    </row>
    <row r="38" spans="1:11">
      <c r="H38" s="1"/>
      <c r="I38" s="91"/>
    </row>
    <row r="39" spans="1:11">
      <c r="H39" s="1"/>
      <c r="I39" s="91"/>
    </row>
    <row r="40" spans="1:11">
      <c r="H40" s="1"/>
      <c r="I40" s="91"/>
    </row>
    <row r="41" spans="1:11">
      <c r="H41" s="1"/>
      <c r="I41" s="91"/>
    </row>
    <row r="42" spans="1:11">
      <c r="H42" s="1"/>
      <c r="I42" s="91"/>
    </row>
  </sheetData>
  <mergeCells count="12">
    <mergeCell ref="F30:G30"/>
    <mergeCell ref="F24:G24"/>
    <mergeCell ref="F25:G25"/>
    <mergeCell ref="F26:G26"/>
    <mergeCell ref="F27:G27"/>
    <mergeCell ref="F28:G28"/>
    <mergeCell ref="F29:G29"/>
    <mergeCell ref="F23:G23"/>
    <mergeCell ref="J10:J11"/>
    <mergeCell ref="J14:J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301A-0867-4421-B8A0-39809B10488F}">
  <sheetPr>
    <tabColor rgb="FFFFC000"/>
  </sheetPr>
  <dimension ref="A1:K59"/>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39888</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899</v>
      </c>
      <c r="I22" s="130"/>
      <c r="J22" s="130"/>
      <c r="K22" s="115"/>
    </row>
    <row r="23" spans="1:11" ht="48.75" thickBot="1">
      <c r="A23" s="114"/>
      <c r="B23" s="107">
        <v>2</v>
      </c>
      <c r="C23" s="10" t="s">
        <v>715</v>
      </c>
      <c r="D23" s="118" t="s">
        <v>715</v>
      </c>
      <c r="E23" s="118" t="s">
        <v>699</v>
      </c>
      <c r="F23" s="146"/>
      <c r="G23" s="147"/>
      <c r="H23" s="11" t="s">
        <v>716</v>
      </c>
      <c r="I23" s="14">
        <v>28.88</v>
      </c>
      <c r="J23" s="109">
        <f t="shared" ref="J23:J47" si="0">I23*B23</f>
        <v>57.76</v>
      </c>
      <c r="K23" s="115"/>
    </row>
    <row r="24" spans="1:11" ht="48">
      <c r="A24" s="114"/>
      <c r="B24" s="107">
        <v>2</v>
      </c>
      <c r="C24" s="10" t="s">
        <v>721</v>
      </c>
      <c r="D24" s="118" t="s">
        <v>721</v>
      </c>
      <c r="E24" s="118" t="s">
        <v>699</v>
      </c>
      <c r="F24" s="146"/>
      <c r="G24" s="147"/>
      <c r="H24" s="11" t="s">
        <v>747</v>
      </c>
      <c r="I24" s="14">
        <v>29.11</v>
      </c>
      <c r="J24" s="109">
        <f t="shared" si="0"/>
        <v>58.22</v>
      </c>
      <c r="K24" s="115"/>
    </row>
    <row r="25" spans="1:11" ht="24">
      <c r="A25" s="114"/>
      <c r="B25" s="107">
        <v>10</v>
      </c>
      <c r="C25" s="10" t="s">
        <v>775</v>
      </c>
      <c r="D25" s="118" t="s">
        <v>775</v>
      </c>
      <c r="E25" s="118" t="s">
        <v>239</v>
      </c>
      <c r="F25" s="146"/>
      <c r="G25" s="147"/>
      <c r="H25" s="11" t="s">
        <v>776</v>
      </c>
      <c r="I25" s="14">
        <v>5.92</v>
      </c>
      <c r="J25" s="109">
        <f t="shared" si="0"/>
        <v>59.2</v>
      </c>
      <c r="K25" s="115"/>
    </row>
    <row r="26" spans="1:11" ht="35.25" customHeight="1">
      <c r="A26" s="114"/>
      <c r="B26" s="107">
        <v>2</v>
      </c>
      <c r="C26" s="10" t="s">
        <v>726</v>
      </c>
      <c r="D26" s="118" t="s">
        <v>726</v>
      </c>
      <c r="E26" s="118" t="s">
        <v>699</v>
      </c>
      <c r="F26" s="146"/>
      <c r="G26" s="147"/>
      <c r="H26" s="11" t="s">
        <v>727</v>
      </c>
      <c r="I26" s="14">
        <v>14.76</v>
      </c>
      <c r="J26" s="109">
        <f t="shared" si="0"/>
        <v>29.52</v>
      </c>
      <c r="K26" s="115"/>
    </row>
    <row r="27" spans="1:11" ht="48">
      <c r="A27" s="114"/>
      <c r="B27" s="107">
        <v>1</v>
      </c>
      <c r="C27" s="10" t="s">
        <v>728</v>
      </c>
      <c r="D27" s="118" t="s">
        <v>728</v>
      </c>
      <c r="E27" s="118" t="s">
        <v>699</v>
      </c>
      <c r="F27" s="146"/>
      <c r="G27" s="147"/>
      <c r="H27" s="11" t="s">
        <v>729</v>
      </c>
      <c r="I27" s="14">
        <v>16.920000000000002</v>
      </c>
      <c r="J27" s="109">
        <f t="shared" si="0"/>
        <v>16.920000000000002</v>
      </c>
      <c r="K27" s="115"/>
    </row>
    <row r="28" spans="1:11" ht="48">
      <c r="A28" s="114"/>
      <c r="B28" s="107">
        <v>2</v>
      </c>
      <c r="C28" s="10" t="s">
        <v>730</v>
      </c>
      <c r="D28" s="118" t="s">
        <v>730</v>
      </c>
      <c r="E28" s="118" t="s">
        <v>699</v>
      </c>
      <c r="F28" s="146"/>
      <c r="G28" s="147"/>
      <c r="H28" s="11" t="s">
        <v>731</v>
      </c>
      <c r="I28" s="14">
        <v>13.57</v>
      </c>
      <c r="J28" s="109">
        <f t="shared" si="0"/>
        <v>27.14</v>
      </c>
      <c r="K28" s="115"/>
    </row>
    <row r="29" spans="1:11" ht="24">
      <c r="A29" s="114"/>
      <c r="B29" s="107">
        <v>10</v>
      </c>
      <c r="C29" s="10" t="s">
        <v>125</v>
      </c>
      <c r="D29" s="118" t="s">
        <v>125</v>
      </c>
      <c r="E29" s="118" t="s">
        <v>107</v>
      </c>
      <c r="F29" s="146"/>
      <c r="G29" s="147"/>
      <c r="H29" s="11" t="s">
        <v>777</v>
      </c>
      <c r="I29" s="14">
        <v>0.24</v>
      </c>
      <c r="J29" s="109">
        <f t="shared" si="0"/>
        <v>2.4</v>
      </c>
      <c r="K29" s="115"/>
    </row>
    <row r="30" spans="1:11" ht="24">
      <c r="A30" s="114"/>
      <c r="B30" s="107">
        <v>10</v>
      </c>
      <c r="C30" s="10" t="s">
        <v>778</v>
      </c>
      <c r="D30" s="118" t="s">
        <v>778</v>
      </c>
      <c r="E30" s="118" t="s">
        <v>110</v>
      </c>
      <c r="F30" s="146"/>
      <c r="G30" s="147"/>
      <c r="H30" s="11" t="s">
        <v>779</v>
      </c>
      <c r="I30" s="14">
        <v>0.95</v>
      </c>
      <c r="J30" s="109">
        <f t="shared" si="0"/>
        <v>9.5</v>
      </c>
      <c r="K30" s="115"/>
    </row>
    <row r="31" spans="1:11" ht="24">
      <c r="A31" s="114"/>
      <c r="B31" s="107">
        <v>10</v>
      </c>
      <c r="C31" s="10" t="s">
        <v>778</v>
      </c>
      <c r="D31" s="118" t="s">
        <v>778</v>
      </c>
      <c r="E31" s="118" t="s">
        <v>780</v>
      </c>
      <c r="F31" s="146"/>
      <c r="G31" s="147"/>
      <c r="H31" s="11" t="s">
        <v>779</v>
      </c>
      <c r="I31" s="14">
        <v>0.95</v>
      </c>
      <c r="J31" s="109">
        <f t="shared" si="0"/>
        <v>9.5</v>
      </c>
      <c r="K31" s="115"/>
    </row>
    <row r="32" spans="1:11" ht="24">
      <c r="A32" s="114"/>
      <c r="B32" s="107">
        <v>10</v>
      </c>
      <c r="C32" s="10" t="s">
        <v>778</v>
      </c>
      <c r="D32" s="118" t="s">
        <v>778</v>
      </c>
      <c r="E32" s="118" t="s">
        <v>781</v>
      </c>
      <c r="F32" s="146"/>
      <c r="G32" s="147"/>
      <c r="H32" s="11" t="s">
        <v>779</v>
      </c>
      <c r="I32" s="14">
        <v>0.95</v>
      </c>
      <c r="J32" s="109">
        <f t="shared" si="0"/>
        <v>9.5</v>
      </c>
      <c r="K32" s="115"/>
    </row>
    <row r="33" spans="1:11" ht="24">
      <c r="A33" s="114"/>
      <c r="B33" s="107">
        <v>10</v>
      </c>
      <c r="C33" s="10" t="s">
        <v>778</v>
      </c>
      <c r="D33" s="118" t="s">
        <v>778</v>
      </c>
      <c r="E33" s="118" t="s">
        <v>782</v>
      </c>
      <c r="F33" s="146"/>
      <c r="G33" s="147"/>
      <c r="H33" s="11" t="s">
        <v>779</v>
      </c>
      <c r="I33" s="14">
        <v>0.95</v>
      </c>
      <c r="J33" s="109">
        <f t="shared" si="0"/>
        <v>9.5</v>
      </c>
      <c r="K33" s="115"/>
    </row>
    <row r="34" spans="1:11" ht="24">
      <c r="A34" s="114"/>
      <c r="B34" s="107">
        <v>10</v>
      </c>
      <c r="C34" s="10" t="s">
        <v>109</v>
      </c>
      <c r="D34" s="118" t="s">
        <v>109</v>
      </c>
      <c r="E34" s="118" t="s">
        <v>782</v>
      </c>
      <c r="F34" s="146"/>
      <c r="G34" s="147"/>
      <c r="H34" s="11" t="s">
        <v>783</v>
      </c>
      <c r="I34" s="14">
        <v>0.65</v>
      </c>
      <c r="J34" s="109">
        <f t="shared" si="0"/>
        <v>6.5</v>
      </c>
      <c r="K34" s="115"/>
    </row>
    <row r="35" spans="1:11" ht="24">
      <c r="A35" s="114"/>
      <c r="B35" s="107">
        <v>10</v>
      </c>
      <c r="C35" s="10" t="s">
        <v>784</v>
      </c>
      <c r="D35" s="118" t="s">
        <v>784</v>
      </c>
      <c r="E35" s="118" t="s">
        <v>780</v>
      </c>
      <c r="F35" s="146"/>
      <c r="G35" s="147"/>
      <c r="H35" s="11" t="s">
        <v>785</v>
      </c>
      <c r="I35" s="14">
        <v>0.95</v>
      </c>
      <c r="J35" s="109">
        <f t="shared" si="0"/>
        <v>9.5</v>
      </c>
      <c r="K35" s="115"/>
    </row>
    <row r="36" spans="1:11" ht="24">
      <c r="A36" s="114"/>
      <c r="B36" s="107">
        <v>10</v>
      </c>
      <c r="C36" s="10" t="s">
        <v>784</v>
      </c>
      <c r="D36" s="118" t="s">
        <v>784</v>
      </c>
      <c r="E36" s="118" t="s">
        <v>781</v>
      </c>
      <c r="F36" s="146"/>
      <c r="G36" s="147"/>
      <c r="H36" s="11" t="s">
        <v>785</v>
      </c>
      <c r="I36" s="14">
        <v>0.95</v>
      </c>
      <c r="J36" s="109">
        <f t="shared" si="0"/>
        <v>9.5</v>
      </c>
      <c r="K36" s="115"/>
    </row>
    <row r="37" spans="1:11" ht="24">
      <c r="A37" s="114"/>
      <c r="B37" s="107">
        <v>10</v>
      </c>
      <c r="C37" s="10" t="s">
        <v>784</v>
      </c>
      <c r="D37" s="118" t="s">
        <v>784</v>
      </c>
      <c r="E37" s="118" t="s">
        <v>782</v>
      </c>
      <c r="F37" s="146"/>
      <c r="G37" s="147"/>
      <c r="H37" s="11" t="s">
        <v>785</v>
      </c>
      <c r="I37" s="14">
        <v>0.95</v>
      </c>
      <c r="J37" s="109">
        <f t="shared" si="0"/>
        <v>9.5</v>
      </c>
      <c r="K37" s="115"/>
    </row>
    <row r="38" spans="1:11" ht="48">
      <c r="A38" s="114"/>
      <c r="B38" s="107">
        <v>2</v>
      </c>
      <c r="C38" s="10" t="s">
        <v>738</v>
      </c>
      <c r="D38" s="118" t="s">
        <v>738</v>
      </c>
      <c r="E38" s="118" t="s">
        <v>699</v>
      </c>
      <c r="F38" s="146"/>
      <c r="G38" s="147"/>
      <c r="H38" s="11" t="s">
        <v>752</v>
      </c>
      <c r="I38" s="14">
        <v>16</v>
      </c>
      <c r="J38" s="109">
        <f t="shared" si="0"/>
        <v>32</v>
      </c>
      <c r="K38" s="115"/>
    </row>
    <row r="39" spans="1:11" ht="48">
      <c r="A39" s="114"/>
      <c r="B39" s="107">
        <v>2</v>
      </c>
      <c r="C39" s="10" t="s">
        <v>739</v>
      </c>
      <c r="D39" s="118" t="s">
        <v>739</v>
      </c>
      <c r="E39" s="118" t="s">
        <v>699</v>
      </c>
      <c r="F39" s="146"/>
      <c r="G39" s="147"/>
      <c r="H39" s="11" t="s">
        <v>753</v>
      </c>
      <c r="I39" s="14">
        <v>15.57</v>
      </c>
      <c r="J39" s="109">
        <f t="shared" si="0"/>
        <v>31.14</v>
      </c>
      <c r="K39" s="115"/>
    </row>
    <row r="40" spans="1:11" ht="48">
      <c r="A40" s="114"/>
      <c r="B40" s="107">
        <v>2</v>
      </c>
      <c r="C40" s="10" t="s">
        <v>786</v>
      </c>
      <c r="D40" s="118" t="s">
        <v>786</v>
      </c>
      <c r="E40" s="118" t="s">
        <v>699</v>
      </c>
      <c r="F40" s="146"/>
      <c r="G40" s="147"/>
      <c r="H40" s="11" t="s">
        <v>787</v>
      </c>
      <c r="I40" s="14">
        <v>26.04</v>
      </c>
      <c r="J40" s="109">
        <f t="shared" si="0"/>
        <v>52.08</v>
      </c>
      <c r="K40" s="115"/>
    </row>
    <row r="41" spans="1:11" ht="48">
      <c r="A41" s="114"/>
      <c r="B41" s="107">
        <v>2</v>
      </c>
      <c r="C41" s="10" t="s">
        <v>788</v>
      </c>
      <c r="D41" s="118" t="s">
        <v>788</v>
      </c>
      <c r="E41" s="118" t="s">
        <v>699</v>
      </c>
      <c r="F41" s="146"/>
      <c r="G41" s="147"/>
      <c r="H41" s="11" t="s">
        <v>789</v>
      </c>
      <c r="I41" s="14">
        <v>30.01</v>
      </c>
      <c r="J41" s="109">
        <f t="shared" si="0"/>
        <v>60.02</v>
      </c>
      <c r="K41" s="115"/>
    </row>
    <row r="42" spans="1:11" ht="48">
      <c r="A42" s="114"/>
      <c r="B42" s="107">
        <v>2</v>
      </c>
      <c r="C42" s="10" t="s">
        <v>740</v>
      </c>
      <c r="D42" s="118" t="s">
        <v>740</v>
      </c>
      <c r="E42" s="118" t="s">
        <v>699</v>
      </c>
      <c r="F42" s="146"/>
      <c r="G42" s="147"/>
      <c r="H42" s="11" t="s">
        <v>754</v>
      </c>
      <c r="I42" s="14">
        <v>14.44</v>
      </c>
      <c r="J42" s="109">
        <f t="shared" si="0"/>
        <v>28.88</v>
      </c>
      <c r="K42" s="115"/>
    </row>
    <row r="43" spans="1:11" ht="48">
      <c r="A43" s="114"/>
      <c r="B43" s="107">
        <v>2</v>
      </c>
      <c r="C43" s="10" t="s">
        <v>790</v>
      </c>
      <c r="D43" s="118" t="s">
        <v>790</v>
      </c>
      <c r="E43" s="118" t="s">
        <v>699</v>
      </c>
      <c r="F43" s="146"/>
      <c r="G43" s="147"/>
      <c r="H43" s="11" t="s">
        <v>791</v>
      </c>
      <c r="I43" s="14">
        <v>28.31</v>
      </c>
      <c r="J43" s="109">
        <f t="shared" si="0"/>
        <v>56.62</v>
      </c>
      <c r="K43" s="115"/>
    </row>
    <row r="44" spans="1:11" ht="24">
      <c r="A44" s="114"/>
      <c r="B44" s="107">
        <v>10</v>
      </c>
      <c r="C44" s="10" t="s">
        <v>773</v>
      </c>
      <c r="D44" s="118" t="s">
        <v>773</v>
      </c>
      <c r="E44" s="118" t="s">
        <v>273</v>
      </c>
      <c r="F44" s="146"/>
      <c r="G44" s="147"/>
      <c r="H44" s="11" t="s">
        <v>774</v>
      </c>
      <c r="I44" s="14">
        <v>0.39</v>
      </c>
      <c r="J44" s="109">
        <f t="shared" si="0"/>
        <v>3.9000000000000004</v>
      </c>
      <c r="K44" s="115"/>
    </row>
    <row r="45" spans="1:11" ht="24">
      <c r="A45" s="114"/>
      <c r="B45" s="107">
        <v>10</v>
      </c>
      <c r="C45" s="10" t="s">
        <v>773</v>
      </c>
      <c r="D45" s="118" t="s">
        <v>773</v>
      </c>
      <c r="E45" s="118" t="s">
        <v>673</v>
      </c>
      <c r="F45" s="146"/>
      <c r="G45" s="147"/>
      <c r="H45" s="11" t="s">
        <v>774</v>
      </c>
      <c r="I45" s="14">
        <v>0.39</v>
      </c>
      <c r="J45" s="109">
        <f t="shared" si="0"/>
        <v>3.9000000000000004</v>
      </c>
      <c r="K45" s="115"/>
    </row>
    <row r="46" spans="1:11" ht="24">
      <c r="A46" s="114"/>
      <c r="B46" s="107">
        <v>10</v>
      </c>
      <c r="C46" s="10" t="s">
        <v>773</v>
      </c>
      <c r="D46" s="118" t="s">
        <v>773</v>
      </c>
      <c r="E46" s="118" t="s">
        <v>271</v>
      </c>
      <c r="F46" s="146"/>
      <c r="G46" s="147"/>
      <c r="H46" s="11" t="s">
        <v>774</v>
      </c>
      <c r="I46" s="14">
        <v>0.39</v>
      </c>
      <c r="J46" s="109">
        <f t="shared" si="0"/>
        <v>3.9000000000000004</v>
      </c>
      <c r="K46" s="115"/>
    </row>
    <row r="47" spans="1:11" ht="24">
      <c r="A47" s="114"/>
      <c r="B47" s="108">
        <v>10</v>
      </c>
      <c r="C47" s="12" t="s">
        <v>773</v>
      </c>
      <c r="D47" s="119" t="s">
        <v>773</v>
      </c>
      <c r="E47" s="119" t="s">
        <v>272</v>
      </c>
      <c r="F47" s="148"/>
      <c r="G47" s="149"/>
      <c r="H47" s="13" t="s">
        <v>774</v>
      </c>
      <c r="I47" s="15">
        <v>0.39</v>
      </c>
      <c r="J47" s="110">
        <f t="shared" si="0"/>
        <v>3.9000000000000004</v>
      </c>
      <c r="K47" s="115"/>
    </row>
    <row r="48" spans="1:11">
      <c r="A48" s="114"/>
      <c r="B48" s="126"/>
      <c r="C48" s="126"/>
      <c r="D48" s="126"/>
      <c r="E48" s="126"/>
      <c r="F48" s="126"/>
      <c r="G48" s="126"/>
      <c r="H48" s="126"/>
      <c r="I48" s="127" t="s">
        <v>255</v>
      </c>
      <c r="J48" s="128">
        <f>SUM(J22:J47)</f>
        <v>600.49999999999989</v>
      </c>
      <c r="K48" s="115"/>
    </row>
    <row r="49" spans="1:11">
      <c r="A49" s="114"/>
      <c r="B49" s="126"/>
      <c r="C49" s="126"/>
      <c r="D49" s="126"/>
      <c r="E49" s="126"/>
      <c r="F49" s="126"/>
      <c r="G49" s="126"/>
      <c r="H49" s="126"/>
      <c r="I49" s="136" t="s">
        <v>842</v>
      </c>
      <c r="J49" s="128">
        <f>J48*-40%</f>
        <v>-240.19999999999996</v>
      </c>
      <c r="K49" s="115"/>
    </row>
    <row r="50" spans="1:11" outlineLevel="1">
      <c r="A50" s="114"/>
      <c r="B50" s="126"/>
      <c r="C50" s="126"/>
      <c r="D50" s="126"/>
      <c r="E50" s="126"/>
      <c r="F50" s="126"/>
      <c r="G50" s="126"/>
      <c r="H50" s="126"/>
      <c r="I50" s="136" t="s">
        <v>843</v>
      </c>
      <c r="J50" s="128">
        <v>0</v>
      </c>
      <c r="K50" s="115"/>
    </row>
    <row r="51" spans="1:11">
      <c r="A51" s="114"/>
      <c r="B51" s="126"/>
      <c r="C51" s="126"/>
      <c r="D51" s="126"/>
      <c r="E51" s="126"/>
      <c r="F51" s="126"/>
      <c r="G51" s="126"/>
      <c r="H51" s="126"/>
      <c r="I51" s="127" t="s">
        <v>257</v>
      </c>
      <c r="J51" s="128">
        <f>SUM(J48:J50)</f>
        <v>360.29999999999995</v>
      </c>
      <c r="K51" s="115"/>
    </row>
    <row r="52" spans="1:11">
      <c r="A52" s="6"/>
      <c r="B52" s="7"/>
      <c r="C52" s="7"/>
      <c r="D52" s="7"/>
      <c r="E52" s="7"/>
      <c r="F52" s="7"/>
      <c r="G52" s="7"/>
      <c r="H52" s="7" t="s">
        <v>908</v>
      </c>
      <c r="I52" s="7"/>
      <c r="J52" s="7"/>
      <c r="K52" s="8"/>
    </row>
    <row r="54" spans="1:11">
      <c r="H54" s="1"/>
      <c r="I54" s="91"/>
    </row>
    <row r="55" spans="1:11">
      <c r="H55" s="1"/>
      <c r="I55" s="91"/>
    </row>
    <row r="56" spans="1:11">
      <c r="H56" s="1"/>
      <c r="I56" s="91"/>
    </row>
    <row r="57" spans="1:11">
      <c r="H57" s="1"/>
      <c r="I57" s="91"/>
    </row>
    <row r="58" spans="1:11">
      <c r="H58" s="1"/>
      <c r="I58" s="91"/>
    </row>
    <row r="59" spans="1:11">
      <c r="H59" s="1"/>
      <c r="I59" s="91"/>
    </row>
  </sheetData>
  <mergeCells count="29">
    <mergeCell ref="F46:G46"/>
    <mergeCell ref="F47:G47"/>
    <mergeCell ref="F40:G40"/>
    <mergeCell ref="F41:G41"/>
    <mergeCell ref="F42:G42"/>
    <mergeCell ref="F43:G43"/>
    <mergeCell ref="F44:G44"/>
    <mergeCell ref="F45:G45"/>
    <mergeCell ref="F24:G24"/>
    <mergeCell ref="F25:G25"/>
    <mergeCell ref="F26:G26"/>
    <mergeCell ref="F27:G27"/>
    <mergeCell ref="F39:G39"/>
    <mergeCell ref="F28:G28"/>
    <mergeCell ref="F29:G29"/>
    <mergeCell ref="F30:G30"/>
    <mergeCell ref="F31:G31"/>
    <mergeCell ref="F32:G32"/>
    <mergeCell ref="F33:G33"/>
    <mergeCell ref="F34:G34"/>
    <mergeCell ref="F35:G35"/>
    <mergeCell ref="F36:G36"/>
    <mergeCell ref="F37:G37"/>
    <mergeCell ref="F38:G38"/>
    <mergeCell ref="J10:J11"/>
    <mergeCell ref="J14:J15"/>
    <mergeCell ref="F20:G20"/>
    <mergeCell ref="F21:G21"/>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D68D-02B7-4763-8936-F89430853B6F}">
  <sheetPr>
    <tabColor rgb="FFFFC000"/>
  </sheetPr>
  <dimension ref="A1:K39"/>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756</v>
      </c>
      <c r="C10" s="120"/>
      <c r="D10" s="120"/>
      <c r="E10" s="120"/>
      <c r="F10" s="115"/>
      <c r="G10" s="116"/>
      <c r="H10" s="116" t="s">
        <v>756</v>
      </c>
      <c r="I10" s="120"/>
      <c r="J10" s="152">
        <v>51331</v>
      </c>
      <c r="K10" s="115"/>
    </row>
    <row r="11" spans="1:11">
      <c r="A11" s="114"/>
      <c r="B11" s="114" t="s">
        <v>757</v>
      </c>
      <c r="C11" s="120"/>
      <c r="D11" s="120"/>
      <c r="E11" s="120"/>
      <c r="F11" s="115"/>
      <c r="G11" s="116"/>
      <c r="H11" s="116" t="s">
        <v>757</v>
      </c>
      <c r="I11" s="120"/>
      <c r="J11" s="153"/>
      <c r="K11" s="115"/>
    </row>
    <row r="12" spans="1:11">
      <c r="A12" s="114"/>
      <c r="B12" s="114" t="s">
        <v>758</v>
      </c>
      <c r="C12" s="120"/>
      <c r="D12" s="120"/>
      <c r="E12" s="120"/>
      <c r="F12" s="115"/>
      <c r="G12" s="116"/>
      <c r="H12" s="116" t="s">
        <v>758</v>
      </c>
      <c r="I12" s="120"/>
      <c r="J12" s="120"/>
      <c r="K12" s="115"/>
    </row>
    <row r="13" spans="1:11">
      <c r="A13" s="114"/>
      <c r="B13" s="114" t="s">
        <v>759</v>
      </c>
      <c r="C13" s="120"/>
      <c r="D13" s="120"/>
      <c r="E13" s="120"/>
      <c r="F13" s="115"/>
      <c r="G13" s="116"/>
      <c r="H13" s="116" t="s">
        <v>759</v>
      </c>
      <c r="I13" s="120"/>
      <c r="J13" s="99" t="s">
        <v>11</v>
      </c>
      <c r="K13" s="115"/>
    </row>
    <row r="14" spans="1:11" ht="15" customHeight="1">
      <c r="A14" s="114"/>
      <c r="B14" s="114" t="s">
        <v>190</v>
      </c>
      <c r="C14" s="120"/>
      <c r="D14" s="120"/>
      <c r="E14" s="120"/>
      <c r="F14" s="115"/>
      <c r="G14" s="116"/>
      <c r="H14" s="116" t="s">
        <v>190</v>
      </c>
      <c r="I14" s="120"/>
      <c r="J14" s="154">
        <v>45176</v>
      </c>
      <c r="K14" s="115"/>
    </row>
    <row r="15" spans="1:11" ht="15" customHeight="1">
      <c r="A15" s="114"/>
      <c r="B15" s="6" t="s">
        <v>6</v>
      </c>
      <c r="C15" s="7"/>
      <c r="D15" s="7"/>
      <c r="E15" s="7"/>
      <c r="F15" s="8"/>
      <c r="G15" s="116"/>
      <c r="H15" s="9"/>
      <c r="I15" s="120"/>
      <c r="J15" s="155"/>
      <c r="K15" s="115"/>
    </row>
    <row r="16" spans="1:11" ht="12.75" customHeight="1">
      <c r="A16" s="114"/>
      <c r="B16" s="120"/>
      <c r="C16" s="120"/>
      <c r="D16" s="120"/>
      <c r="E16" s="120"/>
      <c r="F16" s="120"/>
      <c r="G16" s="120"/>
      <c r="H16" s="120"/>
      <c r="I16" s="138" t="s">
        <v>142</v>
      </c>
      <c r="J16" s="137">
        <v>39895</v>
      </c>
      <c r="K16" s="115"/>
    </row>
    <row r="17" spans="1:11">
      <c r="A17" s="114"/>
      <c r="B17" s="120" t="s">
        <v>711</v>
      </c>
      <c r="C17" s="120"/>
      <c r="D17" s="120"/>
      <c r="E17" s="120"/>
      <c r="F17" s="120"/>
      <c r="G17" s="120"/>
      <c r="H17" s="120"/>
      <c r="I17" s="123" t="s">
        <v>143</v>
      </c>
      <c r="J17" s="129" t="s">
        <v>755</v>
      </c>
      <c r="K17" s="115"/>
    </row>
    <row r="18" spans="1:11" ht="18">
      <c r="A18" s="114"/>
      <c r="B18" s="120" t="s">
        <v>712</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6" t="s">
        <v>201</v>
      </c>
      <c r="G20" s="157"/>
      <c r="H20" s="100" t="s">
        <v>169</v>
      </c>
      <c r="I20" s="100" t="s">
        <v>202</v>
      </c>
      <c r="J20" s="100" t="s">
        <v>21</v>
      </c>
      <c r="K20" s="115"/>
    </row>
    <row r="21" spans="1:11">
      <c r="A21" s="114"/>
      <c r="B21" s="135"/>
      <c r="C21" s="135"/>
      <c r="D21" s="134"/>
      <c r="E21" s="134"/>
      <c r="F21" s="156"/>
      <c r="G21" s="157"/>
      <c r="H21" s="135" t="s">
        <v>141</v>
      </c>
      <c r="I21" s="135"/>
      <c r="J21" s="135"/>
      <c r="K21" s="115"/>
    </row>
    <row r="22" spans="1:11" ht="15" customHeight="1" thickBot="1">
      <c r="A22" s="114"/>
      <c r="B22" s="130"/>
      <c r="C22" s="130"/>
      <c r="D22" s="131"/>
      <c r="E22" s="131"/>
      <c r="F22" s="131"/>
      <c r="G22" s="133"/>
      <c r="H22" s="132" t="s">
        <v>900</v>
      </c>
      <c r="I22" s="130"/>
      <c r="J22" s="130"/>
      <c r="K22" s="115"/>
    </row>
    <row r="23" spans="1:11" ht="48.75" thickBot="1">
      <c r="A23" s="114"/>
      <c r="B23" s="107">
        <v>1</v>
      </c>
      <c r="C23" s="10" t="s">
        <v>792</v>
      </c>
      <c r="D23" s="118" t="s">
        <v>792</v>
      </c>
      <c r="E23" s="118" t="s">
        <v>699</v>
      </c>
      <c r="F23" s="146"/>
      <c r="G23" s="147"/>
      <c r="H23" s="11" t="s">
        <v>793</v>
      </c>
      <c r="I23" s="14">
        <v>26.8</v>
      </c>
      <c r="J23" s="109">
        <f>I23*B23</f>
        <v>26.8</v>
      </c>
      <c r="K23" s="115"/>
    </row>
    <row r="24" spans="1:11" ht="48">
      <c r="A24" s="114"/>
      <c r="B24" s="107">
        <v>1</v>
      </c>
      <c r="C24" s="10" t="s">
        <v>794</v>
      </c>
      <c r="D24" s="118" t="s">
        <v>794</v>
      </c>
      <c r="E24" s="118" t="s">
        <v>699</v>
      </c>
      <c r="F24" s="146"/>
      <c r="G24" s="147"/>
      <c r="H24" s="11" t="s">
        <v>795</v>
      </c>
      <c r="I24" s="14">
        <v>26.14</v>
      </c>
      <c r="J24" s="109">
        <f>I24*B24</f>
        <v>26.14</v>
      </c>
      <c r="K24" s="115"/>
    </row>
    <row r="25" spans="1:11" ht="48">
      <c r="A25" s="114"/>
      <c r="B25" s="107">
        <v>1</v>
      </c>
      <c r="C25" s="10" t="s">
        <v>697</v>
      </c>
      <c r="D25" s="118" t="s">
        <v>697</v>
      </c>
      <c r="E25" s="118" t="s">
        <v>699</v>
      </c>
      <c r="F25" s="146"/>
      <c r="G25" s="147"/>
      <c r="H25" s="11" t="s">
        <v>796</v>
      </c>
      <c r="I25" s="14">
        <v>27.01</v>
      </c>
      <c r="J25" s="109">
        <f>I25*B25</f>
        <v>27.01</v>
      </c>
      <c r="K25" s="115"/>
    </row>
    <row r="26" spans="1:11" ht="48">
      <c r="A26" s="114"/>
      <c r="B26" s="107">
        <v>1</v>
      </c>
      <c r="C26" s="10" t="s">
        <v>797</v>
      </c>
      <c r="D26" s="118" t="s">
        <v>797</v>
      </c>
      <c r="E26" s="118" t="s">
        <v>699</v>
      </c>
      <c r="F26" s="146"/>
      <c r="G26" s="147"/>
      <c r="H26" s="11" t="s">
        <v>798</v>
      </c>
      <c r="I26" s="14">
        <v>27.36</v>
      </c>
      <c r="J26" s="109">
        <f>I26*B26</f>
        <v>27.36</v>
      </c>
      <c r="K26" s="115"/>
    </row>
    <row r="27" spans="1:11" ht="24">
      <c r="A27" s="114"/>
      <c r="B27" s="108">
        <v>10</v>
      </c>
      <c r="C27" s="12" t="s">
        <v>799</v>
      </c>
      <c r="D27" s="119" t="s">
        <v>799</v>
      </c>
      <c r="E27" s="119" t="s">
        <v>348</v>
      </c>
      <c r="F27" s="148"/>
      <c r="G27" s="149"/>
      <c r="H27" s="13" t="s">
        <v>800</v>
      </c>
      <c r="I27" s="15">
        <v>12.19</v>
      </c>
      <c r="J27" s="110">
        <f>I27*B27</f>
        <v>121.89999999999999</v>
      </c>
      <c r="K27" s="115"/>
    </row>
    <row r="28" spans="1:11">
      <c r="A28" s="114"/>
      <c r="B28" s="126"/>
      <c r="C28" s="126"/>
      <c r="D28" s="126"/>
      <c r="E28" s="126"/>
      <c r="F28" s="126"/>
      <c r="G28" s="126"/>
      <c r="H28" s="126"/>
      <c r="I28" s="127" t="s">
        <v>255</v>
      </c>
      <c r="J28" s="128">
        <f>SUM(J22:J27)</f>
        <v>229.20999999999998</v>
      </c>
      <c r="K28" s="115"/>
    </row>
    <row r="29" spans="1:11">
      <c r="A29" s="114"/>
      <c r="B29" s="126"/>
      <c r="C29" s="126"/>
      <c r="D29" s="126"/>
      <c r="E29" s="126"/>
      <c r="F29" s="126"/>
      <c r="G29" s="126"/>
      <c r="H29" s="126"/>
      <c r="I29" s="136" t="s">
        <v>842</v>
      </c>
      <c r="J29" s="128">
        <f>J28*-40%</f>
        <v>-91.683999999999997</v>
      </c>
      <c r="K29" s="115"/>
    </row>
    <row r="30" spans="1:11" outlineLevel="1">
      <c r="A30" s="114"/>
      <c r="B30" s="126"/>
      <c r="C30" s="126"/>
      <c r="D30" s="126"/>
      <c r="E30" s="126"/>
      <c r="F30" s="126"/>
      <c r="G30" s="126"/>
      <c r="H30" s="126"/>
      <c r="I30" s="136" t="s">
        <v>843</v>
      </c>
      <c r="J30" s="128">
        <v>0</v>
      </c>
      <c r="K30" s="115"/>
    </row>
    <row r="31" spans="1:11">
      <c r="A31" s="114"/>
      <c r="B31" s="126"/>
      <c r="C31" s="126"/>
      <c r="D31" s="126"/>
      <c r="E31" s="126"/>
      <c r="F31" s="126"/>
      <c r="G31" s="126"/>
      <c r="H31" s="126"/>
      <c r="I31" s="127" t="s">
        <v>257</v>
      </c>
      <c r="J31" s="128">
        <f>SUM(J28:J30)</f>
        <v>137.52599999999998</v>
      </c>
      <c r="K31" s="115"/>
    </row>
    <row r="32" spans="1:11">
      <c r="A32" s="6"/>
      <c r="B32" s="7"/>
      <c r="C32" s="7"/>
      <c r="D32" s="7"/>
      <c r="E32" s="7"/>
      <c r="F32" s="7"/>
      <c r="G32" s="7"/>
      <c r="H32" s="7" t="s">
        <v>909</v>
      </c>
      <c r="I32" s="7"/>
      <c r="J32" s="7"/>
      <c r="K32" s="8"/>
    </row>
    <row r="34" spans="8:9">
      <c r="H34" s="1"/>
      <c r="I34" s="91"/>
    </row>
    <row r="35" spans="8:9">
      <c r="H35" s="1"/>
      <c r="I35" s="91"/>
    </row>
    <row r="36" spans="8:9">
      <c r="H36" s="1"/>
      <c r="I36" s="91"/>
    </row>
    <row r="37" spans="8:9">
      <c r="H37" s="1"/>
      <c r="I37" s="91"/>
    </row>
    <row r="38" spans="8:9">
      <c r="H38" s="1"/>
      <c r="I38" s="91"/>
    </row>
    <row r="39" spans="8:9">
      <c r="H39" s="1"/>
      <c r="I39" s="91"/>
    </row>
  </sheetData>
  <mergeCells count="9">
    <mergeCell ref="J10:J11"/>
    <mergeCell ref="J14:J15"/>
    <mergeCell ref="F20:G20"/>
    <mergeCell ref="F21:G21"/>
    <mergeCell ref="F27:G27"/>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24</vt:i4>
      </vt:variant>
    </vt:vector>
  </HeadingPairs>
  <TitlesOfParts>
    <vt:vector size="42" baseType="lpstr">
      <vt:lpstr>Invoice</vt:lpstr>
      <vt:lpstr>Copy paste to Here</vt:lpstr>
      <vt:lpstr>Shipping Invoice</vt:lpstr>
      <vt:lpstr>Put on Box</vt:lpstr>
      <vt:lpstr>39885-vmills</vt:lpstr>
      <vt:lpstr>39886-sq1</vt:lpstr>
      <vt:lpstr>39887-scar</vt:lpstr>
      <vt:lpstr>39888-osh</vt:lpstr>
      <vt:lpstr>39895-vmills2</vt:lpstr>
      <vt:lpstr>39896-newmarket</vt:lpstr>
      <vt:lpstr>39897-duff</vt:lpstr>
      <vt:lpstr>39898-bramalea</vt:lpstr>
      <vt:lpstr>39903-online</vt:lpstr>
      <vt:lpstr>Tax Invoice</vt:lpstr>
      <vt:lpstr>Old Code</vt:lpstr>
      <vt:lpstr>Just data</vt:lpstr>
      <vt:lpstr>Just data 2</vt:lpstr>
      <vt:lpstr>Just Data 3</vt:lpstr>
      <vt:lpstr>'39885-vmills'!Print_Area</vt:lpstr>
      <vt:lpstr>'39886-sq1'!Print_Area</vt:lpstr>
      <vt:lpstr>'39887-scar'!Print_Area</vt:lpstr>
      <vt:lpstr>'39888-osh'!Print_Area</vt:lpstr>
      <vt:lpstr>'39895-vmills2'!Print_Area</vt:lpstr>
      <vt:lpstr>'39896-newmarket'!Print_Area</vt:lpstr>
      <vt:lpstr>'39897-duff'!Print_Area</vt:lpstr>
      <vt:lpstr>'39898-bramalea'!Print_Area</vt:lpstr>
      <vt:lpstr>'39903-online'!Print_Area</vt:lpstr>
      <vt:lpstr>Invoice!Print_Area</vt:lpstr>
      <vt:lpstr>'Shipping Invoice'!Print_Area</vt:lpstr>
      <vt:lpstr>'Tax Invoice'!Print_Area</vt:lpstr>
      <vt:lpstr>'39885-vmills'!Print_Titles</vt:lpstr>
      <vt:lpstr>'39886-sq1'!Print_Titles</vt:lpstr>
      <vt:lpstr>'39887-scar'!Print_Titles</vt:lpstr>
      <vt:lpstr>'39888-osh'!Print_Titles</vt:lpstr>
      <vt:lpstr>'39895-vmills2'!Print_Titles</vt:lpstr>
      <vt:lpstr>'39896-newmarket'!Print_Titles</vt:lpstr>
      <vt:lpstr>'39897-duff'!Print_Titles</vt:lpstr>
      <vt:lpstr>'39898-bramalea'!Print_Titles</vt:lpstr>
      <vt:lpstr>'39903-online'!Print_Titles</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2023-09-08T09:53:38Z</cp:lastPrinted>
  <dcterms:created xsi:type="dcterms:W3CDTF">2009-06-02T18:56:54Z</dcterms:created>
  <dcterms:modified xsi:type="dcterms:W3CDTF">2023-09-08T09:53:42Z</dcterms:modified>
</cp:coreProperties>
</file>