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AA50D146-A8FB-4703-BC7A-2C68F409F9BC}" xr6:coauthVersionLast="47" xr6:coauthVersionMax="47" xr10:uidLastSave="{00000000-0000-0000-0000-000000000000}"/>
  <bookViews>
    <workbookView xWindow="28680" yWindow="-120" windowWidth="29040" windowHeight="15840" xr2:uid="{00000000-000D-0000-FFFF-FFFF00000000}"/>
  </bookViews>
  <sheets>
    <sheet name="Invoice" sheetId="2" r:id="rId1"/>
    <sheet name="Copy paste to Here" sheetId="5" state="hidden" r:id="rId2"/>
    <sheet name="With Photos" sheetId="12" r:id="rId3"/>
    <sheet name="Shipping Invoice" sheetId="7" r:id="rId4"/>
    <sheet name="Tax Invoice" sheetId="6" state="hidden"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Invoice!$A$1:$K$166</definedName>
    <definedName name="_xlnm.Print_Area" localSheetId="3">'Shipping Invoice'!$A$1:$L$159</definedName>
    <definedName name="_xlnm.Print_Area" localSheetId="4">'Tax Invoice'!$A$1:$H$1013</definedName>
    <definedName name="_xlnm.Print_Area" localSheetId="2">'With Photos'!$A$1:$L$159</definedName>
    <definedName name="_xlnm.Print_Titles" localSheetId="0">Invoice!$2:$22</definedName>
    <definedName name="_xlnm.Print_Titles" localSheetId="3">'Shipping Invoice'!$1:$22</definedName>
    <definedName name="_xlnm.Print_Titles" localSheetId="4">'Tax Invoice'!$1:$17</definedName>
    <definedName name="_xlnm.Print_Titles" localSheetId="2">'With Photos'!$2:$22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65" i="2" l="1"/>
  <c r="K156" i="7"/>
  <c r="K156" i="12"/>
  <c r="K155" i="12"/>
  <c r="J156" i="2"/>
  <c r="J155" i="2"/>
  <c r="K153" i="12"/>
  <c r="K152" i="12"/>
  <c r="K151" i="12"/>
  <c r="K150" i="12"/>
  <c r="K149" i="12"/>
  <c r="K148" i="12"/>
  <c r="K147" i="12"/>
  <c r="K146" i="12"/>
  <c r="K145" i="12"/>
  <c r="K144" i="12"/>
  <c r="K143" i="12"/>
  <c r="K142" i="12"/>
  <c r="K141" i="12"/>
  <c r="K140" i="12"/>
  <c r="K139" i="12"/>
  <c r="K138" i="12"/>
  <c r="K137" i="12"/>
  <c r="K136" i="12"/>
  <c r="K135" i="12"/>
  <c r="K134" i="12"/>
  <c r="K133" i="12"/>
  <c r="K132" i="12"/>
  <c r="K131" i="12"/>
  <c r="K130" i="12"/>
  <c r="K129" i="12"/>
  <c r="K128" i="12"/>
  <c r="K127" i="12"/>
  <c r="K126" i="12"/>
  <c r="K125" i="12"/>
  <c r="K124" i="12"/>
  <c r="K123" i="12"/>
  <c r="K122" i="12"/>
  <c r="K121" i="12"/>
  <c r="K120" i="12"/>
  <c r="K119" i="12"/>
  <c r="K118" i="12"/>
  <c r="K117" i="12"/>
  <c r="K116" i="12"/>
  <c r="K115" i="12"/>
  <c r="K114" i="12"/>
  <c r="K113" i="12"/>
  <c r="K112" i="12"/>
  <c r="K111" i="12"/>
  <c r="K110" i="12"/>
  <c r="K109" i="12"/>
  <c r="K108" i="12"/>
  <c r="K107" i="12"/>
  <c r="K106" i="12"/>
  <c r="K105" i="12"/>
  <c r="K104" i="12"/>
  <c r="K103" i="12"/>
  <c r="K102" i="12"/>
  <c r="K101" i="12"/>
  <c r="K100" i="12"/>
  <c r="K99" i="12"/>
  <c r="K98" i="12"/>
  <c r="K97" i="12"/>
  <c r="K96" i="12"/>
  <c r="K95" i="12"/>
  <c r="K94" i="12"/>
  <c r="K93" i="12"/>
  <c r="K92" i="12"/>
  <c r="K91" i="12"/>
  <c r="K90" i="12"/>
  <c r="K89" i="12"/>
  <c r="K88" i="12"/>
  <c r="K87" i="12"/>
  <c r="K86" i="12"/>
  <c r="K85" i="12"/>
  <c r="K84" i="12"/>
  <c r="K83" i="12"/>
  <c r="K82" i="12"/>
  <c r="K81" i="12"/>
  <c r="K80" i="12"/>
  <c r="K79" i="12"/>
  <c r="K78" i="12"/>
  <c r="K77" i="12"/>
  <c r="K76" i="12"/>
  <c r="K75" i="12"/>
  <c r="K74" i="12"/>
  <c r="K73" i="12"/>
  <c r="K72" i="12"/>
  <c r="K71" i="12"/>
  <c r="K70" i="12"/>
  <c r="K69" i="12"/>
  <c r="K68" i="12"/>
  <c r="K67" i="12"/>
  <c r="K66" i="12"/>
  <c r="K65" i="12"/>
  <c r="K64" i="12"/>
  <c r="K63" i="12"/>
  <c r="K62" i="12"/>
  <c r="K61" i="12"/>
  <c r="K60" i="12"/>
  <c r="K59" i="12"/>
  <c r="K58" i="12"/>
  <c r="K57" i="12"/>
  <c r="K56" i="12"/>
  <c r="K55" i="12"/>
  <c r="K54" i="12"/>
  <c r="K53" i="12"/>
  <c r="K52" i="12"/>
  <c r="K51" i="12"/>
  <c r="K50" i="12"/>
  <c r="K49" i="12"/>
  <c r="K48" i="12"/>
  <c r="K47" i="12"/>
  <c r="K46" i="12"/>
  <c r="K45" i="12"/>
  <c r="K44" i="12"/>
  <c r="K43" i="12"/>
  <c r="K42" i="12"/>
  <c r="K41" i="12"/>
  <c r="K40" i="12"/>
  <c r="K39" i="12"/>
  <c r="K38" i="12"/>
  <c r="K37" i="12"/>
  <c r="K36" i="12"/>
  <c r="K35" i="12"/>
  <c r="K34" i="12"/>
  <c r="K33" i="12"/>
  <c r="K32" i="12"/>
  <c r="K31" i="12"/>
  <c r="K30" i="12"/>
  <c r="K29" i="12"/>
  <c r="K28" i="12"/>
  <c r="K27" i="12"/>
  <c r="K26" i="12"/>
  <c r="K25" i="12"/>
  <c r="K24" i="12"/>
  <c r="K23" i="12"/>
  <c r="K154" i="12" l="1"/>
  <c r="K158" i="12" s="1"/>
  <c r="E140" i="6"/>
  <c r="E135" i="6"/>
  <c r="E133" i="6"/>
  <c r="E124" i="6"/>
  <c r="E119" i="6"/>
  <c r="E117" i="6"/>
  <c r="E108" i="6"/>
  <c r="E103" i="6"/>
  <c r="E101" i="6"/>
  <c r="E92" i="6"/>
  <c r="E87" i="6"/>
  <c r="E85" i="6"/>
  <c r="E76" i="6"/>
  <c r="E71" i="6"/>
  <c r="E69" i="6"/>
  <c r="E60" i="6"/>
  <c r="E55" i="6"/>
  <c r="E53" i="6"/>
  <c r="E44" i="6"/>
  <c r="E39" i="6"/>
  <c r="E37" i="6"/>
  <c r="E28" i="6"/>
  <c r="E23" i="6"/>
  <c r="E21" i="6"/>
  <c r="K15" i="7"/>
  <c r="K18" i="7"/>
  <c r="K11" i="7"/>
  <c r="N1" i="7"/>
  <c r="I150" i="7" s="1"/>
  <c r="N1" i="6"/>
  <c r="E139" i="6" s="1"/>
  <c r="F1002" i="6"/>
  <c r="D148" i="6"/>
  <c r="B153" i="7" s="1"/>
  <c r="D147" i="6"/>
  <c r="B152" i="7" s="1"/>
  <c r="D146" i="6"/>
  <c r="B151" i="7" s="1"/>
  <c r="D145" i="6"/>
  <c r="B150" i="7" s="1"/>
  <c r="D144" i="6"/>
  <c r="B149" i="7" s="1"/>
  <c r="D143" i="6"/>
  <c r="B148" i="7" s="1"/>
  <c r="D142" i="6"/>
  <c r="B147" i="7" s="1"/>
  <c r="D141" i="6"/>
  <c r="B146" i="7" s="1"/>
  <c r="D140" i="6"/>
  <c r="B145" i="7" s="1"/>
  <c r="D139" i="6"/>
  <c r="B144" i="7" s="1"/>
  <c r="D138" i="6"/>
  <c r="B143" i="7" s="1"/>
  <c r="D137" i="6"/>
  <c r="B142" i="7" s="1"/>
  <c r="D136" i="6"/>
  <c r="B141" i="7" s="1"/>
  <c r="D135" i="6"/>
  <c r="B140" i="7" s="1"/>
  <c r="D134" i="6"/>
  <c r="B139" i="7" s="1"/>
  <c r="D133" i="6"/>
  <c r="B138" i="7" s="1"/>
  <c r="D132" i="6"/>
  <c r="B137" i="7" s="1"/>
  <c r="D131" i="6"/>
  <c r="B136" i="7" s="1"/>
  <c r="D130" i="6"/>
  <c r="B135" i="7" s="1"/>
  <c r="D129" i="6"/>
  <c r="B134" i="7" s="1"/>
  <c r="D128" i="6"/>
  <c r="B133" i="7" s="1"/>
  <c r="D127" i="6"/>
  <c r="B132" i="7" s="1"/>
  <c r="D126" i="6"/>
  <c r="B131" i="7" s="1"/>
  <c r="D125" i="6"/>
  <c r="B130" i="7" s="1"/>
  <c r="D124" i="6"/>
  <c r="B129" i="7" s="1"/>
  <c r="D123" i="6"/>
  <c r="B128" i="7" s="1"/>
  <c r="D122" i="6"/>
  <c r="B127" i="7" s="1"/>
  <c r="D121" i="6"/>
  <c r="B126" i="7" s="1"/>
  <c r="D120" i="6"/>
  <c r="B125" i="7" s="1"/>
  <c r="D119" i="6"/>
  <c r="B124" i="7" s="1"/>
  <c r="D118" i="6"/>
  <c r="B123" i="7" s="1"/>
  <c r="D117" i="6"/>
  <c r="B122" i="7" s="1"/>
  <c r="D116" i="6"/>
  <c r="B121" i="7" s="1"/>
  <c r="D115" i="6"/>
  <c r="B120" i="7" s="1"/>
  <c r="D114" i="6"/>
  <c r="B119" i="7" s="1"/>
  <c r="D113" i="6"/>
  <c r="B118" i="7" s="1"/>
  <c r="D112" i="6"/>
  <c r="B117" i="7" s="1"/>
  <c r="D111" i="6"/>
  <c r="B116" i="7" s="1"/>
  <c r="D110" i="6"/>
  <c r="B115" i="7" s="1"/>
  <c r="D109" i="6"/>
  <c r="B114" i="7" s="1"/>
  <c r="D108" i="6"/>
  <c r="B113" i="7" s="1"/>
  <c r="D107" i="6"/>
  <c r="B112" i="7" s="1"/>
  <c r="D106" i="6"/>
  <c r="B111" i="7" s="1"/>
  <c r="D105" i="6"/>
  <c r="B110" i="7" s="1"/>
  <c r="D104" i="6"/>
  <c r="B109" i="7" s="1"/>
  <c r="D103" i="6"/>
  <c r="B108" i="7" s="1"/>
  <c r="D102" i="6"/>
  <c r="B107" i="7" s="1"/>
  <c r="D101" i="6"/>
  <c r="B106" i="7" s="1"/>
  <c r="D100" i="6"/>
  <c r="B105" i="7" s="1"/>
  <c r="D99" i="6"/>
  <c r="B104" i="7" s="1"/>
  <c r="D98" i="6"/>
  <c r="B103" i="7" s="1"/>
  <c r="D97" i="6"/>
  <c r="B102" i="7" s="1"/>
  <c r="D96" i="6"/>
  <c r="B101" i="7" s="1"/>
  <c r="D95" i="6"/>
  <c r="B100" i="7" s="1"/>
  <c r="D94" i="6"/>
  <c r="B99" i="7" s="1"/>
  <c r="D93" i="6"/>
  <c r="B98" i="7" s="1"/>
  <c r="D92" i="6"/>
  <c r="B97" i="7" s="1"/>
  <c r="D91" i="6"/>
  <c r="B96" i="7" s="1"/>
  <c r="D90" i="6"/>
  <c r="B95" i="7" s="1"/>
  <c r="D89" i="6"/>
  <c r="B94" i="7" s="1"/>
  <c r="D88" i="6"/>
  <c r="B93" i="7" s="1"/>
  <c r="D87" i="6"/>
  <c r="B92" i="7" s="1"/>
  <c r="D86" i="6"/>
  <c r="B91" i="7" s="1"/>
  <c r="D85" i="6"/>
  <c r="B90" i="7" s="1"/>
  <c r="D84" i="6"/>
  <c r="B89" i="7" s="1"/>
  <c r="D83" i="6"/>
  <c r="B88" i="7" s="1"/>
  <c r="D82" i="6"/>
  <c r="B87" i="7" s="1"/>
  <c r="D81" i="6"/>
  <c r="B86" i="7" s="1"/>
  <c r="D80" i="6"/>
  <c r="B85" i="7" s="1"/>
  <c r="D79" i="6"/>
  <c r="B84" i="7" s="1"/>
  <c r="D78" i="6"/>
  <c r="B83" i="7" s="1"/>
  <c r="D77" i="6"/>
  <c r="B82" i="7" s="1"/>
  <c r="D76" i="6"/>
  <c r="B81" i="7" s="1"/>
  <c r="D75" i="6"/>
  <c r="B80" i="7" s="1"/>
  <c r="D74" i="6"/>
  <c r="B79" i="7" s="1"/>
  <c r="D73" i="6"/>
  <c r="B78" i="7" s="1"/>
  <c r="D72" i="6"/>
  <c r="B77" i="7" s="1"/>
  <c r="D71" i="6"/>
  <c r="B76" i="7" s="1"/>
  <c r="D70" i="6"/>
  <c r="B75" i="7" s="1"/>
  <c r="D69" i="6"/>
  <c r="B74" i="7" s="1"/>
  <c r="D68" i="6"/>
  <c r="B73" i="7" s="1"/>
  <c r="D67" i="6"/>
  <c r="B72" i="7" s="1"/>
  <c r="D66" i="6"/>
  <c r="B71" i="7" s="1"/>
  <c r="D65" i="6"/>
  <c r="B70" i="7" s="1"/>
  <c r="D64" i="6"/>
  <c r="B69" i="7" s="1"/>
  <c r="D63" i="6"/>
  <c r="B68" i="7" s="1"/>
  <c r="D62" i="6"/>
  <c r="B67" i="7" s="1"/>
  <c r="D61" i="6"/>
  <c r="B66" i="7" s="1"/>
  <c r="D60" i="6"/>
  <c r="B65" i="7" s="1"/>
  <c r="D59" i="6"/>
  <c r="B64" i="7" s="1"/>
  <c r="D58" i="6"/>
  <c r="B63" i="7" s="1"/>
  <c r="D57" i="6"/>
  <c r="B62" i="7" s="1"/>
  <c r="D56" i="6"/>
  <c r="B61" i="7" s="1"/>
  <c r="D55" i="6"/>
  <c r="B60" i="7" s="1"/>
  <c r="D54" i="6"/>
  <c r="B59" i="7" s="1"/>
  <c r="D53" i="6"/>
  <c r="B58" i="7" s="1"/>
  <c r="D52" i="6"/>
  <c r="B57" i="7" s="1"/>
  <c r="D51" i="6"/>
  <c r="B56" i="7" s="1"/>
  <c r="D50" i="6"/>
  <c r="B55" i="7" s="1"/>
  <c r="D49" i="6"/>
  <c r="B54" i="7" s="1"/>
  <c r="D48" i="6"/>
  <c r="B53" i="7" s="1"/>
  <c r="D47" i="6"/>
  <c r="B52" i="7" s="1"/>
  <c r="D46" i="6"/>
  <c r="B51" i="7" s="1"/>
  <c r="D45" i="6"/>
  <c r="B50" i="7" s="1"/>
  <c r="D44" i="6"/>
  <c r="B49" i="7" s="1"/>
  <c r="D43" i="6"/>
  <c r="B48" i="7" s="1"/>
  <c r="D42" i="6"/>
  <c r="B47" i="7" s="1"/>
  <c r="D41" i="6"/>
  <c r="B46" i="7" s="1"/>
  <c r="D40" i="6"/>
  <c r="B45" i="7" s="1"/>
  <c r="D39" i="6"/>
  <c r="B44" i="7" s="1"/>
  <c r="D38" i="6"/>
  <c r="B43" i="7" s="1"/>
  <c r="D37" i="6"/>
  <c r="B42" i="7" s="1"/>
  <c r="D36" i="6"/>
  <c r="B41" i="7" s="1"/>
  <c r="D35" i="6"/>
  <c r="B40" i="7" s="1"/>
  <c r="D34" i="6"/>
  <c r="B39" i="7" s="1"/>
  <c r="D33" i="6"/>
  <c r="B38" i="7" s="1"/>
  <c r="D32" i="6"/>
  <c r="B37" i="7" s="1"/>
  <c r="D31" i="6"/>
  <c r="B36" i="7" s="1"/>
  <c r="D30" i="6"/>
  <c r="B35" i="7" s="1"/>
  <c r="D29" i="6"/>
  <c r="B34" i="7" s="1"/>
  <c r="D28" i="6"/>
  <c r="B33" i="7" s="1"/>
  <c r="D27" i="6"/>
  <c r="B32" i="7" s="1"/>
  <c r="D26" i="6"/>
  <c r="B31" i="7" s="1"/>
  <c r="D25" i="6"/>
  <c r="B30" i="7" s="1"/>
  <c r="D24" i="6"/>
  <c r="B29" i="7" s="1"/>
  <c r="D23" i="6"/>
  <c r="B28" i="7" s="1"/>
  <c r="D22" i="6"/>
  <c r="B27" i="7" s="1"/>
  <c r="D21" i="6"/>
  <c r="B26" i="7" s="1"/>
  <c r="D20" i="6"/>
  <c r="B25" i="7" s="1"/>
  <c r="D19" i="6"/>
  <c r="B24" i="7" s="1"/>
  <c r="D18" i="6"/>
  <c r="B23" i="7" s="1"/>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A1007" i="6"/>
  <c r="A1006" i="6"/>
  <c r="A1005" i="6"/>
  <c r="F1004" i="6"/>
  <c r="A1004" i="6"/>
  <c r="A1003" i="6"/>
  <c r="A1002" i="6"/>
  <c r="A1001" i="6"/>
  <c r="I35" i="7" l="1"/>
  <c r="I64" i="7"/>
  <c r="K64" i="7" s="1"/>
  <c r="I80" i="7"/>
  <c r="K80" i="7" s="1"/>
  <c r="I31" i="7"/>
  <c r="K31" i="7" s="1"/>
  <c r="I151" i="7"/>
  <c r="I33" i="7"/>
  <c r="K33" i="7" s="1"/>
  <c r="I78" i="7"/>
  <c r="K78" i="7" s="1"/>
  <c r="I45" i="7"/>
  <c r="K45" i="7" s="1"/>
  <c r="I112" i="7"/>
  <c r="K112" i="7" s="1"/>
  <c r="I47" i="7"/>
  <c r="I128" i="7"/>
  <c r="I29" i="7"/>
  <c r="K29" i="7" s="1"/>
  <c r="I60" i="7"/>
  <c r="K60" i="7" s="1"/>
  <c r="I140" i="7"/>
  <c r="K140" i="7" s="1"/>
  <c r="I62" i="7"/>
  <c r="K62" i="7" s="1"/>
  <c r="I76" i="7"/>
  <c r="I96" i="7"/>
  <c r="K96" i="7" s="1"/>
  <c r="I108" i="7"/>
  <c r="K108" i="7" s="1"/>
  <c r="I124" i="7"/>
  <c r="K124" i="7" s="1"/>
  <c r="J154" i="2"/>
  <c r="I92" i="7"/>
  <c r="K92" i="7" s="1"/>
  <c r="I49" i="7"/>
  <c r="K151" i="7"/>
  <c r="K150" i="7"/>
  <c r="I30" i="7"/>
  <c r="K30" i="7" s="1"/>
  <c r="I46" i="7"/>
  <c r="K46" i="7" s="1"/>
  <c r="I61" i="7"/>
  <c r="K61" i="7" s="1"/>
  <c r="I77" i="7"/>
  <c r="K77" i="7" s="1"/>
  <c r="I93" i="7"/>
  <c r="K93" i="7" s="1"/>
  <c r="I109" i="7"/>
  <c r="K109" i="7" s="1"/>
  <c r="I125" i="7"/>
  <c r="K125" i="7" s="1"/>
  <c r="I137" i="7"/>
  <c r="K137" i="7" s="1"/>
  <c r="I152" i="7"/>
  <c r="K152" i="7" s="1"/>
  <c r="I94" i="7"/>
  <c r="K94" i="7" s="1"/>
  <c r="I110" i="7"/>
  <c r="K110" i="7" s="1"/>
  <c r="I126" i="7"/>
  <c r="K126" i="7" s="1"/>
  <c r="I138" i="7"/>
  <c r="K138" i="7" s="1"/>
  <c r="I32" i="7"/>
  <c r="K32" i="7" s="1"/>
  <c r="I48" i="7"/>
  <c r="K48" i="7" s="1"/>
  <c r="I63" i="7"/>
  <c r="K63" i="7" s="1"/>
  <c r="I79" i="7"/>
  <c r="K79" i="7" s="1"/>
  <c r="I95" i="7"/>
  <c r="K95" i="7" s="1"/>
  <c r="I111" i="7"/>
  <c r="K111" i="7" s="1"/>
  <c r="I127" i="7"/>
  <c r="K127" i="7" s="1"/>
  <c r="I139" i="7"/>
  <c r="K139" i="7" s="1"/>
  <c r="I153" i="7"/>
  <c r="K153" i="7" s="1"/>
  <c r="I34" i="7"/>
  <c r="K34" i="7" s="1"/>
  <c r="I50" i="7"/>
  <c r="K50" i="7" s="1"/>
  <c r="I65" i="7"/>
  <c r="K65" i="7" s="1"/>
  <c r="I81" i="7"/>
  <c r="K81" i="7" s="1"/>
  <c r="I97" i="7"/>
  <c r="K97" i="7" s="1"/>
  <c r="I113" i="7"/>
  <c r="K113" i="7" s="1"/>
  <c r="I129" i="7"/>
  <c r="K129" i="7" s="1"/>
  <c r="I141" i="7"/>
  <c r="K141" i="7" s="1"/>
  <c r="I66" i="7"/>
  <c r="K66" i="7" s="1"/>
  <c r="I82" i="7"/>
  <c r="K82" i="7" s="1"/>
  <c r="I98" i="7"/>
  <c r="K98" i="7" s="1"/>
  <c r="I114" i="7"/>
  <c r="K114" i="7" s="1"/>
  <c r="I142" i="7"/>
  <c r="K142" i="7" s="1"/>
  <c r="K76" i="7"/>
  <c r="I36" i="7"/>
  <c r="K36" i="7" s="1"/>
  <c r="I51" i="7"/>
  <c r="K51" i="7" s="1"/>
  <c r="I67" i="7"/>
  <c r="K67" i="7" s="1"/>
  <c r="I83" i="7"/>
  <c r="K83" i="7" s="1"/>
  <c r="I99" i="7"/>
  <c r="K99" i="7" s="1"/>
  <c r="I115" i="7"/>
  <c r="K115" i="7" s="1"/>
  <c r="I130" i="7"/>
  <c r="K130" i="7" s="1"/>
  <c r="I143" i="7"/>
  <c r="K143" i="7" s="1"/>
  <c r="I37" i="7"/>
  <c r="K37" i="7" s="1"/>
  <c r="I52" i="7"/>
  <c r="K52" i="7" s="1"/>
  <c r="I68" i="7"/>
  <c r="K68" i="7" s="1"/>
  <c r="I84" i="7"/>
  <c r="K84" i="7" s="1"/>
  <c r="I100" i="7"/>
  <c r="K100" i="7" s="1"/>
  <c r="I116" i="7"/>
  <c r="K116" i="7" s="1"/>
  <c r="I131" i="7"/>
  <c r="K131" i="7" s="1"/>
  <c r="I144" i="7"/>
  <c r="K144" i="7" s="1"/>
  <c r="I23" i="7"/>
  <c r="K23" i="7" s="1"/>
  <c r="I117" i="7"/>
  <c r="K117" i="7" s="1"/>
  <c r="K47" i="7"/>
  <c r="I54" i="7"/>
  <c r="K54" i="7" s="1"/>
  <c r="I118" i="7"/>
  <c r="K118" i="7" s="1"/>
  <c r="K128" i="7"/>
  <c r="I40" i="7"/>
  <c r="K40" i="7" s="1"/>
  <c r="I55" i="7"/>
  <c r="K55" i="7" s="1"/>
  <c r="I71" i="7"/>
  <c r="K71" i="7" s="1"/>
  <c r="I87" i="7"/>
  <c r="K87" i="7" s="1"/>
  <c r="I103" i="7"/>
  <c r="K103" i="7" s="1"/>
  <c r="I119" i="7"/>
  <c r="K119" i="7" s="1"/>
  <c r="I132" i="7"/>
  <c r="K132" i="7" s="1"/>
  <c r="I24" i="7"/>
  <c r="K24" i="7" s="1"/>
  <c r="I39" i="7"/>
  <c r="K39" i="7" s="1"/>
  <c r="I70" i="7"/>
  <c r="K70" i="7" s="1"/>
  <c r="I86" i="7"/>
  <c r="K86" i="7" s="1"/>
  <c r="I102" i="7"/>
  <c r="K102" i="7" s="1"/>
  <c r="I133" i="7"/>
  <c r="K133" i="7" s="1"/>
  <c r="I146" i="7"/>
  <c r="K146" i="7" s="1"/>
  <c r="K49" i="7"/>
  <c r="I25" i="7"/>
  <c r="K25" i="7" s="1"/>
  <c r="I41" i="7"/>
  <c r="K41" i="7" s="1"/>
  <c r="I56" i="7"/>
  <c r="K56" i="7" s="1"/>
  <c r="I72" i="7"/>
  <c r="K72" i="7" s="1"/>
  <c r="I88" i="7"/>
  <c r="K88" i="7" s="1"/>
  <c r="I104" i="7"/>
  <c r="K104" i="7" s="1"/>
  <c r="I120" i="7"/>
  <c r="K120" i="7" s="1"/>
  <c r="I134" i="7"/>
  <c r="K134" i="7" s="1"/>
  <c r="I147" i="7"/>
  <c r="K147" i="7" s="1"/>
  <c r="I38" i="7"/>
  <c r="K38" i="7" s="1"/>
  <c r="I53" i="7"/>
  <c r="K53" i="7" s="1"/>
  <c r="I69" i="7"/>
  <c r="K69" i="7" s="1"/>
  <c r="I85" i="7"/>
  <c r="K85" i="7" s="1"/>
  <c r="I101" i="7"/>
  <c r="K101" i="7" s="1"/>
  <c r="I145" i="7"/>
  <c r="K145" i="7" s="1"/>
  <c r="I26" i="7"/>
  <c r="K26" i="7" s="1"/>
  <c r="I42" i="7"/>
  <c r="K42" i="7" s="1"/>
  <c r="I57" i="7"/>
  <c r="K57" i="7" s="1"/>
  <c r="I73" i="7"/>
  <c r="K73" i="7" s="1"/>
  <c r="I89" i="7"/>
  <c r="K89" i="7" s="1"/>
  <c r="I105" i="7"/>
  <c r="K105" i="7" s="1"/>
  <c r="I121" i="7"/>
  <c r="K121" i="7" s="1"/>
  <c r="I135" i="7"/>
  <c r="I148" i="7"/>
  <c r="K148" i="7" s="1"/>
  <c r="K35" i="7"/>
  <c r="I27" i="7"/>
  <c r="K27" i="7" s="1"/>
  <c r="I43" i="7"/>
  <c r="K43" i="7" s="1"/>
  <c r="I58" i="7"/>
  <c r="K58" i="7" s="1"/>
  <c r="I74" i="7"/>
  <c r="K74" i="7" s="1"/>
  <c r="I90" i="7"/>
  <c r="K90" i="7" s="1"/>
  <c r="I106" i="7"/>
  <c r="K106" i="7" s="1"/>
  <c r="I122" i="7"/>
  <c r="K122" i="7" s="1"/>
  <c r="K135" i="7"/>
  <c r="I149" i="7"/>
  <c r="K149" i="7" s="1"/>
  <c r="I28" i="7"/>
  <c r="K28" i="7" s="1"/>
  <c r="I44" i="7"/>
  <c r="K44" i="7" s="1"/>
  <c r="I59" i="7"/>
  <c r="K59" i="7" s="1"/>
  <c r="I75" i="7"/>
  <c r="K75" i="7" s="1"/>
  <c r="I91" i="7"/>
  <c r="K91" i="7" s="1"/>
  <c r="I107" i="7"/>
  <c r="K107" i="7" s="1"/>
  <c r="I123" i="7"/>
  <c r="K123" i="7" s="1"/>
  <c r="I136" i="7"/>
  <c r="K136" i="7" s="1"/>
  <c r="E29" i="6"/>
  <c r="E45" i="6"/>
  <c r="E61" i="6"/>
  <c r="E77" i="6"/>
  <c r="E93" i="6"/>
  <c r="E109" i="6"/>
  <c r="E125" i="6"/>
  <c r="E141" i="6"/>
  <c r="E30" i="6"/>
  <c r="E46" i="6"/>
  <c r="E62" i="6"/>
  <c r="E78" i="6"/>
  <c r="E94" i="6"/>
  <c r="E110" i="6"/>
  <c r="E126" i="6"/>
  <c r="E142" i="6"/>
  <c r="E31" i="6"/>
  <c r="E47" i="6"/>
  <c r="E63" i="6"/>
  <c r="E79" i="6"/>
  <c r="E95" i="6"/>
  <c r="E111" i="6"/>
  <c r="E127" i="6"/>
  <c r="E143" i="6"/>
  <c r="E32" i="6"/>
  <c r="E48" i="6"/>
  <c r="E64" i="6"/>
  <c r="E80" i="6"/>
  <c r="E96" i="6"/>
  <c r="E112" i="6"/>
  <c r="E128" i="6"/>
  <c r="E144" i="6"/>
  <c r="E33" i="6"/>
  <c r="E49" i="6"/>
  <c r="E65" i="6"/>
  <c r="E81" i="6"/>
  <c r="E97" i="6"/>
  <c r="E113" i="6"/>
  <c r="E129" i="6"/>
  <c r="E145" i="6"/>
  <c r="E18" i="6"/>
  <c r="E34" i="6"/>
  <c r="E50" i="6"/>
  <c r="E66" i="6"/>
  <c r="E82" i="6"/>
  <c r="E98" i="6"/>
  <c r="E114" i="6"/>
  <c r="E130" i="6"/>
  <c r="E146" i="6"/>
  <c r="E19" i="6"/>
  <c r="E35" i="6"/>
  <c r="E51" i="6"/>
  <c r="E67" i="6"/>
  <c r="E83" i="6"/>
  <c r="E99" i="6"/>
  <c r="E115" i="6"/>
  <c r="E131" i="6"/>
  <c r="E147" i="6"/>
  <c r="E20" i="6"/>
  <c r="E36" i="6"/>
  <c r="E52" i="6"/>
  <c r="E68" i="6"/>
  <c r="E84" i="6"/>
  <c r="E100" i="6"/>
  <c r="E116" i="6"/>
  <c r="E132" i="6"/>
  <c r="E148" i="6"/>
  <c r="E22" i="6"/>
  <c r="E38" i="6"/>
  <c r="E54" i="6"/>
  <c r="E70" i="6"/>
  <c r="E86" i="6"/>
  <c r="E102" i="6"/>
  <c r="E118" i="6"/>
  <c r="E134" i="6"/>
  <c r="E24" i="6"/>
  <c r="E40" i="6"/>
  <c r="E56" i="6"/>
  <c r="E72" i="6"/>
  <c r="E88" i="6"/>
  <c r="E104" i="6"/>
  <c r="E120" i="6"/>
  <c r="E136" i="6"/>
  <c r="E25" i="6"/>
  <c r="E41" i="6"/>
  <c r="E57" i="6"/>
  <c r="E73" i="6"/>
  <c r="E89" i="6"/>
  <c r="E105" i="6"/>
  <c r="E121" i="6"/>
  <c r="E137" i="6"/>
  <c r="E26" i="6"/>
  <c r="E42" i="6"/>
  <c r="E58" i="6"/>
  <c r="E74" i="6"/>
  <c r="E90" i="6"/>
  <c r="E106" i="6"/>
  <c r="E122" i="6"/>
  <c r="E138" i="6"/>
  <c r="E27" i="6"/>
  <c r="E43" i="6"/>
  <c r="E59" i="6"/>
  <c r="E75" i="6"/>
  <c r="E91" i="6"/>
  <c r="E107" i="6"/>
  <c r="E123" i="6"/>
  <c r="B154" i="7"/>
  <c r="M11" i="6"/>
  <c r="I162" i="2" s="1"/>
  <c r="F1001" i="6" l="1"/>
  <c r="J158" i="2"/>
  <c r="K154" i="7"/>
  <c r="K155"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F14" i="6"/>
  <c r="A14" i="6"/>
  <c r="F13" i="6"/>
  <c r="A13" i="6"/>
  <c r="F12" i="6"/>
  <c r="A12" i="6"/>
  <c r="F11" i="6"/>
  <c r="A11" i="6"/>
  <c r="F10" i="6"/>
  <c r="A10" i="6"/>
  <c r="J9" i="6"/>
  <c r="F17" i="6" s="1"/>
  <c r="K158" i="7" l="1"/>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61" i="2" s="1"/>
  <c r="I163" i="2" l="1"/>
  <c r="I166" i="2"/>
  <c r="I164"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<sst xmlns="http://schemas.openxmlformats.org/spreadsheetml/2006/main" count="4381" uniqueCount="980">
  <si>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</si>
  <si>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</si>
  <si>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</si>
  <si>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</si>
  <si>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</si>
  <si>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</si>
  <si>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</si>
  <si>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</si>
  <si>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</si>
  <si>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</si>
  <si>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</si>
  <si>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</si>
  <si>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</si>
  <si>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</si>
  <si>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</si>
  <si>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</si>
  <si>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</si>
  <si>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</si>
  <si>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</si>
  <si>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</si>
  <si>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</si>
  <si>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</si>
  <si>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</si>
  <si>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</si>
  <si>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</si>
  <si>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</si>
  <si>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</si>
  <si>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</si>
  <si>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</si>
  <si>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</si>
  <si>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</si>
  <si>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</si>
  <si>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</si>
  <si>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</si>
  <si>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</si>
  <si>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</si>
  <si>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</si>
  <si>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</si>
  <si>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</si>
  <si>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</si>
  <si>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</si>
  <si>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</si>
  <si>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</si>
  <si>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</si>
  <si>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</si>
  <si>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</si>
  <si>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</si>
  <si>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</si>
  <si>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</si>
  <si>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</si>
  <si>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</si>
  <si>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</si>
  <si>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</si>
  <si>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</si>
  <si>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</si>
  <si>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</si>
  <si>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</si>
  <si>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</si>
  <si>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</si>
  <si>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</si>
  <si>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</si>
  <si>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</si>
  <si>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</si>
  <si>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</si>
  <si>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</si>
  <si>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</si>
  <si>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</si>
  <si>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</si>
  <si>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</si>
  <si>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</si>
  <si>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</si>
  <si>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</si>
  <si>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</si>
  <si>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</si>
  <si>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</si>
  <si>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</si>
  <si>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</si>
  <si>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</si>
  <si>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</si>
  <si>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</si>
  <si>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</si>
  <si>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</si>
  <si>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</si>
  <si>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</si>
  <si>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</si>
  <si>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</si>
  <si>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</si>
  <si>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</si>
  <si>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</si>
  <si>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</si>
  <si>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</si>
  <si>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</si>
  <si>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</si>
  <si>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</si>
  <si>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</si>
  <si>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</si>
  <si>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</si>
  <si>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</si>
  <si>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</si>
  <si>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</si>
  <si>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</si>
  <si>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</si>
  <si>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</si>
  <si>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</si>
  <si>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</si>
  <si>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</si>
  <si>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</si>
  <si>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</si>
  <si>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</si>
  <si>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</si>
  <si>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</si>
  <si>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</si>
  <si>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</si>
  <si>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</si>
  <si>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</si>
  <si>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</si>
  <si>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</si>
  <si>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</si>
  <si>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</si>
  <si>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</si>
  <si>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</si>
  <si>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</si>
  <si>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</si>
  <si>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</si>
  <si>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</si>
  <si>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</si>
  <si>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</si>
  <si>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</si>
  <si>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</si>
  <si>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</si>
  <si>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</si>
  <si>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</si>
  <si>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</si>
  <si>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</si>
  <si>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</si>
  <si>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</si>
  <si>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</si>
  <si>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</si>
  <si>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</si>
  <si>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</si>
  <si>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</si>
  <si>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</si>
  <si>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</si>
  <si>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</si>
  <si>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</si>
  <si>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</si>
  <si>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</si>
  <si>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</si>
  <si>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</si>
  <si>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</si>
  <si>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</si>
  <si>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</si>
  <si>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</si>
  <si>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</si>
  <si>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</si>
  <si>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</si>
  <si>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</si>
  <si>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</si>
  <si>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</si>
  <si>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</si>
  <si>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</si>
  <si>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</si>
  <si>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</si>
  <si>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</si>
  <si>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</si>
  <si>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</si>
  <si>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</si>
  <si>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</si>
  <si>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</si>
  <si>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</si>
  <si>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</si>
  <si>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</si>
  <si>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</si>
  <si>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</si>
  <si>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</si>
  <si>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</si>
  <si>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</si>
  <si>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</si>
  <si>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</si>
  <si>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</si>
  <si>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</si>
  <si>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</si>
  <si>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</si>
  <si>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</si>
  <si>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</si>
  <si>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</si>
  <si>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</si>
  <si>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</si>
  <si>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</si>
  <si>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</si>
  <si>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</si>
  <si>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</si>
  <si>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</si>
  <si>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</si>
  <si>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</si>
  <si>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</si>
  <si>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</si>
  <si>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</si>
  <si>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</si>
  <si>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</si>
  <si>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</si>
  <si>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</si>
  <si>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</si>
  <si>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</si>
  <si>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</si>
  <si>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</si>
  <si>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</si>
  <si>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</si>
  <si>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</si>
  <si>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</si>
  <si>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</si>
  <si>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</si>
  <si>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</si>
  <si>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</si>
  <si>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</si>
  <si>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</si>
  <si>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</si>
  <si>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</si>
  <si>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</si>
  <si>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</si>
  <si>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</si>
  <si>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</si>
  <si>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</si>
  <si>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</si>
  <si>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</si>
  <si>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</si>
  <si>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</si>
  <si>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</si>
  <si>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</si>
  <si>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</si>
  <si>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</si>
  <si>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</si>
  <si>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</si>
  <si>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</si>
  <si>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</si>
  <si>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</si>
  <si>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</si>
  <si>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</si>
  <si>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</si>
  <si>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</si>
  <si>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</si>
  <si>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</si>
  <si>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</si>
  <si>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</si>
  <si>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</si>
  <si>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</si>
  <si>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</si>
  <si>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</si>
  <si>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</si>
  <si>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</si>
  <si>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</si>
  <si>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</si>
  <si>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</si>
  <si>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</si>
  <si>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</si>
  <si>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</si>
  <si>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</si>
  <si>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</si>
  <si>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</si>
  <si>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</si>
  <si>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</si>
  <si>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</si>
  <si>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</si>
  <si>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</si>
  <si>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</si>
  <si>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</si>
  <si>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</si>
  <si>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</si>
  <si>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</si>
  <si>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</si>
  <si>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</si>
  <si>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</si>
  <si>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</si>
  <si>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</si>
  <si>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</si>
  <si>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</si>
  <si>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</si>
  <si>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</si>
  <si>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</si>
  <si>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</si>
  <si>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</si>
  <si>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</si>
  <si>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</si>
  <si>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</si>
  <si>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</si>
  <si>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</si>
  <si>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</si>
  <si>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</si>
  <si>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</si>
  <si>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</si>
  <si>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</si>
  <si>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</si>
  <si>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</si>
  <si>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</si>
  <si>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</si>
  <si>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</si>
  <si>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</si>
  <si>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</si>
  <si>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</si>
  <si>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</si>
  <si>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</si>
  <si>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</si>
  <si>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</si>
  <si>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</si>
  <si>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</si>
  <si>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</si>
  <si>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</si>
  <si>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</si>
  <si>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</si>
  <si>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</si>
  <si>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</si>
  <si>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</si>
  <si>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</si>
  <si>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</si>
  <si>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</si>
  <si>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</si>
  <si>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</si>
  <si>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</si>
  <si>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</si>
  <si>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</si>
  <si>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</si>
  <si>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</si>
  <si>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</si>
  <si>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</si>
  <si>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</si>
  <si>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</si>
  <si>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</si>
  <si>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</si>
  <si>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</si>
  <si>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</si>
  <si>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</si>
  <si>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</si>
  <si>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</si>
  <si>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</si>
  <si>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</si>
  <si>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</si>
  <si>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</si>
  <si>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</si>
  <si>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</si>
  <si>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</si>
  <si>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</si>
  <si>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</si>
  <si>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</si>
  <si>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</si>
  <si>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</si>
  <si>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</si>
  <si>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</si>
  <si>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</si>
  <si>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</si>
  <si>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</si>
  <si>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</si>
  <si>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</si>
  <si>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</si>
  <si>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</si>
  <si>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</si>
  <si>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</si>
  <si>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</si>
  <si>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</si>
  <si>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</si>
  <si>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</si>
  <si>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</si>
  <si>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</si>
  <si>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</si>
  <si>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</si>
  <si>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</si>
  <si>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</si>
  <si>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</si>
  <si>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</si>
  <si>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</si>
  <si>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</si>
  <si>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</si>
  <si>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</si>
  <si>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</si>
  <si>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</si>
  <si>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</si>
  <si>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</si>
  <si>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</si>
  <si>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</si>
  <si>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</si>
  <si>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</si>
  <si>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</si>
  <si>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</si>
  <si>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</si>
  <si>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</si>
  <si>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</si>
  <si>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</si>
  <si>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</si>
  <si>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</si>
  <si>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</si>
  <si>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</si>
  <si>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</si>
  <si>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</si>
  <si>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</si>
  <si>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</si>
  <si>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</si>
  <si>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</si>
  <si>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</si>
  <si>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</si>
  <si>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</si>
  <si>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</si>
  <si>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</si>
  <si>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</si>
  <si>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</si>
  <si>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</si>
  <si>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</si>
  <si>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</si>
  <si>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</si>
  <si>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</si>
  <si>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</si>
  <si>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</si>
  <si>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</si>
  <si>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</si>
  <si>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</si>
  <si>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</si>
  <si>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</si>
  <si>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</si>
  <si>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</si>
  <si>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</si>
  <si>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</si>
  <si>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</si>
  <si>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</si>
  <si>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</si>
  <si>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</si>
  <si>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</si>
  <si>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</si>
  <si>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</si>
  <si>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</si>
  <si>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</si>
  <si>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</si>
  <si>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</si>
  <si>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</si>
  <si>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</si>
  <si>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</si>
  <si>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</si>
  <si>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</si>
  <si>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</si>
  <si>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</si>
  <si>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</si>
  <si>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</si>
  <si>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</si>
  <si>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</si>
  <si>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</si>
  <si>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</si>
  <si>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</si>
  <si>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</si>
  <si>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</si>
  <si>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</si>
  <si>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</si>
  <si>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</si>
  <si>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</si>
  <si>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</si>
  <si>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</si>
  <si>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</si>
  <si>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</si>
  <si>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</si>
  <si>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</si>
  <si>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</si>
  <si>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</si>
  <si>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</si>
  <si>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</si>
  <si>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</si>
  <si>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</si>
  <si>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</si>
  <si>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</si>
  <si>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</si>
  <si>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</si>
  <si>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</si>
  <si>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</si>
  <si>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</si>
  <si>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</si>
  <si>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</si>
  <si>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</si>
  <si>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</si>
  <si>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</si>
  <si>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</si>
  <si>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</si>
  <si>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</si>
  <si>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</si>
  <si>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</si>
  <si>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</si>
  <si>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</si>
  <si>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</si>
  <si>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</si>
  <si>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</si>
  <si>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</si>
  <si>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</si>
  <si>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</si>
  <si>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</si>
  <si>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</si>
  <si>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</si>
  <si>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</si>
  <si>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</si>
  <si>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</si>
  <si>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</si>
  <si>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</si>
  <si>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</si>
  <si>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</si>
  <si>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</si>
  <si>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</si>
  <si>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</si>
  <si>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</si>
  <si>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</si>
  <si>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</si>
  <si>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</si>
  <si>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</si>
  <si>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</si>
  <si>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</si>
  <si>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</si>
  <si>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</si>
  <si>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</si>
  <si>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</si>
  <si>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</si>
  <si>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</si>
  <si>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</si>
  <si>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</si>
  <si>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</si>
  <si>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</si>
  <si>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</si>
  <si>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</si>
  <si>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</si>
  <si>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</si>
  <si>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</si>
  <si>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</si>
  <si>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</si>
  <si>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</si>
  <si>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</si>
  <si>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</si>
  <si>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</si>
  <si>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</si>
  <si>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</si>
  <si>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</si>
  <si>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</si>
  <si>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</si>
  <si>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</si>
  <si>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</si>
  <si>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</si>
  <si>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</si>
  <si>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</si>
  <si>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</si>
  <si>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</si>
  <si>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</si>
  <si>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</si>
  <si>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</si>
  <si>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</si>
  <si>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</si>
  <si>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</si>
  <si>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</si>
  <si>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</si>
  <si>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</si>
  <si>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</si>
  <si>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</si>
  <si>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</si>
  <si>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</si>
  <si>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</si>
  <si>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</si>
  <si>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</si>
  <si>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</si>
  <si>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</si>
  <si>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</si>
  <si>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</si>
  <si>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</si>
  <si>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</si>
  <si>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</si>
  <si>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</si>
  <si>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</si>
  <si>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</si>
  <si>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</si>
  <si>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</si>
  <si>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</si>
  <si>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</si>
  <si>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</si>
  <si>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</si>
  <si>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</si>
  <si>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</si>
  <si>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</si>
  <si>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</si>
  <si>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</si>
  <si>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</si>
  <si>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</si>
  <si>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</si>
  <si>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</si>
  <si>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</si>
  <si>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</si>
  <si>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</si>
  <si>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</si>
  <si>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</si>
  <si>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</si>
  <si>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</si>
  <si>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</si>
  <si>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</si>
  <si>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</si>
  <si>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</si>
  <si>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</si>
  <si>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</si>
  <si>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</si>
  <si>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</si>
  <si>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</si>
  <si>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</si>
  <si>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</si>
  <si>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</si>
  <si>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</si>
  <si>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</si>
  <si>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</si>
  <si>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</si>
  <si>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</si>
  <si>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</si>
  <si>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</si>
  <si>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</si>
  <si>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</si>
  <si>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</si>
  <si>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</si>
  <si>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</si>
  <si>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</si>
  <si>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</si>
  <si>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</si>
  <si>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</si>
  <si>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</si>
  <si>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</si>
  <si>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</si>
  <si>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</si>
  <si>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</si>
  <si>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</si>
  <si>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</si>
  <si>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</si>
  <si>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</si>
  <si>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</si>
  <si>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</si>
  <si>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</si>
  <si>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</si>
  <si>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</si>
  <si>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</si>
  <si>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</si>
  <si>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</si>
  <si>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</si>
  <si>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</si>
  <si>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</si>
  <si>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</si>
  <si>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</si>
  <si>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</si>
  <si>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</si>
  <si>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</si>
  <si>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</si>
  <si>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</si>
  <si>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</si>
  <si>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</si>
  <si>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</si>
  <si>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</si>
  <si>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</si>
  <si>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</si>
  <si>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</si>
  <si>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</si>
  <si>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</si>
  <si>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</si>
  <si>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</si>
  <si>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</si>
  <si>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</si>
  <si>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</si>
  <si>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</si>
  <si>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</si>
  <si>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</si>
  <si>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</si>
  <si>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</si>
  <si>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</si>
  <si>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</si>
  <si>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</si>
  <si>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</si>
  <si>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</si>
  <si>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</si>
  <si>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</si>
  <si>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</si>
  <si>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</si>
  <si>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</si>
  <si>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</si>
  <si>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</si>
  <si>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</si>
  <si>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</si>
  <si>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</si>
  <si>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</si>
  <si>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</si>
  <si>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</si>
  <si>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</si>
  <si>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</si>
  <si>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</si>
  <si>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</si>
  <si>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</si>
  <si>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</si>
  <si>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</si>
  <si>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</si>
  <si>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</si>
  <si>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</si>
  <si>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</si>
  <si>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</si>
  <si>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</si>
  <si>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</si>
  <si>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</si>
  <si>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</si>
  <si>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</si>
  <si>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</si>
  <si>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</si>
  <si>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</si>
  <si>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</si>
  <si>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</si>
  <si>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</si>
  <si>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</si>
  <si>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</si>
  <si>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</si>
  <si>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</si>
  <si>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</si>
  <si>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</si>
  <si>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</si>
  <si>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Yaiza Del Cristo Santana Ramírez</t>
  </si>
  <si>
    <t>El Salvador nº1 Local 1, EUROPLATA</t>
  </si>
  <si>
    <t>35200 TELDE, Islas Canarias, Las Palmas de Gran Canaria</t>
  </si>
  <si>
    <t>Spain</t>
  </si>
  <si>
    <t>Tel: +34 687622643 // +34 645041740</t>
  </si>
  <si>
    <t>Email: viga_xd@hotmail.com</t>
  </si>
  <si>
    <t>18YZ25XC</t>
  </si>
  <si>
    <t>Packing Option: Vacuum Sealed Packing to prevent tarnishing</t>
  </si>
  <si>
    <t>ACCO</t>
  </si>
  <si>
    <t>Gauge: 10mm</t>
  </si>
  <si>
    <t>Acrylic solid &amp; UV spiral coil taper</t>
  </si>
  <si>
    <t>Surgical steel tongue barbell, 14g (1.6mm) with two 5mm balls</t>
  </si>
  <si>
    <t>BEDR20</t>
  </si>
  <si>
    <t>Annealed surgical steel fixed bead ring, 20g (0.8mm) with a 2mm ball</t>
  </si>
  <si>
    <t>BLK197</t>
  </si>
  <si>
    <t>Size: 5mm</t>
  </si>
  <si>
    <t>Bulk body jewelry: 50 pcs. assortment of anodized surgical steel fake plug without rubber O-rings</t>
  </si>
  <si>
    <t>BN1CS</t>
  </si>
  <si>
    <t>Surgical steel belly banana, 14g (1.6mm) with a 6mm bezel set jewel ball and an upper 5mm plain steel ball</t>
  </si>
  <si>
    <t>316L steel belly banana, 14g (1.6m) with a 8mm and a 5mm bezel set jewel ball using original Czech Preciosa crystals.</t>
  </si>
  <si>
    <t>BNEB</t>
  </si>
  <si>
    <t>Surgical steel eyebrow banana, 16g (1.2mm) with two 3mm balls</t>
  </si>
  <si>
    <t>BNEBL</t>
  </si>
  <si>
    <t>316L steel snake eyes piercing banana, 16g (1.2mm) and 14g (1.6mm) with 3mm balls</t>
  </si>
  <si>
    <t>BNEHRC</t>
  </si>
  <si>
    <t>BNETBL</t>
  </si>
  <si>
    <t>Anodized 316L steel snake eyes piercing banana, 16g (1.2mm) with two 3mm balls</t>
  </si>
  <si>
    <t>BXBUTM36</t>
  </si>
  <si>
    <t>925 sterling silver nose bones, 0.6mm (22g) in butterfly shape design top with 1mm crystals in assorted colors / 36 pcs per display box (in standard packing or in vacuum sealed packing to prevent tarnishing)</t>
  </si>
  <si>
    <t>BXDPM</t>
  </si>
  <si>
    <t>Display box with 52 pcs. of silver nose bones, 22g (0.6mm) with dolphin shaped top with assorted color crystals (in standard packing or in vacuum sealed packing to prevent tarnishing)</t>
  </si>
  <si>
    <t>BXNBPR3</t>
  </si>
  <si>
    <t>Display box with 52 pcs. of 925 silver nose bones, 22g (0.6mm) with 3mm faux pearl ball tops (in standard packing or in vacuum sealed packing to prevent tarnishing)</t>
  </si>
  <si>
    <t>CB20B</t>
  </si>
  <si>
    <t>Surgical steel circular barbell, 20g (0.8mm) with two 3mm balls</t>
  </si>
  <si>
    <t>CBEB</t>
  </si>
  <si>
    <t>Surgical steel circular barbell, 16g (1.2mm) with two 3mm balls</t>
  </si>
  <si>
    <t>CBETB</t>
  </si>
  <si>
    <t>Premium PVD plated surgical steel circular barbell, 16g (1.2mm) with two 3mm balls</t>
  </si>
  <si>
    <t>CBM</t>
  </si>
  <si>
    <t>Surgical steel circular barbell, 14g (1.6mm) with two 4mm balls</t>
  </si>
  <si>
    <t>CBT20B</t>
  </si>
  <si>
    <t>PVD plated surgical steel circular barbell 20g (0.8mm) with two 3mm balls</t>
  </si>
  <si>
    <t>One pair of 925 silver ear studs with 1.5mm to 11mm round prong set Cubic Zirconia stones</t>
  </si>
  <si>
    <t>Crystal Color: Lavender</t>
  </si>
  <si>
    <t>Size: 4mm</t>
  </si>
  <si>
    <t>FTSI</t>
  </si>
  <si>
    <t>Gauge: 6mm</t>
  </si>
  <si>
    <t>Silicone double flared flesh tunnel</t>
  </si>
  <si>
    <t>Gauge: 12mm</t>
  </si>
  <si>
    <t>Gauge: 14mm</t>
  </si>
  <si>
    <t>Gauge: 18mm</t>
  </si>
  <si>
    <t>Gauge: 20mm</t>
  </si>
  <si>
    <t>FTSPW</t>
  </si>
  <si>
    <t>Gauge: 8mm</t>
  </si>
  <si>
    <t>High polished and black anodized surgical steel screw-fit flesh tunnel with laser cut spider web on front</t>
  </si>
  <si>
    <t>GPRZ</t>
  </si>
  <si>
    <t>One pair of 18k gold plated sterling silver earring studs with 1.5mm to 10mm round clear prong set CZ stone</t>
  </si>
  <si>
    <t>Size: 7mm</t>
  </si>
  <si>
    <t>HBCRB16</t>
  </si>
  <si>
    <t>High polished surgical steel hinged ball closure ring, 16g (1.2mm) with 3mm ball</t>
  </si>
  <si>
    <t>HBCRCT16</t>
  </si>
  <si>
    <t>Color: Gold Anodized w/ Clear crystal</t>
  </si>
  <si>
    <t>Anodized 316L steel hinged ball closure ring, 16g (1.2mm) with 3mm ball with bezel set crystal</t>
  </si>
  <si>
    <t>IJF3</t>
  </si>
  <si>
    <t>316L steel 3mm dermal anchor top part with bezel set flat crystal for 1.6mm (14g) posts with 1.2mm internal threading</t>
  </si>
  <si>
    <t>LBJB3XS</t>
  </si>
  <si>
    <t>Surgical steel labret, 20g (0.8mm) with a 3mm bezel jewel balls</t>
  </si>
  <si>
    <t>LBTB3</t>
  </si>
  <si>
    <t>Premium PVD plated surgical steel labret, 16g (1.2mm) with a 3mm ball</t>
  </si>
  <si>
    <t>MCD759</t>
  </si>
  <si>
    <t>MCDZ17</t>
  </si>
  <si>
    <t>Surgical steel belly banana, 14g (1.6mm) with a 7mm round prong set CZ stone and a round CZ stone inside a heart shaped dangling</t>
  </si>
  <si>
    <t>MCDZ407</t>
  </si>
  <si>
    <t>Surgical steel belly banana, 14g (1.6mm) with a 7mm round prong set CZ stone and a dangling 8mm round CZ stone</t>
  </si>
  <si>
    <t>NB19CX</t>
  </si>
  <si>
    <t>Display box with 52 pcs. of 925 sterling silver nose bones, 22g (0.6mm) with big 2.5mm clear crystal tops (in standard packing or in vacuum sealed packing to prevent tarnishing)</t>
  </si>
  <si>
    <t>NBBXM7M</t>
  </si>
  <si>
    <t>Display box with 52 pcs. of 925 sterling silver nose bones, 22g (0.6mm) with assorted flower shaped tops with crystals in assorted colors (in standard packing or in vacuum sealed packing to prevent tarnishing)</t>
  </si>
  <si>
    <t>NBCZBXC</t>
  </si>
  <si>
    <t>Display box with 52 pcs. of 925 sterling silver nose bones, 22g (0.6mm) with 2mm round prong set clear CZ stones (in standard packing or in vacuum sealed packing to prevent tarnishing)</t>
  </si>
  <si>
    <t>NBFLBXS</t>
  </si>
  <si>
    <t>Display box with 52 pcs. of 925 sterling silver nose bones, 22g (0.6mm) with 1mm crystal flower design tops in assorted colors (in standard packing or in vacuum sealed packing to prevent tarnishing)</t>
  </si>
  <si>
    <t>NBP14MX</t>
  </si>
  <si>
    <t>Display box with 52 pcs. of 925 silver nose bones, 22g (0.6mm) with 2mm prong set round crystal tops in assorted color (in standard packing or in vacuum sealed packing to prevent tarnishing)</t>
  </si>
  <si>
    <t>NBP19MX</t>
  </si>
  <si>
    <t>Display box with 52 pcs. of 925 sterling silver nose bones, 22g (0.6mm) with big 2.5mm prong set crystal tops in assorted colors</t>
  </si>
  <si>
    <t>NBSV2BX</t>
  </si>
  <si>
    <t>Display box with 52 pcs. of 925 sterling silver nose bones, 22g (0.6mm) with 2mm plain silver ball shaped top (in standard packing or in vacuum sealed packing to prevent tarnishing)</t>
  </si>
  <si>
    <t>NBZBXC</t>
  </si>
  <si>
    <t xml:space="preserve">Display box with 52 pcs. of 925 sterling silver nose bones, 22g (0.6mm) with 1.5mm round clear prong set CZ stones (in standard packing or in vacuum sealed packing to prevent tarnishing)  </t>
  </si>
  <si>
    <t>High polished surgical steel nose screw, 0.8mm (20g) with 2mm ball shaped top</t>
  </si>
  <si>
    <t>NWCZBXC</t>
  </si>
  <si>
    <t>Display box with 52 pcs. of sterling silver nose screws, 22g (0.6mm) with prong set 2mm clear CZs (Cubic Zirconia)</t>
  </si>
  <si>
    <t>NY9CXSW</t>
  </si>
  <si>
    <t>High polished surgical steel hinged segment ring, 16g (1.2mm)</t>
  </si>
  <si>
    <t>SEGH20</t>
  </si>
  <si>
    <t>High polished surgical steel hinged segment ring, 20g (0.8mm)</t>
  </si>
  <si>
    <t>PVD plated surgical steel hinged segment ring, 16g (1.2mm)</t>
  </si>
  <si>
    <t>SEL20</t>
  </si>
  <si>
    <t>High polished annealed 316L steel seamless hoop ring, 20g (0.8mm)</t>
  </si>
  <si>
    <t>PVD plated annealed 316L steel seamless hoop ring, 20g (0.8mm)</t>
  </si>
  <si>
    <t>SELZ20</t>
  </si>
  <si>
    <t>Annealed 316L steel seamless hoop ring, 20g (0.8mm) with a 2mm prong set CZ</t>
  </si>
  <si>
    <t>SNBBT</t>
  </si>
  <si>
    <t>Anodized surgical steel nose bone, 20g (0.8mm) with 2mm ball shaped top</t>
  </si>
  <si>
    <t>TLBCZIN</t>
  </si>
  <si>
    <t>Length: 6mm with 2mm top part</t>
  </si>
  <si>
    <t>316L steel internal threading Tragus Labret post, 16g (1.2mm) with an upper 2mm to 5mm prong set round CZ stone for triple tragus piercings</t>
  </si>
  <si>
    <t>TLBFE</t>
  </si>
  <si>
    <t>316L steel Tragus Labret, 16g (1.2mm) with a tiny 2.5mm round base plate suitable for tragus piercings and a feather shaped top</t>
  </si>
  <si>
    <t>UBN2CG</t>
  </si>
  <si>
    <t>ULBIN51</t>
  </si>
  <si>
    <t>Design: Left side</t>
  </si>
  <si>
    <t>Titanium G23 internally threaded labret, 1.2mm (16g) with four balls in descending curve shape design top (left and right side options)</t>
  </si>
  <si>
    <t>Design: Right side</t>
  </si>
  <si>
    <t>XBAL3</t>
  </si>
  <si>
    <t>Pack of 10 pcs. of 3mm high polished surgical steel balls with 1.2mm threading (16g)</t>
  </si>
  <si>
    <t>XBAL4S</t>
  </si>
  <si>
    <t>Pack of 10 pcs. of 4mm high polished surgical steel balls with 1.2mm threading (16g)</t>
  </si>
  <si>
    <t>XBAL5</t>
  </si>
  <si>
    <t>Pack of 10 pcs. of 5mm high polished surgical steel balls with 1.6mm threading (14g)</t>
  </si>
  <si>
    <t>XBB16G</t>
  </si>
  <si>
    <t>Pack of 10 pcs. of high polished 316L steel barbell posts - threading 1.2mm (16g)</t>
  </si>
  <si>
    <t>XBT3S</t>
  </si>
  <si>
    <t>Pack of 10 pcs. of 3mm anodized surgical steel balls with threading 1.2mm (16g)</t>
  </si>
  <si>
    <t>XCNT3S</t>
  </si>
  <si>
    <t>Pack of 10 pcs. of 3mm anodized surgical steel cones with threading 1.2mm (16g)</t>
  </si>
  <si>
    <t>XCNT4G</t>
  </si>
  <si>
    <t>Pack of 10 pcs. of 4mm anodized surgical steel cones with threading 1.6mm (14g)</t>
  </si>
  <si>
    <t>XCNT4S</t>
  </si>
  <si>
    <t>Pack of 10 pcs. of 4mm anodized surgical steel cones with threading 1.2mm (16g)</t>
  </si>
  <si>
    <t>XJB3</t>
  </si>
  <si>
    <t>Pack of 10 pcs. of 3mm high polished surgical steel balls with bezel set crystal and with 1.2mm (16g) threading</t>
  </si>
  <si>
    <t>XUBB14G</t>
  </si>
  <si>
    <t xml:space="preserve">Pack of 10 pcs. of high polished titanium G23 barbell bars, 14g (1.6mm) </t>
  </si>
  <si>
    <t>XUVB3</t>
  </si>
  <si>
    <t>Color: Pink</t>
  </si>
  <si>
    <t>Set of 10 pcs. of 3mm acrylic UV balls with 16g (1.2mm) threading</t>
  </si>
  <si>
    <t>XUVB4S</t>
  </si>
  <si>
    <t>Set of 10 pcs. of 4mm acrylic UV balls with 16g (1.2mm) threading</t>
  </si>
  <si>
    <t>YXBUTC36</t>
  </si>
  <si>
    <t>18YZ25XCV</t>
  </si>
  <si>
    <t>ACCO00</t>
  </si>
  <si>
    <t>BLK197C</t>
  </si>
  <si>
    <t>BNEBL16X3</t>
  </si>
  <si>
    <t>BXBUTM36V</t>
  </si>
  <si>
    <t>BXDPMV</t>
  </si>
  <si>
    <t>BXNBPR3V</t>
  </si>
  <si>
    <t>CZRD2M</t>
  </si>
  <si>
    <t>CZRD3M</t>
  </si>
  <si>
    <t>CZRD4M</t>
  </si>
  <si>
    <t>CZRD5M</t>
  </si>
  <si>
    <t>FTSI2</t>
  </si>
  <si>
    <t>FTSI00</t>
  </si>
  <si>
    <t>FTSI1/2</t>
  </si>
  <si>
    <t>FTSI9/16</t>
  </si>
  <si>
    <t>FTSI11/16</t>
  </si>
  <si>
    <t>FTSI13/16</t>
  </si>
  <si>
    <t>FTSPW0</t>
  </si>
  <si>
    <t>GPRZ2</t>
  </si>
  <si>
    <t>GPRZ3</t>
  </si>
  <si>
    <t>GPRZ4</t>
  </si>
  <si>
    <t>GPRZ5</t>
  </si>
  <si>
    <t>GPRZ6</t>
  </si>
  <si>
    <t>GPRZ7</t>
  </si>
  <si>
    <t>GPRZ8</t>
  </si>
  <si>
    <t>NB19CXV</t>
  </si>
  <si>
    <t>NBBXM7MV</t>
  </si>
  <si>
    <t>NBCZBXCV</t>
  </si>
  <si>
    <t>NBFLBXSV</t>
  </si>
  <si>
    <t>NBP14MXV</t>
  </si>
  <si>
    <t>NBP19MXV</t>
  </si>
  <si>
    <t>NBSV2BXV</t>
  </si>
  <si>
    <t>NBZBXCV</t>
  </si>
  <si>
    <t>NY9CXSWV</t>
  </si>
  <si>
    <t>TLBCZIN2</t>
  </si>
  <si>
    <t>TLBCZIN3</t>
  </si>
  <si>
    <t>TLBFEA</t>
  </si>
  <si>
    <t>ULBIN51XA</t>
  </si>
  <si>
    <t>ULBIN51XB</t>
  </si>
  <si>
    <t>XBB16GS</t>
  </si>
  <si>
    <t>XUBB14GS</t>
  </si>
  <si>
    <t>YXBUTC36V</t>
  </si>
  <si>
    <t>One Thousand Thirteen and 90 cents EUR</t>
  </si>
  <si>
    <t>Display box of 52 pieces of 925 sterling silver'' Bend it yourself'' nose studs with 18k gold plating and big 2.5mm clear prong set Cubic Zirconia (CZ) stones (in standard packing or in vacuum sealed packing to prevent tarnishing)</t>
  </si>
  <si>
    <t>Surgical steel eyebrow banana, 16g (1.2mm) with a small heart with a center crystal on one side and a 2.5mm ball on the other side - length 5/16'' (8mm)</t>
  </si>
  <si>
    <t>Surgical steel belly banana, 14g (1.6mm) with a lower 8mm bezel set jewel ball and a dangling ''celtic knot '' with crystals (dangling is made from silver plated brass)</t>
  </si>
  <si>
    <t>925 sterling silver ''Bend it yourself'' nose studs, 0.6mm (22g) with 1.5mm round clear SwarovskiⓇ crystal tops / 52 pcs per display box (in standard packing or in vacuum sealed packing to prevent tarnishing)</t>
  </si>
  <si>
    <t>925 sterling silver ''Bend it yourself'' nose studs, 0.6mm (22g) in butterfly shape design top with 1mm clear crystals / 36 pcs per display box (in standard packing or in vacuum sealed packing to prevent tarnishing)</t>
  </si>
  <si>
    <t>Exchange Rate EUR-THB</t>
  </si>
  <si>
    <t>Leo</t>
  </si>
  <si>
    <t>35200 TELDE, Islas Canarias</t>
  </si>
  <si>
    <t>Las Palmas de Gran Canaria</t>
  </si>
  <si>
    <t>NIF : 54072645-J</t>
  </si>
  <si>
    <t>ACHA VAT/TAX ID: 0105545048072</t>
  </si>
  <si>
    <t>Email: europlatatelde@hotmail.com</t>
  </si>
  <si>
    <t>Free Shipping to Spain via DHL due to order over 350USD:</t>
  </si>
  <si>
    <t>Discount (3% for Orders over 800 USD):</t>
  </si>
  <si>
    <t>High polished steel hinged ball closure ring, 16g (1.2mm) with 3mm ball</t>
  </si>
  <si>
    <t>High polished steel nose screw, 0.8mm (20g) with 2mm ball shaped top</t>
  </si>
  <si>
    <t>High polished steel hinged segment ring, 16g (1.2mm)</t>
  </si>
  <si>
    <t>High polished steel hinged segment ring, 20g (0.8mm)</t>
  </si>
  <si>
    <t>Pack of 10 pcs. of 3mm high polished steel balls with 1.2mm threading (16g)</t>
  </si>
  <si>
    <t>Pack of 10 pcs. of 4mm high polished steel balls with 1.2mm threading (16g)</t>
  </si>
  <si>
    <t>Pack of 10 pcs. of 5mm high polished steel balls with 1.6mm threading (14g)</t>
  </si>
  <si>
    <t>Pack of 10 pcs. of 3mm high polished steel balls with bezel set crystal and with 1.2mm (16g) threading</t>
  </si>
  <si>
    <t>Pack of 10 pcs. of 3mm high polished steel balls with bezel set crystal and with 0.8mm (20g) threading</t>
  </si>
  <si>
    <t>Display box with 52 pcs. of nose bones, 22g (0.6mm) with dolphin shaped top with assorted color crystals (in standard packing or in vacuum sealed packing to prevent tarnishing)</t>
  </si>
  <si>
    <t xml:space="preserve">Pack of 10 pcs. of high polished barbell bars, 14g (1.6mm) </t>
  </si>
  <si>
    <t>Bulk body jewelry: 50 pcs. assortment of colored steel fake plug without rubber O-rings</t>
  </si>
  <si>
    <t>Pack of 10 pcs. of 3mm colored steel balls with threading 1.2mm (16g)</t>
  </si>
  <si>
    <t>Pack of 10 pcs. of 3mm colored steel cones with threading 1.2mm (16g)</t>
  </si>
  <si>
    <t>Pack of 10 pcs. of 4mm colored steel cones with threading 1.6mm (14g)</t>
  </si>
  <si>
    <t>Pack of 10 pcs. of 4mm colored steel cones with threading 1.2mm (16g)</t>
  </si>
  <si>
    <t>Pictures</t>
  </si>
  <si>
    <r>
      <t xml:space="preserve">Store Credit $25 for </t>
    </r>
    <r>
      <rPr>
        <b/>
        <sz val="10"/>
        <rFont val="Arial"/>
        <family val="2"/>
      </rPr>
      <t>Review</t>
    </r>
    <r>
      <rPr>
        <sz val="10"/>
        <rFont val="Arial"/>
        <family val="2"/>
      </rPr>
      <t xml:space="preserve"> on 03-Sept-23:</t>
    </r>
  </si>
  <si>
    <t>Nine Hundred Ninety and 30 cents EUR</t>
  </si>
  <si>
    <t>Discount (3% for Orders over 787 EUR):</t>
  </si>
  <si>
    <t>Free Shipping to Spain via DHL due to order over 344EUR:</t>
  </si>
  <si>
    <t>Steel tongue barbell, 14g (1.6mm) with two 5mm balls</t>
  </si>
  <si>
    <t>Steel fixed bead ring, 20g (0.8mm) with a 2mm ball</t>
  </si>
  <si>
    <t>Display box with 52 pcs. of nose bones, 22g (0.6mm) with big 2.5mm clear crystal tops (in standard packing or in vacuum sealed packing to prevent tarnishing)</t>
  </si>
  <si>
    <t>Display box with 52 pcs. of nose bones, 22g (0.6mm) with assorted flower shaped tops with crystals in assorted colors (in standard packing or in vacuum sealed packing to prevent tarnishing)</t>
  </si>
  <si>
    <t>Display box with 52 pcs. of nose bones, 22g (0.6mm) with 1mm crystal flower design tops in assorted colors (in standard packing or in vacuum sealed packing to prevent tarnishing)</t>
  </si>
  <si>
    <t>Display box with 52 pcs. of nose bones, 22g (0.6mm) with big 2.5mm prong set crystal tops in assorted colors</t>
  </si>
  <si>
    <t>Steel belly banana, 14g (1.6mm) with a 6mm bezel set jewel ball and an upper 5mm plain steel ball</t>
  </si>
  <si>
    <t>Steel belly banana, 14g (1.6mm) with a 6mm and a 5mm bezel set jewel ball</t>
  </si>
  <si>
    <t>Steel eyebrow banana, 16g (1.2mm) with two 3mm balls</t>
  </si>
  <si>
    <t>Steel eyebrow banana, 16g (1.2mm) with a small heart with a center crystal on one side and a 2.5mm ball on the other side - length 5/16'' (8mm)</t>
  </si>
  <si>
    <t>Steel circular barbell, 20g (0.8mm) with two 3mm balls</t>
  </si>
  <si>
    <t>Steel circular barbell, 16g (1.2mm) with two 3mm balls</t>
  </si>
  <si>
    <t>Steel circular barbell, 14g (1.6mm) with two 4mm balls</t>
  </si>
  <si>
    <t>Steel labret, 16g (1.2mm) with a 3mm ball</t>
  </si>
  <si>
    <t>Steel labret, 20g (0.8mm) with a 3mm bezel jewel balls</t>
  </si>
  <si>
    <t>Color: Gold Colored w/ Clear crystal</t>
  </si>
  <si>
    <t>Colored 316L steel hinged ball closure ring, 16g (1.2mm) with 3mm ball with bezel set crystal</t>
  </si>
  <si>
    <t>Colored steel nose bone, 20g (0.8mm) with 2mm ball shaped top</t>
  </si>
  <si>
    <t>316L steel snake eyes body jewelry banana, 16g (1.2mm) and 14g (1.6mm) with 3mm balls</t>
  </si>
  <si>
    <t>Colored 316L steel snake eyes body jewelry banana, 16g (1.2mm) with two 3mm balls</t>
  </si>
  <si>
    <t>316L steel belly banana, 14g (1.6m) with a 8mm and a 5mm bezel set jewel ball using crystals.</t>
  </si>
  <si>
    <t>Colored steel circular barbell, 16g (1.2mm) with two 3mm balls</t>
  </si>
  <si>
    <t>Colored steel circular barbell 20g (0.8mm) with two 3mm balls</t>
  </si>
  <si>
    <t>Colored steel labret, 16g (1.2mm) with a 3mm ball</t>
  </si>
  <si>
    <t>Colored steel hinged segment ring, 16g (1.2mm)</t>
  </si>
  <si>
    <t>Display box with 52 pcs. of nose bones, 22g (0.6mm) with 3mm faux pearl ball tops (in standard packing or in vacuum sealed packing to prevent tarnishing)</t>
  </si>
  <si>
    <t>Display box with 52 pcs. of nose bones, 22g (0.6mm) with 2mm prong set round crystal tops in assorted color (in standard packing or in vacuum sealed packing to prevent tarnishing)</t>
  </si>
  <si>
    <t>High polished and colored steel screw-fit flesh tunnel with laser cut spider web on front</t>
  </si>
  <si>
    <t xml:space="preserve">One pair of colored earring studs with 1.5mm to 10mm round clear prong set cz </t>
  </si>
  <si>
    <t>Steel belly banana, 14g (1.6mm) with a 7mm round prong set cz  and a round cz  inside a heart shaped dangling</t>
  </si>
  <si>
    <t xml:space="preserve">Steel belly banana, 14g (1.6mm) with a 7mm round prong set cz  and a dangling 8mm round cz </t>
  </si>
  <si>
    <t>Display box with 52 pcs. of nose bones, 22g (0.6mm) with 2mm round prong set clear cz  (in standard packing or in vacuum sealed packing to prevent tarnishing)</t>
  </si>
  <si>
    <t xml:space="preserve">Display box with 52 pcs. of nose bones, 22g (0.6mm) with 1.5mm round clear prong set cz  (in standard packing or in vacuum sealed packing to prevent tarnishing)  </t>
  </si>
  <si>
    <t>High polished 316L steel seamless hoop ring, 20g (0.8mm)</t>
  </si>
  <si>
    <t>Colored 316L steel seamless hoop ring, 20g (0.8mm)</t>
  </si>
  <si>
    <t>316L steel seamless hoop ring, 20g (0.8mm) with a 2mm prong set cz</t>
  </si>
  <si>
    <t xml:space="preserve">One pair of ear studs with 1.5mm to 11mm round prong set cubic zirconia </t>
  </si>
  <si>
    <t>"Bend it yourself'' nose studs, 0.6mm (22g) with 1.5mm round clear crystal tops / 52 pcs per display box (in standard packing or in vacuum sealed packing to prevent tarnishing)</t>
  </si>
  <si>
    <t>316L steel 3mm body jewelry top part with bezel set flat crystal for 1.6mm (14g) posts with 1.2mm internal threading</t>
  </si>
  <si>
    <t>Nose bones, 0.6mm (22g) in butterfly shape design top with 1mm crystals in assorted colors / 36 pcs per display box (in standard packing or in vacuum sealed packing to prevent tarnishing)</t>
  </si>
  <si>
    <t>Display box with 52 pcs. of nose screws, 22g (0.6mm) with prong set 2mm clear czs (cubic zirconia)</t>
  </si>
  <si>
    <t>Display box of 52 pieces of' 'bend it yourself'' nose studs with coloring and big 2.5mm clear prong set cubic zirconia (cz)  (in standard packing or in vacuum sealed packing to prevent tarnishing)</t>
  </si>
  <si>
    <t>Display box with 52 pcs. of nose bones, 22g (0.6mm) with 2mm plain ball shaped top (in standard packing or in vacuum sealed packing to prevent tarnishing)</t>
  </si>
  <si>
    <t>Steel belly banana, 14g (1.6mm) with a lower 8mm bezel set jewel ball and a dangling ''celtic knot '' with crystals (dangling is made from brass)</t>
  </si>
  <si>
    <t>"Bemd it yourself'' nose studs, 0.6mm (22g) in butterfly shape design top with 1mm clear crystals / 36 pcs per display box (in standard packing or in vacuum sealed packing to prevent tarnishing)</t>
  </si>
  <si>
    <t>Belly banana, 14g (1.6mm) with 8mm &amp; 5mm bezel set jewel ball</t>
  </si>
  <si>
    <t>Internally threaded labret, 1.2mm (16g) with four balls in descending curve shape design top (left and right side options)</t>
  </si>
  <si>
    <t>316L steel internal threading tragus labret post, 16g (1.2mm) with an upper 2mm to 5mm prong set round cz  for triple tragus body jewelrys</t>
  </si>
  <si>
    <t>316L steel tragus labret, 16g (1.2mm) with a tiny 2.5mm round base plate suitable for tragus body jewelrys and a feather shaped top</t>
  </si>
  <si>
    <t>Imitation jewelry:
Steel Belly Bananas, Ear Studs, Set of Steel Cones and other items as invoice attached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</si>
</sst>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3">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C00000"/>
      <name val="Arial"/>
      <family val="2"/>
    </font>
    <font>
      <b/>
      <sz val="10"/>
      <color rgb="FFFF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4">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30"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2" fillId="0" borderId="0"/>
    <xf numFmtId="0" fontId="2" fillId="0" borderId="0"/>
    <xf numFmtId="0" fontId="5" fillId="0" borderId="0"/>
    <xf numFmtId="168" fontId="2" fillId="0" borderId="0" applyFont="0" applyFill="0" applyBorder="0" applyAlignment="0" applyProtection="0"/>
    <xf numFmtId="168" fontId="2"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2" fillId="0" borderId="0"/>
    <xf numFmtId="44" fontId="5" fillId="0" borderId="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cellStyleXfs>
  <cellXfs count="172">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2" borderId="13" xfId="0" applyFont="1" applyFill="1" applyBorder="1"/>
    <xf numFmtId="0" fontId="18" fillId="2" borderId="20" xfId="0" applyFont="1" applyFill="1" applyBorder="1"/>
    <xf numFmtId="0" fontId="32" fillId="0" borderId="0" xfId="0" applyFont="1" applyAlignment="1">
      <alignment vertical="top"/>
    </xf>
    <xf numFmtId="0" fontId="31" fillId="2" borderId="0" xfId="0" applyFont="1" applyFill="1"/>
    <xf numFmtId="1" fontId="7" fillId="2" borderId="19" xfId="0" applyNumberFormat="1" applyFont="1" applyFill="1" applyBorder="1" applyAlignment="1">
      <alignment horizontal="center" vertical="top" wrapText="1"/>
    </xf>
    <xf numFmtId="1" fontId="5" fillId="2" borderId="19" xfId="0" applyNumberFormat="1" applyFont="1" applyFill="1" applyBorder="1" applyAlignment="1">
      <alignment vertical="top" wrapText="1"/>
    </xf>
    <xf numFmtId="1" fontId="15" fillId="2" borderId="9" xfId="0" applyNumberFormat="1" applyFont="1" applyFill="1" applyBorder="1" applyAlignment="1">
      <alignment vertical="top" wrapText="1"/>
    </xf>
    <xf numFmtId="1" fontId="15" fillId="2" borderId="19" xfId="0" applyNumberFormat="1" applyFont="1" applyFill="1" applyBorder="1" applyAlignment="1">
      <alignment vertical="top" wrapText="1"/>
    </xf>
    <xf numFmtId="2" fontId="5" fillId="2" borderId="19" xfId="0" applyNumberFormat="1" applyFont="1" applyFill="1" applyBorder="1" applyAlignment="1">
      <alignment horizontal="right" vertical="top" wrapText="1"/>
    </xf>
    <xf numFmtId="2" fontId="7" fillId="2" borderId="19" xfId="0" applyNumberFormat="1" applyFont="1" applyFill="1" applyBorder="1" applyAlignment="1">
      <alignment horizontal="right" vertical="top" wrapText="1"/>
    </xf>
    <xf numFmtId="1" fontId="18" fillId="2" borderId="15" xfId="0" applyNumberFormat="1" applyFont="1" applyFill="1" applyBorder="1" applyAlignment="1">
      <alignment horizontal="center" vertical="top" wrapText="1"/>
    </xf>
    <xf numFmtId="1" fontId="1" fillId="2" borderId="15" xfId="0" applyNumberFormat="1" applyFont="1" applyFill="1" applyBorder="1" applyAlignment="1">
      <alignment vertical="top" wrapText="1"/>
    </xf>
    <xf numFmtId="1" fontId="3" fillId="2" borderId="15" xfId="0" applyNumberFormat="1" applyFont="1" applyFill="1" applyBorder="1" applyAlignment="1">
      <alignment vertical="top" wrapText="1"/>
    </xf>
    <xf numFmtId="2" fontId="1" fillId="2" borderId="15" xfId="0" applyNumberFormat="1" applyFont="1" applyFill="1" applyBorder="1" applyAlignment="1">
      <alignment horizontal="right" vertical="top" wrapText="1"/>
    </xf>
    <xf numFmtId="2" fontId="18" fillId="2" borderId="15" xfId="0" applyNumberFormat="1" applyFont="1" applyFill="1" applyBorder="1" applyAlignment="1">
      <alignment horizontal="right" vertical="top" wrapText="1"/>
    </xf>
    <xf numFmtId="1" fontId="3" fillId="2" borderId="10" xfId="0" applyNumberFormat="1" applyFont="1" applyFill="1" applyBorder="1" applyAlignment="1">
      <alignment vertical="top" wrapText="1"/>
    </xf>
    <xf numFmtId="1" fontId="18" fillId="2" borderId="21" xfId="0" applyNumberFormat="1" applyFont="1" applyFill="1" applyBorder="1" applyAlignment="1">
      <alignment horizontal="center" vertical="top" wrapText="1"/>
    </xf>
    <xf numFmtId="1" fontId="1" fillId="2" borderId="21" xfId="0" applyNumberFormat="1" applyFont="1" applyFill="1" applyBorder="1" applyAlignment="1">
      <alignment vertical="top" wrapText="1"/>
    </xf>
    <xf numFmtId="1" fontId="3" fillId="2" borderId="21" xfId="0" applyNumberFormat="1" applyFont="1" applyFill="1" applyBorder="1" applyAlignment="1">
      <alignment vertical="top" wrapText="1"/>
    </xf>
    <xf numFmtId="2" fontId="1" fillId="2" borderId="21" xfId="0" applyNumberFormat="1" applyFont="1" applyFill="1" applyBorder="1" applyAlignment="1">
      <alignment horizontal="right" vertical="top" wrapText="1"/>
    </xf>
    <xf numFmtId="2" fontId="18" fillId="2" borderId="21" xfId="0" applyNumberFormat="1" applyFont="1" applyFill="1" applyBorder="1" applyAlignment="1">
      <alignment horizontal="right" vertical="top" wrapText="1"/>
    </xf>
    <xf numFmtId="1" fontId="3" fillId="2" borderId="12" xfId="0" applyNumberFormat="1" applyFont="1" applyFill="1" applyBorder="1" applyAlignment="1">
      <alignment vertical="top" wrapText="1"/>
    </xf>
    <xf numFmtId="0" fontId="18" fillId="3" borderId="15" xfId="0" applyFont="1" applyFill="1" applyBorder="1" applyAlignment="1">
      <alignment horizontal="center" vertical="center" wrapText="1"/>
    </xf>
    <xf numFmtId="2" fontId="5" fillId="2" borderId="0" xfId="78" applyNumberFormat="1" applyFont="1" applyFill="1" applyAlignment="1">
      <alignment horizontal="right"/>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15" fillId="2" borderId="9" xfId="0" applyNumberFormat="1" applyFont="1" applyFill="1" applyBorder="1" applyAlignment="1">
      <alignment vertical="top" wrapText="1"/>
    </xf>
    <xf numFmtId="1" fontId="15" fillId="2" borderId="17" xfId="0" applyNumberFormat="1" applyFont="1" applyFill="1" applyBorder="1" applyAlignment="1">
      <alignment vertical="top" wrapText="1"/>
    </xf>
    <xf numFmtId="1" fontId="3" fillId="2" borderId="12" xfId="0" applyNumberFormat="1" applyFont="1" applyFill="1" applyBorder="1" applyAlignment="1">
      <alignment vertical="top" wrapText="1"/>
    </xf>
    <xf numFmtId="1" fontId="3" fillId="2" borderId="22" xfId="0" applyNumberFormat="1" applyFont="1" applyFill="1" applyBorder="1" applyAlignment="1">
      <alignment vertical="top" wrapText="1"/>
    </xf>
    <xf numFmtId="1" fontId="3" fillId="2" borderId="10" xfId="0" applyNumberFormat="1" applyFont="1" applyFill="1" applyBorder="1" applyAlignment="1">
      <alignment vertical="top" wrapText="1"/>
    </xf>
    <xf numFmtId="1" fontId="3" fillId="2" borderId="16" xfId="0" applyNumberFormat="1" applyFont="1" applyFill="1" applyBorder="1" applyAlignment="1">
      <alignment vertical="top" wrapText="1"/>
    </xf>
  </cellXfs>
  <cellStyles count="5364">
    <cellStyle name="Comma 2" xfId="7" xr:uid="{490A0035-0121-4F25-BAD3-B7BEDD2699D8}"/>
    <cellStyle name="Comma 2 2" xfId="4430" xr:uid="{65658CE1-DAC9-4A31-AD98-F8C52CB8C678}"/>
    <cellStyle name="Comma 2 2 2" xfId="4755" xr:uid="{9EBE6223-D8D1-4E61-94B9-3382080EBFC8}"/>
    <cellStyle name="Comma 2 2 2 2" xfId="5326" xr:uid="{F8041059-F8A5-4468-B49A-A60B9A963A9A}"/>
    <cellStyle name="Comma 2 2 3" xfId="4591" xr:uid="{840B7E08-2E36-4F07-974A-0A4F07FC99B6}"/>
    <cellStyle name="Comma 2 2 4" xfId="5346" xr:uid="{3B4085BC-868C-441B-9AC4-AAC92EF7ED89}"/>
    <cellStyle name="Comma 3" xfId="4318" xr:uid="{2B7C1465-C3FB-4C11-9163-BA5E40951E5B}"/>
    <cellStyle name="Comma 3 2" xfId="4432" xr:uid="{5BF8EEFC-234E-4A91-B080-453BE125A6BA}"/>
    <cellStyle name="Comma 3 2 2" xfId="4756" xr:uid="{8392CA04-1D93-497D-8387-983DFBD9A3C8}"/>
    <cellStyle name="Comma 3 2 2 2" xfId="5327" xr:uid="{56ECAEF1-A9B6-4E16-8E0D-A3AA74A10DBD}"/>
    <cellStyle name="Comma 3 2 3" xfId="5325" xr:uid="{88257633-4861-4EB0-81C9-32C1CD7A2D91}"/>
    <cellStyle name="Comma 3 2 4" xfId="5347" xr:uid="{8E0B62A1-A0E3-4643-9B2B-9DA24ED744CE}"/>
    <cellStyle name="Currency 10" xfId="8" xr:uid="{20490F55-D5F7-4BC9-856B-E3030FB9C498}"/>
    <cellStyle name="Currency 10 2" xfId="9" xr:uid="{796DB948-32EF-4BF3-8BD9-5CD641ACBABF}"/>
    <cellStyle name="Currency 10 2 2" xfId="203" xr:uid="{386DDDAD-A4CC-4691-9147-32F341525C71}"/>
    <cellStyle name="Currency 10 2 2 2" xfId="4616" xr:uid="{507A34E9-FEA1-4E0C-A102-BDA2B259F369}"/>
    <cellStyle name="Currency 10 2 3" xfId="4511" xr:uid="{9EC5A6F3-1BDC-440F-A079-6B3BCD90DBBE}"/>
    <cellStyle name="Currency 10 3" xfId="10" xr:uid="{CD4AFEE4-CBE1-4164-BFE1-532EEEB9DEF5}"/>
    <cellStyle name="Currency 10 3 2" xfId="204" xr:uid="{8115C23B-A84E-44CD-AE29-D8F6C3FBE954}"/>
    <cellStyle name="Currency 10 3 2 2" xfId="4617" xr:uid="{4B658D26-DB60-4D34-AC76-DCF2C4EA6DD8}"/>
    <cellStyle name="Currency 10 3 3" xfId="4512" xr:uid="{49561CB4-4435-469B-859B-2BE49A07E4C7}"/>
    <cellStyle name="Currency 10 4" xfId="205" xr:uid="{70B254F4-C3CB-40EA-B9AE-545DABABEFAF}"/>
    <cellStyle name="Currency 10 4 2" xfId="4618" xr:uid="{C28BFFEE-621A-40B7-BB98-A2D6AE8FF708}"/>
    <cellStyle name="Currency 10 5" xfId="4437" xr:uid="{DE252CC4-9D52-458D-9725-F70584E65418}"/>
    <cellStyle name="Currency 10 6" xfId="4510" xr:uid="{D4FC62DD-9BE1-46BA-A205-878F29CCCE19}"/>
    <cellStyle name="Currency 11" xfId="11" xr:uid="{6C03115E-99C9-4672-B816-A4ECC6157A56}"/>
    <cellStyle name="Currency 11 2" xfId="12" xr:uid="{C83924EC-6F4D-42AC-B76F-203037341F90}"/>
    <cellStyle name="Currency 11 2 2" xfId="206" xr:uid="{5B647660-942A-4953-AA54-103B30ADA93E}"/>
    <cellStyle name="Currency 11 2 2 2" xfId="4619" xr:uid="{A9CCE840-9A68-48B7-810E-08DBE62E0EC9}"/>
    <cellStyle name="Currency 11 2 3" xfId="4514" xr:uid="{FC3CC32C-BE7D-4FE3-BDE0-337F4BEFA016}"/>
    <cellStyle name="Currency 11 3" xfId="13" xr:uid="{B6B1B914-6211-4FF9-81BA-5F6A267D6DAB}"/>
    <cellStyle name="Currency 11 3 2" xfId="207" xr:uid="{A211B297-A8A1-4CE4-B979-55757B3E305D}"/>
    <cellStyle name="Currency 11 3 2 2" xfId="4620" xr:uid="{391C53D6-991D-4DD6-B27B-C650A70A72FC}"/>
    <cellStyle name="Currency 11 3 3" xfId="4515" xr:uid="{80D2A757-F8FE-45D1-94AB-CD3500118E11}"/>
    <cellStyle name="Currency 11 4" xfId="208" xr:uid="{5726725C-F9C8-4771-9349-4D5605ECDA01}"/>
    <cellStyle name="Currency 11 4 2" xfId="4621" xr:uid="{B38DFD00-FD70-4638-B54B-73D42D017453}"/>
    <cellStyle name="Currency 11 5" xfId="4319" xr:uid="{86FB5225-08AC-4ABC-A1A6-8C618A7AA935}"/>
    <cellStyle name="Currency 11 5 2" xfId="4438" xr:uid="{0CAD2E61-B829-4DC6-9E26-63696FC2DA38}"/>
    <cellStyle name="Currency 11 5 3" xfId="4720" xr:uid="{F98F1C00-8397-40BB-9DD5-26773FCE6664}"/>
    <cellStyle name="Currency 11 5 3 2" xfId="5315" xr:uid="{014A5AA0-1E80-4115-9829-3D1FC6FCC929}"/>
    <cellStyle name="Currency 11 5 3 3" xfId="4757" xr:uid="{27380759-1CA7-4D56-9957-5FDF771C48D2}"/>
    <cellStyle name="Currency 11 5 4" xfId="4697" xr:uid="{40337575-4823-46C6-A29F-61F35B410B30}"/>
    <cellStyle name="Currency 11 6" xfId="4513" xr:uid="{98547894-2EAD-4C6D-8802-6ED15863BE22}"/>
    <cellStyle name="Currency 12" xfId="14" xr:uid="{CDA3E46E-F9A9-4978-B2E4-F70F23C91E29}"/>
    <cellStyle name="Currency 12 2" xfId="15" xr:uid="{03230C5E-BCD2-4DDC-BCB7-C9E96BFE2DD6}"/>
    <cellStyle name="Currency 12 2 2" xfId="209" xr:uid="{E7809618-ECA1-4DCE-830B-63450D9CC9B3}"/>
    <cellStyle name="Currency 12 2 2 2" xfId="4622" xr:uid="{48BAD6BB-39CB-421B-905E-9900D003F66F}"/>
    <cellStyle name="Currency 12 2 3" xfId="4517" xr:uid="{DF8150A7-DB5A-40BE-81F0-0BAE6166CFBA}"/>
    <cellStyle name="Currency 12 3" xfId="210" xr:uid="{2869C8EE-FB12-4B74-A372-F407C765B951}"/>
    <cellStyle name="Currency 12 3 2" xfId="4623" xr:uid="{44CA9704-EA4C-4A0E-BE35-5478871800B6}"/>
    <cellStyle name="Currency 12 4" xfId="4516" xr:uid="{39303575-102C-4BD6-852C-28196AF30C7B}"/>
    <cellStyle name="Currency 13" xfId="16" xr:uid="{BA65C1E8-8747-405D-9649-39406A22728B}"/>
    <cellStyle name="Currency 13 2" xfId="4321" xr:uid="{F5616E3F-20DA-4554-8E85-2A70DD9B01B0}"/>
    <cellStyle name="Currency 13 3" xfId="4322" xr:uid="{CAA2EE52-CF23-4AC2-8C9E-F5298BCC4B52}"/>
    <cellStyle name="Currency 13 3 2" xfId="4759" xr:uid="{968DE446-024B-43F0-82F9-860E636E148B}"/>
    <cellStyle name="Currency 13 4" xfId="4320" xr:uid="{635FFE57-8CE0-4574-B766-D3FD57BADB3F}"/>
    <cellStyle name="Currency 13 5" xfId="4758" xr:uid="{4C67E939-BF5F-454F-BC23-77388CF170EE}"/>
    <cellStyle name="Currency 14" xfId="17" xr:uid="{B83F6CF4-6B9E-49AC-A39E-BDC3CE69037F}"/>
    <cellStyle name="Currency 14 2" xfId="211" xr:uid="{38212DBE-5C60-4D77-9029-A9AC342D674F}"/>
    <cellStyle name="Currency 14 2 2" xfId="4624" xr:uid="{F7F06B51-6AE2-45AE-B2A0-8B325249D048}"/>
    <cellStyle name="Currency 14 3" xfId="4518" xr:uid="{DABC7464-2DF7-4F69-A14B-6415EA306FC7}"/>
    <cellStyle name="Currency 15" xfId="4414" xr:uid="{C952A32F-0F91-430A-A015-9C656417406E}"/>
    <cellStyle name="Currency 15 2" xfId="5353" xr:uid="{D8512637-C4D6-484F-9EA9-2DF3CD3B6AFD}"/>
    <cellStyle name="Currency 17" xfId="4323" xr:uid="{A0BB6947-8BD7-48A5-AFF3-FE25FEDB43E0}"/>
    <cellStyle name="Currency 2" xfId="18" xr:uid="{BB71D566-67AC-4B52-8D54-9F971451E697}"/>
    <cellStyle name="Currency 2 2" xfId="19" xr:uid="{CEA5CAC3-9BD5-4AC4-97B7-C5087C8F695F}"/>
    <cellStyle name="Currency 2 2 2" xfId="20" xr:uid="{55DD10A1-6A2E-44D7-8782-35B908C617AB}"/>
    <cellStyle name="Currency 2 2 2 2" xfId="21" xr:uid="{BCB31745-44DA-40E7-ABA3-D4664BBF43BE}"/>
    <cellStyle name="Currency 2 2 2 2 2" xfId="4760" xr:uid="{ABB03E56-FDBD-4C5F-8625-E4089E7CF060}"/>
    <cellStyle name="Currency 2 2 2 3" xfId="22" xr:uid="{CBEB0DAD-FF21-43D2-AD59-E2D49B8CDF6C}"/>
    <cellStyle name="Currency 2 2 2 3 2" xfId="212" xr:uid="{6461F61D-A1EB-4BF3-8342-EF7F7E91B81C}"/>
    <cellStyle name="Currency 2 2 2 3 2 2" xfId="4625" xr:uid="{B8399024-983B-4FE7-B703-EE9440ADB716}"/>
    <cellStyle name="Currency 2 2 2 3 3" xfId="4521" xr:uid="{188A401F-B917-4520-83BE-07A720CFC189}"/>
    <cellStyle name="Currency 2 2 2 4" xfId="213" xr:uid="{DA18BE4C-D4B7-4B27-B83D-85214282EF02}"/>
    <cellStyle name="Currency 2 2 2 4 2" xfId="4626" xr:uid="{3EF7DBAF-DCB6-4DE9-948F-C1EBABBD19F0}"/>
    <cellStyle name="Currency 2 2 2 5" xfId="4520" xr:uid="{5F3740B3-442D-4FDC-95CB-B22DE1624FED}"/>
    <cellStyle name="Currency 2 2 3" xfId="214" xr:uid="{383E3D71-BFED-471F-87D9-2A2469801372}"/>
    <cellStyle name="Currency 2 2 3 2" xfId="4627" xr:uid="{6D75627A-A0E4-4D41-9055-CD2C3FA98B2A}"/>
    <cellStyle name="Currency 2 2 4" xfId="4519" xr:uid="{1BB8E2DC-E92D-41DB-9E93-A514583372EC}"/>
    <cellStyle name="Currency 2 3" xfId="23" xr:uid="{CFD250A7-ED12-4A72-B370-090D48A93170}"/>
    <cellStyle name="Currency 2 3 2" xfId="215" xr:uid="{2C5093D5-299E-4761-8073-1C8C35C26365}"/>
    <cellStyle name="Currency 2 3 2 2" xfId="4628" xr:uid="{4D336719-C46B-45E6-99BF-6F83D0ACF6CF}"/>
    <cellStyle name="Currency 2 3 3" xfId="4522" xr:uid="{94A0F423-0213-4FFC-BD53-0EE7144A1DBE}"/>
    <cellStyle name="Currency 2 4" xfId="216" xr:uid="{0CB8D7CE-1D9D-48D0-88B3-E3F5C1C7E5E5}"/>
    <cellStyle name="Currency 2 4 2" xfId="217" xr:uid="{40331C90-6AA2-4E80-9589-AE655E0FE7D5}"/>
    <cellStyle name="Currency 2 5" xfId="218" xr:uid="{283DA634-AF84-48A1-84F1-86AAA5AF4E29}"/>
    <cellStyle name="Currency 2 5 2" xfId="219" xr:uid="{D29E3EC5-9926-41CF-AB5C-5F5DE07E8503}"/>
    <cellStyle name="Currency 2 6" xfId="220" xr:uid="{17CBC0B0-79E7-4F86-BE1F-6EE11D0C6D8A}"/>
    <cellStyle name="Currency 3" xfId="24" xr:uid="{8E762E21-AEEF-4DB8-B2A0-8C042D8182D8}"/>
    <cellStyle name="Currency 3 2" xfId="25" xr:uid="{E3CB2039-D6A3-4AD2-8CD5-42771446A355}"/>
    <cellStyle name="Currency 3 2 2" xfId="221" xr:uid="{BB16DCB1-BC9B-425A-8E60-D4297F0DF80D}"/>
    <cellStyle name="Currency 3 2 2 2" xfId="4629" xr:uid="{F11DE83E-F998-4179-A977-A2EE2F067D83}"/>
    <cellStyle name="Currency 3 2 3" xfId="4524" xr:uid="{B449DAD7-69B6-4EFB-B819-AAFA7D89BA5F}"/>
    <cellStyle name="Currency 3 3" xfId="26" xr:uid="{641D9D60-9BEB-4F65-9E78-EF4A38C66897}"/>
    <cellStyle name="Currency 3 3 2" xfId="222" xr:uid="{AD5FE98F-5410-4FE1-89DC-29DF3838C94E}"/>
    <cellStyle name="Currency 3 3 2 2" xfId="4630" xr:uid="{B7CD1223-8593-42A6-88F5-7222D63A428D}"/>
    <cellStyle name="Currency 3 3 3" xfId="4525" xr:uid="{43629A98-39D9-424C-913B-70FA55BFE356}"/>
    <cellStyle name="Currency 3 4" xfId="27" xr:uid="{1AC05A21-B81B-46FE-B68A-C7975BD72020}"/>
    <cellStyle name="Currency 3 4 2" xfId="223" xr:uid="{F6A0AF96-AFC2-402F-B885-7C1243A7E93A}"/>
    <cellStyle name="Currency 3 4 2 2" xfId="4631" xr:uid="{C83BE05B-BB0A-47A5-AD26-5125E98441DD}"/>
    <cellStyle name="Currency 3 4 3" xfId="4526" xr:uid="{7E12BF1E-5CF9-47D8-86DA-6B63E4D3603C}"/>
    <cellStyle name="Currency 3 5" xfId="224" xr:uid="{DDB3E8EC-7BE9-49B2-B130-710A6996A85D}"/>
    <cellStyle name="Currency 3 5 2" xfId="4632" xr:uid="{62DD3D57-8237-4D36-8378-F06D244947E7}"/>
    <cellStyle name="Currency 3 6" xfId="4523" xr:uid="{C33C681B-8AB0-4449-8551-3F98236172EC}"/>
    <cellStyle name="Currency 4" xfId="28" xr:uid="{491013B5-A09B-4E89-9011-9F8947EB5D0F}"/>
    <cellStyle name="Currency 4 2" xfId="29" xr:uid="{683F065B-6920-4F5D-9AB6-5D322923DF93}"/>
    <cellStyle name="Currency 4 2 2" xfId="225" xr:uid="{803200F7-6427-4B32-8AA1-ADD7AF9B2258}"/>
    <cellStyle name="Currency 4 2 2 2" xfId="4633" xr:uid="{1AF18BD6-6A60-48B2-8B95-64BB9511353D}"/>
    <cellStyle name="Currency 4 2 3" xfId="4528" xr:uid="{3E67DA5F-65D6-4E3C-AAA2-1D66522FFAB3}"/>
    <cellStyle name="Currency 4 3" xfId="30" xr:uid="{28C93DA3-DD18-4991-A7B7-F4364B5D0D03}"/>
    <cellStyle name="Currency 4 3 2" xfId="226" xr:uid="{661619CA-1DBC-4761-AA3F-516E61D73A92}"/>
    <cellStyle name="Currency 4 3 2 2" xfId="4634" xr:uid="{0770DEF2-4949-4BD8-8DA1-57BA686E495C}"/>
    <cellStyle name="Currency 4 3 3" xfId="4529" xr:uid="{0B480719-3AE9-49FC-9B93-80EF1C2C117D}"/>
    <cellStyle name="Currency 4 4" xfId="227" xr:uid="{105061F4-953E-45B4-BC15-C35E79B180CA}"/>
    <cellStyle name="Currency 4 4 2" xfId="4635" xr:uid="{87332BBB-BE12-4CF5-BEF6-3AEDD882B1DB}"/>
    <cellStyle name="Currency 4 5" xfId="4324" xr:uid="{DC199D73-82C4-4ADD-9EEC-BD2CAB88183F}"/>
    <cellStyle name="Currency 4 5 2" xfId="4439" xr:uid="{2FE9AC28-0DB1-4198-B19F-B00D1E458BA3}"/>
    <cellStyle name="Currency 4 5 3" xfId="4721" xr:uid="{5E34E4B6-E4E3-4CCD-8E89-26E05ADA4362}"/>
    <cellStyle name="Currency 4 5 3 2" xfId="5316" xr:uid="{737A0F55-DD6D-4326-BFE0-F1FEE72CC870}"/>
    <cellStyle name="Currency 4 5 3 3" xfId="4761" xr:uid="{F3323650-9B42-47AA-9180-9FA3E9F6224D}"/>
    <cellStyle name="Currency 4 5 4" xfId="4698" xr:uid="{BCB745A0-1936-4EFB-AA2C-266F71EF6CF4}"/>
    <cellStyle name="Currency 4 6" xfId="4527" xr:uid="{ABC7388D-C7C0-4914-A09D-37B0B5497C7D}"/>
    <cellStyle name="Currency 5" xfId="31" xr:uid="{D3A0F61E-22D3-4632-BA26-E717E62F5A76}"/>
    <cellStyle name="Currency 5 2" xfId="32" xr:uid="{B6DC8C97-7C51-4617-AEB5-352A8175C1E8}"/>
    <cellStyle name="Currency 5 2 2" xfId="228" xr:uid="{EF581B0B-B315-4939-952E-72CD24AA843A}"/>
    <cellStyle name="Currency 5 2 2 2" xfId="4636" xr:uid="{7B1DCBE9-9C15-4ABE-9026-8B42BC90F06D}"/>
    <cellStyle name="Currency 5 2 3" xfId="4530" xr:uid="{E5CF2654-2E30-4CB2-9CEB-02373D910746}"/>
    <cellStyle name="Currency 5 3" xfId="4325" xr:uid="{7D04F446-5331-4D5E-9871-726C593D6048}"/>
    <cellStyle name="Currency 5 3 2" xfId="4440" xr:uid="{5E4382AA-C1A0-4C20-99A7-B00DCFB693F3}"/>
    <cellStyle name="Currency 5 3 2 2" xfId="5306" xr:uid="{97E756DF-092C-4A77-BFD4-37CA808B7E29}"/>
    <cellStyle name="Currency 5 3 2 3" xfId="4763" xr:uid="{D247D709-DB91-458B-B8F7-5DAEE10179AA}"/>
    <cellStyle name="Currency 5 4" xfId="4762" xr:uid="{1EAFD171-9AD7-470C-BC37-C6D38DB6D692}"/>
    <cellStyle name="Currency 6" xfId="33" xr:uid="{6C973A93-767E-477E-9167-E8C5C6DC7502}"/>
    <cellStyle name="Currency 6 2" xfId="229" xr:uid="{B8A3EFAA-2EF9-47FA-8B47-6FF19B6C5BBC}"/>
    <cellStyle name="Currency 6 2 2" xfId="4637" xr:uid="{AA9C84AC-39B7-4228-955D-A5A8CD3E4DE8}"/>
    <cellStyle name="Currency 6 3" xfId="4326" xr:uid="{A355F167-0B83-43DF-8A53-79522B2318EE}"/>
    <cellStyle name="Currency 6 3 2" xfId="4441" xr:uid="{790E0234-7E40-46B3-8730-6AB37A2905AE}"/>
    <cellStyle name="Currency 6 3 3" xfId="4722" xr:uid="{0EDA74FB-8359-4BC4-BBD6-BEE92B48D792}"/>
    <cellStyle name="Currency 6 3 3 2" xfId="5317" xr:uid="{75B9A23D-368A-4DF7-86CA-E803C80CFAD4}"/>
    <cellStyle name="Currency 6 3 3 3" xfId="4764" xr:uid="{BDE76579-402D-40FE-8990-2FE691B2171C}"/>
    <cellStyle name="Currency 6 3 4" xfId="4699" xr:uid="{E799E189-AD46-4B1D-B41C-4375E67F6293}"/>
    <cellStyle name="Currency 6 4" xfId="4531" xr:uid="{D890B7ED-0F66-4F43-ACAD-3B646756D5BE}"/>
    <cellStyle name="Currency 7" xfId="34" xr:uid="{039BD4C9-B95E-4E6E-A041-9A1948B7DBBA}"/>
    <cellStyle name="Currency 7 2" xfId="35" xr:uid="{A4AF78D9-1069-4A34-A7C0-0AF8CB13E24E}"/>
    <cellStyle name="Currency 7 2 2" xfId="250" xr:uid="{3D868A21-79A3-43DF-8C4A-60ECD39E14DC}"/>
    <cellStyle name="Currency 7 2 2 2" xfId="4638" xr:uid="{890A1CE6-ADD8-4BE0-8240-FCBB52840E43}"/>
    <cellStyle name="Currency 7 2 3" xfId="4533" xr:uid="{98CF5854-117A-41ED-8816-50A1BAD3566F}"/>
    <cellStyle name="Currency 7 3" xfId="230" xr:uid="{2C049542-FB13-408C-9DA4-37FFD82F52BA}"/>
    <cellStyle name="Currency 7 3 2" xfId="4639" xr:uid="{93EA2207-0E4C-4442-B406-156F4D89B5B3}"/>
    <cellStyle name="Currency 7 4" xfId="4442" xr:uid="{C8C09971-AA70-46F3-B2DD-B2AED5DE800B}"/>
    <cellStyle name="Currency 7 5" xfId="4532" xr:uid="{804E77C7-FE34-4B40-92F6-413F3B734ECF}"/>
    <cellStyle name="Currency 8" xfId="36" xr:uid="{2D2D8999-BBEB-47C7-9DBC-A814E8064108}"/>
    <cellStyle name="Currency 8 2" xfId="37" xr:uid="{997C26AB-8EA6-4AED-BAAA-9EF4499557D8}"/>
    <cellStyle name="Currency 8 2 2" xfId="231" xr:uid="{001306B2-69A4-46A9-8F38-95C215CDA120}"/>
    <cellStyle name="Currency 8 2 2 2" xfId="4640" xr:uid="{755C32FD-0CDD-4A17-A053-DCAECA35ED31}"/>
    <cellStyle name="Currency 8 2 3" xfId="4535" xr:uid="{0E2F2A1C-0B27-4925-BED1-AB4DB6CBD543}"/>
    <cellStyle name="Currency 8 3" xfId="38" xr:uid="{3FFE01F0-7F0D-4163-81AC-D78FEB795FA2}"/>
    <cellStyle name="Currency 8 3 2" xfId="232" xr:uid="{4B022A78-D347-46EA-BB1E-6EE3F25119F5}"/>
    <cellStyle name="Currency 8 3 2 2" xfId="4641" xr:uid="{ADCBFE30-9856-4465-A058-6736673F3F5D}"/>
    <cellStyle name="Currency 8 3 3" xfId="4536" xr:uid="{CB44ACBB-820D-4550-88F2-F6C146C6716C}"/>
    <cellStyle name="Currency 8 4" xfId="39" xr:uid="{DF4166B4-2632-4F81-8B66-AEEBD41B92E4}"/>
    <cellStyle name="Currency 8 4 2" xfId="233" xr:uid="{605B013B-7A45-49F6-8BE3-7EBFE383EEFE}"/>
    <cellStyle name="Currency 8 4 2 2" xfId="4642" xr:uid="{E1E1C306-8904-40C3-B5E2-951D07AC2A34}"/>
    <cellStyle name="Currency 8 4 3" xfId="4537" xr:uid="{9ACE72D8-E0A3-4BB3-89F6-35A2CD4F4146}"/>
    <cellStyle name="Currency 8 5" xfId="234" xr:uid="{8FACEEA8-5049-4542-9CDF-AE0BD889A825}"/>
    <cellStyle name="Currency 8 5 2" xfId="4643" xr:uid="{90277F19-76C5-4A43-A31C-8AA256D4D7BC}"/>
    <cellStyle name="Currency 8 6" xfId="4443" xr:uid="{8BCEC03A-BCB6-457A-858B-144C562114E8}"/>
    <cellStyle name="Currency 8 7" xfId="4534" xr:uid="{C36EF663-58BC-47C4-90C9-ACB24E9CFFC5}"/>
    <cellStyle name="Currency 9" xfId="40" xr:uid="{B633B061-C420-4598-8A65-20784AA506D5}"/>
    <cellStyle name="Currency 9 2" xfId="41" xr:uid="{350A9EED-BBF3-4B35-B468-FBBC85BD0C65}"/>
    <cellStyle name="Currency 9 2 2" xfId="235" xr:uid="{DC9C524A-9F9A-4604-AF29-877D7F885FD0}"/>
    <cellStyle name="Currency 9 2 2 2" xfId="4644" xr:uid="{AB70EEDA-B74E-4258-8B2F-FEA39AE3CDCE}"/>
    <cellStyle name="Currency 9 2 3" xfId="4539" xr:uid="{22ED80E9-929B-4863-ABF1-96153792934E}"/>
    <cellStyle name="Currency 9 3" xfId="42" xr:uid="{927AF65D-8718-4E0B-8FE9-3B6AA957FCB2}"/>
    <cellStyle name="Currency 9 3 2" xfId="236" xr:uid="{11A09580-A25C-475E-8FC9-974BB15C198F}"/>
    <cellStyle name="Currency 9 3 2 2" xfId="4645" xr:uid="{EE391F9E-45E8-49DF-A78A-2F4D06EBA222}"/>
    <cellStyle name="Currency 9 3 3" xfId="4540" xr:uid="{26C494DD-0A5F-43F8-AD25-BAEBC0F9C23E}"/>
    <cellStyle name="Currency 9 4" xfId="237" xr:uid="{6F5B9F2B-D86C-4A92-9BEB-D2ED4E4B5006}"/>
    <cellStyle name="Currency 9 4 2" xfId="4646" xr:uid="{CDD0EAB2-0F5E-49AB-975B-DBB1F1544E68}"/>
    <cellStyle name="Currency 9 5" xfId="4327" xr:uid="{4822AFDB-92D0-4D90-BA66-F1B0D6974CCF}"/>
    <cellStyle name="Currency 9 5 2" xfId="4444" xr:uid="{68C89B8E-04AE-4E90-9C84-F7CE0F3269EC}"/>
    <cellStyle name="Currency 9 5 3" xfId="4723" xr:uid="{CBB4546C-E483-4ABA-B212-D966A2674E20}"/>
    <cellStyle name="Currency 9 5 4" xfId="4700" xr:uid="{882C2D55-048F-4CBD-8EA2-1C05F417D39A}"/>
    <cellStyle name="Currency 9 6" xfId="4538" xr:uid="{5168E585-6AA4-48CE-91AF-4BF28716B37E}"/>
    <cellStyle name="Hyperlink 2" xfId="6" xr:uid="{6CFFD761-E1C4-4FFC-9C82-FDD569F38491}"/>
    <cellStyle name="Hyperlink 3" xfId="202" xr:uid="{6022F921-8590-4328-9564-899602ADBD63}"/>
    <cellStyle name="Hyperlink 3 2" xfId="4415" xr:uid="{62384241-7E10-4A18-9AE4-835149B7761A}"/>
    <cellStyle name="Hyperlink 3 3" xfId="4328" xr:uid="{C85F9DDF-D7B9-4F2B-9EA3-AD0F215773F8}"/>
    <cellStyle name="Hyperlink 4" xfId="4329" xr:uid="{14FC5B86-AFEE-40C9-84F0-85A687BFD241}"/>
    <cellStyle name="Normal" xfId="0" builtinId="0"/>
    <cellStyle name="Normal 10" xfId="43" xr:uid="{4B4ABA36-C965-4476-A5EB-2141343F552C}"/>
    <cellStyle name="Normal 10 10" xfId="903" xr:uid="{D73EBE78-F370-450E-BD4B-E87BF6D91CE3}"/>
    <cellStyle name="Normal 10 10 2" xfId="2508" xr:uid="{7C09C127-6452-46F7-AF75-4BA002D5C672}"/>
    <cellStyle name="Normal 10 10 2 2" xfId="4331" xr:uid="{00626C8B-D1A9-424B-9C02-B144EA2302A6}"/>
    <cellStyle name="Normal 10 10 2 3" xfId="4675" xr:uid="{4BC5B912-C113-446E-B6A1-FBB0267A2294}"/>
    <cellStyle name="Normal 10 10 3" xfId="2509" xr:uid="{057886E1-0A70-4767-A0A2-565995D61B72}"/>
    <cellStyle name="Normal 10 10 4" xfId="2510" xr:uid="{5FC76C81-58B4-4F4B-9958-412AD0A951AD}"/>
    <cellStyle name="Normal 10 11" xfId="2511" xr:uid="{0443B658-57DB-405F-B6A0-3FEE4B3D3A5F}"/>
    <cellStyle name="Normal 10 11 2" xfId="2512" xr:uid="{853E2523-8B2C-4D0B-8922-8B0BCDEB7AEC}"/>
    <cellStyle name="Normal 10 11 3" xfId="2513" xr:uid="{E7704362-7C48-464A-A0B0-27910934CE09}"/>
    <cellStyle name="Normal 10 11 4" xfId="2514" xr:uid="{994890AE-246A-49AA-9FB0-E72CE738038F}"/>
    <cellStyle name="Normal 10 12" xfId="2515" xr:uid="{C1AABF30-46EE-4E44-94E3-5DDB0945BB27}"/>
    <cellStyle name="Normal 10 12 2" xfId="2516" xr:uid="{056B3CE4-ABB7-47B0-BBA1-56DA80783405}"/>
    <cellStyle name="Normal 10 13" xfId="2517" xr:uid="{1FAAB43B-77F4-486A-85D9-DDF41299770D}"/>
    <cellStyle name="Normal 10 14" xfId="2518" xr:uid="{77B4BEAC-9961-4B26-9992-9120BE561361}"/>
    <cellStyle name="Normal 10 15" xfId="2519" xr:uid="{D7D6F94E-D37C-4710-AD41-1C8EB97F367F}"/>
    <cellStyle name="Normal 10 2" xfId="44" xr:uid="{106758C9-0D49-4AB1-8D88-840C077D44E6}"/>
    <cellStyle name="Normal 10 2 10" xfId="2520" xr:uid="{63DB79DC-1984-4FAD-801B-E0277CC7830F}"/>
    <cellStyle name="Normal 10 2 11" xfId="2521" xr:uid="{F630D358-C34B-4AF7-A7F2-69460634883C}"/>
    <cellStyle name="Normal 10 2 2" xfId="45" xr:uid="{93A700CC-1A49-4B3E-AC15-1CD644CCF39B}"/>
    <cellStyle name="Normal 10 2 2 2" xfId="46" xr:uid="{8091A6CD-4EC5-4368-BB1D-F97088F0E703}"/>
    <cellStyle name="Normal 10 2 2 2 2" xfId="238" xr:uid="{8C04A7FE-469C-4246-82A9-5FDA4E2388D7}"/>
    <cellStyle name="Normal 10 2 2 2 2 2" xfId="454" xr:uid="{CC40DEE1-497E-45E2-ADDC-E01580A1DAAE}"/>
    <cellStyle name="Normal 10 2 2 2 2 2 2" xfId="455" xr:uid="{66C1CEFF-5207-4B34-8FAC-11FF5C2DFE3B}"/>
    <cellStyle name="Normal 10 2 2 2 2 2 2 2" xfId="904" xr:uid="{33FBFBE7-47D2-4889-A41A-401E8B3A1EBC}"/>
    <cellStyle name="Normal 10 2 2 2 2 2 2 2 2" xfId="905" xr:uid="{59AF2956-520F-487F-9CE0-DD069A8D2D7B}"/>
    <cellStyle name="Normal 10 2 2 2 2 2 2 3" xfId="906" xr:uid="{DD805B9D-A959-4F0E-AAB4-BD424FB3E97C}"/>
    <cellStyle name="Normal 10 2 2 2 2 2 3" xfId="907" xr:uid="{5CEDD914-70AD-4C8F-A108-FAC8B61BED72}"/>
    <cellStyle name="Normal 10 2 2 2 2 2 3 2" xfId="908" xr:uid="{8033386A-120F-41B2-BC2A-0FBD97ADD9F0}"/>
    <cellStyle name="Normal 10 2 2 2 2 2 4" xfId="909" xr:uid="{25806FA5-578D-4D51-B422-8B6717C0045A}"/>
    <cellStyle name="Normal 10 2 2 2 2 3" xfId="456" xr:uid="{EDFE8D80-6C8F-46A4-811F-164B58E05BC8}"/>
    <cellStyle name="Normal 10 2 2 2 2 3 2" xfId="910" xr:uid="{9C26BD14-1333-49B8-9428-3C860F240990}"/>
    <cellStyle name="Normal 10 2 2 2 2 3 2 2" xfId="911" xr:uid="{7A5C3E23-DB1A-4D18-887F-865173C180CC}"/>
    <cellStyle name="Normal 10 2 2 2 2 3 3" xfId="912" xr:uid="{58E9086C-37CC-4D76-B57C-6A0D3E6D0B79}"/>
    <cellStyle name="Normal 10 2 2 2 2 3 4" xfId="2522" xr:uid="{4F19DC9C-2D4F-42B8-91CA-AA46A2C34062}"/>
    <cellStyle name="Normal 10 2 2 2 2 4" xfId="913" xr:uid="{B60FFC7C-2618-4906-A564-675C16FD8BA6}"/>
    <cellStyle name="Normal 10 2 2 2 2 4 2" xfId="914" xr:uid="{D44D586F-3831-4DA3-9804-33373378F6A0}"/>
    <cellStyle name="Normal 10 2 2 2 2 5" xfId="915" xr:uid="{837776A1-0178-470F-A6DF-F3A455003ABF}"/>
    <cellStyle name="Normal 10 2 2 2 2 6" xfId="2523" xr:uid="{8049D3D5-7222-4A1D-B64D-CE94868525BF}"/>
    <cellStyle name="Normal 10 2 2 2 3" xfId="239" xr:uid="{FA39161C-123A-4C32-A25D-D2E49D841EAF}"/>
    <cellStyle name="Normal 10 2 2 2 3 2" xfId="457" xr:uid="{449DA201-5BDA-4DBE-8318-C03A6AD9F2C0}"/>
    <cellStyle name="Normal 10 2 2 2 3 2 2" xfId="458" xr:uid="{328D039B-BA09-45DE-A729-50D9965097E0}"/>
    <cellStyle name="Normal 10 2 2 2 3 2 2 2" xfId="916" xr:uid="{CF4C89A6-AFA4-4D1A-AB82-93D96DEF0929}"/>
    <cellStyle name="Normal 10 2 2 2 3 2 2 2 2" xfId="917" xr:uid="{7FF16025-AFEC-471D-95CE-AF70A5E85142}"/>
    <cellStyle name="Normal 10 2 2 2 3 2 2 3" xfId="918" xr:uid="{8F0EA6A1-CC8D-44AC-9452-165337F92C0D}"/>
    <cellStyle name="Normal 10 2 2 2 3 2 3" xfId="919" xr:uid="{F70FA883-E4CE-469E-A6D8-9F70DBB39BC7}"/>
    <cellStyle name="Normal 10 2 2 2 3 2 3 2" xfId="920" xr:uid="{05B59C4F-2193-4812-A733-13AD8051CE14}"/>
    <cellStyle name="Normal 10 2 2 2 3 2 4" xfId="921" xr:uid="{15DA3126-4E95-4A2E-8B12-86F4E121192A}"/>
    <cellStyle name="Normal 10 2 2 2 3 3" xfId="459" xr:uid="{189F23BC-9FAA-49FD-8445-B9A103C29666}"/>
    <cellStyle name="Normal 10 2 2 2 3 3 2" xfId="922" xr:uid="{CF6FC381-AA0D-4505-B2CA-E751388D7EB1}"/>
    <cellStyle name="Normal 10 2 2 2 3 3 2 2" xfId="923" xr:uid="{68006083-872B-40E6-912F-8593979491B2}"/>
    <cellStyle name="Normal 10 2 2 2 3 3 3" xfId="924" xr:uid="{9F8FF28C-8679-4B7A-AABA-1CD3F13FD403}"/>
    <cellStyle name="Normal 10 2 2 2 3 4" xfId="925" xr:uid="{DBAF8E76-12DE-4696-BCAC-61E6166AB8F5}"/>
    <cellStyle name="Normal 10 2 2 2 3 4 2" xfId="926" xr:uid="{3A0C5726-FEFC-4D1A-9DF0-8E5FFC73295B}"/>
    <cellStyle name="Normal 10 2 2 2 3 5" xfId="927" xr:uid="{74151597-A943-4E8E-85D7-06F9AB5920E3}"/>
    <cellStyle name="Normal 10 2 2 2 4" xfId="460" xr:uid="{610FFA6F-06B4-4B1F-8B49-66DE628E6C8B}"/>
    <cellStyle name="Normal 10 2 2 2 4 2" xfId="461" xr:uid="{C654EE45-BF8D-4D1A-86A3-29715DA31EA7}"/>
    <cellStyle name="Normal 10 2 2 2 4 2 2" xfId="928" xr:uid="{84781BF2-2EF9-4650-BF0A-01A800E9CA8F}"/>
    <cellStyle name="Normal 10 2 2 2 4 2 2 2" xfId="929" xr:uid="{66FE6B11-78F8-4F5D-B747-268511A5F2C8}"/>
    <cellStyle name="Normal 10 2 2 2 4 2 3" xfId="930" xr:uid="{EF5831C8-036B-4958-AEE6-1CB44B0728DC}"/>
    <cellStyle name="Normal 10 2 2 2 4 3" xfId="931" xr:uid="{420B98A0-7401-47F6-8F99-ED36756DDCDC}"/>
    <cellStyle name="Normal 10 2 2 2 4 3 2" xfId="932" xr:uid="{9A795426-E354-440D-BC93-C38CEA053933}"/>
    <cellStyle name="Normal 10 2 2 2 4 4" xfId="933" xr:uid="{EE22214F-F7DD-46EA-9D14-F8DC60D95490}"/>
    <cellStyle name="Normal 10 2 2 2 5" xfId="462" xr:uid="{CD5135F1-449C-4C59-80AC-6A9F8B5474E4}"/>
    <cellStyle name="Normal 10 2 2 2 5 2" xfId="934" xr:uid="{42E21666-398D-4476-AE4C-0AC38EA7CC9F}"/>
    <cellStyle name="Normal 10 2 2 2 5 2 2" xfId="935" xr:uid="{BBD21C0F-2364-4250-B8AC-01D3143C5194}"/>
    <cellStyle name="Normal 10 2 2 2 5 3" xfId="936" xr:uid="{E0BF6D95-7821-47E7-B995-09671A6B62D8}"/>
    <cellStyle name="Normal 10 2 2 2 5 4" xfId="2524" xr:uid="{38A880D1-46C4-4DA5-B57D-0A565D0D3961}"/>
    <cellStyle name="Normal 10 2 2 2 6" xfId="937" xr:uid="{A3EE3731-4258-4D32-9A17-99720912E7C8}"/>
    <cellStyle name="Normal 10 2 2 2 6 2" xfId="938" xr:uid="{B2955B17-FF69-4E5A-807C-3F19326C98DD}"/>
    <cellStyle name="Normal 10 2 2 2 7" xfId="939" xr:uid="{47577AB2-0036-4A98-BE99-0BB0C18630BF}"/>
    <cellStyle name="Normal 10 2 2 2 8" xfId="2525" xr:uid="{8CFDAB39-FB7E-4DDA-BD40-239C6BE83130}"/>
    <cellStyle name="Normal 10 2 2 3" xfId="240" xr:uid="{BD266294-7FC3-414E-975F-38BFAE3E959A}"/>
    <cellStyle name="Normal 10 2 2 3 2" xfId="463" xr:uid="{46A4FEE5-C66C-4173-A527-D6781F36BBA6}"/>
    <cellStyle name="Normal 10 2 2 3 2 2" xfId="464" xr:uid="{C553DF02-7955-4B28-8EC7-652B298952E3}"/>
    <cellStyle name="Normal 10 2 2 3 2 2 2" xfId="940" xr:uid="{11D95AED-B86E-4148-A647-AA0CAC75EC99}"/>
    <cellStyle name="Normal 10 2 2 3 2 2 2 2" xfId="941" xr:uid="{0B9FB1E8-409D-46B6-94C0-2CD64F8F9837}"/>
    <cellStyle name="Normal 10 2 2 3 2 2 3" xfId="942" xr:uid="{C138DA8C-1DE8-4210-927A-3926106A06FD}"/>
    <cellStyle name="Normal 10 2 2 3 2 3" xfId="943" xr:uid="{4C043911-AE07-4F9B-BE60-60CC9E123028}"/>
    <cellStyle name="Normal 10 2 2 3 2 3 2" xfId="944" xr:uid="{DFA98A96-660E-44E6-8743-9D14C8B7E353}"/>
    <cellStyle name="Normal 10 2 2 3 2 4" xfId="945" xr:uid="{42D9AA44-451E-47A4-87CE-3C17C682E047}"/>
    <cellStyle name="Normal 10 2 2 3 3" xfId="465" xr:uid="{3A6CC3F5-BB2C-45D0-965E-2EF210AB5DE2}"/>
    <cellStyle name="Normal 10 2 2 3 3 2" xfId="946" xr:uid="{6B81DD93-AA08-4B14-AEF7-6E3B07B8CC58}"/>
    <cellStyle name="Normal 10 2 2 3 3 2 2" xfId="947" xr:uid="{292B5CC5-95F3-4691-A522-1D95583EAE98}"/>
    <cellStyle name="Normal 10 2 2 3 3 3" xfId="948" xr:uid="{0D87533D-FBBC-4F96-AA92-007FBEBCCBD9}"/>
    <cellStyle name="Normal 10 2 2 3 3 4" xfId="2526" xr:uid="{CE795988-406C-4B5B-8D0C-F71021E612E8}"/>
    <cellStyle name="Normal 10 2 2 3 4" xfId="949" xr:uid="{ACAE17B4-3325-48B0-89E6-5BEBC72C7BCB}"/>
    <cellStyle name="Normal 10 2 2 3 4 2" xfId="950" xr:uid="{6B6B5607-3980-49A5-812D-B27EE0C4F16E}"/>
    <cellStyle name="Normal 10 2 2 3 5" xfId="951" xr:uid="{255E6802-866F-4D11-BD4A-7303147A66CA}"/>
    <cellStyle name="Normal 10 2 2 3 6" xfId="2527" xr:uid="{95DEF862-ED51-45D6-A478-E5C0912C959F}"/>
    <cellStyle name="Normal 10 2 2 4" xfId="241" xr:uid="{B6BAF63D-7956-4595-B89D-BA0AF7F04048}"/>
    <cellStyle name="Normal 10 2 2 4 2" xfId="466" xr:uid="{7DA6F026-32F2-4441-A3E0-63D670B953AA}"/>
    <cellStyle name="Normal 10 2 2 4 2 2" xfId="467" xr:uid="{307568DB-429D-4EDF-9B02-D1032112A9C7}"/>
    <cellStyle name="Normal 10 2 2 4 2 2 2" xfId="952" xr:uid="{F952355A-C9E5-4277-9988-57E7BB31D527}"/>
    <cellStyle name="Normal 10 2 2 4 2 2 2 2" xfId="953" xr:uid="{5C522CCA-AEBF-4A15-B30E-C01586BE4F7B}"/>
    <cellStyle name="Normal 10 2 2 4 2 2 3" xfId="954" xr:uid="{D08A38FF-A163-4337-84A9-FC3C373BD0B6}"/>
    <cellStyle name="Normal 10 2 2 4 2 3" xfId="955" xr:uid="{5894FDB0-F058-46D0-83FE-8C753442DD6E}"/>
    <cellStyle name="Normal 10 2 2 4 2 3 2" xfId="956" xr:uid="{605658CF-D83A-41FB-A056-E0057B521A92}"/>
    <cellStyle name="Normal 10 2 2 4 2 4" xfId="957" xr:uid="{C80C47DE-07F2-4E40-AD16-8013D33987FA}"/>
    <cellStyle name="Normal 10 2 2 4 3" xfId="468" xr:uid="{DA01C9CA-5C1F-4520-A6EE-560939D21281}"/>
    <cellStyle name="Normal 10 2 2 4 3 2" xfId="958" xr:uid="{2DD438C1-5C57-4F72-B53E-82AF6B912278}"/>
    <cellStyle name="Normal 10 2 2 4 3 2 2" xfId="959" xr:uid="{DBC64635-1156-4904-A54F-998E2B53DD71}"/>
    <cellStyle name="Normal 10 2 2 4 3 3" xfId="960" xr:uid="{029B463B-6485-41F0-A2A5-72566AC6AF19}"/>
    <cellStyle name="Normal 10 2 2 4 4" xfId="961" xr:uid="{B4FDFEB1-7C14-4E92-A006-E88774837BB5}"/>
    <cellStyle name="Normal 10 2 2 4 4 2" xfId="962" xr:uid="{B40F82A9-EF3B-43ED-A5CF-8EB61EA59342}"/>
    <cellStyle name="Normal 10 2 2 4 5" xfId="963" xr:uid="{9B37232A-80B9-4EDB-A692-8C152D746912}"/>
    <cellStyle name="Normal 10 2 2 5" xfId="242" xr:uid="{313A8384-C002-43A6-AFDE-B811FEBB2F29}"/>
    <cellStyle name="Normal 10 2 2 5 2" xfId="469" xr:uid="{9F2BAF63-7B5D-4283-A899-680A76E6D9E3}"/>
    <cellStyle name="Normal 10 2 2 5 2 2" xfId="964" xr:uid="{89D14243-E3BC-4799-935F-B9AA5722E8DE}"/>
    <cellStyle name="Normal 10 2 2 5 2 2 2" xfId="965" xr:uid="{81A6939F-45C1-446D-9233-732212A02C7D}"/>
    <cellStyle name="Normal 10 2 2 5 2 3" xfId="966" xr:uid="{C7133C9F-02F4-4588-9A36-76EE6568AE51}"/>
    <cellStyle name="Normal 10 2 2 5 3" xfId="967" xr:uid="{92D31E80-F7E4-477A-8235-A016FB50B089}"/>
    <cellStyle name="Normal 10 2 2 5 3 2" xfId="968" xr:uid="{BA0FA6C3-A60D-469C-BA5B-E1AC2059B940}"/>
    <cellStyle name="Normal 10 2 2 5 4" xfId="969" xr:uid="{A420DF78-6A4D-45C9-9CB1-66548C6854B7}"/>
    <cellStyle name="Normal 10 2 2 6" xfId="470" xr:uid="{6AF565BB-0C5C-4741-AE5A-C4E29DFB75EB}"/>
    <cellStyle name="Normal 10 2 2 6 2" xfId="970" xr:uid="{8A62AC8A-15AE-40D8-9FB0-F9B4C35055E6}"/>
    <cellStyle name="Normal 10 2 2 6 2 2" xfId="971" xr:uid="{11E5B33C-6189-4584-99AD-54C4CCA33487}"/>
    <cellStyle name="Normal 10 2 2 6 2 3" xfId="4333" xr:uid="{717F1E1B-E557-46D6-BF9F-1A34998AB167}"/>
    <cellStyle name="Normal 10 2 2 6 3" xfId="972" xr:uid="{84D3E9C8-347D-4405-958F-F8DD82E4BCA5}"/>
    <cellStyle name="Normal 10 2 2 6 4" xfId="2528" xr:uid="{0D9FF941-25BA-4943-A4AA-4E3DFBB3CCB5}"/>
    <cellStyle name="Normal 10 2 2 6 4 2" xfId="4564" xr:uid="{847ABF36-F3FF-41D9-8A4D-F59484112CE1}"/>
    <cellStyle name="Normal 10 2 2 6 4 3" xfId="4676" xr:uid="{3027188A-D29F-43C4-BF14-61AE48C4DFFC}"/>
    <cellStyle name="Normal 10 2 2 6 4 4" xfId="4602" xr:uid="{42FFEB41-3BC3-4F42-AB8D-C0B732DD1D79}"/>
    <cellStyle name="Normal 10 2 2 7" xfId="973" xr:uid="{594DBA35-2912-4D79-BC83-71627A91FE1A}"/>
    <cellStyle name="Normal 10 2 2 7 2" xfId="974" xr:uid="{7EE08218-4126-4E1C-982E-C7630911B979}"/>
    <cellStyle name="Normal 10 2 2 8" xfId="975" xr:uid="{0C4CAAF0-C388-4351-9C27-1EF8A9E424E0}"/>
    <cellStyle name="Normal 10 2 2 9" xfId="2529" xr:uid="{8760F832-A459-4A1B-A0E3-59589097BE0F}"/>
    <cellStyle name="Normal 10 2 3" xfId="47" xr:uid="{294E3433-1FF3-483B-ADD2-7C17E90B9715}"/>
    <cellStyle name="Normal 10 2 3 2" xfId="48" xr:uid="{1E85E097-14EA-4305-9275-E7D1CEF93827}"/>
    <cellStyle name="Normal 10 2 3 2 2" xfId="471" xr:uid="{20FED783-027A-474C-A916-947916B4041D}"/>
    <cellStyle name="Normal 10 2 3 2 2 2" xfId="472" xr:uid="{5EAD0865-3AFD-4834-8A37-12890557B8E8}"/>
    <cellStyle name="Normal 10 2 3 2 2 2 2" xfId="976" xr:uid="{CCA9C414-A43E-4F4A-83F2-B5F24F04CC0F}"/>
    <cellStyle name="Normal 10 2 3 2 2 2 2 2" xfId="977" xr:uid="{49FAD3E4-2BE4-4323-A360-E417E5AB044D}"/>
    <cellStyle name="Normal 10 2 3 2 2 2 3" xfId="978" xr:uid="{F31751C7-146D-49AB-BF38-54092EA2FEB8}"/>
    <cellStyle name="Normal 10 2 3 2 2 3" xfId="979" xr:uid="{1C73F29C-0209-471E-B936-000AE73A0124}"/>
    <cellStyle name="Normal 10 2 3 2 2 3 2" xfId="980" xr:uid="{3016D64B-CF52-49ED-9C80-E2E53F67DAC9}"/>
    <cellStyle name="Normal 10 2 3 2 2 4" xfId="981" xr:uid="{01B785FA-5826-4208-9EA6-9B9BC60423D9}"/>
    <cellStyle name="Normal 10 2 3 2 3" xfId="473" xr:uid="{D0219742-22DB-4F36-B535-2DFDE193FF19}"/>
    <cellStyle name="Normal 10 2 3 2 3 2" xfId="982" xr:uid="{657A4ECB-9E2B-4FD4-BEAA-198414E6998A}"/>
    <cellStyle name="Normal 10 2 3 2 3 2 2" xfId="983" xr:uid="{86BF45A4-8749-4951-9F5B-1CD91594F166}"/>
    <cellStyle name="Normal 10 2 3 2 3 3" xfId="984" xr:uid="{B54D75C2-1A5B-481F-B470-C90E7B7173D3}"/>
    <cellStyle name="Normal 10 2 3 2 3 4" xfId="2530" xr:uid="{0F60E22B-1313-4C4A-BBCF-89F2293909B6}"/>
    <cellStyle name="Normal 10 2 3 2 4" xfId="985" xr:uid="{0D6BB472-9A5D-458A-BEB8-22126A1EA8DA}"/>
    <cellStyle name="Normal 10 2 3 2 4 2" xfId="986" xr:uid="{EAF3C6C6-FEC8-49AB-913E-D44F0CA5A026}"/>
    <cellStyle name="Normal 10 2 3 2 5" xfId="987" xr:uid="{47A0C44D-E1E8-4EB8-B68D-BB93EA833A75}"/>
    <cellStyle name="Normal 10 2 3 2 6" xfId="2531" xr:uid="{AE68CB82-D5CC-4FBB-B391-C30A774500F6}"/>
    <cellStyle name="Normal 10 2 3 3" xfId="243" xr:uid="{5D1085D8-2AD1-414D-830A-6BA9324AA316}"/>
    <cellStyle name="Normal 10 2 3 3 2" xfId="474" xr:uid="{56D62983-5AF7-4C32-B36A-3C796EAF2A77}"/>
    <cellStyle name="Normal 10 2 3 3 2 2" xfId="475" xr:uid="{8F50738D-7D95-4A93-B39D-51A923624368}"/>
    <cellStyle name="Normal 10 2 3 3 2 2 2" xfId="988" xr:uid="{7AAECFA6-3D33-49E2-A309-BAB76FC0766A}"/>
    <cellStyle name="Normal 10 2 3 3 2 2 2 2" xfId="989" xr:uid="{2A742DFA-A959-4F97-8CD6-BF44E9E61937}"/>
    <cellStyle name="Normal 10 2 3 3 2 2 3" xfId="990" xr:uid="{FA4017F2-85E5-4EF8-9F1C-31C89A128E86}"/>
    <cellStyle name="Normal 10 2 3 3 2 3" xfId="991" xr:uid="{38059219-1E48-4B3D-9316-BD660D2EC5E0}"/>
    <cellStyle name="Normal 10 2 3 3 2 3 2" xfId="992" xr:uid="{D87D2384-EF39-489F-8A33-3AE7906C111B}"/>
    <cellStyle name="Normal 10 2 3 3 2 4" xfId="993" xr:uid="{4FCDBA5D-CBEE-48AE-861B-6753860BD799}"/>
    <cellStyle name="Normal 10 2 3 3 3" xfId="476" xr:uid="{4F4D8BA2-B4AD-465C-A420-AD42D3DC94A9}"/>
    <cellStyle name="Normal 10 2 3 3 3 2" xfId="994" xr:uid="{E158628F-2C4B-4A24-B427-9737CCA413C4}"/>
    <cellStyle name="Normal 10 2 3 3 3 2 2" xfId="995" xr:uid="{73A28880-DD7E-4E6C-A96A-4BCAC6D0F68A}"/>
    <cellStyle name="Normal 10 2 3 3 3 3" xfId="996" xr:uid="{B1DB6837-1FB8-44BA-85AF-DAC76A26EF09}"/>
    <cellStyle name="Normal 10 2 3 3 4" xfId="997" xr:uid="{54430401-7CCA-479C-9942-3497729C248E}"/>
    <cellStyle name="Normal 10 2 3 3 4 2" xfId="998" xr:uid="{1FA28E95-5365-4AEB-9DF5-5005A1632D74}"/>
    <cellStyle name="Normal 10 2 3 3 5" xfId="999" xr:uid="{E50AAFC3-976C-45C7-B7D2-05210E2C4E25}"/>
    <cellStyle name="Normal 10 2 3 4" xfId="244" xr:uid="{BD76CA5E-2905-45F2-A7CD-10734C56AAE9}"/>
    <cellStyle name="Normal 10 2 3 4 2" xfId="477" xr:uid="{74F86B12-8915-4ADF-B10E-D34A83907900}"/>
    <cellStyle name="Normal 10 2 3 4 2 2" xfId="1000" xr:uid="{D2DBE3E6-A778-466B-8D64-1ECA7F32357F}"/>
    <cellStyle name="Normal 10 2 3 4 2 2 2" xfId="1001" xr:uid="{867D2167-45B2-4ED0-925C-0134825AB203}"/>
    <cellStyle name="Normal 10 2 3 4 2 3" xfId="1002" xr:uid="{8B7E367A-A882-4C14-A47F-6AC702F11228}"/>
    <cellStyle name="Normal 10 2 3 4 3" xfId="1003" xr:uid="{8B775CB3-2F6C-4D9E-ACA2-785CBEC0C11C}"/>
    <cellStyle name="Normal 10 2 3 4 3 2" xfId="1004" xr:uid="{0BD439F5-A63B-4F08-8A6B-3297E56F69D5}"/>
    <cellStyle name="Normal 10 2 3 4 4" xfId="1005" xr:uid="{287354A8-95ED-44FE-B8F8-C1FF0DF8756B}"/>
    <cellStyle name="Normal 10 2 3 5" xfId="478" xr:uid="{A0B9A3AB-CE5E-47ED-A0A0-B749FADB4405}"/>
    <cellStyle name="Normal 10 2 3 5 2" xfId="1006" xr:uid="{99CA0E55-8C00-424C-8EEE-F0877A458CC4}"/>
    <cellStyle name="Normal 10 2 3 5 2 2" xfId="1007" xr:uid="{BC993BE0-2705-4F74-B84D-4D34054225F7}"/>
    <cellStyle name="Normal 10 2 3 5 2 3" xfId="4334" xr:uid="{29E84A58-CCCD-44E5-A953-ECE228F9963E}"/>
    <cellStyle name="Normal 10 2 3 5 3" xfId="1008" xr:uid="{818D8B2E-1BB2-460D-9FF7-11E84A084271}"/>
    <cellStyle name="Normal 10 2 3 5 4" xfId="2532" xr:uid="{9C6E0D9C-6E04-4057-A3B1-B25ABC28AEC0}"/>
    <cellStyle name="Normal 10 2 3 5 4 2" xfId="4565" xr:uid="{1DE0D076-D9CC-422C-A65B-7D15AAB3D07D}"/>
    <cellStyle name="Normal 10 2 3 5 4 3" xfId="4677" xr:uid="{99BD1330-E742-409A-8085-571E24F10106}"/>
    <cellStyle name="Normal 10 2 3 5 4 4" xfId="4603" xr:uid="{DD35E06E-B75B-4AAB-8672-0D3AD7405039}"/>
    <cellStyle name="Normal 10 2 3 6" xfId="1009" xr:uid="{450098BC-A623-4FF5-8408-742DCE646A01}"/>
    <cellStyle name="Normal 10 2 3 6 2" xfId="1010" xr:uid="{4AC71C3F-9DC8-4142-820A-4A6B63B00897}"/>
    <cellStyle name="Normal 10 2 3 7" xfId="1011" xr:uid="{EC792EB6-A089-4D5A-B1B5-8C99A7540851}"/>
    <cellStyle name="Normal 10 2 3 8" xfId="2533" xr:uid="{6799BE2C-DBB6-4E85-AA1E-F19E0503FF84}"/>
    <cellStyle name="Normal 10 2 4" xfId="49" xr:uid="{72F7263B-AD66-4B30-99B0-2D35EBDD88CB}"/>
    <cellStyle name="Normal 10 2 4 2" xfId="429" xr:uid="{2A8C6EEA-4FA4-4583-AECF-DA1E7044A97B}"/>
    <cellStyle name="Normal 10 2 4 2 2" xfId="479" xr:uid="{06C73C70-1D2C-4CB3-BDBA-47401C6B7936}"/>
    <cellStyle name="Normal 10 2 4 2 2 2" xfId="1012" xr:uid="{4B72E3C1-D5E2-4325-A2FF-50ACD111F9A1}"/>
    <cellStyle name="Normal 10 2 4 2 2 2 2" xfId="1013" xr:uid="{9451EF06-8B63-4200-918B-FC5AA47D8535}"/>
    <cellStyle name="Normal 10 2 4 2 2 3" xfId="1014" xr:uid="{B5279582-D3CF-4117-97DA-6FF2708DDB61}"/>
    <cellStyle name="Normal 10 2 4 2 2 4" xfId="2534" xr:uid="{23751CD8-EDE2-4F87-8583-235B978D1F7E}"/>
    <cellStyle name="Normal 10 2 4 2 3" xfId="1015" xr:uid="{210AA728-B855-4689-B82C-3487D10130E9}"/>
    <cellStyle name="Normal 10 2 4 2 3 2" xfId="1016" xr:uid="{AB020B35-B5D0-4CE2-BC39-A3540B484A11}"/>
    <cellStyle name="Normal 10 2 4 2 4" xfId="1017" xr:uid="{7710CD23-C712-4BC5-A7BD-9B8A20878365}"/>
    <cellStyle name="Normal 10 2 4 2 5" xfId="2535" xr:uid="{6B24C973-0D83-48BE-967C-1876349A0C73}"/>
    <cellStyle name="Normal 10 2 4 3" xfId="480" xr:uid="{43988DE9-23AD-4D9D-A0BC-F03922F8C92C}"/>
    <cellStyle name="Normal 10 2 4 3 2" xfId="1018" xr:uid="{3A4850A5-7E48-4CA1-BB8B-0220F168B911}"/>
    <cellStyle name="Normal 10 2 4 3 2 2" xfId="1019" xr:uid="{8440DE8E-C3A5-4B25-82B8-D1651C32D7F3}"/>
    <cellStyle name="Normal 10 2 4 3 3" xfId="1020" xr:uid="{55B03698-FEED-4BA9-8168-F00C207DB44A}"/>
    <cellStyle name="Normal 10 2 4 3 4" xfId="2536" xr:uid="{55131076-31A7-41E5-A7A3-483388217D08}"/>
    <cellStyle name="Normal 10 2 4 4" xfId="1021" xr:uid="{C30BEFE4-4FF9-44F3-B4C4-3B327BCE5DDB}"/>
    <cellStyle name="Normal 10 2 4 4 2" xfId="1022" xr:uid="{D6087616-7ACC-42FF-A5FC-6E1E704C7628}"/>
    <cellStyle name="Normal 10 2 4 4 3" xfId="2537" xr:uid="{CF12F62C-0936-4519-BC87-267A28D5769B}"/>
    <cellStyle name="Normal 10 2 4 4 4" xfId="2538" xr:uid="{45A022DA-1FBD-4A13-BDE7-FD3695C88F8F}"/>
    <cellStyle name="Normal 10 2 4 5" xfId="1023" xr:uid="{6DC0F990-AA1D-47B2-B7F9-3775FDFD45DC}"/>
    <cellStyle name="Normal 10 2 4 6" xfId="2539" xr:uid="{5495DDB3-5916-4FA2-A4F3-CE43750C32C5}"/>
    <cellStyle name="Normal 10 2 4 7" xfId="2540" xr:uid="{3B048A15-3DCC-4E57-9827-CA52AC1CAC4D}"/>
    <cellStyle name="Normal 10 2 5" xfId="245" xr:uid="{6E7C750B-0923-40F5-8EC5-2D21A3776ED2}"/>
    <cellStyle name="Normal 10 2 5 2" xfId="481" xr:uid="{D9109370-62E5-4E98-8C52-481E5C8C03D1}"/>
    <cellStyle name="Normal 10 2 5 2 2" xfId="482" xr:uid="{5E08A04C-3F3F-4173-A819-8E8288242E68}"/>
    <cellStyle name="Normal 10 2 5 2 2 2" xfId="1024" xr:uid="{9F3EC488-8C63-448C-95FD-E35C1770F644}"/>
    <cellStyle name="Normal 10 2 5 2 2 2 2" xfId="1025" xr:uid="{BB60C81A-E6E5-4BAB-8EC9-EE474665A4E7}"/>
    <cellStyle name="Normal 10 2 5 2 2 3" xfId="1026" xr:uid="{ECA0D6BF-E0F6-4341-A762-23A7AA4A3B09}"/>
    <cellStyle name="Normal 10 2 5 2 3" xfId="1027" xr:uid="{B709F16D-60FC-469C-80D4-74127D3657D7}"/>
    <cellStyle name="Normal 10 2 5 2 3 2" xfId="1028" xr:uid="{5BA17AE8-B757-4BBD-934F-F6A3AE8B103F}"/>
    <cellStyle name="Normal 10 2 5 2 4" xfId="1029" xr:uid="{7B4D1034-EA5B-4D34-9738-3235CE63B8A4}"/>
    <cellStyle name="Normal 10 2 5 3" xfId="483" xr:uid="{47A8939C-9C59-4C8B-9679-62D44E9B3F77}"/>
    <cellStyle name="Normal 10 2 5 3 2" xfId="1030" xr:uid="{73001E22-7C07-4AD7-8E04-301DD7276E45}"/>
    <cellStyle name="Normal 10 2 5 3 2 2" xfId="1031" xr:uid="{C0094515-D6F8-423F-BB9C-4B257E86CB23}"/>
    <cellStyle name="Normal 10 2 5 3 3" xfId="1032" xr:uid="{822896C8-40AF-40F9-BF34-FB782261A198}"/>
    <cellStyle name="Normal 10 2 5 3 4" xfId="2541" xr:uid="{5A48A6D9-3DF2-49C6-AB5E-1E2F4BCB19D2}"/>
    <cellStyle name="Normal 10 2 5 4" xfId="1033" xr:uid="{B6F9CE5F-7E68-476D-A008-17521133E45C}"/>
    <cellStyle name="Normal 10 2 5 4 2" xfId="1034" xr:uid="{4746165D-BC65-4133-81FF-0B626617B322}"/>
    <cellStyle name="Normal 10 2 5 5" xfId="1035" xr:uid="{E2AB1F8C-711F-47F7-984C-4966B2029848}"/>
    <cellStyle name="Normal 10 2 5 6" xfId="2542" xr:uid="{D9629DC6-4956-4C11-81A9-B2F064678C60}"/>
    <cellStyle name="Normal 10 2 6" xfId="246" xr:uid="{B0CFD916-9C32-4D18-9BD9-E6ED28318AB5}"/>
    <cellStyle name="Normal 10 2 6 2" xfId="484" xr:uid="{6004BEA1-4CBD-41D6-B065-A1507D7FCE31}"/>
    <cellStyle name="Normal 10 2 6 2 2" xfId="1036" xr:uid="{C677A67F-9BAA-4FCD-AD55-41B8A4524B43}"/>
    <cellStyle name="Normal 10 2 6 2 2 2" xfId="1037" xr:uid="{23FF7899-736B-4BC1-AC98-BD4092F2DF79}"/>
    <cellStyle name="Normal 10 2 6 2 3" xfId="1038" xr:uid="{A7A10C50-65AF-444F-8888-2CC783CEA0AD}"/>
    <cellStyle name="Normal 10 2 6 2 4" xfId="2543" xr:uid="{010C7A5E-FAF2-45EC-9010-8738E19748C2}"/>
    <cellStyle name="Normal 10 2 6 3" xfId="1039" xr:uid="{208F9A2F-F0CF-4328-8E75-E5D5256BA709}"/>
    <cellStyle name="Normal 10 2 6 3 2" xfId="1040" xr:uid="{4A2F574E-FEE2-4D1D-AFFD-A4BC18F8FC62}"/>
    <cellStyle name="Normal 10 2 6 4" xfId="1041" xr:uid="{AEB27FE8-DC0E-4817-8FD8-C62C308A9BD3}"/>
    <cellStyle name="Normal 10 2 6 5" xfId="2544" xr:uid="{7FE76DA6-DE90-4BD9-A989-189AB9959C19}"/>
    <cellStyle name="Normal 10 2 7" xfId="485" xr:uid="{5653E4CD-E6F9-414B-B4FF-D251B8FA7DB6}"/>
    <cellStyle name="Normal 10 2 7 2" xfId="1042" xr:uid="{7FFA013B-7AAB-4B91-8E87-E94C22C9D614}"/>
    <cellStyle name="Normal 10 2 7 2 2" xfId="1043" xr:uid="{5B140D6C-7DE0-40F8-8501-DA448B6464DF}"/>
    <cellStyle name="Normal 10 2 7 2 3" xfId="4332" xr:uid="{43485942-F3AD-459B-9F25-8971931A3E80}"/>
    <cellStyle name="Normal 10 2 7 3" xfId="1044" xr:uid="{A308A333-D0E9-4BB4-8B93-2B6FCCB83237}"/>
    <cellStyle name="Normal 10 2 7 4" xfId="2545" xr:uid="{B5455DA7-799C-4347-8919-288BC17F6B06}"/>
    <cellStyle name="Normal 10 2 7 4 2" xfId="4563" xr:uid="{BA3615CF-51F7-4C3D-B49A-83DE82B6BA3A}"/>
    <cellStyle name="Normal 10 2 7 4 3" xfId="4678" xr:uid="{AA411FC7-D653-48B2-8034-3A8D57F16A46}"/>
    <cellStyle name="Normal 10 2 7 4 4" xfId="4601" xr:uid="{556F09F7-965F-49E3-B95E-E8BB51482EC3}"/>
    <cellStyle name="Normal 10 2 8" xfId="1045" xr:uid="{88068FB5-DEE2-4B3E-9CF9-7F6F0C6FA241}"/>
    <cellStyle name="Normal 10 2 8 2" xfId="1046" xr:uid="{656416CC-7C00-4BCD-8501-51A5535E5B7E}"/>
    <cellStyle name="Normal 10 2 8 3" xfId="2546" xr:uid="{748E9985-1C16-4685-A278-2D72DF762432}"/>
    <cellStyle name="Normal 10 2 8 4" xfId="2547" xr:uid="{DA08AE15-0684-4F3D-87CA-D74F1291E45E}"/>
    <cellStyle name="Normal 10 2 9" xfId="1047" xr:uid="{B1938314-F2F3-4561-B919-A395CAB14D55}"/>
    <cellStyle name="Normal 10 3" xfId="50" xr:uid="{78967580-B6C3-4831-A5EE-65BF8950B501}"/>
    <cellStyle name="Normal 10 3 10" xfId="2548" xr:uid="{7F0133E1-10E2-471F-B51D-A3A15104E180}"/>
    <cellStyle name="Normal 10 3 11" xfId="2549" xr:uid="{F7FD7AD6-0F4E-442F-AD48-A1F9D5407B28}"/>
    <cellStyle name="Normal 10 3 2" xfId="51" xr:uid="{8B1F2D83-CB94-4A91-96EB-4707E77D0FE3}"/>
    <cellStyle name="Normal 10 3 2 2" xfId="52" xr:uid="{5E68C22B-E499-4EDF-9816-B16F8043E636}"/>
    <cellStyle name="Normal 10 3 2 2 2" xfId="247" xr:uid="{B9B1791E-BF6F-4D40-8ADE-291D970614C6}"/>
    <cellStyle name="Normal 10 3 2 2 2 2" xfId="486" xr:uid="{615F77ED-7F30-42B6-873E-94F4DEA7AB6C}"/>
    <cellStyle name="Normal 10 3 2 2 2 2 2" xfId="1048" xr:uid="{BED73645-EB00-4AB0-96F3-3A712E6B802B}"/>
    <cellStyle name="Normal 10 3 2 2 2 2 2 2" xfId="1049" xr:uid="{08D5C4C2-FD76-486C-84D7-8B54F22DF103}"/>
    <cellStyle name="Normal 10 3 2 2 2 2 3" xfId="1050" xr:uid="{3EFA5FA7-01E9-4DEA-881D-4D9781A88FBD}"/>
    <cellStyle name="Normal 10 3 2 2 2 2 4" xfId="2550" xr:uid="{C7D59125-358E-4769-8F1E-10A77AE697C6}"/>
    <cellStyle name="Normal 10 3 2 2 2 3" xfId="1051" xr:uid="{699C9BB5-775D-4D6C-9FB7-E6B570BDA69B}"/>
    <cellStyle name="Normal 10 3 2 2 2 3 2" xfId="1052" xr:uid="{76667148-463D-41B7-B390-94CC5C04D94C}"/>
    <cellStyle name="Normal 10 3 2 2 2 3 3" xfId="2551" xr:uid="{15E0DC9D-6020-42FA-BA3E-21E3F6090AE5}"/>
    <cellStyle name="Normal 10 3 2 2 2 3 4" xfId="2552" xr:uid="{FF2DE5F2-9979-4D0F-A542-CB2632DF55CA}"/>
    <cellStyle name="Normal 10 3 2 2 2 4" xfId="1053" xr:uid="{746E4776-687F-4537-83AF-A14FD609E7B4}"/>
    <cellStyle name="Normal 10 3 2 2 2 5" xfId="2553" xr:uid="{2B1AB3E0-BAA5-44C6-BEE4-5FB3AEC8863B}"/>
    <cellStyle name="Normal 10 3 2 2 2 6" xfId="2554" xr:uid="{3CA1E4F5-540E-49F7-99DF-9DE9A67F2381}"/>
    <cellStyle name="Normal 10 3 2 2 3" xfId="487" xr:uid="{9CEBACD2-ED20-4B81-8954-7545A24658C4}"/>
    <cellStyle name="Normal 10 3 2 2 3 2" xfId="1054" xr:uid="{B99B50AE-4ED5-4B19-926A-CFB08442656D}"/>
    <cellStyle name="Normal 10 3 2 2 3 2 2" xfId="1055" xr:uid="{F6CCCD71-615E-4C7C-8978-AD4CB68EEF89}"/>
    <cellStyle name="Normal 10 3 2 2 3 2 3" xfId="2555" xr:uid="{6E8A80B7-05B2-46F1-95A0-400B31E3E531}"/>
    <cellStyle name="Normal 10 3 2 2 3 2 4" xfId="2556" xr:uid="{D0E584C5-8E82-4A8E-88A8-FC91631E3521}"/>
    <cellStyle name="Normal 10 3 2 2 3 3" xfId="1056" xr:uid="{E506D172-E00B-41B6-ADBB-5F5A17D2545D}"/>
    <cellStyle name="Normal 10 3 2 2 3 4" xfId="2557" xr:uid="{621DCA86-EE91-40AD-828C-D8C4B9CA4997}"/>
    <cellStyle name="Normal 10 3 2 2 3 5" xfId="2558" xr:uid="{F51AFE79-A6FB-4ACD-90AE-713AB6CCA83E}"/>
    <cellStyle name="Normal 10 3 2 2 4" xfId="1057" xr:uid="{808A1262-E9C4-4D29-8FC7-CDD359953B6E}"/>
    <cellStyle name="Normal 10 3 2 2 4 2" xfId="1058" xr:uid="{D980124A-9985-4CE0-946E-ADC63CFC654F}"/>
    <cellStyle name="Normal 10 3 2 2 4 3" xfId="2559" xr:uid="{D22DC52D-A734-4EBE-8A46-25825D0E77C1}"/>
    <cellStyle name="Normal 10 3 2 2 4 4" xfId="2560" xr:uid="{B776BBB5-A35F-4216-B0E1-E846736B6D55}"/>
    <cellStyle name="Normal 10 3 2 2 5" xfId="1059" xr:uid="{36331B6D-361D-4291-AB9E-21BCC9261073}"/>
    <cellStyle name="Normal 10 3 2 2 5 2" xfId="2561" xr:uid="{57021621-9125-4251-8C44-FAA8A9CAF547}"/>
    <cellStyle name="Normal 10 3 2 2 5 3" xfId="2562" xr:uid="{D4088A15-9E4D-488B-931B-D2F0BA9E88E8}"/>
    <cellStyle name="Normal 10 3 2 2 5 4" xfId="2563" xr:uid="{A6A88841-0611-4EEF-B12C-7075ACC3F403}"/>
    <cellStyle name="Normal 10 3 2 2 6" xfId="2564" xr:uid="{D23F58DA-0A00-45AF-BDC5-67B7CAEFC49F}"/>
    <cellStyle name="Normal 10 3 2 2 7" xfId="2565" xr:uid="{3CB53BDF-6034-4501-8165-A96466862864}"/>
    <cellStyle name="Normal 10 3 2 2 8" xfId="2566" xr:uid="{48122B5F-A2F9-49AD-AF3D-9CF5E549B9B9}"/>
    <cellStyle name="Normal 10 3 2 3" xfId="248" xr:uid="{E0E274BE-4807-4791-B337-632E1EFAD192}"/>
    <cellStyle name="Normal 10 3 2 3 2" xfId="488" xr:uid="{E2F96D5F-9A59-4372-976E-4B039C5C5600}"/>
    <cellStyle name="Normal 10 3 2 3 2 2" xfId="489" xr:uid="{D748062E-0F9A-42FC-8E96-E993656982BE}"/>
    <cellStyle name="Normal 10 3 2 3 2 2 2" xfId="1060" xr:uid="{57E23736-A53D-46A1-9012-3C5898C4CB2A}"/>
    <cellStyle name="Normal 10 3 2 3 2 2 2 2" xfId="1061" xr:uid="{C70CF8CF-1BB8-468D-8CFC-CE897FE75C4D}"/>
    <cellStyle name="Normal 10 3 2 3 2 2 3" xfId="1062" xr:uid="{982C2C20-5B0B-42E7-BFEF-D7E77D032928}"/>
    <cellStyle name="Normal 10 3 2 3 2 3" xfId="1063" xr:uid="{B094861F-83FB-46A6-BAD6-3D1B89783BB1}"/>
    <cellStyle name="Normal 10 3 2 3 2 3 2" xfId="1064" xr:uid="{59F603F8-EA17-4081-B5E9-218B0E1D6DDE}"/>
    <cellStyle name="Normal 10 3 2 3 2 4" xfId="1065" xr:uid="{EB12E28C-48CF-4573-9DC5-E6267488633E}"/>
    <cellStyle name="Normal 10 3 2 3 3" xfId="490" xr:uid="{8B4D2017-869F-4AE6-BDBA-7C71078EF315}"/>
    <cellStyle name="Normal 10 3 2 3 3 2" xfId="1066" xr:uid="{351D5B56-DFCF-4AF9-ACA3-DA87C2876640}"/>
    <cellStyle name="Normal 10 3 2 3 3 2 2" xfId="1067" xr:uid="{39922862-E101-4E6C-9C10-B04E62BB5775}"/>
    <cellStyle name="Normal 10 3 2 3 3 3" xfId="1068" xr:uid="{D5BDAF5E-2765-435C-BE96-46314C82D506}"/>
    <cellStyle name="Normal 10 3 2 3 3 4" xfId="2567" xr:uid="{7DFAFB73-CA81-4960-8AE3-C5CB0C02EB5F}"/>
    <cellStyle name="Normal 10 3 2 3 4" xfId="1069" xr:uid="{CA494EDB-1FFE-409D-9E32-28C9EAD8D7F3}"/>
    <cellStyle name="Normal 10 3 2 3 4 2" xfId="1070" xr:uid="{94B6FBB4-F44E-4374-B06F-28E9B66CCDB3}"/>
    <cellStyle name="Normal 10 3 2 3 5" xfId="1071" xr:uid="{881CC98A-1AC7-41E5-918B-FAC7D01997B8}"/>
    <cellStyle name="Normal 10 3 2 3 6" xfId="2568" xr:uid="{0DC7DC18-28BE-4E77-B59E-4A0BBD41B5D8}"/>
    <cellStyle name="Normal 10 3 2 4" xfId="249" xr:uid="{B274ADBA-0918-4205-A2EF-3A5D334F6604}"/>
    <cellStyle name="Normal 10 3 2 4 2" xfId="491" xr:uid="{AD4DFF63-27CB-45A3-88EA-4E5DA29C7A9A}"/>
    <cellStyle name="Normal 10 3 2 4 2 2" xfId="1072" xr:uid="{FEB9D6E6-48DB-40CF-9D4C-866262F58FFD}"/>
    <cellStyle name="Normal 10 3 2 4 2 2 2" xfId="1073" xr:uid="{B60888D5-26A5-463A-A06F-0685F54E6F61}"/>
    <cellStyle name="Normal 10 3 2 4 2 3" xfId="1074" xr:uid="{2AA567A3-9405-4173-97EC-8953BCA97133}"/>
    <cellStyle name="Normal 10 3 2 4 2 4" xfId="2569" xr:uid="{0DDADAE9-AC67-4168-AF98-5A2EC5101BFE}"/>
    <cellStyle name="Normal 10 3 2 4 3" xfId="1075" xr:uid="{6327445E-607F-4D83-B177-16C1270C6C90}"/>
    <cellStyle name="Normal 10 3 2 4 3 2" xfId="1076" xr:uid="{A42B2E94-2392-4BE9-8058-E5796BE33A55}"/>
    <cellStyle name="Normal 10 3 2 4 4" xfId="1077" xr:uid="{017F3A84-F9CB-4F70-8BB7-66EFBB1917E4}"/>
    <cellStyle name="Normal 10 3 2 4 5" xfId="2570" xr:uid="{23FEDBF5-989C-4BAB-AF79-2986EF132C89}"/>
    <cellStyle name="Normal 10 3 2 5" xfId="251" xr:uid="{A4EA4CED-6DDE-4FBC-95AC-D926E6C6CCC0}"/>
    <cellStyle name="Normal 10 3 2 5 2" xfId="1078" xr:uid="{7B3D6593-A748-4CBE-ADE8-130EA12B9C01}"/>
    <cellStyle name="Normal 10 3 2 5 2 2" xfId="1079" xr:uid="{48D65C50-2DCE-44CD-89FC-2F3AA02D9C63}"/>
    <cellStyle name="Normal 10 3 2 5 3" xfId="1080" xr:uid="{B803A927-3468-4DFA-BC6C-C15422B5DBFB}"/>
    <cellStyle name="Normal 10 3 2 5 4" xfId="2571" xr:uid="{58C5093B-DA88-44DE-95FE-FD2676D6F760}"/>
    <cellStyle name="Normal 10 3 2 6" xfId="1081" xr:uid="{67112B4C-2937-4025-AA67-73C293650DFC}"/>
    <cellStyle name="Normal 10 3 2 6 2" xfId="1082" xr:uid="{99BC7692-2C83-4362-A357-7BB61D1F0FC1}"/>
    <cellStyle name="Normal 10 3 2 6 3" xfId="2572" xr:uid="{39D361DD-6719-4764-9CCA-5F4BAE9B118B}"/>
    <cellStyle name="Normal 10 3 2 6 4" xfId="2573" xr:uid="{09487494-9354-4CB4-98CB-A05A7C38C189}"/>
    <cellStyle name="Normal 10 3 2 7" xfId="1083" xr:uid="{5D8D27B7-91A6-49EF-855C-78620181FA73}"/>
    <cellStyle name="Normal 10 3 2 8" xfId="2574" xr:uid="{2D0F6DCF-718A-45A6-9D61-10EE2023C9FE}"/>
    <cellStyle name="Normal 10 3 2 9" xfId="2575" xr:uid="{B4357928-E73D-41CA-943C-040916C90251}"/>
    <cellStyle name="Normal 10 3 3" xfId="53" xr:uid="{8CC847B2-13CC-4082-9D67-F976F11E6022}"/>
    <cellStyle name="Normal 10 3 3 2" xfId="54" xr:uid="{1F1509E8-E0F1-47C5-9D01-7F5ADA8BBD89}"/>
    <cellStyle name="Normal 10 3 3 2 2" xfId="492" xr:uid="{42525842-97BB-4367-AEDD-D0563377640F}"/>
    <cellStyle name="Normal 10 3 3 2 2 2" xfId="1084" xr:uid="{E9E66E8C-C1D4-4A78-85F1-10073505CBC7}"/>
    <cellStyle name="Normal 10 3 3 2 2 2 2" xfId="1085" xr:uid="{DB61427E-F6CB-4C21-905E-B89AC2FC8D0F}"/>
    <cellStyle name="Normal 10 3 3 2 2 2 2 2" xfId="4445" xr:uid="{A8A5F2C7-1FB1-416C-BE58-237162D64CEE}"/>
    <cellStyle name="Normal 10 3 3 2 2 2 3" xfId="4446" xr:uid="{86FC3A71-219B-46E7-AFB9-36CFDEA921B4}"/>
    <cellStyle name="Normal 10 3 3 2 2 3" xfId="1086" xr:uid="{53C4D370-A7E8-4B5C-ADDA-04F3A755050A}"/>
    <cellStyle name="Normal 10 3 3 2 2 3 2" xfId="4447" xr:uid="{5A6B44F9-8A09-4B39-BEF4-81BF338E63C0}"/>
    <cellStyle name="Normal 10 3 3 2 2 4" xfId="2576" xr:uid="{6EDB173A-08FB-454A-876D-D2429C0CCB74}"/>
    <cellStyle name="Normal 10 3 3 2 3" xfId="1087" xr:uid="{35EE1566-C4E1-4546-8AC0-755995BC57F1}"/>
    <cellStyle name="Normal 10 3 3 2 3 2" xfId="1088" xr:uid="{1D4B730A-92EC-4B3D-869A-5377F64A23E3}"/>
    <cellStyle name="Normal 10 3 3 2 3 2 2" xfId="4448" xr:uid="{9A882613-B249-4089-94FB-040CD5677A96}"/>
    <cellStyle name="Normal 10 3 3 2 3 3" xfId="2577" xr:uid="{9128A5AF-869C-4849-A918-9FC81BD60520}"/>
    <cellStyle name="Normal 10 3 3 2 3 4" xfId="2578" xr:uid="{7DDAF043-F617-4363-8021-99683C463F03}"/>
    <cellStyle name="Normal 10 3 3 2 4" xfId="1089" xr:uid="{7C92DFEC-B0FC-4AEF-A812-89D5EE6BE266}"/>
    <cellStyle name="Normal 10 3 3 2 4 2" xfId="4449" xr:uid="{88EB7229-DEF0-49E0-BA3F-5148BFA1C5BE}"/>
    <cellStyle name="Normal 10 3 3 2 5" xfId="2579" xr:uid="{FEAEB914-F2DE-4408-A607-C526B667F420}"/>
    <cellStyle name="Normal 10 3 3 2 6" xfId="2580" xr:uid="{3AC4D8E0-FC3A-44D9-9F6D-5575DF6F099B}"/>
    <cellStyle name="Normal 10 3 3 3" xfId="252" xr:uid="{07EC07F2-2130-4A6B-85DC-3D249148657D}"/>
    <cellStyle name="Normal 10 3 3 3 2" xfId="1090" xr:uid="{0B44EE13-C760-4ED2-9954-F9EC49C48A72}"/>
    <cellStyle name="Normal 10 3 3 3 2 2" xfId="1091" xr:uid="{4D0CCDDD-74F4-422C-B9A9-9FEA158B73CF}"/>
    <cellStyle name="Normal 10 3 3 3 2 2 2" xfId="4450" xr:uid="{E98FF269-B402-4F85-83D7-70C83A74D5B9}"/>
    <cellStyle name="Normal 10 3 3 3 2 3" xfId="2581" xr:uid="{88ED8E0F-224F-4F94-A37F-12BE1D4A0EDD}"/>
    <cellStyle name="Normal 10 3 3 3 2 4" xfId="2582" xr:uid="{61D78F2E-3EE1-46DA-810A-26D04E79CDAB}"/>
    <cellStyle name="Normal 10 3 3 3 3" xfId="1092" xr:uid="{70EACA37-CB27-4167-A948-F56F34A9DF6E}"/>
    <cellStyle name="Normal 10 3 3 3 3 2" xfId="4451" xr:uid="{A8B6A804-8A51-4A77-B23B-CAF19974DA42}"/>
    <cellStyle name="Normal 10 3 3 3 4" xfId="2583" xr:uid="{C7628826-6E12-4FEF-8CC9-70E1EE64472D}"/>
    <cellStyle name="Normal 10 3 3 3 5" xfId="2584" xr:uid="{5CC1A758-4EA3-47B7-A549-20DF4C6C4D31}"/>
    <cellStyle name="Normal 10 3 3 4" xfId="1093" xr:uid="{129CFB35-8710-48E2-91F6-E0124F03EE41}"/>
    <cellStyle name="Normal 10 3 3 4 2" xfId="1094" xr:uid="{577B219D-9327-4AB2-837D-0DE360B0BAC8}"/>
    <cellStyle name="Normal 10 3 3 4 2 2" xfId="4452" xr:uid="{02F48E21-808C-4794-AF31-1B2778C022A1}"/>
    <cellStyle name="Normal 10 3 3 4 3" xfId="2585" xr:uid="{DE385E9A-5959-46B4-8EFF-E541F9F9E52E}"/>
    <cellStyle name="Normal 10 3 3 4 4" xfId="2586" xr:uid="{F52F9AD4-A739-49B7-BB01-A818142BCB64}"/>
    <cellStyle name="Normal 10 3 3 5" xfId="1095" xr:uid="{61EC8F54-A2BB-4CA5-9DA5-5B692763F3D8}"/>
    <cellStyle name="Normal 10 3 3 5 2" xfId="2587" xr:uid="{74E4DD3F-C9E6-46E7-ABDC-6B33B491443C}"/>
    <cellStyle name="Normal 10 3 3 5 3" xfId="2588" xr:uid="{015EE18D-46F6-4144-ADA6-CDB0F5F76407}"/>
    <cellStyle name="Normal 10 3 3 5 4" xfId="2589" xr:uid="{4CDFAC91-25D0-4DB1-9FE9-899D99B9E38C}"/>
    <cellStyle name="Normal 10 3 3 6" xfId="2590" xr:uid="{4C1903EB-DC1B-4E1D-B2CC-0922FA09C4C2}"/>
    <cellStyle name="Normal 10 3 3 7" xfId="2591" xr:uid="{D4678A40-1C48-4954-B5B8-18C7C5692F67}"/>
    <cellStyle name="Normal 10 3 3 8" xfId="2592" xr:uid="{32AF2FF5-AA37-4330-BAC9-83A16CEB1DC4}"/>
    <cellStyle name="Normal 10 3 4" xfId="55" xr:uid="{D972CD88-D8C6-4713-84A5-7233ECDC1952}"/>
    <cellStyle name="Normal 10 3 4 2" xfId="493" xr:uid="{BA12A758-C911-435D-97E6-274C1D7FEBFE}"/>
    <cellStyle name="Normal 10 3 4 2 2" xfId="494" xr:uid="{0684E9DC-7F51-4621-916F-3273F2817104}"/>
    <cellStyle name="Normal 10 3 4 2 2 2" xfId="1096" xr:uid="{FECBE81E-776A-4B12-801F-29390E4AF224}"/>
    <cellStyle name="Normal 10 3 4 2 2 2 2" xfId="1097" xr:uid="{7E8AC925-4379-4424-9689-5B403B624193}"/>
    <cellStyle name="Normal 10 3 4 2 2 3" xfId="1098" xr:uid="{6980B91B-C6EC-4D50-ACE6-CAFD4F44B137}"/>
    <cellStyle name="Normal 10 3 4 2 2 4" xfId="2593" xr:uid="{9F9262FD-54F8-4229-90C6-61F0C8734156}"/>
    <cellStyle name="Normal 10 3 4 2 3" xfId="1099" xr:uid="{02C1C3A5-A05C-4987-A972-3AA758CF0CDB}"/>
    <cellStyle name="Normal 10 3 4 2 3 2" xfId="1100" xr:uid="{D3C0203A-8DCF-4A07-A4A2-03DDA8E18D87}"/>
    <cellStyle name="Normal 10 3 4 2 4" xfId="1101" xr:uid="{AC50FF94-360B-47EC-8275-898CD54DE758}"/>
    <cellStyle name="Normal 10 3 4 2 5" xfId="2594" xr:uid="{7AAE1622-CC80-4A1E-BF3D-93514A48AC13}"/>
    <cellStyle name="Normal 10 3 4 3" xfId="495" xr:uid="{055D93B6-9900-40B8-84B7-FA152C308EDC}"/>
    <cellStyle name="Normal 10 3 4 3 2" xfId="1102" xr:uid="{ADA050DE-24D6-4709-AAE4-3DE44B238AFE}"/>
    <cellStyle name="Normal 10 3 4 3 2 2" xfId="1103" xr:uid="{39D54928-F8FE-4BA0-9FE7-BAB3BA350F85}"/>
    <cellStyle name="Normal 10 3 4 3 3" xfId="1104" xr:uid="{7FC5F6D6-89A6-4E70-844F-B2C98F01ECE8}"/>
    <cellStyle name="Normal 10 3 4 3 4" xfId="2595" xr:uid="{446AD24D-2306-4AF6-A223-F4F21E24D6D5}"/>
    <cellStyle name="Normal 10 3 4 4" xfId="1105" xr:uid="{0B1C8464-861B-4D24-90BF-40F34BAB6B1E}"/>
    <cellStyle name="Normal 10 3 4 4 2" xfId="1106" xr:uid="{F83F6F04-500F-4E5B-B551-6EC1C69A95F0}"/>
    <cellStyle name="Normal 10 3 4 4 3" xfId="2596" xr:uid="{2BDA1188-5C93-4ADE-B595-B3DE7BE39A67}"/>
    <cellStyle name="Normal 10 3 4 4 4" xfId="2597" xr:uid="{C33C25BE-A823-416B-8D08-A9C719EE8C70}"/>
    <cellStyle name="Normal 10 3 4 5" xfId="1107" xr:uid="{100D8EA4-70C1-48BB-8369-187BF7B8848F}"/>
    <cellStyle name="Normal 10 3 4 6" xfId="2598" xr:uid="{E8BF2418-7703-4308-9B31-4CEE638AAEB6}"/>
    <cellStyle name="Normal 10 3 4 7" xfId="2599" xr:uid="{06199F37-37C4-47AB-9D04-0150ADB95A94}"/>
    <cellStyle name="Normal 10 3 5" xfId="253" xr:uid="{053D5C35-561A-4CA9-9669-1B9F646C5E13}"/>
    <cellStyle name="Normal 10 3 5 2" xfId="496" xr:uid="{BAECA7E0-4A95-4042-85A2-E467CBD1C6C0}"/>
    <cellStyle name="Normal 10 3 5 2 2" xfId="1108" xr:uid="{AAB4158F-EE60-4144-9FD5-848D7FFE2799}"/>
    <cellStyle name="Normal 10 3 5 2 2 2" xfId="1109" xr:uid="{AD6E32D1-954E-43D7-A7D6-86CD79744708}"/>
    <cellStyle name="Normal 10 3 5 2 3" xfId="1110" xr:uid="{4307F811-1F11-480A-9C9D-2F6B790150B5}"/>
    <cellStyle name="Normal 10 3 5 2 4" xfId="2600" xr:uid="{6C398A1B-3B3C-491A-9590-34448BF0FA53}"/>
    <cellStyle name="Normal 10 3 5 3" xfId="1111" xr:uid="{919EA313-90E7-4484-B847-4D48BB9B57EA}"/>
    <cellStyle name="Normal 10 3 5 3 2" xfId="1112" xr:uid="{24DBA2AD-5450-441F-BBBC-1EEF6C83700B}"/>
    <cellStyle name="Normal 10 3 5 3 3" xfId="2601" xr:uid="{5A25DDB6-F23C-4463-A2F0-28074B40E28A}"/>
    <cellStyle name="Normal 10 3 5 3 4" xfId="2602" xr:uid="{7B1362CB-3721-4184-B8CA-7A9EF5027B27}"/>
    <cellStyle name="Normal 10 3 5 4" xfId="1113" xr:uid="{8C9FF14D-185E-4256-8FA8-7D30BDC0D635}"/>
    <cellStyle name="Normal 10 3 5 5" xfId="2603" xr:uid="{36F22A96-3523-4A69-96E6-06ED9DD99485}"/>
    <cellStyle name="Normal 10 3 5 6" xfId="2604" xr:uid="{7DEA904B-9DD2-4AD5-9DDE-F8B5043779CB}"/>
    <cellStyle name="Normal 10 3 6" xfId="254" xr:uid="{979D812D-5BC0-4C31-8EC7-8ACE8F327D4F}"/>
    <cellStyle name="Normal 10 3 6 2" xfId="1114" xr:uid="{812C241C-D3DA-4959-8EA6-28DA3EF2B981}"/>
    <cellStyle name="Normal 10 3 6 2 2" xfId="1115" xr:uid="{A6D77518-3CAA-4242-BB7E-CC6151CF4272}"/>
    <cellStyle name="Normal 10 3 6 2 3" xfId="2605" xr:uid="{867C6B55-66D8-4441-99F0-8AF84A6EA876}"/>
    <cellStyle name="Normal 10 3 6 2 4" xfId="2606" xr:uid="{9BCCCA2F-FE10-43BF-82A7-EBF4B57F2BEF}"/>
    <cellStyle name="Normal 10 3 6 3" xfId="1116" xr:uid="{7FE1B57A-CF10-492D-8126-1D2353128955}"/>
    <cellStyle name="Normal 10 3 6 4" xfId="2607" xr:uid="{7B55F67E-271C-4A6C-9F6B-5787C89031F9}"/>
    <cellStyle name="Normal 10 3 6 5" xfId="2608" xr:uid="{21B63396-F869-4C55-9341-4DC673022D71}"/>
    <cellStyle name="Normal 10 3 7" xfId="1117" xr:uid="{7A750B56-2362-4A9A-B790-488C6B3481CF}"/>
    <cellStyle name="Normal 10 3 7 2" xfId="1118" xr:uid="{32C2E21F-B873-4A10-B0D3-DEC24FED6961}"/>
    <cellStyle name="Normal 10 3 7 3" xfId="2609" xr:uid="{94A6DF6E-D6E3-4A4E-9620-A7B494965598}"/>
    <cellStyle name="Normal 10 3 7 4" xfId="2610" xr:uid="{84A5091C-32A5-4A47-9B33-B7CBED806A90}"/>
    <cellStyle name="Normal 10 3 8" xfId="1119" xr:uid="{1843FF33-DFB3-440B-AD05-425E9AFA68D2}"/>
    <cellStyle name="Normal 10 3 8 2" xfId="2611" xr:uid="{4DACED00-A433-49B8-8D6C-8AD534331582}"/>
    <cellStyle name="Normal 10 3 8 3" xfId="2612" xr:uid="{6FE7E180-8816-4E80-B6FC-4273DC208D01}"/>
    <cellStyle name="Normal 10 3 8 4" xfId="2613" xr:uid="{F14C10BF-4270-471C-B0C1-D62812EE4886}"/>
    <cellStyle name="Normal 10 3 9" xfId="2614" xr:uid="{34BC116A-4CAE-423C-B4C6-400FDB62B527}"/>
    <cellStyle name="Normal 10 4" xfId="56" xr:uid="{34A72224-E576-43A9-AEA8-DDDC591AF061}"/>
    <cellStyle name="Normal 10 4 10" xfId="2615" xr:uid="{9DCA3FAD-409C-40E1-9ECE-B3F751B8624C}"/>
    <cellStyle name="Normal 10 4 11" xfId="2616" xr:uid="{B712B188-20C7-4CCE-A255-755FC66E8370}"/>
    <cellStyle name="Normal 10 4 2" xfId="57" xr:uid="{BABFD8FA-181E-40A3-85AC-127125200D62}"/>
    <cellStyle name="Normal 10 4 2 2" xfId="255" xr:uid="{7712DF52-41CF-4C5E-AB50-9E896EA312B7}"/>
    <cellStyle name="Normal 10 4 2 2 2" xfId="497" xr:uid="{762765F0-38AC-4483-A99E-DE3B8EAC29C8}"/>
    <cellStyle name="Normal 10 4 2 2 2 2" xfId="498" xr:uid="{D1E62855-AE7B-451D-8F09-626B2D72016F}"/>
    <cellStyle name="Normal 10 4 2 2 2 2 2" xfId="1120" xr:uid="{41D283DC-9EE9-456A-88FD-4451AF465F3F}"/>
    <cellStyle name="Normal 10 4 2 2 2 2 3" xfId="2617" xr:uid="{E6134945-C024-4F34-BC07-E90743620220}"/>
    <cellStyle name="Normal 10 4 2 2 2 2 4" xfId="2618" xr:uid="{0D9F64AD-9C7C-49EE-AC55-56E8C989EF12}"/>
    <cellStyle name="Normal 10 4 2 2 2 3" xfId="1121" xr:uid="{A3211606-4465-4003-8651-7BFEDF96231E}"/>
    <cellStyle name="Normal 10 4 2 2 2 3 2" xfId="2619" xr:uid="{EA1D352C-4C9C-4C93-A241-C59A3AAF5093}"/>
    <cellStyle name="Normal 10 4 2 2 2 3 3" xfId="2620" xr:uid="{A7E4FD7F-AFCB-4C26-BFBA-85188919E249}"/>
    <cellStyle name="Normal 10 4 2 2 2 3 4" xfId="2621" xr:uid="{EA6DDF4D-AE2F-49DD-92BD-54E3B28A5B8A}"/>
    <cellStyle name="Normal 10 4 2 2 2 4" xfId="2622" xr:uid="{99D36FF7-9D07-43F9-B730-FE409BA06D34}"/>
    <cellStyle name="Normal 10 4 2 2 2 5" xfId="2623" xr:uid="{89B52DF5-B58D-4F97-B7B4-5C579379A352}"/>
    <cellStyle name="Normal 10 4 2 2 2 6" xfId="2624" xr:uid="{073D15CB-5183-40A8-8C1F-1CB63B49DC75}"/>
    <cellStyle name="Normal 10 4 2 2 3" xfId="499" xr:uid="{0A64C8F6-FC53-41A8-8FF6-CFEE381A0882}"/>
    <cellStyle name="Normal 10 4 2 2 3 2" xfId="1122" xr:uid="{9F9330CE-F6E9-47A3-9BB7-9EE58F8236FF}"/>
    <cellStyle name="Normal 10 4 2 2 3 2 2" xfId="2625" xr:uid="{D1476CBD-85BF-451E-929F-1CF0880F85CC}"/>
    <cellStyle name="Normal 10 4 2 2 3 2 3" xfId="2626" xr:uid="{E345DEEA-28B1-4FDB-83B0-76AE56A8DEF7}"/>
    <cellStyle name="Normal 10 4 2 2 3 2 4" xfId="2627" xr:uid="{A5A5A06F-22A4-4DF7-A7DE-AC29467E8F41}"/>
    <cellStyle name="Normal 10 4 2 2 3 3" xfId="2628" xr:uid="{E497A64E-C5A9-4698-ADD9-7D4F5D674197}"/>
    <cellStyle name="Normal 10 4 2 2 3 4" xfId="2629" xr:uid="{87DB84FD-0D0D-4586-BA02-50FA41A4EF91}"/>
    <cellStyle name="Normal 10 4 2 2 3 5" xfId="2630" xr:uid="{7CF2A696-6EA1-4CFD-95D5-5DA149758F11}"/>
    <cellStyle name="Normal 10 4 2 2 4" xfId="1123" xr:uid="{8EBCED28-2838-40D8-AC81-401A6DF03D90}"/>
    <cellStyle name="Normal 10 4 2 2 4 2" xfId="2631" xr:uid="{F8135694-B4D2-4220-A763-FCB85CB37CD6}"/>
    <cellStyle name="Normal 10 4 2 2 4 3" xfId="2632" xr:uid="{96B84289-36F1-42D3-B6DA-08260054A07C}"/>
    <cellStyle name="Normal 10 4 2 2 4 4" xfId="2633" xr:uid="{8DCBBBFE-212D-4687-AF7D-DC570D2AFCD4}"/>
    <cellStyle name="Normal 10 4 2 2 5" xfId="2634" xr:uid="{DE0E0B35-B13E-48FC-BBC1-B746C5630F3A}"/>
    <cellStyle name="Normal 10 4 2 2 5 2" xfId="2635" xr:uid="{D8F2FF2B-7FE7-491F-A63C-7B8B19D10CF8}"/>
    <cellStyle name="Normal 10 4 2 2 5 3" xfId="2636" xr:uid="{25454720-E05D-434A-8851-DBF96229A405}"/>
    <cellStyle name="Normal 10 4 2 2 5 4" xfId="2637" xr:uid="{9090E658-467B-4354-80EA-6C5FF5686927}"/>
    <cellStyle name="Normal 10 4 2 2 6" xfId="2638" xr:uid="{AFF58EC7-C270-4676-B272-30A93384721D}"/>
    <cellStyle name="Normal 10 4 2 2 7" xfId="2639" xr:uid="{98DB7A7E-6D8B-4040-B925-B14CDD433263}"/>
    <cellStyle name="Normal 10 4 2 2 8" xfId="2640" xr:uid="{06DDFB33-2072-4B41-AA44-9370DC9D3030}"/>
    <cellStyle name="Normal 10 4 2 3" xfId="500" xr:uid="{B684E65F-3E80-4D30-ABB8-AC5DA053939D}"/>
    <cellStyle name="Normal 10 4 2 3 2" xfId="501" xr:uid="{60ED6FAE-2A7A-4F7B-ACA3-28428F9687B2}"/>
    <cellStyle name="Normal 10 4 2 3 2 2" xfId="502" xr:uid="{18D7B211-BC6C-4188-9987-069C2141A936}"/>
    <cellStyle name="Normal 10 4 2 3 2 3" xfId="2641" xr:uid="{E9A92797-A6CC-4519-9A32-92DEB7FB2578}"/>
    <cellStyle name="Normal 10 4 2 3 2 4" xfId="2642" xr:uid="{DECA64D9-CF04-429F-B86F-2DF2D1B9C13D}"/>
    <cellStyle name="Normal 10 4 2 3 3" xfId="503" xr:uid="{E073E440-1085-4410-A0D2-616A540F790C}"/>
    <cellStyle name="Normal 10 4 2 3 3 2" xfId="2643" xr:uid="{3093CEA0-45AF-4501-87CB-C17C6079789E}"/>
    <cellStyle name="Normal 10 4 2 3 3 3" xfId="2644" xr:uid="{B515F41E-B2B3-4B94-BA3E-3BAB468C914F}"/>
    <cellStyle name="Normal 10 4 2 3 3 4" xfId="2645" xr:uid="{5AA8C72E-D741-4465-A2D8-9FAE27549757}"/>
    <cellStyle name="Normal 10 4 2 3 4" xfId="2646" xr:uid="{8663F509-56D9-4091-ABB5-AB849AF61C8C}"/>
    <cellStyle name="Normal 10 4 2 3 5" xfId="2647" xr:uid="{24273023-34E4-43AD-8F0C-B8C96730C43F}"/>
    <cellStyle name="Normal 10 4 2 3 6" xfId="2648" xr:uid="{CEDD2CAD-660D-4382-9880-813FEF8601E2}"/>
    <cellStyle name="Normal 10 4 2 4" xfId="504" xr:uid="{E834D9B8-BE38-4FA7-93B6-E9A4729E585F}"/>
    <cellStyle name="Normal 10 4 2 4 2" xfId="505" xr:uid="{DAB95BAC-9C73-47B8-83CD-84A7F6B21700}"/>
    <cellStyle name="Normal 10 4 2 4 2 2" xfId="2649" xr:uid="{2367198E-0D2B-4956-A2D1-20A5F94048B8}"/>
    <cellStyle name="Normal 10 4 2 4 2 3" xfId="2650" xr:uid="{BD08F244-48BF-4E6C-AFC9-E06F7E9AA5AF}"/>
    <cellStyle name="Normal 10 4 2 4 2 4" xfId="2651" xr:uid="{6B4D5050-F8DB-4F48-9E9D-48926B0E4549}"/>
    <cellStyle name="Normal 10 4 2 4 3" xfId="2652" xr:uid="{E605CDDC-88EC-45C6-9527-C0E33C1FD1BF}"/>
    <cellStyle name="Normal 10 4 2 4 4" xfId="2653" xr:uid="{202593B9-0626-4E5D-B962-E63A5D6707E7}"/>
    <cellStyle name="Normal 10 4 2 4 5" xfId="2654" xr:uid="{9C3AD74E-D18B-472B-B8E0-D9F96BC6B6FA}"/>
    <cellStyle name="Normal 10 4 2 5" xfId="506" xr:uid="{621E6577-D5A3-41CF-B088-3FE23F6803A0}"/>
    <cellStyle name="Normal 10 4 2 5 2" xfId="2655" xr:uid="{3747DC73-7501-4679-BECE-FF1915D68D21}"/>
    <cellStyle name="Normal 10 4 2 5 3" xfId="2656" xr:uid="{2A174E0C-A33E-4465-8438-8F8ABE3A34C5}"/>
    <cellStyle name="Normal 10 4 2 5 4" xfId="2657" xr:uid="{43E6042B-E521-4787-BCEE-7A3BC446CA1C}"/>
    <cellStyle name="Normal 10 4 2 6" xfId="2658" xr:uid="{2E6E9758-6654-485A-8E97-1DF3F06BB4B0}"/>
    <cellStyle name="Normal 10 4 2 6 2" xfId="2659" xr:uid="{8338EFFA-7003-4823-93D2-FEC7977E85E3}"/>
    <cellStyle name="Normal 10 4 2 6 3" xfId="2660" xr:uid="{21AA8761-74DD-4CF0-8F40-04580EAB7FC7}"/>
    <cellStyle name="Normal 10 4 2 6 4" xfId="2661" xr:uid="{C2689A4A-9F45-4DC8-83D2-C589641A493A}"/>
    <cellStyle name="Normal 10 4 2 7" xfId="2662" xr:uid="{66056359-7F36-4C40-A555-BA4C28070C3D}"/>
    <cellStyle name="Normal 10 4 2 8" xfId="2663" xr:uid="{2E01B337-91AA-4EE3-BECC-8261B25F2FD8}"/>
    <cellStyle name="Normal 10 4 2 9" xfId="2664" xr:uid="{B25462AA-F61C-4102-8C60-B045773D356B}"/>
    <cellStyle name="Normal 10 4 3" xfId="256" xr:uid="{9E66B380-DE52-47EB-BE9C-F4C2C97DA6F9}"/>
    <cellStyle name="Normal 10 4 3 2" xfId="507" xr:uid="{E5AC8B4B-718D-4770-857C-4284903793A6}"/>
    <cellStyle name="Normal 10 4 3 2 2" xfId="508" xr:uid="{186C9224-1869-4420-90B8-0214F15629BA}"/>
    <cellStyle name="Normal 10 4 3 2 2 2" xfId="1124" xr:uid="{1ABBD372-5BB8-4F4F-8001-0EFBB7E3F128}"/>
    <cellStyle name="Normal 10 4 3 2 2 2 2" xfId="1125" xr:uid="{62DAF72F-3543-483C-A84E-79030CFDCA42}"/>
    <cellStyle name="Normal 10 4 3 2 2 3" xfId="1126" xr:uid="{C95CA9CE-C71F-4F90-8F2C-FAE5924D1CEE}"/>
    <cellStyle name="Normal 10 4 3 2 2 4" xfId="2665" xr:uid="{C3ADA6B8-A284-4BD3-911F-DCAECE6A19D7}"/>
    <cellStyle name="Normal 10 4 3 2 3" xfId="1127" xr:uid="{D12A3A0E-A03B-4AAD-AA8C-A23C26FC7D83}"/>
    <cellStyle name="Normal 10 4 3 2 3 2" xfId="1128" xr:uid="{F45824FA-AFA3-4F54-984A-6040770F2E13}"/>
    <cellStyle name="Normal 10 4 3 2 3 3" xfId="2666" xr:uid="{D48A06D3-2D62-46EB-82FD-8B1CDACAF1A1}"/>
    <cellStyle name="Normal 10 4 3 2 3 4" xfId="2667" xr:uid="{C5D186F3-D9FB-4E26-B7D7-E2E97559DB87}"/>
    <cellStyle name="Normal 10 4 3 2 4" xfId="1129" xr:uid="{86B36418-13AA-47AF-9A77-8DBB9F7A09D8}"/>
    <cellStyle name="Normal 10 4 3 2 5" xfId="2668" xr:uid="{950FD349-E2FE-4BDA-80BF-319C68D9C1F8}"/>
    <cellStyle name="Normal 10 4 3 2 6" xfId="2669" xr:uid="{3860F7E7-DE41-45DB-BA4E-7C2515BAC759}"/>
    <cellStyle name="Normal 10 4 3 3" xfId="509" xr:uid="{274C43BB-B00D-47CF-A601-FF00ACF139DA}"/>
    <cellStyle name="Normal 10 4 3 3 2" xfId="1130" xr:uid="{70D10EB8-FF69-49B1-92AF-78143A4FAA3F}"/>
    <cellStyle name="Normal 10 4 3 3 2 2" xfId="1131" xr:uid="{D89AE3B3-4056-4ADE-9CBD-DEDB8FE7593E}"/>
    <cellStyle name="Normal 10 4 3 3 2 3" xfId="2670" xr:uid="{EDA21CE9-FF77-4DF3-B19C-29FB097809C8}"/>
    <cellStyle name="Normal 10 4 3 3 2 4" xfId="2671" xr:uid="{287251A4-F6EF-4E3E-8CE0-919638CBCB02}"/>
    <cellStyle name="Normal 10 4 3 3 3" xfId="1132" xr:uid="{15D1F884-41B2-4519-97EF-F05FD49D69BD}"/>
    <cellStyle name="Normal 10 4 3 3 4" xfId="2672" xr:uid="{D322BE4C-7094-47FA-AD71-1637C8C0F562}"/>
    <cellStyle name="Normal 10 4 3 3 5" xfId="2673" xr:uid="{4950E187-AE74-4579-9CE1-7DFE44B38F1E}"/>
    <cellStyle name="Normal 10 4 3 4" xfId="1133" xr:uid="{C10B9ED2-8C88-41C2-BEF1-EF6874859A00}"/>
    <cellStyle name="Normal 10 4 3 4 2" xfId="1134" xr:uid="{4B6193B2-A051-4E85-8416-A86550BA7909}"/>
    <cellStyle name="Normal 10 4 3 4 3" xfId="2674" xr:uid="{CD65318B-45CA-4AF9-8F21-481B8B45CAC3}"/>
    <cellStyle name="Normal 10 4 3 4 4" xfId="2675" xr:uid="{77AD4802-47CC-4B11-9858-D8DA9AEB954F}"/>
    <cellStyle name="Normal 10 4 3 5" xfId="1135" xr:uid="{BDE428CD-B9A1-4948-A04C-0D77487568B4}"/>
    <cellStyle name="Normal 10 4 3 5 2" xfId="2676" xr:uid="{AE030568-01C0-4BB5-B7FA-B572A7DF12D1}"/>
    <cellStyle name="Normal 10 4 3 5 3" xfId="2677" xr:uid="{0B493B2B-CEBB-458D-A03E-359FE3B4CEE0}"/>
    <cellStyle name="Normal 10 4 3 5 4" xfId="2678" xr:uid="{62A084AB-C80A-49D7-9F40-524375FDF131}"/>
    <cellStyle name="Normal 10 4 3 6" xfId="2679" xr:uid="{6EA5D569-4D71-41A0-8344-8AE76A4113AA}"/>
    <cellStyle name="Normal 10 4 3 7" xfId="2680" xr:uid="{8B703C9C-17E7-4567-9D1B-5A8CAEF91B2B}"/>
    <cellStyle name="Normal 10 4 3 8" xfId="2681" xr:uid="{8E04922B-9510-41F9-B83E-A6A8B36B6FDA}"/>
    <cellStyle name="Normal 10 4 4" xfId="257" xr:uid="{22636EE7-05D8-48D8-988C-867558730E76}"/>
    <cellStyle name="Normal 10 4 4 2" xfId="510" xr:uid="{F0EBB873-A9CD-42B0-A38B-B38F1F5539BD}"/>
    <cellStyle name="Normal 10 4 4 2 2" xfId="511" xr:uid="{837AEDF3-B6E3-44DF-A2B1-92EECBB345FB}"/>
    <cellStyle name="Normal 10 4 4 2 2 2" xfId="1136" xr:uid="{6A2CB137-50CF-4388-AB2F-BD08D6BED764}"/>
    <cellStyle name="Normal 10 4 4 2 2 3" xfId="2682" xr:uid="{7F2AC098-F135-43CF-8460-EFCEB056963C}"/>
    <cellStyle name="Normal 10 4 4 2 2 4" xfId="2683" xr:uid="{BD08F838-1DE4-4983-AB0E-4B7A135B7F37}"/>
    <cellStyle name="Normal 10 4 4 2 3" xfId="1137" xr:uid="{0A7F22BB-6360-427B-814D-636F74902D99}"/>
    <cellStyle name="Normal 10 4 4 2 4" xfId="2684" xr:uid="{4D826ABB-1201-4F0C-A34D-E256D840CC06}"/>
    <cellStyle name="Normal 10 4 4 2 5" xfId="2685" xr:uid="{37B58BB1-554C-4A27-9614-1AC750DD184D}"/>
    <cellStyle name="Normal 10 4 4 3" xfId="512" xr:uid="{39EFA5F9-0256-4C94-900A-E5E448C89EB4}"/>
    <cellStyle name="Normal 10 4 4 3 2" xfId="1138" xr:uid="{2821457D-9AFC-46D8-B9DD-D466A3C43417}"/>
    <cellStyle name="Normal 10 4 4 3 3" xfId="2686" xr:uid="{C6A76A9B-3028-4D14-953A-E466AA55F601}"/>
    <cellStyle name="Normal 10 4 4 3 4" xfId="2687" xr:uid="{F4E86262-B24B-43F0-A580-5D96F52DC1BE}"/>
    <cellStyle name="Normal 10 4 4 4" xfId="1139" xr:uid="{380F8DC3-B61C-4A19-84B0-543C0D16EB70}"/>
    <cellStyle name="Normal 10 4 4 4 2" xfId="2688" xr:uid="{1C896B13-C70C-4A2D-8E76-6D5F646B1EE8}"/>
    <cellStyle name="Normal 10 4 4 4 3" xfId="2689" xr:uid="{5BE04085-2F19-4858-B2F1-F76974A458B1}"/>
    <cellStyle name="Normal 10 4 4 4 4" xfId="2690" xr:uid="{48AD1C1A-5114-4B52-AC21-5719B33D901A}"/>
    <cellStyle name="Normal 10 4 4 5" xfId="2691" xr:uid="{4F253D00-1032-4781-9864-0BC897989BAA}"/>
    <cellStyle name="Normal 10 4 4 6" xfId="2692" xr:uid="{A820EB52-56D3-472E-B029-060D85A7DEF5}"/>
    <cellStyle name="Normal 10 4 4 7" xfId="2693" xr:uid="{39ABCD75-C26C-4EE9-9E25-420407AB13AA}"/>
    <cellStyle name="Normal 10 4 5" xfId="258" xr:uid="{626704A1-1363-40EC-B7B9-F9A33ABDDF09}"/>
    <cellStyle name="Normal 10 4 5 2" xfId="513" xr:uid="{CFA7DC2B-5813-4DC2-994D-2A83B703E252}"/>
    <cellStyle name="Normal 10 4 5 2 2" xfId="1140" xr:uid="{3E454B4A-A7B9-4A85-AC3E-09FCB2DFB883}"/>
    <cellStyle name="Normal 10 4 5 2 3" xfId="2694" xr:uid="{09FA0F2E-3E5E-4CF7-AAE2-C14E94C4BB77}"/>
    <cellStyle name="Normal 10 4 5 2 4" xfId="2695" xr:uid="{AA45B031-B0F9-4375-ADAB-1517E9DF7BFE}"/>
    <cellStyle name="Normal 10 4 5 3" xfId="1141" xr:uid="{A55DE438-1540-4700-80A4-60F66AFE631F}"/>
    <cellStyle name="Normal 10 4 5 3 2" xfId="2696" xr:uid="{2AD10381-965E-4C95-ACB3-8F0FECD0969F}"/>
    <cellStyle name="Normal 10 4 5 3 3" xfId="2697" xr:uid="{194F8B28-96DD-4353-86A3-53B8B7FA8EC8}"/>
    <cellStyle name="Normal 10 4 5 3 4" xfId="2698" xr:uid="{4448D678-DDA2-4AED-9C89-0D1DD193879E}"/>
    <cellStyle name="Normal 10 4 5 4" xfId="2699" xr:uid="{E5CBAAB5-5404-43D3-970C-1D4AEB3DA5F9}"/>
    <cellStyle name="Normal 10 4 5 5" xfId="2700" xr:uid="{8B61447C-F564-4C93-8FB4-85D56E726530}"/>
    <cellStyle name="Normal 10 4 5 6" xfId="2701" xr:uid="{45E21C7A-1F4B-43EA-9449-76D497CF38FA}"/>
    <cellStyle name="Normal 10 4 6" xfId="514" xr:uid="{EC11E937-8695-45C8-8226-6EFB999B137F}"/>
    <cellStyle name="Normal 10 4 6 2" xfId="1142" xr:uid="{72BCB97A-D8A1-451A-A69D-F8DA29B14442}"/>
    <cellStyle name="Normal 10 4 6 2 2" xfId="2702" xr:uid="{95E8723D-B9F1-4DD9-BD4B-668E738C7589}"/>
    <cellStyle name="Normal 10 4 6 2 3" xfId="2703" xr:uid="{55905C9D-5C1C-4158-AD0C-DB1FA59EE582}"/>
    <cellStyle name="Normal 10 4 6 2 4" xfId="2704" xr:uid="{4DB2F7CC-92AF-47D2-A86F-410C540BD581}"/>
    <cellStyle name="Normal 10 4 6 3" xfId="2705" xr:uid="{85435244-5D81-455D-9424-5FFFD1775462}"/>
    <cellStyle name="Normal 10 4 6 4" xfId="2706" xr:uid="{2B4C9C6D-F084-4650-AE62-6AA34D0D055C}"/>
    <cellStyle name="Normal 10 4 6 5" xfId="2707" xr:uid="{D4A7FDE7-9AF2-4776-9186-94E2E0B539AC}"/>
    <cellStyle name="Normal 10 4 7" xfId="1143" xr:uid="{F3F6691A-880E-4A53-8B79-09F9F6839F37}"/>
    <cellStyle name="Normal 10 4 7 2" xfId="2708" xr:uid="{844E0656-DB34-47B7-9D5F-329EED7CCF4B}"/>
    <cellStyle name="Normal 10 4 7 3" xfId="2709" xr:uid="{A074BBC0-EBE7-4D6A-9042-B8A803C074F8}"/>
    <cellStyle name="Normal 10 4 7 4" xfId="2710" xr:uid="{C4F8FBE9-D437-462E-952E-7BDD6D113A3D}"/>
    <cellStyle name="Normal 10 4 8" xfId="2711" xr:uid="{AEFD06CE-86F5-4662-B2E5-F1B1FB6EB2B5}"/>
    <cellStyle name="Normal 10 4 8 2" xfId="2712" xr:uid="{B84E915A-2DDD-4C25-AADD-C37A54EB9165}"/>
    <cellStyle name="Normal 10 4 8 3" xfId="2713" xr:uid="{F10BB97E-644B-4C1C-B200-7930F7289603}"/>
    <cellStyle name="Normal 10 4 8 4" xfId="2714" xr:uid="{FC11EC58-45A5-4653-A27E-1B04FFAC585C}"/>
    <cellStyle name="Normal 10 4 9" xfId="2715" xr:uid="{9192A8AE-DC3A-4EE4-8028-154D03A1326B}"/>
    <cellStyle name="Normal 10 5" xfId="58" xr:uid="{ECB8227A-D247-45EE-8EBD-4FE13AFE06EB}"/>
    <cellStyle name="Normal 10 5 2" xfId="59" xr:uid="{A5ECCA50-EB0A-4E60-BAE0-A68D868D42ED}"/>
    <cellStyle name="Normal 10 5 2 2" xfId="259" xr:uid="{0B5D2101-635A-4D48-80E1-EE2599D2CB17}"/>
    <cellStyle name="Normal 10 5 2 2 2" xfId="515" xr:uid="{E31C19AC-25F8-469E-B06B-A8EC5D45CA87}"/>
    <cellStyle name="Normal 10 5 2 2 2 2" xfId="1144" xr:uid="{625B2AA6-EFB7-4ECC-A8E4-F1175AA8E28B}"/>
    <cellStyle name="Normal 10 5 2 2 2 3" xfId="2716" xr:uid="{F0F94412-6C5F-4384-B844-69AEFB7127F8}"/>
    <cellStyle name="Normal 10 5 2 2 2 4" xfId="2717" xr:uid="{BBB571C6-081F-4E7E-857A-D2D6BF231E08}"/>
    <cellStyle name="Normal 10 5 2 2 3" xfId="1145" xr:uid="{3A8B1143-2CF7-47C8-B85A-69CDC3798D92}"/>
    <cellStyle name="Normal 10 5 2 2 3 2" xfId="2718" xr:uid="{646B8115-E257-40D2-8B40-D961FCE72BC4}"/>
    <cellStyle name="Normal 10 5 2 2 3 3" xfId="2719" xr:uid="{196159E8-ADB5-4EFF-A233-0C80A80DBC21}"/>
    <cellStyle name="Normal 10 5 2 2 3 4" xfId="2720" xr:uid="{8CA54297-FF68-400A-A2E2-AB9CBA2BB7FE}"/>
    <cellStyle name="Normal 10 5 2 2 4" xfId="2721" xr:uid="{6E6AF1A7-5434-4DCB-AE65-74E57CC1B100}"/>
    <cellStyle name="Normal 10 5 2 2 5" xfId="2722" xr:uid="{181E78C8-602F-4E0F-84D7-4BF7F0ED6156}"/>
    <cellStyle name="Normal 10 5 2 2 6" xfId="2723" xr:uid="{E2334F56-B44E-4764-8BC7-15436471A4DD}"/>
    <cellStyle name="Normal 10 5 2 3" xfId="516" xr:uid="{C262D8F7-2B77-4EE1-BAAC-09BEBAB6A9A5}"/>
    <cellStyle name="Normal 10 5 2 3 2" xfId="1146" xr:uid="{36B170A2-66E4-46A7-96FF-817E91AEB07A}"/>
    <cellStyle name="Normal 10 5 2 3 2 2" xfId="2724" xr:uid="{794DB0EC-9844-4AAF-A32B-490502B4E3BA}"/>
    <cellStyle name="Normal 10 5 2 3 2 3" xfId="2725" xr:uid="{0DF7E517-D83E-42EA-82BE-3642EDF4F283}"/>
    <cellStyle name="Normal 10 5 2 3 2 4" xfId="2726" xr:uid="{BE547CFC-B9DF-4B9F-AC36-05BEEDFE991D}"/>
    <cellStyle name="Normal 10 5 2 3 3" xfId="2727" xr:uid="{5E2F3380-6327-40C2-BB6A-96D6832F7D38}"/>
    <cellStyle name="Normal 10 5 2 3 4" xfId="2728" xr:uid="{30B6125D-C94F-40A3-982B-FBF05796C5BA}"/>
    <cellStyle name="Normal 10 5 2 3 5" xfId="2729" xr:uid="{C5B2C87D-308C-41BD-B37D-FFE25D831443}"/>
    <cellStyle name="Normal 10 5 2 4" xfId="1147" xr:uid="{8D2FE5C1-8D6C-49E9-98E2-C1973FB19394}"/>
    <cellStyle name="Normal 10 5 2 4 2" xfId="2730" xr:uid="{74BCF25D-4497-44CB-9C92-400A6C6A5806}"/>
    <cellStyle name="Normal 10 5 2 4 3" xfId="2731" xr:uid="{87D2D323-EFFC-4464-87BA-CD18FC089911}"/>
    <cellStyle name="Normal 10 5 2 4 4" xfId="2732" xr:uid="{B95684BB-591A-453F-9534-EF28C9EDACFB}"/>
    <cellStyle name="Normal 10 5 2 5" xfId="2733" xr:uid="{5EE31665-C051-4A33-891D-B59428E5C29A}"/>
    <cellStyle name="Normal 10 5 2 5 2" xfId="2734" xr:uid="{5DF8241D-BC31-4536-A66B-53824C6F0CF3}"/>
    <cellStyle name="Normal 10 5 2 5 3" xfId="2735" xr:uid="{6CB266CE-CFD4-4454-A06B-6ADAFE76EBF7}"/>
    <cellStyle name="Normal 10 5 2 5 4" xfId="2736" xr:uid="{9B0064F7-380F-406F-908A-1161B8A50547}"/>
    <cellStyle name="Normal 10 5 2 6" xfId="2737" xr:uid="{6AFAC8E9-A770-449D-959D-B07A4F8EDCBA}"/>
    <cellStyle name="Normal 10 5 2 7" xfId="2738" xr:uid="{C8C28D45-DD49-4CDA-BA7B-ACBDE659FB72}"/>
    <cellStyle name="Normal 10 5 2 8" xfId="2739" xr:uid="{140822A5-D3DD-4BD0-8546-D892E6FDC51A}"/>
    <cellStyle name="Normal 10 5 3" xfId="260" xr:uid="{026A1A40-C230-4D40-9BC4-964E382B49C1}"/>
    <cellStyle name="Normal 10 5 3 2" xfId="517" xr:uid="{2480AC6C-8364-48F0-85B1-4F79DC66AA23}"/>
    <cellStyle name="Normal 10 5 3 2 2" xfId="518" xr:uid="{5FD9D06D-A0A1-4E3F-8A91-F6E67F989953}"/>
    <cellStyle name="Normal 10 5 3 2 3" xfId="2740" xr:uid="{B66E9EFE-42C5-47E6-A8C0-04AD923D6E51}"/>
    <cellStyle name="Normal 10 5 3 2 4" xfId="2741" xr:uid="{4537CC23-E960-4809-9CE7-C9EE79891E5B}"/>
    <cellStyle name="Normal 10 5 3 3" xfId="519" xr:uid="{E38BC034-4228-49A3-85C8-FE5A07EBFBB1}"/>
    <cellStyle name="Normal 10 5 3 3 2" xfId="2742" xr:uid="{A8097743-B624-4098-9AFA-4C04BC5CBDF9}"/>
    <cellStyle name="Normal 10 5 3 3 3" xfId="2743" xr:uid="{4805651C-7905-4321-88FA-27C1CCAE26E8}"/>
    <cellStyle name="Normal 10 5 3 3 4" xfId="2744" xr:uid="{C326F406-9460-4A32-AB0B-608AA2256867}"/>
    <cellStyle name="Normal 10 5 3 4" xfId="2745" xr:uid="{815A2CEB-50C6-4D52-8E25-066615345933}"/>
    <cellStyle name="Normal 10 5 3 5" xfId="2746" xr:uid="{37FE2C43-8BDE-43D5-94BB-7BDF0046C412}"/>
    <cellStyle name="Normal 10 5 3 6" xfId="2747" xr:uid="{11CBE904-7B86-4996-A5D7-BD9B650D9D71}"/>
    <cellStyle name="Normal 10 5 4" xfId="261" xr:uid="{A7848481-8BB8-47C7-A794-96C0168CD1E0}"/>
    <cellStyle name="Normal 10 5 4 2" xfId="520" xr:uid="{A7C53CC1-9FCB-4C35-B04D-1E8CB67A804F}"/>
    <cellStyle name="Normal 10 5 4 2 2" xfId="2748" xr:uid="{7DFD4E3A-932B-492C-9B9D-ADB7EAD0506D}"/>
    <cellStyle name="Normal 10 5 4 2 3" xfId="2749" xr:uid="{360F332A-ABC1-415B-9110-0022DE5B70E9}"/>
    <cellStyle name="Normal 10 5 4 2 4" xfId="2750" xr:uid="{430B62B0-94CB-4680-A915-0B82C8990A87}"/>
    <cellStyle name="Normal 10 5 4 3" xfId="2751" xr:uid="{B2453AEA-90CF-40B3-BFD6-69C018B2336D}"/>
    <cellStyle name="Normal 10 5 4 4" xfId="2752" xr:uid="{E915998C-2200-4BE3-8000-B661500D3CEF}"/>
    <cellStyle name="Normal 10 5 4 5" xfId="2753" xr:uid="{A4B5EA00-0656-4064-814E-3AB429BB5E41}"/>
    <cellStyle name="Normal 10 5 5" xfId="521" xr:uid="{5CAE3AA9-AB97-470C-9386-65CAB08659A6}"/>
    <cellStyle name="Normal 10 5 5 2" xfId="2754" xr:uid="{2EB8F30F-931A-4C01-856A-63C1F0E489BA}"/>
    <cellStyle name="Normal 10 5 5 3" xfId="2755" xr:uid="{FB9B2A66-BC38-46DD-9F37-D807B813B327}"/>
    <cellStyle name="Normal 10 5 5 4" xfId="2756" xr:uid="{DBEDD470-4958-424D-A103-57B5502C2040}"/>
    <cellStyle name="Normal 10 5 6" xfId="2757" xr:uid="{B817500D-2569-4DD8-9A7C-70052B419D73}"/>
    <cellStyle name="Normal 10 5 6 2" xfId="2758" xr:uid="{4AAE9507-63CE-42C4-B4D4-2DC00B4D5BB1}"/>
    <cellStyle name="Normal 10 5 6 3" xfId="2759" xr:uid="{4D3318AC-E258-478F-81F1-190D3F2A56F0}"/>
    <cellStyle name="Normal 10 5 6 4" xfId="2760" xr:uid="{E0AFA1EE-A248-4905-A683-2C991CCFE7B8}"/>
    <cellStyle name="Normal 10 5 7" xfId="2761" xr:uid="{B99969ED-247E-42B8-913B-001AEAA6DD86}"/>
    <cellStyle name="Normal 10 5 8" xfId="2762" xr:uid="{B3CC6C22-5219-4109-8606-6FFA60061C5A}"/>
    <cellStyle name="Normal 10 5 9" xfId="2763" xr:uid="{3447D04A-5B6D-4E63-9799-A112AFE07EC9}"/>
    <cellStyle name="Normal 10 6" xfId="60" xr:uid="{1F39018F-52B2-4435-B970-CD0D4322CAE4}"/>
    <cellStyle name="Normal 10 6 2" xfId="262" xr:uid="{909FE608-B55C-4685-B53B-E6CCD87D7FBC}"/>
    <cellStyle name="Normal 10 6 2 2" xfId="522" xr:uid="{A13713A1-610B-4CE7-99F1-BAA91A1B318D}"/>
    <cellStyle name="Normal 10 6 2 2 2" xfId="1148" xr:uid="{AC0F8DFD-A814-4062-B0AB-1A06F18DB7CC}"/>
    <cellStyle name="Normal 10 6 2 2 2 2" xfId="1149" xr:uid="{F13D73C8-DBF1-4978-99B1-656A6B415CAB}"/>
    <cellStyle name="Normal 10 6 2 2 3" xfId="1150" xr:uid="{7F9FD32B-A2AD-4104-A8BB-D0AACC8CEECE}"/>
    <cellStyle name="Normal 10 6 2 2 4" xfId="2764" xr:uid="{4344C535-CD5B-4CE1-85B4-08576E1E2BE2}"/>
    <cellStyle name="Normal 10 6 2 3" xfId="1151" xr:uid="{EF00EAD7-94AB-429B-B433-5D8A391A23C8}"/>
    <cellStyle name="Normal 10 6 2 3 2" xfId="1152" xr:uid="{A5482DEC-B846-44DD-A267-0E9089E24612}"/>
    <cellStyle name="Normal 10 6 2 3 3" xfId="2765" xr:uid="{90F27F1E-4DDC-4379-890F-A2C3CE95246C}"/>
    <cellStyle name="Normal 10 6 2 3 4" xfId="2766" xr:uid="{326CFB99-65E5-4129-BB18-09BBB37FAB27}"/>
    <cellStyle name="Normal 10 6 2 4" xfId="1153" xr:uid="{45DFF4CF-168F-4B62-9987-515E30BC444F}"/>
    <cellStyle name="Normal 10 6 2 5" xfId="2767" xr:uid="{DE6EF0E2-F36C-4760-86CD-D592ADEFB3A5}"/>
    <cellStyle name="Normal 10 6 2 6" xfId="2768" xr:uid="{C7D124BE-6E7F-449A-BB91-9C39C3E649E8}"/>
    <cellStyle name="Normal 10 6 3" xfId="523" xr:uid="{0211F8F9-6003-4E71-903E-9F15C743337A}"/>
    <cellStyle name="Normal 10 6 3 2" xfId="1154" xr:uid="{ABAB9960-BACC-433C-A7D2-394B234C78C6}"/>
    <cellStyle name="Normal 10 6 3 2 2" xfId="1155" xr:uid="{F9A2DF0F-9775-4B6A-908F-3B2FCEDDAEDA}"/>
    <cellStyle name="Normal 10 6 3 2 3" xfId="2769" xr:uid="{542CD73F-C3E5-414C-974C-35FB3AF89AEF}"/>
    <cellStyle name="Normal 10 6 3 2 4" xfId="2770" xr:uid="{7D6148F5-FE23-44FD-8ACA-755F440A8E0F}"/>
    <cellStyle name="Normal 10 6 3 3" xfId="1156" xr:uid="{4336CE8A-190A-4B22-9912-558D765AE4A1}"/>
    <cellStyle name="Normal 10 6 3 4" xfId="2771" xr:uid="{233006D0-5E65-4103-B013-48BDE688434B}"/>
    <cellStyle name="Normal 10 6 3 5" xfId="2772" xr:uid="{BEECC787-224D-4945-AF7B-546D6720AE23}"/>
    <cellStyle name="Normal 10 6 4" xfId="1157" xr:uid="{BBCC538C-370E-4E17-9EE7-86702E40978A}"/>
    <cellStyle name="Normal 10 6 4 2" xfId="1158" xr:uid="{7A37A870-61B1-420B-A1A0-7E4BB0E35112}"/>
    <cellStyle name="Normal 10 6 4 3" xfId="2773" xr:uid="{9A574AEB-E374-4922-8416-BA95F7B87E50}"/>
    <cellStyle name="Normal 10 6 4 4" xfId="2774" xr:uid="{234BE77F-7A87-49B8-991D-D770848CD552}"/>
    <cellStyle name="Normal 10 6 5" xfId="1159" xr:uid="{EA7EC387-E31D-4C19-8BDE-898D296988A5}"/>
    <cellStyle name="Normal 10 6 5 2" xfId="2775" xr:uid="{D6F77671-F869-4F6A-99CA-098F4E25CCC5}"/>
    <cellStyle name="Normal 10 6 5 3" xfId="2776" xr:uid="{7B7FF915-870C-468B-981B-C33D50770BBA}"/>
    <cellStyle name="Normal 10 6 5 4" xfId="2777" xr:uid="{E992F37D-D60C-4ED0-B041-A2F0319285C0}"/>
    <cellStyle name="Normal 10 6 6" xfId="2778" xr:uid="{CD9F054E-A908-4568-BB6C-C5D30C07AFEB}"/>
    <cellStyle name="Normal 10 6 7" xfId="2779" xr:uid="{DA9400C1-8673-4D6B-AA93-02C4210FB216}"/>
    <cellStyle name="Normal 10 6 8" xfId="2780" xr:uid="{C95D3CD8-697A-42C9-8348-630E8BDF38D0}"/>
    <cellStyle name="Normal 10 7" xfId="263" xr:uid="{117846D2-71B1-4D69-B3A3-D8B61C339E00}"/>
    <cellStyle name="Normal 10 7 2" xfId="524" xr:uid="{947BFCB1-3631-4BF5-A73F-F5888D2CE884}"/>
    <cellStyle name="Normal 10 7 2 2" xfId="525" xr:uid="{7B04A17A-29C5-4CDD-9795-18EA819B678E}"/>
    <cellStyle name="Normal 10 7 2 2 2" xfId="1160" xr:uid="{0739A204-78E5-475E-9DEC-8989EAB651AA}"/>
    <cellStyle name="Normal 10 7 2 2 3" xfId="2781" xr:uid="{C15F2C65-B15E-4693-B1FD-8C4A6403BC39}"/>
    <cellStyle name="Normal 10 7 2 2 4" xfId="2782" xr:uid="{521DFC72-735E-4263-8373-899E9F2197A9}"/>
    <cellStyle name="Normal 10 7 2 3" xfId="1161" xr:uid="{15E8E05B-1DD6-4BB3-B549-32546F99B2BB}"/>
    <cellStyle name="Normal 10 7 2 4" xfId="2783" xr:uid="{81AE5711-2AD1-4DA5-ABAE-85BDB1EE9384}"/>
    <cellStyle name="Normal 10 7 2 5" xfId="2784" xr:uid="{9F68FDD5-C640-4CCD-8648-ABBE812B43C1}"/>
    <cellStyle name="Normal 10 7 3" xfId="526" xr:uid="{4158A224-BB4F-4E31-B144-D9DF5E2020AF}"/>
    <cellStyle name="Normal 10 7 3 2" xfId="1162" xr:uid="{A14A8FE0-7BE1-4E4E-A955-DCF2EC07C834}"/>
    <cellStyle name="Normal 10 7 3 3" xfId="2785" xr:uid="{E93CC954-6B7E-422C-A200-11BFA979D775}"/>
    <cellStyle name="Normal 10 7 3 4" xfId="2786" xr:uid="{9BE77CFB-804C-47F2-B72A-670AC410C797}"/>
    <cellStyle name="Normal 10 7 4" xfId="1163" xr:uid="{F7DC4742-8AEB-4AFF-B3DE-EB4A893F1620}"/>
    <cellStyle name="Normal 10 7 4 2" xfId="2787" xr:uid="{3EA4359E-78C4-4224-BF5F-8257676A4205}"/>
    <cellStyle name="Normal 10 7 4 3" xfId="2788" xr:uid="{B91793C3-1AC8-4B7F-B5A6-67680474B537}"/>
    <cellStyle name="Normal 10 7 4 4" xfId="2789" xr:uid="{376C1BDD-8058-4200-9AA6-3D6ACDDAC2EB}"/>
    <cellStyle name="Normal 10 7 5" xfId="2790" xr:uid="{7D0639A5-6AA0-4CDD-8F86-269FFEDD9D2D}"/>
    <cellStyle name="Normal 10 7 6" xfId="2791" xr:uid="{5ACC368E-4517-4B20-912B-3A03F734822D}"/>
    <cellStyle name="Normal 10 7 7" xfId="2792" xr:uid="{0C184494-DAC6-44FA-8C43-16B26211E50B}"/>
    <cellStyle name="Normal 10 8" xfId="264" xr:uid="{8D71F56B-9A5D-4961-9D64-BC8AEA8A6271}"/>
    <cellStyle name="Normal 10 8 2" xfId="527" xr:uid="{CC1BAFE1-2874-4177-B0B7-BEBFD8E81FDC}"/>
    <cellStyle name="Normal 10 8 2 2" xfId="1164" xr:uid="{0F1C3BF2-2807-4D74-8638-6C2061A47068}"/>
    <cellStyle name="Normal 10 8 2 3" xfId="2793" xr:uid="{6FFA5354-B0B0-47AF-B5ED-34382DC2F8D6}"/>
    <cellStyle name="Normal 10 8 2 4" xfId="2794" xr:uid="{9866FE8F-2824-469A-BCBF-B78C5FAFE60D}"/>
    <cellStyle name="Normal 10 8 3" xfId="1165" xr:uid="{A0ADAF7D-0246-48F5-8B26-3057B69DCFC4}"/>
    <cellStyle name="Normal 10 8 3 2" xfId="2795" xr:uid="{37DD4993-1761-4229-9AAD-1626581721A3}"/>
    <cellStyle name="Normal 10 8 3 3" xfId="2796" xr:uid="{54D61351-353F-4559-AA5C-E7AC96C61CAC}"/>
    <cellStyle name="Normal 10 8 3 4" xfId="2797" xr:uid="{5B358D33-F891-4224-AA33-122CF44A128C}"/>
    <cellStyle name="Normal 10 8 4" xfId="2798" xr:uid="{C21259F1-C68E-4B3D-AC8E-AA635727EDD7}"/>
    <cellStyle name="Normal 10 8 5" xfId="2799" xr:uid="{012538DB-2C58-4D89-8575-85B40D79BC2D}"/>
    <cellStyle name="Normal 10 8 6" xfId="2800" xr:uid="{E39E6F87-B93D-4793-81D8-C65070C53665}"/>
    <cellStyle name="Normal 10 9" xfId="265" xr:uid="{CCDEB7F1-6C6E-4282-85CA-9BE904D6A38A}"/>
    <cellStyle name="Normal 10 9 2" xfId="1166" xr:uid="{01C4F9DB-CE9E-4CAA-9859-673234053832}"/>
    <cellStyle name="Normal 10 9 2 2" xfId="2801" xr:uid="{83D21EE7-CFBB-4754-8163-AEE46F6A0885}"/>
    <cellStyle name="Normal 10 9 2 2 2" xfId="4330" xr:uid="{5EE0975E-33E7-427C-BC61-3939513DBF48}"/>
    <cellStyle name="Normal 10 9 2 2 3" xfId="4679" xr:uid="{AD29098C-3081-4C55-BAA6-400E2A18BDF0}"/>
    <cellStyle name="Normal 10 9 2 3" xfId="2802" xr:uid="{AFD9370F-9319-4D4C-9CC9-E84331DCD63D}"/>
    <cellStyle name="Normal 10 9 2 4" xfId="2803" xr:uid="{A1BD25EC-562B-4B17-8416-DFDAB9604CC0}"/>
    <cellStyle name="Normal 10 9 3" xfId="2804" xr:uid="{41F2AE6A-41E4-440A-8E83-ABC7142F8690}"/>
    <cellStyle name="Normal 10 9 3 2" xfId="5339" xr:uid="{E285D3CE-D1E0-4602-873C-CCFAAE9C158F}"/>
    <cellStyle name="Normal 10 9 4" xfId="2805" xr:uid="{A85AB2C8-71B1-4859-8309-9ADF837E04B7}"/>
    <cellStyle name="Normal 10 9 4 2" xfId="4562" xr:uid="{A6CC1692-90B1-4332-ADCE-9C65C7FE99EA}"/>
    <cellStyle name="Normal 10 9 4 3" xfId="4680" xr:uid="{7D7CAC07-F9EC-4782-B8F2-53006F6B55C0}"/>
    <cellStyle name="Normal 10 9 4 4" xfId="4600" xr:uid="{CE1B9BB5-143D-4070-9324-B36E0698F975}"/>
    <cellStyle name="Normal 10 9 5" xfId="2806" xr:uid="{5874C807-5BD5-452B-91D0-3E417F17B077}"/>
    <cellStyle name="Normal 11" xfId="61" xr:uid="{6BDDC8C0-3406-4895-BDB8-CEAF798BFD55}"/>
    <cellStyle name="Normal 11 2" xfId="266" xr:uid="{A5B560F4-80DE-42A4-BFE6-B530B3AB1E7D}"/>
    <cellStyle name="Normal 11 2 2" xfId="4647" xr:uid="{27E3A311-0494-4998-87E4-44083FC314B5}"/>
    <cellStyle name="Normal 11 3" xfId="4335" xr:uid="{69DA1326-786A-4258-B73B-A863054E22C6}"/>
    <cellStyle name="Normal 11 3 2" xfId="4541" xr:uid="{6EA63F98-7E4F-47C2-B56B-F2B522209A7C}"/>
    <cellStyle name="Normal 11 3 3" xfId="4724" xr:uid="{EAA4C123-6EC9-4EA0-8D80-1C63DD38A951}"/>
    <cellStyle name="Normal 11 3 4" xfId="4701" xr:uid="{4DC1B7EB-1B23-4F81-AD3E-855D7A9DFBCE}"/>
    <cellStyle name="Normal 12" xfId="62" xr:uid="{BE8392BB-2D97-49E8-BB7B-B6A457905F39}"/>
    <cellStyle name="Normal 12 2" xfId="267" xr:uid="{0D90FB17-48B7-4723-A2D8-EC783C361921}"/>
    <cellStyle name="Normal 12 2 2" xfId="4648" xr:uid="{8FFE8597-43E5-417C-8397-5E5C0903BB86}"/>
    <cellStyle name="Normal 12 3" xfId="4542" xr:uid="{42D52718-B7BD-467B-A484-4D3C0B1B6174}"/>
    <cellStyle name="Normal 13" xfId="63" xr:uid="{0B8853E0-109E-42A3-BDB5-E32BC33BD09B}"/>
    <cellStyle name="Normal 13 2" xfId="64" xr:uid="{14400AC7-B819-4DCE-9E1B-0F1B56761261}"/>
    <cellStyle name="Normal 13 2 2" xfId="268" xr:uid="{50495868-C89B-49A3-B336-07D5115AB19D}"/>
    <cellStyle name="Normal 13 2 2 2" xfId="4649" xr:uid="{D9D8802E-E4EF-43DC-99B4-0A8D3EBF414C}"/>
    <cellStyle name="Normal 13 2 3" xfId="4337" xr:uid="{89608E7B-54BC-4822-AB5C-FB307E41A08F}"/>
    <cellStyle name="Normal 13 2 3 2" xfId="4543" xr:uid="{0647FC61-8242-4505-B753-E754F7160A35}"/>
    <cellStyle name="Normal 13 2 3 3" xfId="4725" xr:uid="{5F986071-3C61-4DD8-B544-D20B74163616}"/>
    <cellStyle name="Normal 13 2 3 4" xfId="4702" xr:uid="{FC2D51B6-2817-4739-A894-49899745100D}"/>
    <cellStyle name="Normal 13 3" xfId="269" xr:uid="{2CD7372A-F01C-40DF-9698-6BDA6D71CC09}"/>
    <cellStyle name="Normal 13 3 2" xfId="4421" xr:uid="{124E3A67-7552-42EB-B3F0-951026DD5EA2}"/>
    <cellStyle name="Normal 13 3 3" xfId="4338" xr:uid="{CE78B5C6-23C4-4EA1-B229-BCCAB8B86BCE}"/>
    <cellStyle name="Normal 13 3 4" xfId="4566" xr:uid="{9227AC96-D93B-4699-B73D-27D40CDB4D0A}"/>
    <cellStyle name="Normal 13 3 5" xfId="4726" xr:uid="{735AAAE4-029E-4F84-B844-18368D64CDF4}"/>
    <cellStyle name="Normal 13 4" xfId="4339" xr:uid="{04800EC2-19AD-44F5-BF5E-BF80F56AFD4C}"/>
    <cellStyle name="Normal 13 5" xfId="4336" xr:uid="{98AF7A41-FB5D-4C22-8632-B774161AF34B}"/>
    <cellStyle name="Normal 14" xfId="65" xr:uid="{A26BD08D-487E-456A-99C5-39B4AFAAFDDD}"/>
    <cellStyle name="Normal 14 18" xfId="4341" xr:uid="{527D7D76-0A42-4448-B29D-58C5246C10AA}"/>
    <cellStyle name="Normal 14 2" xfId="270" xr:uid="{AE6888FA-EEEB-49FA-91D2-C04B3CB808C6}"/>
    <cellStyle name="Normal 14 2 2" xfId="430" xr:uid="{A54A549D-DC8E-4C7F-A494-D8CA3283002B}"/>
    <cellStyle name="Normal 14 2 2 2" xfId="431" xr:uid="{BB9F430C-BD0D-4988-83C9-BF2CE5CD94BB}"/>
    <cellStyle name="Normal 14 2 3" xfId="432" xr:uid="{87B92396-C551-40C5-9560-54632E989D7C}"/>
    <cellStyle name="Normal 14 3" xfId="433" xr:uid="{9952712F-45C0-445E-B0DB-103F679D018D}"/>
    <cellStyle name="Normal 14 3 2" xfId="4650" xr:uid="{EAC98AD6-C9AB-4F9F-BEC5-33E3AAD14639}"/>
    <cellStyle name="Normal 14 4" xfId="4340" xr:uid="{3CEECDA1-25F3-47EE-9E9D-E9F356D7B115}"/>
    <cellStyle name="Normal 14 4 2" xfId="4544" xr:uid="{E8DF9F26-D51E-41E2-A492-F43FBA9701DF}"/>
    <cellStyle name="Normal 14 4 3" xfId="4727" xr:uid="{9492DC8B-0C51-448A-BAE6-A468891FCB97}"/>
    <cellStyle name="Normal 14 4 4" xfId="4703" xr:uid="{18653A4F-4502-47E8-B216-9F15ABD5055C}"/>
    <cellStyle name="Normal 15" xfId="66" xr:uid="{854709EB-5DC1-414C-921C-1D170EEB9083}"/>
    <cellStyle name="Normal 15 2" xfId="67" xr:uid="{1C43C607-E9E3-45C3-86B8-A251097C1F8D}"/>
    <cellStyle name="Normal 15 2 2" xfId="271" xr:uid="{2075B164-DEA0-4165-B478-557A64C062F2}"/>
    <cellStyle name="Normal 15 2 2 2" xfId="4453" xr:uid="{DE48879F-97BD-4EA0-87DA-6FBD2DB2018A}"/>
    <cellStyle name="Normal 15 2 3" xfId="4546" xr:uid="{31D5B0E0-CBC9-469D-AE0B-E4D20060664D}"/>
    <cellStyle name="Normal 15 3" xfId="272" xr:uid="{B69D0517-7C7F-4385-942C-2A7F8978E1AB}"/>
    <cellStyle name="Normal 15 3 2" xfId="4422" xr:uid="{A54A0458-215B-4E25-A5F5-DC9A39C65719}"/>
    <cellStyle name="Normal 15 3 3" xfId="4343" xr:uid="{5B764B1F-7633-47ED-87D5-DE349B1FD70D}"/>
    <cellStyle name="Normal 15 3 4" xfId="4567" xr:uid="{A0617868-EE57-4FEA-A952-728E3709A0B4}"/>
    <cellStyle name="Normal 15 3 5" xfId="4729" xr:uid="{4BCAED57-D6DC-495B-8824-82C0FF119EB8}"/>
    <cellStyle name="Normal 15 4" xfId="4342" xr:uid="{7D59ACF0-266B-4260-AB93-E9CB8B5AE4BB}"/>
    <cellStyle name="Normal 15 4 2" xfId="4545" xr:uid="{F86441AC-6F7B-4A2C-A5A3-D049D96B4BDD}"/>
    <cellStyle name="Normal 15 4 3" xfId="4728" xr:uid="{B5C55A9B-5C96-4997-B270-2BF858839CF7}"/>
    <cellStyle name="Normal 15 4 4" xfId="4704" xr:uid="{D3655255-BAA2-4BE5-B61C-A95B3930368E}"/>
    <cellStyle name="Normal 16" xfId="68" xr:uid="{B5EB9DD1-14BD-4E00-90C9-5A194FDE1F98}"/>
    <cellStyle name="Normal 16 2" xfId="273" xr:uid="{03E2CFA3-14C1-4076-81E5-3F7ADF0CDD72}"/>
    <cellStyle name="Normal 16 2 2" xfId="4423" xr:uid="{4DEA0BDF-27A2-40B3-9E6E-A4E92C259F2F}"/>
    <cellStyle name="Normal 16 2 3" xfId="4344" xr:uid="{49703A6E-1FC4-4CF3-A00A-F2CC0ADE5B5C}"/>
    <cellStyle name="Normal 16 2 4" xfId="4568" xr:uid="{07DB190D-3EEF-4358-8691-B28ED2FA9C07}"/>
    <cellStyle name="Normal 16 2 5" xfId="4730" xr:uid="{EAB37EA7-9D1A-4036-9C93-9DDB4B27DFA3}"/>
    <cellStyle name="Normal 16 3" xfId="274" xr:uid="{8EF37C30-EDF0-499B-B28D-AA23ADB02015}"/>
    <cellStyle name="Normal 17" xfId="69" xr:uid="{4FB65547-7EA7-4F89-98BB-E569C1ED96E3}"/>
    <cellStyle name="Normal 17 2" xfId="275" xr:uid="{400F9A38-F3F4-4C50-8C70-1A5CFCF84DC7}"/>
    <cellStyle name="Normal 17 2 2" xfId="4424" xr:uid="{327E8476-F3E3-472F-AF6F-70B69507474B}"/>
    <cellStyle name="Normal 17 2 3" xfId="4346" xr:uid="{2A177F39-E876-43A4-8202-E9849EF9F9EC}"/>
    <cellStyle name="Normal 17 2 4" xfId="4569" xr:uid="{FAC58C92-ECF2-410D-9777-B30A83FE8BBA}"/>
    <cellStyle name="Normal 17 2 5" xfId="4731" xr:uid="{153581A4-4C1A-4ACB-944C-F5094F1D5124}"/>
    <cellStyle name="Normal 17 3" xfId="4347" xr:uid="{9F5764CD-4D40-4C91-A739-AF773014C278}"/>
    <cellStyle name="Normal 17 4" xfId="4345" xr:uid="{ECE7780F-88DC-473A-B486-F191DDC179E3}"/>
    <cellStyle name="Normal 18" xfId="70" xr:uid="{F5215AAA-4225-4F73-A767-5A1B4BB3F331}"/>
    <cellStyle name="Normal 18 2" xfId="276" xr:uid="{4DBDA5E7-5960-440E-9E0A-9677D8287386}"/>
    <cellStyle name="Normal 18 2 2" xfId="4454" xr:uid="{EAEE4219-48DD-4185-B68E-5D4DC48FF397}"/>
    <cellStyle name="Normal 18 3" xfId="4348" xr:uid="{90BC0511-5244-4294-BE3F-53F5B4AEE18B}"/>
    <cellStyle name="Normal 18 3 2" xfId="4547" xr:uid="{36554707-8FB2-43BA-B3A3-EF400758C8AC}"/>
    <cellStyle name="Normal 18 3 3" xfId="4732" xr:uid="{86DB7D3A-D88D-4EB8-A05D-5C9957A15B67}"/>
    <cellStyle name="Normal 18 3 4" xfId="4705" xr:uid="{F8ED5F5D-36E8-4B88-87E9-2AE3021FF778}"/>
    <cellStyle name="Normal 19" xfId="71" xr:uid="{3B2AF480-B61C-44AC-8ABD-371E53EAE260}"/>
    <cellStyle name="Normal 19 2" xfId="72" xr:uid="{B43B5496-C1EE-40A8-B26F-2A3F6814D794}"/>
    <cellStyle name="Normal 19 2 2" xfId="277" xr:uid="{6CCD05C1-A488-455F-81DA-32ED68495353}"/>
    <cellStyle name="Normal 19 2 2 2" xfId="4651" xr:uid="{DE98870C-4E0C-4726-9606-0D93899CF7A3}"/>
    <cellStyle name="Normal 19 2 3" xfId="4549" xr:uid="{A3D2A4DC-4A64-4B6F-961E-7B17CF6F37CF}"/>
    <cellStyle name="Normal 19 3" xfId="278" xr:uid="{9F91E8D2-51AB-4D1E-84CE-6FFBC16987B7}"/>
    <cellStyle name="Normal 19 3 2" xfId="4652" xr:uid="{DB861EC4-D76E-4177-A567-D3969ED09423}"/>
    <cellStyle name="Normal 19 4" xfId="4548" xr:uid="{9FD164BA-765B-4BB1-8F31-1919E04606BA}"/>
    <cellStyle name="Normal 2" xfId="3" xr:uid="{0035700C-F3A5-4A6F-B63A-5CE25669DEE2}"/>
    <cellStyle name="Normal 2 2" xfId="73" xr:uid="{8E9A710B-C2AD-4CF2-BBE3-563C3786CA21}"/>
    <cellStyle name="Normal 2 2 2" xfId="74" xr:uid="{B97F2A38-C959-4BA9-B103-657501A46639}"/>
    <cellStyle name="Normal 2 2 2 2" xfId="279" xr:uid="{E9E077B2-3276-491E-A0C5-9659998FA97F}"/>
    <cellStyle name="Normal 2 2 2 2 2" xfId="4655" xr:uid="{F114ABCB-FC78-461B-ADBA-C53A294EBE64}"/>
    <cellStyle name="Normal 2 2 2 3" xfId="4551" xr:uid="{199EE67E-2100-49DB-8BA3-800A5ADB905D}"/>
    <cellStyle name="Normal 2 2 3" xfId="280" xr:uid="{5E52CA03-A686-4E90-B8B9-60DE5F1DFA79}"/>
    <cellStyle name="Normal 2 2 3 2" xfId="4455" xr:uid="{342E8B35-61F5-41C7-8848-28C7116E492A}"/>
    <cellStyle name="Normal 2 2 3 2 2" xfId="4585" xr:uid="{049389F8-D610-47E5-BBC9-6F83E081FE1A}"/>
    <cellStyle name="Normal 2 2 3 2 2 2" xfId="4656" xr:uid="{589B4C7F-0CD9-43E0-A82E-5C0AB14CDF48}"/>
    <cellStyle name="Normal 2 2 3 2 2 3" xfId="5348" xr:uid="{1B5C140F-D5C8-4D22-948B-DF5D1721D465}"/>
    <cellStyle name="Normal 2 2 3 2 3" xfId="4750" xr:uid="{E65843CE-E4C0-40D0-948A-27691617E041}"/>
    <cellStyle name="Normal 2 2 3 2 4" xfId="5305" xr:uid="{757E4200-A9EA-46BB-9394-BAA9B3B2A9FE}"/>
    <cellStyle name="Normal 2 2 3 3" xfId="4435" xr:uid="{F4F92D46-C226-40FB-93D7-E6A57EC08F4C}"/>
    <cellStyle name="Normal 2 2 3 4" xfId="4706" xr:uid="{8F6E44F9-A3EF-400D-8E11-10BE04C14AFF}"/>
    <cellStyle name="Normal 2 2 3 5" xfId="4695" xr:uid="{32593154-710F-48B9-88F8-3D1B4F36D490}"/>
    <cellStyle name="Normal 2 2 4" xfId="4349" xr:uid="{F4F755B0-18EE-4DB4-AFCB-5C1CDAB48669}"/>
    <cellStyle name="Normal 2 2 4 2" xfId="4550" xr:uid="{00A063DC-0506-4248-B815-35CF60509488}"/>
    <cellStyle name="Normal 2 2 4 3" xfId="4733" xr:uid="{F0B1B345-5700-43DC-A94C-A25C2A10A76A}"/>
    <cellStyle name="Normal 2 2 4 4" xfId="4707" xr:uid="{6802E686-CD36-4B33-8C01-89D253F4A38F}"/>
    <cellStyle name="Normal 2 2 5" xfId="4654" xr:uid="{7EDDE392-71B5-4907-856F-C78944DEB64A}"/>
    <cellStyle name="Normal 2 2 6" xfId="4753" xr:uid="{8ACBA11A-7093-4EE4-9491-7454590B99FC}"/>
    <cellStyle name="Normal 2 3" xfId="75" xr:uid="{F815D1DE-0F11-464E-977E-513C75C5B03E}"/>
    <cellStyle name="Normal 2 3 2" xfId="76" xr:uid="{480E26C3-9B5A-4DB8-8CF1-D6C91EA1A35E}"/>
    <cellStyle name="Normal 2 3 2 2" xfId="281" xr:uid="{4B7D6FFC-38C3-4CFC-85D0-DD7A547C6ED7}"/>
    <cellStyle name="Normal 2 3 2 2 2" xfId="4657" xr:uid="{077C2082-B92A-4777-B6D7-CB19B541BF7C}"/>
    <cellStyle name="Normal 2 3 2 3" xfId="4351" xr:uid="{3D81CA7C-43C1-4C4A-8BE5-45207D80C2B8}"/>
    <cellStyle name="Normal 2 3 2 3 2" xfId="4553" xr:uid="{196020BB-23C4-4A01-B24A-A3B49C73872C}"/>
    <cellStyle name="Normal 2 3 2 3 3" xfId="4735" xr:uid="{9A365097-7EAC-4CBC-812C-719AF4DA163C}"/>
    <cellStyle name="Normal 2 3 2 3 4" xfId="4708" xr:uid="{76655741-3968-4E0C-BD1B-1178445ED309}"/>
    <cellStyle name="Normal 2 3 3" xfId="77" xr:uid="{783B5DBD-EE16-460C-BBE1-E4AA285F6879}"/>
    <cellStyle name="Normal 2 3 4" xfId="78" xr:uid="{CF1EC956-070C-4244-A624-2E574E9D873F}"/>
    <cellStyle name="Normal 2 3 5" xfId="185" xr:uid="{BAB7EC4D-A861-422F-9217-B0C22584652D}"/>
    <cellStyle name="Normal 2 3 5 2" xfId="4658" xr:uid="{1088AF26-B4C0-4DB2-9FDC-BE01CC3B9D28}"/>
    <cellStyle name="Normal 2 3 6" xfId="4350" xr:uid="{8C85F321-54E5-4048-8A06-493B75A57158}"/>
    <cellStyle name="Normal 2 3 6 2" xfId="4552" xr:uid="{6BD8C592-3B8D-4874-83B2-43EBD55BBA5A}"/>
    <cellStyle name="Normal 2 3 6 3" xfId="4734" xr:uid="{AF383F72-EC88-4785-B454-149F7C898F8C}"/>
    <cellStyle name="Normal 2 3 6 4" xfId="4709" xr:uid="{47F255B0-B8B8-4B04-8F92-7CDD67B3E9A3}"/>
    <cellStyle name="Normal 2 3 7" xfId="5318" xr:uid="{96737B19-B070-4410-9337-F044A081A1CC}"/>
    <cellStyle name="Normal 2 4" xfId="79" xr:uid="{D50B892A-A1A5-4393-B04B-B7F35F7C4526}"/>
    <cellStyle name="Normal 2 4 2" xfId="80" xr:uid="{078BC76A-66AC-4F17-A4EA-20B1C178736E}"/>
    <cellStyle name="Normal 2 4 3" xfId="282" xr:uid="{0BD47CFC-56FE-41C2-832A-D8BC56912A12}"/>
    <cellStyle name="Normal 2 4 3 2" xfId="4659" xr:uid="{0BD58C90-467C-4AC4-9C99-C1C6104B3FA8}"/>
    <cellStyle name="Normal 2 4 3 3" xfId="4673" xr:uid="{8652077E-E421-47E8-8111-1E237BA4779C}"/>
    <cellStyle name="Normal 2 4 4" xfId="4554" xr:uid="{DB20E0EB-6454-474D-8DE9-86AF422BF501}"/>
    <cellStyle name="Normal 2 4 5" xfId="4754" xr:uid="{B0632686-B760-40FF-B9FC-76C2B55B61D9}"/>
    <cellStyle name="Normal 2 4 6" xfId="4752" xr:uid="{497ABACA-5CC8-4531-89BF-0D0117E2C8C4}"/>
    <cellStyle name="Normal 2 5" xfId="184" xr:uid="{244CECBC-7B9A-411A-9E81-C261D3A9515E}"/>
    <cellStyle name="Normal 2 5 2" xfId="284" xr:uid="{1509D758-0E09-44DC-9359-3F034B5A82F0}"/>
    <cellStyle name="Normal 2 5 2 2" xfId="2505" xr:uid="{16403819-BDF7-4F58-AFCE-03CC9B01FA34}"/>
    <cellStyle name="Normal 2 5 3" xfId="283" xr:uid="{8446D11E-3061-4B20-94FF-44EB9375A238}"/>
    <cellStyle name="Normal 2 5 3 2" xfId="4586" xr:uid="{30625859-50BE-4A61-8DD8-E76527719D96}"/>
    <cellStyle name="Normal 2 5 3 3" xfId="4746" xr:uid="{886C8DF8-4DEF-46CE-B1D2-3252A3E05DCC}"/>
    <cellStyle name="Normal 2 5 3 4" xfId="5302" xr:uid="{7399ACFB-B2EB-4167-B54C-CB0DB8F7F0BE}"/>
    <cellStyle name="Normal 2 5 4" xfId="4660" xr:uid="{39AB8DDD-56AC-431E-ABA7-5FD4F6A33D8B}"/>
    <cellStyle name="Normal 2 5 5" xfId="4615" xr:uid="{25FFAA0D-AFA0-45A1-A7D6-2392D501873D}"/>
    <cellStyle name="Normal 2 5 6" xfId="4614" xr:uid="{A42FC388-2C20-4AD4-A719-120374926A8A}"/>
    <cellStyle name="Normal 2 5 7" xfId="4749" xr:uid="{96D803DA-6A16-4E8F-978B-9BC2A4AE0282}"/>
    <cellStyle name="Normal 2 5 8" xfId="4719" xr:uid="{10B10E2A-A91C-4BD5-90ED-9C0685461C0E}"/>
    <cellStyle name="Normal 2 6" xfId="285" xr:uid="{21534E39-065F-44FD-8DDE-F017618118DA}"/>
    <cellStyle name="Normal 2 6 2" xfId="286" xr:uid="{51828C09-9E75-4535-97FC-6AD7A5782769}"/>
    <cellStyle name="Normal 2 6 3" xfId="452" xr:uid="{5E317F43-D1CB-4DDE-93C8-827E56F6F8BB}"/>
    <cellStyle name="Normal 2 6 3 2" xfId="5335" xr:uid="{BA44DFF8-3CB8-403F-A08F-1ADCB538BE8B}"/>
    <cellStyle name="Normal 2 6 4" xfId="4661" xr:uid="{705A1875-D7FB-4C0B-9839-77758D33EC3C}"/>
    <cellStyle name="Normal 2 6 5" xfId="4612" xr:uid="{71CF7CBC-2CC4-4F82-83A6-56053A362998}"/>
    <cellStyle name="Normal 2 6 5 2" xfId="4710" xr:uid="{A8A29E32-E76A-4D0E-811A-21AC55BB9D30}"/>
    <cellStyle name="Normal 2 6 6" xfId="4598" xr:uid="{9BE8D1D2-FE8A-4E46-9E45-BB6694DE3B8E}"/>
    <cellStyle name="Normal 2 6 7" xfId="5322" xr:uid="{78659E81-878C-41FA-AF18-D35D26C93878}"/>
    <cellStyle name="Normal 2 6 8" xfId="5331" xr:uid="{D4C401B4-1CBF-4816-B5AA-B43A8769458F}"/>
    <cellStyle name="Normal 2 7" xfId="287" xr:uid="{559CE5B5-0B87-4C9A-83F6-E1E27624C02E}"/>
    <cellStyle name="Normal 2 7 2" xfId="4456" xr:uid="{9AD4A238-E362-450F-8D69-64E6005E856B}"/>
    <cellStyle name="Normal 2 7 3" xfId="4662" xr:uid="{D0503F32-F892-4E02-90FC-481C0029AD01}"/>
    <cellStyle name="Normal 2 7 4" xfId="5303" xr:uid="{44217296-AD90-4AED-9897-B16E7DB4F07E}"/>
    <cellStyle name="Normal 2 8" xfId="4508" xr:uid="{CBAEBD50-5D5A-4369-93CA-A2C053938832}"/>
    <cellStyle name="Normal 2 9" xfId="4653" xr:uid="{B092B8E2-9B5D-40EC-B662-3B3494824832}"/>
    <cellStyle name="Normal 20" xfId="434" xr:uid="{AFCC2EC2-C0BE-4A9D-A4CC-14D95ACFD209}"/>
    <cellStyle name="Normal 20 2" xfId="435" xr:uid="{0727BC7B-7573-482D-BC90-9619A92152A8}"/>
    <cellStyle name="Normal 20 2 2" xfId="436" xr:uid="{179F2CED-52ED-4F82-8628-621E8BF704B6}"/>
    <cellStyle name="Normal 20 2 2 2" xfId="4425" xr:uid="{236DF0DD-73DC-4130-9CAB-2CA634265B36}"/>
    <cellStyle name="Normal 20 2 2 3" xfId="4417" xr:uid="{2A7BFB1A-FA56-46B1-B709-0840F808662D}"/>
    <cellStyle name="Normal 20 2 2 4" xfId="4582" xr:uid="{EDEFDAE0-BF98-4F8C-87C5-267898F38FD0}"/>
    <cellStyle name="Normal 20 2 2 5" xfId="4744" xr:uid="{11DD1DB4-AE2F-4DB7-B3DB-079EAC67C787}"/>
    <cellStyle name="Normal 20 2 3" xfId="4420" xr:uid="{45BE3F3F-4597-4785-BBD3-384FFBBC4E01}"/>
    <cellStyle name="Normal 20 2 4" xfId="4416" xr:uid="{C0C01417-D68A-4D63-A887-1429A9E03B1E}"/>
    <cellStyle name="Normal 20 2 5" xfId="4581" xr:uid="{0DD0A755-0015-432D-88D7-8C3507A55F3F}"/>
    <cellStyle name="Normal 20 2 6" xfId="4743" xr:uid="{0A56E369-6052-4A35-ADAE-79D67CDF5ABA}"/>
    <cellStyle name="Normal 20 3" xfId="1167" xr:uid="{274010BD-8D77-4250-BA56-D17602F0ECE2}"/>
    <cellStyle name="Normal 20 3 2" xfId="4457" xr:uid="{B34B9F01-F3B3-4309-906F-197BC90B4DFB}"/>
    <cellStyle name="Normal 20 4" xfId="4352" xr:uid="{13BE9738-25DD-424C-A868-421C10843940}"/>
    <cellStyle name="Normal 20 4 2" xfId="4555" xr:uid="{B5D27B6E-B2EA-444D-8ECA-46044415CD7C}"/>
    <cellStyle name="Normal 20 4 3" xfId="4736" xr:uid="{44D87393-AE2C-4ADA-9668-86D27ADF213E}"/>
    <cellStyle name="Normal 20 4 4" xfId="4711" xr:uid="{839FEC1A-8142-405B-9931-CF621B4DCADD}"/>
    <cellStyle name="Normal 20 5" xfId="4433" xr:uid="{C3FD890E-58EA-4BF7-A767-E49BCCB78F06}"/>
    <cellStyle name="Normal 20 5 2" xfId="5328" xr:uid="{03351E38-592F-459D-85D2-9C644170A612}"/>
    <cellStyle name="Normal 20 6" xfId="4587" xr:uid="{376D05A0-87B4-4F3D-A544-C45955F5764E}"/>
    <cellStyle name="Normal 20 7" xfId="4696" xr:uid="{C838B8ED-D4B8-4023-9DE2-6E5DD164907C}"/>
    <cellStyle name="Normal 20 8" xfId="4717" xr:uid="{B9BA2FDD-3295-47FF-A94C-EFA4B95AF692}"/>
    <cellStyle name="Normal 20 9" xfId="4716" xr:uid="{693CBE65-4534-44DE-BC39-D360BF112E04}"/>
    <cellStyle name="Normal 21" xfId="437" xr:uid="{2BE3B9C6-2740-4A8A-BF05-667DBB3A9D46}"/>
    <cellStyle name="Normal 21 2" xfId="438" xr:uid="{392B5147-A06F-4B68-AA41-894F1E1E1607}"/>
    <cellStyle name="Normal 21 2 2" xfId="439" xr:uid="{685BB1B1-26F7-4C70-80D9-CE7D0E6729C3}"/>
    <cellStyle name="Normal 21 3" xfId="4353" xr:uid="{FCABE888-4644-4F1A-95EF-1B5584E195D3}"/>
    <cellStyle name="Normal 21 3 2" xfId="4459" xr:uid="{1FBF25B6-21E8-40A8-9E16-82B1C371F3FB}"/>
    <cellStyle name="Normal 21 3 2 2" xfId="5357" xr:uid="{5EECFB47-099F-487C-BA06-F19E5C385832}"/>
    <cellStyle name="Normal 21 3 3" xfId="4458" xr:uid="{F5282E35-25AA-4DC5-B230-2D8139EFC0C2}"/>
    <cellStyle name="Normal 21 4" xfId="4570" xr:uid="{61672136-3377-4E44-BD9E-AA3D90F6CA7D}"/>
    <cellStyle name="Normal 21 4 2" xfId="5356" xr:uid="{E04295FD-6E40-4938-AFA4-EEA06C84FC53}"/>
    <cellStyle name="Normal 21 5" xfId="4737" xr:uid="{67026F5F-744B-4ADA-9B21-4CB5ED77F0FE}"/>
    <cellStyle name="Normal 22" xfId="440" xr:uid="{41F29A9D-9D43-455D-8C2D-28691CA5D6BF}"/>
    <cellStyle name="Normal 22 2" xfId="441" xr:uid="{D51ED1F3-4B76-4E57-9E83-8960653462AD}"/>
    <cellStyle name="Normal 22 3" xfId="4310" xr:uid="{6B2397E0-FA03-489A-A6C1-3A72F055E06A}"/>
    <cellStyle name="Normal 22 3 2" xfId="4354" xr:uid="{5BB77CC6-529D-4C1B-9D64-B65F4917CC81}"/>
    <cellStyle name="Normal 22 3 2 2" xfId="4461" xr:uid="{36EAA089-2BEC-403D-AC02-B57B4F25AAB9}"/>
    <cellStyle name="Normal 22 3 3" xfId="4460" xr:uid="{61AE8544-06E2-4682-AEF7-428911411402}"/>
    <cellStyle name="Normal 22 3 4" xfId="4691" xr:uid="{9E8BE2A8-7B99-4179-BD7C-CC75D8349865}"/>
    <cellStyle name="Normal 22 4" xfId="4313" xr:uid="{A78E28A0-1312-46DB-B474-672A794A6B31}"/>
    <cellStyle name="Normal 22 4 2" xfId="4431" xr:uid="{F1E4B8CD-82D4-4240-9B97-91E428AD7341}"/>
    <cellStyle name="Normal 22 4 3" xfId="4571" xr:uid="{9955ACA5-664F-47F1-9701-E0AA15E1937C}"/>
    <cellStyle name="Normal 22 4 3 2" xfId="4590" xr:uid="{039E7CBD-2BFB-441B-8099-8B8939FB9387}"/>
    <cellStyle name="Normal 22 4 3 3" xfId="4748" xr:uid="{A58939E5-F13C-4A7B-B0FC-E1B73DB56DD6}"/>
    <cellStyle name="Normal 22 4 3 4" xfId="5338" xr:uid="{D63A10FB-BE6E-44AA-AF6E-55E64846C2BB}"/>
    <cellStyle name="Normal 22 4 3 5" xfId="5334" xr:uid="{DCC26AA2-79B0-4FE9-80AC-28049C5BDC15}"/>
    <cellStyle name="Normal 22 4 4" xfId="4692" xr:uid="{05B580DE-3EA0-49AF-9B8A-E0199D73F562}"/>
    <cellStyle name="Normal 22 4 5" xfId="4604" xr:uid="{6FB52404-A7A6-4E19-AD9E-B9F42F755181}"/>
    <cellStyle name="Normal 22 4 5 2" xfId="5349" xr:uid="{563F2217-198F-465A-A077-CAAC3DD2EC53}"/>
    <cellStyle name="Normal 22 4 6" xfId="4595" xr:uid="{96132941-BF9B-4E04-9659-C83751F09356}"/>
    <cellStyle name="Normal 22 4 7" xfId="4594" xr:uid="{37BAB8CB-DE23-49B4-8E83-9E5BBE9A7717}"/>
    <cellStyle name="Normal 22 4 8" xfId="4593" xr:uid="{DE7FFB1A-77CD-4670-AB21-5589D9A10B7C}"/>
    <cellStyle name="Normal 22 4 9" xfId="4592" xr:uid="{716666DC-D8C5-4535-83A7-821FF13CE821}"/>
    <cellStyle name="Normal 22 5" xfId="4738" xr:uid="{BD83E775-D2BF-482A-8CF7-170DFDC37BAD}"/>
    <cellStyle name="Normal 23" xfId="442" xr:uid="{25C3EC85-F061-4073-995A-AB36217F29FB}"/>
    <cellStyle name="Normal 23 2" xfId="2500" xr:uid="{F2125294-BD01-402C-86E1-BC0A9215CC82}"/>
    <cellStyle name="Normal 23 2 2" xfId="4356" xr:uid="{4BBD0E13-2D6F-42C4-B13F-9EE30BADEB1E}"/>
    <cellStyle name="Normal 23 2 2 2" xfId="4751" xr:uid="{D77DBBD9-F63C-4AFD-AADA-1B6C5DC7C201}"/>
    <cellStyle name="Normal 23 2 2 3" xfId="4693" xr:uid="{97340C62-897E-489E-BAB4-01D1B466400C}"/>
    <cellStyle name="Normal 23 2 2 4" xfId="4663" xr:uid="{37D727C0-AEC4-4958-B535-E8C7297A8E60}"/>
    <cellStyle name="Normal 23 2 3" xfId="4605" xr:uid="{E603ECE5-2E47-4844-A3A0-E18345633ABA}"/>
    <cellStyle name="Normal 23 2 4" xfId="4712" xr:uid="{8AFF10E3-A16F-45DC-855C-0D6636B77A64}"/>
    <cellStyle name="Normal 23 3" xfId="4426" xr:uid="{303484E5-3235-41D1-8AFC-7DEF8CCBA4E6}"/>
    <cellStyle name="Normal 23 4" xfId="4355" xr:uid="{B4C603C9-303A-462E-8E2B-B00BDFC4E89C}"/>
    <cellStyle name="Normal 23 5" xfId="4572" xr:uid="{2FC140F8-3DB5-4C7D-A59E-36C0FB15167E}"/>
    <cellStyle name="Normal 23 6" xfId="4739" xr:uid="{1A602F3B-D022-43FC-B9B9-B385A7A59878}"/>
    <cellStyle name="Normal 24" xfId="443" xr:uid="{10F93B12-D583-4592-8637-C4BA520E5DE9}"/>
    <cellStyle name="Normal 24 2" xfId="444" xr:uid="{C559EBDE-3B3C-4DAF-B5A3-24B2FED6C6AF}"/>
    <cellStyle name="Normal 24 2 2" xfId="4428" xr:uid="{6A3439CC-77E9-4AB4-9BAD-FCC76442672E}"/>
    <cellStyle name="Normal 24 2 3" xfId="4358" xr:uid="{B7D47D8A-6C68-4011-AD8E-15203B15FC87}"/>
    <cellStyle name="Normal 24 2 4" xfId="4574" xr:uid="{4012A5D9-7E1F-4E85-8DDE-E0D72DB483BD}"/>
    <cellStyle name="Normal 24 2 5" xfId="4741" xr:uid="{7B43BADB-AA50-4C39-A4F6-00B2FF1106A8}"/>
    <cellStyle name="Normal 24 3" xfId="4427" xr:uid="{CE3F6973-1E8C-4BB2-B055-30372557F08D}"/>
    <cellStyle name="Normal 24 4" xfId="4357" xr:uid="{92A8C943-AF80-49E3-A7DB-925602994FD6}"/>
    <cellStyle name="Normal 24 5" xfId="4573" xr:uid="{D3E796EA-28C2-492B-B4F7-7BC212A4AE89}"/>
    <cellStyle name="Normal 24 6" xfId="4740" xr:uid="{B4785B1C-BAFC-4869-971C-CDAFE3C198DF}"/>
    <cellStyle name="Normal 25" xfId="451" xr:uid="{4E1637C2-F488-4EBE-A1CF-711A77AA385F}"/>
    <cellStyle name="Normal 25 2" xfId="4360" xr:uid="{C5F49625-540D-4D4D-8583-30C55C2FB7E5}"/>
    <cellStyle name="Normal 25 2 2" xfId="5337" xr:uid="{FC912B27-A0B0-4716-98C9-D43B16B861FB}"/>
    <cellStyle name="Normal 25 3" xfId="4429" xr:uid="{CBE6329B-20C9-4AA4-8610-24C6B03EA7AE}"/>
    <cellStyle name="Normal 25 4" xfId="4359" xr:uid="{E0E83624-5648-4C1E-A97D-AA378941BA89}"/>
    <cellStyle name="Normal 25 5" xfId="4575" xr:uid="{39D6A134-DAF2-452B-A382-D65E5C05B5C6}"/>
    <cellStyle name="Normal 26" xfId="2498" xr:uid="{57845B01-8D89-478D-89E0-7B5B547850AD}"/>
    <cellStyle name="Normal 26 2" xfId="2499" xr:uid="{A7A4BC60-8BE6-4D8B-B3F1-7F4A27733715}"/>
    <cellStyle name="Normal 26 2 2" xfId="4362" xr:uid="{D4FA7E64-AFDD-4988-BC34-BA54C6925F37}"/>
    <cellStyle name="Normal 26 3" xfId="4361" xr:uid="{1936C047-D5AF-4594-8E83-8D3551BF3B4D}"/>
    <cellStyle name="Normal 26 3 2" xfId="4436" xr:uid="{BB0EF49F-6426-494A-8248-6A067A1BB910}"/>
    <cellStyle name="Normal 27" xfId="2507" xr:uid="{DDC0EF06-AE1D-49C0-94AC-4F44D00BD696}"/>
    <cellStyle name="Normal 27 2" xfId="4364" xr:uid="{83BDFE4F-5E09-4613-A87A-DD049BADBEAE}"/>
    <cellStyle name="Normal 27 3" xfId="4363" xr:uid="{15EAD2F0-9E02-41A3-9053-F750C17EFBA3}"/>
    <cellStyle name="Normal 27 4" xfId="4599" xr:uid="{53CC0A48-AE1D-46A6-A938-6932A9B950A1}"/>
    <cellStyle name="Normal 27 5" xfId="5320" xr:uid="{8AC5074B-2F14-420F-99DE-DBF7023B1BB2}"/>
    <cellStyle name="Normal 27 6" xfId="4589" xr:uid="{D7E75EE1-5C27-46F0-8B96-FF615D8BDD15}"/>
    <cellStyle name="Normal 27 7" xfId="5332" xr:uid="{1508CEEA-3C64-433B-8907-9E176A305FF8}"/>
    <cellStyle name="Normal 28" xfId="4365" xr:uid="{74B0FEAB-0D92-4E37-BB4B-C05516027507}"/>
    <cellStyle name="Normal 28 2" xfId="4366" xr:uid="{1E7D6099-3C1D-4E54-A4B0-117253C65D16}"/>
    <cellStyle name="Normal 28 3" xfId="4367" xr:uid="{A43A3CDF-312F-483B-A9EC-6DB972A9C983}"/>
    <cellStyle name="Normal 29" xfId="4368" xr:uid="{01C31216-37F3-4284-B759-9233733F4A54}"/>
    <cellStyle name="Normal 29 2" xfId="4369" xr:uid="{25BFE448-58AC-4E6A-8458-83B252F3D8B9}"/>
    <cellStyle name="Normal 3" xfId="2" xr:uid="{665067A7-73F8-4B7E-BFD2-7BB3B9468366}"/>
    <cellStyle name="Normal 3 2" xfId="81" xr:uid="{6E8C0EAB-8E3E-4F06-A345-9588835D86F6}"/>
    <cellStyle name="Normal 3 2 2" xfId="82" xr:uid="{FEAF87F9-3B0B-456D-B7C8-2195B6B3ECD8}"/>
    <cellStyle name="Normal 3 2 2 2" xfId="288" xr:uid="{BC1CEBC3-5F37-4570-9F3F-64CCBBEC1BAC}"/>
    <cellStyle name="Normal 3 2 2 2 2" xfId="4665" xr:uid="{34E9668D-C073-406D-AA55-B9758CB0CD27}"/>
    <cellStyle name="Normal 3 2 2 3" xfId="4556" xr:uid="{A4F9AE21-55AE-4F86-AF38-2B0D23187CDE}"/>
    <cellStyle name="Normal 3 2 2 3 2" xfId="5363" xr:uid="{BA60657C-3FEB-40C3-B148-01BFFC22869A}"/>
    <cellStyle name="Normal 3 2 3" xfId="83" xr:uid="{9381D872-AA8D-4133-A892-3737809FEE96}"/>
    <cellStyle name="Normal 3 2 4" xfId="289" xr:uid="{048DDC96-16DE-4705-868D-562561237F4B}"/>
    <cellStyle name="Normal 3 2 4 2" xfId="4666" xr:uid="{C062CBA9-2164-4B47-B76D-CB69E96A25E8}"/>
    <cellStyle name="Normal 3 2 5" xfId="2506" xr:uid="{B27B0E0C-B22B-435A-8725-295421D90BDD}"/>
    <cellStyle name="Normal 3 2 5 2" xfId="4509" xr:uid="{11FF7177-0834-4D10-B748-FD22D022EE20}"/>
    <cellStyle name="Normal 3 2 5 3" xfId="5304" xr:uid="{8F70357E-EBD1-4DB7-A13E-87B677E89C5B}"/>
    <cellStyle name="Normal 3 3" xfId="84" xr:uid="{E81B67BA-411A-4885-A2C5-C06C93F16A43}"/>
    <cellStyle name="Normal 3 3 2" xfId="290" xr:uid="{73B0B0B0-58B7-4EF8-BAB1-4432579D34A7}"/>
    <cellStyle name="Normal 3 3 2 2" xfId="4667" xr:uid="{9BFEA4A5-B295-4668-87A2-99EEF8F049F5}"/>
    <cellStyle name="Normal 3 3 3" xfId="4557" xr:uid="{0EEB19D7-60A4-4D64-8550-8159CEFA8EDA}"/>
    <cellStyle name="Normal 3 4" xfId="85" xr:uid="{B76B0394-E81F-4092-BD70-839F8C03756A}"/>
    <cellStyle name="Normal 3 4 2" xfId="2502" xr:uid="{96FB9362-0F44-4331-84C0-21343E4D8036}"/>
    <cellStyle name="Normal 3 4 2 2" xfId="4668" xr:uid="{5D6A3186-D25C-472A-B536-AE7C51A765FC}"/>
    <cellStyle name="Normal 3 4 3" xfId="5341" xr:uid="{A4D29C4F-20E3-4358-B2CC-7676BD36B3D3}"/>
    <cellStyle name="Normal 3 4 3 2" xfId="5359" xr:uid="{07FF067E-6A29-4E87-A88D-061998F653E1}"/>
    <cellStyle name="Normal 3 5" xfId="2501" xr:uid="{E719A182-2A3B-45E6-8EA9-F08529C93A00}"/>
    <cellStyle name="Normal 3 5 2" xfId="4669" xr:uid="{4BA1A8A0-55F0-4DF2-BBDB-BCE2AACA6184}"/>
    <cellStyle name="Normal 3 5 3" xfId="4745" xr:uid="{1FF8F92D-D712-47B2-A7B4-248020AB5791}"/>
    <cellStyle name="Normal 3 5 4" xfId="4713" xr:uid="{8A5A4F29-976E-496F-9E8D-74DD289444C8}"/>
    <cellStyle name="Normal 3 6" xfId="4664" xr:uid="{F9666D09-34BB-47CC-8740-9D4C5B252FBE}"/>
    <cellStyle name="Normal 3 6 2" xfId="5336" xr:uid="{585584D9-FF9C-4223-AD0F-05FCB5A38D6B}"/>
    <cellStyle name="Normal 3 6 2 2" xfId="5333" xr:uid="{CF8B87CD-7812-4A01-9B76-20DD126778C9}"/>
    <cellStyle name="Normal 30" xfId="4370" xr:uid="{20ED6CE9-A23A-4D87-93D6-0A7A8753AD54}"/>
    <cellStyle name="Normal 30 2" xfId="4371" xr:uid="{4E412244-871D-4FB3-99F8-583648F0A5F2}"/>
    <cellStyle name="Normal 31" xfId="4372" xr:uid="{7DD5EE37-1448-448C-A9BD-FCF17E9241D4}"/>
    <cellStyle name="Normal 31 2" xfId="4373" xr:uid="{3C2DB1F6-28D1-4E5E-9923-10545C083B7A}"/>
    <cellStyle name="Normal 32" xfId="4374" xr:uid="{972C8695-DB01-40AA-84ED-440C951FC601}"/>
    <cellStyle name="Normal 33" xfId="4375" xr:uid="{A9A3413C-A7AA-4328-9830-DF26F40FEB83}"/>
    <cellStyle name="Normal 33 2" xfId="4376" xr:uid="{02D404E5-EFE8-41B0-9525-EE2958D16B68}"/>
    <cellStyle name="Normal 34" xfId="4377" xr:uid="{E34DCB1F-0429-4C6E-B56A-DAF9C7DED549}"/>
    <cellStyle name="Normal 34 2" xfId="4378" xr:uid="{74C0EC54-84B6-4E46-BB86-F482FAE96D26}"/>
    <cellStyle name="Normal 35" xfId="4379" xr:uid="{ADE209FA-55FC-40CB-BD7C-44C5BA48E5BD}"/>
    <cellStyle name="Normal 35 2" xfId="4380" xr:uid="{C750B9D1-AC1E-4459-82F7-38A4821FDDAE}"/>
    <cellStyle name="Normal 36" xfId="4381" xr:uid="{E5133D09-7A90-4E96-B200-0731B36C876E}"/>
    <cellStyle name="Normal 36 2" xfId="4382" xr:uid="{665C186F-4EC2-46BE-B7E4-102B0C64BBA8}"/>
    <cellStyle name="Normal 37" xfId="4383" xr:uid="{9B7C8921-16C4-498F-82BA-2264EC311EB8}"/>
    <cellStyle name="Normal 37 2" xfId="4384" xr:uid="{A2EB8D4A-105B-47D5-8C57-6F96E435D1C2}"/>
    <cellStyle name="Normal 38" xfId="4385" xr:uid="{65ADEF2E-B28B-482E-980D-BE9FA0B4D4E9}"/>
    <cellStyle name="Normal 38 2" xfId="4386" xr:uid="{131419CF-DC8D-4570-89B5-AC6C453366AD}"/>
    <cellStyle name="Normal 39" xfId="4387" xr:uid="{FC96186E-96B7-449C-8CC3-30A5560164E9}"/>
    <cellStyle name="Normal 39 2" xfId="4388" xr:uid="{D470671D-F49A-463D-A841-2C0BA870D65A}"/>
    <cellStyle name="Normal 39 2 2" xfId="4389" xr:uid="{23556BC0-1ADE-4823-A01E-4DBC15DDCCAB}"/>
    <cellStyle name="Normal 39 3" xfId="4390" xr:uid="{B105B881-F33F-4A8A-9080-7DDE605B0A6B}"/>
    <cellStyle name="Normal 4" xfId="86" xr:uid="{8DB76CDE-2B10-4F1E-89E0-175E2B2616A7}"/>
    <cellStyle name="Normal 4 2" xfId="87" xr:uid="{FF0ACEE6-259A-4B3A-957D-EE90BC985E43}"/>
    <cellStyle name="Normal 4 2 2" xfId="88" xr:uid="{BC5CB645-4670-4305-9E47-1EF3B0A808C0}"/>
    <cellStyle name="Normal 4 2 2 2" xfId="445" xr:uid="{6D5E26C1-B4F5-4DF9-9995-F89353079755}"/>
    <cellStyle name="Normal 4 2 2 3" xfId="2807" xr:uid="{088C5669-E444-4BA4-A88F-922EC9919E2D}"/>
    <cellStyle name="Normal 4 2 2 4" xfId="2808" xr:uid="{1E5FA71E-A1D8-4CAC-8439-DA16EB95AB52}"/>
    <cellStyle name="Normal 4 2 2 4 2" xfId="2809" xr:uid="{2317923D-2E10-4D57-9B46-8457DF3BD1B6}"/>
    <cellStyle name="Normal 4 2 2 4 3" xfId="2810" xr:uid="{CB8DE2FA-CD8B-49CA-8198-CC4A3C255B1F}"/>
    <cellStyle name="Normal 4 2 2 4 3 2" xfId="2811" xr:uid="{0C8C398E-457D-4052-81A9-C399DA6489FA}"/>
    <cellStyle name="Normal 4 2 2 4 3 3" xfId="4312" xr:uid="{8C78BB83-0CEB-430A-BA74-6D7457950CA4}"/>
    <cellStyle name="Normal 4 2 3" xfId="2493" xr:uid="{C943E8DC-5DF0-4CA6-BEE0-50730DDC89B8}"/>
    <cellStyle name="Normal 4 2 3 2" xfId="2504" xr:uid="{1E678325-5C94-4421-A433-74F005A6472D}"/>
    <cellStyle name="Normal 4 2 3 2 2" xfId="4462" xr:uid="{016BAD5D-C544-46AF-B6A9-FCC61F73C1B8}"/>
    <cellStyle name="Normal 4 2 3 2 3" xfId="5352" xr:uid="{02FF7AD7-167D-4D78-B757-7671C516F553}"/>
    <cellStyle name="Normal 4 2 3 3" xfId="4463" xr:uid="{A93E5093-2AC2-409F-AED8-BDD25288E686}"/>
    <cellStyle name="Normal 4 2 3 3 2" xfId="4464" xr:uid="{740A2E6F-BDD4-4B09-9BEA-73D589A64CF5}"/>
    <cellStyle name="Normal 4 2 3 4" xfId="4465" xr:uid="{57009D27-1065-4A5E-A599-ACF1068AACC8}"/>
    <cellStyle name="Normal 4 2 3 5" xfId="4466" xr:uid="{DA0A9FA5-2B0D-46E6-A5B0-677A4D33C3B2}"/>
    <cellStyle name="Normal 4 2 4" xfId="2494" xr:uid="{4F1E7E74-222D-4114-9692-45DF5739F210}"/>
    <cellStyle name="Normal 4 2 4 2" xfId="4392" xr:uid="{06DBEFA9-A502-4B09-BEE1-18CDB57BC140}"/>
    <cellStyle name="Normal 4 2 4 2 2" xfId="4467" xr:uid="{484B23C9-775B-443F-9815-71B2EF1EC7F4}"/>
    <cellStyle name="Normal 4 2 4 2 3" xfId="4694" xr:uid="{0CF18921-1BC9-420A-AE5C-B6FCD7FF2C57}"/>
    <cellStyle name="Normal 4 2 4 2 4" xfId="4613" xr:uid="{09A7C841-F350-43E0-B78A-53FF7639DF86}"/>
    <cellStyle name="Normal 4 2 4 3" xfId="4576" xr:uid="{00019779-35EC-41B1-AD49-D1BED5A2535F}"/>
    <cellStyle name="Normal 4 2 4 3 2" xfId="5360" xr:uid="{932623CA-90F1-4AB1-82B6-0335B51B28AC}"/>
    <cellStyle name="Normal 4 2 4 4" xfId="4714" xr:uid="{0642717A-1320-4B64-A6DA-D1D12C33B2AD}"/>
    <cellStyle name="Normal 4 2 5" xfId="1168" xr:uid="{3AFE0B3E-C93E-44DD-9C4C-C1796A72AE2F}"/>
    <cellStyle name="Normal 4 2 6" xfId="4558" xr:uid="{13A612CA-AC6C-476B-95FA-6A295AED1131}"/>
    <cellStyle name="Normal 4 2 7" xfId="5345" xr:uid="{D5B04419-05C3-44E1-A9C3-16999EBAAFEA}"/>
    <cellStyle name="Normal 4 3" xfId="528" xr:uid="{301E9FD0-5E59-4E53-9AFB-EF6002CA58AB}"/>
    <cellStyle name="Normal 4 3 2" xfId="1170" xr:uid="{0240FC58-25FA-4F89-975A-14CB467BA384}"/>
    <cellStyle name="Normal 4 3 2 2" xfId="1171" xr:uid="{EEDBA7B9-CBA8-44BA-8A32-E65EB157D030}"/>
    <cellStyle name="Normal 4 3 2 3" xfId="1172" xr:uid="{0D479AAC-0DDC-493D-A2D6-BD6FF0C7738E}"/>
    <cellStyle name="Normal 4 3 3" xfId="1169" xr:uid="{E9497607-6C99-4985-B64B-D4F20F30195D}"/>
    <cellStyle name="Normal 4 3 3 2" xfId="4434" xr:uid="{B35560A9-397E-4292-8962-E72FBA048A00}"/>
    <cellStyle name="Normal 4 3 4" xfId="2812" xr:uid="{6B7A5E59-1353-4C88-A9F1-099EDE3F02B0}"/>
    <cellStyle name="Normal 4 3 5" xfId="2813" xr:uid="{6D208479-C931-4CC6-AD73-F0200BB4F8A3}"/>
    <cellStyle name="Normal 4 3 5 2" xfId="2814" xr:uid="{33F65EFD-6544-4377-8ECF-FD1F52084063}"/>
    <cellStyle name="Normal 4 3 5 3" xfId="2815" xr:uid="{5E5AB685-E941-48FD-A39B-E2FC7556A932}"/>
    <cellStyle name="Normal 4 3 5 3 2" xfId="2816" xr:uid="{92058C09-46E7-49AB-93A1-BC7ED3EED452}"/>
    <cellStyle name="Normal 4 3 5 3 3" xfId="4311" xr:uid="{EE7C7963-99AD-43AB-AEE2-7A7021B12F49}"/>
    <cellStyle name="Normal 4 3 6" xfId="4314" xr:uid="{F8D69138-5D34-473D-8A63-87E10907EEC2}"/>
    <cellStyle name="Normal 4 3 7" xfId="5351" xr:uid="{81167DE4-098B-43D2-8DC1-870756618138}"/>
    <cellStyle name="Normal 4 4" xfId="453" xr:uid="{E29E2F68-E9CB-4061-8FFA-B6A5C99A3FD5}"/>
    <cellStyle name="Normal 4 4 2" xfId="2495" xr:uid="{6ECD0376-9364-4208-ACC8-BD3FA8CAD75D}"/>
    <cellStyle name="Normal 4 4 3" xfId="2503" xr:uid="{084A91FD-5751-41EE-A907-AA42617DAC28}"/>
    <cellStyle name="Normal 4 4 3 2" xfId="4317" xr:uid="{52EAF4B6-E53D-4DDF-A1D3-CFF9BBCBD9CC}"/>
    <cellStyle name="Normal 4 4 3 3" xfId="4316" xr:uid="{0BC8D39E-EE1C-4A35-BF83-544A799CE6CA}"/>
    <cellStyle name="Normal 4 4 4" xfId="4747" xr:uid="{F6CDB75B-EE79-4F48-B78E-EFEF9422AA3F}"/>
    <cellStyle name="Normal 4 4 4 2" xfId="5350" xr:uid="{EFD87654-AE1E-407E-9E66-0FDF7A6D5642}"/>
    <cellStyle name="Normal 4 5" xfId="2496" xr:uid="{D4D9CEE1-E280-49C3-ABD5-753CE31878C8}"/>
    <cellStyle name="Normal 4 5 2" xfId="4391" xr:uid="{8DD13121-9838-48D6-AA92-F28E2E8EE061}"/>
    <cellStyle name="Normal 4 6" xfId="2497" xr:uid="{A47A6443-6E4D-4FF9-8D44-E11389D798E0}"/>
    <cellStyle name="Normal 4 7" xfId="900" xr:uid="{CF7DBCCB-8166-4573-A6B7-1FCA589790FD}"/>
    <cellStyle name="Normal 4 8" xfId="5344" xr:uid="{EA279955-8A08-4A66-8DC8-6EC4B0B7C1BD}"/>
    <cellStyle name="Normal 40" xfId="4393" xr:uid="{9C454A08-9C50-4171-A582-8C1703AF6853}"/>
    <cellStyle name="Normal 40 2" xfId="4394" xr:uid="{4ED930DE-A0F3-4061-AC16-EB1A41006900}"/>
    <cellStyle name="Normal 40 2 2" xfId="4395" xr:uid="{0964BC4E-3B30-4D7C-BBFD-1F23BABD14D7}"/>
    <cellStyle name="Normal 40 3" xfId="4396" xr:uid="{E7A697FF-ABE4-4A9B-90ED-5E191581BF53}"/>
    <cellStyle name="Normal 41" xfId="4397" xr:uid="{0F17A9F3-502A-4DD1-87C6-D4C869A98F5E}"/>
    <cellStyle name="Normal 41 2" xfId="4398" xr:uid="{17DBAA5C-ED5D-4BE7-A456-B528CC9E29AC}"/>
    <cellStyle name="Normal 42" xfId="4399" xr:uid="{8362FFD3-711C-4E35-993C-A74F384B6955}"/>
    <cellStyle name="Normal 42 2" xfId="4400" xr:uid="{451B0990-2227-4164-9C0A-03CB9859B8D4}"/>
    <cellStyle name="Normal 43" xfId="4401" xr:uid="{DBBD9E10-5359-4967-98CC-E66CA20DB746}"/>
    <cellStyle name="Normal 43 2" xfId="4402" xr:uid="{A7B9E8AA-6B16-4408-B851-9CD9B569CA4E}"/>
    <cellStyle name="Normal 44" xfId="4412" xr:uid="{4907C88D-2873-4859-A442-15C9CE0295D8}"/>
    <cellStyle name="Normal 44 2" xfId="4413" xr:uid="{DEA7AE78-48D1-4495-A755-2AED3A9E7A27}"/>
    <cellStyle name="Normal 45" xfId="4674" xr:uid="{652C8C48-1BE7-41BE-8BA2-9A9779ED4F6F}"/>
    <cellStyle name="Normal 45 2" xfId="5324" xr:uid="{1557BF30-531C-4238-BC10-3BAEC53638B4}"/>
    <cellStyle name="Normal 45 3" xfId="5323" xr:uid="{13A09258-C1A6-438A-9BF4-BB06CB08BAD4}"/>
    <cellStyle name="Normal 5" xfId="89" xr:uid="{F1CD012D-66A6-4FA3-BDF8-BA54595CB485}"/>
    <cellStyle name="Normal 5 10" xfId="291" xr:uid="{7D89E92E-A2F7-4408-911D-0A96EDA22B5C}"/>
    <cellStyle name="Normal 5 10 2" xfId="529" xr:uid="{647448E2-801F-44C1-9924-230714786244}"/>
    <cellStyle name="Normal 5 10 2 2" xfId="1173" xr:uid="{8215A257-0D08-4DA3-A80D-89491C88CDA6}"/>
    <cellStyle name="Normal 5 10 2 3" xfId="2817" xr:uid="{08C254CF-1F81-49B7-98D6-930F694E9A98}"/>
    <cellStyle name="Normal 5 10 2 4" xfId="2818" xr:uid="{DF47DA4C-02F8-4235-8EBD-6273331C9022}"/>
    <cellStyle name="Normal 5 10 3" xfId="1174" xr:uid="{CCD5B2D9-5FC0-4D39-95E3-C9575B3BCCBE}"/>
    <cellStyle name="Normal 5 10 3 2" xfId="2819" xr:uid="{F20C387E-8BB9-4659-BE35-628B76E7DB6C}"/>
    <cellStyle name="Normal 5 10 3 3" xfId="2820" xr:uid="{5E939A46-FB96-4AEB-902B-FF1BC393F58A}"/>
    <cellStyle name="Normal 5 10 3 4" xfId="2821" xr:uid="{C5B0EA70-B6EF-42D1-9176-67ADDD8CDD1E}"/>
    <cellStyle name="Normal 5 10 4" xfId="2822" xr:uid="{BC802251-75AE-4A4A-A9CE-5B760F0DEA60}"/>
    <cellStyle name="Normal 5 10 5" xfId="2823" xr:uid="{D2F30895-F14A-4746-9FCE-F36E835669EB}"/>
    <cellStyle name="Normal 5 10 6" xfId="2824" xr:uid="{46CBDD7D-79E9-4E4E-B5C9-6C085D968CAF}"/>
    <cellStyle name="Normal 5 11" xfId="292" xr:uid="{8ACF89E6-B599-40DC-8917-6981E78649BB}"/>
    <cellStyle name="Normal 5 11 2" xfId="1175" xr:uid="{352287C7-E1EA-45D7-B3C1-9CC358526259}"/>
    <cellStyle name="Normal 5 11 2 2" xfId="2825" xr:uid="{E5B3B75F-5FCA-4BD6-A6C8-D00C5285407F}"/>
    <cellStyle name="Normal 5 11 2 2 2" xfId="4403" xr:uid="{E73412FC-813C-4144-98CE-DA5A2EDD7A06}"/>
    <cellStyle name="Normal 5 11 2 2 3" xfId="4681" xr:uid="{740AA5CA-7755-4CF9-AB1A-1222F975EFA1}"/>
    <cellStyle name="Normal 5 11 2 3" xfId="2826" xr:uid="{C7F33853-EEDE-40E7-9A43-568AA43BDFA7}"/>
    <cellStyle name="Normal 5 11 2 4" xfId="2827" xr:uid="{38D17610-9173-4E8B-A4B8-B3CDF6C6A57A}"/>
    <cellStyle name="Normal 5 11 3" xfId="2828" xr:uid="{DF2F15C4-6CAB-4825-8D3A-F25FB989AFC8}"/>
    <cellStyle name="Normal 5 11 3 2" xfId="5340" xr:uid="{53AFEB41-64DD-4F6D-91A3-1CBC7C26D1B7}"/>
    <cellStyle name="Normal 5 11 4" xfId="2829" xr:uid="{976EC024-5C13-46BC-BDC3-F49E1D8EEE27}"/>
    <cellStyle name="Normal 5 11 4 2" xfId="4577" xr:uid="{764525B6-7107-44F8-8C3D-7B045D8AADA9}"/>
    <cellStyle name="Normal 5 11 4 3" xfId="4682" xr:uid="{3D2203C4-B0D2-4187-AD98-51A3F97C629D}"/>
    <cellStyle name="Normal 5 11 4 4" xfId="4606" xr:uid="{C12926AA-7FF4-47FA-9D6F-2F4F6C287DA8}"/>
    <cellStyle name="Normal 5 11 5" xfId="2830" xr:uid="{379A5FEA-E859-4AF8-AB9D-913891147CA4}"/>
    <cellStyle name="Normal 5 12" xfId="1176" xr:uid="{D4CF736B-6C81-47E1-84B2-E3D397F13F3D}"/>
    <cellStyle name="Normal 5 12 2" xfId="2831" xr:uid="{3D0CA903-CFB8-4B96-8DBD-03D0469ED109}"/>
    <cellStyle name="Normal 5 12 3" xfId="2832" xr:uid="{4EF995C5-692C-474C-AA3F-30CC6CA49A03}"/>
    <cellStyle name="Normal 5 12 4" xfId="2833" xr:uid="{88C6B731-AF4F-4D0A-9762-2FE2E22BD201}"/>
    <cellStyle name="Normal 5 13" xfId="901" xr:uid="{9E8EF272-8CDC-467A-A760-B46A283F1F76}"/>
    <cellStyle name="Normal 5 13 2" xfId="2834" xr:uid="{D0F20445-BF72-4BA3-825D-611B8BEC1463}"/>
    <cellStyle name="Normal 5 13 3" xfId="2835" xr:uid="{6A7BA3A1-8881-49DF-AA75-B5E919D0ABF8}"/>
    <cellStyle name="Normal 5 13 4" xfId="2836" xr:uid="{0172BE5D-9BEF-42FD-9A61-3BF7BC8FBC09}"/>
    <cellStyle name="Normal 5 14" xfId="2837" xr:uid="{5F04A118-4001-4B61-A660-30BAB8F37A84}"/>
    <cellStyle name="Normal 5 14 2" xfId="2838" xr:uid="{3A5ABE9B-FA35-4527-90C3-4E5DCF995CDB}"/>
    <cellStyle name="Normal 5 15" xfId="2839" xr:uid="{6CA88DF1-7A56-42D7-B055-89FF9209C874}"/>
    <cellStyle name="Normal 5 16" xfId="2840" xr:uid="{18AE55AD-7A2B-4BB1-A3BC-7E1C4771688E}"/>
    <cellStyle name="Normal 5 17" xfId="2841" xr:uid="{B5BA5FB3-F2AD-4688-914A-1A0030135E8F}"/>
    <cellStyle name="Normal 5 2" xfId="90" xr:uid="{C39373ED-0007-4716-8632-E03BB583ABEF}"/>
    <cellStyle name="Normal 5 2 2" xfId="187" xr:uid="{5776920B-A607-44B8-BB0E-ED66BAAB9F13}"/>
    <cellStyle name="Normal 5 2 2 2" xfId="188" xr:uid="{17F6A893-4EDF-4CB8-91A2-21DA1072FEFE}"/>
    <cellStyle name="Normal 5 2 2 2 2" xfId="189" xr:uid="{3A7EB0D0-E200-42A7-A8E1-F4DF7BD92048}"/>
    <cellStyle name="Normal 5 2 2 2 2 2" xfId="190" xr:uid="{DD9104D3-E1DC-4B41-962F-4966504FF28A}"/>
    <cellStyle name="Normal 5 2 2 2 3" xfId="191" xr:uid="{BC929C75-70FE-4532-8E18-E5CC2FA09C80}"/>
    <cellStyle name="Normal 5 2 2 2 4" xfId="4670" xr:uid="{17443DB2-4D70-4349-BC67-E48E2772C341}"/>
    <cellStyle name="Normal 5 2 2 2 5" xfId="5300" xr:uid="{F6A77FD7-727F-477F-AD75-EBB1DA9D711E}"/>
    <cellStyle name="Normal 5 2 2 3" xfId="192" xr:uid="{EB8D0B97-FDCB-4B22-AD32-4E133C0F24B2}"/>
    <cellStyle name="Normal 5 2 2 3 2" xfId="193" xr:uid="{9907EE71-A6CC-4522-BB22-FDD66AA90A99}"/>
    <cellStyle name="Normal 5 2 2 4" xfId="194" xr:uid="{BB9C994D-11B9-4256-B679-320D161A2B0F}"/>
    <cellStyle name="Normal 5 2 2 5" xfId="293" xr:uid="{551DF768-656D-4218-AC80-38FF56B9DFA2}"/>
    <cellStyle name="Normal 5 2 2 6" xfId="4596" xr:uid="{0B558EE8-087E-4BD5-90CB-3E37FD4ED91B}"/>
    <cellStyle name="Normal 5 2 2 7" xfId="5329" xr:uid="{D6A27D7B-5180-4423-B4A1-E814691E6CD7}"/>
    <cellStyle name="Normal 5 2 3" xfId="195" xr:uid="{E3A33778-76BD-40C8-80ED-ABA21E3B6D7B}"/>
    <cellStyle name="Normal 5 2 3 2" xfId="196" xr:uid="{7013A4BE-AFEA-47A0-A065-FB72A3DD093E}"/>
    <cellStyle name="Normal 5 2 3 2 2" xfId="197" xr:uid="{25402980-B69D-4B5C-8898-3CE0684F6B0B}"/>
    <cellStyle name="Normal 5 2 3 2 3" xfId="4559" xr:uid="{F6A43E86-8340-4A93-BCAC-48BBC5CDE33B}"/>
    <cellStyle name="Normal 5 2 3 2 4" xfId="5301" xr:uid="{0955BB58-C69B-4718-A5A9-34266824E512}"/>
    <cellStyle name="Normal 5 2 3 3" xfId="198" xr:uid="{E2082965-F455-42FE-A95D-2C2E406C2B4C}"/>
    <cellStyle name="Normal 5 2 3 3 2" xfId="4742" xr:uid="{CA3280EA-7309-4AD8-878D-BD8B6B5F7055}"/>
    <cellStyle name="Normal 5 2 3 4" xfId="4404" xr:uid="{DD76FDD8-63AD-41DD-8C30-7DDEF702A3D4}"/>
    <cellStyle name="Normal 5 2 3 4 2" xfId="4715" xr:uid="{464875BE-0F18-49B8-AF12-2F3E399CD968}"/>
    <cellStyle name="Normal 5 2 3 5" xfId="4597" xr:uid="{040D6719-FEFF-4AE8-8EBB-23DDAB7F9C0E}"/>
    <cellStyle name="Normal 5 2 3 6" xfId="5321" xr:uid="{72B4D3F5-6478-4712-B568-FD9C6452F53A}"/>
    <cellStyle name="Normal 5 2 3 7" xfId="5330" xr:uid="{EA4E220B-5C95-4017-A5A2-F071FECB7EC8}"/>
    <cellStyle name="Normal 5 2 4" xfId="199" xr:uid="{C6F763FA-AB78-4473-8F5E-544DDB57C0C9}"/>
    <cellStyle name="Normal 5 2 4 2" xfId="200" xr:uid="{1A4A6A07-0E60-4FAA-B7B9-2EC2372C9EE4}"/>
    <cellStyle name="Normal 5 2 5" xfId="201" xr:uid="{3CD1DC36-4483-46F4-97F3-D0A4AEE0B38E}"/>
    <cellStyle name="Normal 5 2 6" xfId="186" xr:uid="{5E4B30F9-CF26-4364-882F-F8CB9ABE7127}"/>
    <cellStyle name="Normal 5 3" xfId="91" xr:uid="{E3B8C240-A781-487B-A770-9940E475F0CD}"/>
    <cellStyle name="Normal 5 3 2" xfId="4406" xr:uid="{9998791D-80E5-46D8-8266-1047DF0FA075}"/>
    <cellStyle name="Normal 5 3 3" xfId="4405" xr:uid="{55AC22F7-5FF5-4D79-B3C7-D496D4890D9F}"/>
    <cellStyle name="Normal 5 4" xfId="92" xr:uid="{1244A2CC-8A5F-4F30-9252-3EC57CDF3587}"/>
    <cellStyle name="Normal 5 4 10" xfId="2842" xr:uid="{8E34C9BD-0361-48C7-8E87-5A0600E29858}"/>
    <cellStyle name="Normal 5 4 11" xfId="2843" xr:uid="{ADA3C100-045C-4CDC-993A-10D7D639E911}"/>
    <cellStyle name="Normal 5 4 2" xfId="93" xr:uid="{98D0D015-0D13-4786-9DA3-30C7C1AF3B63}"/>
    <cellStyle name="Normal 5 4 2 2" xfId="94" xr:uid="{C95AEB01-D0DB-4F5E-9AE9-AA9B0BFE5D0C}"/>
    <cellStyle name="Normal 5 4 2 2 2" xfId="294" xr:uid="{81D32AC5-B153-4CA4-A7D4-3530FD572B92}"/>
    <cellStyle name="Normal 5 4 2 2 2 2" xfId="530" xr:uid="{3D8284BC-43F7-474C-BB79-B8F676001548}"/>
    <cellStyle name="Normal 5 4 2 2 2 2 2" xfId="531" xr:uid="{A1B2B3FF-AF42-44BA-814B-F16ABB3A57F8}"/>
    <cellStyle name="Normal 5 4 2 2 2 2 2 2" xfId="1177" xr:uid="{6E3B1846-98C9-44A0-8016-B90925A39A4D}"/>
    <cellStyle name="Normal 5 4 2 2 2 2 2 2 2" xfId="1178" xr:uid="{0FDB885F-FDC1-4B8A-9D03-C87F4AE7C4C4}"/>
    <cellStyle name="Normal 5 4 2 2 2 2 2 3" xfId="1179" xr:uid="{8EB3ED6C-47C8-4DE0-B036-98272025574A}"/>
    <cellStyle name="Normal 5 4 2 2 2 2 3" xfId="1180" xr:uid="{B106FA23-3182-4BA0-B473-FE002376A5B1}"/>
    <cellStyle name="Normal 5 4 2 2 2 2 3 2" xfId="1181" xr:uid="{1D6FE8ED-3C62-4BE7-AC30-A2A7447840ED}"/>
    <cellStyle name="Normal 5 4 2 2 2 2 4" xfId="1182" xr:uid="{7A5524CF-8EB8-44FA-A413-9F05285605B1}"/>
    <cellStyle name="Normal 5 4 2 2 2 3" xfId="532" xr:uid="{1965CFB0-E6C0-4765-8CC8-23BEFA1D957C}"/>
    <cellStyle name="Normal 5 4 2 2 2 3 2" xfId="1183" xr:uid="{0747273E-B520-4EFE-A512-D3CFF7FA7AA0}"/>
    <cellStyle name="Normal 5 4 2 2 2 3 2 2" xfId="1184" xr:uid="{35A3E54C-766F-4A45-ABE7-25FEF0531429}"/>
    <cellStyle name="Normal 5 4 2 2 2 3 3" xfId="1185" xr:uid="{673B7120-0ACD-4CC2-89A5-AF084328A0AB}"/>
    <cellStyle name="Normal 5 4 2 2 2 3 4" xfId="2844" xr:uid="{9C4E115C-8B7B-4E8A-88B5-AB36B21E85F4}"/>
    <cellStyle name="Normal 5 4 2 2 2 4" xfId="1186" xr:uid="{D150C18C-893E-452A-81F4-E92E55C322D7}"/>
    <cellStyle name="Normal 5 4 2 2 2 4 2" xfId="1187" xr:uid="{C364A22C-DF0E-4A88-91C4-1404D92C16CC}"/>
    <cellStyle name="Normal 5 4 2 2 2 5" xfId="1188" xr:uid="{F038D407-FB74-49C2-8CA0-60F4ED9C53DC}"/>
    <cellStyle name="Normal 5 4 2 2 2 6" xfId="2845" xr:uid="{B80232A5-7600-4A0B-82FC-105C02A07338}"/>
    <cellStyle name="Normal 5 4 2 2 3" xfId="295" xr:uid="{2BF0516D-B411-4962-8B35-0D7154B84E8F}"/>
    <cellStyle name="Normal 5 4 2 2 3 2" xfId="533" xr:uid="{CEFC020C-403D-49BE-808C-7DEDDDEA1EAC}"/>
    <cellStyle name="Normal 5 4 2 2 3 2 2" xfId="534" xr:uid="{ED0597AB-27C7-442B-BEC5-9BCD69E85814}"/>
    <cellStyle name="Normal 5 4 2 2 3 2 2 2" xfId="1189" xr:uid="{16FD4EA1-3084-4930-BAB7-C621F4E34804}"/>
    <cellStyle name="Normal 5 4 2 2 3 2 2 2 2" xfId="1190" xr:uid="{9F65D99E-48D2-414E-BBD7-F815469A609A}"/>
    <cellStyle name="Normal 5 4 2 2 3 2 2 3" xfId="1191" xr:uid="{4753D08F-7105-4383-AFF9-74834D9AA9A3}"/>
    <cellStyle name="Normal 5 4 2 2 3 2 3" xfId="1192" xr:uid="{3CBBFE43-2CBD-4C6C-8C68-42FDF16B7CC7}"/>
    <cellStyle name="Normal 5 4 2 2 3 2 3 2" xfId="1193" xr:uid="{9C3AA501-453C-4BA0-9016-FCE0F0E16CDC}"/>
    <cellStyle name="Normal 5 4 2 2 3 2 4" xfId="1194" xr:uid="{80F346E9-85FE-460F-AF24-388FBA84E50F}"/>
    <cellStyle name="Normal 5 4 2 2 3 3" xfId="535" xr:uid="{629DA162-7AE3-411D-A5A8-A66EAA271F45}"/>
    <cellStyle name="Normal 5 4 2 2 3 3 2" xfId="1195" xr:uid="{FA1469CA-9BA1-43F5-B981-E7BC93778530}"/>
    <cellStyle name="Normal 5 4 2 2 3 3 2 2" xfId="1196" xr:uid="{97DF5B1E-A992-4BD6-A55F-E68FB2780021}"/>
    <cellStyle name="Normal 5 4 2 2 3 3 3" xfId="1197" xr:uid="{6DDDCE0A-96BA-4E0D-8EE4-10D1C3D81417}"/>
    <cellStyle name="Normal 5 4 2 2 3 4" xfId="1198" xr:uid="{EE1E2B76-C512-4218-9457-1EDC1011D4FD}"/>
    <cellStyle name="Normal 5 4 2 2 3 4 2" xfId="1199" xr:uid="{F11320AB-73C0-4888-9718-8B6A7F076DB0}"/>
    <cellStyle name="Normal 5 4 2 2 3 5" xfId="1200" xr:uid="{5E1975BF-FA9F-48C1-B446-0FC67BBC2387}"/>
    <cellStyle name="Normal 5 4 2 2 4" xfId="536" xr:uid="{89C2158D-4BEA-4E94-9904-AA0463561897}"/>
    <cellStyle name="Normal 5 4 2 2 4 2" xfId="537" xr:uid="{5D7BC813-1300-417E-B2C1-52CB264B129E}"/>
    <cellStyle name="Normal 5 4 2 2 4 2 2" xfId="1201" xr:uid="{E790C04D-BA8B-4BEA-8046-5A0CB73CDD1B}"/>
    <cellStyle name="Normal 5 4 2 2 4 2 2 2" xfId="1202" xr:uid="{FF12C407-B430-4719-9EE4-B78F378B24A9}"/>
    <cellStyle name="Normal 5 4 2 2 4 2 3" xfId="1203" xr:uid="{25130A7E-4EF6-494E-91BE-FBF136AA36F1}"/>
    <cellStyle name="Normal 5 4 2 2 4 3" xfId="1204" xr:uid="{EABE88B9-7BDD-4E51-9F00-2C0726F807F5}"/>
    <cellStyle name="Normal 5 4 2 2 4 3 2" xfId="1205" xr:uid="{469060E3-5573-4EB7-9818-DE8B0603C597}"/>
    <cellStyle name="Normal 5 4 2 2 4 4" xfId="1206" xr:uid="{B97E31A2-F78B-4203-B178-4A0BD70CD37C}"/>
    <cellStyle name="Normal 5 4 2 2 5" xfId="538" xr:uid="{D13B9B86-1AD2-489D-9D3C-A7327EB44C1A}"/>
    <cellStyle name="Normal 5 4 2 2 5 2" xfId="1207" xr:uid="{4C1B55D4-3AD2-448F-B5B7-4FF1B382BAB4}"/>
    <cellStyle name="Normal 5 4 2 2 5 2 2" xfId="1208" xr:uid="{DE071907-C159-4964-A571-BFD880543191}"/>
    <cellStyle name="Normal 5 4 2 2 5 3" xfId="1209" xr:uid="{DE598CB9-F78E-498B-B5AB-CD1A7971FBE4}"/>
    <cellStyle name="Normal 5 4 2 2 5 4" xfId="2846" xr:uid="{3963A075-D066-4D05-AB62-39889E6109B3}"/>
    <cellStyle name="Normal 5 4 2 2 6" xfId="1210" xr:uid="{1F9F17F7-CCC4-49CA-B829-FB4F4C74E600}"/>
    <cellStyle name="Normal 5 4 2 2 6 2" xfId="1211" xr:uid="{8DE35604-C075-45F3-AB69-72AAFFCF1908}"/>
    <cellStyle name="Normal 5 4 2 2 6 3" xfId="5361" xr:uid="{0710C30E-C9DF-4395-86D4-2E51D7EE3708}"/>
    <cellStyle name="Normal 5 4 2 2 6 4" xfId="5354" xr:uid="{5174318C-5CC8-4C26-A8A6-2A5760E871F8}"/>
    <cellStyle name="Normal 5 4 2 2 7" xfId="1212" xr:uid="{22FAD1E9-587E-438F-8D4B-4EDEB5F4BFF7}"/>
    <cellStyle name="Normal 5 4 2 2 8" xfId="2847" xr:uid="{C793CE7B-11C0-443B-89D4-9EE25C9CA373}"/>
    <cellStyle name="Normal 5 4 2 3" xfId="296" xr:uid="{C3271A15-FDA7-4387-9F99-BB851E28F440}"/>
    <cellStyle name="Normal 5 4 2 3 2" xfId="539" xr:uid="{429AD23E-F661-4A7A-87FA-687AEAE4B7CE}"/>
    <cellStyle name="Normal 5 4 2 3 2 2" xfId="540" xr:uid="{F82B6931-F339-460F-A08F-15A36671BEF4}"/>
    <cellStyle name="Normal 5 4 2 3 2 2 2" xfId="1213" xr:uid="{62434FED-E822-48AE-8FAA-3B20FE547817}"/>
    <cellStyle name="Normal 5 4 2 3 2 2 2 2" xfId="1214" xr:uid="{8B0D7F2F-051B-46B6-9ABC-5640E9671D38}"/>
    <cellStyle name="Normal 5 4 2 3 2 2 3" xfId="1215" xr:uid="{DA77B847-3F59-4864-9873-843DD27CF640}"/>
    <cellStyle name="Normal 5 4 2 3 2 3" xfId="1216" xr:uid="{29BAAB6E-64F4-43C1-A687-1F1E2F298C1B}"/>
    <cellStyle name="Normal 5 4 2 3 2 3 2" xfId="1217" xr:uid="{102592A3-0B76-4FEA-9C7A-3D6567D37969}"/>
    <cellStyle name="Normal 5 4 2 3 2 4" xfId="1218" xr:uid="{2FD7231E-63FC-48D5-8B3B-2C40483ECD2A}"/>
    <cellStyle name="Normal 5 4 2 3 3" xfId="541" xr:uid="{EDC89193-2AC4-4533-9BE8-B453D7FF4926}"/>
    <cellStyle name="Normal 5 4 2 3 3 2" xfId="1219" xr:uid="{36FD9D88-791F-4AD7-9B1C-91EF7B9DBCE0}"/>
    <cellStyle name="Normal 5 4 2 3 3 2 2" xfId="1220" xr:uid="{9304634A-9FCB-4DDA-8DE3-6009800D35B8}"/>
    <cellStyle name="Normal 5 4 2 3 3 3" xfId="1221" xr:uid="{F08B8F00-E553-4ED0-B42F-78E9426B3CE9}"/>
    <cellStyle name="Normal 5 4 2 3 3 4" xfId="2848" xr:uid="{5B85D213-9EFD-4FCF-8EA0-A4219A10CD5D}"/>
    <cellStyle name="Normal 5 4 2 3 4" xfId="1222" xr:uid="{5FECD7C6-EAC9-40D1-90B9-AB7C94987E34}"/>
    <cellStyle name="Normal 5 4 2 3 4 2" xfId="1223" xr:uid="{35DF3F57-ECA0-460A-8E1E-D3C2758B83BF}"/>
    <cellStyle name="Normal 5 4 2 3 5" xfId="1224" xr:uid="{911BE046-7862-400A-9180-80C4B2586226}"/>
    <cellStyle name="Normal 5 4 2 3 6" xfId="2849" xr:uid="{46D40A86-963A-4B5F-86EB-63973F606656}"/>
    <cellStyle name="Normal 5 4 2 4" xfId="297" xr:uid="{8D2CC5BE-B94A-4E5B-B4DA-D97B9FCEE3C7}"/>
    <cellStyle name="Normal 5 4 2 4 2" xfId="542" xr:uid="{028363EB-FA32-4788-BDD7-CE135F31C841}"/>
    <cellStyle name="Normal 5 4 2 4 2 2" xfId="543" xr:uid="{0184625A-CFDE-4EB8-88BE-F1E4872BE433}"/>
    <cellStyle name="Normal 5 4 2 4 2 2 2" xfId="1225" xr:uid="{E34FCE9C-ECBF-4CD9-A881-5F3C82BD205D}"/>
    <cellStyle name="Normal 5 4 2 4 2 2 2 2" xfId="1226" xr:uid="{C7B2D5CE-918D-4338-8CB5-3AC1A76373AC}"/>
    <cellStyle name="Normal 5 4 2 4 2 2 3" xfId="1227" xr:uid="{E22F81F2-4DB2-49C9-9A4E-C30EB89D16BE}"/>
    <cellStyle name="Normal 5 4 2 4 2 3" xfId="1228" xr:uid="{F43D110E-EA6B-4A54-A4EF-1AA25D9B557C}"/>
    <cellStyle name="Normal 5 4 2 4 2 3 2" xfId="1229" xr:uid="{C6BDF471-E45F-474C-91E8-5CE17A330F39}"/>
    <cellStyle name="Normal 5 4 2 4 2 4" xfId="1230" xr:uid="{738D7A83-B81D-40E4-A913-DBE9B9ABA0AD}"/>
    <cellStyle name="Normal 5 4 2 4 3" xfId="544" xr:uid="{2A5B3498-EC1C-45B4-9A52-0FF84A43C876}"/>
    <cellStyle name="Normal 5 4 2 4 3 2" xfId="1231" xr:uid="{BCCADB54-4B5A-4465-BEAB-2C4E6A7B85DF}"/>
    <cellStyle name="Normal 5 4 2 4 3 2 2" xfId="1232" xr:uid="{6FCD623F-783A-41B0-9896-C4B90920BCD5}"/>
    <cellStyle name="Normal 5 4 2 4 3 3" xfId="1233" xr:uid="{629B206B-CB00-4E3D-AB7F-58A16B1288B3}"/>
    <cellStyle name="Normal 5 4 2 4 4" xfId="1234" xr:uid="{29EEDA12-601A-4CB5-804E-4E5DFBE8C800}"/>
    <cellStyle name="Normal 5 4 2 4 4 2" xfId="1235" xr:uid="{C55801D4-CF19-423F-81DD-0AABA535B566}"/>
    <cellStyle name="Normal 5 4 2 4 5" xfId="1236" xr:uid="{6F8FAAF2-1FAB-4759-9C7C-D95E9BBF71F3}"/>
    <cellStyle name="Normal 5 4 2 5" xfId="298" xr:uid="{E2185B20-D397-4628-9ECF-075864DF1AEE}"/>
    <cellStyle name="Normal 5 4 2 5 2" xfId="545" xr:uid="{FC9B3EFA-FCE2-4A61-B6F8-660E4868129A}"/>
    <cellStyle name="Normal 5 4 2 5 2 2" xfId="1237" xr:uid="{FFCCB587-E972-4389-B192-1696C0584F8A}"/>
    <cellStyle name="Normal 5 4 2 5 2 2 2" xfId="1238" xr:uid="{594D124F-8CB0-4412-93A5-901044AEFAC6}"/>
    <cellStyle name="Normal 5 4 2 5 2 3" xfId="1239" xr:uid="{CBC1C75B-40DD-4973-9C27-5E7858504F50}"/>
    <cellStyle name="Normal 5 4 2 5 3" xfId="1240" xr:uid="{26FD70D2-8784-418D-BD26-BACD7994CB59}"/>
    <cellStyle name="Normal 5 4 2 5 3 2" xfId="1241" xr:uid="{2AC9E3AF-FCD6-4E23-965C-809F678F6DD7}"/>
    <cellStyle name="Normal 5 4 2 5 4" xfId="1242" xr:uid="{FE5BF292-5202-41C4-A6CA-73073CCABDC6}"/>
    <cellStyle name="Normal 5 4 2 6" xfId="546" xr:uid="{2BB8262C-91B2-481F-9E77-E9CCB1C25100}"/>
    <cellStyle name="Normal 5 4 2 6 2" xfId="1243" xr:uid="{F7E28EDA-F507-4A76-8228-549397EC089B}"/>
    <cellStyle name="Normal 5 4 2 6 2 2" xfId="1244" xr:uid="{7FC0E6AF-5679-4A98-9CC4-14402464BEBF}"/>
    <cellStyle name="Normal 5 4 2 6 2 3" xfId="4419" xr:uid="{3310F176-1CA3-4F86-98AB-1D69856F0AD5}"/>
    <cellStyle name="Normal 5 4 2 6 3" xfId="1245" xr:uid="{CBD6A613-147A-46D0-8AE6-8AA63291E8BB}"/>
    <cellStyle name="Normal 5 4 2 6 4" xfId="2850" xr:uid="{70F0D4DB-10DE-4DBA-9E93-CFCDC13EE76B}"/>
    <cellStyle name="Normal 5 4 2 6 4 2" xfId="4584" xr:uid="{53AA36CA-6DBC-4CF5-925D-94E7F1C17624}"/>
    <cellStyle name="Normal 5 4 2 6 4 3" xfId="4683" xr:uid="{528048B6-12F2-43FA-88B3-43B17616A406}"/>
    <cellStyle name="Normal 5 4 2 6 4 4" xfId="4611" xr:uid="{A2637FB1-2D36-4552-AF37-4C4FC1C512B3}"/>
    <cellStyle name="Normal 5 4 2 7" xfId="1246" xr:uid="{BED2194B-BD05-4F43-ADE8-C0F6443A0222}"/>
    <cellStyle name="Normal 5 4 2 7 2" xfId="1247" xr:uid="{74FA9115-94B2-4685-B75D-536AB9F42E33}"/>
    <cellStyle name="Normal 5 4 2 8" xfId="1248" xr:uid="{14EB6AEF-CDDC-4C22-84E1-85DB1F6189C3}"/>
    <cellStyle name="Normal 5 4 2 9" xfId="2851" xr:uid="{203D3A97-87FE-4983-9A99-7BA04DA8F841}"/>
    <cellStyle name="Normal 5 4 3" xfId="95" xr:uid="{C85905D7-D724-48E5-A5FB-2D2F2D0C4AB0}"/>
    <cellStyle name="Normal 5 4 3 2" xfId="96" xr:uid="{B45C1351-873E-4129-B07F-D26B7FB6A1F0}"/>
    <cellStyle name="Normal 5 4 3 2 2" xfId="547" xr:uid="{D2154A34-23F0-4327-925C-C9DCDC6E2446}"/>
    <cellStyle name="Normal 5 4 3 2 2 2" xfId="548" xr:uid="{ECCAD857-579C-40DB-A359-C5D64024A1FF}"/>
    <cellStyle name="Normal 5 4 3 2 2 2 2" xfId="1249" xr:uid="{1D642BFC-4B2F-4D85-9750-61ADE930D6C0}"/>
    <cellStyle name="Normal 5 4 3 2 2 2 2 2" xfId="1250" xr:uid="{8BA2D168-2E70-4FBB-A8E2-E42C7E7B78A3}"/>
    <cellStyle name="Normal 5 4 3 2 2 2 3" xfId="1251" xr:uid="{3CB9FCE8-55D0-4E84-BCCF-D1498F5E5F54}"/>
    <cellStyle name="Normal 5 4 3 2 2 3" xfId="1252" xr:uid="{360A5757-E23A-4C64-8E7A-CCD3F80EAEA5}"/>
    <cellStyle name="Normal 5 4 3 2 2 3 2" xfId="1253" xr:uid="{99D90756-7194-46DC-A670-59DDDD380ABC}"/>
    <cellStyle name="Normal 5 4 3 2 2 4" xfId="1254" xr:uid="{FD5309D1-2A07-43E3-8BAB-29AF421986B6}"/>
    <cellStyle name="Normal 5 4 3 2 3" xfId="549" xr:uid="{618D50F7-AC3F-427B-AF2A-78F1F3B031DF}"/>
    <cellStyle name="Normal 5 4 3 2 3 2" xfId="1255" xr:uid="{F3C75E0C-463E-4FAA-B907-9594AFFD6765}"/>
    <cellStyle name="Normal 5 4 3 2 3 2 2" xfId="1256" xr:uid="{2C775AD4-FAF6-49B8-B92B-EA4289DAA5BA}"/>
    <cellStyle name="Normal 5 4 3 2 3 3" xfId="1257" xr:uid="{9AF4565D-FCE1-49E1-8777-901DAD3475EE}"/>
    <cellStyle name="Normal 5 4 3 2 3 4" xfId="2852" xr:uid="{7344B561-2582-47B1-ACE0-91BA45736F9D}"/>
    <cellStyle name="Normal 5 4 3 2 4" xfId="1258" xr:uid="{021CB737-88ED-40C6-ADC4-0F893163F480}"/>
    <cellStyle name="Normal 5 4 3 2 4 2" xfId="1259" xr:uid="{5503FE56-B1A2-46A2-8503-5013D712A2FB}"/>
    <cellStyle name="Normal 5 4 3 2 4 3" xfId="5362" xr:uid="{664B0A5C-9778-4312-8E71-4F53C32AEFF1}"/>
    <cellStyle name="Normal 5 4 3 2 4 4" xfId="5358" xr:uid="{BCFC47AA-7E9E-476A-B51E-4712B5E97505}"/>
    <cellStyle name="Normal 5 4 3 2 5" xfId="1260" xr:uid="{74FC13AC-80F9-435E-9931-7B959C7BE398}"/>
    <cellStyle name="Normal 5 4 3 2 6" xfId="2853" xr:uid="{E9D304F6-E36A-457B-9832-BA53CD978707}"/>
    <cellStyle name="Normal 5 4 3 3" xfId="299" xr:uid="{0CF1BD8B-F94F-430A-964B-7E06DAAC8D8B}"/>
    <cellStyle name="Normal 5 4 3 3 2" xfId="550" xr:uid="{5CBE1F1B-5A76-4192-B016-D9ECFC29478D}"/>
    <cellStyle name="Normal 5 4 3 3 2 2" xfId="551" xr:uid="{867D941D-D090-4496-A9D0-75F12BC5669D}"/>
    <cellStyle name="Normal 5 4 3 3 2 2 2" xfId="1261" xr:uid="{29F293E1-95DB-440F-B86A-9E35BB1597F2}"/>
    <cellStyle name="Normal 5 4 3 3 2 2 2 2" xfId="1262" xr:uid="{52974108-834D-4A32-90D4-4F973C04A73C}"/>
    <cellStyle name="Normal 5 4 3 3 2 2 3" xfId="1263" xr:uid="{21A54DED-F46C-4B4E-BE3F-EFF7BF9BF3E2}"/>
    <cellStyle name="Normal 5 4 3 3 2 3" xfId="1264" xr:uid="{A59B7507-DDD3-432B-B91E-ADD19F3EE035}"/>
    <cellStyle name="Normal 5 4 3 3 2 3 2" xfId="1265" xr:uid="{FF9BC5F0-A391-4400-B358-04113B452DED}"/>
    <cellStyle name="Normal 5 4 3 3 2 4" xfId="1266" xr:uid="{F7A49144-1432-4073-A552-2169BB7AC548}"/>
    <cellStyle name="Normal 5 4 3 3 3" xfId="552" xr:uid="{777F0D1C-B073-4566-9319-10149AFEEF66}"/>
    <cellStyle name="Normal 5 4 3 3 3 2" xfId="1267" xr:uid="{598A8485-611E-4E3F-9AC7-06D8A63B6C41}"/>
    <cellStyle name="Normal 5 4 3 3 3 2 2" xfId="1268" xr:uid="{106BD601-7E01-4EE2-997D-8383974C45F6}"/>
    <cellStyle name="Normal 5 4 3 3 3 3" xfId="1269" xr:uid="{0D393ABF-46F4-410C-9240-ABA4E13087B1}"/>
    <cellStyle name="Normal 5 4 3 3 4" xfId="1270" xr:uid="{BB2BF856-D76A-480F-BFF3-2BF61A0AF5C7}"/>
    <cellStyle name="Normal 5 4 3 3 4 2" xfId="1271" xr:uid="{10E2B4A2-F654-424C-B8C6-1A929DD53F7B}"/>
    <cellStyle name="Normal 5 4 3 3 5" xfId="1272" xr:uid="{81226CD0-01E0-4BB1-A5A3-789AEAECBF06}"/>
    <cellStyle name="Normal 5 4 3 4" xfId="300" xr:uid="{1356B787-C166-4903-8748-F794B5E3EF7D}"/>
    <cellStyle name="Normal 5 4 3 4 2" xfId="553" xr:uid="{5FF28E1B-94AB-417D-B3F2-05FFACC5B352}"/>
    <cellStyle name="Normal 5 4 3 4 2 2" xfId="1273" xr:uid="{01902767-4BE4-42D2-8DA9-4EEACCA9AD94}"/>
    <cellStyle name="Normal 5 4 3 4 2 2 2" xfId="1274" xr:uid="{21474232-712B-4883-AEF1-C7DDAB8B1F77}"/>
    <cellStyle name="Normal 5 4 3 4 2 3" xfId="1275" xr:uid="{3E96B709-4141-40E6-B964-C31E2E781ADA}"/>
    <cellStyle name="Normal 5 4 3 4 3" xfId="1276" xr:uid="{55C6189F-1D74-44C3-9147-3A3E23673A11}"/>
    <cellStyle name="Normal 5 4 3 4 3 2" xfId="1277" xr:uid="{709D93D9-CA91-4514-943E-ABA7E0CD29FC}"/>
    <cellStyle name="Normal 5 4 3 4 4" xfId="1278" xr:uid="{466F21A7-E3B1-4DFD-A716-CDD0B07FEA17}"/>
    <cellStyle name="Normal 5 4 3 5" xfId="554" xr:uid="{2846D6F9-2B25-4858-AD2F-B00EC2021975}"/>
    <cellStyle name="Normal 5 4 3 5 2" xfId="1279" xr:uid="{27A64289-CEF5-464A-93CA-60B00130E797}"/>
    <cellStyle name="Normal 5 4 3 5 2 2" xfId="1280" xr:uid="{CE92AF72-3BDB-4170-8DC1-23F64D8E70EB}"/>
    <cellStyle name="Normal 5 4 3 5 3" xfId="1281" xr:uid="{1C526079-2DF6-4803-98EB-ED2E48D40C93}"/>
    <cellStyle name="Normal 5 4 3 5 4" xfId="2854" xr:uid="{4A1CF2AB-86C2-4965-8C8D-ED7D3F7064EA}"/>
    <cellStyle name="Normal 5 4 3 6" xfId="1282" xr:uid="{528E044A-2564-4990-BA02-300920B5BAEC}"/>
    <cellStyle name="Normal 5 4 3 6 2" xfId="1283" xr:uid="{3FF61D51-6D63-47EE-8CCA-903FD806D3BC}"/>
    <cellStyle name="Normal 5 4 3 7" xfId="1284" xr:uid="{19FA1327-37A6-4688-9185-43595A75C7C8}"/>
    <cellStyle name="Normal 5 4 3 8" xfId="2855" xr:uid="{13EF9284-98B7-4B01-86CB-01759608028A}"/>
    <cellStyle name="Normal 5 4 4" xfId="97" xr:uid="{E1C16A0D-D70B-4D68-8D98-AECBAD0EDC7C}"/>
    <cellStyle name="Normal 5 4 4 2" xfId="446" xr:uid="{E131920B-A20E-4159-88A5-6BFB71D90FD6}"/>
    <cellStyle name="Normal 5 4 4 2 2" xfId="555" xr:uid="{83FDFCEC-5D0F-4F5B-9452-387A4096C3A2}"/>
    <cellStyle name="Normal 5 4 4 2 2 2" xfId="1285" xr:uid="{AC547C7F-8D77-4351-A1FA-44A4E8795027}"/>
    <cellStyle name="Normal 5 4 4 2 2 2 2" xfId="1286" xr:uid="{9D7E2C93-E90F-4928-ADD2-785A21FD8111}"/>
    <cellStyle name="Normal 5 4 4 2 2 3" xfId="1287" xr:uid="{52917141-D381-49F0-BB2A-79E7B02A4247}"/>
    <cellStyle name="Normal 5 4 4 2 2 4" xfId="2856" xr:uid="{BDEA9AB8-CF44-4A5E-A233-9614D431C0F8}"/>
    <cellStyle name="Normal 5 4 4 2 3" xfId="1288" xr:uid="{8F23C1FC-C072-4545-BBDB-914DCFE33495}"/>
    <cellStyle name="Normal 5 4 4 2 3 2" xfId="1289" xr:uid="{D6FA24D6-C3AE-4ECE-B99B-3572EE1B37F4}"/>
    <cellStyle name="Normal 5 4 4 2 4" xfId="1290" xr:uid="{8CD9D98C-DBF9-4F8B-8043-A007BDB89AB8}"/>
    <cellStyle name="Normal 5 4 4 2 5" xfId="2857" xr:uid="{E4693AF3-1596-453E-93BF-4C19D363AC1A}"/>
    <cellStyle name="Normal 5 4 4 3" xfId="556" xr:uid="{C818EF22-EAB4-4CC8-A416-4EA424A5EB65}"/>
    <cellStyle name="Normal 5 4 4 3 2" xfId="1291" xr:uid="{B1289244-197B-4108-B107-48F2933F1CAC}"/>
    <cellStyle name="Normal 5 4 4 3 2 2" xfId="1292" xr:uid="{770FF128-5E64-4BE6-BAF1-412E54952371}"/>
    <cellStyle name="Normal 5 4 4 3 3" xfId="1293" xr:uid="{4FF69B7B-68E0-4C00-A34C-13A812349562}"/>
    <cellStyle name="Normal 5 4 4 3 4" xfId="2858" xr:uid="{DE1ADDEE-FABD-401E-B57D-DFCB304DB418}"/>
    <cellStyle name="Normal 5 4 4 4" xfId="1294" xr:uid="{0651926A-A674-49B9-8BD5-ADD4B9401808}"/>
    <cellStyle name="Normal 5 4 4 4 2" xfId="1295" xr:uid="{D8C149AC-DCAE-4E20-AC10-03E1F2729C7D}"/>
    <cellStyle name="Normal 5 4 4 4 3" xfId="2859" xr:uid="{56BDE775-E8B4-4FB5-94DF-8A769893BDE2}"/>
    <cellStyle name="Normal 5 4 4 4 4" xfId="2860" xr:uid="{C4F164FB-96B3-4458-BFCA-BAA77EA41CB4}"/>
    <cellStyle name="Normal 5 4 4 4 5" xfId="5355" xr:uid="{375147C3-932C-4F2A-AC5B-2F975014D66E}"/>
    <cellStyle name="Normal 5 4 4 5" xfId="1296" xr:uid="{726AD12A-F26C-4C60-8B0C-0B7E192D0CEF}"/>
    <cellStyle name="Normal 5 4 4 6" xfId="2861" xr:uid="{C99A9F51-95AC-4949-8DAE-9DB29803EEF4}"/>
    <cellStyle name="Normal 5 4 4 7" xfId="2862" xr:uid="{FC6EB8FF-3F44-44F3-A905-8C3A1FC47F61}"/>
    <cellStyle name="Normal 5 4 5" xfId="301" xr:uid="{5898F47A-5F5F-4F6D-BA86-0A6066DD839A}"/>
    <cellStyle name="Normal 5 4 5 2" xfId="557" xr:uid="{5DB40491-8F4D-491C-8626-D4D3192CD8DF}"/>
    <cellStyle name="Normal 5 4 5 2 2" xfId="558" xr:uid="{B24415B8-3619-4560-9102-0D05D907FAA6}"/>
    <cellStyle name="Normal 5 4 5 2 2 2" xfId="1297" xr:uid="{E43BF683-9070-4A81-9D21-9D6B158D2350}"/>
    <cellStyle name="Normal 5 4 5 2 2 2 2" xfId="1298" xr:uid="{400853A2-06A9-472B-8F8E-26DB640887BF}"/>
    <cellStyle name="Normal 5 4 5 2 2 3" xfId="1299" xr:uid="{5DC65EDA-BBFE-4398-BC3D-8BB28EDB315A}"/>
    <cellStyle name="Normal 5 4 5 2 3" xfId="1300" xr:uid="{CD594C9E-EA46-455E-86C4-E31D8050B9CA}"/>
    <cellStyle name="Normal 5 4 5 2 3 2" xfId="1301" xr:uid="{2C82C852-DDA0-432F-8071-6F8AC194D9DC}"/>
    <cellStyle name="Normal 5 4 5 2 4" xfId="1302" xr:uid="{532E5848-BC6C-4B45-9347-D6250D3F3373}"/>
    <cellStyle name="Normal 5 4 5 3" xfId="559" xr:uid="{F7496DD8-21E6-4694-A93B-EAE5E42BFD24}"/>
    <cellStyle name="Normal 5 4 5 3 2" xfId="1303" xr:uid="{3C848E37-DB83-4A23-80D0-43EF6E132E5B}"/>
    <cellStyle name="Normal 5 4 5 3 2 2" xfId="1304" xr:uid="{D390D813-3FC6-4848-8304-13EA6CDA784A}"/>
    <cellStyle name="Normal 5 4 5 3 3" xfId="1305" xr:uid="{20528902-3E1E-4644-A4E6-F8B671D7DCD7}"/>
    <cellStyle name="Normal 5 4 5 3 4" xfId="2863" xr:uid="{CD5E4828-DC3D-47A2-8608-93ABC0321466}"/>
    <cellStyle name="Normal 5 4 5 4" xfId="1306" xr:uid="{0D6DFC90-6CEB-4C50-A3AD-6332C70A1A86}"/>
    <cellStyle name="Normal 5 4 5 4 2" xfId="1307" xr:uid="{52B9C1C9-3AE3-45DF-8EE3-168AC4B3FC53}"/>
    <cellStyle name="Normal 5 4 5 5" xfId="1308" xr:uid="{4969309B-44E1-4E18-B9DD-D51D3E258987}"/>
    <cellStyle name="Normal 5 4 5 6" xfId="2864" xr:uid="{CF635D18-F09B-40C9-8943-8B764DF10DC3}"/>
    <cellStyle name="Normal 5 4 6" xfId="302" xr:uid="{CFCDF21E-7099-425C-961F-3C95BAEB7B99}"/>
    <cellStyle name="Normal 5 4 6 2" xfId="560" xr:uid="{78A9F841-89A2-4427-A0B2-FEFAFA94BD4D}"/>
    <cellStyle name="Normal 5 4 6 2 2" xfId="1309" xr:uid="{042B00EF-2269-4AAB-85AD-34CBEF195478}"/>
    <cellStyle name="Normal 5 4 6 2 2 2" xfId="1310" xr:uid="{931CC666-30CF-4331-80E1-112FB2A92D3A}"/>
    <cellStyle name="Normal 5 4 6 2 3" xfId="1311" xr:uid="{E8A08AA6-CD8C-4084-B228-A4AEAB1B61BF}"/>
    <cellStyle name="Normal 5 4 6 2 4" xfId="2865" xr:uid="{84828310-78AF-473B-9CC9-72E8DF21C6B1}"/>
    <cellStyle name="Normal 5 4 6 3" xfId="1312" xr:uid="{26DEA8B1-FA1B-4D88-892E-3992B6F362D7}"/>
    <cellStyle name="Normal 5 4 6 3 2" xfId="1313" xr:uid="{7466FD8A-66DE-475C-8E2A-BE5DAFBFBD3E}"/>
    <cellStyle name="Normal 5 4 6 4" xfId="1314" xr:uid="{8740B87D-A167-4290-9CA7-F37FD205DA9A}"/>
    <cellStyle name="Normal 5 4 6 5" xfId="2866" xr:uid="{A40735C4-4B60-4CA5-89FE-629092923687}"/>
    <cellStyle name="Normal 5 4 7" xfId="561" xr:uid="{7D5DA460-CF10-4217-AFAC-811246C00991}"/>
    <cellStyle name="Normal 5 4 7 2" xfId="1315" xr:uid="{16EF2A1C-A456-495F-8B3E-ED35DE27ED90}"/>
    <cellStyle name="Normal 5 4 7 2 2" xfId="1316" xr:uid="{87F61763-A8B3-4F60-968D-E1F15A820E2C}"/>
    <cellStyle name="Normal 5 4 7 2 3" xfId="4418" xr:uid="{B0C4997A-7E27-48E4-A57C-86B23BB57169}"/>
    <cellStyle name="Normal 5 4 7 3" xfId="1317" xr:uid="{ADAF5DF8-EE65-4B20-A2CA-5D1342DD77FD}"/>
    <cellStyle name="Normal 5 4 7 4" xfId="2867" xr:uid="{F2F4DF93-9C01-47A5-AB26-37DCACBFB263}"/>
    <cellStyle name="Normal 5 4 7 4 2" xfId="4583" xr:uid="{17100504-655D-4A7D-978A-CF0F21EAF9C8}"/>
    <cellStyle name="Normal 5 4 7 4 3" xfId="4684" xr:uid="{2F6AD5B7-F057-4C27-8730-C958AF80B74B}"/>
    <cellStyle name="Normal 5 4 7 4 4" xfId="4610" xr:uid="{9B51E8FA-8323-4374-B0FA-BB5A94F48A1B}"/>
    <cellStyle name="Normal 5 4 8" xfId="1318" xr:uid="{1E03D702-6C60-4DFD-B14D-2EC5F6932855}"/>
    <cellStyle name="Normal 5 4 8 2" xfId="1319" xr:uid="{BC2D7A6E-D229-480F-BF84-A326EC0EB109}"/>
    <cellStyle name="Normal 5 4 8 3" xfId="2868" xr:uid="{EED626C3-B08A-4FA3-8DC4-22B016810421}"/>
    <cellStyle name="Normal 5 4 8 4" xfId="2869" xr:uid="{7DE3568E-3696-4FC1-A491-99B1669FF427}"/>
    <cellStyle name="Normal 5 4 9" xfId="1320" xr:uid="{67ED4D44-4423-4364-99D1-7C8C1F0E27A8}"/>
    <cellStyle name="Normal 5 5" xfId="98" xr:uid="{FDF82D6F-3014-4866-8FE1-591143DEA7C9}"/>
    <cellStyle name="Normal 5 5 10" xfId="2870" xr:uid="{BF3EA21D-CEFD-44CB-8EB8-2AAFF3D2EA27}"/>
    <cellStyle name="Normal 5 5 11" xfId="2871" xr:uid="{1F5A8EFD-6C84-46B4-8D41-A62F749E114A}"/>
    <cellStyle name="Normal 5 5 2" xfId="99" xr:uid="{1FEED07A-B444-4C50-A82F-DEAAE71B0333}"/>
    <cellStyle name="Normal 5 5 2 2" xfId="100" xr:uid="{1D713F06-AAA1-40F4-BF1E-C7C9CE14222C}"/>
    <cellStyle name="Normal 5 5 2 2 2" xfId="303" xr:uid="{5FBEAA26-EBF8-4EF1-9839-17F74FED26DF}"/>
    <cellStyle name="Normal 5 5 2 2 2 2" xfId="562" xr:uid="{03308508-9BE3-4EBC-A48B-648A21B05F29}"/>
    <cellStyle name="Normal 5 5 2 2 2 2 2" xfId="1321" xr:uid="{DD29650A-2AA0-455D-9925-37E85BA6370B}"/>
    <cellStyle name="Normal 5 5 2 2 2 2 2 2" xfId="1322" xr:uid="{55752F4C-6EEF-43B4-A9A1-D686BE692410}"/>
    <cellStyle name="Normal 5 5 2 2 2 2 3" xfId="1323" xr:uid="{A401DA3B-7CF8-4121-A9F9-1A6321A33E8F}"/>
    <cellStyle name="Normal 5 5 2 2 2 2 4" xfId="2872" xr:uid="{0720D358-14C3-47A4-86FF-AE65B57BB162}"/>
    <cellStyle name="Normal 5 5 2 2 2 3" xfId="1324" xr:uid="{FB723718-4B14-499E-AC4C-4A41E0D2CEE4}"/>
    <cellStyle name="Normal 5 5 2 2 2 3 2" xfId="1325" xr:uid="{362319B4-1D51-4F4C-A053-D888FBC3CE53}"/>
    <cellStyle name="Normal 5 5 2 2 2 3 3" xfId="2873" xr:uid="{63397A00-8C69-4442-AC9B-23C00B1DE39E}"/>
    <cellStyle name="Normal 5 5 2 2 2 3 4" xfId="2874" xr:uid="{A89C169B-85FB-4EB0-BD28-B0E7733E5A89}"/>
    <cellStyle name="Normal 5 5 2 2 2 4" xfId="1326" xr:uid="{461D82D5-D3D9-4476-B8F0-682B7D35ADA3}"/>
    <cellStyle name="Normal 5 5 2 2 2 5" xfId="2875" xr:uid="{057C91EE-62DE-4958-B4A1-CCF96AC63E58}"/>
    <cellStyle name="Normal 5 5 2 2 2 6" xfId="2876" xr:uid="{4C94AEEE-659F-4B5B-9390-D09FAD29B3D0}"/>
    <cellStyle name="Normal 5 5 2 2 3" xfId="563" xr:uid="{2C2638F4-8305-4C65-BD61-035A297ACE6A}"/>
    <cellStyle name="Normal 5 5 2 2 3 2" xfId="1327" xr:uid="{78E0A1E7-EA3F-4665-8D71-4744802D624C}"/>
    <cellStyle name="Normal 5 5 2 2 3 2 2" xfId="1328" xr:uid="{73116031-00AB-45B4-B0A1-9CBD3428BD7C}"/>
    <cellStyle name="Normal 5 5 2 2 3 2 3" xfId="2877" xr:uid="{0B7DDB8C-55A2-43C5-94A2-6E88257716AF}"/>
    <cellStyle name="Normal 5 5 2 2 3 2 4" xfId="2878" xr:uid="{C9C7A183-A7FF-457B-9AEB-881F799E4F10}"/>
    <cellStyle name="Normal 5 5 2 2 3 3" xfId="1329" xr:uid="{F9FA30ED-AF83-43FE-86BA-2F7EB2E323EC}"/>
    <cellStyle name="Normal 5 5 2 2 3 4" xfId="2879" xr:uid="{06C395D2-F970-47AB-B4EF-8844B7F5EDDC}"/>
    <cellStyle name="Normal 5 5 2 2 3 5" xfId="2880" xr:uid="{C8F02788-3487-424E-848B-C5A205851651}"/>
    <cellStyle name="Normal 5 5 2 2 4" xfId="1330" xr:uid="{3BD3BA14-0727-4737-AEB6-6411BF49E05A}"/>
    <cellStyle name="Normal 5 5 2 2 4 2" xfId="1331" xr:uid="{05635D02-4DC5-48FF-AD60-A103B3C880BF}"/>
    <cellStyle name="Normal 5 5 2 2 4 3" xfId="2881" xr:uid="{ECC9F9C3-93D6-486A-A570-BF7A2BBA79FD}"/>
    <cellStyle name="Normal 5 5 2 2 4 4" xfId="2882" xr:uid="{D96136B4-E49B-4933-AFC7-F0D428A673CC}"/>
    <cellStyle name="Normal 5 5 2 2 5" xfId="1332" xr:uid="{FA88F9CD-9B7C-447A-BE0B-6287EABEDC0D}"/>
    <cellStyle name="Normal 5 5 2 2 5 2" xfId="2883" xr:uid="{62CF6F80-78FD-4F3A-A940-DDB020F164C6}"/>
    <cellStyle name="Normal 5 5 2 2 5 3" xfId="2884" xr:uid="{68E1D945-7F5F-4042-BBD3-C40A7C7A2A0E}"/>
    <cellStyle name="Normal 5 5 2 2 5 4" xfId="2885" xr:uid="{A095E5B0-F703-4030-A7FD-257FC65A5572}"/>
    <cellStyle name="Normal 5 5 2 2 6" xfId="2886" xr:uid="{FE3E7B5B-38A8-4F16-A682-6241F066205D}"/>
    <cellStyle name="Normal 5 5 2 2 7" xfId="2887" xr:uid="{C1A36E82-9FB0-419F-B343-59B3E670BF54}"/>
    <cellStyle name="Normal 5 5 2 2 8" xfId="2888" xr:uid="{518DE7CC-5379-4D0A-9244-E18EAE8F0A07}"/>
    <cellStyle name="Normal 5 5 2 3" xfId="304" xr:uid="{A30F8472-A77F-45A3-9C74-D2F2AAE1E033}"/>
    <cellStyle name="Normal 5 5 2 3 2" xfId="564" xr:uid="{D9B6D9C0-1172-4ABD-B08E-12E69D533F32}"/>
    <cellStyle name="Normal 5 5 2 3 2 2" xfId="565" xr:uid="{3FC1CE32-C731-42D7-B61B-149CC8F774DB}"/>
    <cellStyle name="Normal 5 5 2 3 2 2 2" xfId="1333" xr:uid="{B6E3443E-2FCD-4478-A7BE-6BBFDCE2D8E6}"/>
    <cellStyle name="Normal 5 5 2 3 2 2 2 2" xfId="1334" xr:uid="{F26A1B10-970D-4999-8B25-8E1F885D0DAA}"/>
    <cellStyle name="Normal 5 5 2 3 2 2 3" xfId="1335" xr:uid="{0C005436-CD74-4961-AB5E-B474698A67C4}"/>
    <cellStyle name="Normal 5 5 2 3 2 3" xfId="1336" xr:uid="{B87F8E70-E053-459F-9C75-B995764EAE9B}"/>
    <cellStyle name="Normal 5 5 2 3 2 3 2" xfId="1337" xr:uid="{D449A996-BD26-4D50-81F5-2C31F8886367}"/>
    <cellStyle name="Normal 5 5 2 3 2 4" xfId="1338" xr:uid="{796BF207-75A3-4CA9-88A4-76CE9BDFFED0}"/>
    <cellStyle name="Normal 5 5 2 3 3" xfId="566" xr:uid="{F54D2B70-AF26-41F0-9E26-7F84D19B3D2B}"/>
    <cellStyle name="Normal 5 5 2 3 3 2" xfId="1339" xr:uid="{CED80A0E-FA16-4AD8-AB56-A325005E55D4}"/>
    <cellStyle name="Normal 5 5 2 3 3 2 2" xfId="1340" xr:uid="{3EE88142-0A7C-456C-8726-17AB31130540}"/>
    <cellStyle name="Normal 5 5 2 3 3 3" xfId="1341" xr:uid="{03BB0297-4EEF-4984-8952-507C34588DB7}"/>
    <cellStyle name="Normal 5 5 2 3 3 4" xfId="2889" xr:uid="{BACC03F1-4D69-47D9-93F1-EB62AB28F01A}"/>
    <cellStyle name="Normal 5 5 2 3 4" xfId="1342" xr:uid="{51BDEC9B-2D61-4E81-811B-5B9A57DE6FA7}"/>
    <cellStyle name="Normal 5 5 2 3 4 2" xfId="1343" xr:uid="{039A1D4D-28E7-4391-B9D9-C2345AEC7831}"/>
    <cellStyle name="Normal 5 5 2 3 5" xfId="1344" xr:uid="{B6A2988F-C143-4F92-B5EA-E90326820BFA}"/>
    <cellStyle name="Normal 5 5 2 3 6" xfId="2890" xr:uid="{CEB726C4-E194-4348-8FAB-6318D1F7ED32}"/>
    <cellStyle name="Normal 5 5 2 4" xfId="305" xr:uid="{725C0DAE-0E2F-482A-B1C0-DFE75E426639}"/>
    <cellStyle name="Normal 5 5 2 4 2" xfId="567" xr:uid="{980E6951-963F-444A-98C2-493300E89D1E}"/>
    <cellStyle name="Normal 5 5 2 4 2 2" xfId="1345" xr:uid="{D7611631-01BD-436E-8654-EBE04F9AFC22}"/>
    <cellStyle name="Normal 5 5 2 4 2 2 2" xfId="1346" xr:uid="{B7EF6671-ABCC-4EDF-B434-16FD1C17709E}"/>
    <cellStyle name="Normal 5 5 2 4 2 3" xfId="1347" xr:uid="{AC7E31B7-1A34-4AC2-8180-69A4F7614A35}"/>
    <cellStyle name="Normal 5 5 2 4 2 4" xfId="2891" xr:uid="{DD542A6E-EE8E-4BC6-8A14-3A978DAE4E98}"/>
    <cellStyle name="Normal 5 5 2 4 3" xfId="1348" xr:uid="{BE26E1FC-3F5B-4C01-BD11-5A91E06D71B0}"/>
    <cellStyle name="Normal 5 5 2 4 3 2" xfId="1349" xr:uid="{B351CDCC-F1D7-42D9-9C0D-EB59CBCE9603}"/>
    <cellStyle name="Normal 5 5 2 4 4" xfId="1350" xr:uid="{AE75B6F4-A6F3-4816-AE86-AF5B43290DF8}"/>
    <cellStyle name="Normal 5 5 2 4 5" xfId="2892" xr:uid="{4163CFEA-1E79-4CCF-9417-9D7015B577BC}"/>
    <cellStyle name="Normal 5 5 2 5" xfId="306" xr:uid="{6F219DED-DD82-49A7-B514-C64688452D70}"/>
    <cellStyle name="Normal 5 5 2 5 2" xfId="1351" xr:uid="{0E78BB44-B0AE-494A-A11A-656E05096452}"/>
    <cellStyle name="Normal 5 5 2 5 2 2" xfId="1352" xr:uid="{EA75692F-7232-4EFF-B24C-6E47FE3C83A1}"/>
    <cellStyle name="Normal 5 5 2 5 3" xfId="1353" xr:uid="{207F3EF0-6969-4E14-8B95-56BD08996E6D}"/>
    <cellStyle name="Normal 5 5 2 5 4" xfId="2893" xr:uid="{CB3DE684-B7A6-4547-BD49-E9D15259DC46}"/>
    <cellStyle name="Normal 5 5 2 6" xfId="1354" xr:uid="{568383B6-0578-4F2F-8770-60736314A6BE}"/>
    <cellStyle name="Normal 5 5 2 6 2" xfId="1355" xr:uid="{06B3B25B-B590-49F0-90A9-DD715765A045}"/>
    <cellStyle name="Normal 5 5 2 6 3" xfId="2894" xr:uid="{9CF66EB8-DF37-49F0-BE8C-B475C69B38F9}"/>
    <cellStyle name="Normal 5 5 2 6 4" xfId="2895" xr:uid="{5716AB50-1D3B-41C0-8C8D-5A9CF31EF1D6}"/>
    <cellStyle name="Normal 5 5 2 7" xfId="1356" xr:uid="{B94D984B-A11F-4529-BDAE-F43CB72F11F7}"/>
    <cellStyle name="Normal 5 5 2 8" xfId="2896" xr:uid="{C3B190C8-B83B-4AE9-AB06-B585F4C791DD}"/>
    <cellStyle name="Normal 5 5 2 9" xfId="2897" xr:uid="{4BB84475-2A21-449E-8722-2B96205E4BC3}"/>
    <cellStyle name="Normal 5 5 3" xfId="101" xr:uid="{01D5409D-F11E-4672-91A9-0D9DAA6A0A96}"/>
    <cellStyle name="Normal 5 5 3 2" xfId="102" xr:uid="{446210E7-E043-4F02-99F3-9577C7D12876}"/>
    <cellStyle name="Normal 5 5 3 2 2" xfId="568" xr:uid="{88DE7606-FC07-4321-8AE0-72BBA8D0AE56}"/>
    <cellStyle name="Normal 5 5 3 2 2 2" xfId="1357" xr:uid="{45D70006-6728-4F0A-9383-A07E54465B68}"/>
    <cellStyle name="Normal 5 5 3 2 2 2 2" xfId="1358" xr:uid="{4EFDC519-D91E-4844-8B67-FD45D47A6931}"/>
    <cellStyle name="Normal 5 5 3 2 2 2 2 2" xfId="4468" xr:uid="{78DBBA6B-2ABE-45CF-9E49-5C36D88E0EC5}"/>
    <cellStyle name="Normal 5 5 3 2 2 2 3" xfId="4469" xr:uid="{3667C9A2-E97C-4C49-BDC4-D57953C54F73}"/>
    <cellStyle name="Normal 5 5 3 2 2 3" xfId="1359" xr:uid="{1AA5E026-EC98-4BD0-BB79-B485ADF7AAD7}"/>
    <cellStyle name="Normal 5 5 3 2 2 3 2" xfId="4470" xr:uid="{C46C18C5-8F41-49DE-AD9B-3BAF0DF386EF}"/>
    <cellStyle name="Normal 5 5 3 2 2 4" xfId="2898" xr:uid="{4B8B2CB4-8CF9-483B-A0AF-E798681B5BD0}"/>
    <cellStyle name="Normal 5 5 3 2 3" xfId="1360" xr:uid="{C9D1DA49-71B7-48D6-8389-5437D6012D1A}"/>
    <cellStyle name="Normal 5 5 3 2 3 2" xfId="1361" xr:uid="{A8328259-0722-4121-87DF-93F86DB65036}"/>
    <cellStyle name="Normal 5 5 3 2 3 2 2" xfId="4471" xr:uid="{536038EA-1E8A-46FC-B9B2-340811CF4EC6}"/>
    <cellStyle name="Normal 5 5 3 2 3 3" xfId="2899" xr:uid="{EC94E90C-C72D-46B3-B4FC-2A979F857751}"/>
    <cellStyle name="Normal 5 5 3 2 3 4" xfId="2900" xr:uid="{DB2D2DA4-D4FB-444D-AEC1-ACCCB29608BB}"/>
    <cellStyle name="Normal 5 5 3 2 4" xfId="1362" xr:uid="{7DCF1F79-5FCC-490D-A84A-70A1F4B00236}"/>
    <cellStyle name="Normal 5 5 3 2 4 2" xfId="4472" xr:uid="{95D99BBB-2D96-4D15-8AC5-7D6843D43BEA}"/>
    <cellStyle name="Normal 5 5 3 2 5" xfId="2901" xr:uid="{1C3A5F1E-2EDC-4601-BAEC-8CA50503D258}"/>
    <cellStyle name="Normal 5 5 3 2 6" xfId="2902" xr:uid="{AD87B844-B6B6-4A25-9B1F-224C2AF82227}"/>
    <cellStyle name="Normal 5 5 3 3" xfId="307" xr:uid="{1A80768E-AE25-47E2-83EF-AD4CAD0A456C}"/>
    <cellStyle name="Normal 5 5 3 3 2" xfId="1363" xr:uid="{0C9CBD5D-16D8-42FB-B58A-C3D62D2E02F2}"/>
    <cellStyle name="Normal 5 5 3 3 2 2" xfId="1364" xr:uid="{B3A588EF-029A-4B1E-9E77-60B8F682D401}"/>
    <cellStyle name="Normal 5 5 3 3 2 2 2" xfId="4473" xr:uid="{721D4E04-6493-4728-AFAF-821D9ECF2129}"/>
    <cellStyle name="Normal 5 5 3 3 2 3" xfId="2903" xr:uid="{CEFEFC55-375D-4AF1-9FDA-51BCFE730D97}"/>
    <cellStyle name="Normal 5 5 3 3 2 4" xfId="2904" xr:uid="{FA013D46-D327-42AA-858E-EDB89619DE47}"/>
    <cellStyle name="Normal 5 5 3 3 3" xfId="1365" xr:uid="{38A35334-3669-4D3C-8DBA-B7231AC8DCAC}"/>
    <cellStyle name="Normal 5 5 3 3 3 2" xfId="4474" xr:uid="{986CB5A6-3108-4385-A2E3-C8D576EB2E1F}"/>
    <cellStyle name="Normal 5 5 3 3 4" xfId="2905" xr:uid="{C096AB7B-4689-40F4-895A-4A12D3E523BB}"/>
    <cellStyle name="Normal 5 5 3 3 5" xfId="2906" xr:uid="{746EADA4-8D6F-4552-BD91-16FEA9441A80}"/>
    <cellStyle name="Normal 5 5 3 4" xfId="1366" xr:uid="{57C52397-683B-40B3-9DAA-741518A0CF3A}"/>
    <cellStyle name="Normal 5 5 3 4 2" xfId="1367" xr:uid="{EED09DC2-BAD1-4C8F-B66E-92947088BCEF}"/>
    <cellStyle name="Normal 5 5 3 4 2 2" xfId="4475" xr:uid="{DD77C9A5-6429-4751-8FE3-05699B55113D}"/>
    <cellStyle name="Normal 5 5 3 4 3" xfId="2907" xr:uid="{49DA1709-AEAE-47F8-A511-946ABAD2049E}"/>
    <cellStyle name="Normal 5 5 3 4 4" xfId="2908" xr:uid="{4C6B5FD2-1858-4DC6-968A-34EEF5198985}"/>
    <cellStyle name="Normal 5 5 3 5" xfId="1368" xr:uid="{03F40D5D-E351-4B8E-B9E3-B350E761F1C9}"/>
    <cellStyle name="Normal 5 5 3 5 2" xfId="2909" xr:uid="{1628A93C-F625-4EFB-9743-BFB707B0B737}"/>
    <cellStyle name="Normal 5 5 3 5 3" xfId="2910" xr:uid="{915959D1-4835-4A26-9440-6640B158B34A}"/>
    <cellStyle name="Normal 5 5 3 5 4" xfId="2911" xr:uid="{94F62B2E-12EA-4439-AC4E-CC845A321FD7}"/>
    <cellStyle name="Normal 5 5 3 6" xfId="2912" xr:uid="{529518FB-6266-4613-8DA1-29A5091405D3}"/>
    <cellStyle name="Normal 5 5 3 7" xfId="2913" xr:uid="{023F5CEA-9772-446F-A43C-AFF71B452123}"/>
    <cellStyle name="Normal 5 5 3 8" xfId="2914" xr:uid="{592F14EE-A7F8-46F6-B103-B65FD783270F}"/>
    <cellStyle name="Normal 5 5 4" xfId="103" xr:uid="{89A41757-DFB9-4FD4-8814-9EC1503F4DD2}"/>
    <cellStyle name="Normal 5 5 4 2" xfId="569" xr:uid="{93705F8F-0375-4A94-915F-3C775DBB29F7}"/>
    <cellStyle name="Normal 5 5 4 2 2" xfId="570" xr:uid="{C5C13D59-C2A9-4311-9A00-BC932741FA2B}"/>
    <cellStyle name="Normal 5 5 4 2 2 2" xfId="1369" xr:uid="{BE72812F-21D3-4BC1-82AD-DB4B58A8F240}"/>
    <cellStyle name="Normal 5 5 4 2 2 2 2" xfId="1370" xr:uid="{516F3B5E-908F-43B2-ADF1-7DF6D4780A54}"/>
    <cellStyle name="Normal 5 5 4 2 2 3" xfId="1371" xr:uid="{42DB5F64-1D5F-4974-B62E-67ABB376F1BC}"/>
    <cellStyle name="Normal 5 5 4 2 2 4" xfId="2915" xr:uid="{6C8171CC-C3F6-4745-B4DB-F9BF41C47632}"/>
    <cellStyle name="Normal 5 5 4 2 3" xfId="1372" xr:uid="{520BFC40-990D-4213-AB07-248D5918BBEF}"/>
    <cellStyle name="Normal 5 5 4 2 3 2" xfId="1373" xr:uid="{0A2F0117-B96E-4E6B-BB71-1C4A3CBF68FE}"/>
    <cellStyle name="Normal 5 5 4 2 4" xfId="1374" xr:uid="{1766D134-F713-4068-945A-C94CB8B795B2}"/>
    <cellStyle name="Normal 5 5 4 2 5" xfId="2916" xr:uid="{4B70A844-8815-4DB8-A257-60B3D2C25D24}"/>
    <cellStyle name="Normal 5 5 4 3" xfId="571" xr:uid="{A5A0B9D5-7E5A-4798-9842-1E044FCCA69F}"/>
    <cellStyle name="Normal 5 5 4 3 2" xfId="1375" xr:uid="{9D6DEBF2-2FAD-4DCC-8D15-32060F6622F8}"/>
    <cellStyle name="Normal 5 5 4 3 2 2" xfId="1376" xr:uid="{B39A6285-766A-4EAE-B71A-39D219847FF7}"/>
    <cellStyle name="Normal 5 5 4 3 3" xfId="1377" xr:uid="{E6E8160E-7C24-4B39-83EC-3051C1C4DC9B}"/>
    <cellStyle name="Normal 5 5 4 3 4" xfId="2917" xr:uid="{C7C9A052-41EA-427D-8BCA-E8CE8F56ED2D}"/>
    <cellStyle name="Normal 5 5 4 4" xfId="1378" xr:uid="{8FE7ABB4-D73B-4DD7-801D-B75CEC95ABB7}"/>
    <cellStyle name="Normal 5 5 4 4 2" xfId="1379" xr:uid="{B2EA11F7-8285-4E25-A76B-6CD4DBA79ADA}"/>
    <cellStyle name="Normal 5 5 4 4 3" xfId="2918" xr:uid="{D3E8F351-BF44-427B-A6B2-6CC0075BDEA1}"/>
    <cellStyle name="Normal 5 5 4 4 4" xfId="2919" xr:uid="{FA680353-F21F-4D5B-8411-9ED40A626F10}"/>
    <cellStyle name="Normal 5 5 4 5" xfId="1380" xr:uid="{D6CB57EA-0F78-4C5B-98E6-668BE31FE987}"/>
    <cellStyle name="Normal 5 5 4 6" xfId="2920" xr:uid="{C6DBC3FA-417B-42D1-AB4E-81AF51DD1B57}"/>
    <cellStyle name="Normal 5 5 4 7" xfId="2921" xr:uid="{3F14B8C2-1367-4BB0-9A46-1AE23FF774A9}"/>
    <cellStyle name="Normal 5 5 5" xfId="308" xr:uid="{1A9D6752-3381-4294-A9DE-54AFB15B5850}"/>
    <cellStyle name="Normal 5 5 5 2" xfId="572" xr:uid="{9D03D07F-13C8-4610-8336-EFE7FFA072CF}"/>
    <cellStyle name="Normal 5 5 5 2 2" xfId="1381" xr:uid="{572856E9-D904-4606-9C64-A3145E7C2DEB}"/>
    <cellStyle name="Normal 5 5 5 2 2 2" xfId="1382" xr:uid="{E257609F-66EE-40CB-A659-7F92B0B96769}"/>
    <cellStyle name="Normal 5 5 5 2 3" xfId="1383" xr:uid="{D681C228-40D2-40EE-BE02-E14C01CC9D90}"/>
    <cellStyle name="Normal 5 5 5 2 4" xfId="2922" xr:uid="{F5EAC1F2-DC87-443D-9431-943882386B83}"/>
    <cellStyle name="Normal 5 5 5 3" xfId="1384" xr:uid="{338E3452-1A16-4691-BE2C-94A5E368387D}"/>
    <cellStyle name="Normal 5 5 5 3 2" xfId="1385" xr:uid="{49CE3624-0962-4C8A-86FB-D840E0A015DD}"/>
    <cellStyle name="Normal 5 5 5 3 3" xfId="2923" xr:uid="{4450CECB-3891-4ABE-B2A3-C200FAA04587}"/>
    <cellStyle name="Normal 5 5 5 3 4" xfId="2924" xr:uid="{4FD460AE-C5F0-40B1-BA56-8EDF06F4BC73}"/>
    <cellStyle name="Normal 5 5 5 4" xfId="1386" xr:uid="{20BE3C2B-37F4-47FF-AEDD-647A89FC9E32}"/>
    <cellStyle name="Normal 5 5 5 5" xfId="2925" xr:uid="{97754C7B-1ADE-414D-9EA3-F8A2EDE50664}"/>
    <cellStyle name="Normal 5 5 5 6" xfId="2926" xr:uid="{156AC0FF-69FF-494F-9DFD-037A47D16AAB}"/>
    <cellStyle name="Normal 5 5 6" xfId="309" xr:uid="{1D0445DC-1D91-4AEA-86D4-44AD7BEE37CF}"/>
    <cellStyle name="Normal 5 5 6 2" xfId="1387" xr:uid="{E5D03BD9-EFD2-4A30-AD98-AFAE45B877B7}"/>
    <cellStyle name="Normal 5 5 6 2 2" xfId="1388" xr:uid="{79A3640E-3FD1-4906-AEC8-ABD9D2750457}"/>
    <cellStyle name="Normal 5 5 6 2 3" xfId="2927" xr:uid="{92B38E51-2DBC-431C-9FF2-43D3FE180373}"/>
    <cellStyle name="Normal 5 5 6 2 4" xfId="2928" xr:uid="{6BC8BF81-09D0-45CD-BEF4-169AB20DAE82}"/>
    <cellStyle name="Normal 5 5 6 3" xfId="1389" xr:uid="{635ADEB0-7F5C-431D-86DC-69D37FC6AA94}"/>
    <cellStyle name="Normal 5 5 6 4" xfId="2929" xr:uid="{99D277B2-847D-48DF-B2B9-BB33207CAF72}"/>
    <cellStyle name="Normal 5 5 6 5" xfId="2930" xr:uid="{11C99F33-CF8E-4092-881B-D455F5A197FF}"/>
    <cellStyle name="Normal 5 5 7" xfId="1390" xr:uid="{58E9C54C-E3EA-4B9C-8CC9-8FABFBB505B3}"/>
    <cellStyle name="Normal 5 5 7 2" xfId="1391" xr:uid="{1532F13C-98C4-46C2-825F-62D2337B0BE5}"/>
    <cellStyle name="Normal 5 5 7 3" xfId="2931" xr:uid="{94F9410F-AAA8-49B9-9278-D66353CE8D9E}"/>
    <cellStyle name="Normal 5 5 7 4" xfId="2932" xr:uid="{0986FF5C-605A-4066-A852-077240D308B4}"/>
    <cellStyle name="Normal 5 5 8" xfId="1392" xr:uid="{C063A3D6-186A-4110-AD68-0CC42BA99CDE}"/>
    <cellStyle name="Normal 5 5 8 2" xfId="2933" xr:uid="{49EBAC07-2C07-44CF-B9CC-B981856CCF2E}"/>
    <cellStyle name="Normal 5 5 8 3" xfId="2934" xr:uid="{E9087CF1-1EBD-44BE-B5A4-06796A815125}"/>
    <cellStyle name="Normal 5 5 8 4" xfId="2935" xr:uid="{C84A6137-17EA-459E-9CED-F816FFE06C5D}"/>
    <cellStyle name="Normal 5 5 9" xfId="2936" xr:uid="{342DB762-B84A-4F02-B758-B5F91F6C336D}"/>
    <cellStyle name="Normal 5 6" xfId="104" xr:uid="{FE7AD218-F95D-4827-B600-7CD83A8C1D68}"/>
    <cellStyle name="Normal 5 6 10" xfId="2937" xr:uid="{E2AE9445-FA7C-4013-B81D-4CAFCC54CA44}"/>
    <cellStyle name="Normal 5 6 11" xfId="2938" xr:uid="{E590C95E-BEB9-47CF-ADD0-F85509D33391}"/>
    <cellStyle name="Normal 5 6 2" xfId="105" xr:uid="{47ACCAB8-2A6A-457D-8A6D-C33BC26D89C4}"/>
    <cellStyle name="Normal 5 6 2 2" xfId="310" xr:uid="{D5143284-CB26-4A93-B585-4B7FBDD7A076}"/>
    <cellStyle name="Normal 5 6 2 2 2" xfId="573" xr:uid="{7E7EE723-426F-4138-BEF6-2AB34C165090}"/>
    <cellStyle name="Normal 5 6 2 2 2 2" xfId="574" xr:uid="{36D9270D-D0E0-4614-9896-C184AAA595C6}"/>
    <cellStyle name="Normal 5 6 2 2 2 2 2" xfId="1393" xr:uid="{B743C691-16B9-47A2-AEB2-2237910312B2}"/>
    <cellStyle name="Normal 5 6 2 2 2 2 3" xfId="2939" xr:uid="{D0929529-7B7E-4E8D-83DB-E85F896BFEAD}"/>
    <cellStyle name="Normal 5 6 2 2 2 2 4" xfId="2940" xr:uid="{8587B597-9F7B-4C72-914C-A410497BA8D1}"/>
    <cellStyle name="Normal 5 6 2 2 2 3" xfId="1394" xr:uid="{BEAB4E70-1E3B-45FC-9438-9AFCA3060DA0}"/>
    <cellStyle name="Normal 5 6 2 2 2 3 2" xfId="2941" xr:uid="{604F6B57-DF06-4BE8-9B54-264F8C7ABB8F}"/>
    <cellStyle name="Normal 5 6 2 2 2 3 3" xfId="2942" xr:uid="{1EB6CFCD-3BC7-4E41-B55E-A66E724AB9FB}"/>
    <cellStyle name="Normal 5 6 2 2 2 3 4" xfId="2943" xr:uid="{196A7633-6F7B-462F-A3CB-5D86FE526A85}"/>
    <cellStyle name="Normal 5 6 2 2 2 4" xfId="2944" xr:uid="{C0066FE8-BD38-4B5B-A26D-0A1A0F07A7BB}"/>
    <cellStyle name="Normal 5 6 2 2 2 5" xfId="2945" xr:uid="{B64718F9-3565-4D7E-BA80-A3BE298948CF}"/>
    <cellStyle name="Normal 5 6 2 2 2 6" xfId="2946" xr:uid="{5AC7C792-A298-45B2-A17D-69C72F9CE220}"/>
    <cellStyle name="Normal 5 6 2 2 3" xfId="575" xr:uid="{2377EEB4-E0AA-4EE1-8244-5AAE44B2A446}"/>
    <cellStyle name="Normal 5 6 2 2 3 2" xfId="1395" xr:uid="{1201D71A-9D66-43D2-ABAB-D6D4EEA2E33E}"/>
    <cellStyle name="Normal 5 6 2 2 3 2 2" xfId="2947" xr:uid="{31BA7ECD-7B53-4ABC-B875-CE2620807197}"/>
    <cellStyle name="Normal 5 6 2 2 3 2 3" xfId="2948" xr:uid="{A8A8B622-0C40-4C27-9B9F-5CB32AB8C1BF}"/>
    <cellStyle name="Normal 5 6 2 2 3 2 4" xfId="2949" xr:uid="{3820A589-2990-4AA8-87C3-B4D3B20898B3}"/>
    <cellStyle name="Normal 5 6 2 2 3 3" xfId="2950" xr:uid="{B9E2B1F5-88CE-4AAC-9373-D950F3D83C5A}"/>
    <cellStyle name="Normal 5 6 2 2 3 4" xfId="2951" xr:uid="{70E7F9B8-6450-4FC7-A8DB-A7452D13559F}"/>
    <cellStyle name="Normal 5 6 2 2 3 5" xfId="2952" xr:uid="{F0E78F4E-EA00-4F15-BACF-BE5BA796C9DF}"/>
    <cellStyle name="Normal 5 6 2 2 4" xfId="1396" xr:uid="{8A6C4B06-AF86-4692-A8AF-D720099EAD61}"/>
    <cellStyle name="Normal 5 6 2 2 4 2" xfId="2953" xr:uid="{7788E295-6470-431F-80DC-28EFA8D4D700}"/>
    <cellStyle name="Normal 5 6 2 2 4 3" xfId="2954" xr:uid="{7AB41493-CB33-4797-8152-EAC575141D75}"/>
    <cellStyle name="Normal 5 6 2 2 4 4" xfId="2955" xr:uid="{763B5F5A-3DFB-418C-A076-2E3FF09C09F6}"/>
    <cellStyle name="Normal 5 6 2 2 5" xfId="2956" xr:uid="{7516F53A-E44F-4DC7-AECE-429441CD205F}"/>
    <cellStyle name="Normal 5 6 2 2 5 2" xfId="2957" xr:uid="{52251763-CF1C-4635-A82A-A7727EAF068C}"/>
    <cellStyle name="Normal 5 6 2 2 5 3" xfId="2958" xr:uid="{E66FCE7D-B47A-4875-AFAC-3A00CB9EB395}"/>
    <cellStyle name="Normal 5 6 2 2 5 4" xfId="2959" xr:uid="{736DC068-A7E6-4E11-92B0-16BC5744FF4F}"/>
    <cellStyle name="Normal 5 6 2 2 6" xfId="2960" xr:uid="{FA746CE7-2D98-41CD-8D98-2EFDBCD4C257}"/>
    <cellStyle name="Normal 5 6 2 2 7" xfId="2961" xr:uid="{1C1EDAFD-CF20-4845-B6BF-9E37BA47E37B}"/>
    <cellStyle name="Normal 5 6 2 2 8" xfId="2962" xr:uid="{CE6C45F6-2150-45EB-8419-79C8CC182AC0}"/>
    <cellStyle name="Normal 5 6 2 3" xfId="576" xr:uid="{D27FD496-B723-4DBA-B508-B4FA19C2E434}"/>
    <cellStyle name="Normal 5 6 2 3 2" xfId="577" xr:uid="{1490FC95-C6CA-4180-8E55-C2CC506E6DF5}"/>
    <cellStyle name="Normal 5 6 2 3 2 2" xfId="578" xr:uid="{E45E9A38-B6F5-4EF9-80FE-1446CE276161}"/>
    <cellStyle name="Normal 5 6 2 3 2 3" xfId="2963" xr:uid="{354197BB-3D5A-4941-9DB1-0CB74A475EF9}"/>
    <cellStyle name="Normal 5 6 2 3 2 4" xfId="2964" xr:uid="{8192E16E-B06B-42D4-8EF0-BDA3512CC3D1}"/>
    <cellStyle name="Normal 5 6 2 3 3" xfId="579" xr:uid="{C723C17F-5C98-4DCF-94BC-7D01C0641B7A}"/>
    <cellStyle name="Normal 5 6 2 3 3 2" xfId="2965" xr:uid="{B09CEE79-9B36-408B-95D5-D83E69C98B20}"/>
    <cellStyle name="Normal 5 6 2 3 3 3" xfId="2966" xr:uid="{A4757FC1-7D4F-4F04-A327-ED3D2F7677BC}"/>
    <cellStyle name="Normal 5 6 2 3 3 4" xfId="2967" xr:uid="{A9C91860-6365-4D76-ABA5-80DCDC87E562}"/>
    <cellStyle name="Normal 5 6 2 3 4" xfId="2968" xr:uid="{DCD14D6E-9031-4D28-97D4-8CAA93E3B156}"/>
    <cellStyle name="Normal 5 6 2 3 5" xfId="2969" xr:uid="{8F0C1793-4BBF-48F0-8114-A7AF3D44ECC7}"/>
    <cellStyle name="Normal 5 6 2 3 6" xfId="2970" xr:uid="{BD507A36-4AC2-4AEE-815D-41DC51AFF6A1}"/>
    <cellStyle name="Normal 5 6 2 4" xfId="580" xr:uid="{1A828C99-FA01-4AD9-A69B-2CD66437C50F}"/>
    <cellStyle name="Normal 5 6 2 4 2" xfId="581" xr:uid="{7B2F77BA-E228-451E-B109-ED890759A71E}"/>
    <cellStyle name="Normal 5 6 2 4 2 2" xfId="2971" xr:uid="{1F165105-5306-43DF-8AC3-764AC866DDE5}"/>
    <cellStyle name="Normal 5 6 2 4 2 3" xfId="2972" xr:uid="{96F7F5D2-5480-4955-9923-6F84759D52E3}"/>
    <cellStyle name="Normal 5 6 2 4 2 4" xfId="2973" xr:uid="{226BB58A-B30C-4EE1-AE6C-FBD862944A8B}"/>
    <cellStyle name="Normal 5 6 2 4 3" xfId="2974" xr:uid="{3CAF5779-B6E4-4F4E-8B45-EDA2FE3674D2}"/>
    <cellStyle name="Normal 5 6 2 4 4" xfId="2975" xr:uid="{59BFC592-EF30-4721-B2D1-0196576FBD5D}"/>
    <cellStyle name="Normal 5 6 2 4 5" xfId="2976" xr:uid="{505FBF0D-D978-40C7-8C15-4EB76257D995}"/>
    <cellStyle name="Normal 5 6 2 5" xfId="582" xr:uid="{9990DE2E-1D2A-4DFE-A10F-AD6333E67B3C}"/>
    <cellStyle name="Normal 5 6 2 5 2" xfId="2977" xr:uid="{DB68EE69-0FFC-4244-A39B-9044399B29E1}"/>
    <cellStyle name="Normal 5 6 2 5 3" xfId="2978" xr:uid="{29B97334-D7C4-4470-BFA9-941DA0D71AF3}"/>
    <cellStyle name="Normal 5 6 2 5 4" xfId="2979" xr:uid="{74FF92DC-C493-4DE7-AE9C-A9D5A5F902A4}"/>
    <cellStyle name="Normal 5 6 2 6" xfId="2980" xr:uid="{959EEB2A-8EF3-4A10-B9C5-C3A361D7E9BC}"/>
    <cellStyle name="Normal 5 6 2 6 2" xfId="2981" xr:uid="{09A0A516-8D52-45F0-9808-B690E999D2BA}"/>
    <cellStyle name="Normal 5 6 2 6 3" xfId="2982" xr:uid="{938A09C9-A33E-4431-A3B3-47375369E4B8}"/>
    <cellStyle name="Normal 5 6 2 6 4" xfId="2983" xr:uid="{9884BD93-CDD0-4B39-B9EE-71BBAECBA03C}"/>
    <cellStyle name="Normal 5 6 2 7" xfId="2984" xr:uid="{41DF902D-4ECF-4160-8BB4-C34725E66CEA}"/>
    <cellStyle name="Normal 5 6 2 8" xfId="2985" xr:uid="{8AABB25E-1D46-42BA-9666-59F8BEE7CF6A}"/>
    <cellStyle name="Normal 5 6 2 9" xfId="2986" xr:uid="{2B16BE89-5B27-4093-A586-E6DFDA7B6ECE}"/>
    <cellStyle name="Normal 5 6 3" xfId="311" xr:uid="{1F02F3F5-E82B-47B7-B207-EF30BF1A8789}"/>
    <cellStyle name="Normal 5 6 3 2" xfId="583" xr:uid="{4776B69C-9890-4148-A97C-944AF4CB3520}"/>
    <cellStyle name="Normal 5 6 3 2 2" xfId="584" xr:uid="{F5914E41-C1B5-4ED9-9FB4-6DDF28E5480E}"/>
    <cellStyle name="Normal 5 6 3 2 2 2" xfId="1397" xr:uid="{99E59C24-7835-497F-9C9F-8124CA20FA5C}"/>
    <cellStyle name="Normal 5 6 3 2 2 2 2" xfId="1398" xr:uid="{47395765-DF62-44CA-9D04-B03E47CD4D48}"/>
    <cellStyle name="Normal 5 6 3 2 2 3" xfId="1399" xr:uid="{FEF74176-6850-4108-BEE4-E2B8A151DB62}"/>
    <cellStyle name="Normal 5 6 3 2 2 4" xfId="2987" xr:uid="{0DB56537-D92F-4DAF-83BB-C5453C9B481E}"/>
    <cellStyle name="Normal 5 6 3 2 3" xfId="1400" xr:uid="{6CE491F4-6A24-4BE7-92B1-85BDAF44DF0C}"/>
    <cellStyle name="Normal 5 6 3 2 3 2" xfId="1401" xr:uid="{87C6AFD7-33CE-4728-8F57-D8FF1528FBCE}"/>
    <cellStyle name="Normal 5 6 3 2 3 3" xfId="2988" xr:uid="{00C13196-1B7A-44C9-ABB7-BEE1B1C20D70}"/>
    <cellStyle name="Normal 5 6 3 2 3 4" xfId="2989" xr:uid="{6408A1ED-7928-49D1-AB11-7EE0C9D69015}"/>
    <cellStyle name="Normal 5 6 3 2 4" xfId="1402" xr:uid="{ED7CB23B-FB03-4419-9392-E45989D41C0F}"/>
    <cellStyle name="Normal 5 6 3 2 5" xfId="2990" xr:uid="{FD2E0EDC-E412-4706-AEEA-B1DBADE987BB}"/>
    <cellStyle name="Normal 5 6 3 2 6" xfId="2991" xr:uid="{671240B3-2985-4467-A3C2-33EA162EBC69}"/>
    <cellStyle name="Normal 5 6 3 3" xfId="585" xr:uid="{20BAD5FC-FD3A-489C-8A16-F772CFF1E972}"/>
    <cellStyle name="Normal 5 6 3 3 2" xfId="1403" xr:uid="{8F5E3968-D0CF-4BCC-A175-2765EDF9C48B}"/>
    <cellStyle name="Normal 5 6 3 3 2 2" xfId="1404" xr:uid="{B9328C31-5262-4DA4-99B8-F9391394402F}"/>
    <cellStyle name="Normal 5 6 3 3 2 3" xfId="2992" xr:uid="{C277AB08-CF89-474C-A2B8-996729C848DD}"/>
    <cellStyle name="Normal 5 6 3 3 2 4" xfId="2993" xr:uid="{DD139CAF-D196-47B5-ADED-304E1D45293B}"/>
    <cellStyle name="Normal 5 6 3 3 3" xfId="1405" xr:uid="{8BF51800-B9E5-4CE1-84DF-3B4426323F1E}"/>
    <cellStyle name="Normal 5 6 3 3 4" xfId="2994" xr:uid="{AB8B114A-1B3E-4B18-835B-828A60E674E8}"/>
    <cellStyle name="Normal 5 6 3 3 5" xfId="2995" xr:uid="{863C3036-0F45-4D26-89BF-BCB7B0075470}"/>
    <cellStyle name="Normal 5 6 3 4" xfId="1406" xr:uid="{B9C9022E-B99E-4CA4-B6C6-B9666F152A7E}"/>
    <cellStyle name="Normal 5 6 3 4 2" xfId="1407" xr:uid="{7FEEA2F4-73E7-4E15-A0AB-10A50469352E}"/>
    <cellStyle name="Normal 5 6 3 4 3" xfId="2996" xr:uid="{91C8C57D-C782-4C3D-8316-2633E1752858}"/>
    <cellStyle name="Normal 5 6 3 4 4" xfId="2997" xr:uid="{76531FBC-CD11-4D07-900F-FD97DA658710}"/>
    <cellStyle name="Normal 5 6 3 5" xfId="1408" xr:uid="{CCC37417-7DDB-4031-93D6-903E08A0E857}"/>
    <cellStyle name="Normal 5 6 3 5 2" xfId="2998" xr:uid="{FC31624C-EB95-4293-B106-39F804735702}"/>
    <cellStyle name="Normal 5 6 3 5 3" xfId="2999" xr:uid="{1F1BCBCB-FDD5-4B0A-A78F-C4A26396189C}"/>
    <cellStyle name="Normal 5 6 3 5 4" xfId="3000" xr:uid="{DF2DFCA1-A7B7-47E9-AE26-DA45BAEC896F}"/>
    <cellStyle name="Normal 5 6 3 6" xfId="3001" xr:uid="{707243B8-99E5-4ABE-9F2D-385E01F79D2F}"/>
    <cellStyle name="Normal 5 6 3 7" xfId="3002" xr:uid="{66F2CC36-BDF9-4F70-8E58-E8D38C3F9282}"/>
    <cellStyle name="Normal 5 6 3 8" xfId="3003" xr:uid="{5FBBD0FB-F526-4D35-A75A-B2537C8C6D25}"/>
    <cellStyle name="Normal 5 6 4" xfId="312" xr:uid="{FC9E2512-F9FB-492F-BF7B-17570FA1D0E0}"/>
    <cellStyle name="Normal 5 6 4 2" xfId="586" xr:uid="{CB86B7D5-AE70-4BAF-B75D-18368195B619}"/>
    <cellStyle name="Normal 5 6 4 2 2" xfId="587" xr:uid="{33E62D76-7475-4B73-8F5D-99C2951E35B4}"/>
    <cellStyle name="Normal 5 6 4 2 2 2" xfId="1409" xr:uid="{959737AC-9A17-4577-89D7-DAD51C2A1EAB}"/>
    <cellStyle name="Normal 5 6 4 2 2 3" xfId="3004" xr:uid="{3BEF4F03-B05F-4D35-9131-AF4760767E91}"/>
    <cellStyle name="Normal 5 6 4 2 2 4" xfId="3005" xr:uid="{31D38CD8-9497-401F-BC2D-12301B2EDDA6}"/>
    <cellStyle name="Normal 5 6 4 2 3" xfId="1410" xr:uid="{7488857B-313F-46E2-8A4F-B5350E250175}"/>
    <cellStyle name="Normal 5 6 4 2 4" xfId="3006" xr:uid="{EE603075-821F-4D90-96FE-D823D160B7D0}"/>
    <cellStyle name="Normal 5 6 4 2 5" xfId="3007" xr:uid="{B263B657-70AF-4C39-8E9D-961028CC2E32}"/>
    <cellStyle name="Normal 5 6 4 3" xfId="588" xr:uid="{CE317F3A-7D4E-4C81-84E4-75DD1D6CC554}"/>
    <cellStyle name="Normal 5 6 4 3 2" xfId="1411" xr:uid="{3C43FD58-BC0E-4173-8416-2E17599C0482}"/>
    <cellStyle name="Normal 5 6 4 3 3" xfId="3008" xr:uid="{E7B64CC8-D1BF-4931-800C-22C9B1471634}"/>
    <cellStyle name="Normal 5 6 4 3 4" xfId="3009" xr:uid="{9BA75E0D-8A81-4B97-9280-5028AD62EBAB}"/>
    <cellStyle name="Normal 5 6 4 4" xfId="1412" xr:uid="{97170B85-E1A5-4AD4-83BD-60D76D9FB3D0}"/>
    <cellStyle name="Normal 5 6 4 4 2" xfId="3010" xr:uid="{D0155811-BC42-4909-B383-94CEE3C62B5F}"/>
    <cellStyle name="Normal 5 6 4 4 3" xfId="3011" xr:uid="{E13EE843-61B8-402F-91C5-F18746A93BC1}"/>
    <cellStyle name="Normal 5 6 4 4 4" xfId="3012" xr:uid="{725C615A-025E-432E-A096-8A852938F49B}"/>
    <cellStyle name="Normal 5 6 4 5" xfId="3013" xr:uid="{2348C21E-1CBD-4AC0-904E-7A2BFCFC1D24}"/>
    <cellStyle name="Normal 5 6 4 6" xfId="3014" xr:uid="{FEE8FFAC-AD7C-4BD1-9AAD-ECD3B4480456}"/>
    <cellStyle name="Normal 5 6 4 7" xfId="3015" xr:uid="{272779F7-FE22-4C66-86EC-DA820FEC3A18}"/>
    <cellStyle name="Normal 5 6 5" xfId="313" xr:uid="{7535342D-FFA4-475B-8349-B79895CEA2C4}"/>
    <cellStyle name="Normal 5 6 5 2" xfId="589" xr:uid="{DE7B7171-7F13-4DC8-97D9-28F1597B6585}"/>
    <cellStyle name="Normal 5 6 5 2 2" xfId="1413" xr:uid="{D2330DE6-DD11-4A26-907B-6CA79221A8FB}"/>
    <cellStyle name="Normal 5 6 5 2 3" xfId="3016" xr:uid="{05A899D8-1EC3-4248-A00C-2B7F9EF7AA1B}"/>
    <cellStyle name="Normal 5 6 5 2 4" xfId="3017" xr:uid="{3E06AF62-BDE2-4943-8B0D-00BB5C7E701D}"/>
    <cellStyle name="Normal 5 6 5 3" xfId="1414" xr:uid="{632C10EA-DB2D-487A-8520-810AE254E0F5}"/>
    <cellStyle name="Normal 5 6 5 3 2" xfId="3018" xr:uid="{5C60E20C-46DF-4D55-8C78-5141E3DCC522}"/>
    <cellStyle name="Normal 5 6 5 3 3" xfId="3019" xr:uid="{7F6C0A4E-3DA9-4104-A75D-E484D3AA09B2}"/>
    <cellStyle name="Normal 5 6 5 3 4" xfId="3020" xr:uid="{D6D772A4-BB34-4086-AE08-3CB9BF0364CC}"/>
    <cellStyle name="Normal 5 6 5 4" xfId="3021" xr:uid="{97F55AD0-4F9F-4D07-8781-A2D5CA8A8095}"/>
    <cellStyle name="Normal 5 6 5 5" xfId="3022" xr:uid="{4EE002D6-4919-44B6-8B34-BAE6FD80AE1F}"/>
    <cellStyle name="Normal 5 6 5 6" xfId="3023" xr:uid="{61688121-EC60-4919-ABEA-B798CC6A377A}"/>
    <cellStyle name="Normal 5 6 6" xfId="590" xr:uid="{6713D3DA-1AF3-442F-A8D1-1D6E0F5E89FB}"/>
    <cellStyle name="Normal 5 6 6 2" xfId="1415" xr:uid="{ACF72D0B-23F2-483F-AE1E-52815139E96B}"/>
    <cellStyle name="Normal 5 6 6 2 2" xfId="3024" xr:uid="{EF1FBBF5-B6F4-4B67-9065-6C34C873D4A6}"/>
    <cellStyle name="Normal 5 6 6 2 3" xfId="3025" xr:uid="{146E78EE-E056-4C33-BBDA-E764DDA0755D}"/>
    <cellStyle name="Normal 5 6 6 2 4" xfId="3026" xr:uid="{3F369B19-D0DB-4A04-802B-B228408E9B23}"/>
    <cellStyle name="Normal 5 6 6 3" xfId="3027" xr:uid="{FC1E7156-F4C6-4D71-AACC-54A6EF2E1714}"/>
    <cellStyle name="Normal 5 6 6 4" xfId="3028" xr:uid="{900CA359-7E4D-44CD-A42E-33C7BFF6995E}"/>
    <cellStyle name="Normal 5 6 6 5" xfId="3029" xr:uid="{FDB92D23-5E11-4038-9967-6AE1D42A8FFF}"/>
    <cellStyle name="Normal 5 6 7" xfId="1416" xr:uid="{0EC0E5CB-3075-4652-AD85-88FDC7080527}"/>
    <cellStyle name="Normal 5 6 7 2" xfId="3030" xr:uid="{BD117E0A-36EF-459F-9993-C22C3B6D3DC5}"/>
    <cellStyle name="Normal 5 6 7 3" xfId="3031" xr:uid="{86AD7EAF-CDA7-4705-A5E8-07CCB3CE81B0}"/>
    <cellStyle name="Normal 5 6 7 4" xfId="3032" xr:uid="{E95B47B7-0F21-42D5-BCBB-03FC635A9D8E}"/>
    <cellStyle name="Normal 5 6 8" xfId="3033" xr:uid="{FB466FF6-4B3E-4715-89F9-04A964DAFFD6}"/>
    <cellStyle name="Normal 5 6 8 2" xfId="3034" xr:uid="{6C2DA67B-6ACA-4D28-8BC1-56D9397DEC19}"/>
    <cellStyle name="Normal 5 6 8 3" xfId="3035" xr:uid="{02D26A51-886A-4863-8501-721A06506A42}"/>
    <cellStyle name="Normal 5 6 8 4" xfId="3036" xr:uid="{32D05657-D5C1-49A8-9DBE-672086914670}"/>
    <cellStyle name="Normal 5 6 9" xfId="3037" xr:uid="{CF18EBC9-F645-44FE-8A45-238DC945500D}"/>
    <cellStyle name="Normal 5 7" xfId="106" xr:uid="{3AF42D56-35ED-4592-9494-8265AFD16A21}"/>
    <cellStyle name="Normal 5 7 2" xfId="107" xr:uid="{65B4B18F-5220-4FB6-BE2D-A4A56EDBE43D}"/>
    <cellStyle name="Normal 5 7 2 2" xfId="314" xr:uid="{D8E143B4-5F95-404A-A7D8-F911D012ECED}"/>
    <cellStyle name="Normal 5 7 2 2 2" xfId="591" xr:uid="{C4505020-7046-42B4-8530-89CE5C86C4AF}"/>
    <cellStyle name="Normal 5 7 2 2 2 2" xfId="1417" xr:uid="{A90807E4-EF14-4652-8A48-235BD5C83080}"/>
    <cellStyle name="Normal 5 7 2 2 2 3" xfId="3038" xr:uid="{1C9D2E35-602C-4E46-AD02-C08A9FA3362B}"/>
    <cellStyle name="Normal 5 7 2 2 2 4" xfId="3039" xr:uid="{B3DBE3D4-88CC-475B-81A8-4C6FBFB74A9A}"/>
    <cellStyle name="Normal 5 7 2 2 3" xfId="1418" xr:uid="{F4B3162B-C944-45ED-B10B-8B79BD128977}"/>
    <cellStyle name="Normal 5 7 2 2 3 2" xfId="3040" xr:uid="{4F29BD17-F4B5-4075-878F-7D57D47C58A7}"/>
    <cellStyle name="Normal 5 7 2 2 3 3" xfId="3041" xr:uid="{98259826-A7FD-4206-B941-36EF95A0FEA2}"/>
    <cellStyle name="Normal 5 7 2 2 3 4" xfId="3042" xr:uid="{DEADDB87-5540-4713-BFE9-483F851E0DD8}"/>
    <cellStyle name="Normal 5 7 2 2 4" xfId="3043" xr:uid="{497486F6-3405-41F6-8A4D-399BA13CC0B2}"/>
    <cellStyle name="Normal 5 7 2 2 5" xfId="3044" xr:uid="{6842DCAB-CAE8-42F8-B59F-BC08E3CBA7E6}"/>
    <cellStyle name="Normal 5 7 2 2 6" xfId="3045" xr:uid="{4B4EE111-F21F-40BA-90E4-6CE97300E991}"/>
    <cellStyle name="Normal 5 7 2 3" xfId="592" xr:uid="{FE1F4749-1332-42C3-A3FB-61EFD4BC555F}"/>
    <cellStyle name="Normal 5 7 2 3 2" xfId="1419" xr:uid="{C11E63C3-52BF-4678-ACEB-B46AE4DCBE80}"/>
    <cellStyle name="Normal 5 7 2 3 2 2" xfId="3046" xr:uid="{0C1BE87D-EF79-4FD5-9DF2-C4F5BB4A1B41}"/>
    <cellStyle name="Normal 5 7 2 3 2 3" xfId="3047" xr:uid="{5225F38D-B0A8-4AF6-BDB4-F444F3548A05}"/>
    <cellStyle name="Normal 5 7 2 3 2 4" xfId="3048" xr:uid="{F8AF2BDA-D906-4A16-B628-A666BA403424}"/>
    <cellStyle name="Normal 5 7 2 3 3" xfId="3049" xr:uid="{3FC3F300-B314-4FED-897E-2311F25B0DC5}"/>
    <cellStyle name="Normal 5 7 2 3 4" xfId="3050" xr:uid="{750CD026-171E-41EF-9F48-D7657A5BD00B}"/>
    <cellStyle name="Normal 5 7 2 3 5" xfId="3051" xr:uid="{5028DEAB-5FBB-47D9-89E8-2895F8448146}"/>
    <cellStyle name="Normal 5 7 2 4" xfId="1420" xr:uid="{7222444A-77AE-41E8-95E8-9E91C10D13A3}"/>
    <cellStyle name="Normal 5 7 2 4 2" xfId="3052" xr:uid="{CEFE35B4-3F6C-4F27-9B21-D086B8930CD3}"/>
    <cellStyle name="Normal 5 7 2 4 3" xfId="3053" xr:uid="{B1BCDF25-23C1-461A-97F1-CB51E0213EBC}"/>
    <cellStyle name="Normal 5 7 2 4 4" xfId="3054" xr:uid="{C320D5B9-3944-4CB4-93E5-38D4DFF064D5}"/>
    <cellStyle name="Normal 5 7 2 5" xfId="3055" xr:uid="{C634E5A7-E78E-43CB-A29C-EE5F7AE00D54}"/>
    <cellStyle name="Normal 5 7 2 5 2" xfId="3056" xr:uid="{7437182F-88A4-45FD-9675-16F04F8FACCB}"/>
    <cellStyle name="Normal 5 7 2 5 3" xfId="3057" xr:uid="{DF640EBF-D952-4C25-8FFC-D03281A034C9}"/>
    <cellStyle name="Normal 5 7 2 5 4" xfId="3058" xr:uid="{7106AF7A-5CD1-42DB-9260-77568F496555}"/>
    <cellStyle name="Normal 5 7 2 6" xfId="3059" xr:uid="{DD9923A2-0A35-4A47-B597-391B8C8666D6}"/>
    <cellStyle name="Normal 5 7 2 7" xfId="3060" xr:uid="{0493EC4E-028B-47A7-AFC9-2D7E741E98C6}"/>
    <cellStyle name="Normal 5 7 2 8" xfId="3061" xr:uid="{203985FE-B938-4C14-A99B-563B6F26A988}"/>
    <cellStyle name="Normal 5 7 3" xfId="315" xr:uid="{414F5AFB-F4F9-41D5-B346-26500F29C218}"/>
    <cellStyle name="Normal 5 7 3 2" xfId="593" xr:uid="{02C81D1A-1EBC-48E1-B6D7-EDCD40ABD61F}"/>
    <cellStyle name="Normal 5 7 3 2 2" xfId="594" xr:uid="{D9C9FBC0-584A-417E-90D2-8E1D9942F094}"/>
    <cellStyle name="Normal 5 7 3 2 3" xfId="3062" xr:uid="{C5CCD111-9726-41EA-80DF-04655F94A035}"/>
    <cellStyle name="Normal 5 7 3 2 4" xfId="3063" xr:uid="{7E7C05DC-A902-4F48-A82F-F04B94B2AB45}"/>
    <cellStyle name="Normal 5 7 3 3" xfId="595" xr:uid="{E009A1BF-CF6E-4AD2-9C32-CCEAA862170C}"/>
    <cellStyle name="Normal 5 7 3 3 2" xfId="3064" xr:uid="{99D1DFF1-4E59-4201-8CE4-9E77E15105DF}"/>
    <cellStyle name="Normal 5 7 3 3 3" xfId="3065" xr:uid="{05E8EF31-C594-442F-8EF9-E60E88EC0792}"/>
    <cellStyle name="Normal 5 7 3 3 4" xfId="3066" xr:uid="{494E6F21-2A98-4519-BCE6-73F41EF80504}"/>
    <cellStyle name="Normal 5 7 3 4" xfId="3067" xr:uid="{865B2630-A91E-47F8-A1D0-DCCE0EAE4F81}"/>
    <cellStyle name="Normal 5 7 3 5" xfId="3068" xr:uid="{62ECCF54-02D2-4D3E-9A33-0A8D68EF4C69}"/>
    <cellStyle name="Normal 5 7 3 6" xfId="3069" xr:uid="{56E874DF-794C-498E-8CBA-DB73A62F5CAE}"/>
    <cellStyle name="Normal 5 7 4" xfId="316" xr:uid="{EF84BCDB-10A3-48B9-8285-A6B44715F9C5}"/>
    <cellStyle name="Normal 5 7 4 2" xfId="596" xr:uid="{D591CDDD-9D5C-4CE4-ADB2-F9E1D4C5594A}"/>
    <cellStyle name="Normal 5 7 4 2 2" xfId="3070" xr:uid="{E9DA75E5-E944-448A-BAA9-079EB96BC56C}"/>
    <cellStyle name="Normal 5 7 4 2 3" xfId="3071" xr:uid="{90048C9C-24E1-40AD-91DA-E4752A45F638}"/>
    <cellStyle name="Normal 5 7 4 2 4" xfId="3072" xr:uid="{15EFB7E8-9FC5-4826-9EA3-20E983C76138}"/>
    <cellStyle name="Normal 5 7 4 3" xfId="3073" xr:uid="{EE681576-6974-4185-AD92-308B33369B12}"/>
    <cellStyle name="Normal 5 7 4 4" xfId="3074" xr:uid="{25CD1D66-3AB7-4995-BCDC-61BB20E4E614}"/>
    <cellStyle name="Normal 5 7 4 5" xfId="3075" xr:uid="{A8A2FEE8-872D-4E29-B2C8-BF3AC99139D5}"/>
    <cellStyle name="Normal 5 7 5" xfId="597" xr:uid="{E3C9DD89-AA4F-4D47-A439-7BE3D8E56A58}"/>
    <cellStyle name="Normal 5 7 5 2" xfId="3076" xr:uid="{1EDD124A-6CEC-4830-9A15-C563D54DA100}"/>
    <cellStyle name="Normal 5 7 5 3" xfId="3077" xr:uid="{1326CDF3-107F-430A-B1B7-1634DE51A2C8}"/>
    <cellStyle name="Normal 5 7 5 4" xfId="3078" xr:uid="{B01994D8-45B9-483F-9225-5794E347E683}"/>
    <cellStyle name="Normal 5 7 6" xfId="3079" xr:uid="{6670FEC6-4D1B-40CC-9959-151ED96A7184}"/>
    <cellStyle name="Normal 5 7 6 2" xfId="3080" xr:uid="{EC025B0D-3CA3-4F37-81DB-BAA961DAB852}"/>
    <cellStyle name="Normal 5 7 6 3" xfId="3081" xr:uid="{419A6FD0-3705-4A55-9FEC-140A56BE901D}"/>
    <cellStyle name="Normal 5 7 6 4" xfId="3082" xr:uid="{5AFE0E60-1762-46C2-A3B9-5AB88BF5EECA}"/>
    <cellStyle name="Normal 5 7 7" xfId="3083" xr:uid="{1E33D836-ADFB-4E0A-A1B8-93B200546AF5}"/>
    <cellStyle name="Normal 5 7 8" xfId="3084" xr:uid="{2B0DEBF9-E9B4-4664-8EC6-F9FE220826FF}"/>
    <cellStyle name="Normal 5 7 9" xfId="3085" xr:uid="{818E53D2-6D81-4212-84C4-F754E315A261}"/>
    <cellStyle name="Normal 5 8" xfId="108" xr:uid="{2A1A88A1-FF9D-4DD3-9652-5C8E03C3E416}"/>
    <cellStyle name="Normal 5 8 2" xfId="317" xr:uid="{FC0EE8D7-10F8-4699-829A-C5479C9A8C3F}"/>
    <cellStyle name="Normal 5 8 2 2" xfId="598" xr:uid="{F8AEDBF2-D866-43EF-A6AB-D49DADA8C8E3}"/>
    <cellStyle name="Normal 5 8 2 2 2" xfId="1421" xr:uid="{D2A99821-567E-4E89-B14D-AE73E4928850}"/>
    <cellStyle name="Normal 5 8 2 2 2 2" xfId="1422" xr:uid="{967DAD30-F06C-444C-872B-B0F163718C49}"/>
    <cellStyle name="Normal 5 8 2 2 3" xfId="1423" xr:uid="{9FCDE693-DC02-43A9-8D0A-A5A28060FA62}"/>
    <cellStyle name="Normal 5 8 2 2 4" xfId="3086" xr:uid="{E09EB537-96C8-4703-9F89-DD303BB5FB45}"/>
    <cellStyle name="Normal 5 8 2 3" xfId="1424" xr:uid="{BA6D8D64-463A-4AD7-A85B-B7E1F80858C3}"/>
    <cellStyle name="Normal 5 8 2 3 2" xfId="1425" xr:uid="{E57BA2B9-DF16-44B9-8F3B-CB3EE1145F5F}"/>
    <cellStyle name="Normal 5 8 2 3 3" xfId="3087" xr:uid="{96FC3107-B6A4-4953-8D91-DB990E6CA2CC}"/>
    <cellStyle name="Normal 5 8 2 3 4" xfId="3088" xr:uid="{6F7BFC7D-3AFE-48EA-9915-CCB921386463}"/>
    <cellStyle name="Normal 5 8 2 4" xfId="1426" xr:uid="{B5C8D4CF-994E-4DCC-84D4-782124D02B37}"/>
    <cellStyle name="Normal 5 8 2 5" xfId="3089" xr:uid="{660174DA-C68F-4558-84B7-E9D031D95BE2}"/>
    <cellStyle name="Normal 5 8 2 6" xfId="3090" xr:uid="{F000B097-ED9E-4747-BAF0-D6EC997E0259}"/>
    <cellStyle name="Normal 5 8 3" xfId="599" xr:uid="{E1981911-E69C-467E-A934-A664E3009A92}"/>
    <cellStyle name="Normal 5 8 3 2" xfId="1427" xr:uid="{0953309B-A005-43DE-847C-DF36B50BC889}"/>
    <cellStyle name="Normal 5 8 3 2 2" xfId="1428" xr:uid="{5DAF9A1D-91E3-40DC-84FF-69B40309C954}"/>
    <cellStyle name="Normal 5 8 3 2 3" xfId="3091" xr:uid="{262F3B69-C7E1-4506-A726-03104252100E}"/>
    <cellStyle name="Normal 5 8 3 2 4" xfId="3092" xr:uid="{F0F410AB-C034-445D-BF46-B41C7859C6EB}"/>
    <cellStyle name="Normal 5 8 3 3" xfId="1429" xr:uid="{15EE1726-8EAB-4D5F-B863-DAA1884DEB4A}"/>
    <cellStyle name="Normal 5 8 3 4" xfId="3093" xr:uid="{E95C4232-97DB-4535-9CB7-4DAAF3E012B8}"/>
    <cellStyle name="Normal 5 8 3 5" xfId="3094" xr:uid="{A4C5F4D3-D0CA-4857-9A69-8CCC78DA895F}"/>
    <cellStyle name="Normal 5 8 4" xfId="1430" xr:uid="{C3DE4C68-2D72-44D5-B74C-2551F73A2BAA}"/>
    <cellStyle name="Normal 5 8 4 2" xfId="1431" xr:uid="{D6EE29DE-631B-430D-9FC8-B14F8161ED5B}"/>
    <cellStyle name="Normal 5 8 4 3" xfId="3095" xr:uid="{38629280-55F6-489E-8C28-825BE1C664F9}"/>
    <cellStyle name="Normal 5 8 4 4" xfId="3096" xr:uid="{A6A6AD66-EC76-481F-89E8-C164EBACC2A3}"/>
    <cellStyle name="Normal 5 8 5" xfId="1432" xr:uid="{09963C80-4DB9-494A-9DE8-D6582C2305E2}"/>
    <cellStyle name="Normal 5 8 5 2" xfId="3097" xr:uid="{93026C27-7AA1-44D4-93A8-832B7C1E51E1}"/>
    <cellStyle name="Normal 5 8 5 3" xfId="3098" xr:uid="{7CA7EE8A-8CB3-4D40-B7C1-7BCBEA51A3EC}"/>
    <cellStyle name="Normal 5 8 5 4" xfId="3099" xr:uid="{207440B8-E4A8-4CF0-9605-ADE3BF262513}"/>
    <cellStyle name="Normal 5 8 6" xfId="3100" xr:uid="{DBF7B4F3-40F8-45BC-B120-BB8553928FBF}"/>
    <cellStyle name="Normal 5 8 7" xfId="3101" xr:uid="{442A7573-35EB-4C06-9839-BEF2999E223B}"/>
    <cellStyle name="Normal 5 8 8" xfId="3102" xr:uid="{BC40E296-D824-40E3-AB3E-E81B68A272FF}"/>
    <cellStyle name="Normal 5 9" xfId="318" xr:uid="{ECD6AD07-4EA8-4019-B913-125D7955C501}"/>
    <cellStyle name="Normal 5 9 2" xfId="600" xr:uid="{D9AF832C-2080-4B3E-8309-63F5CB322409}"/>
    <cellStyle name="Normal 5 9 2 2" xfId="601" xr:uid="{00E20534-B23E-4BEF-BECB-4544CD20A774}"/>
    <cellStyle name="Normal 5 9 2 2 2" xfId="1433" xr:uid="{C24C6394-3238-4850-BC1A-4E843B3375D3}"/>
    <cellStyle name="Normal 5 9 2 2 3" xfId="3103" xr:uid="{570C075E-5086-486D-8D1E-CD247A77EF48}"/>
    <cellStyle name="Normal 5 9 2 2 4" xfId="3104" xr:uid="{5E9E2BFC-488A-4CFC-81CE-59DC2A4DAFA6}"/>
    <cellStyle name="Normal 5 9 2 3" xfId="1434" xr:uid="{A22FDB17-3FBA-4294-AA47-90D21A69020C}"/>
    <cellStyle name="Normal 5 9 2 4" xfId="3105" xr:uid="{91CC6C8B-E212-4594-8A3D-38C19B28846D}"/>
    <cellStyle name="Normal 5 9 2 5" xfId="3106" xr:uid="{469A4739-EF34-447B-BA96-2D6053BA2CC8}"/>
    <cellStyle name="Normal 5 9 3" xfId="602" xr:uid="{407ED369-8330-4CBC-B2F9-B09C0A54ECD3}"/>
    <cellStyle name="Normal 5 9 3 2" xfId="1435" xr:uid="{E2D72978-0EFA-4297-9B70-8826F89B84F8}"/>
    <cellStyle name="Normal 5 9 3 3" xfId="3107" xr:uid="{1805BE49-776D-46C3-83FC-9DEA673FA929}"/>
    <cellStyle name="Normal 5 9 3 4" xfId="3108" xr:uid="{01F56937-CD19-45F7-84F2-4035FFE4FD81}"/>
    <cellStyle name="Normal 5 9 4" xfId="1436" xr:uid="{7923C033-4B89-4275-8C2B-3AD22D019743}"/>
    <cellStyle name="Normal 5 9 4 2" xfId="3109" xr:uid="{C2A7AFB6-A490-47C8-85F8-FEEB01ED1DF4}"/>
    <cellStyle name="Normal 5 9 4 3" xfId="3110" xr:uid="{171A537C-369D-4EC7-9FF8-879927A44241}"/>
    <cellStyle name="Normal 5 9 4 4" xfId="3111" xr:uid="{99C090A2-0D15-4463-B233-8D92B0BD0270}"/>
    <cellStyle name="Normal 5 9 5" xfId="3112" xr:uid="{C1311723-6622-40BB-81EE-5032074A0CA1}"/>
    <cellStyle name="Normal 5 9 6" xfId="3113" xr:uid="{F35D68C6-427B-4DEF-94AB-D1AD236812D1}"/>
    <cellStyle name="Normal 5 9 7" xfId="3114" xr:uid="{FC28C520-9ACE-4EFC-95BD-A5C3E181E3EA}"/>
    <cellStyle name="Normal 6" xfId="109" xr:uid="{041B5BFE-A9AE-40E2-8A51-B1AA7FE56540}"/>
    <cellStyle name="Normal 6 10" xfId="319" xr:uid="{FF8828A4-048B-44C7-B467-DF2EB2F0901B}"/>
    <cellStyle name="Normal 6 10 2" xfId="1437" xr:uid="{4BB76E46-5F8C-4A42-9795-1A1FECB5486F}"/>
    <cellStyle name="Normal 6 10 2 2" xfId="3115" xr:uid="{A896F70C-373C-4FAA-9F01-642DBDF8CC86}"/>
    <cellStyle name="Normal 6 10 2 2 2" xfId="4588" xr:uid="{303717C5-6842-4C68-9024-415D4E81F18F}"/>
    <cellStyle name="Normal 6 10 2 3" xfId="3116" xr:uid="{F3BBC6EA-292D-4F12-B0B4-3E6DA3D17DD3}"/>
    <cellStyle name="Normal 6 10 2 4" xfId="3117" xr:uid="{B8190528-0F84-4DC2-AAF4-DEB2CBB12A80}"/>
    <cellStyle name="Normal 6 10 3" xfId="3118" xr:uid="{5027F107-E3B1-4C09-B56F-67BF22FA452C}"/>
    <cellStyle name="Normal 6 10 4" xfId="3119" xr:uid="{29635814-A6A3-475F-8D60-9DF54DE6A1BE}"/>
    <cellStyle name="Normal 6 10 5" xfId="3120" xr:uid="{FC4D3C2A-5FA0-40B9-8758-28680EE394F5}"/>
    <cellStyle name="Normal 6 11" xfId="1438" xr:uid="{983AF707-D610-4D8D-BF02-6D7E5FD38295}"/>
    <cellStyle name="Normal 6 11 2" xfId="3121" xr:uid="{F2332927-D697-4F40-BB65-D7E97CB28367}"/>
    <cellStyle name="Normal 6 11 3" xfId="3122" xr:uid="{929D0AB6-7CF8-4432-8D84-ABB874866930}"/>
    <cellStyle name="Normal 6 11 4" xfId="3123" xr:uid="{BDFF4DFA-BC4F-4E21-BF15-D676BD3600DD}"/>
    <cellStyle name="Normal 6 12" xfId="902" xr:uid="{9E4E26A2-D9AB-464D-A9EB-E29B1EAFF637}"/>
    <cellStyle name="Normal 6 12 2" xfId="3124" xr:uid="{7590C9A2-F62E-4F6B-8857-054B667A994B}"/>
    <cellStyle name="Normal 6 12 3" xfId="3125" xr:uid="{10A27992-1B8D-4D83-A8E9-25CE6B044A4C}"/>
    <cellStyle name="Normal 6 12 4" xfId="3126" xr:uid="{836E98D2-80AF-44F6-A350-33F16C30D30F}"/>
    <cellStyle name="Normal 6 13" xfId="899" xr:uid="{73E6A622-7B17-48B0-A1F8-88D343A0CC80}"/>
    <cellStyle name="Normal 6 13 2" xfId="3128" xr:uid="{F4993F57-17AB-476D-90DB-974C4A5FAA88}"/>
    <cellStyle name="Normal 6 13 3" xfId="4315" xr:uid="{F0B843DD-D61E-4A20-9397-23C7ED4586B5}"/>
    <cellStyle name="Normal 6 13 4" xfId="3127" xr:uid="{B8134B97-5E69-43A0-8AD4-04A7FFEB6483}"/>
    <cellStyle name="Normal 6 13 5" xfId="5319" xr:uid="{B3ADBD26-2BE0-4D05-AC6A-F245E5BA1438}"/>
    <cellStyle name="Normal 6 14" xfId="3129" xr:uid="{78986E90-B3D8-44ED-8826-267168856511}"/>
    <cellStyle name="Normal 6 15" xfId="3130" xr:uid="{744AB558-C697-4E12-A3A0-8DFDFB79200E}"/>
    <cellStyle name="Normal 6 16" xfId="3131" xr:uid="{7099E7FC-99CF-419C-BCD9-D9615396E92B}"/>
    <cellStyle name="Normal 6 2" xfId="110" xr:uid="{F9566E83-A0DD-4D2C-A58B-55AD074EBAFE}"/>
    <cellStyle name="Normal 6 2 2" xfId="320" xr:uid="{0550F9E9-70FB-48B3-BA43-AD2F4B942D67}"/>
    <cellStyle name="Normal 6 2 2 2" xfId="4671" xr:uid="{052947EA-1D81-44D0-9F8F-1829780C926C}"/>
    <cellStyle name="Normal 6 2 3" xfId="4560" xr:uid="{F13717BE-3EB6-45E0-82BD-F7128DC970E5}"/>
    <cellStyle name="Normal 6 3" xfId="111" xr:uid="{A0320648-2E22-495C-BAB8-570A83B6E58F}"/>
    <cellStyle name="Normal 6 3 10" xfId="3132" xr:uid="{58A5ACAB-442B-4310-AEC0-EFC6AB744D54}"/>
    <cellStyle name="Normal 6 3 11" xfId="3133" xr:uid="{E3EE5106-9DDD-4EA0-B97F-03848DF7D5E9}"/>
    <cellStyle name="Normal 6 3 2" xfId="112" xr:uid="{DB539C3C-DF94-4BB5-8517-7A2A20410347}"/>
    <cellStyle name="Normal 6 3 2 2" xfId="113" xr:uid="{302F2040-D4B2-4324-AA2C-BFA930DCC286}"/>
    <cellStyle name="Normal 6 3 2 2 2" xfId="321" xr:uid="{1CDC87ED-C896-4B05-8446-AA1D8B4DE2D8}"/>
    <cellStyle name="Normal 6 3 2 2 2 2" xfId="603" xr:uid="{1D7E8CFA-3E6C-4FC0-A77D-C2BCE3712B76}"/>
    <cellStyle name="Normal 6 3 2 2 2 2 2" xfId="604" xr:uid="{B0CC7730-8420-473B-BE82-90846837BF0C}"/>
    <cellStyle name="Normal 6 3 2 2 2 2 2 2" xfId="1439" xr:uid="{658925CD-7F9A-43AF-8045-B039C216676C}"/>
    <cellStyle name="Normal 6 3 2 2 2 2 2 2 2" xfId="1440" xr:uid="{2BA133F0-BFA0-46E8-B873-EF7F085E73F8}"/>
    <cellStyle name="Normal 6 3 2 2 2 2 2 3" xfId="1441" xr:uid="{49213AF1-8AC5-4A5C-9C8A-4EDCC2440244}"/>
    <cellStyle name="Normal 6 3 2 2 2 2 3" xfId="1442" xr:uid="{EDAEF9EF-312E-452C-9CF9-AAF963E42196}"/>
    <cellStyle name="Normal 6 3 2 2 2 2 3 2" xfId="1443" xr:uid="{1E24B351-5651-41B3-B5C6-ED470245DABE}"/>
    <cellStyle name="Normal 6 3 2 2 2 2 4" xfId="1444" xr:uid="{E2FF075D-D01E-4193-8128-C8C8FD745B2D}"/>
    <cellStyle name="Normal 6 3 2 2 2 3" xfId="605" xr:uid="{E106F779-AA2E-4FEE-AEDB-5B8A89A4B1D5}"/>
    <cellStyle name="Normal 6 3 2 2 2 3 2" xfId="1445" xr:uid="{B6339333-F638-4C5C-8BF6-DA2D4E7C50F0}"/>
    <cellStyle name="Normal 6 3 2 2 2 3 2 2" xfId="1446" xr:uid="{1F8082F1-D36B-4891-A2CC-3FEEC02A54FC}"/>
    <cellStyle name="Normal 6 3 2 2 2 3 3" xfId="1447" xr:uid="{30AEBF6F-7231-4736-A2B2-776FA95DD4C3}"/>
    <cellStyle name="Normal 6 3 2 2 2 3 4" xfId="3134" xr:uid="{1E03D39C-A363-412E-8C3A-20686C4EF479}"/>
    <cellStyle name="Normal 6 3 2 2 2 4" xfId="1448" xr:uid="{0563C069-68D0-4032-ACC8-F4F07BDD5166}"/>
    <cellStyle name="Normal 6 3 2 2 2 4 2" xfId="1449" xr:uid="{E8240512-FF07-4A7D-9B2E-3E63D7994000}"/>
    <cellStyle name="Normal 6 3 2 2 2 5" xfId="1450" xr:uid="{9BB4650E-3DD4-40BC-983D-1FFA01C35ACF}"/>
    <cellStyle name="Normal 6 3 2 2 2 6" xfId="3135" xr:uid="{423A5ABA-77D6-415E-B548-292A2767DD64}"/>
    <cellStyle name="Normal 6 3 2 2 3" xfId="322" xr:uid="{7B35366D-432E-45E4-9856-0FF373F9A3E2}"/>
    <cellStyle name="Normal 6 3 2 2 3 2" xfId="606" xr:uid="{AB641B5D-6CA0-4086-BD32-9F541F7D1710}"/>
    <cellStyle name="Normal 6 3 2 2 3 2 2" xfId="607" xr:uid="{E7A4604D-A4A7-401D-9753-5A249671E46F}"/>
    <cellStyle name="Normal 6 3 2 2 3 2 2 2" xfId="1451" xr:uid="{2934C113-7A0E-412D-A805-C36C7DDF3AD6}"/>
    <cellStyle name="Normal 6 3 2 2 3 2 2 2 2" xfId="1452" xr:uid="{D134301E-5D04-4A00-94F6-BED6C245DFC6}"/>
    <cellStyle name="Normal 6 3 2 2 3 2 2 3" xfId="1453" xr:uid="{013F4912-21A8-4BDB-9F6E-985973C1F7C0}"/>
    <cellStyle name="Normal 6 3 2 2 3 2 3" xfId="1454" xr:uid="{29772D9C-B288-4A0A-8EC1-6673815607EF}"/>
    <cellStyle name="Normal 6 3 2 2 3 2 3 2" xfId="1455" xr:uid="{0A3C1E1E-30E0-4FCA-BA4E-6498C2B6287A}"/>
    <cellStyle name="Normal 6 3 2 2 3 2 4" xfId="1456" xr:uid="{4EA58A98-2454-4D5C-851E-5A4285A6446E}"/>
    <cellStyle name="Normal 6 3 2 2 3 3" xfId="608" xr:uid="{3A706EC2-920A-44DE-8AD8-D3BBC8BAB311}"/>
    <cellStyle name="Normal 6 3 2 2 3 3 2" xfId="1457" xr:uid="{1A84C893-1F74-41F3-8B6B-E46A7F119E39}"/>
    <cellStyle name="Normal 6 3 2 2 3 3 2 2" xfId="1458" xr:uid="{D7816B92-CAAF-45F6-AFC0-457A883E61F0}"/>
    <cellStyle name="Normal 6 3 2 2 3 3 3" xfId="1459" xr:uid="{70B34A05-C5A9-4615-8BEC-308B1E175B88}"/>
    <cellStyle name="Normal 6 3 2 2 3 4" xfId="1460" xr:uid="{FEB71A41-9E5D-4230-8023-FAB1349D5C93}"/>
    <cellStyle name="Normal 6 3 2 2 3 4 2" xfId="1461" xr:uid="{CF2D2A4A-9E26-466F-9B0B-E3936E92800E}"/>
    <cellStyle name="Normal 6 3 2 2 3 5" xfId="1462" xr:uid="{68B04067-1EFA-4CFD-86C6-8013A00ADCE7}"/>
    <cellStyle name="Normal 6 3 2 2 4" xfId="609" xr:uid="{51BE52F7-1A39-4B96-9AA2-1BA31B30B327}"/>
    <cellStyle name="Normal 6 3 2 2 4 2" xfId="610" xr:uid="{0E5C4A41-A5FD-4447-BA5D-818B4027AD62}"/>
    <cellStyle name="Normal 6 3 2 2 4 2 2" xfId="1463" xr:uid="{E5458D5B-9E89-457E-B503-FE0549F3E3F5}"/>
    <cellStyle name="Normal 6 3 2 2 4 2 2 2" xfId="1464" xr:uid="{714AC3DF-93DC-4248-AEE9-F4AEE6DD4A6B}"/>
    <cellStyle name="Normal 6 3 2 2 4 2 3" xfId="1465" xr:uid="{E5CD2F28-B6CF-47A5-AE39-023455CA1D29}"/>
    <cellStyle name="Normal 6 3 2 2 4 3" xfId="1466" xr:uid="{366B8326-E8FC-4AD8-A939-FC8286C2B7FB}"/>
    <cellStyle name="Normal 6 3 2 2 4 3 2" xfId="1467" xr:uid="{063995A0-4CB6-43FF-88FE-955035910917}"/>
    <cellStyle name="Normal 6 3 2 2 4 4" xfId="1468" xr:uid="{CAD99075-8CB7-422B-AE1C-14E9E4255189}"/>
    <cellStyle name="Normal 6 3 2 2 5" xfId="611" xr:uid="{AF930002-0E6B-41A7-AFAA-69616C6F3432}"/>
    <cellStyle name="Normal 6 3 2 2 5 2" xfId="1469" xr:uid="{0A259CF7-BD89-4935-8E13-E909912FF2C8}"/>
    <cellStyle name="Normal 6 3 2 2 5 2 2" xfId="1470" xr:uid="{AA784A99-76C8-4A8F-BB8C-F7396BC63E28}"/>
    <cellStyle name="Normal 6 3 2 2 5 3" xfId="1471" xr:uid="{B5C74BEC-B874-45F3-8240-480EE141623B}"/>
    <cellStyle name="Normal 6 3 2 2 5 4" xfId="3136" xr:uid="{C5392D5C-6D64-4121-8B09-D9690C21DF94}"/>
    <cellStyle name="Normal 6 3 2 2 6" xfId="1472" xr:uid="{A2495047-7E1A-442F-A887-C6AD845AD8A7}"/>
    <cellStyle name="Normal 6 3 2 2 6 2" xfId="1473" xr:uid="{E677353C-B692-44A2-BB6E-97EB62661445}"/>
    <cellStyle name="Normal 6 3 2 2 7" xfId="1474" xr:uid="{5AA94A2A-4830-4873-8C0F-34412CB7D1F0}"/>
    <cellStyle name="Normal 6 3 2 2 8" xfId="3137" xr:uid="{CC230CD9-E1D4-4BAA-890B-70298683A8CF}"/>
    <cellStyle name="Normal 6 3 2 3" xfId="323" xr:uid="{CCA838B9-8641-4179-A954-E4B8519C79C7}"/>
    <cellStyle name="Normal 6 3 2 3 2" xfId="612" xr:uid="{9015CBA6-5725-4994-8678-DB39BDE9D71B}"/>
    <cellStyle name="Normal 6 3 2 3 2 2" xfId="613" xr:uid="{6B4F75B2-1187-4E88-A5DF-64389FF55429}"/>
    <cellStyle name="Normal 6 3 2 3 2 2 2" xfId="1475" xr:uid="{FBF6DA5B-753E-45A5-9DDB-28D3FA8C43AE}"/>
    <cellStyle name="Normal 6 3 2 3 2 2 2 2" xfId="1476" xr:uid="{29519B3A-3255-4392-824C-AB2E06BBA0DB}"/>
    <cellStyle name="Normal 6 3 2 3 2 2 3" xfId="1477" xr:uid="{D2B1AA5D-3DEA-4FF8-AEB7-69BFF7123042}"/>
    <cellStyle name="Normal 6 3 2 3 2 3" xfId="1478" xr:uid="{54D0BADB-F058-4784-B939-462C0F656644}"/>
    <cellStyle name="Normal 6 3 2 3 2 3 2" xfId="1479" xr:uid="{0AE30833-F4A8-42BE-BFF0-FD1D19BA4CCF}"/>
    <cellStyle name="Normal 6 3 2 3 2 4" xfId="1480" xr:uid="{2410C6A0-084C-4AA0-82DC-C1118BBD4F4A}"/>
    <cellStyle name="Normal 6 3 2 3 3" xfId="614" xr:uid="{531B4A40-A2D4-4649-824A-DA5608655618}"/>
    <cellStyle name="Normal 6 3 2 3 3 2" xfId="1481" xr:uid="{EE5E33B2-4AF2-47A7-BDB7-84E7EA8DE0E5}"/>
    <cellStyle name="Normal 6 3 2 3 3 2 2" xfId="1482" xr:uid="{5BD49849-4643-4268-9F2D-8CE6A1B6C98E}"/>
    <cellStyle name="Normal 6 3 2 3 3 3" xfId="1483" xr:uid="{5481EE4A-279E-4D54-BBC6-182E4847406C}"/>
    <cellStyle name="Normal 6 3 2 3 3 4" xfId="3138" xr:uid="{BEEC7825-ACAC-4924-8BEE-1B91DCF59DCF}"/>
    <cellStyle name="Normal 6 3 2 3 4" xfId="1484" xr:uid="{86530CBF-3C24-480D-A001-3EE575B89F9F}"/>
    <cellStyle name="Normal 6 3 2 3 4 2" xfId="1485" xr:uid="{BA2404A1-EC2A-4154-99A4-1D7BA787942E}"/>
    <cellStyle name="Normal 6 3 2 3 5" xfId="1486" xr:uid="{F8B9FFDB-C4E8-42CF-83BE-9C2C27DC4E0F}"/>
    <cellStyle name="Normal 6 3 2 3 6" xfId="3139" xr:uid="{B7BE0DBC-E44A-4EA2-8979-CA521F70760C}"/>
    <cellStyle name="Normal 6 3 2 4" xfId="324" xr:uid="{ADB91D4C-0A9E-4282-847C-A2383C658A24}"/>
    <cellStyle name="Normal 6 3 2 4 2" xfId="615" xr:uid="{9F36A300-1D17-4774-8DD4-C08AF3D0C227}"/>
    <cellStyle name="Normal 6 3 2 4 2 2" xfId="616" xr:uid="{269682B3-271D-43B4-8A4B-EA290D1B927B}"/>
    <cellStyle name="Normal 6 3 2 4 2 2 2" xfId="1487" xr:uid="{D6253EB6-83B2-4E14-AEBA-4C4B15B8F783}"/>
    <cellStyle name="Normal 6 3 2 4 2 2 2 2" xfId="1488" xr:uid="{5A04EA81-1F67-4690-926A-BFF0D1F8F0E4}"/>
    <cellStyle name="Normal 6 3 2 4 2 2 3" xfId="1489" xr:uid="{6A908A02-4CBD-4D76-B87D-C6329352D691}"/>
    <cellStyle name="Normal 6 3 2 4 2 3" xfId="1490" xr:uid="{348AB4CF-BD10-4B64-B359-17DEDFCEEA38}"/>
    <cellStyle name="Normal 6 3 2 4 2 3 2" xfId="1491" xr:uid="{1C5ACDD5-2046-4F29-A3B2-F0EB3FEA4409}"/>
    <cellStyle name="Normal 6 3 2 4 2 4" xfId="1492" xr:uid="{BFAB239F-EDCC-48A2-9F14-9EC09C30B847}"/>
    <cellStyle name="Normal 6 3 2 4 3" xfId="617" xr:uid="{F3D0E066-7645-4A79-97FB-635CC5BD77B1}"/>
    <cellStyle name="Normal 6 3 2 4 3 2" xfId="1493" xr:uid="{7511A68C-D070-4731-9A77-678660CF72CC}"/>
    <cellStyle name="Normal 6 3 2 4 3 2 2" xfId="1494" xr:uid="{6E65925D-AEE7-4154-B3A7-1A469B8A927F}"/>
    <cellStyle name="Normal 6 3 2 4 3 3" xfId="1495" xr:uid="{CD1E9ACC-966B-4EC1-8387-13D3504C2328}"/>
    <cellStyle name="Normal 6 3 2 4 4" xfId="1496" xr:uid="{3616045A-A540-486F-8959-2B3AAE3EE9EB}"/>
    <cellStyle name="Normal 6 3 2 4 4 2" xfId="1497" xr:uid="{B413FFFF-2DE6-4B97-9BBC-8DA5441B8EC6}"/>
    <cellStyle name="Normal 6 3 2 4 5" xfId="1498" xr:uid="{72031D20-2FAC-43E5-8BA9-AD234A91BB92}"/>
    <cellStyle name="Normal 6 3 2 5" xfId="325" xr:uid="{08F1B8AB-9A20-4B62-A230-CA355CF4125D}"/>
    <cellStyle name="Normal 6 3 2 5 2" xfId="618" xr:uid="{8C5EBA2A-5276-4759-9E76-DBBA151B89AC}"/>
    <cellStyle name="Normal 6 3 2 5 2 2" xfId="1499" xr:uid="{E9AF4AFE-1D0E-44B2-96DC-AD6522FF8ACB}"/>
    <cellStyle name="Normal 6 3 2 5 2 2 2" xfId="1500" xr:uid="{3A126213-9D5E-4278-9E2A-81E47A45F328}"/>
    <cellStyle name="Normal 6 3 2 5 2 3" xfId="1501" xr:uid="{68350A10-91D9-4DB0-AFD1-D60AACDFA880}"/>
    <cellStyle name="Normal 6 3 2 5 3" xfId="1502" xr:uid="{E990D60F-D34E-406E-B10A-7E72270C1922}"/>
    <cellStyle name="Normal 6 3 2 5 3 2" xfId="1503" xr:uid="{B8413F17-4A71-4BFF-A1A5-679B11513804}"/>
    <cellStyle name="Normal 6 3 2 5 4" xfId="1504" xr:uid="{16E15A1B-7ADD-4D6E-9D7B-533ABAABEEB5}"/>
    <cellStyle name="Normal 6 3 2 6" xfId="619" xr:uid="{A86EB440-FA88-4970-94F3-6EBB8BB4312C}"/>
    <cellStyle name="Normal 6 3 2 6 2" xfId="1505" xr:uid="{A9670E83-C038-4998-8152-AA20BD04E77F}"/>
    <cellStyle name="Normal 6 3 2 6 2 2" xfId="1506" xr:uid="{8D6EF0AB-B31A-4190-8528-CEC33BABB7E0}"/>
    <cellStyle name="Normal 6 3 2 6 3" xfId="1507" xr:uid="{65E5D089-86DB-4D9A-BC97-348CD30BB8C9}"/>
    <cellStyle name="Normal 6 3 2 6 4" xfId="3140" xr:uid="{D4D94178-37A3-452D-9B5B-69EA83E68CE0}"/>
    <cellStyle name="Normal 6 3 2 7" xfId="1508" xr:uid="{E210AD4D-A1B8-4D88-8DCB-A5E23B07CD4C}"/>
    <cellStyle name="Normal 6 3 2 7 2" xfId="1509" xr:uid="{EB3723CC-2F72-443B-AC55-E3D629FBEDFB}"/>
    <cellStyle name="Normal 6 3 2 8" xfId="1510" xr:uid="{1032C44D-6648-47C8-A917-78CF78CA7047}"/>
    <cellStyle name="Normal 6 3 2 9" xfId="3141" xr:uid="{3FBD2DD4-DB14-467D-AA9B-5D2D588C7AB0}"/>
    <cellStyle name="Normal 6 3 3" xfId="114" xr:uid="{E69FCE4D-2E0D-4D37-8706-D187C7A0BB37}"/>
    <cellStyle name="Normal 6 3 3 2" xfId="115" xr:uid="{43BF82D4-2A0D-4283-8446-2B9C59B5B8E6}"/>
    <cellStyle name="Normal 6 3 3 2 2" xfId="620" xr:uid="{4DAA06F2-1DE7-40A5-9DEC-FA1B3125D43E}"/>
    <cellStyle name="Normal 6 3 3 2 2 2" xfId="621" xr:uid="{D39DEF66-1724-49CD-A52E-9757A13E1263}"/>
    <cellStyle name="Normal 6 3 3 2 2 2 2" xfId="1511" xr:uid="{0FF496A3-C39E-4F4E-B1A6-E33C75CB14F1}"/>
    <cellStyle name="Normal 6 3 3 2 2 2 2 2" xfId="1512" xr:uid="{1E8700A2-0E68-40E3-B281-47144F1D939A}"/>
    <cellStyle name="Normal 6 3 3 2 2 2 3" xfId="1513" xr:uid="{8FCF2B1F-950A-42F6-99C1-009A20009AA2}"/>
    <cellStyle name="Normal 6 3 3 2 2 3" xfId="1514" xr:uid="{01813D75-6405-4EFD-9EDA-3470F44EFC9E}"/>
    <cellStyle name="Normal 6 3 3 2 2 3 2" xfId="1515" xr:uid="{53BC0515-908A-496E-B483-12BFD882D4C3}"/>
    <cellStyle name="Normal 6 3 3 2 2 4" xfId="1516" xr:uid="{02B9550A-B010-4146-8941-34323A546894}"/>
    <cellStyle name="Normal 6 3 3 2 3" xfId="622" xr:uid="{5EB65437-B60C-49AD-B7AB-B99CF083E1E4}"/>
    <cellStyle name="Normal 6 3 3 2 3 2" xfId="1517" xr:uid="{268370FD-8176-48B4-9002-3763FF0E68C6}"/>
    <cellStyle name="Normal 6 3 3 2 3 2 2" xfId="1518" xr:uid="{7797A67B-75C7-4F8F-813F-7AEF8B1647B7}"/>
    <cellStyle name="Normal 6 3 3 2 3 3" xfId="1519" xr:uid="{A46700BA-A599-4022-AFC6-A94013C0330D}"/>
    <cellStyle name="Normal 6 3 3 2 3 4" xfId="3142" xr:uid="{C486440E-4AB4-4E96-9979-04606566F24D}"/>
    <cellStyle name="Normal 6 3 3 2 4" xfId="1520" xr:uid="{50783513-7B4B-4C80-96DF-4D64DCB1CD3B}"/>
    <cellStyle name="Normal 6 3 3 2 4 2" xfId="1521" xr:uid="{2CA68887-BD13-4609-9BFD-2B9250A530C6}"/>
    <cellStyle name="Normal 6 3 3 2 5" xfId="1522" xr:uid="{EC96C4CA-1905-4619-A461-D09A3EA46E69}"/>
    <cellStyle name="Normal 6 3 3 2 6" xfId="3143" xr:uid="{E85A9B84-D1F7-46BD-B6D4-B832226244A5}"/>
    <cellStyle name="Normal 6 3 3 3" xfId="326" xr:uid="{7E48883D-DD6E-4AC4-9D10-FC8F2EC1856A}"/>
    <cellStyle name="Normal 6 3 3 3 2" xfId="623" xr:uid="{0208B2D2-4DED-4B95-8B6F-90DA30706A72}"/>
    <cellStyle name="Normal 6 3 3 3 2 2" xfId="624" xr:uid="{00CDC1E5-78B0-4BB4-B774-634F20FABE7E}"/>
    <cellStyle name="Normal 6 3 3 3 2 2 2" xfId="1523" xr:uid="{29E6F420-82CF-4E4B-A83E-7A683D1799FA}"/>
    <cellStyle name="Normal 6 3 3 3 2 2 2 2" xfId="1524" xr:uid="{1DEBFDAD-59F6-403D-9BCE-7C3F7773BCF3}"/>
    <cellStyle name="Normal 6 3 3 3 2 2 3" xfId="1525" xr:uid="{7F22A1A6-8A02-49E5-A1A7-C5432BEAE0AF}"/>
    <cellStyle name="Normal 6 3 3 3 2 3" xfId="1526" xr:uid="{0C668E06-AEC8-4B8F-84F7-E959C9F6D2FA}"/>
    <cellStyle name="Normal 6 3 3 3 2 3 2" xfId="1527" xr:uid="{7E310F18-BF5D-4A9A-B9C0-AFE534FB6957}"/>
    <cellStyle name="Normal 6 3 3 3 2 4" xfId="1528" xr:uid="{2B09E68E-0EA5-4984-B327-6A669B6D6C6D}"/>
    <cellStyle name="Normal 6 3 3 3 3" xfId="625" xr:uid="{76D1D344-6D20-4D32-8062-2DD43D607D79}"/>
    <cellStyle name="Normal 6 3 3 3 3 2" xfId="1529" xr:uid="{80C5E154-125D-4B7A-B474-C0247CCF5B5D}"/>
    <cellStyle name="Normal 6 3 3 3 3 2 2" xfId="1530" xr:uid="{42B30AC3-FAF3-44D7-8228-3D7D3582C2BE}"/>
    <cellStyle name="Normal 6 3 3 3 3 3" xfId="1531" xr:uid="{E277F19E-FF2A-4AA4-8CCA-34058973F2ED}"/>
    <cellStyle name="Normal 6 3 3 3 4" xfId="1532" xr:uid="{0BB618DD-6116-432E-939C-8249F74667AD}"/>
    <cellStyle name="Normal 6 3 3 3 4 2" xfId="1533" xr:uid="{48BCEAFC-50A3-4E86-BCCD-4940A0AC9CB9}"/>
    <cellStyle name="Normal 6 3 3 3 5" xfId="1534" xr:uid="{014E4D35-C72A-4666-B9DE-18F1279DCB8B}"/>
    <cellStyle name="Normal 6 3 3 4" xfId="327" xr:uid="{9396302C-E05C-4882-BB00-37B71101E4F8}"/>
    <cellStyle name="Normal 6 3 3 4 2" xfId="626" xr:uid="{C4F1C224-A985-4018-9D9B-0B57889146A2}"/>
    <cellStyle name="Normal 6 3 3 4 2 2" xfId="1535" xr:uid="{348EB6AC-FB79-4C18-A0D8-D0E6CEF73B57}"/>
    <cellStyle name="Normal 6 3 3 4 2 2 2" xfId="1536" xr:uid="{B72B1992-8028-4360-9E8E-39C7E1C52048}"/>
    <cellStyle name="Normal 6 3 3 4 2 3" xfId="1537" xr:uid="{1E5DE100-B595-4A2C-9671-85CCFBDE3B6F}"/>
    <cellStyle name="Normal 6 3 3 4 3" xfId="1538" xr:uid="{1B9B8A0A-E2B1-48BA-B2BE-993B0DED0217}"/>
    <cellStyle name="Normal 6 3 3 4 3 2" xfId="1539" xr:uid="{97958740-75AE-44D9-96F1-5880D7CF90F1}"/>
    <cellStyle name="Normal 6 3 3 4 4" xfId="1540" xr:uid="{6DC89CB6-FEDC-4D38-A380-2CFBD92234B5}"/>
    <cellStyle name="Normal 6 3 3 5" xfId="627" xr:uid="{06B8352C-AC64-43EE-A134-837C26E45CC3}"/>
    <cellStyle name="Normal 6 3 3 5 2" xfId="1541" xr:uid="{8D022A12-C7CF-46EB-9636-C2C16E0B00B2}"/>
    <cellStyle name="Normal 6 3 3 5 2 2" xfId="1542" xr:uid="{D22C84D9-8275-4D6D-852F-CBA8EC907C85}"/>
    <cellStyle name="Normal 6 3 3 5 3" xfId="1543" xr:uid="{AF81B90F-600D-4F72-979E-1649BB38FEE4}"/>
    <cellStyle name="Normal 6 3 3 5 4" xfId="3144" xr:uid="{0D4BA998-3084-4C70-9B5F-DE24DD580679}"/>
    <cellStyle name="Normal 6 3 3 6" xfId="1544" xr:uid="{80482F88-578A-40FF-A5AD-51EFB15D99B0}"/>
    <cellStyle name="Normal 6 3 3 6 2" xfId="1545" xr:uid="{7ADB9247-EB79-42E1-B659-F9E0AE89F875}"/>
    <cellStyle name="Normal 6 3 3 7" xfId="1546" xr:uid="{755DC300-D093-4C57-8205-DC6973C7642C}"/>
    <cellStyle name="Normal 6 3 3 8" xfId="3145" xr:uid="{57A82E54-50D7-4A54-887A-56F0A8A53C0C}"/>
    <cellStyle name="Normal 6 3 4" xfId="116" xr:uid="{F69A1B65-D86F-40E9-BDD2-67F78301BB6A}"/>
    <cellStyle name="Normal 6 3 4 2" xfId="447" xr:uid="{9EC788CC-53A1-4CCF-A0FA-ED065AF08FB2}"/>
    <cellStyle name="Normal 6 3 4 2 2" xfId="628" xr:uid="{7E8DAD05-9733-41D4-9B0F-60C0298446B4}"/>
    <cellStyle name="Normal 6 3 4 2 2 2" xfId="1547" xr:uid="{1D4EF106-9811-4B1C-9803-E31F9CA8AB15}"/>
    <cellStyle name="Normal 6 3 4 2 2 2 2" xfId="1548" xr:uid="{AA716FA8-0FD0-469C-92F6-9D0BE3E2E4EE}"/>
    <cellStyle name="Normal 6 3 4 2 2 3" xfId="1549" xr:uid="{1EFD94DF-3269-4322-A90B-1365618D7360}"/>
    <cellStyle name="Normal 6 3 4 2 2 4" xfId="3146" xr:uid="{4ADD24B6-D0CB-4286-AA5B-A6E9388BF5F1}"/>
    <cellStyle name="Normal 6 3 4 2 3" xfId="1550" xr:uid="{5CE41AC0-4DCC-466D-8CE1-B5FEDE583877}"/>
    <cellStyle name="Normal 6 3 4 2 3 2" xfId="1551" xr:uid="{DC7A7262-76B0-424E-86CD-059A08A5C9E0}"/>
    <cellStyle name="Normal 6 3 4 2 4" xfId="1552" xr:uid="{E45B5A60-3164-4777-B745-7B7962078230}"/>
    <cellStyle name="Normal 6 3 4 2 5" xfId="3147" xr:uid="{363FFC4F-4155-4D25-94D2-B0AB0774AC25}"/>
    <cellStyle name="Normal 6 3 4 3" xfId="629" xr:uid="{D6906449-3143-468D-9EA7-A8A2A64447B2}"/>
    <cellStyle name="Normal 6 3 4 3 2" xfId="1553" xr:uid="{D4A80240-80BE-4F32-A738-2712B6482B5A}"/>
    <cellStyle name="Normal 6 3 4 3 2 2" xfId="1554" xr:uid="{5C2433E3-8AA6-4A2E-8D73-77B5C6042F60}"/>
    <cellStyle name="Normal 6 3 4 3 3" xfId="1555" xr:uid="{B7D4E1CB-8BDB-4623-9139-33DF302D006C}"/>
    <cellStyle name="Normal 6 3 4 3 4" xfId="3148" xr:uid="{179E6965-1C8D-4F3C-9CC5-11ED7A3BDCE1}"/>
    <cellStyle name="Normal 6 3 4 4" xfId="1556" xr:uid="{06C4A019-283E-4D98-A908-FA560F7EC984}"/>
    <cellStyle name="Normal 6 3 4 4 2" xfId="1557" xr:uid="{34D9C116-0F0C-4BC3-8A76-3FA82F55E241}"/>
    <cellStyle name="Normal 6 3 4 4 3" xfId="3149" xr:uid="{A6700FC2-2B01-46CC-931B-F638B4FC07DA}"/>
    <cellStyle name="Normal 6 3 4 4 4" xfId="3150" xr:uid="{35E4D8C6-E989-46C4-9B56-09A3A4B778B7}"/>
    <cellStyle name="Normal 6 3 4 5" xfId="1558" xr:uid="{E59FAB06-90DB-4FF8-9A02-6747E3709B00}"/>
    <cellStyle name="Normal 6 3 4 6" xfId="3151" xr:uid="{02FC7D8F-F0D3-4EAF-8CD3-17A3FCC97AFD}"/>
    <cellStyle name="Normal 6 3 4 7" xfId="3152" xr:uid="{24F3D1D9-C0B3-4017-AE63-36B7B7ADEEB9}"/>
    <cellStyle name="Normal 6 3 5" xfId="328" xr:uid="{7744CF4D-CB95-47F3-957C-3B68E5545AB0}"/>
    <cellStyle name="Normal 6 3 5 2" xfId="630" xr:uid="{53CF371D-034B-4C49-8399-1D6639EA7682}"/>
    <cellStyle name="Normal 6 3 5 2 2" xfId="631" xr:uid="{77D572ED-61E3-4CE8-A8D4-3A15DAC5EBB1}"/>
    <cellStyle name="Normal 6 3 5 2 2 2" xfId="1559" xr:uid="{7D37A1E9-9B0E-4000-89BC-5C005C7D16D9}"/>
    <cellStyle name="Normal 6 3 5 2 2 2 2" xfId="1560" xr:uid="{9767F96D-E1B0-4AD6-8C38-43DAF54CC923}"/>
    <cellStyle name="Normal 6 3 5 2 2 3" xfId="1561" xr:uid="{700EA708-D2DE-4579-8C58-69E89A407CC2}"/>
    <cellStyle name="Normal 6 3 5 2 3" xfId="1562" xr:uid="{D6D5B800-87DF-42A8-A897-1B74273FAEB7}"/>
    <cellStyle name="Normal 6 3 5 2 3 2" xfId="1563" xr:uid="{40379707-3955-4BDB-832F-EA0EBD26615E}"/>
    <cellStyle name="Normal 6 3 5 2 4" xfId="1564" xr:uid="{8CD31C97-2091-469F-A7B6-34313D351DD7}"/>
    <cellStyle name="Normal 6 3 5 3" xfId="632" xr:uid="{CB36A4BC-F673-4B2C-A63A-EF76233A105C}"/>
    <cellStyle name="Normal 6 3 5 3 2" xfId="1565" xr:uid="{273004BB-9C43-47B4-B09F-48715AC23AA5}"/>
    <cellStyle name="Normal 6 3 5 3 2 2" xfId="1566" xr:uid="{BA16F872-6A40-45FD-A2C5-7795D1D038CC}"/>
    <cellStyle name="Normal 6 3 5 3 3" xfId="1567" xr:uid="{858FFE36-24C7-4940-AB70-9F808FFA24AB}"/>
    <cellStyle name="Normal 6 3 5 3 4" xfId="3153" xr:uid="{CB7F397D-6754-4078-BB79-F42D38A542A4}"/>
    <cellStyle name="Normal 6 3 5 4" xfId="1568" xr:uid="{0BDF3456-8A66-48FD-B244-4EDF2C60C2BE}"/>
    <cellStyle name="Normal 6 3 5 4 2" xfId="1569" xr:uid="{CAC188A3-6987-48AE-A06C-CDDB71A51556}"/>
    <cellStyle name="Normal 6 3 5 5" xfId="1570" xr:uid="{E127449F-E74D-4351-A4C0-B20C73AC9F56}"/>
    <cellStyle name="Normal 6 3 5 6" xfId="3154" xr:uid="{F0B2C9D9-B6C5-46A9-89DE-DC16BA88E1F5}"/>
    <cellStyle name="Normal 6 3 6" xfId="329" xr:uid="{92082E8C-D5D9-45C4-80CD-AA24A08DB91F}"/>
    <cellStyle name="Normal 6 3 6 2" xfId="633" xr:uid="{7387FC9E-BA43-4FE1-9342-3B5F37D69B86}"/>
    <cellStyle name="Normal 6 3 6 2 2" xfId="1571" xr:uid="{8A8E068F-D434-4700-8F2D-926779FA56E9}"/>
    <cellStyle name="Normal 6 3 6 2 2 2" xfId="1572" xr:uid="{582B6966-AE6A-499E-A91C-E473977D13FB}"/>
    <cellStyle name="Normal 6 3 6 2 3" xfId="1573" xr:uid="{72BF9753-C400-478B-8BE1-C6CA4138A24B}"/>
    <cellStyle name="Normal 6 3 6 2 4" xfId="3155" xr:uid="{B18B2BED-BAE7-471C-8989-197EEFEA66EF}"/>
    <cellStyle name="Normal 6 3 6 3" xfId="1574" xr:uid="{D338CFC2-3287-44C6-BA83-A3F5951F2B92}"/>
    <cellStyle name="Normal 6 3 6 3 2" xfId="1575" xr:uid="{CA3295CF-897E-42FB-96C8-CA32A1674653}"/>
    <cellStyle name="Normal 6 3 6 4" xfId="1576" xr:uid="{30CCF4FC-A3BC-4212-B38E-224E7573A09B}"/>
    <cellStyle name="Normal 6 3 6 5" xfId="3156" xr:uid="{C3D876E2-5FF0-4335-B7C6-700D625F9CFA}"/>
    <cellStyle name="Normal 6 3 7" xfId="634" xr:uid="{67AA25CB-C1E0-4DA3-B04F-AC73963B1FEA}"/>
    <cellStyle name="Normal 6 3 7 2" xfId="1577" xr:uid="{812BEE5D-9B48-492E-B4D3-FA7042BA0491}"/>
    <cellStyle name="Normal 6 3 7 2 2" xfId="1578" xr:uid="{B5EADBF6-4175-4373-8AA8-C5AD93F3AFD6}"/>
    <cellStyle name="Normal 6 3 7 3" xfId="1579" xr:uid="{AAC27ABE-E68A-4143-849B-CE1347792F71}"/>
    <cellStyle name="Normal 6 3 7 4" xfId="3157" xr:uid="{117F74F3-A551-4977-96FA-D42958A6D54B}"/>
    <cellStyle name="Normal 6 3 8" xfId="1580" xr:uid="{24B6D046-0672-4DBF-A073-81B8D1ED572D}"/>
    <cellStyle name="Normal 6 3 8 2" xfId="1581" xr:uid="{EC6BDFE1-D908-4357-B7CC-0019B604244C}"/>
    <cellStyle name="Normal 6 3 8 3" xfId="3158" xr:uid="{E3A0E4C9-304B-43F8-A8ED-19444BF1EEDC}"/>
    <cellStyle name="Normal 6 3 8 4" xfId="3159" xr:uid="{169BAF8C-A9C6-4C62-9FB3-4ED2864888F0}"/>
    <cellStyle name="Normal 6 3 9" xfId="1582" xr:uid="{CFA9F4A9-9EA2-4E09-8672-5A4876DAFB94}"/>
    <cellStyle name="Normal 6 3 9 2" xfId="4718" xr:uid="{5ECD82F1-D008-4434-8C5E-E52DB3CD47AD}"/>
    <cellStyle name="Normal 6 4" xfId="117" xr:uid="{CC7C180B-B523-45B8-9795-954907E6408C}"/>
    <cellStyle name="Normal 6 4 10" xfId="3160" xr:uid="{02317638-F85B-417C-8253-49B34AE56BAE}"/>
    <cellStyle name="Normal 6 4 11" xfId="3161" xr:uid="{7B801A47-5D8D-426E-8496-6085820AF12C}"/>
    <cellStyle name="Normal 6 4 2" xfId="118" xr:uid="{BE0F2E50-FDCF-46E0-B870-BE692D6D41DB}"/>
    <cellStyle name="Normal 6 4 2 2" xfId="119" xr:uid="{34BB75AA-3EF2-4614-B0DA-DC21F3455547}"/>
    <cellStyle name="Normal 6 4 2 2 2" xfId="330" xr:uid="{1088CD08-ADDF-4651-B141-CAA79227847B}"/>
    <cellStyle name="Normal 6 4 2 2 2 2" xfId="635" xr:uid="{D4816F25-ED5F-49F3-BA3F-9DFB970AF42E}"/>
    <cellStyle name="Normal 6 4 2 2 2 2 2" xfId="1583" xr:uid="{0FC18E2E-C6F9-4AE6-A2F8-37223AE454CF}"/>
    <cellStyle name="Normal 6 4 2 2 2 2 2 2" xfId="1584" xr:uid="{8B08092D-7310-4AA0-B26F-EBD7CE3F7683}"/>
    <cellStyle name="Normal 6 4 2 2 2 2 3" xfId="1585" xr:uid="{E5998325-3D18-451D-A749-BD049D798D88}"/>
    <cellStyle name="Normal 6 4 2 2 2 2 4" xfId="3162" xr:uid="{98D9EFA9-180F-4CD8-8BDB-F54EDB0AA80D}"/>
    <cellStyle name="Normal 6 4 2 2 2 3" xfId="1586" xr:uid="{5863FD72-960C-417A-97D1-7C6BF2DB1ADD}"/>
    <cellStyle name="Normal 6 4 2 2 2 3 2" xfId="1587" xr:uid="{AA175591-363A-4DF1-ABC8-78E966AFBDEF}"/>
    <cellStyle name="Normal 6 4 2 2 2 3 3" xfId="3163" xr:uid="{756C9B2F-0586-4D9E-A8C6-61DC90942998}"/>
    <cellStyle name="Normal 6 4 2 2 2 3 4" xfId="3164" xr:uid="{CEEEF087-58D0-470F-B0ED-ADD3570C37F2}"/>
    <cellStyle name="Normal 6 4 2 2 2 4" xfId="1588" xr:uid="{FEC0B342-26D2-4C0C-B7EB-81F1D2BA9B2A}"/>
    <cellStyle name="Normal 6 4 2 2 2 5" xfId="3165" xr:uid="{EDA08603-9B5E-44A7-9081-FA96B69AF24F}"/>
    <cellStyle name="Normal 6 4 2 2 2 6" xfId="3166" xr:uid="{93C67C49-9374-40A1-B0E6-A81E1B4BF18C}"/>
    <cellStyle name="Normal 6 4 2 2 3" xfId="636" xr:uid="{72B41D42-CBCD-43AD-B4B5-8F2579C2F4E9}"/>
    <cellStyle name="Normal 6 4 2 2 3 2" xfId="1589" xr:uid="{D07D8F9D-99B2-4851-9353-F760FD9F5BAE}"/>
    <cellStyle name="Normal 6 4 2 2 3 2 2" xfId="1590" xr:uid="{14754226-72C1-4B1D-B1DC-905EC7FFDCDC}"/>
    <cellStyle name="Normal 6 4 2 2 3 2 3" xfId="3167" xr:uid="{2CA4DA76-81D5-457C-AE48-775B1580E2F1}"/>
    <cellStyle name="Normal 6 4 2 2 3 2 4" xfId="3168" xr:uid="{23865479-7591-4A54-AF3C-4296863A47C7}"/>
    <cellStyle name="Normal 6 4 2 2 3 3" xfId="1591" xr:uid="{273BB1E7-F670-4071-B0B1-31FC6F8FB039}"/>
    <cellStyle name="Normal 6 4 2 2 3 4" xfId="3169" xr:uid="{F0D7D426-DB97-4628-A74A-A1BD4BB7AD7D}"/>
    <cellStyle name="Normal 6 4 2 2 3 5" xfId="3170" xr:uid="{55B0BE9D-096D-44D0-981D-B80F47C396CC}"/>
    <cellStyle name="Normal 6 4 2 2 4" xfId="1592" xr:uid="{E1F68634-C358-487A-8F19-ED90587DDD74}"/>
    <cellStyle name="Normal 6 4 2 2 4 2" xfId="1593" xr:uid="{AE7B9197-575F-4C27-8768-053846FBF4B0}"/>
    <cellStyle name="Normal 6 4 2 2 4 3" xfId="3171" xr:uid="{66D2D862-18C3-49C7-929C-5C9868372C49}"/>
    <cellStyle name="Normal 6 4 2 2 4 4" xfId="3172" xr:uid="{795F1F0F-1F59-4168-BBA2-826901FDE8F0}"/>
    <cellStyle name="Normal 6 4 2 2 5" xfId="1594" xr:uid="{3E63A420-B7FB-4F9C-8BED-315F42161D48}"/>
    <cellStyle name="Normal 6 4 2 2 5 2" xfId="3173" xr:uid="{75C73F70-1FA4-4363-940A-BCC2E2894025}"/>
    <cellStyle name="Normal 6 4 2 2 5 3" xfId="3174" xr:uid="{422A6455-4E20-414F-834E-4B2C6EA8D09A}"/>
    <cellStyle name="Normal 6 4 2 2 5 4" xfId="3175" xr:uid="{B11E8FF4-B151-474C-87E9-71B5A7C080CC}"/>
    <cellStyle name="Normal 6 4 2 2 6" xfId="3176" xr:uid="{DB9CFA04-4CC4-467D-BAB2-C71B1C37CB54}"/>
    <cellStyle name="Normal 6 4 2 2 7" xfId="3177" xr:uid="{1E7268C4-55D0-4AF2-A603-74900D32F4DC}"/>
    <cellStyle name="Normal 6 4 2 2 8" xfId="3178" xr:uid="{4701C7EC-4A1E-45A9-A20C-B4B9AA136616}"/>
    <cellStyle name="Normal 6 4 2 3" xfId="331" xr:uid="{1A7150FA-6047-48B3-8583-BB73F0AAB70D}"/>
    <cellStyle name="Normal 6 4 2 3 2" xfId="637" xr:uid="{68199F89-16E6-4289-94E8-AA12C0649D0F}"/>
    <cellStyle name="Normal 6 4 2 3 2 2" xfId="638" xr:uid="{07EACD2C-49AE-4CA5-93FC-F9CBF671193A}"/>
    <cellStyle name="Normal 6 4 2 3 2 2 2" xfId="1595" xr:uid="{5F74D46B-848A-4F48-B98A-E5B1AF49CF00}"/>
    <cellStyle name="Normal 6 4 2 3 2 2 2 2" xfId="1596" xr:uid="{F6E2EDB2-A731-4975-ADBA-61C09087746A}"/>
    <cellStyle name="Normal 6 4 2 3 2 2 3" xfId="1597" xr:uid="{44AED21B-F1A1-46E4-93B2-FADC1146C70C}"/>
    <cellStyle name="Normal 6 4 2 3 2 3" xfId="1598" xr:uid="{EA577184-A4EB-405F-9B99-9F51BA715F60}"/>
    <cellStyle name="Normal 6 4 2 3 2 3 2" xfId="1599" xr:uid="{8F599E13-24EB-4BBD-BFA8-3B77BDDA06CA}"/>
    <cellStyle name="Normal 6 4 2 3 2 4" xfId="1600" xr:uid="{9E20926A-BAA3-45FD-B089-19F1646D649B}"/>
    <cellStyle name="Normal 6 4 2 3 3" xfId="639" xr:uid="{21E643B8-BA1F-4A7E-951D-74E0D45349E5}"/>
    <cellStyle name="Normal 6 4 2 3 3 2" xfId="1601" xr:uid="{42A3B7DA-B83E-4771-A485-09DB260F4447}"/>
    <cellStyle name="Normal 6 4 2 3 3 2 2" xfId="1602" xr:uid="{0B72AE3D-4AFF-4947-9908-D09715C82D2F}"/>
    <cellStyle name="Normal 6 4 2 3 3 3" xfId="1603" xr:uid="{BABF2E0A-1AB2-4CAB-93F5-C3E77EC50872}"/>
    <cellStyle name="Normal 6 4 2 3 3 4" xfId="3179" xr:uid="{8793E99F-AD87-4FB8-96B4-2E72FCAD73F1}"/>
    <cellStyle name="Normal 6 4 2 3 4" xfId="1604" xr:uid="{1356BAAA-0710-4F15-8F1D-FBD92290246F}"/>
    <cellStyle name="Normal 6 4 2 3 4 2" xfId="1605" xr:uid="{65669152-3D6F-4317-BCD4-59C7E0196B4E}"/>
    <cellStyle name="Normal 6 4 2 3 5" xfId="1606" xr:uid="{6D659A84-2FEE-43C1-838F-172692866DB6}"/>
    <cellStyle name="Normal 6 4 2 3 6" xfId="3180" xr:uid="{5488C0A1-D14B-40C4-908E-4339EA278FD7}"/>
    <cellStyle name="Normal 6 4 2 4" xfId="332" xr:uid="{AAD9C472-D129-4B13-B37A-44913EFAF483}"/>
    <cellStyle name="Normal 6 4 2 4 2" xfId="640" xr:uid="{7D1DB68D-2CA5-422B-99EA-8C5B6D21E668}"/>
    <cellStyle name="Normal 6 4 2 4 2 2" xfId="1607" xr:uid="{D06AF06B-C429-4F47-839A-C1818602B9ED}"/>
    <cellStyle name="Normal 6 4 2 4 2 2 2" xfId="1608" xr:uid="{6A21224D-2A44-4A4A-8DCB-088940D6E8F9}"/>
    <cellStyle name="Normal 6 4 2 4 2 3" xfId="1609" xr:uid="{39F8666F-C55B-4C21-B291-964CD0E6F8E2}"/>
    <cellStyle name="Normal 6 4 2 4 2 4" xfId="3181" xr:uid="{29B3A83E-DF37-478A-AA17-7AD3342E6B94}"/>
    <cellStyle name="Normal 6 4 2 4 3" xfId="1610" xr:uid="{6ECB15B9-FCFB-4062-B08E-7E6BA89F4A77}"/>
    <cellStyle name="Normal 6 4 2 4 3 2" xfId="1611" xr:uid="{01AF4BD8-27CF-497D-8852-A07B07782506}"/>
    <cellStyle name="Normal 6 4 2 4 4" xfId="1612" xr:uid="{5A586F74-F142-42E2-8A41-5746D508434A}"/>
    <cellStyle name="Normal 6 4 2 4 5" xfId="3182" xr:uid="{820FABDC-1686-41B2-B91D-5593502FE526}"/>
    <cellStyle name="Normal 6 4 2 5" xfId="333" xr:uid="{D4BFED7C-9DFC-41FB-A7F5-15E7A8780A68}"/>
    <cellStyle name="Normal 6 4 2 5 2" xfId="1613" xr:uid="{D456E103-60DF-4C1B-AAC9-F2D1B8361110}"/>
    <cellStyle name="Normal 6 4 2 5 2 2" xfId="1614" xr:uid="{7961E3CD-5897-420B-8B72-21AEAC7A1009}"/>
    <cellStyle name="Normal 6 4 2 5 3" xfId="1615" xr:uid="{825D3DD4-1CD0-4094-90BC-7808932A7D64}"/>
    <cellStyle name="Normal 6 4 2 5 4" xfId="3183" xr:uid="{08035C0E-3C3B-41B0-8E9B-86D484DF2747}"/>
    <cellStyle name="Normal 6 4 2 6" xfId="1616" xr:uid="{57BAE446-6068-4C66-AF5F-5764AEF137B2}"/>
    <cellStyle name="Normal 6 4 2 6 2" xfId="1617" xr:uid="{5E9CE76E-BFA1-4507-B64F-3348B2F654EB}"/>
    <cellStyle name="Normal 6 4 2 6 3" xfId="3184" xr:uid="{94838CD9-E11C-48AE-913D-600EBB6C75D5}"/>
    <cellStyle name="Normal 6 4 2 6 4" xfId="3185" xr:uid="{D83CBAF5-9B22-4F63-BF01-465F4E873019}"/>
    <cellStyle name="Normal 6 4 2 7" xfId="1618" xr:uid="{2BF90DA7-2ED5-4DC0-86E6-88CDCC168A40}"/>
    <cellStyle name="Normal 6 4 2 8" xfId="3186" xr:uid="{01E783A8-58CB-40AB-8550-5D4D9B316B66}"/>
    <cellStyle name="Normal 6 4 2 9" xfId="3187" xr:uid="{427DBCCB-DC29-482C-B88C-D355DBF2B29E}"/>
    <cellStyle name="Normal 6 4 3" xfId="120" xr:uid="{B40CB761-EF6D-4C08-9F9A-49CC4A3875A5}"/>
    <cellStyle name="Normal 6 4 3 2" xfId="121" xr:uid="{C63B9AB8-E314-482E-AF38-1BC5F5BCFD98}"/>
    <cellStyle name="Normal 6 4 3 2 2" xfId="641" xr:uid="{FCB45F31-7538-4139-BD7E-0559339EDB68}"/>
    <cellStyle name="Normal 6 4 3 2 2 2" xfId="1619" xr:uid="{09EA0517-3351-4B70-B8D1-65D04A931A40}"/>
    <cellStyle name="Normal 6 4 3 2 2 2 2" xfId="1620" xr:uid="{3BB63524-1847-4F67-A372-A1526C5DA602}"/>
    <cellStyle name="Normal 6 4 3 2 2 2 2 2" xfId="4476" xr:uid="{81C102E6-F38C-4AD4-956F-0EE656A36E08}"/>
    <cellStyle name="Normal 6 4 3 2 2 2 3" xfId="4477" xr:uid="{93ABC628-1D34-4146-896B-607761B63242}"/>
    <cellStyle name="Normal 6 4 3 2 2 3" xfId="1621" xr:uid="{18BD6770-E095-47EC-B89A-FCB1402CAE2B}"/>
    <cellStyle name="Normal 6 4 3 2 2 3 2" xfId="4478" xr:uid="{7CA64E80-687E-4869-AAB1-0FCAEA67630B}"/>
    <cellStyle name="Normal 6 4 3 2 2 4" xfId="3188" xr:uid="{E837A8FB-3B35-4B87-85EE-6F0500F822AF}"/>
    <cellStyle name="Normal 6 4 3 2 3" xfId="1622" xr:uid="{51D82C83-D93C-4864-8789-95685F8926A1}"/>
    <cellStyle name="Normal 6 4 3 2 3 2" xfId="1623" xr:uid="{41D13464-F47A-4611-A66D-DC51E05FFBB0}"/>
    <cellStyle name="Normal 6 4 3 2 3 2 2" xfId="4479" xr:uid="{00F02680-7035-4DDC-83D5-6EDD31E01ABC}"/>
    <cellStyle name="Normal 6 4 3 2 3 3" xfId="3189" xr:uid="{EDC023F8-BD9E-43E5-B8A8-AA5B7235AAC1}"/>
    <cellStyle name="Normal 6 4 3 2 3 4" xfId="3190" xr:uid="{4F4E1ABD-3A45-4E1A-B235-254FC1BCE91D}"/>
    <cellStyle name="Normal 6 4 3 2 4" xfId="1624" xr:uid="{848127CC-233A-4206-A26F-F8630514FDD1}"/>
    <cellStyle name="Normal 6 4 3 2 4 2" xfId="4480" xr:uid="{F46A0C65-663C-45CF-84BA-0486C0240A1D}"/>
    <cellStyle name="Normal 6 4 3 2 5" xfId="3191" xr:uid="{267DD693-7726-41AE-ACC4-70E7146FFE6D}"/>
    <cellStyle name="Normal 6 4 3 2 6" xfId="3192" xr:uid="{352F6026-123D-442D-8CE3-99EE01813F15}"/>
    <cellStyle name="Normal 6 4 3 3" xfId="334" xr:uid="{DCAA65CA-0AEC-4114-AE4A-B98A80640537}"/>
    <cellStyle name="Normal 6 4 3 3 2" xfId="1625" xr:uid="{4F391A10-9447-4EE9-9B00-339EBE8D2298}"/>
    <cellStyle name="Normal 6 4 3 3 2 2" xfId="1626" xr:uid="{1463AC7C-1371-4A34-B673-D95EADFEAD14}"/>
    <cellStyle name="Normal 6 4 3 3 2 2 2" xfId="4481" xr:uid="{D54C7A19-0284-49D1-AEE2-40249709F237}"/>
    <cellStyle name="Normal 6 4 3 3 2 3" xfId="3193" xr:uid="{A37F29B7-3F5B-4F9A-B287-B87090016635}"/>
    <cellStyle name="Normal 6 4 3 3 2 4" xfId="3194" xr:uid="{19F979AC-815B-48E7-9918-8730E8605153}"/>
    <cellStyle name="Normal 6 4 3 3 3" xfId="1627" xr:uid="{6428A29A-BB35-44E9-9D96-D93F4D31F4D5}"/>
    <cellStyle name="Normal 6 4 3 3 3 2" xfId="4482" xr:uid="{D0C15F10-2D17-485A-9B47-D74FF3A6B831}"/>
    <cellStyle name="Normal 6 4 3 3 4" xfId="3195" xr:uid="{2464B5AD-B6BB-44AC-AE10-64139EAE03DA}"/>
    <cellStyle name="Normal 6 4 3 3 5" xfId="3196" xr:uid="{541BEE29-DD26-4F63-9536-24DE853C4B0F}"/>
    <cellStyle name="Normal 6 4 3 4" xfId="1628" xr:uid="{018093A9-8FA6-4C4B-B176-B81DFE2F9AF9}"/>
    <cellStyle name="Normal 6 4 3 4 2" xfId="1629" xr:uid="{256FE069-9695-49A4-A509-6417DCA52D2A}"/>
    <cellStyle name="Normal 6 4 3 4 2 2" xfId="4483" xr:uid="{30A91855-E279-4192-A1A5-546BF61CABA1}"/>
    <cellStyle name="Normal 6 4 3 4 3" xfId="3197" xr:uid="{0ED8B4DC-7DBB-4C12-BFC1-4A29F621B187}"/>
    <cellStyle name="Normal 6 4 3 4 4" xfId="3198" xr:uid="{3C778BEA-CA55-4DAE-B023-3B903A868A76}"/>
    <cellStyle name="Normal 6 4 3 5" xfId="1630" xr:uid="{602D22BA-0C0E-4FEE-ADB1-8595DA117986}"/>
    <cellStyle name="Normal 6 4 3 5 2" xfId="3199" xr:uid="{AD2D4900-01BE-444D-81AE-2DB860BEDC33}"/>
    <cellStyle name="Normal 6 4 3 5 3" xfId="3200" xr:uid="{0BC5D3B9-F431-4EAE-B685-C62E0EAA6D11}"/>
    <cellStyle name="Normal 6 4 3 5 4" xfId="3201" xr:uid="{3A95619B-8201-45D5-8C70-E08BF32CDCDE}"/>
    <cellStyle name="Normal 6 4 3 6" xfId="3202" xr:uid="{0C680DAF-7427-44DF-9009-2715F2037633}"/>
    <cellStyle name="Normal 6 4 3 7" xfId="3203" xr:uid="{4C38C4C7-6667-4CE9-A534-E51246625454}"/>
    <cellStyle name="Normal 6 4 3 8" xfId="3204" xr:uid="{3A0441FF-B97C-41C8-87F7-2A22F4B4A1B5}"/>
    <cellStyle name="Normal 6 4 4" xfId="122" xr:uid="{82110D34-FABF-4482-92D9-2D213DBE570B}"/>
    <cellStyle name="Normal 6 4 4 2" xfId="642" xr:uid="{89B169D5-E71E-45A5-B16C-C1AD2085A4BF}"/>
    <cellStyle name="Normal 6 4 4 2 2" xfId="643" xr:uid="{413C8615-94E1-4363-8482-D74F9DF9B7FB}"/>
    <cellStyle name="Normal 6 4 4 2 2 2" xfId="1631" xr:uid="{D9C5E11A-44B9-4800-88FC-4D45A233F44B}"/>
    <cellStyle name="Normal 6 4 4 2 2 2 2" xfId="1632" xr:uid="{138950B4-7D85-4786-AC13-035ACC5503FF}"/>
    <cellStyle name="Normal 6 4 4 2 2 3" xfId="1633" xr:uid="{1CA738CD-778C-49A7-BD2B-653FDC2329AC}"/>
    <cellStyle name="Normal 6 4 4 2 2 4" xfId="3205" xr:uid="{C2FCF0D8-6847-459D-B576-3F08D0397975}"/>
    <cellStyle name="Normal 6 4 4 2 3" xfId="1634" xr:uid="{8275697D-C740-4541-88E2-56EE52C602D2}"/>
    <cellStyle name="Normal 6 4 4 2 3 2" xfId="1635" xr:uid="{A032F7DD-AD62-41A1-A43E-073B0EEC3CD4}"/>
    <cellStyle name="Normal 6 4 4 2 4" xfId="1636" xr:uid="{8000972C-D1BC-4DCF-A327-7C268345B06D}"/>
    <cellStyle name="Normal 6 4 4 2 5" xfId="3206" xr:uid="{06DCD6A0-5587-446A-9755-4C7228FDA3E1}"/>
    <cellStyle name="Normal 6 4 4 3" xfId="644" xr:uid="{2F424894-FA7C-481F-9BEB-2892B44FD8F8}"/>
    <cellStyle name="Normal 6 4 4 3 2" xfId="1637" xr:uid="{965A8AED-04CA-48E8-8625-242CD9C94AB6}"/>
    <cellStyle name="Normal 6 4 4 3 2 2" xfId="1638" xr:uid="{6D94D9E7-E135-4A54-8196-7C0D317273CD}"/>
    <cellStyle name="Normal 6 4 4 3 3" xfId="1639" xr:uid="{B3638136-88EE-4AFF-812F-3F9225E6B88B}"/>
    <cellStyle name="Normal 6 4 4 3 4" xfId="3207" xr:uid="{55816569-AB18-4CF7-8354-14809FA863B2}"/>
    <cellStyle name="Normal 6 4 4 4" xfId="1640" xr:uid="{72C28424-8BA3-4FE9-AF01-D2BA2050FBDA}"/>
    <cellStyle name="Normal 6 4 4 4 2" xfId="1641" xr:uid="{7485C93F-1917-46CC-81D4-0B0777317804}"/>
    <cellStyle name="Normal 6 4 4 4 3" xfId="3208" xr:uid="{C6B1322F-D186-47A6-81BD-056AF359D03E}"/>
    <cellStyle name="Normal 6 4 4 4 4" xfId="3209" xr:uid="{D6F442D8-0AE9-4D13-AAE5-C84FABF5F74B}"/>
    <cellStyle name="Normal 6 4 4 5" xfId="1642" xr:uid="{1CBCF8F9-9F07-412B-804D-47097085AD8B}"/>
    <cellStyle name="Normal 6 4 4 6" xfId="3210" xr:uid="{843685AB-D60B-422A-B706-44FC3A23C683}"/>
    <cellStyle name="Normal 6 4 4 7" xfId="3211" xr:uid="{F8054D56-78EF-4EB6-B8F0-6129F3BC06EE}"/>
    <cellStyle name="Normal 6 4 5" xfId="335" xr:uid="{11F098D7-FE40-42D1-8F50-FCF26E78743E}"/>
    <cellStyle name="Normal 6 4 5 2" xfId="645" xr:uid="{A9C897C1-F9AF-486C-A7B3-91615BD70881}"/>
    <cellStyle name="Normal 6 4 5 2 2" xfId="1643" xr:uid="{FBB9C02E-C8D2-43CB-B846-A7CB7B043D64}"/>
    <cellStyle name="Normal 6 4 5 2 2 2" xfId="1644" xr:uid="{A764A092-50DF-429C-9157-95028CBDB6B9}"/>
    <cellStyle name="Normal 6 4 5 2 3" xfId="1645" xr:uid="{BA17C560-3575-452A-B177-187CBCBE1CC6}"/>
    <cellStyle name="Normal 6 4 5 2 4" xfId="3212" xr:uid="{547A6779-92CF-4CFF-B279-7296AEFBAB4D}"/>
    <cellStyle name="Normal 6 4 5 3" xfId="1646" xr:uid="{102D79F6-1F8D-43C6-A684-C584528442FE}"/>
    <cellStyle name="Normal 6 4 5 3 2" xfId="1647" xr:uid="{34F47D28-96F6-4CC5-AC3B-C383017C7006}"/>
    <cellStyle name="Normal 6 4 5 3 3" xfId="3213" xr:uid="{DABA72B3-879D-4A9D-9677-509FCB4B2969}"/>
    <cellStyle name="Normal 6 4 5 3 4" xfId="3214" xr:uid="{3F8AD42A-4C52-4148-95A8-0052C7C6963F}"/>
    <cellStyle name="Normal 6 4 5 4" xfId="1648" xr:uid="{2653FCC4-981F-4861-B3CF-4FA9803A9F8A}"/>
    <cellStyle name="Normal 6 4 5 5" xfId="3215" xr:uid="{DE975220-9A82-4056-9E0B-2AA2870ED2DF}"/>
    <cellStyle name="Normal 6 4 5 6" xfId="3216" xr:uid="{7975F2D3-991F-4EAF-B0CE-6A450057BF3A}"/>
    <cellStyle name="Normal 6 4 6" xfId="336" xr:uid="{4D55B609-C26E-4310-92E8-D6202995CAC8}"/>
    <cellStyle name="Normal 6 4 6 2" xfId="1649" xr:uid="{659448B8-6F87-47B9-B0DC-C9905253B724}"/>
    <cellStyle name="Normal 6 4 6 2 2" xfId="1650" xr:uid="{DDF5EE4A-7263-4A72-86C4-39BBE955F7C0}"/>
    <cellStyle name="Normal 6 4 6 2 3" xfId="3217" xr:uid="{5F57DA5F-B6C3-46D8-8E31-48DBEAAC06F7}"/>
    <cellStyle name="Normal 6 4 6 2 4" xfId="3218" xr:uid="{22FE3DC6-EC13-4AFE-B710-11A4A6271D76}"/>
    <cellStyle name="Normal 6 4 6 3" xfId="1651" xr:uid="{EA270408-351E-41F2-A26C-42DC8116BDCD}"/>
    <cellStyle name="Normal 6 4 6 4" xfId="3219" xr:uid="{A581CC87-050A-4BBC-AAB0-30830B0393E5}"/>
    <cellStyle name="Normal 6 4 6 5" xfId="3220" xr:uid="{3CF4B1DE-461F-45C2-9AFD-096AF38E5DBD}"/>
    <cellStyle name="Normal 6 4 7" xfId="1652" xr:uid="{BE571DC2-3D29-4DB6-A706-6B3AEC473550}"/>
    <cellStyle name="Normal 6 4 7 2" xfId="1653" xr:uid="{D0B2D561-D7CD-486E-8447-443E4717906A}"/>
    <cellStyle name="Normal 6 4 7 3" xfId="3221" xr:uid="{4FBF0C99-7A9E-4E89-98FE-52E494FED9D9}"/>
    <cellStyle name="Normal 6 4 7 3 2" xfId="4407" xr:uid="{D0491971-FCB9-4668-9572-AB2B4287E833}"/>
    <cellStyle name="Normal 6 4 7 3 3" xfId="4685" xr:uid="{399DD649-E0E4-4FD7-AAC5-BC5F7314F6EE}"/>
    <cellStyle name="Normal 6 4 7 4" xfId="3222" xr:uid="{C8F1C096-42D1-4ECC-A7C1-83CE6C609E89}"/>
    <cellStyle name="Normal 6 4 8" xfId="1654" xr:uid="{9BD730B0-8694-4FA0-9F14-E4CA3EC082AE}"/>
    <cellStyle name="Normal 6 4 8 2" xfId="3223" xr:uid="{40DD6F76-D72A-4AC5-A722-AF5ADFDE2DC8}"/>
    <cellStyle name="Normal 6 4 8 3" xfId="3224" xr:uid="{E16B84FD-8836-42E9-A95F-1CB41A4A3ED9}"/>
    <cellStyle name="Normal 6 4 8 4" xfId="3225" xr:uid="{319870FD-3CB8-46D4-948E-AE63B55FD21D}"/>
    <cellStyle name="Normal 6 4 9" xfId="3226" xr:uid="{8E9987BE-FF64-46B2-A962-E976B160F409}"/>
    <cellStyle name="Normal 6 5" xfId="123" xr:uid="{BD26E691-0B51-4EDF-BD3B-B513AF36E6DD}"/>
    <cellStyle name="Normal 6 5 10" xfId="3227" xr:uid="{2B9FBE2F-B2EE-42BB-94ED-BF0725A79531}"/>
    <cellStyle name="Normal 6 5 11" xfId="3228" xr:uid="{7EBBF9E0-0816-4FBD-A1DC-C5F56BE7D4B7}"/>
    <cellStyle name="Normal 6 5 2" xfId="124" xr:uid="{38188928-119C-42EC-8E00-78BC74B037A3}"/>
    <cellStyle name="Normal 6 5 2 2" xfId="337" xr:uid="{5C39CDF7-ECC5-4092-9296-E85F24D4561E}"/>
    <cellStyle name="Normal 6 5 2 2 2" xfId="646" xr:uid="{75DB6523-40BD-4C68-A4CF-3D878B23D618}"/>
    <cellStyle name="Normal 6 5 2 2 2 2" xfId="647" xr:uid="{AB95A1B3-50CB-4C63-98FB-4CDC4011AFE1}"/>
    <cellStyle name="Normal 6 5 2 2 2 2 2" xfId="1655" xr:uid="{9BB34819-57C2-4CAE-936E-51AA333E372E}"/>
    <cellStyle name="Normal 6 5 2 2 2 2 3" xfId="3229" xr:uid="{08A9F3A5-B162-4F6C-921E-3D219C0846A0}"/>
    <cellStyle name="Normal 6 5 2 2 2 2 4" xfId="3230" xr:uid="{CB1330FF-9CB3-4BB1-85D2-2D1DA5812662}"/>
    <cellStyle name="Normal 6 5 2 2 2 3" xfId="1656" xr:uid="{9641EA0C-5053-42D8-9A9A-16D6734A1B15}"/>
    <cellStyle name="Normal 6 5 2 2 2 3 2" xfId="3231" xr:uid="{A0EBFCC0-2736-4AA4-B31E-3B2FAC9EEC5F}"/>
    <cellStyle name="Normal 6 5 2 2 2 3 3" xfId="3232" xr:uid="{1F8BE600-7AAD-4A7A-809A-8A7E7FE65583}"/>
    <cellStyle name="Normal 6 5 2 2 2 3 4" xfId="3233" xr:uid="{38846371-3AC3-4EE0-B2EF-EFEF28F5F721}"/>
    <cellStyle name="Normal 6 5 2 2 2 4" xfId="3234" xr:uid="{46BF46F9-6A5B-43DD-883E-B67C6238B64E}"/>
    <cellStyle name="Normal 6 5 2 2 2 5" xfId="3235" xr:uid="{EE4CE9E4-9F05-43CD-B1BC-86381517E9FC}"/>
    <cellStyle name="Normal 6 5 2 2 2 6" xfId="3236" xr:uid="{81DDB39A-2666-4463-8725-E9D52448BC8D}"/>
    <cellStyle name="Normal 6 5 2 2 3" xfId="648" xr:uid="{2F528DFF-A15D-4892-9644-80E45FD524B7}"/>
    <cellStyle name="Normal 6 5 2 2 3 2" xfId="1657" xr:uid="{397E7301-49DA-48B9-BDBA-84EBDE5CA01C}"/>
    <cellStyle name="Normal 6 5 2 2 3 2 2" xfId="3237" xr:uid="{89EAEFF5-956D-4D90-99EA-55F5E5461DD3}"/>
    <cellStyle name="Normal 6 5 2 2 3 2 3" xfId="3238" xr:uid="{F0C16C4F-93E2-4B3E-8B95-58D358F02603}"/>
    <cellStyle name="Normal 6 5 2 2 3 2 4" xfId="3239" xr:uid="{496A6C58-6E5E-4ACB-8C92-FCD163495194}"/>
    <cellStyle name="Normal 6 5 2 2 3 3" xfId="3240" xr:uid="{12610C32-4101-4CF4-9636-F573F546CABD}"/>
    <cellStyle name="Normal 6 5 2 2 3 4" xfId="3241" xr:uid="{C29D397C-C426-44E8-B132-A8D37DF4C6BD}"/>
    <cellStyle name="Normal 6 5 2 2 3 5" xfId="3242" xr:uid="{ACCD68B7-5051-49EE-837B-D7C465A74502}"/>
    <cellStyle name="Normal 6 5 2 2 4" xfId="1658" xr:uid="{99849977-0DD1-420A-B2BD-CAD149DE7323}"/>
    <cellStyle name="Normal 6 5 2 2 4 2" xfId="3243" xr:uid="{C3803E09-1962-4BF6-BA06-2CC821869AA6}"/>
    <cellStyle name="Normal 6 5 2 2 4 3" xfId="3244" xr:uid="{EEA3CC87-FCED-446C-A250-837631022F15}"/>
    <cellStyle name="Normal 6 5 2 2 4 4" xfId="3245" xr:uid="{EAEEF611-8077-4B19-B59B-FD728591A88D}"/>
    <cellStyle name="Normal 6 5 2 2 5" xfId="3246" xr:uid="{C452F0E5-B55B-47AC-AFB5-9B893B81B1F5}"/>
    <cellStyle name="Normal 6 5 2 2 5 2" xfId="3247" xr:uid="{6935D69E-9DA6-4761-983A-D52E580107D8}"/>
    <cellStyle name="Normal 6 5 2 2 5 3" xfId="3248" xr:uid="{DF17CEAA-F283-4668-A9E6-14430B5D71C2}"/>
    <cellStyle name="Normal 6 5 2 2 5 4" xfId="3249" xr:uid="{1B448D73-57EE-4588-9A5B-3369E8FE321A}"/>
    <cellStyle name="Normal 6 5 2 2 6" xfId="3250" xr:uid="{3E5ABDA6-3832-4327-95E4-13F5097CDBAE}"/>
    <cellStyle name="Normal 6 5 2 2 7" xfId="3251" xr:uid="{D8CC6452-40A4-487C-807B-5E33FAC25310}"/>
    <cellStyle name="Normal 6 5 2 2 8" xfId="3252" xr:uid="{D88DEDCE-DF22-4DB5-94D6-5617C360D53A}"/>
    <cellStyle name="Normal 6 5 2 3" xfId="649" xr:uid="{7678DA08-237D-409A-8382-151A48F87DE5}"/>
    <cellStyle name="Normal 6 5 2 3 2" xfId="650" xr:uid="{060440FF-4EC9-4554-80A6-92307451773B}"/>
    <cellStyle name="Normal 6 5 2 3 2 2" xfId="651" xr:uid="{E7A46B30-F052-4B5D-967F-065BB2E0A907}"/>
    <cellStyle name="Normal 6 5 2 3 2 3" xfId="3253" xr:uid="{B38B4C70-02D7-4649-BD46-44EC71BD910E}"/>
    <cellStyle name="Normal 6 5 2 3 2 4" xfId="3254" xr:uid="{3E36A27B-C192-4C5A-AFE4-66D850D86E4E}"/>
    <cellStyle name="Normal 6 5 2 3 3" xfId="652" xr:uid="{B95383EC-E8E5-4910-8A79-4A325D6BDCCB}"/>
    <cellStyle name="Normal 6 5 2 3 3 2" xfId="3255" xr:uid="{55061287-DB5A-4CD0-9C1F-AC248BA51BAD}"/>
    <cellStyle name="Normal 6 5 2 3 3 3" xfId="3256" xr:uid="{7E0C69D2-7AF5-4F76-9D12-335296711D31}"/>
    <cellStyle name="Normal 6 5 2 3 3 4" xfId="3257" xr:uid="{E6E6573F-F214-46BE-8666-FFD7153958F4}"/>
    <cellStyle name="Normal 6 5 2 3 4" xfId="3258" xr:uid="{3D9FC5B2-C769-4123-A2B9-73F017D32210}"/>
    <cellStyle name="Normal 6 5 2 3 5" xfId="3259" xr:uid="{8DDD14F6-CC2B-4717-9923-3D50AE1C5B20}"/>
    <cellStyle name="Normal 6 5 2 3 6" xfId="3260" xr:uid="{8B5538F3-BC0C-48BC-8C9D-745A5B0DC9E0}"/>
    <cellStyle name="Normal 6 5 2 4" xfId="653" xr:uid="{D382A467-2E15-46EE-BC84-7226964FDD96}"/>
    <cellStyle name="Normal 6 5 2 4 2" xfId="654" xr:uid="{40199A9A-5778-42E7-8DA6-82F73B72960B}"/>
    <cellStyle name="Normal 6 5 2 4 2 2" xfId="3261" xr:uid="{B8EFA8BA-2017-48BD-AD33-EEEBA7963A00}"/>
    <cellStyle name="Normal 6 5 2 4 2 3" xfId="3262" xr:uid="{3410C9B4-6688-461B-A129-FE124205754E}"/>
    <cellStyle name="Normal 6 5 2 4 2 4" xfId="3263" xr:uid="{6E5B9BC0-EA87-4F37-91C6-B7E6F6F5F9BC}"/>
    <cellStyle name="Normal 6 5 2 4 3" xfId="3264" xr:uid="{D8318D0C-3D57-48E9-8D94-274637A5A248}"/>
    <cellStyle name="Normal 6 5 2 4 4" xfId="3265" xr:uid="{E9E630C3-71F8-417D-87E0-1B2F8FAEB3BC}"/>
    <cellStyle name="Normal 6 5 2 4 5" xfId="3266" xr:uid="{C2EABDE7-EFAC-44CF-BC75-EBE157D311C7}"/>
    <cellStyle name="Normal 6 5 2 5" xfId="655" xr:uid="{CBA52608-84CF-42A0-9B92-83CFD63D3E18}"/>
    <cellStyle name="Normal 6 5 2 5 2" xfId="3267" xr:uid="{D698E4F4-6400-4BA6-8EF2-8FA2D912A39B}"/>
    <cellStyle name="Normal 6 5 2 5 3" xfId="3268" xr:uid="{D083C747-0A89-4800-A80B-94589BCFA9AE}"/>
    <cellStyle name="Normal 6 5 2 5 4" xfId="3269" xr:uid="{C553DFD9-68A3-44AA-AE3B-FB7E8830DA55}"/>
    <cellStyle name="Normal 6 5 2 6" xfId="3270" xr:uid="{A24EF726-BE88-4256-944A-0350F1821E5D}"/>
    <cellStyle name="Normal 6 5 2 6 2" xfId="3271" xr:uid="{7069FA2F-820B-4B2E-B192-98B07A84FDC5}"/>
    <cellStyle name="Normal 6 5 2 6 3" xfId="3272" xr:uid="{781A70DA-8140-4C37-A714-0940B2F9B496}"/>
    <cellStyle name="Normal 6 5 2 6 4" xfId="3273" xr:uid="{B5B31356-6692-46F6-9553-BB2C154D99BE}"/>
    <cellStyle name="Normal 6 5 2 7" xfId="3274" xr:uid="{2944872E-8705-4C11-BAA5-878FD5816255}"/>
    <cellStyle name="Normal 6 5 2 8" xfId="3275" xr:uid="{A6D8069E-8960-486F-8ECD-FC0B0E704898}"/>
    <cellStyle name="Normal 6 5 2 9" xfId="3276" xr:uid="{0807343B-15F6-4691-A4A3-81312D43DF51}"/>
    <cellStyle name="Normal 6 5 3" xfId="338" xr:uid="{85A81B30-074D-4410-B657-913AC1C0BA8E}"/>
    <cellStyle name="Normal 6 5 3 2" xfId="656" xr:uid="{6420FC23-105B-43CB-B695-A049AB44799E}"/>
    <cellStyle name="Normal 6 5 3 2 2" xfId="657" xr:uid="{19FBE8E7-4F96-4B85-BAD6-0F6672902694}"/>
    <cellStyle name="Normal 6 5 3 2 2 2" xfId="1659" xr:uid="{EF3BB9DC-D9C8-4E83-87F1-E247FC721BE7}"/>
    <cellStyle name="Normal 6 5 3 2 2 2 2" xfId="1660" xr:uid="{042C3FD0-15D9-435D-B18A-964E68A2CDE1}"/>
    <cellStyle name="Normal 6 5 3 2 2 3" xfId="1661" xr:uid="{FBEE2250-EB37-4D8E-A164-6D9B8A2C34B5}"/>
    <cellStyle name="Normal 6 5 3 2 2 4" xfId="3277" xr:uid="{B6A1AECA-88F2-4DAD-81E3-8285A766803B}"/>
    <cellStyle name="Normal 6 5 3 2 3" xfId="1662" xr:uid="{CC5F31DF-0DEC-4789-B3F8-B0B3361620B9}"/>
    <cellStyle name="Normal 6 5 3 2 3 2" xfId="1663" xr:uid="{0CB3F97D-29C4-4FC8-AE35-4128E12793D8}"/>
    <cellStyle name="Normal 6 5 3 2 3 3" xfId="3278" xr:uid="{BEC495E5-A41C-4619-B0F6-6C2D76843005}"/>
    <cellStyle name="Normal 6 5 3 2 3 4" xfId="3279" xr:uid="{4EDDEA47-5858-40FA-A1F5-7BA76FC19D95}"/>
    <cellStyle name="Normal 6 5 3 2 4" xfId="1664" xr:uid="{5C17CD71-A2AB-4EE4-AA90-11B71B0587EE}"/>
    <cellStyle name="Normal 6 5 3 2 5" xfId="3280" xr:uid="{0151B18E-6A89-4493-BDB1-247171E416B3}"/>
    <cellStyle name="Normal 6 5 3 2 6" xfId="3281" xr:uid="{1E423F88-4543-4290-BCAF-8DE85F9BE2D4}"/>
    <cellStyle name="Normal 6 5 3 3" xfId="658" xr:uid="{6566C2EA-978B-445A-BF92-C12C0841638A}"/>
    <cellStyle name="Normal 6 5 3 3 2" xfId="1665" xr:uid="{D8878B83-E78D-409A-B68D-8B59B651F3E7}"/>
    <cellStyle name="Normal 6 5 3 3 2 2" xfId="1666" xr:uid="{0FEECDED-70E3-4F93-B618-0B62BF7DCB71}"/>
    <cellStyle name="Normal 6 5 3 3 2 3" xfId="3282" xr:uid="{6DCA0234-7B3E-489A-A5AE-91C7A66D1096}"/>
    <cellStyle name="Normal 6 5 3 3 2 4" xfId="3283" xr:uid="{942DA8BE-8149-41D0-9D37-B9D4D85731C9}"/>
    <cellStyle name="Normal 6 5 3 3 3" xfId="1667" xr:uid="{C2841DA4-41A6-47D3-ACEE-939C612E5BB9}"/>
    <cellStyle name="Normal 6 5 3 3 4" xfId="3284" xr:uid="{05DAC910-4BA6-4AF1-8684-8B5FC5257646}"/>
    <cellStyle name="Normal 6 5 3 3 5" xfId="3285" xr:uid="{73BBDFB9-2905-41A1-8FF1-7C97FD89FB3B}"/>
    <cellStyle name="Normal 6 5 3 4" xfId="1668" xr:uid="{F55EE014-347E-4637-9820-3FAA5AF64412}"/>
    <cellStyle name="Normal 6 5 3 4 2" xfId="1669" xr:uid="{A5D096C9-557A-494D-B7D8-5591547D7D1B}"/>
    <cellStyle name="Normal 6 5 3 4 3" xfId="3286" xr:uid="{36C335D1-3176-4AE2-9EF7-ABAA8209FB14}"/>
    <cellStyle name="Normal 6 5 3 4 4" xfId="3287" xr:uid="{CA1E9F1E-AFD3-45A9-854F-FED33A4E81CE}"/>
    <cellStyle name="Normal 6 5 3 5" xfId="1670" xr:uid="{CEA41044-53AF-4990-A95B-890C1DD52B59}"/>
    <cellStyle name="Normal 6 5 3 5 2" xfId="3288" xr:uid="{F33A112A-DC2A-4152-A534-1F8A5065C774}"/>
    <cellStyle name="Normal 6 5 3 5 3" xfId="3289" xr:uid="{5D01ADA0-0D27-451E-83E1-1D3AE9851B8B}"/>
    <cellStyle name="Normal 6 5 3 5 4" xfId="3290" xr:uid="{E007DA86-68A7-44FA-A6C7-A2AE3C019D8B}"/>
    <cellStyle name="Normal 6 5 3 6" xfId="3291" xr:uid="{095507A7-048C-4CE8-B5F5-609D885E326D}"/>
    <cellStyle name="Normal 6 5 3 7" xfId="3292" xr:uid="{B2DAE7CD-93A5-4AEA-AF95-5D7D2F4D3745}"/>
    <cellStyle name="Normal 6 5 3 8" xfId="3293" xr:uid="{697B32DB-A205-4634-93FC-156048C51204}"/>
    <cellStyle name="Normal 6 5 4" xfId="339" xr:uid="{295304EE-9095-4DC2-9620-B4F0C7FFA64B}"/>
    <cellStyle name="Normal 6 5 4 2" xfId="659" xr:uid="{30F4198D-A9C0-4218-ADDE-9B8D890D130F}"/>
    <cellStyle name="Normal 6 5 4 2 2" xfId="660" xr:uid="{6D341A47-17F6-4CB5-8376-9C4562ADC65B}"/>
    <cellStyle name="Normal 6 5 4 2 2 2" xfId="1671" xr:uid="{05CFB92E-8E6B-4931-840C-23744A85A127}"/>
    <cellStyle name="Normal 6 5 4 2 2 3" xfId="3294" xr:uid="{CC2B35E9-4261-493E-A5F3-C54F331BCDD7}"/>
    <cellStyle name="Normal 6 5 4 2 2 4" xfId="3295" xr:uid="{AC14F116-B029-4F1C-9591-4C4A38EC9DDF}"/>
    <cellStyle name="Normal 6 5 4 2 3" xfId="1672" xr:uid="{88F9784B-9414-416B-B1C3-552341C233F4}"/>
    <cellStyle name="Normal 6 5 4 2 4" xfId="3296" xr:uid="{774AE065-A4AA-4FA2-8BA5-FFABE7153E7A}"/>
    <cellStyle name="Normal 6 5 4 2 5" xfId="3297" xr:uid="{9CF82CE5-5310-459A-A6E5-3E5DE033FB25}"/>
    <cellStyle name="Normal 6 5 4 3" xfId="661" xr:uid="{B99AABF9-7E6D-4A39-B05A-6356CD4E202F}"/>
    <cellStyle name="Normal 6 5 4 3 2" xfId="1673" xr:uid="{B9D4F9F1-0E01-4C4A-BEF6-5DA76F9C660D}"/>
    <cellStyle name="Normal 6 5 4 3 3" xfId="3298" xr:uid="{44CC775B-FC27-40C7-B4E1-401AE87EECB0}"/>
    <cellStyle name="Normal 6 5 4 3 4" xfId="3299" xr:uid="{078A4133-8321-4649-BF2E-2259EDA0B170}"/>
    <cellStyle name="Normal 6 5 4 4" xfId="1674" xr:uid="{2E5AA42A-D774-44AC-8144-1FD2A37F74E5}"/>
    <cellStyle name="Normal 6 5 4 4 2" xfId="3300" xr:uid="{818625C4-299D-4959-8E35-9F496A390DC7}"/>
    <cellStyle name="Normal 6 5 4 4 3" xfId="3301" xr:uid="{171AEC90-1240-427A-8293-1CBF0A5798E5}"/>
    <cellStyle name="Normal 6 5 4 4 4" xfId="3302" xr:uid="{9A778D80-E8E8-46A7-A692-9407A5A8A702}"/>
    <cellStyle name="Normal 6 5 4 5" xfId="3303" xr:uid="{4E3E9EF1-8C8D-4D23-A858-3E38E4E6A53F}"/>
    <cellStyle name="Normal 6 5 4 6" xfId="3304" xr:uid="{C06078E1-080D-4AED-913E-6FDFA59D8CF0}"/>
    <cellStyle name="Normal 6 5 4 7" xfId="3305" xr:uid="{1830B281-2FE8-44D9-A959-1A511346D657}"/>
    <cellStyle name="Normal 6 5 5" xfId="340" xr:uid="{F80584B2-88A3-45DB-AE80-6F06D6BEB4AC}"/>
    <cellStyle name="Normal 6 5 5 2" xfId="662" xr:uid="{03970EC0-9184-4674-9782-B82BA0F1184B}"/>
    <cellStyle name="Normal 6 5 5 2 2" xfId="1675" xr:uid="{B420D396-A74B-42E8-AF9D-716303801BD7}"/>
    <cellStyle name="Normal 6 5 5 2 3" xfId="3306" xr:uid="{4DFEEBFF-9B9E-43BE-9F5B-A32758C29DFF}"/>
    <cellStyle name="Normal 6 5 5 2 4" xfId="3307" xr:uid="{0B07476D-E6CC-4A3A-A053-23D943CFE3E2}"/>
    <cellStyle name="Normal 6 5 5 3" xfId="1676" xr:uid="{FF44D2CD-41B6-4E03-AC57-A267B2070A01}"/>
    <cellStyle name="Normal 6 5 5 3 2" xfId="3308" xr:uid="{1A5402F2-EE2B-494A-8AEB-547D7F47DA87}"/>
    <cellStyle name="Normal 6 5 5 3 3" xfId="3309" xr:uid="{FA482E2C-B52F-4417-BCEB-0843E17718E8}"/>
    <cellStyle name="Normal 6 5 5 3 4" xfId="3310" xr:uid="{C0F01D00-5F4F-49D1-BAA1-B3B50B48CE66}"/>
    <cellStyle name="Normal 6 5 5 4" xfId="3311" xr:uid="{940A1322-7966-4FD2-8AF2-D014866FD9AB}"/>
    <cellStyle name="Normal 6 5 5 5" xfId="3312" xr:uid="{3326F56C-E3F3-4364-AB16-4450461C3B64}"/>
    <cellStyle name="Normal 6 5 5 6" xfId="3313" xr:uid="{E55C4627-49A4-4D24-A1ED-295405D619C2}"/>
    <cellStyle name="Normal 6 5 6" xfId="663" xr:uid="{06382776-2005-41F0-851B-384FEAC50485}"/>
    <cellStyle name="Normal 6 5 6 2" xfId="1677" xr:uid="{668D9EE2-92B7-4E46-8A18-72A924568982}"/>
    <cellStyle name="Normal 6 5 6 2 2" xfId="3314" xr:uid="{AA84F85C-FC8F-4FC9-AF99-006987A76076}"/>
    <cellStyle name="Normal 6 5 6 2 3" xfId="3315" xr:uid="{A52A5266-A814-4260-B6A1-81F473A2D319}"/>
    <cellStyle name="Normal 6 5 6 2 4" xfId="3316" xr:uid="{39B4D7F1-8065-4894-8660-7F5F4F8F6495}"/>
    <cellStyle name="Normal 6 5 6 3" xfId="3317" xr:uid="{16DC8F6C-F917-42BE-9082-6B94C82F4EAA}"/>
    <cellStyle name="Normal 6 5 6 4" xfId="3318" xr:uid="{F4AA7836-4C57-4AEE-AA62-2EC1CF01765C}"/>
    <cellStyle name="Normal 6 5 6 5" xfId="3319" xr:uid="{BB51447D-DABD-44C1-B373-64C5B9479174}"/>
    <cellStyle name="Normal 6 5 7" xfId="1678" xr:uid="{19FA84D6-6586-48FC-AF67-9CE68851EC1A}"/>
    <cellStyle name="Normal 6 5 7 2" xfId="3320" xr:uid="{80C0AB48-BE1D-482F-8774-70C4FE858B9B}"/>
    <cellStyle name="Normal 6 5 7 3" xfId="3321" xr:uid="{CB0B0BC5-89EE-4794-92E0-B517B5F2F75F}"/>
    <cellStyle name="Normal 6 5 7 4" xfId="3322" xr:uid="{ACB75324-F634-4057-AE60-5040BCABF917}"/>
    <cellStyle name="Normal 6 5 8" xfId="3323" xr:uid="{9580B640-6743-4793-9BF2-BC7895FB8C5B}"/>
    <cellStyle name="Normal 6 5 8 2" xfId="3324" xr:uid="{06BE3E54-989F-42A7-8814-C058F6D4EE0C}"/>
    <cellStyle name="Normal 6 5 8 3" xfId="3325" xr:uid="{95CA857A-2314-4BDD-8AFE-112AC9D1119C}"/>
    <cellStyle name="Normal 6 5 8 4" xfId="3326" xr:uid="{19B42FF3-AA76-4CB0-9D49-1B82F0052008}"/>
    <cellStyle name="Normal 6 5 9" xfId="3327" xr:uid="{2381C481-0652-4D10-A6A2-ED2FAAF161B8}"/>
    <cellStyle name="Normal 6 6" xfId="125" xr:uid="{05FFBD75-C112-411E-9FE3-5E48D23193EF}"/>
    <cellStyle name="Normal 6 6 2" xfId="126" xr:uid="{4C8B744E-EE90-41B0-ACBB-07A815563AE0}"/>
    <cellStyle name="Normal 6 6 2 2" xfId="341" xr:uid="{7485EB1B-B827-49B5-9154-774A20841AAC}"/>
    <cellStyle name="Normal 6 6 2 2 2" xfId="664" xr:uid="{93527707-6117-4E2F-BDA5-D51AF9A4D622}"/>
    <cellStyle name="Normal 6 6 2 2 2 2" xfId="1679" xr:uid="{92CC394D-CAB1-465E-8814-83C56AFC9658}"/>
    <cellStyle name="Normal 6 6 2 2 2 3" xfId="3328" xr:uid="{E51FBCF2-29DF-4244-9BA5-F5541CE02305}"/>
    <cellStyle name="Normal 6 6 2 2 2 4" xfId="3329" xr:uid="{7C73925D-FB4B-414D-8AA5-A3FB59E006AE}"/>
    <cellStyle name="Normal 6 6 2 2 3" xfId="1680" xr:uid="{63346A5A-9006-435D-B0A4-C5EC0F73DC06}"/>
    <cellStyle name="Normal 6 6 2 2 3 2" xfId="3330" xr:uid="{0517FA0F-4863-4113-BDDB-05421CC0F787}"/>
    <cellStyle name="Normal 6 6 2 2 3 3" xfId="3331" xr:uid="{DDE97AFB-B614-4763-BD8F-679D18CADBF6}"/>
    <cellStyle name="Normal 6 6 2 2 3 4" xfId="3332" xr:uid="{AD0EA81A-495A-4DB0-8057-700B03B748C6}"/>
    <cellStyle name="Normal 6 6 2 2 4" xfId="3333" xr:uid="{2C5BC13C-FCA8-4396-8BC3-E5C53ED40162}"/>
    <cellStyle name="Normal 6 6 2 2 5" xfId="3334" xr:uid="{7AA1C709-1EC8-498A-BF76-ACFD6A3ACDB9}"/>
    <cellStyle name="Normal 6 6 2 2 6" xfId="3335" xr:uid="{C1441AF5-C6ED-4A84-A23F-DDBF56CCED15}"/>
    <cellStyle name="Normal 6 6 2 3" xfId="665" xr:uid="{DB5DEF1D-EC35-4C6C-8F7E-D619C3C7A559}"/>
    <cellStyle name="Normal 6 6 2 3 2" xfId="1681" xr:uid="{A1BE4FFD-0C77-47A3-9A6D-AE1DDC2474AA}"/>
    <cellStyle name="Normal 6 6 2 3 2 2" xfId="3336" xr:uid="{070350EA-37BF-401D-B1F3-F73566003C41}"/>
    <cellStyle name="Normal 6 6 2 3 2 3" xfId="3337" xr:uid="{DF95435D-B182-45A8-B9E5-495EA4E8AA95}"/>
    <cellStyle name="Normal 6 6 2 3 2 4" xfId="3338" xr:uid="{1D8ACF71-7251-41D4-A302-21248009BBBB}"/>
    <cellStyle name="Normal 6 6 2 3 3" xfId="3339" xr:uid="{D2788E5A-0B30-4345-B98D-3FC4C9E8C79A}"/>
    <cellStyle name="Normal 6 6 2 3 4" xfId="3340" xr:uid="{3EC5F3A6-E447-4406-A2FF-54256EAEC52A}"/>
    <cellStyle name="Normal 6 6 2 3 5" xfId="3341" xr:uid="{E21B2809-5E40-48E5-849E-459FAFB7EDBB}"/>
    <cellStyle name="Normal 6 6 2 4" xfId="1682" xr:uid="{D3897C67-68A8-4EAA-9FDB-1A2FCDA82570}"/>
    <cellStyle name="Normal 6 6 2 4 2" xfId="3342" xr:uid="{00E1383D-A095-4063-8976-8ED38F57156C}"/>
    <cellStyle name="Normal 6 6 2 4 3" xfId="3343" xr:uid="{CA39915A-3B66-42E8-87EA-F5EF7DBBD0F2}"/>
    <cellStyle name="Normal 6 6 2 4 4" xfId="3344" xr:uid="{871689F9-59EA-44F2-A992-381F002B3343}"/>
    <cellStyle name="Normal 6 6 2 5" xfId="3345" xr:uid="{D356C0AB-109D-4B18-B43F-010AA9994C49}"/>
    <cellStyle name="Normal 6 6 2 5 2" xfId="3346" xr:uid="{F116F177-3599-49B7-8324-7CD00EDA58DE}"/>
    <cellStyle name="Normal 6 6 2 5 3" xfId="3347" xr:uid="{B663F03A-BA51-46FA-899A-56CA5BEDF12A}"/>
    <cellStyle name="Normal 6 6 2 5 4" xfId="3348" xr:uid="{F7EEB6F3-E151-468C-9DF6-F7D44DE2A6D3}"/>
    <cellStyle name="Normal 6 6 2 6" xfId="3349" xr:uid="{88895749-0024-427F-8E53-946C12F19254}"/>
    <cellStyle name="Normal 6 6 2 7" xfId="3350" xr:uid="{4CA94D73-02AC-4B5C-A06B-C8B21394F29A}"/>
    <cellStyle name="Normal 6 6 2 8" xfId="3351" xr:uid="{CFEDC18B-AA89-4248-9522-4858AD588C9D}"/>
    <cellStyle name="Normal 6 6 3" xfId="342" xr:uid="{74ED091F-CFA3-4007-A337-30CBEA681436}"/>
    <cellStyle name="Normal 6 6 3 2" xfId="666" xr:uid="{C4343AE3-467E-4234-B5BF-1790E436FD02}"/>
    <cellStyle name="Normal 6 6 3 2 2" xfId="667" xr:uid="{10A494BF-4672-4777-AE4A-5C84164C617F}"/>
    <cellStyle name="Normal 6 6 3 2 3" xfId="3352" xr:uid="{3A56477A-4C67-4B07-9599-41F126C50EA9}"/>
    <cellStyle name="Normal 6 6 3 2 4" xfId="3353" xr:uid="{FC0B1BA3-0D3B-4896-B347-F89473FD08DD}"/>
    <cellStyle name="Normal 6 6 3 3" xfId="668" xr:uid="{4F8BBBF7-6EDD-498E-AE3E-56359AD1547A}"/>
    <cellStyle name="Normal 6 6 3 3 2" xfId="3354" xr:uid="{11514D84-8E9E-4843-AC89-C4E3B9BF350F}"/>
    <cellStyle name="Normal 6 6 3 3 3" xfId="3355" xr:uid="{14412D68-B19A-4D1A-A100-2B10425679DE}"/>
    <cellStyle name="Normal 6 6 3 3 4" xfId="3356" xr:uid="{B6E5A15C-B571-49A1-B0E9-C7709530EA6F}"/>
    <cellStyle name="Normal 6 6 3 4" xfId="3357" xr:uid="{AF2DD54F-61C7-4093-91C5-ADE7A0DE0343}"/>
    <cellStyle name="Normal 6 6 3 5" xfId="3358" xr:uid="{191313FC-0805-48C2-AECF-D409DDAE95DF}"/>
    <cellStyle name="Normal 6 6 3 6" xfId="3359" xr:uid="{538D8FF4-1F28-430F-8EF6-2D62D65EB26E}"/>
    <cellStyle name="Normal 6 6 4" xfId="343" xr:uid="{96866759-C83A-4D79-A726-0F2485D56E29}"/>
    <cellStyle name="Normal 6 6 4 2" xfId="669" xr:uid="{AB87DDB5-AD25-45F6-94F0-FC626A68C3EB}"/>
    <cellStyle name="Normal 6 6 4 2 2" xfId="3360" xr:uid="{2165CCA5-3FD6-417C-8187-D642BFC6C38F}"/>
    <cellStyle name="Normal 6 6 4 2 3" xfId="3361" xr:uid="{5F8CF519-51B8-460B-B6CF-3128FBD3B7B3}"/>
    <cellStyle name="Normal 6 6 4 2 4" xfId="3362" xr:uid="{F553E7A9-C92C-4AE5-862B-641D100967B7}"/>
    <cellStyle name="Normal 6 6 4 3" xfId="3363" xr:uid="{C8375DD4-9882-4AAC-BC66-A80C7B50B257}"/>
    <cellStyle name="Normal 6 6 4 4" xfId="3364" xr:uid="{DB9D7CB8-CF14-411F-BB21-46F9C04DE339}"/>
    <cellStyle name="Normal 6 6 4 5" xfId="3365" xr:uid="{7B1CFA07-AB21-4828-B143-C84B3EDB1C49}"/>
    <cellStyle name="Normal 6 6 5" xfId="670" xr:uid="{2153958B-9A4A-4975-A4B3-D2E6FEFE77B8}"/>
    <cellStyle name="Normal 6 6 5 2" xfId="3366" xr:uid="{E2F5D08A-ADB4-4CE2-842A-570C888CCD32}"/>
    <cellStyle name="Normal 6 6 5 3" xfId="3367" xr:uid="{439BD767-3977-4840-AFCC-1ADC2ACFD17A}"/>
    <cellStyle name="Normal 6 6 5 4" xfId="3368" xr:uid="{7D99F0CF-5319-49F2-A3F7-25B3867DBAC8}"/>
    <cellStyle name="Normal 6 6 6" xfId="3369" xr:uid="{18E42752-A3C3-45E3-BB43-59C9BB5493E1}"/>
    <cellStyle name="Normal 6 6 6 2" xfId="3370" xr:uid="{FC0D7CAA-EC88-4AB3-A957-B29BF49FC0B1}"/>
    <cellStyle name="Normal 6 6 6 3" xfId="3371" xr:uid="{7677BC24-2EFE-4380-B26A-7AEB2A5AC133}"/>
    <cellStyle name="Normal 6 6 6 4" xfId="3372" xr:uid="{13EB1BFF-9E8F-49D0-9D1A-61EA612D84CD}"/>
    <cellStyle name="Normal 6 6 7" xfId="3373" xr:uid="{A60E5EC2-FF8F-4C2B-973A-23BD08C89E73}"/>
    <cellStyle name="Normal 6 6 8" xfId="3374" xr:uid="{5B3E2E24-1608-4C68-B1A7-505F6B96BE70}"/>
    <cellStyle name="Normal 6 6 9" xfId="3375" xr:uid="{3BD1007F-BA39-4F8A-ADB2-812FC007421C}"/>
    <cellStyle name="Normal 6 7" xfId="127" xr:uid="{7EEBBBC2-04B5-4EE5-8E7C-01744372DCD8}"/>
    <cellStyle name="Normal 6 7 2" xfId="344" xr:uid="{0294A6BD-188E-4A53-BEE5-618D8FEBAA18}"/>
    <cellStyle name="Normal 6 7 2 2" xfId="671" xr:uid="{CB8AD96A-55FF-4AE7-8B58-8784E348DEB6}"/>
    <cellStyle name="Normal 6 7 2 2 2" xfId="1683" xr:uid="{A14AFC72-FB73-42B2-8BC6-B0AE753F1139}"/>
    <cellStyle name="Normal 6 7 2 2 2 2" xfId="1684" xr:uid="{3A2586F1-254A-4D21-9E26-114234308D1B}"/>
    <cellStyle name="Normal 6 7 2 2 3" xfId="1685" xr:uid="{050B0022-74F7-49DF-A6D8-242E5839B6C8}"/>
    <cellStyle name="Normal 6 7 2 2 4" xfId="3376" xr:uid="{9E67EF79-E4EF-428D-A9E2-B16737284276}"/>
    <cellStyle name="Normal 6 7 2 3" xfId="1686" xr:uid="{8D8ED44C-CDAD-4D91-9DBD-53C00004C21C}"/>
    <cellStyle name="Normal 6 7 2 3 2" xfId="1687" xr:uid="{D6801F18-B05E-4C04-B609-1B1434E4108E}"/>
    <cellStyle name="Normal 6 7 2 3 3" xfId="3377" xr:uid="{2F8FE694-1EC7-438F-93D6-08277D7692F7}"/>
    <cellStyle name="Normal 6 7 2 3 4" xfId="3378" xr:uid="{1AE400E7-44A3-4215-93CF-CFE992C9D02A}"/>
    <cellStyle name="Normal 6 7 2 4" xfId="1688" xr:uid="{C7A94464-6D43-4CD3-9401-BD6BA1658984}"/>
    <cellStyle name="Normal 6 7 2 5" xfId="3379" xr:uid="{ADE88201-886A-496F-B32B-B444F85712F4}"/>
    <cellStyle name="Normal 6 7 2 6" xfId="3380" xr:uid="{D9226EF4-1CC3-4AC6-A8D3-6724D8DF3781}"/>
    <cellStyle name="Normal 6 7 3" xfId="672" xr:uid="{417A0020-6AA7-41C2-8655-A1FCC1469F44}"/>
    <cellStyle name="Normal 6 7 3 2" xfId="1689" xr:uid="{E2ADF1F7-2F3B-41B6-B25B-F5AB0B43854C}"/>
    <cellStyle name="Normal 6 7 3 2 2" xfId="1690" xr:uid="{76ED3631-92E3-457D-9B64-6602E0BCE005}"/>
    <cellStyle name="Normal 6 7 3 2 3" xfId="3381" xr:uid="{06F3A49E-8FB9-4FA9-925A-011D1046A113}"/>
    <cellStyle name="Normal 6 7 3 2 4" xfId="3382" xr:uid="{DA9805B4-E87E-48D2-806E-86B17006CF5C}"/>
    <cellStyle name="Normal 6 7 3 3" xfId="1691" xr:uid="{EFBD1E47-1647-4978-AE79-BEC2B5BB8C25}"/>
    <cellStyle name="Normal 6 7 3 4" xfId="3383" xr:uid="{34C21AF6-C5C6-41F0-B839-0A5D701DA663}"/>
    <cellStyle name="Normal 6 7 3 5" xfId="3384" xr:uid="{F95C2D22-9883-41D7-9DD2-DE932A90B8D5}"/>
    <cellStyle name="Normal 6 7 4" xfId="1692" xr:uid="{156FB61D-3601-4251-B9CD-EDEEA2BFA5F6}"/>
    <cellStyle name="Normal 6 7 4 2" xfId="1693" xr:uid="{D26E765B-3697-4080-9577-D6D58CF0DAFD}"/>
    <cellStyle name="Normal 6 7 4 3" xfId="3385" xr:uid="{C7775430-C9B8-4881-852D-31849932F21E}"/>
    <cellStyle name="Normal 6 7 4 4" xfId="3386" xr:uid="{EFC03E62-3310-4168-9461-BE428E20D4E4}"/>
    <cellStyle name="Normal 6 7 5" xfId="1694" xr:uid="{02D90C82-D6B8-4575-874B-C21399AAC019}"/>
    <cellStyle name="Normal 6 7 5 2" xfId="3387" xr:uid="{FF595FA7-84B3-47B1-9DB3-A238264CE11B}"/>
    <cellStyle name="Normal 6 7 5 3" xfId="3388" xr:uid="{A122BEEA-A0F2-45A9-8489-B3C2C50E0069}"/>
    <cellStyle name="Normal 6 7 5 4" xfId="3389" xr:uid="{571560C6-5714-4E58-BA10-38DFE38B80D3}"/>
    <cellStyle name="Normal 6 7 6" xfId="3390" xr:uid="{8F725251-FB93-46D9-8D11-4297BBE4FC22}"/>
    <cellStyle name="Normal 6 7 7" xfId="3391" xr:uid="{3C64B753-1F43-486D-8075-07CE64D763CC}"/>
    <cellStyle name="Normal 6 7 8" xfId="3392" xr:uid="{AF338035-5659-4EA0-A5E1-D73531669CA6}"/>
    <cellStyle name="Normal 6 8" xfId="345" xr:uid="{8CD34055-36B2-4FF9-9CB3-52DF9D98AA5F}"/>
    <cellStyle name="Normal 6 8 2" xfId="673" xr:uid="{299EDE9F-5660-4EF4-8C2A-B5D8F4853517}"/>
    <cellStyle name="Normal 6 8 2 2" xfId="674" xr:uid="{2649F97E-6E2B-4A87-A019-03B315AB5326}"/>
    <cellStyle name="Normal 6 8 2 2 2" xfId="1695" xr:uid="{82F7DA1D-57A3-48FF-B8F1-1B071E7E88EE}"/>
    <cellStyle name="Normal 6 8 2 2 3" xfId="3393" xr:uid="{3376FE15-7BBE-4399-8BF0-7EA16771F543}"/>
    <cellStyle name="Normal 6 8 2 2 4" xfId="3394" xr:uid="{3BEF66AB-00FB-452B-9AC0-55A4FDB65040}"/>
    <cellStyle name="Normal 6 8 2 3" xfId="1696" xr:uid="{8CDBAD96-C501-4E01-A529-89A9064E93B7}"/>
    <cellStyle name="Normal 6 8 2 4" xfId="3395" xr:uid="{47707C34-9C0D-4096-A1B6-17DCF54CB3C6}"/>
    <cellStyle name="Normal 6 8 2 5" xfId="3396" xr:uid="{35BB42DD-1AFF-40AA-8253-B6A00AEF05C0}"/>
    <cellStyle name="Normal 6 8 3" xfId="675" xr:uid="{BF5062DF-944C-4193-98C2-2A85F0CE8B79}"/>
    <cellStyle name="Normal 6 8 3 2" xfId="1697" xr:uid="{219A70C0-65AC-43B8-BE02-716B68513DF7}"/>
    <cellStyle name="Normal 6 8 3 3" xfId="3397" xr:uid="{D0FBB9EC-0273-4882-B708-81F4E0829148}"/>
    <cellStyle name="Normal 6 8 3 4" xfId="3398" xr:uid="{C6CED766-6771-4CDC-AB73-7AEDE5D63129}"/>
    <cellStyle name="Normal 6 8 4" xfId="1698" xr:uid="{1BEF18A9-09AE-4064-9878-7EF62BEC9E74}"/>
    <cellStyle name="Normal 6 8 4 2" xfId="3399" xr:uid="{BA30A9F7-4206-4092-AD79-DA8540659551}"/>
    <cellStyle name="Normal 6 8 4 3" xfId="3400" xr:uid="{C8EDE5D7-1B01-49E0-B809-3A00602E95BA}"/>
    <cellStyle name="Normal 6 8 4 4" xfId="3401" xr:uid="{EA651E82-B42A-440F-ACDD-F8BC7F808DC3}"/>
    <cellStyle name="Normal 6 8 5" xfId="3402" xr:uid="{127039CA-713A-4DC1-8E07-A274F9ED69A1}"/>
    <cellStyle name="Normal 6 8 6" xfId="3403" xr:uid="{6E3E3A12-7AF5-458E-9AE2-954DA7914273}"/>
    <cellStyle name="Normal 6 8 7" xfId="3404" xr:uid="{B679D15D-7BEB-4535-91D9-A527242CD3E9}"/>
    <cellStyle name="Normal 6 9" xfId="346" xr:uid="{5EDD2938-13FB-4F98-8FAA-E30AABFCF5E4}"/>
    <cellStyle name="Normal 6 9 2" xfId="676" xr:uid="{3B7DF90B-B150-4CE4-8B0E-54C4EB6AAB8C}"/>
    <cellStyle name="Normal 6 9 2 2" xfId="1699" xr:uid="{DF709E0B-72AE-4197-9A03-F0759D647854}"/>
    <cellStyle name="Normal 6 9 2 3" xfId="3405" xr:uid="{D4E07CD8-4FCE-4776-AD89-CB34F79CCC9F}"/>
    <cellStyle name="Normal 6 9 2 4" xfId="3406" xr:uid="{43448336-5693-4E09-87AF-169C66404B4D}"/>
    <cellStyle name="Normal 6 9 3" xfId="1700" xr:uid="{9B73F954-63CF-4A2E-8291-6B19B21790EA}"/>
    <cellStyle name="Normal 6 9 3 2" xfId="3407" xr:uid="{D0CD941B-7D2B-40E8-A630-E2946AB2D44D}"/>
    <cellStyle name="Normal 6 9 3 3" xfId="3408" xr:uid="{8B330CF5-FFE3-479C-BF78-19B9C7A3A8E8}"/>
    <cellStyle name="Normal 6 9 3 4" xfId="3409" xr:uid="{B046EE47-78BB-4759-83DB-DC7319C598CF}"/>
    <cellStyle name="Normal 6 9 4" xfId="3410" xr:uid="{DADABCD8-0623-4FC1-A1D0-6C5FE5E21727}"/>
    <cellStyle name="Normal 6 9 5" xfId="3411" xr:uid="{04E0701A-6F2F-430F-AE2B-FE166E820DE4}"/>
    <cellStyle name="Normal 6 9 6" xfId="3412" xr:uid="{51FABA5B-0EF0-43A3-B2F9-68AD786C7143}"/>
    <cellStyle name="Normal 7" xfId="128" xr:uid="{31396DDD-D4C2-40B1-9705-40ED66BF0C44}"/>
    <cellStyle name="Normal 7 10" xfId="1701" xr:uid="{429FF865-C009-4AA6-86E5-E34B822DE9AA}"/>
    <cellStyle name="Normal 7 10 2" xfId="3413" xr:uid="{8BD68485-1808-4692-B7AF-568C244B9940}"/>
    <cellStyle name="Normal 7 10 3" xfId="3414" xr:uid="{AB7B5679-F8CD-40EA-A364-90C5B7F40196}"/>
    <cellStyle name="Normal 7 10 4" xfId="3415" xr:uid="{40F6A064-4626-4328-B426-89C64BA8A590}"/>
    <cellStyle name="Normal 7 11" xfId="3416" xr:uid="{7041DF37-02CD-4812-833A-49D33A76069D}"/>
    <cellStyle name="Normal 7 11 2" xfId="3417" xr:uid="{93C18C8F-862E-4C2B-8ED2-52CEACC86552}"/>
    <cellStyle name="Normal 7 11 3" xfId="3418" xr:uid="{D7F7B84B-C487-4E7E-952A-6F1D7896BBE6}"/>
    <cellStyle name="Normal 7 11 4" xfId="3419" xr:uid="{EEE912A5-9CA1-4546-AE85-A68B1F99F859}"/>
    <cellStyle name="Normal 7 12" xfId="3420" xr:uid="{E27C2A36-D403-499C-B59E-99B4461AEC54}"/>
    <cellStyle name="Normal 7 12 2" xfId="3421" xr:uid="{DB0B7582-A8AE-4566-BDDE-22FB545DF522}"/>
    <cellStyle name="Normal 7 13" xfId="3422" xr:uid="{B43C4F16-387F-4C62-AA68-CFB8EC3AD0AC}"/>
    <cellStyle name="Normal 7 14" xfId="3423" xr:uid="{EAA3A3C3-4CC8-4918-91DE-B009171913BC}"/>
    <cellStyle name="Normal 7 15" xfId="3424" xr:uid="{7DF1A97C-DC5B-4038-9EED-2F3AE195E063}"/>
    <cellStyle name="Normal 7 2" xfId="129" xr:uid="{35AAD28E-19A8-41D0-A5DE-E64AECE91D79}"/>
    <cellStyle name="Normal 7 2 10" xfId="3425" xr:uid="{461EF693-14A6-4BFD-8F56-724B24F9389D}"/>
    <cellStyle name="Normal 7 2 11" xfId="3426" xr:uid="{6E4DDD02-F9E0-4112-B696-75F041CD956D}"/>
    <cellStyle name="Normal 7 2 2" xfId="130" xr:uid="{C9B83EB0-CF0C-42B8-8AC6-046A80CAE701}"/>
    <cellStyle name="Normal 7 2 2 2" xfId="131" xr:uid="{19F70F0F-6AE2-459F-A125-CB318C8AF9F6}"/>
    <cellStyle name="Normal 7 2 2 2 2" xfId="347" xr:uid="{AB4E9EF0-DBE0-4B2D-8DB5-F50788693D2A}"/>
    <cellStyle name="Normal 7 2 2 2 2 2" xfId="677" xr:uid="{A644B477-E085-4806-8A07-4358EE829961}"/>
    <cellStyle name="Normal 7 2 2 2 2 2 2" xfId="678" xr:uid="{99D5B8C2-0A82-4203-B0ED-D8B20EF18138}"/>
    <cellStyle name="Normal 7 2 2 2 2 2 2 2" xfId="1702" xr:uid="{C4F6BFD0-04CB-4666-AD74-158AFB0BF657}"/>
    <cellStyle name="Normal 7 2 2 2 2 2 2 2 2" xfId="1703" xr:uid="{9ECE9D5F-48B1-41B2-B314-9C4755380A5E}"/>
    <cellStyle name="Normal 7 2 2 2 2 2 2 3" xfId="1704" xr:uid="{693332C7-7121-492F-8DD6-47F5C71C7573}"/>
    <cellStyle name="Normal 7 2 2 2 2 2 3" xfId="1705" xr:uid="{E0C2DE3E-A083-4705-BD33-A3EC0B446B97}"/>
    <cellStyle name="Normal 7 2 2 2 2 2 3 2" xfId="1706" xr:uid="{EF2694A6-9FE9-4911-8447-D95C5C4E8EE8}"/>
    <cellStyle name="Normal 7 2 2 2 2 2 4" xfId="1707" xr:uid="{0A9925A2-E2E1-477D-BD3E-60EB04694690}"/>
    <cellStyle name="Normal 7 2 2 2 2 3" xfId="679" xr:uid="{95BE2FFF-E5C0-4B8A-B563-82CD1BD8E2FE}"/>
    <cellStyle name="Normal 7 2 2 2 2 3 2" xfId="1708" xr:uid="{7D5C82C3-2388-40C1-84DD-CD8E75EC6E7C}"/>
    <cellStyle name="Normal 7 2 2 2 2 3 2 2" xfId="1709" xr:uid="{6AA0599B-5681-4F0F-93D5-DC77FA4708B9}"/>
    <cellStyle name="Normal 7 2 2 2 2 3 3" xfId="1710" xr:uid="{CDE42770-40E9-49F5-AD2F-91814BBDBBB5}"/>
    <cellStyle name="Normal 7 2 2 2 2 3 4" xfId="3427" xr:uid="{94822E6A-4206-4275-8ADB-F7A8EE01B380}"/>
    <cellStyle name="Normal 7 2 2 2 2 4" xfId="1711" xr:uid="{90BC75D6-FB7B-4325-B24F-EC5A5648D863}"/>
    <cellStyle name="Normal 7 2 2 2 2 4 2" xfId="1712" xr:uid="{1561B0AB-1A6A-4B3C-8A7C-8A866308870E}"/>
    <cellStyle name="Normal 7 2 2 2 2 5" xfId="1713" xr:uid="{F0B1DEB3-342F-45F2-A83C-33C5D277E202}"/>
    <cellStyle name="Normal 7 2 2 2 2 6" xfId="3428" xr:uid="{5F17BAF6-25D4-4ACF-907E-E63E321923DE}"/>
    <cellStyle name="Normal 7 2 2 2 3" xfId="348" xr:uid="{3F8C1B53-DE7F-4C6C-A8FE-F568C97E9B66}"/>
    <cellStyle name="Normal 7 2 2 2 3 2" xfId="680" xr:uid="{42A7FFA6-CEBF-4A7A-A451-FC207EDFF067}"/>
    <cellStyle name="Normal 7 2 2 2 3 2 2" xfId="681" xr:uid="{4CB6C2E5-9A74-48E6-9D4E-04D82A96A903}"/>
    <cellStyle name="Normal 7 2 2 2 3 2 2 2" xfId="1714" xr:uid="{E520E525-C7CC-4FE9-BA2C-42F18437D70F}"/>
    <cellStyle name="Normal 7 2 2 2 3 2 2 2 2" xfId="1715" xr:uid="{69248333-0A89-4901-96F1-B3D8B7C60C9A}"/>
    <cellStyle name="Normal 7 2 2 2 3 2 2 3" xfId="1716" xr:uid="{63046938-7C2C-435F-9352-ADFE54E9593F}"/>
    <cellStyle name="Normal 7 2 2 2 3 2 3" xfId="1717" xr:uid="{050DD449-190F-42BA-B9F2-0DE923B30729}"/>
    <cellStyle name="Normal 7 2 2 2 3 2 3 2" xfId="1718" xr:uid="{063D846F-C6DA-483A-8DEA-A80B53F316F1}"/>
    <cellStyle name="Normal 7 2 2 2 3 2 4" xfId="1719" xr:uid="{D6350EAB-2017-4872-9672-22021ECCF924}"/>
    <cellStyle name="Normal 7 2 2 2 3 3" xfId="682" xr:uid="{01BFB29B-2277-47A7-811B-069F08C8B12A}"/>
    <cellStyle name="Normal 7 2 2 2 3 3 2" xfId="1720" xr:uid="{B533A8E8-5D3A-44B2-9D22-283747E04331}"/>
    <cellStyle name="Normal 7 2 2 2 3 3 2 2" xfId="1721" xr:uid="{0080C45F-067B-44A1-86CD-2759FF44F2F8}"/>
    <cellStyle name="Normal 7 2 2 2 3 3 3" xfId="1722" xr:uid="{47C6E52B-9C09-4063-97C2-BD67BFABBB82}"/>
    <cellStyle name="Normal 7 2 2 2 3 4" xfId="1723" xr:uid="{457C74D0-DD69-4845-B9B4-EF9AC8F6AC84}"/>
    <cellStyle name="Normal 7 2 2 2 3 4 2" xfId="1724" xr:uid="{C0C962A6-A90E-4CAB-ABE2-9D221C368A23}"/>
    <cellStyle name="Normal 7 2 2 2 3 5" xfId="1725" xr:uid="{5F3CBFE6-8E9D-47C4-AA6B-57BCA34448FF}"/>
    <cellStyle name="Normal 7 2 2 2 4" xfId="683" xr:uid="{6B40472E-08F9-460E-9022-7E14F84B14FF}"/>
    <cellStyle name="Normal 7 2 2 2 4 2" xfId="684" xr:uid="{77187BAF-699D-4672-AEE4-8A9B36643B6D}"/>
    <cellStyle name="Normal 7 2 2 2 4 2 2" xfId="1726" xr:uid="{0C35360D-2F16-4B3D-A73E-AB0149AEBDC7}"/>
    <cellStyle name="Normal 7 2 2 2 4 2 2 2" xfId="1727" xr:uid="{486F81A4-A0F2-4325-BF2F-3DF9E8A40B23}"/>
    <cellStyle name="Normal 7 2 2 2 4 2 3" xfId="1728" xr:uid="{C4383522-354A-4A61-881B-BB14D6B40AFE}"/>
    <cellStyle name="Normal 7 2 2 2 4 3" xfId="1729" xr:uid="{5499BE5B-57A0-46C3-A805-598EAE28A1BF}"/>
    <cellStyle name="Normal 7 2 2 2 4 3 2" xfId="1730" xr:uid="{4466600E-6982-499F-BDC9-75AC19DA135E}"/>
    <cellStyle name="Normal 7 2 2 2 4 4" xfId="1731" xr:uid="{A2204BA8-CAE5-403C-9712-FE82293B3519}"/>
    <cellStyle name="Normal 7 2 2 2 5" xfId="685" xr:uid="{D5817D43-386B-46C0-947A-773C7994E72F}"/>
    <cellStyle name="Normal 7 2 2 2 5 2" xfId="1732" xr:uid="{219CC750-97FA-4B9A-B5D7-1F9832236938}"/>
    <cellStyle name="Normal 7 2 2 2 5 2 2" xfId="1733" xr:uid="{5515319B-12FB-43A2-BD1C-EB0E5C860311}"/>
    <cellStyle name="Normal 7 2 2 2 5 3" xfId="1734" xr:uid="{4F97C94C-1110-413B-8F50-A139A40910C1}"/>
    <cellStyle name="Normal 7 2 2 2 5 4" xfId="3429" xr:uid="{2934FA78-C218-44BF-83D8-1AF78DC47BB2}"/>
    <cellStyle name="Normal 7 2 2 2 6" xfId="1735" xr:uid="{7C0E57EE-C868-45FC-86A9-5BE926F0D6A6}"/>
    <cellStyle name="Normal 7 2 2 2 6 2" xfId="1736" xr:uid="{E69A8C09-EDF3-40D1-AC28-CA9AC7D15A00}"/>
    <cellStyle name="Normal 7 2 2 2 7" xfId="1737" xr:uid="{700E9F94-7323-41A7-8EF5-B812DC470F6D}"/>
    <cellStyle name="Normal 7 2 2 2 8" xfId="3430" xr:uid="{DDA23943-2E3B-4251-9E45-0CB2ACF85124}"/>
    <cellStyle name="Normal 7 2 2 3" xfId="349" xr:uid="{43FF4D14-0718-4EBD-A5E7-1FC6E9AEFC8B}"/>
    <cellStyle name="Normal 7 2 2 3 2" xfId="686" xr:uid="{87EEA67F-C3EF-4175-8BE0-D78BF536190C}"/>
    <cellStyle name="Normal 7 2 2 3 2 2" xfId="687" xr:uid="{602E220F-B2ED-4DE2-B180-381F4C6AC289}"/>
    <cellStyle name="Normal 7 2 2 3 2 2 2" xfId="1738" xr:uid="{14A6113B-36BC-4DD6-B77C-91A15575569D}"/>
    <cellStyle name="Normal 7 2 2 3 2 2 2 2" xfId="1739" xr:uid="{667CF4E3-99B6-4FEF-BDEF-317B5256FFDB}"/>
    <cellStyle name="Normal 7 2 2 3 2 2 3" xfId="1740" xr:uid="{D38B0453-0366-4766-A117-DFA9073AE95D}"/>
    <cellStyle name="Normal 7 2 2 3 2 3" xfId="1741" xr:uid="{268998F7-285A-4A62-8A3A-C498EE25DF14}"/>
    <cellStyle name="Normal 7 2 2 3 2 3 2" xfId="1742" xr:uid="{0CE364C5-262D-4448-98E2-590673B987CB}"/>
    <cellStyle name="Normal 7 2 2 3 2 4" xfId="1743" xr:uid="{0164DE48-F1E1-4D90-A022-8347803441EF}"/>
    <cellStyle name="Normal 7 2 2 3 3" xfId="688" xr:uid="{345D5587-9954-44A3-B1C8-D2F358B22E98}"/>
    <cellStyle name="Normal 7 2 2 3 3 2" xfId="1744" xr:uid="{C247ACB6-517A-4257-B73C-3021C1DC62CC}"/>
    <cellStyle name="Normal 7 2 2 3 3 2 2" xfId="1745" xr:uid="{3365AECB-7E3C-40D2-A56E-6D94AD2615CD}"/>
    <cellStyle name="Normal 7 2 2 3 3 3" xfId="1746" xr:uid="{9050BA0F-57D9-4309-9D25-B4F60C98E30C}"/>
    <cellStyle name="Normal 7 2 2 3 3 4" xfId="3431" xr:uid="{6D6002B9-37C9-4CB4-9C74-E26DFBBB52C7}"/>
    <cellStyle name="Normal 7 2 2 3 4" xfId="1747" xr:uid="{FDC31F2B-623C-4FF7-8B3A-36839437C1A2}"/>
    <cellStyle name="Normal 7 2 2 3 4 2" xfId="1748" xr:uid="{F1D423DA-1BAD-4A7F-86BF-6B15CE581378}"/>
    <cellStyle name="Normal 7 2 2 3 5" xfId="1749" xr:uid="{E31E1995-2690-4670-BC11-D7FDDCF3202D}"/>
    <cellStyle name="Normal 7 2 2 3 6" xfId="3432" xr:uid="{A7186720-F058-488B-BC69-FFCA2392695C}"/>
    <cellStyle name="Normal 7 2 2 4" xfId="350" xr:uid="{F51A66AA-6724-4C97-8228-6C923C38A656}"/>
    <cellStyle name="Normal 7 2 2 4 2" xfId="689" xr:uid="{51EEE898-64C1-4078-BA8A-F3FAF722150D}"/>
    <cellStyle name="Normal 7 2 2 4 2 2" xfId="690" xr:uid="{0358296A-60D4-48E6-A20C-C1E2F6CD9459}"/>
    <cellStyle name="Normal 7 2 2 4 2 2 2" xfId="1750" xr:uid="{36F7A8BD-EAE7-4F46-87DA-108659951CA7}"/>
    <cellStyle name="Normal 7 2 2 4 2 2 2 2" xfId="1751" xr:uid="{6CD01803-D91B-4460-ACCF-379ADEC42928}"/>
    <cellStyle name="Normal 7 2 2 4 2 2 3" xfId="1752" xr:uid="{B6494D5C-78A1-4B4B-8AC2-D425E97C8E5A}"/>
    <cellStyle name="Normal 7 2 2 4 2 3" xfId="1753" xr:uid="{F837E929-4DDC-4A5E-A377-3D17F80076DA}"/>
    <cellStyle name="Normal 7 2 2 4 2 3 2" xfId="1754" xr:uid="{FEA9045D-CE76-4F85-A5E9-FB739E7F04C5}"/>
    <cellStyle name="Normal 7 2 2 4 2 4" xfId="1755" xr:uid="{AD871723-F492-4038-962A-7418C4AD4B6C}"/>
    <cellStyle name="Normal 7 2 2 4 3" xfId="691" xr:uid="{7F3A907F-37C3-47F1-96D9-D6D3FECD171D}"/>
    <cellStyle name="Normal 7 2 2 4 3 2" xfId="1756" xr:uid="{3D1D0826-7163-4574-B0A9-28CF1F677E7A}"/>
    <cellStyle name="Normal 7 2 2 4 3 2 2" xfId="1757" xr:uid="{BC20E411-BA72-4AF8-BEFA-9D5E26A91DE9}"/>
    <cellStyle name="Normal 7 2 2 4 3 3" xfId="1758" xr:uid="{CBDE54D1-2989-4377-9517-74104F6FE6A1}"/>
    <cellStyle name="Normal 7 2 2 4 4" xfId="1759" xr:uid="{899D6D3A-E84E-4303-B7AF-32007D13B748}"/>
    <cellStyle name="Normal 7 2 2 4 4 2" xfId="1760" xr:uid="{BE43A35A-8E54-458E-8748-D3A594D4CFC4}"/>
    <cellStyle name="Normal 7 2 2 4 5" xfId="1761" xr:uid="{5EED2B3E-37B6-4039-9FD5-65DD315A129B}"/>
    <cellStyle name="Normal 7 2 2 5" xfId="351" xr:uid="{90DC3B2D-3A5A-4165-A7B7-3C2F075E4C1B}"/>
    <cellStyle name="Normal 7 2 2 5 2" xfId="692" xr:uid="{51649AB9-5F0F-41A1-B7A1-DE4277FB4308}"/>
    <cellStyle name="Normal 7 2 2 5 2 2" xfId="1762" xr:uid="{F519E65E-5782-46E9-8C51-B9F5A738FBE7}"/>
    <cellStyle name="Normal 7 2 2 5 2 2 2" xfId="1763" xr:uid="{9D252B23-419D-428F-95D9-F1D9EDE2F0D7}"/>
    <cellStyle name="Normal 7 2 2 5 2 3" xfId="1764" xr:uid="{280A7E7A-B15D-4B11-B3A4-6CA6937D39D8}"/>
    <cellStyle name="Normal 7 2 2 5 3" xfId="1765" xr:uid="{812A7AB7-E3B2-4FD6-9A6A-3496CC7F8130}"/>
    <cellStyle name="Normal 7 2 2 5 3 2" xfId="1766" xr:uid="{B31A833A-02CC-4644-ACAB-E25B1F9F5BC0}"/>
    <cellStyle name="Normal 7 2 2 5 4" xfId="1767" xr:uid="{FD03E6FD-204E-449D-A6AC-D95B4E2A6F5D}"/>
    <cellStyle name="Normal 7 2 2 6" xfId="693" xr:uid="{D7715FD9-4A62-4A03-ACCF-F068CE5E42B0}"/>
    <cellStyle name="Normal 7 2 2 6 2" xfId="1768" xr:uid="{1EE6B719-570B-46E5-BCD1-CA47262FB0D5}"/>
    <cellStyle name="Normal 7 2 2 6 2 2" xfId="1769" xr:uid="{30BEAD28-3C06-49B4-AADF-4033012D1E52}"/>
    <cellStyle name="Normal 7 2 2 6 3" xfId="1770" xr:uid="{FD58D3CE-933E-419F-8842-40980ED04488}"/>
    <cellStyle name="Normal 7 2 2 6 4" xfId="3433" xr:uid="{8F1B29D9-7308-4415-A10F-1AFEBE84424C}"/>
    <cellStyle name="Normal 7 2 2 7" xfId="1771" xr:uid="{7B41D5C5-66D4-4813-B559-7F3FBB0262C1}"/>
    <cellStyle name="Normal 7 2 2 7 2" xfId="1772" xr:uid="{C2364F6D-7484-47CF-A270-3D82AE2BE97E}"/>
    <cellStyle name="Normal 7 2 2 8" xfId="1773" xr:uid="{E3397C5B-F8CD-48AE-81A0-9C27C8858336}"/>
    <cellStyle name="Normal 7 2 2 9" xfId="3434" xr:uid="{7E86A398-797E-4E79-8EF7-1BBC5ABD6D7F}"/>
    <cellStyle name="Normal 7 2 3" xfId="132" xr:uid="{ABABEE46-2438-4BC2-B2BE-740292AB4F42}"/>
    <cellStyle name="Normal 7 2 3 2" xfId="133" xr:uid="{D2E168D2-3DDB-4883-9137-AE5EC887C6DB}"/>
    <cellStyle name="Normal 7 2 3 2 2" xfId="694" xr:uid="{F443A51B-EC4C-4DB0-8F4A-E5B3ABEEC279}"/>
    <cellStyle name="Normal 7 2 3 2 2 2" xfId="695" xr:uid="{18050CC5-1F4E-4E60-849E-2EF6CC3B27D0}"/>
    <cellStyle name="Normal 7 2 3 2 2 2 2" xfId="1774" xr:uid="{C4B26E38-4AA7-4397-9F84-367E87787368}"/>
    <cellStyle name="Normal 7 2 3 2 2 2 2 2" xfId="1775" xr:uid="{BAA71280-50B6-4476-801C-D435365BE294}"/>
    <cellStyle name="Normal 7 2 3 2 2 2 3" xfId="1776" xr:uid="{43735B6B-E6D2-43E9-9998-872613B8E401}"/>
    <cellStyle name="Normal 7 2 3 2 2 3" xfId="1777" xr:uid="{A1AFE0EE-32DE-4432-872D-6F94AEC140C3}"/>
    <cellStyle name="Normal 7 2 3 2 2 3 2" xfId="1778" xr:uid="{04A742A4-25D2-4315-AC41-6167DBBBDFFC}"/>
    <cellStyle name="Normal 7 2 3 2 2 4" xfId="1779" xr:uid="{0D13EF7C-18B8-41C3-873A-4DDA71809AA6}"/>
    <cellStyle name="Normal 7 2 3 2 3" xfId="696" xr:uid="{8BDF9332-77AC-4B87-8D88-8F4083FE1AE9}"/>
    <cellStyle name="Normal 7 2 3 2 3 2" xfId="1780" xr:uid="{F41E6842-CB9E-4651-8926-DE8779FCD643}"/>
    <cellStyle name="Normal 7 2 3 2 3 2 2" xfId="1781" xr:uid="{936EB845-8DD6-4A1C-9CA7-35116A18BD9E}"/>
    <cellStyle name="Normal 7 2 3 2 3 3" xfId="1782" xr:uid="{AAC20BF8-B0D1-45C5-A75C-76D7502F627F}"/>
    <cellStyle name="Normal 7 2 3 2 3 4" xfId="3435" xr:uid="{4544BCCA-3A29-4499-BBE9-F0D0A8791CD7}"/>
    <cellStyle name="Normal 7 2 3 2 4" xfId="1783" xr:uid="{6F9EA2E8-435F-4D52-ADC3-B217BC124F2E}"/>
    <cellStyle name="Normal 7 2 3 2 4 2" xfId="1784" xr:uid="{17E228B5-7F4B-4561-B259-80DB71306309}"/>
    <cellStyle name="Normal 7 2 3 2 5" xfId="1785" xr:uid="{54455E15-1694-4E37-B692-B46C1E73D5D5}"/>
    <cellStyle name="Normal 7 2 3 2 6" xfId="3436" xr:uid="{BAFAF803-1254-4AD1-831E-19195F1DE230}"/>
    <cellStyle name="Normal 7 2 3 3" xfId="352" xr:uid="{AF6B3D6B-3D02-4D6F-8373-6D829D85292A}"/>
    <cellStyle name="Normal 7 2 3 3 2" xfId="697" xr:uid="{3DFB2AFD-6164-4DAB-8CE7-5F5A7BF5FFA5}"/>
    <cellStyle name="Normal 7 2 3 3 2 2" xfId="698" xr:uid="{AA196A34-26F0-4C81-9B84-0B8F223C32FC}"/>
    <cellStyle name="Normal 7 2 3 3 2 2 2" xfId="1786" xr:uid="{5515933D-6ED4-4B66-8976-1EC479987E93}"/>
    <cellStyle name="Normal 7 2 3 3 2 2 2 2" xfId="1787" xr:uid="{1E16A34B-5A82-498D-9A9F-013066680B37}"/>
    <cellStyle name="Normal 7 2 3 3 2 2 3" xfId="1788" xr:uid="{DD7CECD3-38DF-4400-A207-BA82F1070246}"/>
    <cellStyle name="Normal 7 2 3 3 2 3" xfId="1789" xr:uid="{99AC9BF9-E07E-4E96-AA78-B226EF2B6B67}"/>
    <cellStyle name="Normal 7 2 3 3 2 3 2" xfId="1790" xr:uid="{15B21CCF-B571-45CF-BF71-CD866DA600AD}"/>
    <cellStyle name="Normal 7 2 3 3 2 4" xfId="1791" xr:uid="{1F48B5B0-0BB8-455C-B29C-2886D5EF129B}"/>
    <cellStyle name="Normal 7 2 3 3 3" xfId="699" xr:uid="{8086447D-F746-435A-88EB-E5C42CC9405D}"/>
    <cellStyle name="Normal 7 2 3 3 3 2" xfId="1792" xr:uid="{C324BC6B-4FCF-4587-A081-0E6CBC96E447}"/>
    <cellStyle name="Normal 7 2 3 3 3 2 2" xfId="1793" xr:uid="{67CFCD50-334A-45C8-A9B0-4F3A56E25594}"/>
    <cellStyle name="Normal 7 2 3 3 3 3" xfId="1794" xr:uid="{519354EF-C7F2-45DD-AA8A-E976912D4110}"/>
    <cellStyle name="Normal 7 2 3 3 4" xfId="1795" xr:uid="{7461E3A7-F090-45B5-AF71-FFE93243D516}"/>
    <cellStyle name="Normal 7 2 3 3 4 2" xfId="1796" xr:uid="{6DF10B0E-236C-4A69-9E86-9B4B8A21094C}"/>
    <cellStyle name="Normal 7 2 3 3 5" xfId="1797" xr:uid="{18E4A2C5-24AD-4C1E-9001-B033F850B9AF}"/>
    <cellStyle name="Normal 7 2 3 4" xfId="353" xr:uid="{6268E4EB-08B2-4EFB-A3D5-2400B9993894}"/>
    <cellStyle name="Normal 7 2 3 4 2" xfId="700" xr:uid="{4ACFC32E-AB20-4AC2-A047-323818267908}"/>
    <cellStyle name="Normal 7 2 3 4 2 2" xfId="1798" xr:uid="{00DDEA8F-A28E-4F43-9C35-4098FA8CBCD4}"/>
    <cellStyle name="Normal 7 2 3 4 2 2 2" xfId="1799" xr:uid="{BD89E121-8760-4CED-99AB-5188B66F098E}"/>
    <cellStyle name="Normal 7 2 3 4 2 3" xfId="1800" xr:uid="{E35F86A8-205E-4F58-8027-7D1AFD9AB8F2}"/>
    <cellStyle name="Normal 7 2 3 4 3" xfId="1801" xr:uid="{B5AF95B0-E33A-4E74-8B98-083E41CE0CB3}"/>
    <cellStyle name="Normal 7 2 3 4 3 2" xfId="1802" xr:uid="{7AFA1C64-FAFB-430B-B828-7B10FD8556FE}"/>
    <cellStyle name="Normal 7 2 3 4 4" xfId="1803" xr:uid="{F305297F-73D0-4697-B054-24C4BB685CF7}"/>
    <cellStyle name="Normal 7 2 3 5" xfId="701" xr:uid="{ACF79490-8AEA-4B92-B9DA-70F12554C578}"/>
    <cellStyle name="Normal 7 2 3 5 2" xfId="1804" xr:uid="{B6298F49-BF48-409F-8ED1-C966C3AAB84D}"/>
    <cellStyle name="Normal 7 2 3 5 2 2" xfId="1805" xr:uid="{F837342B-3256-42BB-B1B0-57C4CA353482}"/>
    <cellStyle name="Normal 7 2 3 5 3" xfId="1806" xr:uid="{47B7BF0C-843F-436E-BA2B-1051CE6A0183}"/>
    <cellStyle name="Normal 7 2 3 5 4" xfId="3437" xr:uid="{1F392CB9-A405-43B1-B345-A78AE08B5FE4}"/>
    <cellStyle name="Normal 7 2 3 6" xfId="1807" xr:uid="{03CA6F2E-ED32-448F-811E-F14D70A1A5F2}"/>
    <cellStyle name="Normal 7 2 3 6 2" xfId="1808" xr:uid="{8C2271A9-2AB3-4BE6-A207-9344359B68C3}"/>
    <cellStyle name="Normal 7 2 3 7" xfId="1809" xr:uid="{C00FCEDA-A946-4FF3-9481-CBAEC002CF59}"/>
    <cellStyle name="Normal 7 2 3 8" xfId="3438" xr:uid="{283751C2-B958-4A19-BC8F-1E8183820091}"/>
    <cellStyle name="Normal 7 2 4" xfId="134" xr:uid="{068439B8-BC86-406E-82CB-61F30A875496}"/>
    <cellStyle name="Normal 7 2 4 2" xfId="448" xr:uid="{4C8F27EC-D085-4D2F-8DCF-3B210B6CCD5C}"/>
    <cellStyle name="Normal 7 2 4 2 2" xfId="702" xr:uid="{9E1F6AF2-DFAA-474A-966B-A3C011535C4D}"/>
    <cellStyle name="Normal 7 2 4 2 2 2" xfId="1810" xr:uid="{E632631F-3FDA-4B29-AC0E-13C9A47580F7}"/>
    <cellStyle name="Normal 7 2 4 2 2 2 2" xfId="1811" xr:uid="{C58DC4E9-1237-4BE3-AA02-0159AA459198}"/>
    <cellStyle name="Normal 7 2 4 2 2 3" xfId="1812" xr:uid="{C06D3D85-2513-49F3-8A27-C15B82CD776E}"/>
    <cellStyle name="Normal 7 2 4 2 2 4" xfId="3439" xr:uid="{8B4B7E3E-3917-4C04-BB6B-A1C7979BA619}"/>
    <cellStyle name="Normal 7 2 4 2 3" xfId="1813" xr:uid="{66C436D8-A7B4-42FA-BEEA-2A200104C0BD}"/>
    <cellStyle name="Normal 7 2 4 2 3 2" xfId="1814" xr:uid="{E63EF529-3BF5-4E51-9060-E166AAC058C8}"/>
    <cellStyle name="Normal 7 2 4 2 4" xfId="1815" xr:uid="{55A038EF-18F6-4E85-BD44-484BDF60B4BE}"/>
    <cellStyle name="Normal 7 2 4 2 5" xfId="3440" xr:uid="{F33F230C-7913-4652-AFB5-2C24A5CC663A}"/>
    <cellStyle name="Normal 7 2 4 3" xfId="703" xr:uid="{95441CCA-716B-4975-911E-5C8629D58D6C}"/>
    <cellStyle name="Normal 7 2 4 3 2" xfId="1816" xr:uid="{7786D2BD-152F-40AE-8CBB-199BB44D1088}"/>
    <cellStyle name="Normal 7 2 4 3 2 2" xfId="1817" xr:uid="{4CB87C1B-CECF-42E3-A66F-6CE0F4791F5F}"/>
    <cellStyle name="Normal 7 2 4 3 3" xfId="1818" xr:uid="{95DA0FCA-5E00-47AD-8F3D-324EF3677B04}"/>
    <cellStyle name="Normal 7 2 4 3 4" xfId="3441" xr:uid="{E265F286-6075-4B89-8F09-31727CBAD380}"/>
    <cellStyle name="Normal 7 2 4 4" xfId="1819" xr:uid="{9216B124-BAE6-49B3-AE0B-167BD8D0C6AE}"/>
    <cellStyle name="Normal 7 2 4 4 2" xfId="1820" xr:uid="{0D77EB1C-EC96-42FB-A5CA-BF263624AD52}"/>
    <cellStyle name="Normal 7 2 4 4 3" xfId="3442" xr:uid="{8B0A527F-EC28-43D8-B7F8-A1E38FAFB34B}"/>
    <cellStyle name="Normal 7 2 4 4 4" xfId="3443" xr:uid="{F36F4F7D-742A-4C1E-AE5B-358A31E0AAE5}"/>
    <cellStyle name="Normal 7 2 4 5" xfId="1821" xr:uid="{B3BD306F-7749-4258-8A8D-116382B4383E}"/>
    <cellStyle name="Normal 7 2 4 6" xfId="3444" xr:uid="{7E739EFA-009C-4E7F-AE0F-75B15BEA889F}"/>
    <cellStyle name="Normal 7 2 4 7" xfId="3445" xr:uid="{5F96C38A-44AC-423D-912B-65CE9E71D9D0}"/>
    <cellStyle name="Normal 7 2 5" xfId="354" xr:uid="{E2DF14BB-A10A-44C9-94C1-9A35C81F4584}"/>
    <cellStyle name="Normal 7 2 5 2" xfId="704" xr:uid="{D69CD77E-FBCE-410C-B9B8-D715C8E7239A}"/>
    <cellStyle name="Normal 7 2 5 2 2" xfId="705" xr:uid="{88F359AC-0CA7-4BAE-9519-D19AE23AC479}"/>
    <cellStyle name="Normal 7 2 5 2 2 2" xfId="1822" xr:uid="{8F824F71-E74C-4592-8760-088DDF52F1CD}"/>
    <cellStyle name="Normal 7 2 5 2 2 2 2" xfId="1823" xr:uid="{9C00B655-743A-4421-9C19-42A36AA3943B}"/>
    <cellStyle name="Normal 7 2 5 2 2 3" xfId="1824" xr:uid="{26C743F1-B742-4DB6-B02B-41A3FAE77AD1}"/>
    <cellStyle name="Normal 7 2 5 2 3" xfId="1825" xr:uid="{740145A4-5798-4F4D-B1B3-194D583E0F84}"/>
    <cellStyle name="Normal 7 2 5 2 3 2" xfId="1826" xr:uid="{077DC148-F5EA-4F99-93DE-6B0B6A7C7FBC}"/>
    <cellStyle name="Normal 7 2 5 2 4" xfId="1827" xr:uid="{46CD038D-3296-481D-ACBC-F5FFE6340B5A}"/>
    <cellStyle name="Normal 7 2 5 3" xfId="706" xr:uid="{A9A369C6-E533-4AEB-A806-DDC8511FE8B7}"/>
    <cellStyle name="Normal 7 2 5 3 2" xfId="1828" xr:uid="{17E865DA-D70B-4A2B-811D-95EB48DC868E}"/>
    <cellStyle name="Normal 7 2 5 3 2 2" xfId="1829" xr:uid="{0C34923D-C0CD-4302-8CAE-5B4F2FC37711}"/>
    <cellStyle name="Normal 7 2 5 3 3" xfId="1830" xr:uid="{B4FD8308-28CE-4908-8387-28DCB78700A3}"/>
    <cellStyle name="Normal 7 2 5 3 4" xfId="3446" xr:uid="{96709733-8A2B-454F-88CD-1F89047B4231}"/>
    <cellStyle name="Normal 7 2 5 4" xfId="1831" xr:uid="{4BB393EC-7C9B-4104-83D4-F8E265366389}"/>
    <cellStyle name="Normal 7 2 5 4 2" xfId="1832" xr:uid="{1D9D69A9-80DB-46B6-9F79-B59FE5AF0151}"/>
    <cellStyle name="Normal 7 2 5 5" xfId="1833" xr:uid="{D7B54ADE-E2C6-416D-BD26-D324ACB8957F}"/>
    <cellStyle name="Normal 7 2 5 6" xfId="3447" xr:uid="{410C6846-D5CC-4927-AA16-86E39E99DD81}"/>
    <cellStyle name="Normal 7 2 6" xfId="355" xr:uid="{48E12ABD-5437-4DEA-96D3-C58307FC4934}"/>
    <cellStyle name="Normal 7 2 6 2" xfId="707" xr:uid="{6B1A37E9-FD5E-46EC-895F-63FAA167C8BF}"/>
    <cellStyle name="Normal 7 2 6 2 2" xfId="1834" xr:uid="{7679F0A0-AEF9-4A6E-96DF-BCFB7DCE6152}"/>
    <cellStyle name="Normal 7 2 6 2 2 2" xfId="1835" xr:uid="{C0AAAA88-2C75-44E5-B7CA-B66991F4AC41}"/>
    <cellStyle name="Normal 7 2 6 2 3" xfId="1836" xr:uid="{B73C6377-4E7D-428F-8B66-6AC41613729F}"/>
    <cellStyle name="Normal 7 2 6 2 4" xfId="3448" xr:uid="{2FEFFD5B-3F1F-4D28-98E8-12962B9F4128}"/>
    <cellStyle name="Normal 7 2 6 3" xfId="1837" xr:uid="{EE96A48E-528F-4262-B43B-BC7A57C3D1BC}"/>
    <cellStyle name="Normal 7 2 6 3 2" xfId="1838" xr:uid="{1E290533-39D6-4D19-8E75-27A2B267F03A}"/>
    <cellStyle name="Normal 7 2 6 4" xfId="1839" xr:uid="{58BF0155-AABE-4B41-BA0C-6EA077C2DA74}"/>
    <cellStyle name="Normal 7 2 6 5" xfId="3449" xr:uid="{88B526AA-42C4-4D80-8FDD-08A1A69B541D}"/>
    <cellStyle name="Normal 7 2 7" xfId="708" xr:uid="{DD26D156-4F43-4E2A-BE32-854492800617}"/>
    <cellStyle name="Normal 7 2 7 2" xfId="1840" xr:uid="{7F925769-A26C-49EA-9BF0-7680303C9C23}"/>
    <cellStyle name="Normal 7 2 7 2 2" xfId="1841" xr:uid="{0D73C131-ED2F-4203-A7D8-8AC8E85085DF}"/>
    <cellStyle name="Normal 7 2 7 2 3" xfId="4409" xr:uid="{A05DBC1D-55EF-4B95-91ED-E5E29ED5B889}"/>
    <cellStyle name="Normal 7 2 7 3" xfId="1842" xr:uid="{20E308DE-45B9-4BEE-B223-FBE606D85F5E}"/>
    <cellStyle name="Normal 7 2 7 4" xfId="3450" xr:uid="{86ED9017-490E-4F3A-A957-24647BB3CE61}"/>
    <cellStyle name="Normal 7 2 7 4 2" xfId="4579" xr:uid="{908BAC64-943D-4256-BD13-6384173259BF}"/>
    <cellStyle name="Normal 7 2 7 4 3" xfId="4686" xr:uid="{CC04A516-3DDA-4F7C-AEC6-9E43EFAF193E}"/>
    <cellStyle name="Normal 7 2 7 4 4" xfId="4608" xr:uid="{D8B13D26-7A96-4F6B-A9C1-D1F3E0E09BEB}"/>
    <cellStyle name="Normal 7 2 8" xfId="1843" xr:uid="{CC026FB6-A1E1-4272-BB37-94A55F387C2B}"/>
    <cellStyle name="Normal 7 2 8 2" xfId="1844" xr:uid="{DC4C3386-003D-4F8D-B97F-5B38E0027D01}"/>
    <cellStyle name="Normal 7 2 8 3" xfId="3451" xr:uid="{7971DF42-7E1A-47C3-83B0-58F86EF422CE}"/>
    <cellStyle name="Normal 7 2 8 4" xfId="3452" xr:uid="{3E718584-E88E-40FD-90CE-6AC7ABD47F8E}"/>
    <cellStyle name="Normal 7 2 9" xfId="1845" xr:uid="{E3195684-27A2-4426-9D1C-FD0912268C16}"/>
    <cellStyle name="Normal 7 3" xfId="135" xr:uid="{7EA18980-D1B4-4753-B0DD-071B734F3466}"/>
    <cellStyle name="Normal 7 3 10" xfId="3453" xr:uid="{4CF7640F-14F3-45EE-A58C-9625D4DBFD4D}"/>
    <cellStyle name="Normal 7 3 11" xfId="3454" xr:uid="{F065A6D5-F8B9-4D7E-A369-A40B1616FB9E}"/>
    <cellStyle name="Normal 7 3 2" xfId="136" xr:uid="{B1E7C6EE-4249-40D8-8CBE-53E2B0AF61A6}"/>
    <cellStyle name="Normal 7 3 2 2" xfId="137" xr:uid="{63C49ECB-7E88-43BA-89C6-BAF182C439AC}"/>
    <cellStyle name="Normal 7 3 2 2 2" xfId="356" xr:uid="{4AA8241C-D208-4FD2-B371-7145C203CAC6}"/>
    <cellStyle name="Normal 7 3 2 2 2 2" xfId="709" xr:uid="{B171BED5-3ACB-41B8-B8E0-3A1E75A6D52E}"/>
    <cellStyle name="Normal 7 3 2 2 2 2 2" xfId="1846" xr:uid="{116033D5-83E5-4643-A2D7-6E8AF436C075}"/>
    <cellStyle name="Normal 7 3 2 2 2 2 2 2" xfId="1847" xr:uid="{161F621B-64A0-4C16-BB51-CE14E9D69E2D}"/>
    <cellStyle name="Normal 7 3 2 2 2 2 3" xfId="1848" xr:uid="{AAE51C21-1C39-4026-BFEA-B991287D0C71}"/>
    <cellStyle name="Normal 7 3 2 2 2 2 4" xfId="3455" xr:uid="{5F779235-FFA8-4D3B-8FCC-9328FB1CA87C}"/>
    <cellStyle name="Normal 7 3 2 2 2 3" xfId="1849" xr:uid="{4B316D02-B600-4C26-AA45-3C65735C0640}"/>
    <cellStyle name="Normal 7 3 2 2 2 3 2" xfId="1850" xr:uid="{8BCCF558-9A21-43E9-A636-B5AF3A32DC65}"/>
    <cellStyle name="Normal 7 3 2 2 2 3 3" xfId="3456" xr:uid="{EB1C3BB1-314E-4D3F-9DB1-202B402B7552}"/>
    <cellStyle name="Normal 7 3 2 2 2 3 4" xfId="3457" xr:uid="{F73BC564-9707-40B5-B31B-2C1895B2D55C}"/>
    <cellStyle name="Normal 7 3 2 2 2 4" xfId="1851" xr:uid="{7F1406C7-EECC-4024-8C84-1264B41817AF}"/>
    <cellStyle name="Normal 7 3 2 2 2 5" xfId="3458" xr:uid="{2B11A7B9-7867-4398-B528-E58616865683}"/>
    <cellStyle name="Normal 7 3 2 2 2 6" xfId="3459" xr:uid="{431DF75C-3F1D-4DC3-B0B3-7CEDFDAC5900}"/>
    <cellStyle name="Normal 7 3 2 2 3" xfId="710" xr:uid="{F3BCD1AD-9A7A-4D99-9787-37924C24492C}"/>
    <cellStyle name="Normal 7 3 2 2 3 2" xfId="1852" xr:uid="{230CC741-1F33-4230-B80F-4245FA98EFB8}"/>
    <cellStyle name="Normal 7 3 2 2 3 2 2" xfId="1853" xr:uid="{CAF4735E-6ACD-43AF-92CE-5D2A6924655A}"/>
    <cellStyle name="Normal 7 3 2 2 3 2 3" xfId="3460" xr:uid="{67FF44CA-2AD1-41F2-8A26-A888BE2D6047}"/>
    <cellStyle name="Normal 7 3 2 2 3 2 4" xfId="3461" xr:uid="{A7556356-822B-4A0C-9887-2929B5B44434}"/>
    <cellStyle name="Normal 7 3 2 2 3 3" xfId="1854" xr:uid="{8D918DCE-6AC8-4D05-81E2-1D12EF77860D}"/>
    <cellStyle name="Normal 7 3 2 2 3 4" xfId="3462" xr:uid="{4167909F-43B2-4003-8742-A849B40A9235}"/>
    <cellStyle name="Normal 7 3 2 2 3 5" xfId="3463" xr:uid="{7AF5707B-3456-4FD1-A551-AEAAF03D7A6D}"/>
    <cellStyle name="Normal 7 3 2 2 4" xfId="1855" xr:uid="{D9E6694A-DDF3-4482-9315-4D5BD8D45073}"/>
    <cellStyle name="Normal 7 3 2 2 4 2" xfId="1856" xr:uid="{09713C4D-D7A4-4148-BDFE-F91458F01802}"/>
    <cellStyle name="Normal 7 3 2 2 4 3" xfId="3464" xr:uid="{4516A09B-FFCA-4B98-9358-654B78BF3BF7}"/>
    <cellStyle name="Normal 7 3 2 2 4 4" xfId="3465" xr:uid="{767F63AC-F2C5-49E1-8106-6F5226ED4731}"/>
    <cellStyle name="Normal 7 3 2 2 5" xfId="1857" xr:uid="{1B79BA70-693F-425C-8DD5-C886CB2C2068}"/>
    <cellStyle name="Normal 7 3 2 2 5 2" xfId="3466" xr:uid="{6D2F5CA1-EC3E-4969-ACD0-FFE07D49D6E9}"/>
    <cellStyle name="Normal 7 3 2 2 5 3" xfId="3467" xr:uid="{05610BC6-E054-467E-9536-9A4758ADC8A6}"/>
    <cellStyle name="Normal 7 3 2 2 5 4" xfId="3468" xr:uid="{90CF5F1F-D9F7-4F55-BF06-672B76CC3E2F}"/>
    <cellStyle name="Normal 7 3 2 2 6" xfId="3469" xr:uid="{4B013FD9-8C04-4249-9CB6-32C60AF00BD2}"/>
    <cellStyle name="Normal 7 3 2 2 7" xfId="3470" xr:uid="{46F41835-406B-43CA-B866-0A5555DDA13D}"/>
    <cellStyle name="Normal 7 3 2 2 8" xfId="3471" xr:uid="{79B5B4E6-FD91-4790-8001-03B3A6AB9162}"/>
    <cellStyle name="Normal 7 3 2 3" xfId="357" xr:uid="{E7866B8D-AC9B-46AF-A9D9-72D8B4DA636A}"/>
    <cellStyle name="Normal 7 3 2 3 2" xfId="711" xr:uid="{BE4C4410-A313-420E-B4BF-2C6CF414D67E}"/>
    <cellStyle name="Normal 7 3 2 3 2 2" xfId="712" xr:uid="{7C923C6B-E716-4B5E-992A-C21506296B8E}"/>
    <cellStyle name="Normal 7 3 2 3 2 2 2" xfId="1858" xr:uid="{0725DE96-3003-4DAB-A723-93E570A6D860}"/>
    <cellStyle name="Normal 7 3 2 3 2 2 2 2" xfId="1859" xr:uid="{8474C63E-4A3A-428F-AD7F-897538A70188}"/>
    <cellStyle name="Normal 7 3 2 3 2 2 3" xfId="1860" xr:uid="{0FE93BB2-EC4F-41A4-8A50-631F86498CA2}"/>
    <cellStyle name="Normal 7 3 2 3 2 3" xfId="1861" xr:uid="{06B326EC-4EDE-413B-BAF7-B16A4CB3ED38}"/>
    <cellStyle name="Normal 7 3 2 3 2 3 2" xfId="1862" xr:uid="{586AB55B-0140-4F88-8212-AA4D24350F0C}"/>
    <cellStyle name="Normal 7 3 2 3 2 4" xfId="1863" xr:uid="{4445D3FA-77FE-4AE0-8F10-DB9D6AFABF24}"/>
    <cellStyle name="Normal 7 3 2 3 3" xfId="713" xr:uid="{01E7AB1C-2F2A-44AE-9CCC-6CCF30BA6A3E}"/>
    <cellStyle name="Normal 7 3 2 3 3 2" xfId="1864" xr:uid="{104F6D5E-CC33-4396-854C-0F797DCB3989}"/>
    <cellStyle name="Normal 7 3 2 3 3 2 2" xfId="1865" xr:uid="{37B9DD43-42C0-4662-B4BE-357B23F65C1F}"/>
    <cellStyle name="Normal 7 3 2 3 3 3" xfId="1866" xr:uid="{1C63914E-CE5A-452F-8BF5-F0E1842E4625}"/>
    <cellStyle name="Normal 7 3 2 3 3 4" xfId="3472" xr:uid="{E4ABDE9D-2D72-417D-981F-A7557F46048C}"/>
    <cellStyle name="Normal 7 3 2 3 4" xfId="1867" xr:uid="{CDE5E87E-7029-4C1F-ACC2-E3AD9076DC20}"/>
    <cellStyle name="Normal 7 3 2 3 4 2" xfId="1868" xr:uid="{283E3712-2776-4724-89AA-53AEAF9A70A7}"/>
    <cellStyle name="Normal 7 3 2 3 5" xfId="1869" xr:uid="{4A8CC792-7C27-4ADA-B381-200028597D9A}"/>
    <cellStyle name="Normal 7 3 2 3 6" xfId="3473" xr:uid="{F2F0F73A-B773-4382-95FE-B02DC929A004}"/>
    <cellStyle name="Normal 7 3 2 4" xfId="358" xr:uid="{796674D1-D2B4-468E-82D6-36F08953CD55}"/>
    <cellStyle name="Normal 7 3 2 4 2" xfId="714" xr:uid="{94B6739A-B100-4183-B1FF-D001BF8D7DFA}"/>
    <cellStyle name="Normal 7 3 2 4 2 2" xfId="1870" xr:uid="{2ED09B28-52AA-4794-8EFA-D2686B60B1F3}"/>
    <cellStyle name="Normal 7 3 2 4 2 2 2" xfId="1871" xr:uid="{7EB60B3E-20D3-47C4-B95C-E9C9ED28D976}"/>
    <cellStyle name="Normal 7 3 2 4 2 3" xfId="1872" xr:uid="{A6959BDB-E71E-44A2-9BD2-DC59CE6C5006}"/>
    <cellStyle name="Normal 7 3 2 4 2 4" xfId="3474" xr:uid="{437B435E-18F0-4EEE-BDDE-98DF394FA53E}"/>
    <cellStyle name="Normal 7 3 2 4 3" xfId="1873" xr:uid="{98F3FBF1-E1A6-41E7-BFA3-92429821A3B3}"/>
    <cellStyle name="Normal 7 3 2 4 3 2" xfId="1874" xr:uid="{8DE82E79-C0AA-4A78-A0DC-B6506F79882D}"/>
    <cellStyle name="Normal 7 3 2 4 4" xfId="1875" xr:uid="{01CFB038-5099-4BDE-8237-955E4E2194BB}"/>
    <cellStyle name="Normal 7 3 2 4 5" xfId="3475" xr:uid="{6BEA6B9F-935C-41D5-874B-6D865C52EE3C}"/>
    <cellStyle name="Normal 7 3 2 5" xfId="359" xr:uid="{5781F3E4-2753-424F-83B5-02F86D177FF0}"/>
    <cellStyle name="Normal 7 3 2 5 2" xfId="1876" xr:uid="{82792876-4466-430C-AA02-EB439F5DE7C9}"/>
    <cellStyle name="Normal 7 3 2 5 2 2" xfId="1877" xr:uid="{D641D3C9-C64D-4427-B54F-9066F58A7B2A}"/>
    <cellStyle name="Normal 7 3 2 5 3" xfId="1878" xr:uid="{A0678753-21C2-4A0D-A82A-9C3720C94000}"/>
    <cellStyle name="Normal 7 3 2 5 4" xfId="3476" xr:uid="{ED82102E-71F5-40B4-9571-16DD70B100E8}"/>
    <cellStyle name="Normal 7 3 2 6" xfId="1879" xr:uid="{B24BC3CF-1265-4B45-BE76-7188526E3F29}"/>
    <cellStyle name="Normal 7 3 2 6 2" xfId="1880" xr:uid="{30A503CE-2A59-4A94-8D0A-AAB4CB5A3DC4}"/>
    <cellStyle name="Normal 7 3 2 6 3" xfId="3477" xr:uid="{015007E3-C5D8-44CA-8B93-262FE4DBAC65}"/>
    <cellStyle name="Normal 7 3 2 6 4" xfId="3478" xr:uid="{3875D63A-4B09-4B04-9C2A-2978619E1EAF}"/>
    <cellStyle name="Normal 7 3 2 7" xfId="1881" xr:uid="{502B8220-FE2A-49A7-9E6F-26F2C26988A1}"/>
    <cellStyle name="Normal 7 3 2 8" xfId="3479" xr:uid="{FE4214EB-3F13-46A4-8E81-A055BBDE708A}"/>
    <cellStyle name="Normal 7 3 2 9" xfId="3480" xr:uid="{F39415C1-2B76-4269-B68A-E59E6AEC6C98}"/>
    <cellStyle name="Normal 7 3 3" xfId="138" xr:uid="{9831EE23-6D3E-40DA-B288-E406FA82208C}"/>
    <cellStyle name="Normal 7 3 3 2" xfId="139" xr:uid="{0011A14A-5210-4637-AD7C-1EA12401CFC3}"/>
    <cellStyle name="Normal 7 3 3 2 2" xfId="715" xr:uid="{98A3482A-514F-4815-A2E6-EAD6C5952D97}"/>
    <cellStyle name="Normal 7 3 3 2 2 2" xfId="1882" xr:uid="{707C0EFD-364F-4135-BDB6-8B7F3DCD8BC3}"/>
    <cellStyle name="Normal 7 3 3 2 2 2 2" xfId="1883" xr:uid="{CEE5D6EC-9D5C-4EFC-95E0-2784BD6DF60C}"/>
    <cellStyle name="Normal 7 3 3 2 2 2 2 2" xfId="4484" xr:uid="{F70B9EE0-AA98-471D-A465-3C34CDECFD60}"/>
    <cellStyle name="Normal 7 3 3 2 2 2 3" xfId="4485" xr:uid="{0BC802B7-DDE5-4BB2-8968-6FEA2EA214F0}"/>
    <cellStyle name="Normal 7 3 3 2 2 3" xfId="1884" xr:uid="{C6F402B2-F2C6-4C29-8770-C3D566376705}"/>
    <cellStyle name="Normal 7 3 3 2 2 3 2" xfId="4486" xr:uid="{89F5FDB7-542D-4E01-9D0C-0251E802DD0C}"/>
    <cellStyle name="Normal 7 3 3 2 2 4" xfId="3481" xr:uid="{B481F892-8224-4265-9D7F-DAA49CE31ADF}"/>
    <cellStyle name="Normal 7 3 3 2 3" xfId="1885" xr:uid="{769ABB4E-9AF5-4B69-8486-F10BD3C4597E}"/>
    <cellStyle name="Normal 7 3 3 2 3 2" xfId="1886" xr:uid="{EA8D7A99-B149-4703-AB91-F4E25616F5E9}"/>
    <cellStyle name="Normal 7 3 3 2 3 2 2" xfId="4487" xr:uid="{5588D1E1-E2A9-4B82-95A4-3819021EE3E8}"/>
    <cellStyle name="Normal 7 3 3 2 3 3" xfId="3482" xr:uid="{39BCB5EA-A425-4CC9-997E-2C2D8116F397}"/>
    <cellStyle name="Normal 7 3 3 2 3 4" xfId="3483" xr:uid="{C3236BC5-3582-4645-9EEE-2A2E2BFE7DDE}"/>
    <cellStyle name="Normal 7 3 3 2 4" xfId="1887" xr:uid="{7FC1E169-3667-4A66-9C44-E390A63865C1}"/>
    <cellStyle name="Normal 7 3 3 2 4 2" xfId="4488" xr:uid="{69BB0218-2150-4254-8979-82DDA104D44F}"/>
    <cellStyle name="Normal 7 3 3 2 5" xfId="3484" xr:uid="{3BD22A15-28EA-413F-A0DB-33406F28255A}"/>
    <cellStyle name="Normal 7 3 3 2 6" xfId="3485" xr:uid="{69A7FAF9-79B3-4602-8AEA-770F22051252}"/>
    <cellStyle name="Normal 7 3 3 3" xfId="360" xr:uid="{CF271DFF-164B-45B5-8BD9-BDDF2BB86675}"/>
    <cellStyle name="Normal 7 3 3 3 2" xfId="1888" xr:uid="{34ACBC11-F158-478D-865E-925C694D3A5B}"/>
    <cellStyle name="Normal 7 3 3 3 2 2" xfId="1889" xr:uid="{A083EAB5-78C4-4D7E-B473-D3876033B6C2}"/>
    <cellStyle name="Normal 7 3 3 3 2 2 2" xfId="4489" xr:uid="{34D5FD7C-11E1-497B-B090-6489CE7BC2F7}"/>
    <cellStyle name="Normal 7 3 3 3 2 3" xfId="3486" xr:uid="{8B44E6DF-2F31-4CC5-86D2-0ADD863DF1E2}"/>
    <cellStyle name="Normal 7 3 3 3 2 4" xfId="3487" xr:uid="{F343B064-833A-4C0F-9954-0BF6073C357A}"/>
    <cellStyle name="Normal 7 3 3 3 3" xfId="1890" xr:uid="{7F3883F8-9C82-4107-A4EB-46FCA5F713EE}"/>
    <cellStyle name="Normal 7 3 3 3 3 2" xfId="4490" xr:uid="{731FEDA0-A6F7-4495-8773-B4133CB5D836}"/>
    <cellStyle name="Normal 7 3 3 3 4" xfId="3488" xr:uid="{0BE39123-9C39-4039-9B1C-BC83E1451DBC}"/>
    <cellStyle name="Normal 7 3 3 3 5" xfId="3489" xr:uid="{FD32168D-6100-4C2A-B1C2-87D6EB5780DF}"/>
    <cellStyle name="Normal 7 3 3 4" xfId="1891" xr:uid="{E49049AD-2CC9-4008-982B-5BF2DA263D34}"/>
    <cellStyle name="Normal 7 3 3 4 2" xfId="1892" xr:uid="{EDBC479C-491C-4CD5-A387-4577C749D757}"/>
    <cellStyle name="Normal 7 3 3 4 2 2" xfId="4491" xr:uid="{D085F583-B773-466A-B1AF-A82AC4329E56}"/>
    <cellStyle name="Normal 7 3 3 4 3" xfId="3490" xr:uid="{C593A2EA-17F6-4E24-A508-16396C73B382}"/>
    <cellStyle name="Normal 7 3 3 4 4" xfId="3491" xr:uid="{3F948A6F-0BBE-4CD5-8D50-D2DAA7A9FA0C}"/>
    <cellStyle name="Normal 7 3 3 5" xfId="1893" xr:uid="{06BDFD38-B997-483A-BC6E-8613394091C2}"/>
    <cellStyle name="Normal 7 3 3 5 2" xfId="3492" xr:uid="{E9C8D18F-3792-4356-9783-DF41CF6A4161}"/>
    <cellStyle name="Normal 7 3 3 5 3" xfId="3493" xr:uid="{AF4B3B9C-1E56-4073-A5EC-5FA1A696913F}"/>
    <cellStyle name="Normal 7 3 3 5 4" xfId="3494" xr:uid="{AA876A04-4CB4-48F3-887B-97FD94B8A3F2}"/>
    <cellStyle name="Normal 7 3 3 6" xfId="3495" xr:uid="{CD900102-51BB-4C92-AA77-673350DEB6C2}"/>
    <cellStyle name="Normal 7 3 3 7" xfId="3496" xr:uid="{9051EE80-28C9-4F7D-82F2-7D3474F6C96C}"/>
    <cellStyle name="Normal 7 3 3 8" xfId="3497" xr:uid="{76BA6952-3972-4156-BDC8-0CCB91231346}"/>
    <cellStyle name="Normal 7 3 4" xfId="140" xr:uid="{10533B66-FFC4-4CAE-94B7-ED5B499204F3}"/>
    <cellStyle name="Normal 7 3 4 2" xfId="716" xr:uid="{73CB695C-62B0-4DF3-823A-8A54038D14A8}"/>
    <cellStyle name="Normal 7 3 4 2 2" xfId="717" xr:uid="{9A4E7101-6CAA-419F-9C73-85AAE17704F6}"/>
    <cellStyle name="Normal 7 3 4 2 2 2" xfId="1894" xr:uid="{7170F2E2-C244-40F0-941C-E20934CF480D}"/>
    <cellStyle name="Normal 7 3 4 2 2 2 2" xfId="1895" xr:uid="{1D6BF444-BC3D-4BEE-A2AF-407802586628}"/>
    <cellStyle name="Normal 7 3 4 2 2 3" xfId="1896" xr:uid="{1E5A1511-8EB5-4DC1-9233-844303A3C16F}"/>
    <cellStyle name="Normal 7 3 4 2 2 4" xfId="3498" xr:uid="{079BB9BC-A55B-4E8E-8E74-31B4FE371DCD}"/>
    <cellStyle name="Normal 7 3 4 2 3" xfId="1897" xr:uid="{AA046A47-D39F-4D70-B76B-664C43EF8CFC}"/>
    <cellStyle name="Normal 7 3 4 2 3 2" xfId="1898" xr:uid="{94147509-2BB5-476E-A229-B392C72295F9}"/>
    <cellStyle name="Normal 7 3 4 2 4" xfId="1899" xr:uid="{E292C3FA-7FBC-4900-80A9-C784B0AFADD6}"/>
    <cellStyle name="Normal 7 3 4 2 5" xfId="3499" xr:uid="{7056314D-E5C7-4C6D-8D49-EEF0406268B3}"/>
    <cellStyle name="Normal 7 3 4 3" xfId="718" xr:uid="{098C4B77-990D-4193-9F4C-719ADC12D6B3}"/>
    <cellStyle name="Normal 7 3 4 3 2" xfId="1900" xr:uid="{16239512-55A3-418C-989D-12BA311099E2}"/>
    <cellStyle name="Normal 7 3 4 3 2 2" xfId="1901" xr:uid="{367C83F2-ACDB-42FC-AC69-CC8911A8F4DD}"/>
    <cellStyle name="Normal 7 3 4 3 3" xfId="1902" xr:uid="{6682DE26-FEF9-4C33-BDF4-FB0422507733}"/>
    <cellStyle name="Normal 7 3 4 3 4" xfId="3500" xr:uid="{B7E950EA-9BE8-4568-94B1-4826C3E63CBC}"/>
    <cellStyle name="Normal 7 3 4 4" xfId="1903" xr:uid="{8C44E9DC-8627-4FB9-8222-3820ADD6A40B}"/>
    <cellStyle name="Normal 7 3 4 4 2" xfId="1904" xr:uid="{E7DE585F-1018-4D0C-B1B6-C7A92F5ECC82}"/>
    <cellStyle name="Normal 7 3 4 4 3" xfId="3501" xr:uid="{2A52F89C-33CB-4C4C-B31D-1EB4057F9503}"/>
    <cellStyle name="Normal 7 3 4 4 4" xfId="3502" xr:uid="{EFD5ED4E-5396-4FA1-9A3E-77EABE1DBCB1}"/>
    <cellStyle name="Normal 7 3 4 5" xfId="1905" xr:uid="{0FF7057F-CF93-4E06-A28C-F93C6A1BA491}"/>
    <cellStyle name="Normal 7 3 4 6" xfId="3503" xr:uid="{F454BDAF-3290-4153-9C90-1488016B84CE}"/>
    <cellStyle name="Normal 7 3 4 7" xfId="3504" xr:uid="{E8700D99-A550-41CA-9911-E1D4BD11A9D0}"/>
    <cellStyle name="Normal 7 3 5" xfId="361" xr:uid="{6D8970FC-6161-4340-A205-845F8BC42E60}"/>
    <cellStyle name="Normal 7 3 5 2" xfId="719" xr:uid="{38F14EA6-FF60-4FA9-BB5C-387576B39BEC}"/>
    <cellStyle name="Normal 7 3 5 2 2" xfId="1906" xr:uid="{CD90CF63-31FD-46CF-A774-6B8FD89626F3}"/>
    <cellStyle name="Normal 7 3 5 2 2 2" xfId="1907" xr:uid="{75F2DF68-9042-4C31-9A7B-BD048BD1F6A2}"/>
    <cellStyle name="Normal 7 3 5 2 3" xfId="1908" xr:uid="{8543E9B0-6ED9-4B66-A1B2-04160185A6B2}"/>
    <cellStyle name="Normal 7 3 5 2 4" xfId="3505" xr:uid="{B6999286-9A19-49AF-BC21-377214C9BF2A}"/>
    <cellStyle name="Normal 7 3 5 3" xfId="1909" xr:uid="{615B28E1-73C4-43B2-A31A-6B6FDCD3ED41}"/>
    <cellStyle name="Normal 7 3 5 3 2" xfId="1910" xr:uid="{2DAF285F-376E-4320-9297-79C61A58517B}"/>
    <cellStyle name="Normal 7 3 5 3 3" xfId="3506" xr:uid="{C5D363B9-9AC6-42F7-8F05-CAF4D311508F}"/>
    <cellStyle name="Normal 7 3 5 3 4" xfId="3507" xr:uid="{4FAD71FA-2585-4CB5-881F-74A1ADF91441}"/>
    <cellStyle name="Normal 7 3 5 4" xfId="1911" xr:uid="{384A8E92-080C-4178-A823-62BEFA7937BD}"/>
    <cellStyle name="Normal 7 3 5 5" xfId="3508" xr:uid="{C41F7DE0-85A4-4B09-96ED-489B5FF0182D}"/>
    <cellStyle name="Normal 7 3 5 6" xfId="3509" xr:uid="{EC2531A3-E123-4500-9BD5-7E5B5863D8B2}"/>
    <cellStyle name="Normal 7 3 6" xfId="362" xr:uid="{FA73EAFB-4028-4D23-A20A-C2F01AF29670}"/>
    <cellStyle name="Normal 7 3 6 2" xfId="1912" xr:uid="{E3D18D2A-D5F0-4D4C-B164-2E9EEAE14C63}"/>
    <cellStyle name="Normal 7 3 6 2 2" xfId="1913" xr:uid="{B047CCE6-2F91-4253-93D0-0B742C8137D5}"/>
    <cellStyle name="Normal 7 3 6 2 3" xfId="3510" xr:uid="{561FE7F2-F578-45B3-BEBB-34065276BA37}"/>
    <cellStyle name="Normal 7 3 6 2 4" xfId="3511" xr:uid="{5B47D0B7-FC25-4BA9-8D26-6D32BCE69332}"/>
    <cellStyle name="Normal 7 3 6 3" xfId="1914" xr:uid="{CC031043-CDF9-4510-8319-8CFD336F56DB}"/>
    <cellStyle name="Normal 7 3 6 4" xfId="3512" xr:uid="{FD039CEB-55A8-4B4B-81B8-7955678E8648}"/>
    <cellStyle name="Normal 7 3 6 5" xfId="3513" xr:uid="{E77A4D80-797E-43FD-A61D-7254542942DF}"/>
    <cellStyle name="Normal 7 3 7" xfId="1915" xr:uid="{0359596C-380D-417C-8B9E-54BA3F96FB06}"/>
    <cellStyle name="Normal 7 3 7 2" xfId="1916" xr:uid="{5525CA19-66E4-4D9B-9FAE-9137BE6BE0D8}"/>
    <cellStyle name="Normal 7 3 7 3" xfId="3514" xr:uid="{E5FBA89F-A7B7-411B-8EC4-7A32EEF00E89}"/>
    <cellStyle name="Normal 7 3 7 4" xfId="3515" xr:uid="{08C6F013-55C2-40B7-9E87-59379A2A7276}"/>
    <cellStyle name="Normal 7 3 8" xfId="1917" xr:uid="{F2FE69F1-8906-4DA7-A819-58B5546E81AC}"/>
    <cellStyle name="Normal 7 3 8 2" xfId="3516" xr:uid="{839D681B-BDFD-464A-A389-D4EFEFBD6E34}"/>
    <cellStyle name="Normal 7 3 8 3" xfId="3517" xr:uid="{76434E34-F925-43B6-BAA6-B3A97E3A7AF7}"/>
    <cellStyle name="Normal 7 3 8 4" xfId="3518" xr:uid="{207DA257-75F9-445C-8386-CC0C819C378B}"/>
    <cellStyle name="Normal 7 3 9" xfId="3519" xr:uid="{D2622930-9642-4D84-A942-547275E8A054}"/>
    <cellStyle name="Normal 7 4" xfId="141" xr:uid="{904FB6EE-AC40-4001-A7CA-921063B94F25}"/>
    <cellStyle name="Normal 7 4 10" xfId="3520" xr:uid="{226AE12D-8FC6-4B58-AA23-E52B66273DD5}"/>
    <cellStyle name="Normal 7 4 11" xfId="3521" xr:uid="{66711B6C-727E-46B2-B260-E4E94A6B066B}"/>
    <cellStyle name="Normal 7 4 2" xfId="142" xr:uid="{181768B6-134F-4239-BDA2-E66B1172DD82}"/>
    <cellStyle name="Normal 7 4 2 2" xfId="363" xr:uid="{816466C4-FF7A-49E7-AFDA-DC1D105563DF}"/>
    <cellStyle name="Normal 7 4 2 2 2" xfId="720" xr:uid="{05652A9F-4C9F-422A-821F-E755C79783D8}"/>
    <cellStyle name="Normal 7 4 2 2 2 2" xfId="721" xr:uid="{E5EB1EE6-3332-4525-B2DD-42F0313FAA5F}"/>
    <cellStyle name="Normal 7 4 2 2 2 2 2" xfId="1918" xr:uid="{6AD28BDB-E330-4BCE-AA51-29233B18A936}"/>
    <cellStyle name="Normal 7 4 2 2 2 2 3" xfId="3522" xr:uid="{ED9C6F4D-B0D3-4E74-92FE-AEF55E1716C9}"/>
    <cellStyle name="Normal 7 4 2 2 2 2 4" xfId="3523" xr:uid="{1009A06D-B296-420C-B89E-7ED8009C21A7}"/>
    <cellStyle name="Normal 7 4 2 2 2 3" xfId="1919" xr:uid="{FF43F80E-5AAC-4F8A-A690-2C5AEA6A16A6}"/>
    <cellStyle name="Normal 7 4 2 2 2 3 2" xfId="3524" xr:uid="{D556D4BC-0348-4FE1-8A47-34B72B1965EF}"/>
    <cellStyle name="Normal 7 4 2 2 2 3 3" xfId="3525" xr:uid="{98DEB0BB-6A49-4BFC-80A1-3923FA406CD6}"/>
    <cellStyle name="Normal 7 4 2 2 2 3 4" xfId="3526" xr:uid="{79F8E961-993C-4688-87A8-79856FA71E90}"/>
    <cellStyle name="Normal 7 4 2 2 2 4" xfId="3527" xr:uid="{ACADE7AC-99CA-4157-B763-75BE74AE6D98}"/>
    <cellStyle name="Normal 7 4 2 2 2 5" xfId="3528" xr:uid="{1E6F9E1C-8F75-488A-B19A-B9E1EB4ABBC4}"/>
    <cellStyle name="Normal 7 4 2 2 2 6" xfId="3529" xr:uid="{29B8A93E-6E38-4A36-ABBC-D489A4C4C227}"/>
    <cellStyle name="Normal 7 4 2 2 3" xfId="722" xr:uid="{88098443-E99C-4618-A65A-6E2F0A24C981}"/>
    <cellStyle name="Normal 7 4 2 2 3 2" xfId="1920" xr:uid="{5B520998-89DE-41F2-BB1A-CED3A2B6342C}"/>
    <cellStyle name="Normal 7 4 2 2 3 2 2" xfId="3530" xr:uid="{7174142A-D3B0-4D15-8C8E-A7BB52B0ED6E}"/>
    <cellStyle name="Normal 7 4 2 2 3 2 3" xfId="3531" xr:uid="{F75A785A-540C-4451-9107-61DA0EA5959C}"/>
    <cellStyle name="Normal 7 4 2 2 3 2 4" xfId="3532" xr:uid="{700D5FC8-264D-4A18-A766-A8D2D04F72A5}"/>
    <cellStyle name="Normal 7 4 2 2 3 3" xfId="3533" xr:uid="{06037E38-366F-4A33-A397-5BD7138400C8}"/>
    <cellStyle name="Normal 7 4 2 2 3 4" xfId="3534" xr:uid="{EF9EEB33-C096-42A4-AF30-473F7A539662}"/>
    <cellStyle name="Normal 7 4 2 2 3 5" xfId="3535" xr:uid="{5029800E-A281-49D5-99FB-62E1685DD1F0}"/>
    <cellStyle name="Normal 7 4 2 2 4" xfId="1921" xr:uid="{55D3966B-D1E6-45EF-9B51-16BD7CBC4452}"/>
    <cellStyle name="Normal 7 4 2 2 4 2" xfId="3536" xr:uid="{C2C04585-AF15-4172-93D1-2B35061B14F6}"/>
    <cellStyle name="Normal 7 4 2 2 4 3" xfId="3537" xr:uid="{D03E92D2-C988-47C7-9C4F-BEBC3CFF8527}"/>
    <cellStyle name="Normal 7 4 2 2 4 4" xfId="3538" xr:uid="{F305E683-15E8-4C22-985C-84C065703A20}"/>
    <cellStyle name="Normal 7 4 2 2 5" xfId="3539" xr:uid="{C0BF1453-7BDC-48CA-9A8D-638C0D0E7445}"/>
    <cellStyle name="Normal 7 4 2 2 5 2" xfId="3540" xr:uid="{976EC344-B9C7-45C6-AB7F-B3FFDAB4821F}"/>
    <cellStyle name="Normal 7 4 2 2 5 3" xfId="3541" xr:uid="{83399211-57F6-4B79-9F26-D03D25461A4F}"/>
    <cellStyle name="Normal 7 4 2 2 5 4" xfId="3542" xr:uid="{DE5CD90B-536B-4901-A0E2-73157ABFA08E}"/>
    <cellStyle name="Normal 7 4 2 2 6" xfId="3543" xr:uid="{2038EF36-7FA9-46F0-A803-407A0ACBF15D}"/>
    <cellStyle name="Normal 7 4 2 2 7" xfId="3544" xr:uid="{D2C3DC86-22AE-4682-8483-47465F14D89C}"/>
    <cellStyle name="Normal 7 4 2 2 8" xfId="3545" xr:uid="{AE68ED7A-B996-4B83-B86C-619009DC5333}"/>
    <cellStyle name="Normal 7 4 2 3" xfId="723" xr:uid="{8698407B-4601-4328-82E3-8C0E6D60E38F}"/>
    <cellStyle name="Normal 7 4 2 3 2" xfId="724" xr:uid="{1616B1BC-A9D0-4A24-A7EE-14DED5386282}"/>
    <cellStyle name="Normal 7 4 2 3 2 2" xfId="725" xr:uid="{B1F16C96-FD81-4572-AB32-1D6698881E94}"/>
    <cellStyle name="Normal 7 4 2 3 2 3" xfId="3546" xr:uid="{9D3DF9C6-859D-402D-BDC6-2F1D9BD17D69}"/>
    <cellStyle name="Normal 7 4 2 3 2 4" xfId="3547" xr:uid="{F3AE05C4-4DD3-457A-9C2A-C0E6F2E58C9C}"/>
    <cellStyle name="Normal 7 4 2 3 3" xfId="726" xr:uid="{8FA6AC11-1555-47F7-B405-E8F346B83553}"/>
    <cellStyle name="Normal 7 4 2 3 3 2" xfId="3548" xr:uid="{4F883761-D65D-4063-A938-F5FA20F6676F}"/>
    <cellStyle name="Normal 7 4 2 3 3 3" xfId="3549" xr:uid="{1D897ED0-AB51-43D0-B28B-353F54250CFD}"/>
    <cellStyle name="Normal 7 4 2 3 3 4" xfId="3550" xr:uid="{C787F21B-3402-4CF8-8ECE-E45DAF5FAC59}"/>
    <cellStyle name="Normal 7 4 2 3 4" xfId="3551" xr:uid="{A8A6D18C-B687-4151-BB29-1B805101CE82}"/>
    <cellStyle name="Normal 7 4 2 3 5" xfId="3552" xr:uid="{0442B253-DC92-49D7-BE99-28E47BED56F3}"/>
    <cellStyle name="Normal 7 4 2 3 6" xfId="3553" xr:uid="{BBD8AD73-0B97-46C1-A10D-4B17F4936BE4}"/>
    <cellStyle name="Normal 7 4 2 4" xfId="727" xr:uid="{0D08C6A0-4577-4D47-811C-2C6705C2A404}"/>
    <cellStyle name="Normal 7 4 2 4 2" xfId="728" xr:uid="{AD4D56C1-B282-49CD-9809-7C2BEE2CC302}"/>
    <cellStyle name="Normal 7 4 2 4 2 2" xfId="3554" xr:uid="{1B586AF5-D084-49EA-AF23-27EE89054F8F}"/>
    <cellStyle name="Normal 7 4 2 4 2 3" xfId="3555" xr:uid="{C3A94C7F-90AB-4233-973A-A8B82195A868}"/>
    <cellStyle name="Normal 7 4 2 4 2 4" xfId="3556" xr:uid="{681BC1B8-2EBB-4986-9E67-4A690578D1E0}"/>
    <cellStyle name="Normal 7 4 2 4 3" xfId="3557" xr:uid="{5772795A-A134-4032-A0AD-D46FFDDAC150}"/>
    <cellStyle name="Normal 7 4 2 4 4" xfId="3558" xr:uid="{3CBC3030-5B61-426A-9FCD-74F140DAC09C}"/>
    <cellStyle name="Normal 7 4 2 4 5" xfId="3559" xr:uid="{335D52F4-84DB-4E94-87BC-83F1613573B9}"/>
    <cellStyle name="Normal 7 4 2 5" xfId="729" xr:uid="{87C2EC01-8AB8-4515-9DF2-2F0F4FD6F2B2}"/>
    <cellStyle name="Normal 7 4 2 5 2" xfId="3560" xr:uid="{F1C62723-0AF1-4A85-9910-07E5F00A1DB5}"/>
    <cellStyle name="Normal 7 4 2 5 3" xfId="3561" xr:uid="{590DBC14-C0A5-4EBC-90F5-474F543BDE99}"/>
    <cellStyle name="Normal 7 4 2 5 4" xfId="3562" xr:uid="{93A2F842-7CF7-4271-908A-CFF53496D1F1}"/>
    <cellStyle name="Normal 7 4 2 6" xfId="3563" xr:uid="{39038E87-F24B-4BFA-8744-B6A475D7B83A}"/>
    <cellStyle name="Normal 7 4 2 6 2" xfId="3564" xr:uid="{35CA264A-E323-4966-A23F-0D2ABD831576}"/>
    <cellStyle name="Normal 7 4 2 6 3" xfId="3565" xr:uid="{FFC861EC-E8AD-402C-84F1-91F052DBFE8B}"/>
    <cellStyle name="Normal 7 4 2 6 4" xfId="3566" xr:uid="{22A819AA-AB81-4D79-B30D-C0CEC6B8379E}"/>
    <cellStyle name="Normal 7 4 2 7" xfId="3567" xr:uid="{81DF4F86-E885-49C2-B480-BC79CB06AA93}"/>
    <cellStyle name="Normal 7 4 2 8" xfId="3568" xr:uid="{E4E6C6B6-E83B-4F39-8B02-03F9E6C519CC}"/>
    <cellStyle name="Normal 7 4 2 9" xfId="3569" xr:uid="{0AEBB42E-9C7E-4307-83CA-C4247854A0AA}"/>
    <cellStyle name="Normal 7 4 3" xfId="364" xr:uid="{1E21266E-2883-4B26-90E2-AFEDB5C34A92}"/>
    <cellStyle name="Normal 7 4 3 2" xfId="730" xr:uid="{21AB4D27-F50D-4E39-A6DD-522E9272B401}"/>
    <cellStyle name="Normal 7 4 3 2 2" xfId="731" xr:uid="{508BA5B0-893D-4726-AEFF-27809D7B9D8A}"/>
    <cellStyle name="Normal 7 4 3 2 2 2" xfId="1922" xr:uid="{01EF6F68-D68F-4DDF-8C25-F1EEC1C5EEA0}"/>
    <cellStyle name="Normal 7 4 3 2 2 2 2" xfId="1923" xr:uid="{ABB11B11-3F2D-4940-88E3-18A11D141181}"/>
    <cellStyle name="Normal 7 4 3 2 2 3" xfId="1924" xr:uid="{FBEE7CF4-3B57-46B0-9D50-DC0D0A9B5674}"/>
    <cellStyle name="Normal 7 4 3 2 2 4" xfId="3570" xr:uid="{D680209D-318A-4F97-925E-D89A5A620ED6}"/>
    <cellStyle name="Normal 7 4 3 2 3" xfId="1925" xr:uid="{E6A4D94B-8982-45D8-B196-EFA2446FBBC2}"/>
    <cellStyle name="Normal 7 4 3 2 3 2" xfId="1926" xr:uid="{7405BAC4-91A5-4354-A67A-C74D75AA9934}"/>
    <cellStyle name="Normal 7 4 3 2 3 3" xfId="3571" xr:uid="{596C05E7-FE46-49EE-A799-A22F89A84423}"/>
    <cellStyle name="Normal 7 4 3 2 3 4" xfId="3572" xr:uid="{9B1FD38A-1A84-4467-A7AD-7C5875F6B405}"/>
    <cellStyle name="Normal 7 4 3 2 4" xfId="1927" xr:uid="{80A5C2AB-4C3C-4255-8F8B-65882553E8B3}"/>
    <cellStyle name="Normal 7 4 3 2 5" xfId="3573" xr:uid="{848790F2-6C30-49E8-8658-89F44E9BC726}"/>
    <cellStyle name="Normal 7 4 3 2 6" xfId="3574" xr:uid="{EF1577D6-4396-490E-AA97-ED8907B74D2F}"/>
    <cellStyle name="Normal 7 4 3 3" xfId="732" xr:uid="{BF107E87-056B-4068-9BF4-7D55300632A7}"/>
    <cellStyle name="Normal 7 4 3 3 2" xfId="1928" xr:uid="{E91EC675-5B31-4E7F-9952-14F8D806AD8B}"/>
    <cellStyle name="Normal 7 4 3 3 2 2" xfId="1929" xr:uid="{F2548888-46C2-45D3-8F07-0A0B6EBA86B1}"/>
    <cellStyle name="Normal 7 4 3 3 2 3" xfId="3575" xr:uid="{75409748-FB61-4E25-A6E8-91183C48F9BC}"/>
    <cellStyle name="Normal 7 4 3 3 2 4" xfId="3576" xr:uid="{55C0AC52-A0C2-4004-9F3C-0D353AC1C382}"/>
    <cellStyle name="Normal 7 4 3 3 3" xfId="1930" xr:uid="{45B18FD0-3D55-4B88-A57A-F0BA801C9B79}"/>
    <cellStyle name="Normal 7 4 3 3 4" xfId="3577" xr:uid="{F816FFFD-AFC4-4837-9613-AEDDBDA3B122}"/>
    <cellStyle name="Normal 7 4 3 3 5" xfId="3578" xr:uid="{DBB132B9-E7CC-4D4E-80F2-409D5288E462}"/>
    <cellStyle name="Normal 7 4 3 4" xfId="1931" xr:uid="{C2319F2C-D167-4906-99C4-3F9D783ED95E}"/>
    <cellStyle name="Normal 7 4 3 4 2" xfId="1932" xr:uid="{EC37754A-E51C-49E2-BF82-0B24DBE8AD37}"/>
    <cellStyle name="Normal 7 4 3 4 3" xfId="3579" xr:uid="{08010FF2-7DBE-4C07-94B6-9069E1949A82}"/>
    <cellStyle name="Normal 7 4 3 4 4" xfId="3580" xr:uid="{62183E01-CA38-4DDC-8085-8E61CF7FC646}"/>
    <cellStyle name="Normal 7 4 3 5" xfId="1933" xr:uid="{17F80A3C-2EFE-4E9A-8143-6D02EDF18680}"/>
    <cellStyle name="Normal 7 4 3 5 2" xfId="3581" xr:uid="{61135CB2-A823-48DC-BF49-A1A8500BA049}"/>
    <cellStyle name="Normal 7 4 3 5 3" xfId="3582" xr:uid="{DDF6DA97-664D-440A-8A89-DB7887284CDA}"/>
    <cellStyle name="Normal 7 4 3 5 4" xfId="3583" xr:uid="{A9A64942-9625-41BB-AB41-62E23D301933}"/>
    <cellStyle name="Normal 7 4 3 6" xfId="3584" xr:uid="{477C6AD7-191E-4BD9-9554-4ABC20F25B06}"/>
    <cellStyle name="Normal 7 4 3 7" xfId="3585" xr:uid="{BC55C262-7CE7-4663-AEB9-E50F5A92FDB4}"/>
    <cellStyle name="Normal 7 4 3 8" xfId="3586" xr:uid="{7A6564B6-2D30-4EEA-AFCB-51BD7E5C2540}"/>
    <cellStyle name="Normal 7 4 4" xfId="365" xr:uid="{883DAEE8-9791-4C0A-B8F6-D53F533FB517}"/>
    <cellStyle name="Normal 7 4 4 2" xfId="733" xr:uid="{3FD1450F-21A0-46D0-93B6-339F479948D1}"/>
    <cellStyle name="Normal 7 4 4 2 2" xfId="734" xr:uid="{F1ED476E-B589-4326-8ED8-2258769E00AC}"/>
    <cellStyle name="Normal 7 4 4 2 2 2" xfId="1934" xr:uid="{0799D4D3-0594-4509-B2E4-EC861A3948AC}"/>
    <cellStyle name="Normal 7 4 4 2 2 3" xfId="3587" xr:uid="{ECBD1C4E-6CF8-44D8-87D5-8E4B14B18557}"/>
    <cellStyle name="Normal 7 4 4 2 2 4" xfId="3588" xr:uid="{FA539048-6F14-4FC7-922F-F1846C02FBB6}"/>
    <cellStyle name="Normal 7 4 4 2 3" xfId="1935" xr:uid="{7A542FF1-915B-4F6F-A0A4-8C0979CC02E2}"/>
    <cellStyle name="Normal 7 4 4 2 4" xfId="3589" xr:uid="{FE32DDFC-0C54-4FF9-B494-094087CF9832}"/>
    <cellStyle name="Normal 7 4 4 2 5" xfId="3590" xr:uid="{346A4AC4-198F-4E6F-9BD5-0CCB3C46DE0B}"/>
    <cellStyle name="Normal 7 4 4 3" xfId="735" xr:uid="{F1C6DF56-39C2-4924-88BE-2F7989F0E309}"/>
    <cellStyle name="Normal 7 4 4 3 2" xfId="1936" xr:uid="{DE8E857C-AC6B-415C-BBF1-6713F5C9FE7B}"/>
    <cellStyle name="Normal 7 4 4 3 3" xfId="3591" xr:uid="{AD94634B-1C35-4018-BAED-9A85C2393DCC}"/>
    <cellStyle name="Normal 7 4 4 3 4" xfId="3592" xr:uid="{2651B8C5-4D34-4FB7-BC9B-A4CDE27F99D5}"/>
    <cellStyle name="Normal 7 4 4 4" xfId="1937" xr:uid="{073E4C78-ECFA-461E-85E1-2D4F4A003A24}"/>
    <cellStyle name="Normal 7 4 4 4 2" xfId="3593" xr:uid="{52093975-D74D-4D15-85AF-F34FF926A601}"/>
    <cellStyle name="Normal 7 4 4 4 3" xfId="3594" xr:uid="{30C0DADA-911D-4151-A755-7FB2A7D0D89F}"/>
    <cellStyle name="Normal 7 4 4 4 4" xfId="3595" xr:uid="{7FB85C26-EABC-4ED4-BB68-677A5800D360}"/>
    <cellStyle name="Normal 7 4 4 5" xfId="3596" xr:uid="{8F3AD942-28F9-410F-9CCC-543E2C71726D}"/>
    <cellStyle name="Normal 7 4 4 6" xfId="3597" xr:uid="{0624AB92-ADE0-434F-AB6E-51FB5CB0D01F}"/>
    <cellStyle name="Normal 7 4 4 7" xfId="3598" xr:uid="{8BEB894E-EC43-4F54-8C61-347CD81EDF1A}"/>
    <cellStyle name="Normal 7 4 5" xfId="366" xr:uid="{D0391773-8C2B-4638-B75A-6F8C9ECEC01E}"/>
    <cellStyle name="Normal 7 4 5 2" xfId="736" xr:uid="{0A29FBA9-DB00-4F13-8CA4-163FEFB0902A}"/>
    <cellStyle name="Normal 7 4 5 2 2" xfId="1938" xr:uid="{4C4A9485-C1BC-441E-93A7-61C24CE20832}"/>
    <cellStyle name="Normal 7 4 5 2 3" xfId="3599" xr:uid="{FB7004C5-5CF7-4251-9C57-DA4DC7E7986D}"/>
    <cellStyle name="Normal 7 4 5 2 4" xfId="3600" xr:uid="{9F4E1E35-3351-4CC3-A822-EF8A4A4CA7E6}"/>
    <cellStyle name="Normal 7 4 5 3" xfId="1939" xr:uid="{ED541C3B-A221-4EC8-ADC1-666932DA32F2}"/>
    <cellStyle name="Normal 7 4 5 3 2" xfId="3601" xr:uid="{C251F439-3540-40D4-8206-E36115D34A3D}"/>
    <cellStyle name="Normal 7 4 5 3 3" xfId="3602" xr:uid="{1D5AF937-2391-4B2A-A1AE-57BBC2F3FC34}"/>
    <cellStyle name="Normal 7 4 5 3 4" xfId="3603" xr:uid="{770163BA-CDC8-4E91-A3C2-3825517354F1}"/>
    <cellStyle name="Normal 7 4 5 4" xfId="3604" xr:uid="{C613A0F3-AEDD-420F-8642-A4DB2A0843A7}"/>
    <cellStyle name="Normal 7 4 5 5" xfId="3605" xr:uid="{D3E2A959-E344-414F-8DA2-E1DF22544BCE}"/>
    <cellStyle name="Normal 7 4 5 6" xfId="3606" xr:uid="{36245ED4-6F64-4A84-8AD0-9B4F8E30BF8B}"/>
    <cellStyle name="Normal 7 4 6" xfId="737" xr:uid="{881F19E7-B1B1-4BDE-8C9D-F3105A80C9CD}"/>
    <cellStyle name="Normal 7 4 6 2" xfId="1940" xr:uid="{FAD0531D-01F3-4B82-B0F9-0C75F6F57586}"/>
    <cellStyle name="Normal 7 4 6 2 2" xfId="3607" xr:uid="{A84F5C02-8EDD-4E22-B966-60C628A01337}"/>
    <cellStyle name="Normal 7 4 6 2 3" xfId="3608" xr:uid="{E71290AC-C03E-439D-8991-7ABA5B7D9F2F}"/>
    <cellStyle name="Normal 7 4 6 2 4" xfId="3609" xr:uid="{3D3B00F0-46CF-4D9E-BF53-432496D6340B}"/>
    <cellStyle name="Normal 7 4 6 3" xfId="3610" xr:uid="{CA4A55A8-6410-4266-93BA-D6A77C01EE38}"/>
    <cellStyle name="Normal 7 4 6 4" xfId="3611" xr:uid="{4A91A5A0-994E-47FE-B90A-073D0FECA659}"/>
    <cellStyle name="Normal 7 4 6 5" xfId="3612" xr:uid="{6466A642-5F89-4B1A-B96A-A5E0AB90856B}"/>
    <cellStyle name="Normal 7 4 7" xfId="1941" xr:uid="{38889C9D-F743-41BE-8E42-00434CB58DF8}"/>
    <cellStyle name="Normal 7 4 7 2" xfId="3613" xr:uid="{CEE4D30C-A358-4CFC-B568-8CFF7B3A70E9}"/>
    <cellStyle name="Normal 7 4 7 3" xfId="3614" xr:uid="{D12AE8EA-90E7-4B08-9EAA-81D9A4E6B984}"/>
    <cellStyle name="Normal 7 4 7 4" xfId="3615" xr:uid="{C410462D-3FDD-4FAF-9379-06E29E05A13E}"/>
    <cellStyle name="Normal 7 4 8" xfId="3616" xr:uid="{FC8BB4EF-5990-4D97-879F-80560CE59E16}"/>
    <cellStyle name="Normal 7 4 8 2" xfId="3617" xr:uid="{47D740DC-51E2-4FC0-9F87-A3D1766F4A75}"/>
    <cellStyle name="Normal 7 4 8 3" xfId="3618" xr:uid="{D68A7F62-3766-4BBB-B19C-945546696093}"/>
    <cellStyle name="Normal 7 4 8 4" xfId="3619" xr:uid="{5217AEEA-E97D-435F-83EA-1A1DC9E64618}"/>
    <cellStyle name="Normal 7 4 9" xfId="3620" xr:uid="{E057885C-2D7E-41FC-B145-6FBA044BB41D}"/>
    <cellStyle name="Normal 7 5" xfId="143" xr:uid="{7DD6C2F8-4ACC-4D02-96B2-97B2BFAF0CF4}"/>
    <cellStyle name="Normal 7 5 2" xfId="144" xr:uid="{01200B2F-7D91-4004-985A-A83323C99196}"/>
    <cellStyle name="Normal 7 5 2 2" xfId="367" xr:uid="{7F8F699F-D79F-44B1-B41B-7BF24EF06B9F}"/>
    <cellStyle name="Normal 7 5 2 2 2" xfId="738" xr:uid="{18451C7C-C83E-474E-9C0F-DD0ECE3748B0}"/>
    <cellStyle name="Normal 7 5 2 2 2 2" xfId="1942" xr:uid="{A53BCAF7-CA7E-4C3E-8A52-D5EF67B8C60B}"/>
    <cellStyle name="Normal 7 5 2 2 2 3" xfId="3621" xr:uid="{98EF2F39-2894-48CB-8503-FE11D69A6DD2}"/>
    <cellStyle name="Normal 7 5 2 2 2 4" xfId="3622" xr:uid="{EC40C1A2-9C4E-4B05-90B5-B4D72B506E28}"/>
    <cellStyle name="Normal 7 5 2 2 3" xfId="1943" xr:uid="{74DC2EA4-08EA-48AF-867B-171DA3701871}"/>
    <cellStyle name="Normal 7 5 2 2 3 2" xfId="3623" xr:uid="{6A0C2813-DA70-4C15-B3A3-1C00C5FE257C}"/>
    <cellStyle name="Normal 7 5 2 2 3 3" xfId="3624" xr:uid="{05A94355-5494-461C-8030-2851798A4702}"/>
    <cellStyle name="Normal 7 5 2 2 3 4" xfId="3625" xr:uid="{335A3581-8CB4-4113-A52C-19FC1867011E}"/>
    <cellStyle name="Normal 7 5 2 2 4" xfId="3626" xr:uid="{126A886E-6A20-42EF-A845-34A2F90DA8B0}"/>
    <cellStyle name="Normal 7 5 2 2 5" xfId="3627" xr:uid="{66E082DA-B9A3-424F-834B-312C705375B9}"/>
    <cellStyle name="Normal 7 5 2 2 6" xfId="3628" xr:uid="{EF5DD54C-B514-4DF7-8057-3819EA32BFB9}"/>
    <cellStyle name="Normal 7 5 2 3" xfId="739" xr:uid="{C4EFBB6F-1725-4B19-AB10-E3DC97A8C205}"/>
    <cellStyle name="Normal 7 5 2 3 2" xfId="1944" xr:uid="{5F8AB968-73F6-4C42-83F1-E84462444B78}"/>
    <cellStyle name="Normal 7 5 2 3 2 2" xfId="3629" xr:uid="{8B3995C7-E44A-4524-AEF8-20E917E5B3E7}"/>
    <cellStyle name="Normal 7 5 2 3 2 3" xfId="3630" xr:uid="{D625539A-2F99-4473-B05F-469E2F4D21B5}"/>
    <cellStyle name="Normal 7 5 2 3 2 4" xfId="3631" xr:uid="{AC8B99C4-5411-428F-9429-6DE5FE560EBC}"/>
    <cellStyle name="Normal 7 5 2 3 3" xfId="3632" xr:uid="{CC1280BF-92A6-496F-B04A-740109F278EB}"/>
    <cellStyle name="Normal 7 5 2 3 4" xfId="3633" xr:uid="{654A4D1D-0DE8-40E4-8C21-8EAFA2213CC7}"/>
    <cellStyle name="Normal 7 5 2 3 5" xfId="3634" xr:uid="{FD8E6093-3087-43AE-99DE-51DF67525FF3}"/>
    <cellStyle name="Normal 7 5 2 4" xfId="1945" xr:uid="{95932EDE-F37A-4166-93FA-A77F0524E4B2}"/>
    <cellStyle name="Normal 7 5 2 4 2" xfId="3635" xr:uid="{DFB2CDEC-EEBD-4515-BF1B-31220F83D3C7}"/>
    <cellStyle name="Normal 7 5 2 4 3" xfId="3636" xr:uid="{C0CD882B-27FA-4944-B4C8-0590758CDD8D}"/>
    <cellStyle name="Normal 7 5 2 4 4" xfId="3637" xr:uid="{C1C62E29-93F9-474D-8AA8-8A2311AC40F1}"/>
    <cellStyle name="Normal 7 5 2 5" xfId="3638" xr:uid="{15B61A64-6E07-44C9-8882-7A3CEB92D232}"/>
    <cellStyle name="Normal 7 5 2 5 2" xfId="3639" xr:uid="{F78D8AB7-C2C7-4C4D-B7D7-2FBDE594B704}"/>
    <cellStyle name="Normal 7 5 2 5 3" xfId="3640" xr:uid="{94A5AEE0-5B10-4BD4-B018-8D5391ADC7C8}"/>
    <cellStyle name="Normal 7 5 2 5 4" xfId="3641" xr:uid="{FF63DFCD-F2AA-4DAD-BB2D-EC12198E40BE}"/>
    <cellStyle name="Normal 7 5 2 6" xfId="3642" xr:uid="{CDB23567-3E1C-412E-B276-7B8A689D7ED3}"/>
    <cellStyle name="Normal 7 5 2 7" xfId="3643" xr:uid="{F7021C07-0C59-4077-83E9-00F0C54BFEE1}"/>
    <cellStyle name="Normal 7 5 2 8" xfId="3644" xr:uid="{71BF9007-444A-4F54-99C4-403EE2C72B08}"/>
    <cellStyle name="Normal 7 5 3" xfId="368" xr:uid="{300284B4-E180-48C9-A1F3-34746203CF56}"/>
    <cellStyle name="Normal 7 5 3 2" xfId="740" xr:uid="{202D975B-C0B4-4064-8328-54053F559AD2}"/>
    <cellStyle name="Normal 7 5 3 2 2" xfId="741" xr:uid="{FE98F973-999B-46B3-B577-D12BEB80C38D}"/>
    <cellStyle name="Normal 7 5 3 2 3" xfId="3645" xr:uid="{96D6A8EB-0F8F-4866-9D85-04D35A7A6F8C}"/>
    <cellStyle name="Normal 7 5 3 2 4" xfId="3646" xr:uid="{83E80A69-1C73-4E78-B1C1-A49A22363AC5}"/>
    <cellStyle name="Normal 7 5 3 3" xfId="742" xr:uid="{DAE93A08-E805-400D-8F89-208643EC820F}"/>
    <cellStyle name="Normal 7 5 3 3 2" xfId="3647" xr:uid="{068E322B-BB83-4734-8EC8-2C3B6A68F2DD}"/>
    <cellStyle name="Normal 7 5 3 3 3" xfId="3648" xr:uid="{D233238B-E1FC-435C-8C68-731FD395FF8F}"/>
    <cellStyle name="Normal 7 5 3 3 4" xfId="3649" xr:uid="{E2C41D95-43C9-46D6-8345-37F4690CD6CF}"/>
    <cellStyle name="Normal 7 5 3 4" xfId="3650" xr:uid="{B252813E-C7DC-4B4B-B16D-01C6630FF62F}"/>
    <cellStyle name="Normal 7 5 3 5" xfId="3651" xr:uid="{C530C83D-A716-4EC8-A5FB-BFCDA168ECDF}"/>
    <cellStyle name="Normal 7 5 3 6" xfId="3652" xr:uid="{3ADD2406-7D2F-4B41-B18F-AA0B9C7EC473}"/>
    <cellStyle name="Normal 7 5 4" xfId="369" xr:uid="{C462149A-31C0-48DC-A40C-6D4CB04D5F3C}"/>
    <cellStyle name="Normal 7 5 4 2" xfId="743" xr:uid="{36E75AFF-2316-409D-9B7E-2B7A75226E76}"/>
    <cellStyle name="Normal 7 5 4 2 2" xfId="3653" xr:uid="{EBCDE968-2E66-4106-91FC-6C4C6C40A5DF}"/>
    <cellStyle name="Normal 7 5 4 2 3" xfId="3654" xr:uid="{2F1C5D86-6857-48E5-8033-E7489965CAE2}"/>
    <cellStyle name="Normal 7 5 4 2 4" xfId="3655" xr:uid="{643A2438-16FE-4B87-B476-247A52E24E64}"/>
    <cellStyle name="Normal 7 5 4 3" xfId="3656" xr:uid="{C8AE983A-0E7D-4AD6-8DB2-B5257E91B3B6}"/>
    <cellStyle name="Normal 7 5 4 4" xfId="3657" xr:uid="{4673E67F-B77C-44C8-BFC6-35250C887B99}"/>
    <cellStyle name="Normal 7 5 4 5" xfId="3658" xr:uid="{F2807924-E84F-4753-A681-44B8D385E98C}"/>
    <cellStyle name="Normal 7 5 5" xfId="744" xr:uid="{E92A0B1E-F7E2-46EE-BA73-5F9133FF231F}"/>
    <cellStyle name="Normal 7 5 5 2" xfId="3659" xr:uid="{EEE6E957-A1FA-4C87-A584-5988B661A913}"/>
    <cellStyle name="Normal 7 5 5 3" xfId="3660" xr:uid="{1883A540-B722-41F8-9280-2493171B0CBA}"/>
    <cellStyle name="Normal 7 5 5 4" xfId="3661" xr:uid="{01599A32-A5F4-43ED-9AF7-6386CDCCCB3C}"/>
    <cellStyle name="Normal 7 5 6" xfId="3662" xr:uid="{FA0D0F14-5E11-492C-B34E-49EB68BFEE7D}"/>
    <cellStyle name="Normal 7 5 6 2" xfId="3663" xr:uid="{84220F32-6924-430D-A1B2-829BBFFCC9B9}"/>
    <cellStyle name="Normal 7 5 6 3" xfId="3664" xr:uid="{E0AD10A6-1DC1-4C17-A853-B5397277603C}"/>
    <cellStyle name="Normal 7 5 6 4" xfId="3665" xr:uid="{04A8A9C6-83C4-4D9C-B9E2-B78D80800BBF}"/>
    <cellStyle name="Normal 7 5 7" xfId="3666" xr:uid="{B0D7BD19-B9B0-403F-A400-E3CD8051ECDE}"/>
    <cellStyle name="Normal 7 5 8" xfId="3667" xr:uid="{5570365B-4BB7-456D-A2B6-756F6A98CC0B}"/>
    <cellStyle name="Normal 7 5 9" xfId="3668" xr:uid="{8D79F757-2BE9-4F35-84B8-EEE35E47616A}"/>
    <cellStyle name="Normal 7 6" xfId="145" xr:uid="{4CC40BA9-59F9-4472-B666-B91E9FBCCAD3}"/>
    <cellStyle name="Normal 7 6 2" xfId="370" xr:uid="{168B496E-8447-4961-9780-134AEA782AF0}"/>
    <cellStyle name="Normal 7 6 2 2" xfId="745" xr:uid="{D52F778C-B4CC-4AFA-83D2-7BB001BC64B5}"/>
    <cellStyle name="Normal 7 6 2 2 2" xfId="1946" xr:uid="{45E0BC22-4800-48F5-8AAF-0867B93C5F65}"/>
    <cellStyle name="Normal 7 6 2 2 2 2" xfId="1947" xr:uid="{CE509C4E-0995-4BE0-A727-056A34023E24}"/>
    <cellStyle name="Normal 7 6 2 2 3" xfId="1948" xr:uid="{EC8E17E0-AEDF-4BB8-9833-24996B50C01F}"/>
    <cellStyle name="Normal 7 6 2 2 4" xfId="3669" xr:uid="{C86E9A80-9D12-47D7-8298-CBC6466C853D}"/>
    <cellStyle name="Normal 7 6 2 3" xfId="1949" xr:uid="{0A122362-B96B-468E-8471-DF91D23439E5}"/>
    <cellStyle name="Normal 7 6 2 3 2" xfId="1950" xr:uid="{294FFBB3-B19C-464C-80EC-6B3FCF6010CB}"/>
    <cellStyle name="Normal 7 6 2 3 3" xfId="3670" xr:uid="{C33D6AD1-5E5A-4147-89EF-7EAE9F865C7B}"/>
    <cellStyle name="Normal 7 6 2 3 4" xfId="3671" xr:uid="{CB60ED62-6EFA-4A7A-B4D5-B8DA512B9B55}"/>
    <cellStyle name="Normal 7 6 2 4" xfId="1951" xr:uid="{F4EFCD13-63CF-4C63-B2F8-1B57CB502C55}"/>
    <cellStyle name="Normal 7 6 2 5" xfId="3672" xr:uid="{73002126-D39A-4E45-B8D4-CF0BF33BFC2D}"/>
    <cellStyle name="Normal 7 6 2 6" xfId="3673" xr:uid="{DEC10F84-6D84-431D-919A-1F127BC47E71}"/>
    <cellStyle name="Normal 7 6 3" xfId="746" xr:uid="{D473DC07-FA1A-463B-ACF5-DF7B5A242C63}"/>
    <cellStyle name="Normal 7 6 3 2" xfId="1952" xr:uid="{F97556A6-E7E7-4F65-BF91-67C7297EAF9A}"/>
    <cellStyle name="Normal 7 6 3 2 2" xfId="1953" xr:uid="{5EB0B22A-C59C-430E-80B3-2E5E8702D186}"/>
    <cellStyle name="Normal 7 6 3 2 3" xfId="3674" xr:uid="{7E3C41DC-C44F-4AF8-A222-4DFA7B9C8BF3}"/>
    <cellStyle name="Normal 7 6 3 2 4" xfId="3675" xr:uid="{D3E627C8-2FAD-4AD0-ADFB-BB143A8D1811}"/>
    <cellStyle name="Normal 7 6 3 3" xfId="1954" xr:uid="{0BC7FEC4-C196-4458-B77E-6E37B4F4A431}"/>
    <cellStyle name="Normal 7 6 3 4" xfId="3676" xr:uid="{B49F3115-AD57-4D82-A75A-0B0F9D7708A4}"/>
    <cellStyle name="Normal 7 6 3 5" xfId="3677" xr:uid="{AC61552B-C447-49E4-81FF-4A70FACDCC3F}"/>
    <cellStyle name="Normal 7 6 4" xfId="1955" xr:uid="{26537242-5178-4E87-8CE3-205D291F0999}"/>
    <cellStyle name="Normal 7 6 4 2" xfId="1956" xr:uid="{B3131C55-D84D-4E31-BB44-5B2C858C3F55}"/>
    <cellStyle name="Normal 7 6 4 3" xfId="3678" xr:uid="{3BEDA647-BBEF-46F4-B3C9-1E298AE0D9A4}"/>
    <cellStyle name="Normal 7 6 4 4" xfId="3679" xr:uid="{0E91FB69-E75E-4FB1-8F43-7D8F5E5E506A}"/>
    <cellStyle name="Normal 7 6 5" xfId="1957" xr:uid="{E59C0593-0FBC-454E-9884-A90C5C988BA9}"/>
    <cellStyle name="Normal 7 6 5 2" xfId="3680" xr:uid="{3E37D64B-9AAB-4BE3-A73D-345E75E5CC11}"/>
    <cellStyle name="Normal 7 6 5 3" xfId="3681" xr:uid="{B990769A-55FF-4B92-B66F-2EF81DF36677}"/>
    <cellStyle name="Normal 7 6 5 4" xfId="3682" xr:uid="{9ADF5272-1866-40BD-ABB4-103D38C2BF5F}"/>
    <cellStyle name="Normal 7 6 6" xfId="3683" xr:uid="{99C77547-A995-4EEB-B591-847C7175F9C4}"/>
    <cellStyle name="Normal 7 6 7" xfId="3684" xr:uid="{02A68872-7486-49C9-9966-7F24E252FCA1}"/>
    <cellStyle name="Normal 7 6 8" xfId="3685" xr:uid="{C99BDD3E-FD01-4EDE-A8FD-6C1B9EE328CD}"/>
    <cellStyle name="Normal 7 7" xfId="371" xr:uid="{01024F05-872E-4605-8563-E927C5D6596D}"/>
    <cellStyle name="Normal 7 7 2" xfId="747" xr:uid="{4D94D267-B5ED-4212-BD1B-3FA12BEE2D5B}"/>
    <cellStyle name="Normal 7 7 2 2" xfId="748" xr:uid="{769A547C-259F-4B8E-8659-EA3B8AAE3F8E}"/>
    <cellStyle name="Normal 7 7 2 2 2" xfId="1958" xr:uid="{E43F845A-7A58-480F-A32D-6E09488CDEDF}"/>
    <cellStyle name="Normal 7 7 2 2 3" xfId="3686" xr:uid="{FDF02871-2661-4E13-9BAA-B94C9D7A7778}"/>
    <cellStyle name="Normal 7 7 2 2 4" xfId="3687" xr:uid="{ECF92DA4-383A-40B8-8CB9-D01F401C3D4D}"/>
    <cellStyle name="Normal 7 7 2 3" xfId="1959" xr:uid="{9A2E967A-2B43-4ADD-AB54-F04B1772E5D2}"/>
    <cellStyle name="Normal 7 7 2 4" xfId="3688" xr:uid="{DE925DF1-96FA-4905-8F49-4824C70D66D1}"/>
    <cellStyle name="Normal 7 7 2 5" xfId="3689" xr:uid="{2BC0D535-B885-48FF-92E0-D8A2C8504639}"/>
    <cellStyle name="Normal 7 7 3" xfId="749" xr:uid="{AC11D8B2-023F-407B-B022-C3AB5C5A5E30}"/>
    <cellStyle name="Normal 7 7 3 2" xfId="1960" xr:uid="{2AEFBA36-F4D7-4C95-8030-850FA74FEA63}"/>
    <cellStyle name="Normal 7 7 3 3" xfId="3690" xr:uid="{AA630210-5C27-43C0-AF23-547997E96E6B}"/>
    <cellStyle name="Normal 7 7 3 4" xfId="3691" xr:uid="{BF6B9A31-AA8B-45BB-A797-FF582472E9A1}"/>
    <cellStyle name="Normal 7 7 4" xfId="1961" xr:uid="{39435F13-073B-4590-8F50-43C632499850}"/>
    <cellStyle name="Normal 7 7 4 2" xfId="3692" xr:uid="{527FC6CD-98D0-4526-85B3-3BBFE915980A}"/>
    <cellStyle name="Normal 7 7 4 3" xfId="3693" xr:uid="{7AA58FDF-962F-48A2-9C5C-7724450AB006}"/>
    <cellStyle name="Normal 7 7 4 4" xfId="3694" xr:uid="{1ABAEA35-706E-4272-B947-AD5676CCDC8F}"/>
    <cellStyle name="Normal 7 7 5" xfId="3695" xr:uid="{A725FD5E-140B-438B-BDB7-70C090A4FEAD}"/>
    <cellStyle name="Normal 7 7 6" xfId="3696" xr:uid="{550C8578-2E2E-48D3-AB45-9E0DBEAF54D8}"/>
    <cellStyle name="Normal 7 7 7" xfId="3697" xr:uid="{F5BE46B6-42CD-4D3A-B017-F19164D2DB63}"/>
    <cellStyle name="Normal 7 8" xfId="372" xr:uid="{79656CF6-EE3D-40FE-BB88-1B122D2F2958}"/>
    <cellStyle name="Normal 7 8 2" xfId="750" xr:uid="{100CC3FF-E533-4FEA-97A2-FA4C72AC86E4}"/>
    <cellStyle name="Normal 7 8 2 2" xfId="1962" xr:uid="{AFA7B1AE-1581-49F3-AA79-D44F6B65492C}"/>
    <cellStyle name="Normal 7 8 2 3" xfId="3698" xr:uid="{B18152BA-78DA-4AED-8D86-02D27E6DF54C}"/>
    <cellStyle name="Normal 7 8 2 4" xfId="3699" xr:uid="{06A14854-ABA5-4C52-89EB-13F4B77D8A42}"/>
    <cellStyle name="Normal 7 8 3" xfId="1963" xr:uid="{9280205F-1175-4E7B-9A5D-E8C195703BCA}"/>
    <cellStyle name="Normal 7 8 3 2" xfId="3700" xr:uid="{D3A4883E-7127-44F9-A083-6026386D0031}"/>
    <cellStyle name="Normal 7 8 3 3" xfId="3701" xr:uid="{F6875BCF-9099-4281-9CDB-13E96C917C5B}"/>
    <cellStyle name="Normal 7 8 3 4" xfId="3702" xr:uid="{75903DD1-605F-43A4-9A3F-0ADD4B00153B}"/>
    <cellStyle name="Normal 7 8 4" xfId="3703" xr:uid="{F1576C87-4ABF-45BC-88CB-1E2DC5118E96}"/>
    <cellStyle name="Normal 7 8 5" xfId="3704" xr:uid="{15424E11-84D2-421F-83AC-870C64F05315}"/>
    <cellStyle name="Normal 7 8 6" xfId="3705" xr:uid="{C4ACFF79-12FE-4E23-B938-F2095EBFA1FF}"/>
    <cellStyle name="Normal 7 9" xfId="373" xr:uid="{BD52BA5E-E524-489D-BB92-18AD30C6D2C7}"/>
    <cellStyle name="Normal 7 9 2" xfId="1964" xr:uid="{48FCEE25-E94F-43F7-BC82-63A297FD9B1D}"/>
    <cellStyle name="Normal 7 9 2 2" xfId="3706" xr:uid="{8C2AAB5E-C732-43DD-B926-51F1C3DC1260}"/>
    <cellStyle name="Normal 7 9 2 2 2" xfId="4408" xr:uid="{754A9D2E-6644-4594-A264-810FDFB2F925}"/>
    <cellStyle name="Normal 7 9 2 2 3" xfId="4687" xr:uid="{D9AE8024-8785-404D-A4D4-2F6430233CFF}"/>
    <cellStyle name="Normal 7 9 2 3" xfId="3707" xr:uid="{793FA84C-3140-48C2-8635-DC39226DE9F1}"/>
    <cellStyle name="Normal 7 9 2 4" xfId="3708" xr:uid="{B43BC653-3608-466B-88AE-58A78837DECE}"/>
    <cellStyle name="Normal 7 9 3" xfId="3709" xr:uid="{5A0CE0A6-A4A9-494A-B4FE-295B3D4B78BA}"/>
    <cellStyle name="Normal 7 9 3 2" xfId="5342" xr:uid="{DE4781B4-9DAE-4514-A1D2-3C4CECABDA33}"/>
    <cellStyle name="Normal 7 9 4" xfId="3710" xr:uid="{8330BB61-2708-455C-BD1C-02C41720CC6A}"/>
    <cellStyle name="Normal 7 9 4 2" xfId="4578" xr:uid="{1B40FBC7-5335-4957-9502-26CF4105E5B2}"/>
    <cellStyle name="Normal 7 9 4 3" xfId="4688" xr:uid="{B7801701-64E0-4073-B915-187940784CB0}"/>
    <cellStyle name="Normal 7 9 4 4" xfId="4607" xr:uid="{447E08F4-20CC-46F1-B496-0304779D0EDD}"/>
    <cellStyle name="Normal 7 9 5" xfId="3711" xr:uid="{233EAE8D-F43F-4B26-8F66-11A74CA7A69A}"/>
    <cellStyle name="Normal 8" xfId="146" xr:uid="{90BF2955-FB62-4C0A-9532-8A5732BBC5D4}"/>
    <cellStyle name="Normal 8 10" xfId="1965" xr:uid="{8D259246-AC20-4D5B-85D9-E2272A66EE4C}"/>
    <cellStyle name="Normal 8 10 2" xfId="3712" xr:uid="{9AC1D7E1-F37C-4EAB-9783-7551E888E2BF}"/>
    <cellStyle name="Normal 8 10 3" xfId="3713" xr:uid="{3E463823-E444-4DCB-A083-B32BFEC2727B}"/>
    <cellStyle name="Normal 8 10 4" xfId="3714" xr:uid="{86286166-EF98-4DFD-9711-5C401272C4FC}"/>
    <cellStyle name="Normal 8 11" xfId="3715" xr:uid="{55B631D9-7930-4094-8CDC-ED307A937E91}"/>
    <cellStyle name="Normal 8 11 2" xfId="3716" xr:uid="{DC05BFE2-6560-410F-83DE-AB633643299D}"/>
    <cellStyle name="Normal 8 11 3" xfId="3717" xr:uid="{4108F4F9-9624-4627-8006-8A73E69941CE}"/>
    <cellStyle name="Normal 8 11 4" xfId="3718" xr:uid="{674A2286-4248-4043-B5C3-0E4B80E963C4}"/>
    <cellStyle name="Normal 8 12" xfId="3719" xr:uid="{D679B6DA-7C79-4AEB-BDC4-29CC6A4037C4}"/>
    <cellStyle name="Normal 8 12 2" xfId="3720" xr:uid="{35974421-6DC0-423B-A0D9-850A1004A606}"/>
    <cellStyle name="Normal 8 13" xfId="3721" xr:uid="{5C4E1E4B-0347-412F-8D33-5CD483A8E46F}"/>
    <cellStyle name="Normal 8 14" xfId="3722" xr:uid="{C7E2E5BD-9293-4F01-9957-AB7BFE0B7F11}"/>
    <cellStyle name="Normal 8 15" xfId="3723" xr:uid="{02295589-C7EB-491B-8598-C5C352ABA36D}"/>
    <cellStyle name="Normal 8 2" xfId="147" xr:uid="{EE5005C2-390C-4211-95B6-511E8D4CBE07}"/>
    <cellStyle name="Normal 8 2 10" xfId="3724" xr:uid="{10282CEC-9B51-4616-AA18-57009CB21E8B}"/>
    <cellStyle name="Normal 8 2 11" xfId="3725" xr:uid="{63677608-9FA3-4F76-A20A-9FF634BAD721}"/>
    <cellStyle name="Normal 8 2 2" xfId="148" xr:uid="{37224772-A311-42B1-BE6A-89F7A1BE2CF6}"/>
    <cellStyle name="Normal 8 2 2 2" xfId="149" xr:uid="{1BEB96CB-BA41-4CBE-B069-5DDF0C1F48BE}"/>
    <cellStyle name="Normal 8 2 2 2 2" xfId="374" xr:uid="{09E7A48E-63E7-406E-B6FC-51A19D3977EE}"/>
    <cellStyle name="Normal 8 2 2 2 2 2" xfId="751" xr:uid="{AB19BD16-6B3E-4F21-90B9-3E79294685DE}"/>
    <cellStyle name="Normal 8 2 2 2 2 2 2" xfId="752" xr:uid="{6E065C5E-26E2-4CE8-809D-9DB3B89AB6DF}"/>
    <cellStyle name="Normal 8 2 2 2 2 2 2 2" xfId="1966" xr:uid="{CD8C6B6D-84CF-42CB-B6E0-5FE86F80C071}"/>
    <cellStyle name="Normal 8 2 2 2 2 2 2 2 2" xfId="1967" xr:uid="{C0C21A1A-CA55-4721-A13A-898F30B2033A}"/>
    <cellStyle name="Normal 8 2 2 2 2 2 2 3" xfId="1968" xr:uid="{BBC4ACA6-A8D3-4361-A636-E2FBC94E3DDE}"/>
    <cellStyle name="Normal 8 2 2 2 2 2 3" xfId="1969" xr:uid="{20CC75D5-7ABC-4F04-8169-98CB695C6D8D}"/>
    <cellStyle name="Normal 8 2 2 2 2 2 3 2" xfId="1970" xr:uid="{001DA414-0692-4C12-B050-7F348D53A2DA}"/>
    <cellStyle name="Normal 8 2 2 2 2 2 4" xfId="1971" xr:uid="{73A7D81A-E88E-47AB-9D65-72B608A76CF9}"/>
    <cellStyle name="Normal 8 2 2 2 2 3" xfId="753" xr:uid="{098496CF-797B-440F-BF39-2E8C90D5359E}"/>
    <cellStyle name="Normal 8 2 2 2 2 3 2" xfId="1972" xr:uid="{8C629C04-A3CF-4F0A-AE38-8D736DB5BF6A}"/>
    <cellStyle name="Normal 8 2 2 2 2 3 2 2" xfId="1973" xr:uid="{00069B7A-094C-41FC-99E5-E0C9D4991F99}"/>
    <cellStyle name="Normal 8 2 2 2 2 3 3" xfId="1974" xr:uid="{7111B111-3766-4A58-A000-D5BA907FED5E}"/>
    <cellStyle name="Normal 8 2 2 2 2 3 4" xfId="3726" xr:uid="{92AA91DF-B7C9-4941-986A-79D1DDBE5796}"/>
    <cellStyle name="Normal 8 2 2 2 2 4" xfId="1975" xr:uid="{A869A79B-6441-449B-9D49-3246CBB00BBF}"/>
    <cellStyle name="Normal 8 2 2 2 2 4 2" xfId="1976" xr:uid="{1410B6E2-A600-4E79-B51F-A7923C7737E5}"/>
    <cellStyle name="Normal 8 2 2 2 2 5" xfId="1977" xr:uid="{2C43E480-A4E0-4558-AC3F-EF1303CC7519}"/>
    <cellStyle name="Normal 8 2 2 2 2 6" xfId="3727" xr:uid="{DADC3B9B-1ABB-4248-B5F2-1EA53EAB687D}"/>
    <cellStyle name="Normal 8 2 2 2 3" xfId="375" xr:uid="{A6857F01-090E-4AB5-9D9D-3FDE2E8C357B}"/>
    <cellStyle name="Normal 8 2 2 2 3 2" xfId="754" xr:uid="{05F0CCFF-B840-4FDF-91CB-9C5474AA42E8}"/>
    <cellStyle name="Normal 8 2 2 2 3 2 2" xfId="755" xr:uid="{EEB1B91D-6C1C-46E8-83D0-6014098658CE}"/>
    <cellStyle name="Normal 8 2 2 2 3 2 2 2" xfId="1978" xr:uid="{7814DF40-F556-45B3-836F-C3B79C9458B6}"/>
    <cellStyle name="Normal 8 2 2 2 3 2 2 2 2" xfId="1979" xr:uid="{12E8498A-3824-46DB-8F61-FC626E51493B}"/>
    <cellStyle name="Normal 8 2 2 2 3 2 2 3" xfId="1980" xr:uid="{72FED8C2-5A7D-43B9-8CD4-A49939429238}"/>
    <cellStyle name="Normal 8 2 2 2 3 2 3" xfId="1981" xr:uid="{826C3556-3D8C-4A6C-B987-A46955E860EA}"/>
    <cellStyle name="Normal 8 2 2 2 3 2 3 2" xfId="1982" xr:uid="{315CBBFA-E48D-4BA1-BD91-7E7959BFFB08}"/>
    <cellStyle name="Normal 8 2 2 2 3 2 4" xfId="1983" xr:uid="{40E8C9F2-552F-4129-B233-487AC2433D81}"/>
    <cellStyle name="Normal 8 2 2 2 3 3" xfId="756" xr:uid="{E8D5080C-65C2-4083-A535-87CBEAFFA4C8}"/>
    <cellStyle name="Normal 8 2 2 2 3 3 2" xfId="1984" xr:uid="{6B2E6BF6-333D-46B2-BFFE-C74535211AA5}"/>
    <cellStyle name="Normal 8 2 2 2 3 3 2 2" xfId="1985" xr:uid="{49750177-C6F9-47BD-8C11-76E049CE581D}"/>
    <cellStyle name="Normal 8 2 2 2 3 3 3" xfId="1986" xr:uid="{9319D660-403A-41CC-94F9-925B892451AC}"/>
    <cellStyle name="Normal 8 2 2 2 3 4" xfId="1987" xr:uid="{67712C9D-5B8B-42DF-8ECE-21DC725EF330}"/>
    <cellStyle name="Normal 8 2 2 2 3 4 2" xfId="1988" xr:uid="{F8AC9D18-87D3-4B09-B73E-7AC656D6E273}"/>
    <cellStyle name="Normal 8 2 2 2 3 5" xfId="1989" xr:uid="{5C35429F-3032-4C16-9C56-CC2E2E5BAE25}"/>
    <cellStyle name="Normal 8 2 2 2 4" xfId="757" xr:uid="{D83425E7-E9E2-4131-9C40-51BF8345B265}"/>
    <cellStyle name="Normal 8 2 2 2 4 2" xfId="758" xr:uid="{A3E68199-410C-4A17-8613-AF75EE313988}"/>
    <cellStyle name="Normal 8 2 2 2 4 2 2" xfId="1990" xr:uid="{96590D72-2209-4F8E-9895-F1105014963F}"/>
    <cellStyle name="Normal 8 2 2 2 4 2 2 2" xfId="1991" xr:uid="{B7C11162-72EA-4CDE-906C-0D37613E7014}"/>
    <cellStyle name="Normal 8 2 2 2 4 2 3" xfId="1992" xr:uid="{634DED7C-0B23-4D9B-94D5-07844B4463A6}"/>
    <cellStyle name="Normal 8 2 2 2 4 3" xfId="1993" xr:uid="{8055919F-111B-450B-997E-7521BA56FC4F}"/>
    <cellStyle name="Normal 8 2 2 2 4 3 2" xfId="1994" xr:uid="{E2FD7DF8-7DDA-484F-806E-D527DBC20D51}"/>
    <cellStyle name="Normal 8 2 2 2 4 4" xfId="1995" xr:uid="{9A19047D-132C-4D37-A8B0-E8B7D1CF3528}"/>
    <cellStyle name="Normal 8 2 2 2 5" xfId="759" xr:uid="{93DF6B9B-BAAA-4961-B162-4C03F5D719AF}"/>
    <cellStyle name="Normal 8 2 2 2 5 2" xfId="1996" xr:uid="{98E16247-9FD4-4213-B665-87CBB883B0D7}"/>
    <cellStyle name="Normal 8 2 2 2 5 2 2" xfId="1997" xr:uid="{58F26091-9558-44BD-B01C-3634CE57A0FC}"/>
    <cellStyle name="Normal 8 2 2 2 5 3" xfId="1998" xr:uid="{50B899BA-C259-4EF2-9FF4-11831535F21F}"/>
    <cellStyle name="Normal 8 2 2 2 5 4" xfId="3728" xr:uid="{F979B0DB-A016-4C4A-9DEC-0E61B55AC7FC}"/>
    <cellStyle name="Normal 8 2 2 2 6" xfId="1999" xr:uid="{8D4C2EA6-63E8-44A3-B4DA-A25DE4DF9828}"/>
    <cellStyle name="Normal 8 2 2 2 6 2" xfId="2000" xr:uid="{6BA2F6FB-75DD-4D11-AF6B-17BBE67F5FC5}"/>
    <cellStyle name="Normal 8 2 2 2 7" xfId="2001" xr:uid="{467CFEED-FFD2-4A20-AA64-76427B39CD9B}"/>
    <cellStyle name="Normal 8 2 2 2 8" xfId="3729" xr:uid="{BACEB666-A44D-4C1D-BA8A-2A6936932BD0}"/>
    <cellStyle name="Normal 8 2 2 3" xfId="376" xr:uid="{9EDFEB4F-9C31-4344-959E-1E69BCF9E1B1}"/>
    <cellStyle name="Normal 8 2 2 3 2" xfId="760" xr:uid="{E84BFD3D-C87E-4724-9510-0EBB69AE31B9}"/>
    <cellStyle name="Normal 8 2 2 3 2 2" xfId="761" xr:uid="{7DF74126-2FA4-4408-A143-935185AA0251}"/>
    <cellStyle name="Normal 8 2 2 3 2 2 2" xfId="2002" xr:uid="{11ABD86F-94D7-40C5-B907-DCF920533C3E}"/>
    <cellStyle name="Normal 8 2 2 3 2 2 2 2" xfId="2003" xr:uid="{4C4B52AA-35F6-458F-A39C-7508BE600D2E}"/>
    <cellStyle name="Normal 8 2 2 3 2 2 3" xfId="2004" xr:uid="{558ED5A1-4263-4017-8B30-36DD017912CF}"/>
    <cellStyle name="Normal 8 2 2 3 2 3" xfId="2005" xr:uid="{03D4F3C0-E40E-4F82-B05E-52C9B64918F6}"/>
    <cellStyle name="Normal 8 2 2 3 2 3 2" xfId="2006" xr:uid="{4E6EB443-5998-4307-A591-5F35B2769F19}"/>
    <cellStyle name="Normal 8 2 2 3 2 4" xfId="2007" xr:uid="{39CD61A8-CD6E-4DAD-BB62-F0D80CC2C95B}"/>
    <cellStyle name="Normal 8 2 2 3 3" xfId="762" xr:uid="{6A264FB5-82BC-45CA-8525-8EF04A59ED17}"/>
    <cellStyle name="Normal 8 2 2 3 3 2" xfId="2008" xr:uid="{500C7BD6-684A-40C3-A191-D9FCCFBF307B}"/>
    <cellStyle name="Normal 8 2 2 3 3 2 2" xfId="2009" xr:uid="{3337FD17-2FA8-4AF1-B55D-9BD6D8433890}"/>
    <cellStyle name="Normal 8 2 2 3 3 3" xfId="2010" xr:uid="{A643AA7B-46A6-47E9-9594-081DFDD14A03}"/>
    <cellStyle name="Normal 8 2 2 3 3 4" xfId="3730" xr:uid="{4CDF8FFE-3DCA-43ED-A9C0-FA864A09D070}"/>
    <cellStyle name="Normal 8 2 2 3 4" xfId="2011" xr:uid="{4B61AA5C-ECEA-4020-A803-1E5062CD2BA9}"/>
    <cellStyle name="Normal 8 2 2 3 4 2" xfId="2012" xr:uid="{B4EBFE2D-E66C-4271-BAB4-2CA434AA0FB9}"/>
    <cellStyle name="Normal 8 2 2 3 5" xfId="2013" xr:uid="{B38A3D95-D2F3-45D7-902B-BE8A6424048F}"/>
    <cellStyle name="Normal 8 2 2 3 6" xfId="3731" xr:uid="{3AA9189C-2637-4034-AE1C-4F5B6FD4C1F8}"/>
    <cellStyle name="Normal 8 2 2 4" xfId="377" xr:uid="{46BC8EE2-C040-4CD4-AAC9-AAA3741B80D5}"/>
    <cellStyle name="Normal 8 2 2 4 2" xfId="763" xr:uid="{670727A7-3A6A-41F3-9347-4AD67CAE53A7}"/>
    <cellStyle name="Normal 8 2 2 4 2 2" xfId="764" xr:uid="{47072024-D49D-4FC4-9200-90DE191A509D}"/>
    <cellStyle name="Normal 8 2 2 4 2 2 2" xfId="2014" xr:uid="{C09FDA0F-E83E-4107-B28D-C2652749AD9A}"/>
    <cellStyle name="Normal 8 2 2 4 2 2 2 2" xfId="2015" xr:uid="{69FE2338-4373-404C-BC58-D5A702A42BAD}"/>
    <cellStyle name="Normal 8 2 2 4 2 2 3" xfId="2016" xr:uid="{84C8E936-1E4F-444B-80B1-991083B80FB0}"/>
    <cellStyle name="Normal 8 2 2 4 2 3" xfId="2017" xr:uid="{DEC20E98-FB89-4AC8-9185-1A4BA800F79D}"/>
    <cellStyle name="Normal 8 2 2 4 2 3 2" xfId="2018" xr:uid="{A21C6AEA-29B7-422A-B64B-66494DDBE9E5}"/>
    <cellStyle name="Normal 8 2 2 4 2 4" xfId="2019" xr:uid="{C1A2F12D-ACD2-4653-BE32-4C036BF4E6BC}"/>
    <cellStyle name="Normal 8 2 2 4 3" xfId="765" xr:uid="{F19E673D-69F7-4670-B37F-D3BAF3F18CD9}"/>
    <cellStyle name="Normal 8 2 2 4 3 2" xfId="2020" xr:uid="{5D3ECEB8-7B9D-479C-A11D-51206EC163BF}"/>
    <cellStyle name="Normal 8 2 2 4 3 2 2" xfId="2021" xr:uid="{8EEC3AB9-9A07-499B-846F-AE1CB6AFA84C}"/>
    <cellStyle name="Normal 8 2 2 4 3 3" xfId="2022" xr:uid="{A6434BB8-B604-49A6-B859-2739B4C32A7F}"/>
    <cellStyle name="Normal 8 2 2 4 4" xfId="2023" xr:uid="{CEC01CDB-1375-4A27-953B-7198AF5419A4}"/>
    <cellStyle name="Normal 8 2 2 4 4 2" xfId="2024" xr:uid="{ED434B0A-D15A-4EDB-A38C-3C61A376890C}"/>
    <cellStyle name="Normal 8 2 2 4 5" xfId="2025" xr:uid="{B5167661-BC3F-452B-A0EC-AE7C97DF0A8B}"/>
    <cellStyle name="Normal 8 2 2 5" xfId="378" xr:uid="{CB753849-73E2-49CC-B6D0-926FC9A82FB3}"/>
    <cellStyle name="Normal 8 2 2 5 2" xfId="766" xr:uid="{FBF8E907-0CF5-4269-B283-E3967DCD20DD}"/>
    <cellStyle name="Normal 8 2 2 5 2 2" xfId="2026" xr:uid="{F483B97F-1930-4D5E-BB56-10FF9E5DA1F9}"/>
    <cellStyle name="Normal 8 2 2 5 2 2 2" xfId="2027" xr:uid="{F25F3B77-6A48-4D71-81A3-50CD1054E5A2}"/>
    <cellStyle name="Normal 8 2 2 5 2 3" xfId="2028" xr:uid="{0717CE92-32B2-486C-B614-CB3FA236FD4C}"/>
    <cellStyle name="Normal 8 2 2 5 3" xfId="2029" xr:uid="{ECA47675-DC70-458A-871B-28D1D0A9201F}"/>
    <cellStyle name="Normal 8 2 2 5 3 2" xfId="2030" xr:uid="{DF2B046C-82F5-46E4-9B3D-17F706318D87}"/>
    <cellStyle name="Normal 8 2 2 5 4" xfId="2031" xr:uid="{9AED71F3-5D9C-42BF-8F0C-6584E053C2E5}"/>
    <cellStyle name="Normal 8 2 2 6" xfId="767" xr:uid="{8D0C3C79-DF8C-4232-9E28-DF98C2156455}"/>
    <cellStyle name="Normal 8 2 2 6 2" xfId="2032" xr:uid="{2FD7E38A-4A03-4AE6-B4BA-581FD239568B}"/>
    <cellStyle name="Normal 8 2 2 6 2 2" xfId="2033" xr:uid="{DFFAA79C-30C9-4BEC-ACEB-6FD61B661DC1}"/>
    <cellStyle name="Normal 8 2 2 6 3" xfId="2034" xr:uid="{4D837E2C-5E75-437F-A9E1-34F39FB661C3}"/>
    <cellStyle name="Normal 8 2 2 6 4" xfId="3732" xr:uid="{DB69420F-C2A0-4659-9C4D-0D80FD72FDA8}"/>
    <cellStyle name="Normal 8 2 2 7" xfId="2035" xr:uid="{61A5E8FE-2EEC-4097-86CC-5E63700E6E66}"/>
    <cellStyle name="Normal 8 2 2 7 2" xfId="2036" xr:uid="{0E8F6D16-FD8E-4319-8F62-5C066EB25F02}"/>
    <cellStyle name="Normal 8 2 2 8" xfId="2037" xr:uid="{66C36468-B384-4654-8B3E-527876236EB4}"/>
    <cellStyle name="Normal 8 2 2 9" xfId="3733" xr:uid="{34EED0E8-804C-4F6F-BB55-DE0C18EB61A6}"/>
    <cellStyle name="Normal 8 2 3" xfId="150" xr:uid="{48B0B93A-49E2-458C-9FF4-201CFF56C12E}"/>
    <cellStyle name="Normal 8 2 3 2" xfId="151" xr:uid="{A2BF996C-3130-4BF5-81A5-6DCAAEFF8DA3}"/>
    <cellStyle name="Normal 8 2 3 2 2" xfId="768" xr:uid="{3AC444EB-79EB-46E4-A8A3-EB69AA81E6AC}"/>
    <cellStyle name="Normal 8 2 3 2 2 2" xfId="769" xr:uid="{F8D88949-4239-4D3B-BE30-0E9E1D52AD05}"/>
    <cellStyle name="Normal 8 2 3 2 2 2 2" xfId="2038" xr:uid="{C4752097-C89D-43FD-99F8-3B99DD91E32B}"/>
    <cellStyle name="Normal 8 2 3 2 2 2 2 2" xfId="2039" xr:uid="{38FE56D5-32BF-492A-A0C9-37A3DF6795FA}"/>
    <cellStyle name="Normal 8 2 3 2 2 2 3" xfId="2040" xr:uid="{E5B0827D-9E28-4728-9EEB-74CF0EDABEC9}"/>
    <cellStyle name="Normal 8 2 3 2 2 3" xfId="2041" xr:uid="{5B8932EF-67AC-4F92-A5E0-AE6785A1B24B}"/>
    <cellStyle name="Normal 8 2 3 2 2 3 2" xfId="2042" xr:uid="{85BEF657-2602-4B45-B2A8-9807F094CF7F}"/>
    <cellStyle name="Normal 8 2 3 2 2 4" xfId="2043" xr:uid="{50A85C36-CF80-4022-8F2A-170D04ED346D}"/>
    <cellStyle name="Normal 8 2 3 2 3" xfId="770" xr:uid="{77866996-C114-424D-97BB-CF095D6FFC00}"/>
    <cellStyle name="Normal 8 2 3 2 3 2" xfId="2044" xr:uid="{FF326EFB-729D-433D-8991-997D66F1A538}"/>
    <cellStyle name="Normal 8 2 3 2 3 2 2" xfId="2045" xr:uid="{1383BBD5-48E2-4C75-B302-C0D2410FF724}"/>
    <cellStyle name="Normal 8 2 3 2 3 3" xfId="2046" xr:uid="{ED2FF40B-80C0-49EA-BFE1-2043EFCDE1B8}"/>
    <cellStyle name="Normal 8 2 3 2 3 4" xfId="3734" xr:uid="{04DBA279-3471-4AD0-9F4E-C98DDEDC2AFB}"/>
    <cellStyle name="Normal 8 2 3 2 4" xfId="2047" xr:uid="{5E54D15F-AA86-4987-8F98-4E0F5A9AB88B}"/>
    <cellStyle name="Normal 8 2 3 2 4 2" xfId="2048" xr:uid="{8E87B6F4-2C3E-49C2-ABFB-2623646B2B70}"/>
    <cellStyle name="Normal 8 2 3 2 5" xfId="2049" xr:uid="{B3C3DDFD-1E1F-4A4C-BFC0-A2225039C511}"/>
    <cellStyle name="Normal 8 2 3 2 6" xfId="3735" xr:uid="{C5397CAB-6844-4303-B71F-07BA2C493E2F}"/>
    <cellStyle name="Normal 8 2 3 3" xfId="379" xr:uid="{DECA912A-3422-4018-A8DB-42D1014840C0}"/>
    <cellStyle name="Normal 8 2 3 3 2" xfId="771" xr:uid="{BD0C0883-AF52-42D6-8AAE-2FE2F9FB88F1}"/>
    <cellStyle name="Normal 8 2 3 3 2 2" xfId="772" xr:uid="{C10B8DC6-7A1A-4DFE-9E4B-229710B10C75}"/>
    <cellStyle name="Normal 8 2 3 3 2 2 2" xfId="2050" xr:uid="{F57DF6D5-6BE4-4CED-9BEB-EB7F008A1EA4}"/>
    <cellStyle name="Normal 8 2 3 3 2 2 2 2" xfId="2051" xr:uid="{8CF4D558-DD00-455D-B584-37AA4E95CF69}"/>
    <cellStyle name="Normal 8 2 3 3 2 2 3" xfId="2052" xr:uid="{FB78A53B-B544-4258-98AC-FB26A52C3C77}"/>
    <cellStyle name="Normal 8 2 3 3 2 3" xfId="2053" xr:uid="{D3BA9EF2-CF89-4BD9-A142-8F2F5ED4DF68}"/>
    <cellStyle name="Normal 8 2 3 3 2 3 2" xfId="2054" xr:uid="{9BD7C450-A649-4E3B-88FC-09817AD48875}"/>
    <cellStyle name="Normal 8 2 3 3 2 4" xfId="2055" xr:uid="{34C7FE27-E538-4061-BA7E-2C906F366F18}"/>
    <cellStyle name="Normal 8 2 3 3 3" xfId="773" xr:uid="{FBCE06FD-32D5-445E-AC7F-4E1EBE7AB942}"/>
    <cellStyle name="Normal 8 2 3 3 3 2" xfId="2056" xr:uid="{AB8918F7-8C2E-4F4C-B279-5BB5C5EA4DAC}"/>
    <cellStyle name="Normal 8 2 3 3 3 2 2" xfId="2057" xr:uid="{2F7E527C-3FD1-467C-A567-2D40F4EDF9A8}"/>
    <cellStyle name="Normal 8 2 3 3 3 3" xfId="2058" xr:uid="{56BB03DA-ED3A-4941-8314-4CCC46868B0C}"/>
    <cellStyle name="Normal 8 2 3 3 4" xfId="2059" xr:uid="{349DA01E-FBC6-4120-8326-C0CD51DDAB58}"/>
    <cellStyle name="Normal 8 2 3 3 4 2" xfId="2060" xr:uid="{FD0FC5F1-4377-4A38-868C-CD467FCD1FE8}"/>
    <cellStyle name="Normal 8 2 3 3 5" xfId="2061" xr:uid="{9C73FD0E-3944-4FB6-8829-1A59B48F97F7}"/>
    <cellStyle name="Normal 8 2 3 4" xfId="380" xr:uid="{7BB0EB90-9DE1-41DA-AEF4-866084786107}"/>
    <cellStyle name="Normal 8 2 3 4 2" xfId="774" xr:uid="{30A31055-6333-4A52-9093-D73E5D0C6308}"/>
    <cellStyle name="Normal 8 2 3 4 2 2" xfId="2062" xr:uid="{3343BC1A-7568-45D2-A897-0E571D1ED8A3}"/>
    <cellStyle name="Normal 8 2 3 4 2 2 2" xfId="2063" xr:uid="{68831A7E-29ED-400D-9DC1-3220EF769864}"/>
    <cellStyle name="Normal 8 2 3 4 2 3" xfId="2064" xr:uid="{CF64961E-CB6E-4E53-B9C8-EEE4BB08C821}"/>
    <cellStyle name="Normal 8 2 3 4 3" xfId="2065" xr:uid="{383FAD97-7812-417D-9473-F526DA55A6A0}"/>
    <cellStyle name="Normal 8 2 3 4 3 2" xfId="2066" xr:uid="{17706202-878E-453D-979B-1B2DA4F00A90}"/>
    <cellStyle name="Normal 8 2 3 4 4" xfId="2067" xr:uid="{48360192-B94C-4D52-9DF4-95DE45703D56}"/>
    <cellStyle name="Normal 8 2 3 5" xfId="775" xr:uid="{FB95603F-087D-46D6-88F5-B86C09BB7082}"/>
    <cellStyle name="Normal 8 2 3 5 2" xfId="2068" xr:uid="{8BF201CE-0260-4CE1-9428-58B981015B2E}"/>
    <cellStyle name="Normal 8 2 3 5 2 2" xfId="2069" xr:uid="{F0DF5276-69A8-4268-BB8F-B072FBA834A7}"/>
    <cellStyle name="Normal 8 2 3 5 3" xfId="2070" xr:uid="{AE005354-9AD9-49FE-A034-6819A60001E4}"/>
    <cellStyle name="Normal 8 2 3 5 4" xfId="3736" xr:uid="{2A4743E2-52F5-4AC9-9658-F413900A23AC}"/>
    <cellStyle name="Normal 8 2 3 6" xfId="2071" xr:uid="{2030B105-7B18-44ED-B445-F5B57C7199A9}"/>
    <cellStyle name="Normal 8 2 3 6 2" xfId="2072" xr:uid="{FD29989F-C101-4221-83B2-0D0E02C5AF67}"/>
    <cellStyle name="Normal 8 2 3 7" xfId="2073" xr:uid="{61DB738A-BD1C-42DF-85BC-142496687734}"/>
    <cellStyle name="Normal 8 2 3 8" xfId="3737" xr:uid="{8B31A7B9-2D34-4BD3-9E3E-13F88FFE7AA0}"/>
    <cellStyle name="Normal 8 2 4" xfId="152" xr:uid="{99F2088C-6AE3-4EAE-869B-2883EB4E5A70}"/>
    <cellStyle name="Normal 8 2 4 2" xfId="449" xr:uid="{2D6DC481-3BD1-440A-B4F0-3370589655DD}"/>
    <cellStyle name="Normal 8 2 4 2 2" xfId="776" xr:uid="{24C0AC01-DD86-43B1-9E44-5DE2A006FCB2}"/>
    <cellStyle name="Normal 8 2 4 2 2 2" xfId="2074" xr:uid="{4BF497CD-032D-4E10-91AC-D51EB903BC3F}"/>
    <cellStyle name="Normal 8 2 4 2 2 2 2" xfId="2075" xr:uid="{CA380AFF-C29C-40B1-BB82-20F49E93880B}"/>
    <cellStyle name="Normal 8 2 4 2 2 3" xfId="2076" xr:uid="{ADA16F00-5DDA-4052-994A-2951E2A51639}"/>
    <cellStyle name="Normal 8 2 4 2 2 4" xfId="3738" xr:uid="{97D9B305-A4E6-4FC7-B3AC-9BE956D37A32}"/>
    <cellStyle name="Normal 8 2 4 2 3" xfId="2077" xr:uid="{C4157D4F-6B9D-44D7-8214-7116B5251E64}"/>
    <cellStyle name="Normal 8 2 4 2 3 2" xfId="2078" xr:uid="{29C0AED0-5CD0-4893-9E7B-87914E051D9A}"/>
    <cellStyle name="Normal 8 2 4 2 4" xfId="2079" xr:uid="{E2637AA2-4E5F-4614-862D-6940724F26AA}"/>
    <cellStyle name="Normal 8 2 4 2 5" xfId="3739" xr:uid="{72ABA328-C811-4015-8D7D-CD627986A3C6}"/>
    <cellStyle name="Normal 8 2 4 3" xfId="777" xr:uid="{4ED99D23-D362-45D7-896B-57E25B46AAEE}"/>
    <cellStyle name="Normal 8 2 4 3 2" xfId="2080" xr:uid="{ED403655-1198-4765-AB91-2E0A52B874B0}"/>
    <cellStyle name="Normal 8 2 4 3 2 2" xfId="2081" xr:uid="{816D9821-ACE0-4465-A5A2-D31D2C507698}"/>
    <cellStyle name="Normal 8 2 4 3 3" xfId="2082" xr:uid="{623612DE-8CF5-4CB2-8FDD-E89B46B21178}"/>
    <cellStyle name="Normal 8 2 4 3 4" xfId="3740" xr:uid="{F3790162-C05B-497A-8CF9-376EA00946CE}"/>
    <cellStyle name="Normal 8 2 4 4" xfId="2083" xr:uid="{3A0FDD03-89B3-4F1D-809D-4B7AF9271BAE}"/>
    <cellStyle name="Normal 8 2 4 4 2" xfId="2084" xr:uid="{0AAFF81F-51CC-4B5E-8EAF-D8A6BDFC4EBE}"/>
    <cellStyle name="Normal 8 2 4 4 3" xfId="3741" xr:uid="{3B20E13E-C354-4708-B05D-97EC00C2FC99}"/>
    <cellStyle name="Normal 8 2 4 4 4" xfId="3742" xr:uid="{D3CB8C3D-264C-4123-A7E2-DB6E3E454424}"/>
    <cellStyle name="Normal 8 2 4 5" xfId="2085" xr:uid="{E06E31FD-55BB-434E-8FB7-92585331772C}"/>
    <cellStyle name="Normal 8 2 4 6" xfId="3743" xr:uid="{EA2C22A6-CFD8-4D0D-9FA3-87F5F64587A8}"/>
    <cellStyle name="Normal 8 2 4 7" xfId="3744" xr:uid="{079C0FBD-0148-4B77-BD1C-9D9954A9F610}"/>
    <cellStyle name="Normal 8 2 5" xfId="381" xr:uid="{953AA3C3-A8E5-40D4-A549-EC40DA7E4E68}"/>
    <cellStyle name="Normal 8 2 5 2" xfId="778" xr:uid="{1A2BAA93-CE07-4BF6-835B-990BE96B9306}"/>
    <cellStyle name="Normal 8 2 5 2 2" xfId="779" xr:uid="{DB7BB71D-047A-4997-8D8A-ECE51B2607FD}"/>
    <cellStyle name="Normal 8 2 5 2 2 2" xfId="2086" xr:uid="{F394B6D9-3737-41E7-8F6B-F982F5A8E3E1}"/>
    <cellStyle name="Normal 8 2 5 2 2 2 2" xfId="2087" xr:uid="{9F1595A3-66C1-4943-A2E1-2E346786437F}"/>
    <cellStyle name="Normal 8 2 5 2 2 3" xfId="2088" xr:uid="{9F367B90-EDD2-4467-B755-50540E882C18}"/>
    <cellStyle name="Normal 8 2 5 2 3" xfId="2089" xr:uid="{96C3499B-7504-43D1-AA01-5ABB84E5A851}"/>
    <cellStyle name="Normal 8 2 5 2 3 2" xfId="2090" xr:uid="{3AA534EB-18F5-4710-97E0-423E2397F745}"/>
    <cellStyle name="Normal 8 2 5 2 4" xfId="2091" xr:uid="{B162F8D7-DD27-4C50-8FB8-C5FE5518BA2E}"/>
    <cellStyle name="Normal 8 2 5 3" xfId="780" xr:uid="{786D0C8B-DD2F-47A0-B4EB-6D528C7F628D}"/>
    <cellStyle name="Normal 8 2 5 3 2" xfId="2092" xr:uid="{F6B11DC9-3A0B-477F-AACD-EC12D3B1FCFA}"/>
    <cellStyle name="Normal 8 2 5 3 2 2" xfId="2093" xr:uid="{49FE8BAB-CEEF-4F77-86B6-21242025ACB6}"/>
    <cellStyle name="Normal 8 2 5 3 3" xfId="2094" xr:uid="{4E8F61DA-EE41-4EFA-9D3E-DF400145FBBF}"/>
    <cellStyle name="Normal 8 2 5 3 4" xfId="3745" xr:uid="{7EFE08C7-5F69-4010-9A1B-D79A0062289B}"/>
    <cellStyle name="Normal 8 2 5 4" xfId="2095" xr:uid="{155B6AFE-9B4F-47CB-B03E-C36838C4ECE7}"/>
    <cellStyle name="Normal 8 2 5 4 2" xfId="2096" xr:uid="{580FE217-2593-4077-A8B0-773C556E2E29}"/>
    <cellStyle name="Normal 8 2 5 5" xfId="2097" xr:uid="{B9F36DF1-48D4-42CA-8D2B-CC3EC641C6C8}"/>
    <cellStyle name="Normal 8 2 5 6" xfId="3746" xr:uid="{3B9C3E98-3B21-4618-A8ED-FB6524524AEB}"/>
    <cellStyle name="Normal 8 2 6" xfId="382" xr:uid="{0F3B9F26-9B13-4C69-A319-956F4D8945D0}"/>
    <cellStyle name="Normal 8 2 6 2" xfId="781" xr:uid="{994050AC-4E42-4FCF-BBCF-B67E82D440C0}"/>
    <cellStyle name="Normal 8 2 6 2 2" xfId="2098" xr:uid="{1A750B91-4211-48E2-8BD2-292C3939A4E0}"/>
    <cellStyle name="Normal 8 2 6 2 2 2" xfId="2099" xr:uid="{AE426808-B342-45A1-9CD0-E5C72F779597}"/>
    <cellStyle name="Normal 8 2 6 2 3" xfId="2100" xr:uid="{C3CDBF44-7224-4BB1-9579-BEC3172C2F98}"/>
    <cellStyle name="Normal 8 2 6 2 4" xfId="3747" xr:uid="{3FCA8936-657C-4DE9-A152-4ECDD1FE892E}"/>
    <cellStyle name="Normal 8 2 6 3" xfId="2101" xr:uid="{ED0A87B7-F35A-4F83-B973-2D3CD4CBCE68}"/>
    <cellStyle name="Normal 8 2 6 3 2" xfId="2102" xr:uid="{456F2D34-FE2D-4646-B06F-CD789C43D2D9}"/>
    <cellStyle name="Normal 8 2 6 4" xfId="2103" xr:uid="{3FCE6338-26D8-4DDD-BCBF-7F4B7CF563F2}"/>
    <cellStyle name="Normal 8 2 6 5" xfId="3748" xr:uid="{EE7C8419-FE13-4E3F-8E38-E8A9EFDB1229}"/>
    <cellStyle name="Normal 8 2 7" xfId="782" xr:uid="{0E5349C7-24BC-44E7-B437-43A06208D868}"/>
    <cellStyle name="Normal 8 2 7 2" xfId="2104" xr:uid="{BC181E36-2AD1-4D5D-925F-79FDCE14BAC1}"/>
    <cellStyle name="Normal 8 2 7 2 2" xfId="2105" xr:uid="{ECD7634C-EBA4-40E6-80D7-096D08C023F2}"/>
    <cellStyle name="Normal 8 2 7 3" xfId="2106" xr:uid="{22CC7E2F-9AA6-4802-95E2-761FA55DE354}"/>
    <cellStyle name="Normal 8 2 7 4" xfId="3749" xr:uid="{E0C83E57-9206-4E98-B9FB-F7DAA53B0699}"/>
    <cellStyle name="Normal 8 2 8" xfId="2107" xr:uid="{DF1A1682-1386-4B15-9DE6-347B4C56050B}"/>
    <cellStyle name="Normal 8 2 8 2" xfId="2108" xr:uid="{1C555020-3287-45EF-90B7-6F2959A0B91D}"/>
    <cellStyle name="Normal 8 2 8 3" xfId="3750" xr:uid="{2B0A33FF-E66E-46C2-84D3-A5E97DED6BD0}"/>
    <cellStyle name="Normal 8 2 8 4" xfId="3751" xr:uid="{FC799665-D124-4709-B994-3FDCBF7F4B06}"/>
    <cellStyle name="Normal 8 2 9" xfId="2109" xr:uid="{0CE38886-7E1F-4E7D-843C-FBA942B3850D}"/>
    <cellStyle name="Normal 8 3" xfId="153" xr:uid="{6E8A9C7B-52ED-4ACB-B304-011B3043345C}"/>
    <cellStyle name="Normal 8 3 10" xfId="3752" xr:uid="{CE569B0C-ED13-4E1B-9F55-53B59B8EB183}"/>
    <cellStyle name="Normal 8 3 11" xfId="3753" xr:uid="{D1D900BE-732E-45CA-9E58-3C627D50B6C3}"/>
    <cellStyle name="Normal 8 3 2" xfId="154" xr:uid="{E029BBFC-6F77-4834-88BC-2E8CED1F0FBC}"/>
    <cellStyle name="Normal 8 3 2 2" xfId="155" xr:uid="{6638F901-A050-4264-97F8-A233D60064E7}"/>
    <cellStyle name="Normal 8 3 2 2 2" xfId="383" xr:uid="{D7929ED2-97E5-4FF5-B333-BA0165B406B9}"/>
    <cellStyle name="Normal 8 3 2 2 2 2" xfId="783" xr:uid="{D577D38E-6781-47EC-873F-42B790F1DE73}"/>
    <cellStyle name="Normal 8 3 2 2 2 2 2" xfId="2110" xr:uid="{325A6370-BFEA-4C4B-AE90-0DF648C0DEAA}"/>
    <cellStyle name="Normal 8 3 2 2 2 2 2 2" xfId="2111" xr:uid="{E5B24BD0-85C5-4146-92D0-362F7EEF2B2A}"/>
    <cellStyle name="Normal 8 3 2 2 2 2 3" xfId="2112" xr:uid="{EC4006FC-DDF8-4F53-ACA8-7A1BFD389549}"/>
    <cellStyle name="Normal 8 3 2 2 2 2 4" xfId="3754" xr:uid="{93C695AF-CDFD-440E-BFA5-94BAE3E0AFBD}"/>
    <cellStyle name="Normal 8 3 2 2 2 3" xfId="2113" xr:uid="{AEC980BD-38D1-45DF-AEDD-81B5F088528C}"/>
    <cellStyle name="Normal 8 3 2 2 2 3 2" xfId="2114" xr:uid="{2C56275A-EFFF-46B3-9121-FEA3997E7592}"/>
    <cellStyle name="Normal 8 3 2 2 2 3 3" xfId="3755" xr:uid="{77D1C8C5-1B08-4CFF-A503-6B8049F32F69}"/>
    <cellStyle name="Normal 8 3 2 2 2 3 4" xfId="3756" xr:uid="{2B9D453A-7EAD-4AC1-B40F-26D0F673D3C2}"/>
    <cellStyle name="Normal 8 3 2 2 2 4" xfId="2115" xr:uid="{C66CC404-4534-4EC3-A050-A27B0B8A24E1}"/>
    <cellStyle name="Normal 8 3 2 2 2 5" xfId="3757" xr:uid="{2637BC54-8413-411D-A05B-382D33A62472}"/>
    <cellStyle name="Normal 8 3 2 2 2 6" xfId="3758" xr:uid="{D1C404EE-4104-4F42-80D2-8C29D404B236}"/>
    <cellStyle name="Normal 8 3 2 2 3" xfId="784" xr:uid="{97A40409-8C59-467A-AF8B-6625571B45B0}"/>
    <cellStyle name="Normal 8 3 2 2 3 2" xfId="2116" xr:uid="{4FD9ED55-0343-4B32-A5BE-B82A9EBBD4E7}"/>
    <cellStyle name="Normal 8 3 2 2 3 2 2" xfId="2117" xr:uid="{04678345-C723-480A-80F9-8B7D2993DA74}"/>
    <cellStyle name="Normal 8 3 2 2 3 2 3" xfId="3759" xr:uid="{937EDA1D-02F0-4B0C-A524-D10C67CC0A18}"/>
    <cellStyle name="Normal 8 3 2 2 3 2 4" xfId="3760" xr:uid="{159A0FB5-6279-4AE1-8BC9-872D142CBAB4}"/>
    <cellStyle name="Normal 8 3 2 2 3 3" xfId="2118" xr:uid="{5EC25FE7-ECAF-45DD-B431-F7940E48554B}"/>
    <cellStyle name="Normal 8 3 2 2 3 4" xfId="3761" xr:uid="{45E86048-06DE-4C61-BA2C-21F1C810AE70}"/>
    <cellStyle name="Normal 8 3 2 2 3 5" xfId="3762" xr:uid="{CD3E2995-5F78-461D-8F93-73B94EDDC7E0}"/>
    <cellStyle name="Normal 8 3 2 2 4" xfId="2119" xr:uid="{82A2C4C3-B08A-4669-A257-1125330E3881}"/>
    <cellStyle name="Normal 8 3 2 2 4 2" xfId="2120" xr:uid="{53B10D84-4161-4CDB-93D5-23D90C2F9AA3}"/>
    <cellStyle name="Normal 8 3 2 2 4 3" xfId="3763" xr:uid="{687467D4-7E9E-49F1-AE91-111D553E2106}"/>
    <cellStyle name="Normal 8 3 2 2 4 4" xfId="3764" xr:uid="{96180A05-F51A-4933-8922-E29AAC9581A2}"/>
    <cellStyle name="Normal 8 3 2 2 5" xfId="2121" xr:uid="{B8B8E3CB-FF5E-477B-83C7-FE07B8FBAE13}"/>
    <cellStyle name="Normal 8 3 2 2 5 2" xfId="3765" xr:uid="{E967EA5A-F4A7-4D25-B4DF-9D0107BD6150}"/>
    <cellStyle name="Normal 8 3 2 2 5 3" xfId="3766" xr:uid="{CA5A11DC-9BCE-486A-8BD3-621DC661B05A}"/>
    <cellStyle name="Normal 8 3 2 2 5 4" xfId="3767" xr:uid="{6A876F83-584C-4B83-B127-1AD7AA1F9660}"/>
    <cellStyle name="Normal 8 3 2 2 6" xfId="3768" xr:uid="{AA67FAB3-D721-436E-BFB0-6D3FEAD0E560}"/>
    <cellStyle name="Normal 8 3 2 2 7" xfId="3769" xr:uid="{6E2ABB8D-EB2E-438D-8689-3C2C78E0821F}"/>
    <cellStyle name="Normal 8 3 2 2 8" xfId="3770" xr:uid="{6D52AE1A-7A55-4D3E-886E-09FAE1A61EC7}"/>
    <cellStyle name="Normal 8 3 2 3" xfId="384" xr:uid="{A5FCD25E-F191-4522-ABC0-A95E2D2DE955}"/>
    <cellStyle name="Normal 8 3 2 3 2" xfId="785" xr:uid="{AC9F8552-CEAE-4B1E-972A-0D169E62FDDA}"/>
    <cellStyle name="Normal 8 3 2 3 2 2" xfId="786" xr:uid="{8F353357-E819-40FF-B9D8-B7167E14ACA8}"/>
    <cellStyle name="Normal 8 3 2 3 2 2 2" xfId="2122" xr:uid="{B57D9148-729D-4F9A-9C66-93B8BF8F4A77}"/>
    <cellStyle name="Normal 8 3 2 3 2 2 2 2" xfId="2123" xr:uid="{97FB83A0-B049-4C40-9A7A-94A05E8ABFFB}"/>
    <cellStyle name="Normal 8 3 2 3 2 2 3" xfId="2124" xr:uid="{534B5060-9A99-4D95-921F-031AE24E1A7F}"/>
    <cellStyle name="Normal 8 3 2 3 2 3" xfId="2125" xr:uid="{FAE57A86-6002-49AE-843F-BD3A72B2323C}"/>
    <cellStyle name="Normal 8 3 2 3 2 3 2" xfId="2126" xr:uid="{110536B3-C20E-4739-B74F-E90BF7CA607A}"/>
    <cellStyle name="Normal 8 3 2 3 2 4" xfId="2127" xr:uid="{3290883A-0CFC-42B9-B5F5-C8C17424BB4F}"/>
    <cellStyle name="Normal 8 3 2 3 3" xfId="787" xr:uid="{DE18730E-E05D-4A15-B8EB-13548F475CB6}"/>
    <cellStyle name="Normal 8 3 2 3 3 2" xfId="2128" xr:uid="{55859F59-E1A1-4247-9D7C-92C1013EC7FF}"/>
    <cellStyle name="Normal 8 3 2 3 3 2 2" xfId="2129" xr:uid="{C75B1BB8-C18E-4B60-94DC-04EBFAB636DC}"/>
    <cellStyle name="Normal 8 3 2 3 3 3" xfId="2130" xr:uid="{A31E6446-4D02-42C0-86E4-C692E2FC9853}"/>
    <cellStyle name="Normal 8 3 2 3 3 4" xfId="3771" xr:uid="{87F3503E-8DC1-4CF9-AD8E-7FAD141485F3}"/>
    <cellStyle name="Normal 8 3 2 3 4" xfId="2131" xr:uid="{FB75A873-1EFE-4337-A53B-F0583B88DA90}"/>
    <cellStyle name="Normal 8 3 2 3 4 2" xfId="2132" xr:uid="{1668EFB3-1C75-4EAE-BC95-AB9878894726}"/>
    <cellStyle name="Normal 8 3 2 3 5" xfId="2133" xr:uid="{CEF0EE2C-EDBF-479B-816C-F41C5912BDE2}"/>
    <cellStyle name="Normal 8 3 2 3 6" xfId="3772" xr:uid="{5295E4FD-8C1C-4327-A4EA-09EBBBE81C96}"/>
    <cellStyle name="Normal 8 3 2 4" xfId="385" xr:uid="{DE71D872-A76A-4F17-A854-0CCA0E9170D5}"/>
    <cellStyle name="Normal 8 3 2 4 2" xfId="788" xr:uid="{1A93879C-162A-4CED-8A88-012FEC5DE111}"/>
    <cellStyle name="Normal 8 3 2 4 2 2" xfId="2134" xr:uid="{56CD172E-C3C1-4AED-A3EE-E149B846E892}"/>
    <cellStyle name="Normal 8 3 2 4 2 2 2" xfId="2135" xr:uid="{45D02BC3-D7E2-47E8-B7E7-2690F2306F0B}"/>
    <cellStyle name="Normal 8 3 2 4 2 3" xfId="2136" xr:uid="{FCEC71E9-330B-46C5-897D-FBBAEC339585}"/>
    <cellStyle name="Normal 8 3 2 4 2 4" xfId="3773" xr:uid="{1ADEE005-D7F3-4344-923A-84F7DED144F5}"/>
    <cellStyle name="Normal 8 3 2 4 3" xfId="2137" xr:uid="{3C2F9E33-CA9D-438B-8614-940777835563}"/>
    <cellStyle name="Normal 8 3 2 4 3 2" xfId="2138" xr:uid="{BBD06362-5D28-429A-B24F-1E32B0E8692F}"/>
    <cellStyle name="Normal 8 3 2 4 4" xfId="2139" xr:uid="{B4D113E6-36BE-4F52-9634-2D0EF942B159}"/>
    <cellStyle name="Normal 8 3 2 4 5" xfId="3774" xr:uid="{703E756E-23B2-402B-8881-94A685A38B12}"/>
    <cellStyle name="Normal 8 3 2 5" xfId="386" xr:uid="{6EC6CD67-81A9-465D-98FA-6D487F794CE3}"/>
    <cellStyle name="Normal 8 3 2 5 2" xfId="2140" xr:uid="{928D9280-707B-44D4-A96E-B580557035CF}"/>
    <cellStyle name="Normal 8 3 2 5 2 2" xfId="2141" xr:uid="{B7EF2202-8D24-4241-BB5F-FF235E837ED3}"/>
    <cellStyle name="Normal 8 3 2 5 3" xfId="2142" xr:uid="{8ED9CC40-774E-4812-8823-0767255403A3}"/>
    <cellStyle name="Normal 8 3 2 5 4" xfId="3775" xr:uid="{DC4F795E-162E-4C6E-8E7C-9C2A28D33FD9}"/>
    <cellStyle name="Normal 8 3 2 6" xfId="2143" xr:uid="{2581D509-7F4F-4524-9B7A-5C2C3154D8BE}"/>
    <cellStyle name="Normal 8 3 2 6 2" xfId="2144" xr:uid="{BBA3B060-6065-4277-8669-2550E3BC0D62}"/>
    <cellStyle name="Normal 8 3 2 6 3" xfId="3776" xr:uid="{D3592242-F492-4A0E-A8E9-F1976518F4F1}"/>
    <cellStyle name="Normal 8 3 2 6 4" xfId="3777" xr:uid="{047ACC9E-535D-432A-8BC5-46A6A9409370}"/>
    <cellStyle name="Normal 8 3 2 7" xfId="2145" xr:uid="{A87D4FFA-67CC-4975-9C96-4E17CB3D357B}"/>
    <cellStyle name="Normal 8 3 2 8" xfId="3778" xr:uid="{C5B9DCE8-6DA9-4EA9-926C-8EE59E4B05F8}"/>
    <cellStyle name="Normal 8 3 2 9" xfId="3779" xr:uid="{912AC9CC-4D94-463E-A199-FD23B4DAE644}"/>
    <cellStyle name="Normal 8 3 3" xfId="156" xr:uid="{5E6D3B97-37AB-4855-9D3F-425A8497DD85}"/>
    <cellStyle name="Normal 8 3 3 2" xfId="157" xr:uid="{78E81C23-AECE-4F3E-B26A-5A15F961403C}"/>
    <cellStyle name="Normal 8 3 3 2 2" xfId="789" xr:uid="{17531B05-1E04-4678-ABB4-A17F7CE5C7D0}"/>
    <cellStyle name="Normal 8 3 3 2 2 2" xfId="2146" xr:uid="{75FB7818-0384-42E6-AB36-59AF89710D12}"/>
    <cellStyle name="Normal 8 3 3 2 2 2 2" xfId="2147" xr:uid="{7A0C58EC-A16E-47C8-8951-771EDBA9075E}"/>
    <cellStyle name="Normal 8 3 3 2 2 2 2 2" xfId="4492" xr:uid="{4B3DB1C2-2495-4F02-A2AB-7AB9C69D9C0B}"/>
    <cellStyle name="Normal 8 3 3 2 2 2 3" xfId="4493" xr:uid="{125499CA-8B14-4AF7-B238-F35D1AA18E2D}"/>
    <cellStyle name="Normal 8 3 3 2 2 3" xfId="2148" xr:uid="{69F64A83-E0DB-49E1-AE18-26048EC60ACB}"/>
    <cellStyle name="Normal 8 3 3 2 2 3 2" xfId="4494" xr:uid="{A58D2D76-D52E-4403-82D3-FB054A492A34}"/>
    <cellStyle name="Normal 8 3 3 2 2 4" xfId="3780" xr:uid="{0144B069-8A99-4730-B144-98CDE554B4F7}"/>
    <cellStyle name="Normal 8 3 3 2 3" xfId="2149" xr:uid="{0013F3B8-10E2-4A9B-831A-91262BF8B744}"/>
    <cellStyle name="Normal 8 3 3 2 3 2" xfId="2150" xr:uid="{7B3B9C8B-DFF3-4779-8C24-1638B6FF84C6}"/>
    <cellStyle name="Normal 8 3 3 2 3 2 2" xfId="4495" xr:uid="{C7885EA5-E98B-4A14-ACE1-A82501D5EC8F}"/>
    <cellStyle name="Normal 8 3 3 2 3 3" xfId="3781" xr:uid="{3ED7AF6E-9631-4A98-9CE9-E91FF1FA665A}"/>
    <cellStyle name="Normal 8 3 3 2 3 4" xfId="3782" xr:uid="{A86D1C0A-2D47-4A7A-8181-2A354267FFB2}"/>
    <cellStyle name="Normal 8 3 3 2 4" xfId="2151" xr:uid="{180ECB54-BEB5-4C70-822B-3FA45D6F5452}"/>
    <cellStyle name="Normal 8 3 3 2 4 2" xfId="4496" xr:uid="{CCACED29-7149-489B-A735-A2BAA1DE8941}"/>
    <cellStyle name="Normal 8 3 3 2 5" xfId="3783" xr:uid="{F3CCF0CF-57A6-4DD6-B610-1A1EA94A56B4}"/>
    <cellStyle name="Normal 8 3 3 2 6" xfId="3784" xr:uid="{7EE9D41A-6EEE-46AF-935E-433FAEF69255}"/>
    <cellStyle name="Normal 8 3 3 3" xfId="387" xr:uid="{FA8484D4-122E-405A-BAD4-3E6E5975C766}"/>
    <cellStyle name="Normal 8 3 3 3 2" xfId="2152" xr:uid="{4D297174-0D1F-4C4C-940F-BD0A99BA257D}"/>
    <cellStyle name="Normal 8 3 3 3 2 2" xfId="2153" xr:uid="{26EE3803-3B5A-4D2D-B17B-FE765DFCDDDD}"/>
    <cellStyle name="Normal 8 3 3 3 2 2 2" xfId="4497" xr:uid="{E751F965-C555-4A72-85BF-19FC54271508}"/>
    <cellStyle name="Normal 8 3 3 3 2 3" xfId="3785" xr:uid="{85C2F299-0549-4377-8366-A0C81CCC5A39}"/>
    <cellStyle name="Normal 8 3 3 3 2 4" xfId="3786" xr:uid="{2FE21102-B84E-4486-8F24-5047C998B3A7}"/>
    <cellStyle name="Normal 8 3 3 3 3" xfId="2154" xr:uid="{A123B083-0D92-4D00-AEDB-30F380D86D48}"/>
    <cellStyle name="Normal 8 3 3 3 3 2" xfId="4498" xr:uid="{47925406-6EE3-47EB-AE86-8E0E67688B46}"/>
    <cellStyle name="Normal 8 3 3 3 4" xfId="3787" xr:uid="{7C6F49D5-048B-47E7-B086-0479C9C38D52}"/>
    <cellStyle name="Normal 8 3 3 3 5" xfId="3788" xr:uid="{052637E6-5356-4C56-8809-B8D7B6369FAB}"/>
    <cellStyle name="Normal 8 3 3 4" xfId="2155" xr:uid="{2BA07482-E2C7-4253-B00D-7D7C3B0655E5}"/>
    <cellStyle name="Normal 8 3 3 4 2" xfId="2156" xr:uid="{3256B14F-8468-438F-BD25-024C6CCAAF29}"/>
    <cellStyle name="Normal 8 3 3 4 2 2" xfId="4499" xr:uid="{90BEBAC7-F107-4174-9BC1-9FAF20CC5E4B}"/>
    <cellStyle name="Normal 8 3 3 4 3" xfId="3789" xr:uid="{803C09AA-C3AD-4884-B653-DFF6AFB6C3D7}"/>
    <cellStyle name="Normal 8 3 3 4 4" xfId="3790" xr:uid="{A24FCF2B-0D9B-4918-8F56-7807142D1B18}"/>
    <cellStyle name="Normal 8 3 3 5" xfId="2157" xr:uid="{598878EC-FF20-441A-B2BC-F30AC1CD7C47}"/>
    <cellStyle name="Normal 8 3 3 5 2" xfId="3791" xr:uid="{C5848194-A01D-49D6-96B7-3F75EE764142}"/>
    <cellStyle name="Normal 8 3 3 5 3" xfId="3792" xr:uid="{28B94F80-20A2-4438-B3E2-3A86B474BB21}"/>
    <cellStyle name="Normal 8 3 3 5 4" xfId="3793" xr:uid="{C19E6E1B-872B-42CE-8E97-858ADDE583EE}"/>
    <cellStyle name="Normal 8 3 3 6" xfId="3794" xr:uid="{7EF735B3-34B1-411A-9574-BD9D945637A8}"/>
    <cellStyle name="Normal 8 3 3 7" xfId="3795" xr:uid="{74323697-97B4-4606-A292-B7A2261A5FDD}"/>
    <cellStyle name="Normal 8 3 3 8" xfId="3796" xr:uid="{3210BC24-00DE-402D-8C9B-9A138EE041E9}"/>
    <cellStyle name="Normal 8 3 4" xfId="158" xr:uid="{2E81119A-28D4-425D-9E7C-261FE5A48A68}"/>
    <cellStyle name="Normal 8 3 4 2" xfId="790" xr:uid="{379976D9-259A-44B1-B383-CF340FA4CD3D}"/>
    <cellStyle name="Normal 8 3 4 2 2" xfId="791" xr:uid="{6403EDCE-8C6C-4DB8-AC3D-D5308E2C114F}"/>
    <cellStyle name="Normal 8 3 4 2 2 2" xfId="2158" xr:uid="{8C94D3D2-E9F3-4D20-9D14-CF40DF8AAF1F}"/>
    <cellStyle name="Normal 8 3 4 2 2 2 2" xfId="2159" xr:uid="{27A45C4A-9A81-4B6B-8998-D07A8D49905A}"/>
    <cellStyle name="Normal 8 3 4 2 2 3" xfId="2160" xr:uid="{A6D4F98B-CC29-4118-B2BD-EC69F1CA050A}"/>
    <cellStyle name="Normal 8 3 4 2 2 4" xfId="3797" xr:uid="{18B20813-F70C-4892-9FD5-2933EAB24D3E}"/>
    <cellStyle name="Normal 8 3 4 2 3" xfId="2161" xr:uid="{518CD18F-C24A-46F8-8192-C18DA0E08379}"/>
    <cellStyle name="Normal 8 3 4 2 3 2" xfId="2162" xr:uid="{9FB0A215-D5EF-4E27-AE7C-BB5EAA34E6D6}"/>
    <cellStyle name="Normal 8 3 4 2 4" xfId="2163" xr:uid="{437E54A4-F51E-4E62-9CB7-6A51A4B3FDED}"/>
    <cellStyle name="Normal 8 3 4 2 5" xfId="3798" xr:uid="{FD2BFF01-F3E3-4640-BEA2-60DC912553A6}"/>
    <cellStyle name="Normal 8 3 4 3" xfId="792" xr:uid="{7AC1DAE3-294F-4852-837A-26A843AA251A}"/>
    <cellStyle name="Normal 8 3 4 3 2" xfId="2164" xr:uid="{21E6900E-7724-41E3-AD7D-ACF06C208A9F}"/>
    <cellStyle name="Normal 8 3 4 3 2 2" xfId="2165" xr:uid="{B5D1DFAE-00A1-4058-BD57-0E8B7172FABB}"/>
    <cellStyle name="Normal 8 3 4 3 3" xfId="2166" xr:uid="{E15D3920-CDFF-4FAC-A1AB-78DA0627D5AA}"/>
    <cellStyle name="Normal 8 3 4 3 4" xfId="3799" xr:uid="{EE67C51C-162F-4FFA-B22F-D5709C645481}"/>
    <cellStyle name="Normal 8 3 4 4" xfId="2167" xr:uid="{B9B46B91-72C4-4FAF-B75F-F18688411F90}"/>
    <cellStyle name="Normal 8 3 4 4 2" xfId="2168" xr:uid="{F359E447-8E69-4CBD-9684-2FD3424F5CA8}"/>
    <cellStyle name="Normal 8 3 4 4 3" xfId="3800" xr:uid="{62220B74-E9F7-4A2B-A745-61496430C4B7}"/>
    <cellStyle name="Normal 8 3 4 4 4" xfId="3801" xr:uid="{4326B546-B4BF-4FBC-BDC0-68B6FA03EBD9}"/>
    <cellStyle name="Normal 8 3 4 5" xfId="2169" xr:uid="{F648F934-C90F-4221-8D54-184D8DE5A61E}"/>
    <cellStyle name="Normal 8 3 4 6" xfId="3802" xr:uid="{6E752370-6BCE-48D5-8123-00A29F38EF96}"/>
    <cellStyle name="Normal 8 3 4 7" xfId="3803" xr:uid="{EC4FFDA9-7F2B-49D2-B572-76E71DDCFAB4}"/>
    <cellStyle name="Normal 8 3 5" xfId="388" xr:uid="{741FE974-5694-46F0-804D-8EAE665127E5}"/>
    <cellStyle name="Normal 8 3 5 2" xfId="793" xr:uid="{77B0FB78-C420-406A-AD77-D1AC31E3171C}"/>
    <cellStyle name="Normal 8 3 5 2 2" xfId="2170" xr:uid="{375D2087-5B16-4696-A0E3-870BAB0016E6}"/>
    <cellStyle name="Normal 8 3 5 2 2 2" xfId="2171" xr:uid="{30720805-EA58-4C15-B2C0-D3EBB5688B69}"/>
    <cellStyle name="Normal 8 3 5 2 3" xfId="2172" xr:uid="{EFD16719-755E-40C3-803B-02CBD6C981DC}"/>
    <cellStyle name="Normal 8 3 5 2 4" xfId="3804" xr:uid="{DA861426-50E1-4A9C-9EB1-66AD47038935}"/>
    <cellStyle name="Normal 8 3 5 3" xfId="2173" xr:uid="{95FAEC84-04DA-4DD1-BD00-8FDE8B9FB04C}"/>
    <cellStyle name="Normal 8 3 5 3 2" xfId="2174" xr:uid="{56359BB0-CA1C-4CBD-927F-055943E898F5}"/>
    <cellStyle name="Normal 8 3 5 3 3" xfId="3805" xr:uid="{A23364AA-AF41-487D-BF0C-AA105AE26624}"/>
    <cellStyle name="Normal 8 3 5 3 4" xfId="3806" xr:uid="{CB224651-C7C2-411F-B29D-6ABB4A5DD42E}"/>
    <cellStyle name="Normal 8 3 5 4" xfId="2175" xr:uid="{A4CDBF39-A37E-4846-9766-2D6535F2EAA1}"/>
    <cellStyle name="Normal 8 3 5 5" xfId="3807" xr:uid="{C975677E-8447-4DB3-9EBE-F9260FF1A200}"/>
    <cellStyle name="Normal 8 3 5 6" xfId="3808" xr:uid="{901821B5-54C8-40BE-9E44-BB0543504678}"/>
    <cellStyle name="Normal 8 3 6" xfId="389" xr:uid="{26F0478F-889C-435A-B165-DD24619495FA}"/>
    <cellStyle name="Normal 8 3 6 2" xfId="2176" xr:uid="{2393F7B5-52AA-4699-86B4-1449292FD09A}"/>
    <cellStyle name="Normal 8 3 6 2 2" xfId="2177" xr:uid="{9EBEE13A-5FF2-4D27-900A-676507C0C474}"/>
    <cellStyle name="Normal 8 3 6 2 3" xfId="3809" xr:uid="{2591701B-27AE-4488-B1BD-8F6CE96109BE}"/>
    <cellStyle name="Normal 8 3 6 2 4" xfId="3810" xr:uid="{28CD27E2-72F3-4804-9606-5A863AE66F9C}"/>
    <cellStyle name="Normal 8 3 6 3" xfId="2178" xr:uid="{86EAB920-6251-4485-AA70-BBAF721CC20D}"/>
    <cellStyle name="Normal 8 3 6 4" xfId="3811" xr:uid="{7EFCF989-C40A-4B91-BB77-9BD810D52A41}"/>
    <cellStyle name="Normal 8 3 6 5" xfId="3812" xr:uid="{57D93328-BA84-4EC6-8412-D2EB7F3633CF}"/>
    <cellStyle name="Normal 8 3 7" xfId="2179" xr:uid="{5FAA0EF6-B6CB-42B7-968D-7C9CECE752AF}"/>
    <cellStyle name="Normal 8 3 7 2" xfId="2180" xr:uid="{C8723DA2-F1F4-45D0-BAA1-69CCD39D975F}"/>
    <cellStyle name="Normal 8 3 7 3" xfId="3813" xr:uid="{A97C8EB1-1968-4883-943B-8C2BB3E42ADA}"/>
    <cellStyle name="Normal 8 3 7 4" xfId="3814" xr:uid="{037508FD-6FA2-4AE9-B5C5-EFBD6D1DD820}"/>
    <cellStyle name="Normal 8 3 8" xfId="2181" xr:uid="{2E32A37F-801B-4E5D-B72D-0170C554189D}"/>
    <cellStyle name="Normal 8 3 8 2" xfId="3815" xr:uid="{30CA56A8-61FB-499A-92DF-7A4DD2CBC387}"/>
    <cellStyle name="Normal 8 3 8 3" xfId="3816" xr:uid="{E73909B3-8A9D-4AAC-B0B5-3E15F0417A75}"/>
    <cellStyle name="Normal 8 3 8 4" xfId="3817" xr:uid="{E4DDF4B6-6920-4D44-B527-E143D290E538}"/>
    <cellStyle name="Normal 8 3 9" xfId="3818" xr:uid="{DC86AE40-E94B-45AE-84D9-5132BAA808CA}"/>
    <cellStyle name="Normal 8 4" xfId="159" xr:uid="{1EFE330A-36CB-4C03-983D-0C1D11F9B4F5}"/>
    <cellStyle name="Normal 8 4 10" xfId="3819" xr:uid="{53501DFF-DFA1-4D6B-A00E-5B79A130EBF9}"/>
    <cellStyle name="Normal 8 4 11" xfId="3820" xr:uid="{8DF69E5B-CC2C-4F2D-8256-02D146AAD2BB}"/>
    <cellStyle name="Normal 8 4 2" xfId="160" xr:uid="{64C6FD36-C32A-494B-927C-D8781D15BA37}"/>
    <cellStyle name="Normal 8 4 2 2" xfId="390" xr:uid="{B153196F-F482-4932-AB17-789BB2A51589}"/>
    <cellStyle name="Normal 8 4 2 2 2" xfId="794" xr:uid="{A14A6C2F-19AF-4285-8589-C1153FC5D6F2}"/>
    <cellStyle name="Normal 8 4 2 2 2 2" xfId="795" xr:uid="{4D5F3902-CC22-4EF8-A455-CDDAFD422E36}"/>
    <cellStyle name="Normal 8 4 2 2 2 2 2" xfId="2182" xr:uid="{9861AAC8-725C-4512-9952-3FD2F37DBCF9}"/>
    <cellStyle name="Normal 8 4 2 2 2 2 3" xfId="3821" xr:uid="{FE9FF547-D7E5-4F68-BC22-B4FBE07BD2B7}"/>
    <cellStyle name="Normal 8 4 2 2 2 2 4" xfId="3822" xr:uid="{AC120C04-B33F-419C-9F39-BC0AD1A5AFF7}"/>
    <cellStyle name="Normal 8 4 2 2 2 3" xfId="2183" xr:uid="{BDA1DB80-26CC-464C-87FD-1A58BC9B88A3}"/>
    <cellStyle name="Normal 8 4 2 2 2 3 2" xfId="3823" xr:uid="{07FA9412-E649-4641-8FD1-F3880C3F3199}"/>
    <cellStyle name="Normal 8 4 2 2 2 3 3" xfId="3824" xr:uid="{F354B526-7A27-4559-967E-B69881E0AE59}"/>
    <cellStyle name="Normal 8 4 2 2 2 3 4" xfId="3825" xr:uid="{0DB1028E-A37C-4580-A3C6-08EEFC829E85}"/>
    <cellStyle name="Normal 8 4 2 2 2 4" xfId="3826" xr:uid="{814FF50A-24B4-43CE-9254-478B86E62DF2}"/>
    <cellStyle name="Normal 8 4 2 2 2 5" xfId="3827" xr:uid="{87E46E8D-AE9D-413B-8599-0E6E88BDC78B}"/>
    <cellStyle name="Normal 8 4 2 2 2 6" xfId="3828" xr:uid="{29D550FB-8055-48B3-94C2-2934367494B8}"/>
    <cellStyle name="Normal 8 4 2 2 3" xfId="796" xr:uid="{F1BF2E5D-B526-4DB1-AC1E-B70329687CC3}"/>
    <cellStyle name="Normal 8 4 2 2 3 2" xfId="2184" xr:uid="{841D4210-61C4-47CD-9239-60A59BC521F4}"/>
    <cellStyle name="Normal 8 4 2 2 3 2 2" xfId="3829" xr:uid="{933F253A-260F-4811-951C-C209FDA66B1F}"/>
    <cellStyle name="Normal 8 4 2 2 3 2 3" xfId="3830" xr:uid="{A3C6E39C-E29A-4B81-ADF8-FC39B462A588}"/>
    <cellStyle name="Normal 8 4 2 2 3 2 4" xfId="3831" xr:uid="{C2C630C8-D662-4E6D-A8BA-E296439FEEA2}"/>
    <cellStyle name="Normal 8 4 2 2 3 3" xfId="3832" xr:uid="{024ABE20-002F-48AC-A410-6BAE56A4DF9A}"/>
    <cellStyle name="Normal 8 4 2 2 3 4" xfId="3833" xr:uid="{8CDDE363-E74D-42FC-AB5A-CB8966664597}"/>
    <cellStyle name="Normal 8 4 2 2 3 5" xfId="3834" xr:uid="{3BD08B12-CFEE-4845-979E-654DAFE3C11E}"/>
    <cellStyle name="Normal 8 4 2 2 4" xfId="2185" xr:uid="{F84BE1E2-0C73-46DC-B4D9-BE6772EFF9F3}"/>
    <cellStyle name="Normal 8 4 2 2 4 2" xfId="3835" xr:uid="{81461404-5569-4871-AB31-E581183D7F98}"/>
    <cellStyle name="Normal 8 4 2 2 4 3" xfId="3836" xr:uid="{A7E8B947-D05C-4AB7-B132-8DA6FC4674C0}"/>
    <cellStyle name="Normal 8 4 2 2 4 4" xfId="3837" xr:uid="{8B8F784F-FC03-4D43-9C00-9979F6FAAA0E}"/>
    <cellStyle name="Normal 8 4 2 2 5" xfId="3838" xr:uid="{4F4B7B00-1F18-4E40-B2A1-73E3FFAFC6A3}"/>
    <cellStyle name="Normal 8 4 2 2 5 2" xfId="3839" xr:uid="{8F1E9D11-A880-4D02-830A-AEA7C2D069A3}"/>
    <cellStyle name="Normal 8 4 2 2 5 3" xfId="3840" xr:uid="{136D14A4-05B9-45D9-8A87-00324D35122B}"/>
    <cellStyle name="Normal 8 4 2 2 5 4" xfId="3841" xr:uid="{51201155-D31C-4ADD-8822-3B23BDA13725}"/>
    <cellStyle name="Normal 8 4 2 2 6" xfId="3842" xr:uid="{53A96826-DC24-4689-A1A5-1027039FDC8B}"/>
    <cellStyle name="Normal 8 4 2 2 7" xfId="3843" xr:uid="{39A58275-9A1C-4107-A89A-E298760EDE32}"/>
    <cellStyle name="Normal 8 4 2 2 8" xfId="3844" xr:uid="{72396898-A963-42DD-B5D1-A4D2A1157A1D}"/>
    <cellStyle name="Normal 8 4 2 3" xfId="797" xr:uid="{22F07723-4185-46D5-8D83-66840F011B2B}"/>
    <cellStyle name="Normal 8 4 2 3 2" xfId="798" xr:uid="{49C00EF0-2BCB-471D-BFFF-BEB1C4137B07}"/>
    <cellStyle name="Normal 8 4 2 3 2 2" xfId="799" xr:uid="{46ED4B6D-A257-4F52-A843-2EFBAA240E80}"/>
    <cellStyle name="Normal 8 4 2 3 2 3" xfId="3845" xr:uid="{8EA29A40-226C-47C6-B86A-603812ACE725}"/>
    <cellStyle name="Normal 8 4 2 3 2 4" xfId="3846" xr:uid="{1883AD33-C40F-4001-80CC-952DD1875958}"/>
    <cellStyle name="Normal 8 4 2 3 3" xfId="800" xr:uid="{8F2DCBA1-9A41-40E4-9063-AFFEBEF0CA9D}"/>
    <cellStyle name="Normal 8 4 2 3 3 2" xfId="3847" xr:uid="{9BF28E2D-8965-435E-B0CE-63A5DA838FB9}"/>
    <cellStyle name="Normal 8 4 2 3 3 3" xfId="3848" xr:uid="{3F83F85E-0C2D-4412-AC8C-884F0A04F4A8}"/>
    <cellStyle name="Normal 8 4 2 3 3 4" xfId="3849" xr:uid="{4AF45930-3A28-4200-8557-D2FA8E666E50}"/>
    <cellStyle name="Normal 8 4 2 3 4" xfId="3850" xr:uid="{30EAE167-2C00-4886-8ABD-4C0CA11E1E2E}"/>
    <cellStyle name="Normal 8 4 2 3 5" xfId="3851" xr:uid="{354052C4-A16B-4E7D-98B3-A70589765FC0}"/>
    <cellStyle name="Normal 8 4 2 3 6" xfId="3852" xr:uid="{E72B17FA-0786-4CC8-8956-5678085FBE46}"/>
    <cellStyle name="Normal 8 4 2 4" xfId="801" xr:uid="{9DC0B99F-A5D4-4B32-8000-E115F32D49E5}"/>
    <cellStyle name="Normal 8 4 2 4 2" xfId="802" xr:uid="{AE586FB4-6241-4B05-87AB-59555D291B7B}"/>
    <cellStyle name="Normal 8 4 2 4 2 2" xfId="3853" xr:uid="{F7D727F8-902C-4E19-B5B1-6D36BFB1F073}"/>
    <cellStyle name="Normal 8 4 2 4 2 3" xfId="3854" xr:uid="{FD72F5AB-B913-4D7F-A7C2-548B697157AE}"/>
    <cellStyle name="Normal 8 4 2 4 2 4" xfId="3855" xr:uid="{3B929A0C-0DAF-459D-9C27-DF0D7497B81F}"/>
    <cellStyle name="Normal 8 4 2 4 3" xfId="3856" xr:uid="{5EFB4ECD-38BD-4C0F-8E95-BC67384AD360}"/>
    <cellStyle name="Normal 8 4 2 4 4" xfId="3857" xr:uid="{10A74C35-0845-4727-A2F2-1EA6EA2FC375}"/>
    <cellStyle name="Normal 8 4 2 4 5" xfId="3858" xr:uid="{C4A8A559-0D5F-4CA8-95A0-7F2926136350}"/>
    <cellStyle name="Normal 8 4 2 5" xfId="803" xr:uid="{33D4AADD-B0E9-4032-BA99-DF70153BCE9A}"/>
    <cellStyle name="Normal 8 4 2 5 2" xfId="3859" xr:uid="{E07EE4F0-C2BF-47C3-B685-F2ABDE352DFA}"/>
    <cellStyle name="Normal 8 4 2 5 3" xfId="3860" xr:uid="{9F721F70-FD1A-4FAB-BC55-0CEB8F54D5D8}"/>
    <cellStyle name="Normal 8 4 2 5 4" xfId="3861" xr:uid="{F6BE2AE8-0E69-4CC8-83AB-E5D37B3DC24B}"/>
    <cellStyle name="Normal 8 4 2 6" xfId="3862" xr:uid="{F27E3C45-17DD-4EDC-81C3-6EBFEDCA9690}"/>
    <cellStyle name="Normal 8 4 2 6 2" xfId="3863" xr:uid="{DC7BD283-2712-465C-BBB6-E032FF7291FC}"/>
    <cellStyle name="Normal 8 4 2 6 3" xfId="3864" xr:uid="{5A8E97FB-7598-4EDD-BB15-8FE6EBEC4AB3}"/>
    <cellStyle name="Normal 8 4 2 6 4" xfId="3865" xr:uid="{2588B0A7-4859-428C-A147-D5DFE66D3937}"/>
    <cellStyle name="Normal 8 4 2 7" xfId="3866" xr:uid="{69F294CD-1B6F-4871-ADA5-BF967F290890}"/>
    <cellStyle name="Normal 8 4 2 8" xfId="3867" xr:uid="{09FE9CB1-EFAC-4E42-9C34-DAF54B6664AE}"/>
    <cellStyle name="Normal 8 4 2 9" xfId="3868" xr:uid="{8DE37F7F-8982-44FD-9B26-B0D335ED817A}"/>
    <cellStyle name="Normal 8 4 3" xfId="391" xr:uid="{77534695-E787-4D61-8880-5F4147429E63}"/>
    <cellStyle name="Normal 8 4 3 2" xfId="804" xr:uid="{DA13368F-F740-4E74-B3B6-201FC30FD15D}"/>
    <cellStyle name="Normal 8 4 3 2 2" xfId="805" xr:uid="{B3DF8877-296D-4FC2-B901-1FBFC8268F9E}"/>
    <cellStyle name="Normal 8 4 3 2 2 2" xfId="2186" xr:uid="{D7624044-6372-41B2-BF56-6C8B046C8B3C}"/>
    <cellStyle name="Normal 8 4 3 2 2 2 2" xfId="2187" xr:uid="{C0F81519-6EB4-4598-8E8E-D992D5E79357}"/>
    <cellStyle name="Normal 8 4 3 2 2 3" xfId="2188" xr:uid="{F1D8DCAB-1D66-4FD6-87DD-87704E3F2B42}"/>
    <cellStyle name="Normal 8 4 3 2 2 4" xfId="3869" xr:uid="{F3D107A7-330F-4C45-92CF-45366097952B}"/>
    <cellStyle name="Normal 8 4 3 2 3" xfId="2189" xr:uid="{08C20F7B-3277-4F68-AAB3-E1EDFDEB565C}"/>
    <cellStyle name="Normal 8 4 3 2 3 2" xfId="2190" xr:uid="{E8A8D3B2-8D4B-46C6-AD9F-D338667B13E3}"/>
    <cellStyle name="Normal 8 4 3 2 3 3" xfId="3870" xr:uid="{802F355B-36D6-43FD-A49D-D925CE88BC7E}"/>
    <cellStyle name="Normal 8 4 3 2 3 4" xfId="3871" xr:uid="{1CA92D56-6447-4086-A12F-49F82122AE1A}"/>
    <cellStyle name="Normal 8 4 3 2 4" xfId="2191" xr:uid="{B280EB53-E333-4F2B-AEE2-048C604A77FD}"/>
    <cellStyle name="Normal 8 4 3 2 5" xfId="3872" xr:uid="{06D8D298-FA3B-4B83-8D39-AAB0F41A8EF6}"/>
    <cellStyle name="Normal 8 4 3 2 6" xfId="3873" xr:uid="{6D370FB4-544A-4029-9A4C-F8964465FCAC}"/>
    <cellStyle name="Normal 8 4 3 3" xfId="806" xr:uid="{AF7E9ED7-8632-4A3A-9807-E5D755C3122B}"/>
    <cellStyle name="Normal 8 4 3 3 2" xfId="2192" xr:uid="{B8F2B78C-4D7C-4466-880C-A4DE056335AA}"/>
    <cellStyle name="Normal 8 4 3 3 2 2" xfId="2193" xr:uid="{275359F3-2E39-4C77-B690-C346987C2764}"/>
    <cellStyle name="Normal 8 4 3 3 2 3" xfId="3874" xr:uid="{EE9EE494-6413-4EFA-A6AA-1992023A2305}"/>
    <cellStyle name="Normal 8 4 3 3 2 4" xfId="3875" xr:uid="{91D0406D-72D0-4361-84F0-A80DD7F56B42}"/>
    <cellStyle name="Normal 8 4 3 3 3" xfId="2194" xr:uid="{49157A56-3A54-40FE-A748-50FFCDCACCF5}"/>
    <cellStyle name="Normal 8 4 3 3 4" xfId="3876" xr:uid="{FA9C0137-7081-48A6-A7C4-E813224E5731}"/>
    <cellStyle name="Normal 8 4 3 3 5" xfId="3877" xr:uid="{C52B3F8E-FA1A-4C18-900C-EBB5B20B23D7}"/>
    <cellStyle name="Normal 8 4 3 4" xfId="2195" xr:uid="{3AB5ADAB-336D-4663-B88B-41D59C51E12E}"/>
    <cellStyle name="Normal 8 4 3 4 2" xfId="2196" xr:uid="{710D577F-98FE-4594-9904-F1454AC179F7}"/>
    <cellStyle name="Normal 8 4 3 4 3" xfId="3878" xr:uid="{F071B3F2-C66B-4173-87D4-32682D3A8C41}"/>
    <cellStyle name="Normal 8 4 3 4 4" xfId="3879" xr:uid="{3644E671-D2D2-49EC-8B7C-B33617B7CD84}"/>
    <cellStyle name="Normal 8 4 3 5" xfId="2197" xr:uid="{795A3531-995B-4A20-A8F3-C3C4FB0E30CA}"/>
    <cellStyle name="Normal 8 4 3 5 2" xfId="3880" xr:uid="{D225878B-6136-4CFE-9059-5F23C0B1E42D}"/>
    <cellStyle name="Normal 8 4 3 5 3" xfId="3881" xr:uid="{DC03F769-084B-4EF5-AB83-4E09899E6CDD}"/>
    <cellStyle name="Normal 8 4 3 5 4" xfId="3882" xr:uid="{D338A8A2-EEA7-401A-9F21-0C52464EE27D}"/>
    <cellStyle name="Normal 8 4 3 6" xfId="3883" xr:uid="{CB252CE0-0046-4AC6-88C0-85BEE55EB77C}"/>
    <cellStyle name="Normal 8 4 3 7" xfId="3884" xr:uid="{3E7B8260-A3D2-472C-94BA-319D1C86141A}"/>
    <cellStyle name="Normal 8 4 3 8" xfId="3885" xr:uid="{C23927C0-2D9F-46FA-995A-B1A08557CE4A}"/>
    <cellStyle name="Normal 8 4 4" xfId="392" xr:uid="{285D76A2-F845-4C91-A880-43BEABA23D9C}"/>
    <cellStyle name="Normal 8 4 4 2" xfId="807" xr:uid="{F5D5F1FF-D92A-460D-B1EC-15C3998CE5B3}"/>
    <cellStyle name="Normal 8 4 4 2 2" xfId="808" xr:uid="{AAACA0B6-C1E7-4BC9-813D-F8467DF03845}"/>
    <cellStyle name="Normal 8 4 4 2 2 2" xfId="2198" xr:uid="{D7EF3290-C214-4C29-B7E7-BB387680B014}"/>
    <cellStyle name="Normal 8 4 4 2 2 3" xfId="3886" xr:uid="{1F29F9FE-B35C-478E-BA33-A6B40CF89ABB}"/>
    <cellStyle name="Normal 8 4 4 2 2 4" xfId="3887" xr:uid="{61283174-649F-4D03-BE7C-93D70EAC1A08}"/>
    <cellStyle name="Normal 8 4 4 2 3" xfId="2199" xr:uid="{DAFE8F24-7272-4839-A12D-63785950408A}"/>
    <cellStyle name="Normal 8 4 4 2 4" xfId="3888" xr:uid="{D688D60B-50F6-4E1B-BBDA-DCB2198B6098}"/>
    <cellStyle name="Normal 8 4 4 2 5" xfId="3889" xr:uid="{8D5542A7-8D57-40A3-83D4-B1CE498D4B91}"/>
    <cellStyle name="Normal 8 4 4 3" xfId="809" xr:uid="{36E9BBE3-F728-49C5-A287-38EA09F0BE83}"/>
    <cellStyle name="Normal 8 4 4 3 2" xfId="2200" xr:uid="{25A1F3C2-F4E4-428D-8888-8837B391DBBC}"/>
    <cellStyle name="Normal 8 4 4 3 3" xfId="3890" xr:uid="{BB9A3CC0-5064-40E6-A67B-E0F1CD50B38B}"/>
    <cellStyle name="Normal 8 4 4 3 4" xfId="3891" xr:uid="{940E47BD-CCFA-46C8-B7A6-B6800216FAA3}"/>
    <cellStyle name="Normal 8 4 4 4" xfId="2201" xr:uid="{BF02CCE6-5EA2-47DC-99EC-A1F6708F9899}"/>
    <cellStyle name="Normal 8 4 4 4 2" xfId="3892" xr:uid="{996436D0-D1BC-4116-ACCA-3F8583629CF4}"/>
    <cellStyle name="Normal 8 4 4 4 3" xfId="3893" xr:uid="{22E7206F-C2B0-4FBE-9305-3C864939E5C7}"/>
    <cellStyle name="Normal 8 4 4 4 4" xfId="3894" xr:uid="{199EE243-59FE-47D3-A475-5F0E5A9C8F54}"/>
    <cellStyle name="Normal 8 4 4 5" xfId="3895" xr:uid="{D408EF61-493D-46C7-8AC4-ACBBF062BABB}"/>
    <cellStyle name="Normal 8 4 4 6" xfId="3896" xr:uid="{FEDEF259-0FF0-4170-8A10-6C46706752D5}"/>
    <cellStyle name="Normal 8 4 4 7" xfId="3897" xr:uid="{066F008E-DA36-463A-8BD8-FBF4CEAD1252}"/>
    <cellStyle name="Normal 8 4 5" xfId="393" xr:uid="{70EA66A6-8AC4-40A6-B38B-7ACE7307D68B}"/>
    <cellStyle name="Normal 8 4 5 2" xfId="810" xr:uid="{34996CB7-88F3-4131-AD31-38C341A94273}"/>
    <cellStyle name="Normal 8 4 5 2 2" xfId="2202" xr:uid="{7FB1E4E7-260A-4548-A5A1-061DAEB949B3}"/>
    <cellStyle name="Normal 8 4 5 2 3" xfId="3898" xr:uid="{454D194A-7ACF-4CC7-B921-EB467BC3D3D4}"/>
    <cellStyle name="Normal 8 4 5 2 4" xfId="3899" xr:uid="{EB6C19C5-DDC2-4575-BAF2-D11B3024CB4D}"/>
    <cellStyle name="Normal 8 4 5 3" xfId="2203" xr:uid="{A720D730-71D9-4F4B-910E-1EDBA6A4ED51}"/>
    <cellStyle name="Normal 8 4 5 3 2" xfId="3900" xr:uid="{971233D5-C8F7-4E2F-A29B-F826283CE263}"/>
    <cellStyle name="Normal 8 4 5 3 3" xfId="3901" xr:uid="{4D000B5F-A2BC-4AEF-9B19-8A8316A722A5}"/>
    <cellStyle name="Normal 8 4 5 3 4" xfId="3902" xr:uid="{ECCED47A-9D6A-407E-B0F4-67F7AEA6E2D6}"/>
    <cellStyle name="Normal 8 4 5 4" xfId="3903" xr:uid="{83BD73D3-31A8-4C9C-AD53-BB77D9E1DF22}"/>
    <cellStyle name="Normal 8 4 5 5" xfId="3904" xr:uid="{78ABA30E-7AB8-4BD0-8468-E459642BFBCA}"/>
    <cellStyle name="Normal 8 4 5 6" xfId="3905" xr:uid="{8FB26F53-92DA-4ED7-A596-46547C3290F6}"/>
    <cellStyle name="Normal 8 4 6" xfId="811" xr:uid="{E8DB044E-6DE0-43F4-BAB4-302A454AB8D4}"/>
    <cellStyle name="Normal 8 4 6 2" xfId="2204" xr:uid="{5161876C-F3B8-4EC8-924A-EA652B73EE3F}"/>
    <cellStyle name="Normal 8 4 6 2 2" xfId="3906" xr:uid="{33C7B6EC-63CA-4F2A-BEBF-24DC9B109DA6}"/>
    <cellStyle name="Normal 8 4 6 2 3" xfId="3907" xr:uid="{4E1F8584-3055-49EA-9542-D43EC0C44F43}"/>
    <cellStyle name="Normal 8 4 6 2 4" xfId="3908" xr:uid="{58B7E075-8CAF-4349-8635-F60CDBE99903}"/>
    <cellStyle name="Normal 8 4 6 3" xfId="3909" xr:uid="{96D7071A-4D45-495A-8C04-95F4A1E87172}"/>
    <cellStyle name="Normal 8 4 6 4" xfId="3910" xr:uid="{4C473D98-3EF8-4E16-8C1C-F83E9AD7E80D}"/>
    <cellStyle name="Normal 8 4 6 5" xfId="3911" xr:uid="{9356C42D-EB5B-47E5-B07C-B854C1A6C61F}"/>
    <cellStyle name="Normal 8 4 7" xfId="2205" xr:uid="{B0D33114-B6F1-43C8-B4D5-4979FA57B306}"/>
    <cellStyle name="Normal 8 4 7 2" xfId="3912" xr:uid="{9EE53F53-2B2C-44DA-A8CE-9F40874D9835}"/>
    <cellStyle name="Normal 8 4 7 3" xfId="3913" xr:uid="{344CD15D-5D2D-4D6F-A16E-3D513E0A1393}"/>
    <cellStyle name="Normal 8 4 7 4" xfId="3914" xr:uid="{4800D31A-0793-41A5-A918-FDAE36B09EEB}"/>
    <cellStyle name="Normal 8 4 8" xfId="3915" xr:uid="{A8AD7DF2-DC13-43CA-84CC-42447ED38A21}"/>
    <cellStyle name="Normal 8 4 8 2" xfId="3916" xr:uid="{62EEBD38-411C-4916-8FB9-BC41635DA044}"/>
    <cellStyle name="Normal 8 4 8 3" xfId="3917" xr:uid="{C32BA353-8967-4F3D-8CD4-F2137C2A99C3}"/>
    <cellStyle name="Normal 8 4 8 4" xfId="3918" xr:uid="{CA158B25-219A-4B6B-9562-8919E7D49CBC}"/>
    <cellStyle name="Normal 8 4 9" xfId="3919" xr:uid="{03DB73C7-45D5-4202-8BFC-A2ED55282D92}"/>
    <cellStyle name="Normal 8 5" xfId="161" xr:uid="{8E84CB9A-C995-4517-B558-99CAC6C1CB9B}"/>
    <cellStyle name="Normal 8 5 2" xfId="162" xr:uid="{1731E10C-11B3-4CC4-8196-6BAF95648971}"/>
    <cellStyle name="Normal 8 5 2 2" xfId="394" xr:uid="{B3F1ED52-DF95-4A5D-B2C1-80E8D2C394DB}"/>
    <cellStyle name="Normal 8 5 2 2 2" xfId="812" xr:uid="{AD71176A-AB51-40C3-A39A-AB9EB2E11868}"/>
    <cellStyle name="Normal 8 5 2 2 2 2" xfId="2206" xr:uid="{3CC5D245-72E5-4BCE-A115-E24D44919E99}"/>
    <cellStyle name="Normal 8 5 2 2 2 3" xfId="3920" xr:uid="{7A39105E-1451-4FC3-9560-35186C92744B}"/>
    <cellStyle name="Normal 8 5 2 2 2 4" xfId="3921" xr:uid="{57D8B0DD-4B2F-41C2-903C-77AB4E600040}"/>
    <cellStyle name="Normal 8 5 2 2 3" xfId="2207" xr:uid="{5B35A0D4-F69A-4A8B-B07F-B802AB49FB74}"/>
    <cellStyle name="Normal 8 5 2 2 3 2" xfId="3922" xr:uid="{CFFEC7A2-E41D-40F8-881D-6A092CEEDC0A}"/>
    <cellStyle name="Normal 8 5 2 2 3 3" xfId="3923" xr:uid="{3A1B09D8-9087-4AA4-9B54-7FFB66633A56}"/>
    <cellStyle name="Normal 8 5 2 2 3 4" xfId="3924" xr:uid="{F3E78154-8657-4DE3-87B6-BA3B22D9611B}"/>
    <cellStyle name="Normal 8 5 2 2 4" xfId="3925" xr:uid="{50F42861-24C0-40F0-B926-054160750211}"/>
    <cellStyle name="Normal 8 5 2 2 5" xfId="3926" xr:uid="{AD5C4BC8-0CC1-44A8-B990-56EE73E4B16F}"/>
    <cellStyle name="Normal 8 5 2 2 6" xfId="3927" xr:uid="{15D8D24F-F724-455D-A96A-693E0FF9B73D}"/>
    <cellStyle name="Normal 8 5 2 3" xfId="813" xr:uid="{6172DBD6-76F8-41A3-A8BB-1B99231AA13A}"/>
    <cellStyle name="Normal 8 5 2 3 2" xfId="2208" xr:uid="{68EFA16E-866B-49D9-BD93-83064592CC4E}"/>
    <cellStyle name="Normal 8 5 2 3 2 2" xfId="3928" xr:uid="{9AF60734-A308-46BB-A2DE-B951A84236A2}"/>
    <cellStyle name="Normal 8 5 2 3 2 3" xfId="3929" xr:uid="{AA4F3C18-5313-42E2-B7E0-690DC69048A0}"/>
    <cellStyle name="Normal 8 5 2 3 2 4" xfId="3930" xr:uid="{C0AA84CB-ED2D-48D7-AD25-4AC23605169F}"/>
    <cellStyle name="Normal 8 5 2 3 3" xfId="3931" xr:uid="{040E83DC-052E-4340-A17C-621559BD61C2}"/>
    <cellStyle name="Normal 8 5 2 3 4" xfId="3932" xr:uid="{9A76CBD2-C226-4F91-9BBF-2AACC4BC257C}"/>
    <cellStyle name="Normal 8 5 2 3 5" xfId="3933" xr:uid="{CC4EFA86-D193-4477-A4F2-3A27BF2D3BA1}"/>
    <cellStyle name="Normal 8 5 2 4" xfId="2209" xr:uid="{D4864C5A-63B4-4115-8D23-57DDA090D160}"/>
    <cellStyle name="Normal 8 5 2 4 2" xfId="3934" xr:uid="{C2CEA326-2FA3-41A8-AB8C-DCE7130251C1}"/>
    <cellStyle name="Normal 8 5 2 4 3" xfId="3935" xr:uid="{556E6B92-C9C9-40E4-8F66-9406D392C93F}"/>
    <cellStyle name="Normal 8 5 2 4 4" xfId="3936" xr:uid="{5F09760B-2C4C-49BB-9825-0A076908B190}"/>
    <cellStyle name="Normal 8 5 2 5" xfId="3937" xr:uid="{6D01461F-E948-4838-8B30-D1C35ECCD35F}"/>
    <cellStyle name="Normal 8 5 2 5 2" xfId="3938" xr:uid="{82E7BF48-25FF-4B63-AC0D-9FE7A84BB030}"/>
    <cellStyle name="Normal 8 5 2 5 3" xfId="3939" xr:uid="{634FE8CF-D87F-47CB-ADA9-F83BE4F54B01}"/>
    <cellStyle name="Normal 8 5 2 5 4" xfId="3940" xr:uid="{1DD70E31-6CF7-4F90-A78C-FB7D4EB4E18D}"/>
    <cellStyle name="Normal 8 5 2 6" xfId="3941" xr:uid="{19F55FF2-6761-473B-8473-D8A4861A02E1}"/>
    <cellStyle name="Normal 8 5 2 7" xfId="3942" xr:uid="{72F6C8C8-D12A-4F28-AC0C-83F660DB3628}"/>
    <cellStyle name="Normal 8 5 2 8" xfId="3943" xr:uid="{CDFC0F30-9626-45E7-9A63-66A0868E875F}"/>
    <cellStyle name="Normal 8 5 3" xfId="395" xr:uid="{3356DF60-4DC6-4B83-9A9C-3CC5B03D94AF}"/>
    <cellStyle name="Normal 8 5 3 2" xfId="814" xr:uid="{7D7DD333-D5C2-47B9-92E7-6A793A7FFBBB}"/>
    <cellStyle name="Normal 8 5 3 2 2" xfId="815" xr:uid="{CC52D149-7BC2-45CE-B9F0-ADC927CCEC96}"/>
    <cellStyle name="Normal 8 5 3 2 3" xfId="3944" xr:uid="{C23F47F4-D6FF-4F14-BB8E-4D63F5D3AB57}"/>
    <cellStyle name="Normal 8 5 3 2 4" xfId="3945" xr:uid="{2B9C1E33-BB0C-4D8A-A617-E28018442A82}"/>
    <cellStyle name="Normal 8 5 3 3" xfId="816" xr:uid="{B064DBAA-196B-4D5F-937B-4BB8EEF720AD}"/>
    <cellStyle name="Normal 8 5 3 3 2" xfId="3946" xr:uid="{0173EB58-C226-44CB-B59A-4C04414E8441}"/>
    <cellStyle name="Normal 8 5 3 3 3" xfId="3947" xr:uid="{DA6277CB-848D-4DD3-A7FD-2F6A39CA885E}"/>
    <cellStyle name="Normal 8 5 3 3 4" xfId="3948" xr:uid="{C1943274-3CAC-49B6-90A8-4EE02B8DA932}"/>
    <cellStyle name="Normal 8 5 3 4" xfId="3949" xr:uid="{F647139A-6860-4877-91DE-56EFEDF7AC68}"/>
    <cellStyle name="Normal 8 5 3 5" xfId="3950" xr:uid="{90F81064-743B-44F4-8EB5-FD0F55E9BB88}"/>
    <cellStyle name="Normal 8 5 3 6" xfId="3951" xr:uid="{DED42A90-4A1D-434C-81EE-E3C5608E9BD1}"/>
    <cellStyle name="Normal 8 5 4" xfId="396" xr:uid="{B8E87538-BBC4-4502-A82B-402EB3D1295C}"/>
    <cellStyle name="Normal 8 5 4 2" xfId="817" xr:uid="{157B4DE2-A5CA-491F-8908-27F83E51B998}"/>
    <cellStyle name="Normal 8 5 4 2 2" xfId="3952" xr:uid="{BA3E5803-9385-430C-9D7E-DF225F3DBF74}"/>
    <cellStyle name="Normal 8 5 4 2 3" xfId="3953" xr:uid="{A5843289-3831-4BFF-B15E-7C54E8C9C348}"/>
    <cellStyle name="Normal 8 5 4 2 4" xfId="3954" xr:uid="{A61AEBE4-3641-4ABF-97B0-66D47456B884}"/>
    <cellStyle name="Normal 8 5 4 3" xfId="3955" xr:uid="{AEB37A88-4DD4-4CFF-B1D1-0E4837C5D192}"/>
    <cellStyle name="Normal 8 5 4 4" xfId="3956" xr:uid="{8809F9C6-6975-4251-8367-43C600BF300F}"/>
    <cellStyle name="Normal 8 5 4 5" xfId="3957" xr:uid="{F7B3EEBA-8261-4A42-A68B-3AE4F5163E36}"/>
    <cellStyle name="Normal 8 5 5" xfId="818" xr:uid="{D61A4E64-55BD-48DD-B904-F0A56146ACAE}"/>
    <cellStyle name="Normal 8 5 5 2" xfId="3958" xr:uid="{966E0B00-0DF6-43D1-A096-ADD63A040078}"/>
    <cellStyle name="Normal 8 5 5 3" xfId="3959" xr:uid="{08758619-4761-4547-B4AD-2C13295C962F}"/>
    <cellStyle name="Normal 8 5 5 4" xfId="3960" xr:uid="{11D8C614-3925-4917-8E9F-52D4C0A163E1}"/>
    <cellStyle name="Normal 8 5 6" xfId="3961" xr:uid="{2926917B-A44E-440A-8D75-D6F6B8780261}"/>
    <cellStyle name="Normal 8 5 6 2" xfId="3962" xr:uid="{9AF3942E-883E-44E4-90E4-C87C3492EBD1}"/>
    <cellStyle name="Normal 8 5 6 3" xfId="3963" xr:uid="{19910667-D83B-4A0F-A014-9C1386515A6B}"/>
    <cellStyle name="Normal 8 5 6 4" xfId="3964" xr:uid="{8F2FD139-DCFD-466D-89BC-0FDE7060CAF2}"/>
    <cellStyle name="Normal 8 5 7" xfId="3965" xr:uid="{B0FAA0CD-9CF7-44BB-88F7-271FBC48BEAF}"/>
    <cellStyle name="Normal 8 5 8" xfId="3966" xr:uid="{17D703DD-2FC5-42A6-BEB7-67B144DD87C8}"/>
    <cellStyle name="Normal 8 5 9" xfId="3967" xr:uid="{0A047643-47E7-47AE-A136-653E6AC14785}"/>
    <cellStyle name="Normal 8 6" xfId="163" xr:uid="{42693CE0-54F9-4204-9768-EA67E8DAC47A}"/>
    <cellStyle name="Normal 8 6 2" xfId="397" xr:uid="{DC26F374-83A5-4414-9D60-B5D8B6A5C854}"/>
    <cellStyle name="Normal 8 6 2 2" xfId="819" xr:uid="{3E77C867-DFE3-41AD-A755-A450BD5447F3}"/>
    <cellStyle name="Normal 8 6 2 2 2" xfId="2210" xr:uid="{9AE14264-C8F7-4E7A-B221-CDB51C509900}"/>
    <cellStyle name="Normal 8 6 2 2 2 2" xfId="2211" xr:uid="{64D16A57-B1E6-4DCB-8575-F4BCFECDC806}"/>
    <cellStyle name="Normal 8 6 2 2 3" xfId="2212" xr:uid="{3D1E8798-28EB-4FC4-8F9E-C4D72CD7E1F2}"/>
    <cellStyle name="Normal 8 6 2 2 4" xfId="3968" xr:uid="{FDC2A4A6-5FCC-4F79-9C36-593DDAB8521D}"/>
    <cellStyle name="Normal 8 6 2 3" xfId="2213" xr:uid="{27072DD2-C87C-4C0D-B950-C54A4A8D3AE7}"/>
    <cellStyle name="Normal 8 6 2 3 2" xfId="2214" xr:uid="{4C2B5BC2-6EC1-4840-8024-5E2992227C14}"/>
    <cellStyle name="Normal 8 6 2 3 3" xfId="3969" xr:uid="{F8128080-EE5E-4498-9B8A-D6E131A6547C}"/>
    <cellStyle name="Normal 8 6 2 3 4" xfId="3970" xr:uid="{134D4751-A13C-4DE8-A1F2-6CC6F10FFFF4}"/>
    <cellStyle name="Normal 8 6 2 4" xfId="2215" xr:uid="{7536E721-CE4E-4A1C-9189-7236BCB200D2}"/>
    <cellStyle name="Normal 8 6 2 5" xfId="3971" xr:uid="{D2A2A662-94AF-459B-870B-A013E2D8FA1C}"/>
    <cellStyle name="Normal 8 6 2 6" xfId="3972" xr:uid="{B6F7468D-5D7B-467B-817F-F1E939B64FBE}"/>
    <cellStyle name="Normal 8 6 3" xfId="820" xr:uid="{825A0A80-0378-4A83-A59C-F1B5472FA3B3}"/>
    <cellStyle name="Normal 8 6 3 2" xfId="2216" xr:uid="{5B117983-3A1E-4016-A7D7-22182854A2B8}"/>
    <cellStyle name="Normal 8 6 3 2 2" xfId="2217" xr:uid="{4FF6C664-F2CC-41E5-B90D-23A9DE1205B0}"/>
    <cellStyle name="Normal 8 6 3 2 3" xfId="3973" xr:uid="{A742D049-2547-4941-AA66-7DEA00A51524}"/>
    <cellStyle name="Normal 8 6 3 2 4" xfId="3974" xr:uid="{245FD832-BD35-4849-9E38-E8AC0CE7B8E9}"/>
    <cellStyle name="Normal 8 6 3 3" xfId="2218" xr:uid="{0F4A092B-E54C-4778-91FA-D92753D7C3A6}"/>
    <cellStyle name="Normal 8 6 3 4" xfId="3975" xr:uid="{77CFE36B-2608-4B4B-9D40-776A4D707A48}"/>
    <cellStyle name="Normal 8 6 3 5" xfId="3976" xr:uid="{FE7D7568-D83E-46BB-8A4E-241DE0A584FF}"/>
    <cellStyle name="Normal 8 6 4" xfId="2219" xr:uid="{60DEFDED-FE75-4249-97CD-C325717D0F5B}"/>
    <cellStyle name="Normal 8 6 4 2" xfId="2220" xr:uid="{82641F3F-9571-401F-84D5-416A3CF18234}"/>
    <cellStyle name="Normal 8 6 4 3" xfId="3977" xr:uid="{1E952777-8ABD-4ECF-BB1B-F661DF3EB156}"/>
    <cellStyle name="Normal 8 6 4 4" xfId="3978" xr:uid="{A2ED1CD4-FBF3-420B-ADD3-9AE886424F28}"/>
    <cellStyle name="Normal 8 6 5" xfId="2221" xr:uid="{4C663A29-BA38-4BAF-AEEF-ABDA08D7FA89}"/>
    <cellStyle name="Normal 8 6 5 2" xfId="3979" xr:uid="{4CA39103-DFA2-4944-A7C2-AA74C1EB89A6}"/>
    <cellStyle name="Normal 8 6 5 3" xfId="3980" xr:uid="{78801657-CE90-414F-BA05-A91E5027A255}"/>
    <cellStyle name="Normal 8 6 5 4" xfId="3981" xr:uid="{B7C4627E-544D-4645-A389-40A9C38C9B66}"/>
    <cellStyle name="Normal 8 6 6" xfId="3982" xr:uid="{D2ED7E0D-21C5-497C-91B0-EF4754E71531}"/>
    <cellStyle name="Normal 8 6 7" xfId="3983" xr:uid="{FF847BCF-F5A9-439A-A804-98434D80CB22}"/>
    <cellStyle name="Normal 8 6 8" xfId="3984" xr:uid="{98A3CB05-7ACA-4866-B400-219C718EC3F2}"/>
    <cellStyle name="Normal 8 7" xfId="398" xr:uid="{053D4CEF-B33C-4302-86CF-3BE06F66A007}"/>
    <cellStyle name="Normal 8 7 2" xfId="821" xr:uid="{1CD299E4-08BE-4F40-90DE-AAB42C222163}"/>
    <cellStyle name="Normal 8 7 2 2" xfId="822" xr:uid="{C42A51E6-5D30-4A2B-9F5B-C0DE1927481A}"/>
    <cellStyle name="Normal 8 7 2 2 2" xfId="2222" xr:uid="{4D49D0D1-1D67-46B5-B17F-AA522D0991AC}"/>
    <cellStyle name="Normal 8 7 2 2 3" xfId="3985" xr:uid="{4F1025AE-F6D3-43BC-AB07-F027BFC5F1E8}"/>
    <cellStyle name="Normal 8 7 2 2 4" xfId="3986" xr:uid="{344F62E1-F416-42D0-9A82-6866451CF5BD}"/>
    <cellStyle name="Normal 8 7 2 3" xfId="2223" xr:uid="{EFA8F89F-AAFD-48B0-945F-E126EBB40235}"/>
    <cellStyle name="Normal 8 7 2 4" xfId="3987" xr:uid="{807E1007-AF1A-453A-A0AF-2C7FD83E22CF}"/>
    <cellStyle name="Normal 8 7 2 5" xfId="3988" xr:uid="{996D9CAB-4AEB-474F-94D9-2F1918A5D55D}"/>
    <cellStyle name="Normal 8 7 3" xfId="823" xr:uid="{D62CA53B-DE7B-4A72-B31E-AFA9BD5858EF}"/>
    <cellStyle name="Normal 8 7 3 2" xfId="2224" xr:uid="{18EF958E-AAAF-40D9-898D-6D131674F379}"/>
    <cellStyle name="Normal 8 7 3 3" xfId="3989" xr:uid="{46C33198-1706-4346-95D3-25497E6544D2}"/>
    <cellStyle name="Normal 8 7 3 4" xfId="3990" xr:uid="{02999D5B-E9DF-45A7-B975-AF0E2AAFAA3A}"/>
    <cellStyle name="Normal 8 7 4" xfId="2225" xr:uid="{DD96C9D2-3EA0-4299-9FDE-F618EA822E3F}"/>
    <cellStyle name="Normal 8 7 4 2" xfId="3991" xr:uid="{2F0E5FBB-6776-40D7-A53D-E432CC0786F0}"/>
    <cellStyle name="Normal 8 7 4 3" xfId="3992" xr:uid="{0FE969E3-81AA-4E0C-A7B1-51C42F01A1D3}"/>
    <cellStyle name="Normal 8 7 4 4" xfId="3993" xr:uid="{6DE9F5BA-D324-4C14-A361-2CF7BE094893}"/>
    <cellStyle name="Normal 8 7 5" xfId="3994" xr:uid="{A8AF9B61-E06E-4E23-89CA-3C46779050FD}"/>
    <cellStyle name="Normal 8 7 6" xfId="3995" xr:uid="{24B943AD-C3D4-4625-8687-981E10B39BCD}"/>
    <cellStyle name="Normal 8 7 7" xfId="3996" xr:uid="{F0D41C10-4262-4399-939C-1112565491B5}"/>
    <cellStyle name="Normal 8 8" xfId="399" xr:uid="{6AD4C2BE-73EE-4B1C-BC37-C2BA135A029B}"/>
    <cellStyle name="Normal 8 8 2" xfId="824" xr:uid="{CBB4A63B-CD2A-42F9-9546-7C1643D05BA4}"/>
    <cellStyle name="Normal 8 8 2 2" xfId="2226" xr:uid="{ED5B1DE8-A8B9-43FF-9080-8A2C74475E93}"/>
    <cellStyle name="Normal 8 8 2 3" xfId="3997" xr:uid="{CD82F3EC-81A8-4BAF-8C92-1E81AD5F27CA}"/>
    <cellStyle name="Normal 8 8 2 4" xfId="3998" xr:uid="{1E65F22A-3DB5-4725-BF7A-EF4863C85068}"/>
    <cellStyle name="Normal 8 8 3" xfId="2227" xr:uid="{1CBEBB3A-C3EB-4081-9EC9-ACC974841E1E}"/>
    <cellStyle name="Normal 8 8 3 2" xfId="3999" xr:uid="{8103D965-4A18-48FA-B74A-9CE649BC05E0}"/>
    <cellStyle name="Normal 8 8 3 3" xfId="4000" xr:uid="{730F7F81-999E-430D-A74D-4602F670580C}"/>
    <cellStyle name="Normal 8 8 3 4" xfId="4001" xr:uid="{A8FA8005-A7FA-4318-82F2-1198DE30682F}"/>
    <cellStyle name="Normal 8 8 4" xfId="4002" xr:uid="{816BD88C-BC3E-43FE-A057-01E6D8543411}"/>
    <cellStyle name="Normal 8 8 5" xfId="4003" xr:uid="{FECBC491-03DA-4CA8-A220-A92368CA029E}"/>
    <cellStyle name="Normal 8 8 6" xfId="4004" xr:uid="{5E1505E0-07AA-4AE3-9CAE-EC93AC428B52}"/>
    <cellStyle name="Normal 8 9" xfId="400" xr:uid="{A938083E-D5DD-49A2-88D1-34554F03A174}"/>
    <cellStyle name="Normal 8 9 2" xfId="2228" xr:uid="{6D4618F9-6F3B-47E2-8620-4D1A61D1E4E9}"/>
    <cellStyle name="Normal 8 9 2 2" xfId="4005" xr:uid="{E7947DF7-A593-48EA-AC77-82D6DA97B4CE}"/>
    <cellStyle name="Normal 8 9 2 2 2" xfId="4410" xr:uid="{511C276A-15EE-4111-B8B1-17338F0D6FDE}"/>
    <cellStyle name="Normal 8 9 2 2 3" xfId="4689" xr:uid="{13CBA939-71BB-4EB0-B3ED-565933ABA280}"/>
    <cellStyle name="Normal 8 9 2 3" xfId="4006" xr:uid="{AB82F373-7427-4C73-87AE-174AA78B6C95}"/>
    <cellStyle name="Normal 8 9 2 4" xfId="4007" xr:uid="{2914CD86-B05F-4078-A841-06800987FB61}"/>
    <cellStyle name="Normal 8 9 3" xfId="4008" xr:uid="{1B910DF8-0F44-49FA-8BE6-7CF9E9168531}"/>
    <cellStyle name="Normal 8 9 3 2" xfId="5343" xr:uid="{21414594-9697-4EED-B754-4E33503E5E71}"/>
    <cellStyle name="Normal 8 9 4" xfId="4009" xr:uid="{C1EFC207-28BF-4454-8046-ACB9DDEB6728}"/>
    <cellStyle name="Normal 8 9 4 2" xfId="4580" xr:uid="{2F7B7188-3489-49D7-9249-B98443F86698}"/>
    <cellStyle name="Normal 8 9 4 3" xfId="4690" xr:uid="{83182404-338B-449A-AF22-423950C37389}"/>
    <cellStyle name="Normal 8 9 4 4" xfId="4609" xr:uid="{5D4F3C0D-2F2B-4CFD-9812-D21D4719C4AD}"/>
    <cellStyle name="Normal 8 9 5" xfId="4010" xr:uid="{EB314CC3-0FFD-4791-907B-6109CE2C6497}"/>
    <cellStyle name="Normal 9" xfId="164" xr:uid="{81D20373-CD88-48DD-B4AF-72857FFEB3B5}"/>
    <cellStyle name="Normal 9 10" xfId="401" xr:uid="{BB7DB2F0-95F5-48E1-A8D6-0E102AD4BCD0}"/>
    <cellStyle name="Normal 9 10 2" xfId="2229" xr:uid="{030462BE-D972-41BD-9008-1974057D769D}"/>
    <cellStyle name="Normal 9 10 2 2" xfId="4011" xr:uid="{7C3C361F-54EA-4F04-A92C-C374AF244AF3}"/>
    <cellStyle name="Normal 9 10 2 3" xfId="4012" xr:uid="{6BB50344-9CBC-4F8E-AAD6-337CA213A408}"/>
    <cellStyle name="Normal 9 10 2 4" xfId="4013" xr:uid="{3CD6E127-AC8C-49DD-B66D-36E8CA5B7F4D}"/>
    <cellStyle name="Normal 9 10 3" xfId="4014" xr:uid="{2D5881F3-0362-4B3E-A960-DA6E138E91F9}"/>
    <cellStyle name="Normal 9 10 4" xfId="4015" xr:uid="{17FB3810-2119-4501-B4AE-52BBFD741FAC}"/>
    <cellStyle name="Normal 9 10 5" xfId="4016" xr:uid="{F08BF74F-3BDD-48A1-BE91-3885A7E8C632}"/>
    <cellStyle name="Normal 9 11" xfId="2230" xr:uid="{902F1D0B-AD8F-4665-9C3A-FC3FF731D37B}"/>
    <cellStyle name="Normal 9 11 2" xfId="4017" xr:uid="{3BD88CA4-A3EE-4CDD-B4DF-3B86E6100096}"/>
    <cellStyle name="Normal 9 11 3" xfId="4018" xr:uid="{CA6F4018-8238-4F3E-9FDB-FF825CC5B22B}"/>
    <cellStyle name="Normal 9 11 4" xfId="4019" xr:uid="{FCC66490-A6F4-4507-855E-AC78DA725FBC}"/>
    <cellStyle name="Normal 9 12" xfId="4020" xr:uid="{40FBB292-F9EE-4C1D-A51E-B214342211DF}"/>
    <cellStyle name="Normal 9 12 2" xfId="4021" xr:uid="{C1731536-DCF8-462B-B57E-2DEE6FFF94AD}"/>
    <cellStyle name="Normal 9 12 3" xfId="4022" xr:uid="{E3CC2C26-50C6-4B9B-9036-0F4F95EC2B26}"/>
    <cellStyle name="Normal 9 12 4" xfId="4023" xr:uid="{37DE562C-986C-428E-B693-588592759D59}"/>
    <cellStyle name="Normal 9 13" xfId="4024" xr:uid="{3D45D91C-3C06-464C-84B9-1BA08377CD35}"/>
    <cellStyle name="Normal 9 13 2" xfId="4025" xr:uid="{FB6DB09B-E471-4EC9-A8BB-DA525860B029}"/>
    <cellStyle name="Normal 9 14" xfId="4026" xr:uid="{FBC35F20-9F4A-43C9-BE8A-5C2511B4CDB3}"/>
    <cellStyle name="Normal 9 15" xfId="4027" xr:uid="{D30A6F4E-3224-47B4-B290-F904C5289EEB}"/>
    <cellStyle name="Normal 9 16" xfId="4028" xr:uid="{BBE81428-0C56-4BEF-8FB3-C70D593BE6E4}"/>
    <cellStyle name="Normal 9 2" xfId="165" xr:uid="{B0C0B064-4A7F-48C7-B643-6D4F5A65C2BE}"/>
    <cellStyle name="Normal 9 2 2" xfId="402" xr:uid="{0CBF28E7-C3D1-4090-8B1B-B2914AF6B3AD}"/>
    <cellStyle name="Normal 9 2 2 2" xfId="4672" xr:uid="{010FFBCE-535D-4AC0-8675-2C26D0320614}"/>
    <cellStyle name="Normal 9 2 3" xfId="4561" xr:uid="{0F497211-EF4E-4266-B6F8-0978A74D875E}"/>
    <cellStyle name="Normal 9 3" xfId="166" xr:uid="{E997AC2F-36D4-402B-B730-A701A1F8651B}"/>
    <cellStyle name="Normal 9 3 10" xfId="4029" xr:uid="{CFE2BA4C-113B-4FA1-B337-73250EFE64D7}"/>
    <cellStyle name="Normal 9 3 11" xfId="4030" xr:uid="{B5A04A3F-15B8-427D-A061-EF20894B9681}"/>
    <cellStyle name="Normal 9 3 2" xfId="167" xr:uid="{D1583279-0631-493A-B94D-60219AB3E4F4}"/>
    <cellStyle name="Normal 9 3 2 2" xfId="168" xr:uid="{C685A367-2EF3-4A14-9BD0-F1B11F39D538}"/>
    <cellStyle name="Normal 9 3 2 2 2" xfId="403" xr:uid="{719503C8-364A-4456-A556-054A23A50D76}"/>
    <cellStyle name="Normal 9 3 2 2 2 2" xfId="825" xr:uid="{AD44A452-28C9-4631-9347-0001AC1C05A3}"/>
    <cellStyle name="Normal 9 3 2 2 2 2 2" xfId="826" xr:uid="{11D3404F-C0B1-46C3-8712-6750F5B76507}"/>
    <cellStyle name="Normal 9 3 2 2 2 2 2 2" xfId="2231" xr:uid="{B39CCAFC-9E70-47D0-98C0-9BDAEDF732AD}"/>
    <cellStyle name="Normal 9 3 2 2 2 2 2 2 2" xfId="2232" xr:uid="{40AE3341-6461-4BE5-8CEB-860EC9015877}"/>
    <cellStyle name="Normal 9 3 2 2 2 2 2 3" xfId="2233" xr:uid="{6AB10657-3ED2-4956-A215-0945BE23D068}"/>
    <cellStyle name="Normal 9 3 2 2 2 2 3" xfId="2234" xr:uid="{30982A93-B0E6-475F-A9C9-5F9E84782C30}"/>
    <cellStyle name="Normal 9 3 2 2 2 2 3 2" xfId="2235" xr:uid="{416ABC81-6426-4095-983E-36E461038364}"/>
    <cellStyle name="Normal 9 3 2 2 2 2 4" xfId="2236" xr:uid="{76FE5D74-AEB1-4CA3-8AF8-B473B092F7C9}"/>
    <cellStyle name="Normal 9 3 2 2 2 3" xfId="827" xr:uid="{8C7083D6-FC2E-4546-9023-DDD4DD4827B2}"/>
    <cellStyle name="Normal 9 3 2 2 2 3 2" xfId="2237" xr:uid="{0DDECA01-4CF4-4BBF-8B2A-561010BB1958}"/>
    <cellStyle name="Normal 9 3 2 2 2 3 2 2" xfId="2238" xr:uid="{557CC62F-6165-4B76-A6B0-E93753D79843}"/>
    <cellStyle name="Normal 9 3 2 2 2 3 3" xfId="2239" xr:uid="{7411B4C5-6E33-4A7B-8E69-F460981542F2}"/>
    <cellStyle name="Normal 9 3 2 2 2 3 4" xfId="4031" xr:uid="{53A0CE94-8DD2-40F6-B020-D0A918685E2A}"/>
    <cellStyle name="Normal 9 3 2 2 2 4" xfId="2240" xr:uid="{0527D1FE-2E6A-46EA-A51F-B48C6FE23396}"/>
    <cellStyle name="Normal 9 3 2 2 2 4 2" xfId="2241" xr:uid="{8E19045D-CC5C-4721-BCFA-02BD975D09DA}"/>
    <cellStyle name="Normal 9 3 2 2 2 5" xfId="2242" xr:uid="{A3EC1612-B07E-425E-AA71-FA193A94E02A}"/>
    <cellStyle name="Normal 9 3 2 2 2 6" xfId="4032" xr:uid="{E766422D-4E57-47A5-9E34-FB0BAE994F0D}"/>
    <cellStyle name="Normal 9 3 2 2 3" xfId="404" xr:uid="{6C4659DF-5D42-4D11-B32D-5BB58FDD3468}"/>
    <cellStyle name="Normal 9 3 2 2 3 2" xfId="828" xr:uid="{44200A33-F798-4A7E-B4BA-F9B57EB57195}"/>
    <cellStyle name="Normal 9 3 2 2 3 2 2" xfId="829" xr:uid="{C7F095C4-AF03-42F0-9E99-CC23A0FDBB32}"/>
    <cellStyle name="Normal 9 3 2 2 3 2 2 2" xfId="2243" xr:uid="{D9A612AC-F80F-4441-8329-BE5FA15F45C5}"/>
    <cellStyle name="Normal 9 3 2 2 3 2 2 2 2" xfId="2244" xr:uid="{FAEB59C3-D1B4-4E5F-BDBA-E6DA72922F1B}"/>
    <cellStyle name="Normal 9 3 2 2 3 2 2 3" xfId="2245" xr:uid="{2E283621-173E-4DC9-9226-D2A7AA5C79D0}"/>
    <cellStyle name="Normal 9 3 2 2 3 2 3" xfId="2246" xr:uid="{B05C0D99-6180-482E-A2DB-803E9FEB4A7A}"/>
    <cellStyle name="Normal 9 3 2 2 3 2 3 2" xfId="2247" xr:uid="{D0D6F12F-0917-4A2A-9761-AA6178AEF04D}"/>
    <cellStyle name="Normal 9 3 2 2 3 2 4" xfId="2248" xr:uid="{CC372245-5C30-4C17-8D40-24EC01425208}"/>
    <cellStyle name="Normal 9 3 2 2 3 3" xfId="830" xr:uid="{A0697966-9AF6-4855-B343-ED8A0A2EDD16}"/>
    <cellStyle name="Normal 9 3 2 2 3 3 2" xfId="2249" xr:uid="{BE6C7FB5-57F8-47CB-8222-BE6654C607D4}"/>
    <cellStyle name="Normal 9 3 2 2 3 3 2 2" xfId="2250" xr:uid="{F139186C-734C-44FB-82DE-D8C2AE204962}"/>
    <cellStyle name="Normal 9 3 2 2 3 3 3" xfId="2251" xr:uid="{288CD829-11CF-4043-B62C-99E9EAA6D8E2}"/>
    <cellStyle name="Normal 9 3 2 2 3 4" xfId="2252" xr:uid="{BEB8FF86-F654-4882-A457-449B35BB787E}"/>
    <cellStyle name="Normal 9 3 2 2 3 4 2" xfId="2253" xr:uid="{BA4451A3-38D4-4924-9C41-7E0227372245}"/>
    <cellStyle name="Normal 9 3 2 2 3 5" xfId="2254" xr:uid="{83902183-6511-4333-803E-45D26AB07791}"/>
    <cellStyle name="Normal 9 3 2 2 4" xfId="831" xr:uid="{B6BD3C09-AE07-4E3E-846F-DC489D8194B6}"/>
    <cellStyle name="Normal 9 3 2 2 4 2" xfId="832" xr:uid="{2AE1313B-9194-48E7-93FA-9F7B8650B0C1}"/>
    <cellStyle name="Normal 9 3 2 2 4 2 2" xfId="2255" xr:uid="{7C7AC82F-975B-4550-9570-73450FDC9916}"/>
    <cellStyle name="Normal 9 3 2 2 4 2 2 2" xfId="2256" xr:uid="{27F64EFC-7EA3-444A-8968-7935B29F5171}"/>
    <cellStyle name="Normal 9 3 2 2 4 2 3" xfId="2257" xr:uid="{B1625B91-1AEB-4F25-A87F-9CD5410345CF}"/>
    <cellStyle name="Normal 9 3 2 2 4 3" xfId="2258" xr:uid="{57D2431D-0F74-4DD7-8404-E03E158CC0F2}"/>
    <cellStyle name="Normal 9 3 2 2 4 3 2" xfId="2259" xr:uid="{351C4D87-76E9-40C0-8D18-7A27088FA09F}"/>
    <cellStyle name="Normal 9 3 2 2 4 4" xfId="2260" xr:uid="{A281653B-EF65-4E09-B816-5C2B7511ACFB}"/>
    <cellStyle name="Normal 9 3 2 2 5" xfId="833" xr:uid="{9C9AF58B-0D5A-4942-82AB-D1F02DE35327}"/>
    <cellStyle name="Normal 9 3 2 2 5 2" xfId="2261" xr:uid="{7BC568BD-E38A-405E-8E5F-F960C6552E7D}"/>
    <cellStyle name="Normal 9 3 2 2 5 2 2" xfId="2262" xr:uid="{44CF67E4-C93D-4648-88CD-72FA54D3B8E4}"/>
    <cellStyle name="Normal 9 3 2 2 5 3" xfId="2263" xr:uid="{DB2545ED-695C-4D5B-8C62-E41AA3271645}"/>
    <cellStyle name="Normal 9 3 2 2 5 4" xfId="4033" xr:uid="{9823E140-2DC8-4861-A52F-A0179FC8FC4D}"/>
    <cellStyle name="Normal 9 3 2 2 6" xfId="2264" xr:uid="{1675904D-DF7D-4144-B8DD-E1674D82AD77}"/>
    <cellStyle name="Normal 9 3 2 2 6 2" xfId="2265" xr:uid="{46767032-6F97-4870-BFFB-2F5EDD3B1FE3}"/>
    <cellStyle name="Normal 9 3 2 2 7" xfId="2266" xr:uid="{BCD77672-0CD8-4097-BBAD-B5BA262DC494}"/>
    <cellStyle name="Normal 9 3 2 2 8" xfId="4034" xr:uid="{31DC0CE9-8ADE-430F-A555-AA6FFA081C2F}"/>
    <cellStyle name="Normal 9 3 2 3" xfId="405" xr:uid="{41669AA5-5D7B-46B7-831A-1A99E03FD65D}"/>
    <cellStyle name="Normal 9 3 2 3 2" xfId="834" xr:uid="{F44A04C9-52F3-4A5E-8F52-7357CC69B979}"/>
    <cellStyle name="Normal 9 3 2 3 2 2" xfId="835" xr:uid="{1760332A-B66F-4028-9DAD-41DFE797DC15}"/>
    <cellStyle name="Normal 9 3 2 3 2 2 2" xfId="2267" xr:uid="{57629F7F-0089-4120-A9E6-DCCE4B16A9CD}"/>
    <cellStyle name="Normal 9 3 2 3 2 2 2 2" xfId="2268" xr:uid="{2AE2065B-B341-4F8D-A472-7E8E519A63EC}"/>
    <cellStyle name="Normal 9 3 2 3 2 2 3" xfId="2269" xr:uid="{F32B2C80-38C4-4898-8278-646933C1DD2E}"/>
    <cellStyle name="Normal 9 3 2 3 2 3" xfId="2270" xr:uid="{057422CF-0F25-4D19-BC02-5D8606F86B05}"/>
    <cellStyle name="Normal 9 3 2 3 2 3 2" xfId="2271" xr:uid="{DED106A3-8F93-4726-8B6D-A6371FF7BB1D}"/>
    <cellStyle name="Normal 9 3 2 3 2 4" xfId="2272" xr:uid="{5D54783A-6EF4-403F-BA33-733DBC905EDD}"/>
    <cellStyle name="Normal 9 3 2 3 3" xfId="836" xr:uid="{FA1A4CC6-FE30-4C77-91EC-EE263E9750BE}"/>
    <cellStyle name="Normal 9 3 2 3 3 2" xfId="2273" xr:uid="{D6CD8A3F-B8E3-4493-A16E-A7820B4FAA41}"/>
    <cellStyle name="Normal 9 3 2 3 3 2 2" xfId="2274" xr:uid="{9DB25DC1-16E8-4060-8B23-9B7E289576D8}"/>
    <cellStyle name="Normal 9 3 2 3 3 3" xfId="2275" xr:uid="{93C9D68F-143C-4767-8E55-60465A9C563C}"/>
    <cellStyle name="Normal 9 3 2 3 3 4" xfId="4035" xr:uid="{14D209FB-1A64-4F6C-BB21-9C7E6E1D6721}"/>
    <cellStyle name="Normal 9 3 2 3 4" xfId="2276" xr:uid="{F6466A52-EB66-477B-849B-D49AFAE414EE}"/>
    <cellStyle name="Normal 9 3 2 3 4 2" xfId="2277" xr:uid="{BB69B10F-D6AA-4EAC-B205-127F9B949FEF}"/>
    <cellStyle name="Normal 9 3 2 3 5" xfId="2278" xr:uid="{CCA054F6-C51E-4D45-A02C-C19447FDF4DD}"/>
    <cellStyle name="Normal 9 3 2 3 6" xfId="4036" xr:uid="{A24CAB21-0860-4438-B08A-65EB17ACEC3E}"/>
    <cellStyle name="Normal 9 3 2 4" xfId="406" xr:uid="{A0A11296-29B3-418D-B62D-08F4392A8F0F}"/>
    <cellStyle name="Normal 9 3 2 4 2" xfId="837" xr:uid="{B24B8AE8-5C89-4EF9-883E-8701B7B14C78}"/>
    <cellStyle name="Normal 9 3 2 4 2 2" xfId="838" xr:uid="{5BF4995F-232F-4F89-A683-742921E6EB0B}"/>
    <cellStyle name="Normal 9 3 2 4 2 2 2" xfId="2279" xr:uid="{CD8099A0-6093-4958-B89E-816F19C52292}"/>
    <cellStyle name="Normal 9 3 2 4 2 2 2 2" xfId="2280" xr:uid="{79D7B112-895E-4E20-97C5-F04FD42B5D70}"/>
    <cellStyle name="Normal 9 3 2 4 2 2 3" xfId="2281" xr:uid="{D6370954-CFBB-4D81-9FA0-02D03C9EB398}"/>
    <cellStyle name="Normal 9 3 2 4 2 3" xfId="2282" xr:uid="{AD447432-8645-4D75-8172-92B63B8CE81E}"/>
    <cellStyle name="Normal 9 3 2 4 2 3 2" xfId="2283" xr:uid="{D6A40940-991C-4C7C-9FD7-258A78BF6134}"/>
    <cellStyle name="Normal 9 3 2 4 2 4" xfId="2284" xr:uid="{F2E6F8A4-F575-4D22-AA4F-B59AA6DD7A24}"/>
    <cellStyle name="Normal 9 3 2 4 3" xfId="839" xr:uid="{79DE17C7-6F90-403F-AA3B-2844AF0E81C8}"/>
    <cellStyle name="Normal 9 3 2 4 3 2" xfId="2285" xr:uid="{1D0C922B-855E-434A-97D7-ABF6A5058477}"/>
    <cellStyle name="Normal 9 3 2 4 3 2 2" xfId="2286" xr:uid="{A471637B-CC39-421B-A353-FA0866819E4B}"/>
    <cellStyle name="Normal 9 3 2 4 3 3" xfId="2287" xr:uid="{BE91E77E-9AB1-4003-9FE8-E4C97557524F}"/>
    <cellStyle name="Normal 9 3 2 4 4" xfId="2288" xr:uid="{2D05D102-57CA-42C8-9608-3917097318F4}"/>
    <cellStyle name="Normal 9 3 2 4 4 2" xfId="2289" xr:uid="{9A0F6A66-7119-4C19-BFD2-7C95F9331199}"/>
    <cellStyle name="Normal 9 3 2 4 5" xfId="2290" xr:uid="{A85E69E6-A1A4-47E8-BE66-86E7A16E76C2}"/>
    <cellStyle name="Normal 9 3 2 5" xfId="407" xr:uid="{0AE86454-3715-425E-94C9-78E5B23DD752}"/>
    <cellStyle name="Normal 9 3 2 5 2" xfId="840" xr:uid="{5B9D6163-A889-4D82-A597-445047CC7664}"/>
    <cellStyle name="Normal 9 3 2 5 2 2" xfId="2291" xr:uid="{9E09767F-087A-4386-ABAD-096CF6E2F738}"/>
    <cellStyle name="Normal 9 3 2 5 2 2 2" xfId="2292" xr:uid="{450227F3-2010-45C1-8C29-858815B70C4F}"/>
    <cellStyle name="Normal 9 3 2 5 2 3" xfId="2293" xr:uid="{A36D696D-D11B-4DA3-AFB6-DD36EA8D88E0}"/>
    <cellStyle name="Normal 9 3 2 5 3" xfId="2294" xr:uid="{03B48345-1425-403F-BFB5-26DDC34CFF90}"/>
    <cellStyle name="Normal 9 3 2 5 3 2" xfId="2295" xr:uid="{D7B76FE7-9B66-444C-9784-A838BE882392}"/>
    <cellStyle name="Normal 9 3 2 5 4" xfId="2296" xr:uid="{C5A6AB22-7C1F-431F-81CA-D2CD782FF8FD}"/>
    <cellStyle name="Normal 9 3 2 6" xfId="841" xr:uid="{3BF3C1FF-A874-4EF6-9EB9-C6F98212B321}"/>
    <cellStyle name="Normal 9 3 2 6 2" xfId="2297" xr:uid="{4FAABB51-9B6F-44EF-8137-ADBDD8C1FD6F}"/>
    <cellStyle name="Normal 9 3 2 6 2 2" xfId="2298" xr:uid="{761FD406-9107-471B-B318-71EA77DEF71B}"/>
    <cellStyle name="Normal 9 3 2 6 3" xfId="2299" xr:uid="{82C820FC-225C-482B-99E8-8836A03F5786}"/>
    <cellStyle name="Normal 9 3 2 6 4" xfId="4037" xr:uid="{A04D690A-C0ED-4A3C-AEC7-5745F2EFA6B1}"/>
    <cellStyle name="Normal 9 3 2 7" xfId="2300" xr:uid="{3CDEB365-0786-4CC4-B71E-1D0D79E87DCF}"/>
    <cellStyle name="Normal 9 3 2 7 2" xfId="2301" xr:uid="{DCC86F4D-A124-483B-A9EE-1E06BB4536A1}"/>
    <cellStyle name="Normal 9 3 2 8" xfId="2302" xr:uid="{27CB3E8B-4783-4E69-A528-1D9F9308B9F6}"/>
    <cellStyle name="Normal 9 3 2 9" xfId="4038" xr:uid="{D1674658-853F-4930-AE98-96602EF47788}"/>
    <cellStyle name="Normal 9 3 3" xfId="169" xr:uid="{80C1647E-183F-46B0-8CD0-D047B8DE47A0}"/>
    <cellStyle name="Normal 9 3 3 2" xfId="170" xr:uid="{C05058B6-1E9B-452E-A72E-EC5911DA06D5}"/>
    <cellStyle name="Normal 9 3 3 2 2" xfId="842" xr:uid="{9F0488BE-6EF5-4722-A1DC-076FB6546C93}"/>
    <cellStyle name="Normal 9 3 3 2 2 2" xfId="843" xr:uid="{5068C5D4-B22B-4A6C-B1BE-88F172481F5B}"/>
    <cellStyle name="Normal 9 3 3 2 2 2 2" xfId="2303" xr:uid="{9A041E14-D30E-4890-9D82-3D7F9D98FA50}"/>
    <cellStyle name="Normal 9 3 3 2 2 2 2 2" xfId="2304" xr:uid="{F051FAE9-AE00-41BB-B5DD-65EFD638CFCD}"/>
    <cellStyle name="Normal 9 3 3 2 2 2 3" xfId="2305" xr:uid="{32CD9097-9A47-493B-BCBD-1127C6F2B368}"/>
    <cellStyle name="Normal 9 3 3 2 2 3" xfId="2306" xr:uid="{FCB96B8D-A87C-448B-BDB8-9B14AC9FC23A}"/>
    <cellStyle name="Normal 9 3 3 2 2 3 2" xfId="2307" xr:uid="{AB19169D-89F6-459F-85DC-8AE78E124F7A}"/>
    <cellStyle name="Normal 9 3 3 2 2 4" xfId="2308" xr:uid="{169CD232-4A99-4CC1-A4CC-6A7C2DB545A3}"/>
    <cellStyle name="Normal 9 3 3 2 3" xfId="844" xr:uid="{C0BBB4D6-870D-4C2C-A267-AC6A125C0156}"/>
    <cellStyle name="Normal 9 3 3 2 3 2" xfId="2309" xr:uid="{CD27EAD9-7EC4-4280-A1F6-E6537ABD2020}"/>
    <cellStyle name="Normal 9 3 3 2 3 2 2" xfId="2310" xr:uid="{23858391-8938-41A4-8C1A-739ED0D01D0A}"/>
    <cellStyle name="Normal 9 3 3 2 3 3" xfId="2311" xr:uid="{93DDE020-2CC5-494D-8F52-BC322436AFCB}"/>
    <cellStyle name="Normal 9 3 3 2 3 4" xfId="4039" xr:uid="{B0C3C3A0-E861-4DF5-9AC9-0EA5C69B0FBD}"/>
    <cellStyle name="Normal 9 3 3 2 4" xfId="2312" xr:uid="{316ED89A-0057-4B0A-8243-7879784F3629}"/>
    <cellStyle name="Normal 9 3 3 2 4 2" xfId="2313" xr:uid="{40CB12B2-C96E-47AC-9678-FBEC5D4458B2}"/>
    <cellStyle name="Normal 9 3 3 2 5" xfId="2314" xr:uid="{C07154D7-105B-4606-B075-2D79154594C6}"/>
    <cellStyle name="Normal 9 3 3 2 6" xfId="4040" xr:uid="{2D6D0061-731D-4DE7-9662-86FF720C8E01}"/>
    <cellStyle name="Normal 9 3 3 3" xfId="408" xr:uid="{C9F95E13-DDC8-4C8C-B77B-CAD04D6D45F9}"/>
    <cellStyle name="Normal 9 3 3 3 2" xfId="845" xr:uid="{D7E1FD54-E497-4027-A3E1-0E3B7A798504}"/>
    <cellStyle name="Normal 9 3 3 3 2 2" xfId="846" xr:uid="{68B0F971-29C8-47AC-87AF-B13063E64482}"/>
    <cellStyle name="Normal 9 3 3 3 2 2 2" xfId="2315" xr:uid="{380553D2-795F-44A2-9D87-90A8BCFA29D7}"/>
    <cellStyle name="Normal 9 3 3 3 2 2 2 2" xfId="2316" xr:uid="{E0ADB990-EEC2-4014-B22A-63097C98CFC4}"/>
    <cellStyle name="Normal 9 3 3 3 2 2 2 2 2" xfId="4765" xr:uid="{568CCFCA-632B-4055-8A53-F961D70C6E0D}"/>
    <cellStyle name="Normal 9 3 3 3 2 2 3" xfId="2317" xr:uid="{BDA10002-9037-4A05-8B7B-30741688C6C0}"/>
    <cellStyle name="Normal 9 3 3 3 2 2 3 2" xfId="4766" xr:uid="{86255035-F79A-4C20-B278-4E5E401EBB02}"/>
    <cellStyle name="Normal 9 3 3 3 2 3" xfId="2318" xr:uid="{29F06C6A-1B43-468E-81C6-0011133EB0CA}"/>
    <cellStyle name="Normal 9 3 3 3 2 3 2" xfId="2319" xr:uid="{154D80E0-76FE-49E9-A0DD-2FA13238FE92}"/>
    <cellStyle name="Normal 9 3 3 3 2 3 2 2" xfId="4768" xr:uid="{E64B06D1-C1C6-4B34-8B46-A7A12DA11A41}"/>
    <cellStyle name="Normal 9 3 3 3 2 3 3" xfId="4767" xr:uid="{5C6FD400-F421-4AD6-80E1-7CDA7DF7434B}"/>
    <cellStyle name="Normal 9 3 3 3 2 4" xfId="2320" xr:uid="{F5EFA927-DA9E-45BE-9ED0-D532EF5FB24A}"/>
    <cellStyle name="Normal 9 3 3 3 2 4 2" xfId="4769" xr:uid="{C3660B7B-E5DA-498B-93BE-7DBE6064C2D1}"/>
    <cellStyle name="Normal 9 3 3 3 3" xfId="847" xr:uid="{0C18AC17-9AA9-489D-B39C-1060453E89EC}"/>
    <cellStyle name="Normal 9 3 3 3 3 2" xfId="2321" xr:uid="{EAFEA4C9-19C4-4EDB-B1AD-E533322C7CAB}"/>
    <cellStyle name="Normal 9 3 3 3 3 2 2" xfId="2322" xr:uid="{F0DA240A-23AF-4548-B2FF-0CE362086FA2}"/>
    <cellStyle name="Normal 9 3 3 3 3 2 2 2" xfId="4772" xr:uid="{ABD5FB52-6885-4FE5-B317-C86256BF18DD}"/>
    <cellStyle name="Normal 9 3 3 3 3 2 3" xfId="4771" xr:uid="{E8E57170-0BC6-4D95-8903-8B79B0AF3290}"/>
    <cellStyle name="Normal 9 3 3 3 3 3" xfId="2323" xr:uid="{460138E8-07DE-418E-BB5A-4C32867476FB}"/>
    <cellStyle name="Normal 9 3 3 3 3 3 2" xfId="4773" xr:uid="{96E2825D-48ED-4FE2-85EF-D7F0274C2928}"/>
    <cellStyle name="Normal 9 3 3 3 3 4" xfId="4770" xr:uid="{B808A9A1-CD05-4144-898E-396EAA045207}"/>
    <cellStyle name="Normal 9 3 3 3 4" xfId="2324" xr:uid="{88012891-2863-4231-A2C9-C6A55BC9D44E}"/>
    <cellStyle name="Normal 9 3 3 3 4 2" xfId="2325" xr:uid="{EF9FCF02-BAD4-4E33-8288-59D47F458FD2}"/>
    <cellStyle name="Normal 9 3 3 3 4 2 2" xfId="4775" xr:uid="{AAC6A701-BC43-4C06-8CAB-3CC5F6CCBEAC}"/>
    <cellStyle name="Normal 9 3 3 3 4 3" xfId="4774" xr:uid="{374507D4-D953-4542-A5A7-4BF3969F1A04}"/>
    <cellStyle name="Normal 9 3 3 3 5" xfId="2326" xr:uid="{464EB85C-69BA-4163-AE57-C6DE70B516AD}"/>
    <cellStyle name="Normal 9 3 3 3 5 2" xfId="4776" xr:uid="{3FF559E0-07D0-41D6-B293-6F9A4CA8B1F0}"/>
    <cellStyle name="Normal 9 3 3 4" xfId="409" xr:uid="{A3877EEE-AE8F-4715-8B88-5E55C628A585}"/>
    <cellStyle name="Normal 9 3 3 4 2" xfId="848" xr:uid="{796BF521-146F-4199-8B4D-46563A7161DC}"/>
    <cellStyle name="Normal 9 3 3 4 2 2" xfId="2327" xr:uid="{6A725A18-7B3B-418B-AE03-0FAC8CDB4C5B}"/>
    <cellStyle name="Normal 9 3 3 4 2 2 2" xfId="2328" xr:uid="{8678B4D7-806F-41AE-AC40-ECD3D18BFCFC}"/>
    <cellStyle name="Normal 9 3 3 4 2 2 2 2" xfId="4780" xr:uid="{49D94EEB-5376-46D2-9AB5-5C1B5E2DBBA3}"/>
    <cellStyle name="Normal 9 3 3 4 2 2 3" xfId="4779" xr:uid="{CDF90C4B-ECA5-41DB-875B-498C7F2D2350}"/>
    <cellStyle name="Normal 9 3 3 4 2 3" xfId="2329" xr:uid="{7106AACF-87C8-4F80-B4D3-4F30DA2913F5}"/>
    <cellStyle name="Normal 9 3 3 4 2 3 2" xfId="4781" xr:uid="{EBB0A10B-CC85-483E-A417-FAE1AB1B0C1D}"/>
    <cellStyle name="Normal 9 3 3 4 2 4" xfId="4778" xr:uid="{2881F97A-368F-4BA9-B965-56EAEB3FF17E}"/>
    <cellStyle name="Normal 9 3 3 4 3" xfId="2330" xr:uid="{7469353F-A30B-4E1A-BA2C-F6A0C5B99097}"/>
    <cellStyle name="Normal 9 3 3 4 3 2" xfId="2331" xr:uid="{FC8772DC-AB47-45AD-BEC1-769582E60712}"/>
    <cellStyle name="Normal 9 3 3 4 3 2 2" xfId="4783" xr:uid="{9008C204-F290-4846-8BD8-6E30638C4EB3}"/>
    <cellStyle name="Normal 9 3 3 4 3 3" xfId="4782" xr:uid="{409B448B-14D0-4A96-A52A-280F8E09773C}"/>
    <cellStyle name="Normal 9 3 3 4 4" xfId="2332" xr:uid="{20FFEE4F-44DA-49F9-AE24-BC19948A5173}"/>
    <cellStyle name="Normal 9 3 3 4 4 2" xfId="4784" xr:uid="{13638FE7-8657-4A0A-828A-73D8AA8C027D}"/>
    <cellStyle name="Normal 9 3 3 4 5" xfId="4777" xr:uid="{489B442B-A701-4654-8075-521A667D0CF2}"/>
    <cellStyle name="Normal 9 3 3 5" xfId="849" xr:uid="{D2967DCF-DA08-4ADB-892D-98C5C7EC5AD8}"/>
    <cellStyle name="Normal 9 3 3 5 2" xfId="2333" xr:uid="{002C76F0-419B-4ECD-BB35-2B72BF3C3B21}"/>
    <cellStyle name="Normal 9 3 3 5 2 2" xfId="2334" xr:uid="{D431C07F-8E1F-4070-BB1C-A5CF7BD9B8D7}"/>
    <cellStyle name="Normal 9 3 3 5 2 2 2" xfId="4787" xr:uid="{6DEE2E84-4D24-4995-8070-E6F1843D16A8}"/>
    <cellStyle name="Normal 9 3 3 5 2 3" xfId="4786" xr:uid="{E97C10D3-ACEC-4B49-A49B-FDF5C346B292}"/>
    <cellStyle name="Normal 9 3 3 5 3" xfId="2335" xr:uid="{34E669CF-F26F-4966-B0B1-6E4BBDCE0E02}"/>
    <cellStyle name="Normal 9 3 3 5 3 2" xfId="4788" xr:uid="{F66ACF3A-AD04-4871-A7B3-085F81794BE5}"/>
    <cellStyle name="Normal 9 3 3 5 4" xfId="4041" xr:uid="{676B8582-95D4-489D-B894-F7F53E32D517}"/>
    <cellStyle name="Normal 9 3 3 5 4 2" xfId="4789" xr:uid="{ECB11B73-9369-4948-B51C-71AD81DEF486}"/>
    <cellStyle name="Normal 9 3 3 5 5" xfId="4785" xr:uid="{AD841A59-6CB9-4E31-AE97-0F6A6D2CE5D6}"/>
    <cellStyle name="Normal 9 3 3 6" xfId="2336" xr:uid="{60A1162F-7A51-41EE-9569-9AA0167BEB7F}"/>
    <cellStyle name="Normal 9 3 3 6 2" xfId="2337" xr:uid="{CD0A7382-7FD5-48FE-B9AB-03D6A0528242}"/>
    <cellStyle name="Normal 9 3 3 6 2 2" xfId="4791" xr:uid="{4F6AD325-DB8A-4E4C-A5C6-47E7270673EA}"/>
    <cellStyle name="Normal 9 3 3 6 3" xfId="4790" xr:uid="{C48679A5-048D-4542-B608-37AD4CFDE46F}"/>
    <cellStyle name="Normal 9 3 3 7" xfId="2338" xr:uid="{45E0A27B-2B41-45A8-9800-E7B9C1748C8F}"/>
    <cellStyle name="Normal 9 3 3 7 2" xfId="4792" xr:uid="{16770007-F74E-44D1-9021-20782BF52950}"/>
    <cellStyle name="Normal 9 3 3 8" xfId="4042" xr:uid="{2620A115-9C15-4A5E-A303-ECBDA26F1890}"/>
    <cellStyle name="Normal 9 3 3 8 2" xfId="4793" xr:uid="{30BCCE50-ED3B-41AF-805C-72025A0B92D6}"/>
    <cellStyle name="Normal 9 3 4" xfId="171" xr:uid="{9AA97FC6-5C1D-4EC4-8675-51F111E9F47F}"/>
    <cellStyle name="Normal 9 3 4 2" xfId="450" xr:uid="{B8FEB77D-AEBB-4C52-AC7E-6DFF2D5AE4E4}"/>
    <cellStyle name="Normal 9 3 4 2 2" xfId="850" xr:uid="{FF6D5A4D-3B37-4F02-8C64-19284C40FA93}"/>
    <cellStyle name="Normal 9 3 4 2 2 2" xfId="2339" xr:uid="{8608970A-B94B-42C5-B2AF-C67BFB12B295}"/>
    <cellStyle name="Normal 9 3 4 2 2 2 2" xfId="2340" xr:uid="{8FCA05AA-622B-489C-9331-5FCAFC6DEF74}"/>
    <cellStyle name="Normal 9 3 4 2 2 2 2 2" xfId="4798" xr:uid="{F9A3A1A2-845E-499A-9AD0-0530D549C030}"/>
    <cellStyle name="Normal 9 3 4 2 2 2 3" xfId="4797" xr:uid="{25D88ADD-6F9D-44EE-B26D-A6541B35168A}"/>
    <cellStyle name="Normal 9 3 4 2 2 3" xfId="2341" xr:uid="{C7E4B4C6-40DF-4674-B5AC-0CF933E1F6B8}"/>
    <cellStyle name="Normal 9 3 4 2 2 3 2" xfId="4799" xr:uid="{1C19FA66-2600-4A6B-A25A-449F52CB1BC2}"/>
    <cellStyle name="Normal 9 3 4 2 2 4" xfId="4043" xr:uid="{89005020-65C2-433D-8F49-C1C0FA32A701}"/>
    <cellStyle name="Normal 9 3 4 2 2 4 2" xfId="4800" xr:uid="{E193240A-83EB-4A99-BE1D-EA4D6CF10FC9}"/>
    <cellStyle name="Normal 9 3 4 2 2 5" xfId="4796" xr:uid="{1A09B747-32E7-44DC-B80D-1EC82F3AF503}"/>
    <cellStyle name="Normal 9 3 4 2 3" xfId="2342" xr:uid="{A317F3A4-CEA1-496B-806B-72BD414981F0}"/>
    <cellStyle name="Normal 9 3 4 2 3 2" xfId="2343" xr:uid="{F576BB7D-673B-4C80-99C7-00837ED27EB5}"/>
    <cellStyle name="Normal 9 3 4 2 3 2 2" xfId="4802" xr:uid="{21ED48D2-2262-4499-BA35-87A570BA40F7}"/>
    <cellStyle name="Normal 9 3 4 2 3 3" xfId="4801" xr:uid="{A2CB4C26-069B-4C8D-AF13-E5071ECD5D2E}"/>
    <cellStyle name="Normal 9 3 4 2 4" xfId="2344" xr:uid="{2EF41E40-181D-45B2-BB8B-F824785FFB47}"/>
    <cellStyle name="Normal 9 3 4 2 4 2" xfId="4803" xr:uid="{30D03009-7FA9-4F5D-AEF5-540B26C82165}"/>
    <cellStyle name="Normal 9 3 4 2 5" xfId="4044" xr:uid="{6F112BA7-F074-40D0-A2EA-E01D5BC1C72F}"/>
    <cellStyle name="Normal 9 3 4 2 5 2" xfId="4804" xr:uid="{A246CE0D-068F-4FF8-A1D2-75029285F234}"/>
    <cellStyle name="Normal 9 3 4 2 6" xfId="4795" xr:uid="{BB632263-67C1-4CBE-9108-6BAFC3683202}"/>
    <cellStyle name="Normal 9 3 4 3" xfId="851" xr:uid="{980EC718-6E49-4DF2-A2A7-1FDC88867FF8}"/>
    <cellStyle name="Normal 9 3 4 3 2" xfId="2345" xr:uid="{5F23DAE5-221F-4B68-9220-72A20F2C86F7}"/>
    <cellStyle name="Normal 9 3 4 3 2 2" xfId="2346" xr:uid="{435AF3BE-1457-43B4-896A-964812EA0EF6}"/>
    <cellStyle name="Normal 9 3 4 3 2 2 2" xfId="4807" xr:uid="{A6F33414-2F2B-464C-81A7-63EB25ADECE3}"/>
    <cellStyle name="Normal 9 3 4 3 2 3" xfId="4806" xr:uid="{0E4F9D7B-2B6A-425C-A0CC-A6878C975AA9}"/>
    <cellStyle name="Normal 9 3 4 3 3" xfId="2347" xr:uid="{41AF1B1B-8A7E-49C5-88AA-E73A0C6AE0E5}"/>
    <cellStyle name="Normal 9 3 4 3 3 2" xfId="4808" xr:uid="{AEBFF83D-3136-4CB0-9D21-1C9BAF961A6B}"/>
    <cellStyle name="Normal 9 3 4 3 4" xfId="4045" xr:uid="{ADDC41E4-C877-4FE0-B4EA-9F572657210A}"/>
    <cellStyle name="Normal 9 3 4 3 4 2" xfId="4809" xr:uid="{FD502143-1CFA-4E2C-87DC-29243D60FEEC}"/>
    <cellStyle name="Normal 9 3 4 3 5" xfId="4805" xr:uid="{FC27A1A3-AD54-4876-AC84-2D2266F620C6}"/>
    <cellStyle name="Normal 9 3 4 4" xfId="2348" xr:uid="{378509C8-657B-42A2-ADDE-FF66C6991E0E}"/>
    <cellStyle name="Normal 9 3 4 4 2" xfId="2349" xr:uid="{70402609-4E21-4CA8-9E28-485AE603BE4F}"/>
    <cellStyle name="Normal 9 3 4 4 2 2" xfId="4811" xr:uid="{088DAFC8-BB83-44A5-8464-C50B42C35B95}"/>
    <cellStyle name="Normal 9 3 4 4 3" xfId="4046" xr:uid="{8A65803B-854D-4FBD-9A3C-9931352A8551}"/>
    <cellStyle name="Normal 9 3 4 4 3 2" xfId="4812" xr:uid="{9C9D0B72-DB9A-44DE-BCA6-2F68D606378A}"/>
    <cellStyle name="Normal 9 3 4 4 4" xfId="4047" xr:uid="{B33E6AB8-5CD5-44F2-A8C2-AE57A904892B}"/>
    <cellStyle name="Normal 9 3 4 4 4 2" xfId="4813" xr:uid="{7C74992C-C31D-4A52-8856-11813D61346E}"/>
    <cellStyle name="Normal 9 3 4 4 5" xfId="4810" xr:uid="{0E030006-AD0A-4F79-B82F-506190D4C111}"/>
    <cellStyle name="Normal 9 3 4 5" xfId="2350" xr:uid="{7565B2D7-C8DF-4472-B03A-220E45991817}"/>
    <cellStyle name="Normal 9 3 4 5 2" xfId="4814" xr:uid="{1B98A5FD-18D3-4828-8DA9-7ACED19F3369}"/>
    <cellStyle name="Normal 9 3 4 6" xfId="4048" xr:uid="{11695682-57A5-4041-91D8-8BEE7AAF841C}"/>
    <cellStyle name="Normal 9 3 4 6 2" xfId="4815" xr:uid="{934FBB62-37CB-4B2B-9B33-87173EA01275}"/>
    <cellStyle name="Normal 9 3 4 7" xfId="4049" xr:uid="{FC5E5093-BDB0-4B64-B07E-40AF37AE9032}"/>
    <cellStyle name="Normal 9 3 4 7 2" xfId="4816" xr:uid="{BDEF5A6D-32D1-4CCA-8B72-7FED6CB779A1}"/>
    <cellStyle name="Normal 9 3 4 8" xfId="4794" xr:uid="{FFF6CE52-FE9C-4C99-882D-63ED62B54B6D}"/>
    <cellStyle name="Normal 9 3 5" xfId="410" xr:uid="{9A9807D3-F2C7-4D02-97AA-FAC20B0B9A12}"/>
    <cellStyle name="Normal 9 3 5 2" xfId="852" xr:uid="{D9B7025E-1154-4506-9D1D-0E61465BA34D}"/>
    <cellStyle name="Normal 9 3 5 2 2" xfId="853" xr:uid="{13F06CF8-FC01-4406-9ABB-9AC27157B178}"/>
    <cellStyle name="Normal 9 3 5 2 2 2" xfId="2351" xr:uid="{9E231697-D94B-4998-B100-769BD1EDFD9B}"/>
    <cellStyle name="Normal 9 3 5 2 2 2 2" xfId="2352" xr:uid="{FBC839E5-DC02-4988-A39C-64F87B6B0781}"/>
    <cellStyle name="Normal 9 3 5 2 2 2 2 2" xfId="4821" xr:uid="{030AA78D-D846-43D9-80F3-315F5012D896}"/>
    <cellStyle name="Normal 9 3 5 2 2 2 3" xfId="4820" xr:uid="{C1F0954C-A1B7-404E-BC8D-D05B4C3ED354}"/>
    <cellStyle name="Normal 9 3 5 2 2 3" xfId="2353" xr:uid="{6BE32285-596C-4DE0-9618-366B9A1D2AB8}"/>
    <cellStyle name="Normal 9 3 5 2 2 3 2" xfId="4822" xr:uid="{14EDABDD-B709-4515-B059-96517EA17AC7}"/>
    <cellStyle name="Normal 9 3 5 2 2 4" xfId="4819" xr:uid="{D4877E8A-D64C-4202-BAD3-66CEF9C4BB76}"/>
    <cellStyle name="Normal 9 3 5 2 3" xfId="2354" xr:uid="{E8067CA8-7FA4-4A35-8F5F-872D13EDC468}"/>
    <cellStyle name="Normal 9 3 5 2 3 2" xfId="2355" xr:uid="{FD9618CB-782D-422E-8052-1637EFA5E7FA}"/>
    <cellStyle name="Normal 9 3 5 2 3 2 2" xfId="4824" xr:uid="{5291CAD0-1386-4DF3-832F-4A00B0B1B878}"/>
    <cellStyle name="Normal 9 3 5 2 3 3" xfId="4823" xr:uid="{3AD36863-AF94-40E6-929A-F34F4B38B056}"/>
    <cellStyle name="Normal 9 3 5 2 4" xfId="2356" xr:uid="{0F50F596-8993-4D2E-AD6D-7E651A541323}"/>
    <cellStyle name="Normal 9 3 5 2 4 2" xfId="4825" xr:uid="{8E798509-CFFF-4F7F-AE2E-72D51EE124A5}"/>
    <cellStyle name="Normal 9 3 5 2 5" xfId="4818" xr:uid="{394D7C5F-7A8C-46B3-809F-0F9D0B163616}"/>
    <cellStyle name="Normal 9 3 5 3" xfId="854" xr:uid="{60A2E874-8E5B-439A-9E04-6CA2F7DF33AD}"/>
    <cellStyle name="Normal 9 3 5 3 2" xfId="2357" xr:uid="{38078E7F-2B20-4221-A90C-297E7A4FDF9E}"/>
    <cellStyle name="Normal 9 3 5 3 2 2" xfId="2358" xr:uid="{EE2BFE61-8DBA-4D0F-ACB2-2C4A205CA682}"/>
    <cellStyle name="Normal 9 3 5 3 2 2 2" xfId="4828" xr:uid="{ECC63E77-446B-4A15-8F4F-4611BB4EB69A}"/>
    <cellStyle name="Normal 9 3 5 3 2 3" xfId="4827" xr:uid="{F74F4EE7-AD1D-4215-8A08-1110F322357D}"/>
    <cellStyle name="Normal 9 3 5 3 3" xfId="2359" xr:uid="{F19EAD71-66B3-49B4-B0CB-041DF7E74A10}"/>
    <cellStyle name="Normal 9 3 5 3 3 2" xfId="4829" xr:uid="{A9818A6D-A8F3-4717-A13A-19A2B6545F3F}"/>
    <cellStyle name="Normal 9 3 5 3 4" xfId="4050" xr:uid="{D36AFB5A-7863-4F79-9172-4F5C58853E7B}"/>
    <cellStyle name="Normal 9 3 5 3 4 2" xfId="4830" xr:uid="{BAD10045-5322-4038-BF48-1B6FB09AA4CE}"/>
    <cellStyle name="Normal 9 3 5 3 5" xfId="4826" xr:uid="{34454243-A199-4E4D-8211-184D31C63998}"/>
    <cellStyle name="Normal 9 3 5 4" xfId="2360" xr:uid="{63D4D0F3-93E5-4B0D-AE6D-C01E26AEE1BA}"/>
    <cellStyle name="Normal 9 3 5 4 2" xfId="2361" xr:uid="{9E0CB4EF-253C-43CE-BD5C-B92D534660B1}"/>
    <cellStyle name="Normal 9 3 5 4 2 2" xfId="4832" xr:uid="{926BADE5-4B2C-4F05-BDFA-055748763860}"/>
    <cellStyle name="Normal 9 3 5 4 3" xfId="4831" xr:uid="{85B8C1F6-2782-481B-A14D-6E38C205A240}"/>
    <cellStyle name="Normal 9 3 5 5" xfId="2362" xr:uid="{8A007B73-BB7D-4372-9695-1F6E81353842}"/>
    <cellStyle name="Normal 9 3 5 5 2" xfId="4833" xr:uid="{E7E1F587-FC4D-4BE3-80DA-40D0A989EDB5}"/>
    <cellStyle name="Normal 9 3 5 6" xfId="4051" xr:uid="{EA1C5ADA-1EED-4FC5-9788-08A6891567F0}"/>
    <cellStyle name="Normal 9 3 5 6 2" xfId="4834" xr:uid="{04F45819-5698-4A26-AEBE-605930D04BFD}"/>
    <cellStyle name="Normal 9 3 5 7" xfId="4817" xr:uid="{38E96F06-00A0-43D2-A88B-ADBFAD8D0012}"/>
    <cellStyle name="Normal 9 3 6" xfId="411" xr:uid="{A0642A40-93FA-4503-8A68-ABA725B77ECD}"/>
    <cellStyle name="Normal 9 3 6 2" xfId="855" xr:uid="{E25846C0-7D96-4D78-B5C3-1CDD34C36385}"/>
    <cellStyle name="Normal 9 3 6 2 2" xfId="2363" xr:uid="{84546A47-5F49-4ADF-B01E-81D31D41E32A}"/>
    <cellStyle name="Normal 9 3 6 2 2 2" xfId="2364" xr:uid="{61AAD6D6-50EB-43C8-A414-A569EA3A0A32}"/>
    <cellStyle name="Normal 9 3 6 2 2 2 2" xfId="4838" xr:uid="{CCE2D756-7583-498E-98E7-3D0DA2FC2383}"/>
    <cellStyle name="Normal 9 3 6 2 2 3" xfId="4837" xr:uid="{FCB5B3F9-6750-42A0-BB6F-6F7134618193}"/>
    <cellStyle name="Normal 9 3 6 2 3" xfId="2365" xr:uid="{258B606B-B210-4361-B201-C51939B68D18}"/>
    <cellStyle name="Normal 9 3 6 2 3 2" xfId="4839" xr:uid="{71378664-788F-4C87-98F6-DC8B51F65B47}"/>
    <cellStyle name="Normal 9 3 6 2 4" xfId="4052" xr:uid="{63ACB29E-7A16-4DAC-9E26-4FEEB58BA195}"/>
    <cellStyle name="Normal 9 3 6 2 4 2" xfId="4840" xr:uid="{0B096A02-6452-40A5-8C60-7148B3AC66B8}"/>
    <cellStyle name="Normal 9 3 6 2 5" xfId="4836" xr:uid="{79D811D3-00AB-4258-AEA4-F78FCCC0375A}"/>
    <cellStyle name="Normal 9 3 6 3" xfId="2366" xr:uid="{B10C9822-6041-4DAF-A31B-4C47C381158B}"/>
    <cellStyle name="Normal 9 3 6 3 2" xfId="2367" xr:uid="{7825BBA0-F7FE-47DB-9C73-6F2D67B6AED0}"/>
    <cellStyle name="Normal 9 3 6 3 2 2" xfId="4842" xr:uid="{97A50A31-4EB1-497C-9096-48352233A0B9}"/>
    <cellStyle name="Normal 9 3 6 3 3" xfId="4841" xr:uid="{BDCFB118-C067-4EA2-89BF-E83599CB1942}"/>
    <cellStyle name="Normal 9 3 6 4" xfId="2368" xr:uid="{F766260D-A552-4F69-A4E0-C71DE714F0FF}"/>
    <cellStyle name="Normal 9 3 6 4 2" xfId="4843" xr:uid="{7548F41B-F2D3-4B23-98B9-29D7197EC6C6}"/>
    <cellStyle name="Normal 9 3 6 5" xfId="4053" xr:uid="{2B42C1C8-4702-43B2-8A24-6464A603434C}"/>
    <cellStyle name="Normal 9 3 6 5 2" xfId="4844" xr:uid="{84E4535E-A4FD-4FEF-9283-8F1E91034B87}"/>
    <cellStyle name="Normal 9 3 6 6" xfId="4835" xr:uid="{01A1F006-22B9-41CB-BA63-7805ACF17D24}"/>
    <cellStyle name="Normal 9 3 7" xfId="856" xr:uid="{149628D2-E2DF-4952-8AB6-6F325E170BE9}"/>
    <cellStyle name="Normal 9 3 7 2" xfId="2369" xr:uid="{E510E55E-EB97-4C1F-9A3E-900B355F101D}"/>
    <cellStyle name="Normal 9 3 7 2 2" xfId="2370" xr:uid="{269705F7-509E-4780-8284-710A1A628225}"/>
    <cellStyle name="Normal 9 3 7 2 2 2" xfId="4847" xr:uid="{93177C87-5158-4F4A-935D-8E6A28CFA332}"/>
    <cellStyle name="Normal 9 3 7 2 3" xfId="4846" xr:uid="{2BF494FB-EE1A-4805-A9E6-94E3C788B958}"/>
    <cellStyle name="Normal 9 3 7 3" xfId="2371" xr:uid="{5AC4D3AB-628A-46AB-B37C-A8CB6D19D905}"/>
    <cellStyle name="Normal 9 3 7 3 2" xfId="4848" xr:uid="{4F2FD559-B022-426D-B852-D7C679A96E93}"/>
    <cellStyle name="Normal 9 3 7 4" xfId="4054" xr:uid="{5FB5866A-A383-4F1A-AC64-0D2F5C39DB32}"/>
    <cellStyle name="Normal 9 3 7 4 2" xfId="4849" xr:uid="{E32BB1CC-FD50-482D-BCCE-459C6A101A9A}"/>
    <cellStyle name="Normal 9 3 7 5" xfId="4845" xr:uid="{B5801D6C-29A1-460B-8A65-04E8AA3370B1}"/>
    <cellStyle name="Normal 9 3 8" xfId="2372" xr:uid="{F9AF5865-40D1-4683-A366-C0E47DA72CC5}"/>
    <cellStyle name="Normal 9 3 8 2" xfId="2373" xr:uid="{90F821DE-76A3-4095-B8CB-E13BEF841147}"/>
    <cellStyle name="Normal 9 3 8 2 2" xfId="4851" xr:uid="{83062335-E867-4967-8185-61DDF2824603}"/>
    <cellStyle name="Normal 9 3 8 3" xfId="4055" xr:uid="{1DDC32ED-C139-4C71-B433-30474B19EFDA}"/>
    <cellStyle name="Normal 9 3 8 3 2" xfId="4852" xr:uid="{8DF01471-86C0-4919-96B1-8A4C9F097E16}"/>
    <cellStyle name="Normal 9 3 8 4" xfId="4056" xr:uid="{1CFB77F9-235F-4811-922B-DE065E7B03E3}"/>
    <cellStyle name="Normal 9 3 8 4 2" xfId="4853" xr:uid="{DE4877EB-A8F1-46ED-9005-E211E199E5C4}"/>
    <cellStyle name="Normal 9 3 8 5" xfId="4850" xr:uid="{3B1F3E91-87E4-4A1C-ABF0-540E35F40633}"/>
    <cellStyle name="Normal 9 3 9" xfId="2374" xr:uid="{26E5E440-9C12-4A46-A479-11151C229AF8}"/>
    <cellStyle name="Normal 9 3 9 2" xfId="4854" xr:uid="{A6EE5574-4B95-4C23-A48F-EAB4C97090F8}"/>
    <cellStyle name="Normal 9 4" xfId="172" xr:uid="{F31B54FA-D0FA-480B-B3BF-FC3E0A83285C}"/>
    <cellStyle name="Normal 9 4 10" xfId="4057" xr:uid="{6D9C0101-4B63-4B83-8D6D-EE65C5B7D674}"/>
    <cellStyle name="Normal 9 4 10 2" xfId="4856" xr:uid="{46C0F9C1-41C1-45BC-BE9B-5C4BDF9ABFE1}"/>
    <cellStyle name="Normal 9 4 11" xfId="4058" xr:uid="{5E96253C-086E-4E6B-AC03-530F551D202D}"/>
    <cellStyle name="Normal 9 4 11 2" xfId="4857" xr:uid="{A487C3DF-5883-42A7-8683-761CD7989078}"/>
    <cellStyle name="Normal 9 4 12" xfId="4855" xr:uid="{5E2542FD-29F6-4DB5-B788-AC5E7EF63295}"/>
    <cellStyle name="Normal 9 4 2" xfId="173" xr:uid="{705E64AE-948B-4C4F-A751-11D76C4EB3FC}"/>
    <cellStyle name="Normal 9 4 2 10" xfId="4858" xr:uid="{0B3C5A3A-4832-4C1E-89FA-9DD2700D3F64}"/>
    <cellStyle name="Normal 9 4 2 2" xfId="174" xr:uid="{193A72A7-9957-47E8-8C7F-257768B5C9D1}"/>
    <cellStyle name="Normal 9 4 2 2 2" xfId="412" xr:uid="{BDF156E2-418D-4193-80D5-D7E48AC18C26}"/>
    <cellStyle name="Normal 9 4 2 2 2 2" xfId="857" xr:uid="{DE838874-B2CA-46B1-9179-4C662034F7B2}"/>
    <cellStyle name="Normal 9 4 2 2 2 2 2" xfId="2375" xr:uid="{7F08EE3D-379F-498B-A276-F4BBD8F728B8}"/>
    <cellStyle name="Normal 9 4 2 2 2 2 2 2" xfId="2376" xr:uid="{CFC8DE55-EAC9-424F-8F8F-9120E7BAD07D}"/>
    <cellStyle name="Normal 9 4 2 2 2 2 2 2 2" xfId="4863" xr:uid="{DA491012-51D1-4E57-A08D-B8548B3BE98E}"/>
    <cellStyle name="Normal 9 4 2 2 2 2 2 3" xfId="4862" xr:uid="{796EEE3E-8864-44B3-BB17-87DF276A15DE}"/>
    <cellStyle name="Normal 9 4 2 2 2 2 3" xfId="2377" xr:uid="{1E427ABD-681B-46BA-994B-34782DAF8353}"/>
    <cellStyle name="Normal 9 4 2 2 2 2 3 2" xfId="4864" xr:uid="{144969E8-894F-431E-B7E3-8F78A3DDE9A1}"/>
    <cellStyle name="Normal 9 4 2 2 2 2 4" xfId="4059" xr:uid="{D440F350-F25C-4F13-9BDE-A1A520571943}"/>
    <cellStyle name="Normal 9 4 2 2 2 2 4 2" xfId="4865" xr:uid="{6307D495-0FFE-4461-A04A-A6BA705E7470}"/>
    <cellStyle name="Normal 9 4 2 2 2 2 5" xfId="4861" xr:uid="{F2EE2147-613A-41FD-8283-74D12A833262}"/>
    <cellStyle name="Normal 9 4 2 2 2 3" xfId="2378" xr:uid="{1EC9F42C-E047-4A3B-9D84-00250301F804}"/>
    <cellStyle name="Normal 9 4 2 2 2 3 2" xfId="2379" xr:uid="{AF599143-7132-4626-960F-16D7C09BDB4B}"/>
    <cellStyle name="Normal 9 4 2 2 2 3 2 2" xfId="4867" xr:uid="{E75053AF-EF67-41BD-B9C7-D0A62ADB600A}"/>
    <cellStyle name="Normal 9 4 2 2 2 3 3" xfId="4060" xr:uid="{D5C637D4-0F3F-4804-A513-9DBC50325B84}"/>
    <cellStyle name="Normal 9 4 2 2 2 3 3 2" xfId="4868" xr:uid="{7D71CC40-970F-4628-9BE4-FA86084B93B2}"/>
    <cellStyle name="Normal 9 4 2 2 2 3 4" xfId="4061" xr:uid="{309D0F78-79C8-497B-A972-983BEC0DD74F}"/>
    <cellStyle name="Normal 9 4 2 2 2 3 4 2" xfId="4869" xr:uid="{AEE57F05-AA35-47F6-B42A-580ECD91192A}"/>
    <cellStyle name="Normal 9 4 2 2 2 3 5" xfId="4866" xr:uid="{1D11B74D-3C73-4759-B33E-DAF69A184CA6}"/>
    <cellStyle name="Normal 9 4 2 2 2 4" xfId="2380" xr:uid="{1819F557-D303-4DD8-BF30-5695F5D88771}"/>
    <cellStyle name="Normal 9 4 2 2 2 4 2" xfId="4870" xr:uid="{1192DD16-F6CA-44A0-AFD4-6C7E5D3AE081}"/>
    <cellStyle name="Normal 9 4 2 2 2 5" xfId="4062" xr:uid="{155411E2-11A0-42E9-A4ED-9FC8EE50C9C6}"/>
    <cellStyle name="Normal 9 4 2 2 2 5 2" xfId="4871" xr:uid="{50D6608C-7A54-4E0D-AEF0-06B0AB6EA610}"/>
    <cellStyle name="Normal 9 4 2 2 2 6" xfId="4063" xr:uid="{0E375CAD-F21E-42DF-AFCA-CD01006BF20C}"/>
    <cellStyle name="Normal 9 4 2 2 2 6 2" xfId="4872" xr:uid="{F0BACD35-4738-4C11-8CE2-D26618CE340F}"/>
    <cellStyle name="Normal 9 4 2 2 2 7" xfId="4860" xr:uid="{EC0825F8-355F-40B0-8097-18BC8D6FE565}"/>
    <cellStyle name="Normal 9 4 2 2 3" xfId="858" xr:uid="{E7C87FDB-00BE-43BE-AAAB-0E6F604B3650}"/>
    <cellStyle name="Normal 9 4 2 2 3 2" xfId="2381" xr:uid="{91783544-62A1-4094-9F98-BB9ECFD94143}"/>
    <cellStyle name="Normal 9 4 2 2 3 2 2" xfId="2382" xr:uid="{B3A3D2EC-7DE7-4BC2-9DEB-9BA25DF69750}"/>
    <cellStyle name="Normal 9 4 2 2 3 2 2 2" xfId="4875" xr:uid="{B7C59B30-E570-4D85-AD4A-9C11BFD14FBE}"/>
    <cellStyle name="Normal 9 4 2 2 3 2 3" xfId="4064" xr:uid="{B7313D6F-546A-477A-9855-7B782F8BEEE6}"/>
    <cellStyle name="Normal 9 4 2 2 3 2 3 2" xfId="4876" xr:uid="{1D9D704E-045E-4DC9-B04E-655CA2523845}"/>
    <cellStyle name="Normal 9 4 2 2 3 2 4" xfId="4065" xr:uid="{3A0442E8-EB5E-4CDF-BC70-ED40EF895D91}"/>
    <cellStyle name="Normal 9 4 2 2 3 2 4 2" xfId="4877" xr:uid="{61E4A6BB-DB92-4490-AC21-4A9465254B94}"/>
    <cellStyle name="Normal 9 4 2 2 3 2 5" xfId="4874" xr:uid="{BD67E388-C843-494B-B6D7-2936391AF7D6}"/>
    <cellStyle name="Normal 9 4 2 2 3 3" xfId="2383" xr:uid="{56C0E79F-C5E0-4DC5-8A9C-E623B9C25C86}"/>
    <cellStyle name="Normal 9 4 2 2 3 3 2" xfId="4878" xr:uid="{191AFF2C-494F-479A-9E83-1789E0D6A9A0}"/>
    <cellStyle name="Normal 9 4 2 2 3 4" xfId="4066" xr:uid="{FFB028F7-06DC-4F99-B83D-4A3F1014B34F}"/>
    <cellStyle name="Normal 9 4 2 2 3 4 2" xfId="4879" xr:uid="{E386CC77-3ADC-4B1B-B0A4-E181BCE9590B}"/>
    <cellStyle name="Normal 9 4 2 2 3 5" xfId="4067" xr:uid="{855FA753-6DBC-4345-9B30-C7F0B00A0FE6}"/>
    <cellStyle name="Normal 9 4 2 2 3 5 2" xfId="4880" xr:uid="{90527CFC-0183-4D74-AF5B-9D53DC945747}"/>
    <cellStyle name="Normal 9 4 2 2 3 6" xfId="4873" xr:uid="{3A664AE1-211A-4D6A-9710-7F816E7C36E9}"/>
    <cellStyle name="Normal 9 4 2 2 4" xfId="2384" xr:uid="{975B9A9B-699D-4A9A-ADAF-539FEEB71E21}"/>
    <cellStyle name="Normal 9 4 2 2 4 2" xfId="2385" xr:uid="{83AAF37B-85B7-4D9A-B1AB-A3826A739C2C}"/>
    <cellStyle name="Normal 9 4 2 2 4 2 2" xfId="4882" xr:uid="{DAAA9E9B-C9B1-4F6E-8474-7F6755A032FB}"/>
    <cellStyle name="Normal 9 4 2 2 4 3" xfId="4068" xr:uid="{A3C9DF02-B1F9-4A40-B0A4-ED047B3353F2}"/>
    <cellStyle name="Normal 9 4 2 2 4 3 2" xfId="4883" xr:uid="{DB60AE4B-80AA-4096-AC08-468570327AD1}"/>
    <cellStyle name="Normal 9 4 2 2 4 4" xfId="4069" xr:uid="{61A33755-8E52-4468-B328-0FFDA936E6E2}"/>
    <cellStyle name="Normal 9 4 2 2 4 4 2" xfId="4884" xr:uid="{F9709BEE-9667-4948-877C-3D2487798290}"/>
    <cellStyle name="Normal 9 4 2 2 4 5" xfId="4881" xr:uid="{70310CF6-B018-42C2-8BD1-4AF301372DAA}"/>
    <cellStyle name="Normal 9 4 2 2 5" xfId="2386" xr:uid="{46EFF373-EF67-4954-B1B3-1D2705FBDC7C}"/>
    <cellStyle name="Normal 9 4 2 2 5 2" xfId="4070" xr:uid="{CBF8A90C-C5CA-406D-8A20-F03542475333}"/>
    <cellStyle name="Normal 9 4 2 2 5 2 2" xfId="4886" xr:uid="{820525D5-7598-4FB8-82BB-35EF60454D7C}"/>
    <cellStyle name="Normal 9 4 2 2 5 3" xfId="4071" xr:uid="{9D41832B-0112-45F2-BE44-8063DAD727B8}"/>
    <cellStyle name="Normal 9 4 2 2 5 3 2" xfId="4887" xr:uid="{87128D12-BAFF-45F8-99AB-68355D929134}"/>
    <cellStyle name="Normal 9 4 2 2 5 4" xfId="4072" xr:uid="{A513555C-5B2E-49D2-8876-47DAE44F08E8}"/>
    <cellStyle name="Normal 9 4 2 2 5 4 2" xfId="4888" xr:uid="{C2442152-7E4B-4FE4-86D6-8A1FBACCE6F7}"/>
    <cellStyle name="Normal 9 4 2 2 5 5" xfId="4885" xr:uid="{5B8FC709-6F0E-4FDF-90C2-90CFFEDFE919}"/>
    <cellStyle name="Normal 9 4 2 2 6" xfId="4073" xr:uid="{2A288647-B309-41A4-9AD6-CE62CD3AC6E9}"/>
    <cellStyle name="Normal 9 4 2 2 6 2" xfId="4889" xr:uid="{341F2C0F-2678-4FDE-AF85-6F24ECFA0214}"/>
    <cellStyle name="Normal 9 4 2 2 7" xfId="4074" xr:uid="{F4594BDF-BCEF-475C-9A5E-ED2C021A88BC}"/>
    <cellStyle name="Normal 9 4 2 2 7 2" xfId="4890" xr:uid="{4A4D33EF-37E1-4CC3-92A2-3A5D6786A617}"/>
    <cellStyle name="Normal 9 4 2 2 8" xfId="4075" xr:uid="{6EFE44FF-4B26-41C0-83DF-9995A9A38252}"/>
    <cellStyle name="Normal 9 4 2 2 8 2" xfId="4891" xr:uid="{34ABEF5D-4DF6-4361-9DE7-52AB40208279}"/>
    <cellStyle name="Normal 9 4 2 2 9" xfId="4859" xr:uid="{3559C735-430C-444F-B41D-0F928C5B3AA7}"/>
    <cellStyle name="Normal 9 4 2 3" xfId="413" xr:uid="{E342606A-B141-45C5-8780-CEE891DA0D8F}"/>
    <cellStyle name="Normal 9 4 2 3 2" xfId="859" xr:uid="{B9AA9A8A-68FF-4A73-8262-0EA5122F787F}"/>
    <cellStyle name="Normal 9 4 2 3 2 2" xfId="860" xr:uid="{A6982C07-C10D-4E0F-A4F9-28B00870C937}"/>
    <cellStyle name="Normal 9 4 2 3 2 2 2" xfId="2387" xr:uid="{4CF88362-FAB3-4C49-A768-6E75BBBF6297}"/>
    <cellStyle name="Normal 9 4 2 3 2 2 2 2" xfId="2388" xr:uid="{C432C9B4-8227-42E8-AD19-EE295B7AC86B}"/>
    <cellStyle name="Normal 9 4 2 3 2 2 2 2 2" xfId="4896" xr:uid="{E3F5F6F1-FAD0-45B7-B8EB-5C75AFC5566B}"/>
    <cellStyle name="Normal 9 4 2 3 2 2 2 3" xfId="4895" xr:uid="{5FBDFCB2-248A-420D-B3EF-3F7284AD7404}"/>
    <cellStyle name="Normal 9 4 2 3 2 2 3" xfId="2389" xr:uid="{AF717CC4-5E4B-41AC-8341-D9994B76C739}"/>
    <cellStyle name="Normal 9 4 2 3 2 2 3 2" xfId="4897" xr:uid="{3FCB03CF-0B85-4294-A8CE-EAACE6346C87}"/>
    <cellStyle name="Normal 9 4 2 3 2 2 4" xfId="4894" xr:uid="{4A285BD7-ADAB-4025-96BA-B72538C9A8A9}"/>
    <cellStyle name="Normal 9 4 2 3 2 3" xfId="2390" xr:uid="{17A8AECA-0328-43EB-9D8B-F1302743871C}"/>
    <cellStyle name="Normal 9 4 2 3 2 3 2" xfId="2391" xr:uid="{6C1BDEAF-84EC-4219-AA0A-1826AA249E33}"/>
    <cellStyle name="Normal 9 4 2 3 2 3 2 2" xfId="4899" xr:uid="{588045C2-FAE7-4B8E-93D9-D4BDA8EC7A95}"/>
    <cellStyle name="Normal 9 4 2 3 2 3 3" xfId="4898" xr:uid="{4359B56A-693C-482B-AABC-823529E77FFF}"/>
    <cellStyle name="Normal 9 4 2 3 2 4" xfId="2392" xr:uid="{CCA5C3E1-9479-47E8-BE6A-0DE90BAFC56C}"/>
    <cellStyle name="Normal 9 4 2 3 2 4 2" xfId="4900" xr:uid="{4DB23C26-93EE-4B6B-B6FF-E5215BAFEDFE}"/>
    <cellStyle name="Normal 9 4 2 3 2 5" xfId="4893" xr:uid="{784D95FD-A674-4071-95A5-9CC6E5D9AA74}"/>
    <cellStyle name="Normal 9 4 2 3 3" xfId="861" xr:uid="{14C7D409-5958-4041-B203-AC265B38CDF8}"/>
    <cellStyle name="Normal 9 4 2 3 3 2" xfId="2393" xr:uid="{857E123B-0E61-4B91-94AC-451DFBAC9217}"/>
    <cellStyle name="Normal 9 4 2 3 3 2 2" xfId="2394" xr:uid="{9D072306-4650-4DB5-94B9-EF034B4AE1AC}"/>
    <cellStyle name="Normal 9 4 2 3 3 2 2 2" xfId="4903" xr:uid="{32922FC9-3947-4725-95AD-9EA568C51D76}"/>
    <cellStyle name="Normal 9 4 2 3 3 2 3" xfId="4902" xr:uid="{5C60ED09-E678-42EC-A4FB-88D76C70EF69}"/>
    <cellStyle name="Normal 9 4 2 3 3 3" xfId="2395" xr:uid="{AA946582-ED36-4A3D-AD13-8EAB9CF9D079}"/>
    <cellStyle name="Normal 9 4 2 3 3 3 2" xfId="4904" xr:uid="{148AEE18-93CF-47ED-9DBD-5F79EEB74DFE}"/>
    <cellStyle name="Normal 9 4 2 3 3 4" xfId="4076" xr:uid="{1A3833B7-D72F-49E7-8067-1FA91D8F5E97}"/>
    <cellStyle name="Normal 9 4 2 3 3 4 2" xfId="4905" xr:uid="{0D9F9233-527C-451C-A001-DF106C7A2D3A}"/>
    <cellStyle name="Normal 9 4 2 3 3 5" xfId="4901" xr:uid="{2D781BE8-AB5F-44B1-A543-F177F747B9F9}"/>
    <cellStyle name="Normal 9 4 2 3 4" xfId="2396" xr:uid="{CCAE02B0-78DF-4707-BDFF-79BB5EB253BF}"/>
    <cellStyle name="Normal 9 4 2 3 4 2" xfId="2397" xr:uid="{6AA60687-B8B3-434C-99D9-D066F62EFF4C}"/>
    <cellStyle name="Normal 9 4 2 3 4 2 2" xfId="4907" xr:uid="{FFFBFC6D-795C-43B2-A683-FF77E2013EA4}"/>
    <cellStyle name="Normal 9 4 2 3 4 3" xfId="4906" xr:uid="{FF729798-B948-4F13-8485-46AF8FE1642F}"/>
    <cellStyle name="Normal 9 4 2 3 5" xfId="2398" xr:uid="{DBB8DA0D-42FC-4019-9A8C-134E2B6BEA34}"/>
    <cellStyle name="Normal 9 4 2 3 5 2" xfId="4908" xr:uid="{9D03E752-A971-447C-B58B-ED5045D80C8A}"/>
    <cellStyle name="Normal 9 4 2 3 6" xfId="4077" xr:uid="{61C505A1-CD7B-48EB-9DCD-35570FCF945C}"/>
    <cellStyle name="Normal 9 4 2 3 6 2" xfId="4909" xr:uid="{B0D2F5E7-08B0-4F43-BCCE-52D8C2956755}"/>
    <cellStyle name="Normal 9 4 2 3 7" xfId="4892" xr:uid="{29CF4677-8765-47B4-B5AB-6DBAD4BEAE38}"/>
    <cellStyle name="Normal 9 4 2 4" xfId="414" xr:uid="{E0855A82-CDC0-4822-8DF3-1C4CF51ACEB7}"/>
    <cellStyle name="Normal 9 4 2 4 2" xfId="862" xr:uid="{ABEDE775-4CB3-41EF-8DD5-4DED55957A6E}"/>
    <cellStyle name="Normal 9 4 2 4 2 2" xfId="2399" xr:uid="{CE2F3B49-474E-4159-823F-42B23906A709}"/>
    <cellStyle name="Normal 9 4 2 4 2 2 2" xfId="2400" xr:uid="{CF2EA898-5B86-4AA2-AEF3-79698805EF0C}"/>
    <cellStyle name="Normal 9 4 2 4 2 2 2 2" xfId="4913" xr:uid="{8E76477E-F300-43CF-8A32-1ADB16CBC78C}"/>
    <cellStyle name="Normal 9 4 2 4 2 2 3" xfId="4912" xr:uid="{C602937A-8550-45FE-9FB8-7A006C693509}"/>
    <cellStyle name="Normal 9 4 2 4 2 3" xfId="2401" xr:uid="{00940705-9E78-4E61-A7CB-2FA588EA4E2E}"/>
    <cellStyle name="Normal 9 4 2 4 2 3 2" xfId="4914" xr:uid="{A03B4794-7B14-4B25-8FD3-538393DA5841}"/>
    <cellStyle name="Normal 9 4 2 4 2 4" xfId="4078" xr:uid="{25704E1E-272D-4296-BE0E-48DB78857AE2}"/>
    <cellStyle name="Normal 9 4 2 4 2 4 2" xfId="4915" xr:uid="{330E3C15-906F-4192-AC2D-0FED0683D6B9}"/>
    <cellStyle name="Normal 9 4 2 4 2 5" xfId="4911" xr:uid="{7C97E35C-0F86-4741-9DC3-CD9EE305022F}"/>
    <cellStyle name="Normal 9 4 2 4 3" xfId="2402" xr:uid="{6D9BBDA3-1848-4703-ACE2-FF9CBB1130C9}"/>
    <cellStyle name="Normal 9 4 2 4 3 2" xfId="2403" xr:uid="{66E257CE-9D3C-4B38-BDBD-A1FDF43CB8CE}"/>
    <cellStyle name="Normal 9 4 2 4 3 2 2" xfId="4917" xr:uid="{69FCA507-C0D2-4B4A-9ADC-9EE7BBFC5702}"/>
    <cellStyle name="Normal 9 4 2 4 3 3" xfId="4916" xr:uid="{2032AB6F-5BD8-4254-AB7F-0947F8081A91}"/>
    <cellStyle name="Normal 9 4 2 4 4" xfId="2404" xr:uid="{FE0EE9F0-BAD1-4B6F-9954-50D3BE4F2C8C}"/>
    <cellStyle name="Normal 9 4 2 4 4 2" xfId="4918" xr:uid="{6C8AF73A-0910-4559-A75E-057E99C4F45D}"/>
    <cellStyle name="Normal 9 4 2 4 5" xfId="4079" xr:uid="{D0A6FBA9-3CC1-48B4-BFE9-ED889A2ABBDC}"/>
    <cellStyle name="Normal 9 4 2 4 5 2" xfId="4919" xr:uid="{30507E9A-38B6-41C3-8DA2-E0F45820380E}"/>
    <cellStyle name="Normal 9 4 2 4 6" xfId="4910" xr:uid="{6925D7B3-E02C-4422-A8BF-C528B6E8574C}"/>
    <cellStyle name="Normal 9 4 2 5" xfId="415" xr:uid="{A2277482-5D24-4113-9F48-5DC48FA3E485}"/>
    <cellStyle name="Normal 9 4 2 5 2" xfId="2405" xr:uid="{93B1A78B-4F8D-4D56-8E4A-780B42D471EB}"/>
    <cellStyle name="Normal 9 4 2 5 2 2" xfId="2406" xr:uid="{D36D63BF-582A-421C-A6CA-5A74CC1C776A}"/>
    <cellStyle name="Normal 9 4 2 5 2 2 2" xfId="4922" xr:uid="{56A5B9AC-0A2E-4675-9E80-104CB0D1C430}"/>
    <cellStyle name="Normal 9 4 2 5 2 3" xfId="4921" xr:uid="{13578BFA-D595-4AE4-A227-06CF63954B40}"/>
    <cellStyle name="Normal 9 4 2 5 3" xfId="2407" xr:uid="{FD5AB398-C74D-48BD-A45A-E93D06DF496F}"/>
    <cellStyle name="Normal 9 4 2 5 3 2" xfId="4923" xr:uid="{D69B712D-CC3A-4B99-9B7B-54DB11C73025}"/>
    <cellStyle name="Normal 9 4 2 5 4" xfId="4080" xr:uid="{1C3C32FC-7C26-4EED-B346-0118299AD62A}"/>
    <cellStyle name="Normal 9 4 2 5 4 2" xfId="4924" xr:uid="{7C623ABD-1B04-4E2C-8AB2-F6AD2C955B6B}"/>
    <cellStyle name="Normal 9 4 2 5 5" xfId="4920" xr:uid="{8597F253-F725-4EB7-BD7E-A01532110006}"/>
    <cellStyle name="Normal 9 4 2 6" xfId="2408" xr:uid="{1E5432BA-AB2B-46B6-A682-0BE922F6A17A}"/>
    <cellStyle name="Normal 9 4 2 6 2" xfId="2409" xr:uid="{C61B1643-9DDB-4F89-883E-38B1ED6E29F4}"/>
    <cellStyle name="Normal 9 4 2 6 2 2" xfId="4926" xr:uid="{9930B297-2077-41AC-874E-B7823F29AD5B}"/>
    <cellStyle name="Normal 9 4 2 6 3" xfId="4081" xr:uid="{FA47A640-56D0-4B85-892E-04B571268F91}"/>
    <cellStyle name="Normal 9 4 2 6 3 2" xfId="4927" xr:uid="{670E6435-0406-48EC-AA89-5552663B1040}"/>
    <cellStyle name="Normal 9 4 2 6 4" xfId="4082" xr:uid="{3F507BEE-E26A-4586-8BDD-B93E6770F0BA}"/>
    <cellStyle name="Normal 9 4 2 6 4 2" xfId="4928" xr:uid="{A522C00F-F434-4BD7-85A9-D0BC62E9E20C}"/>
    <cellStyle name="Normal 9 4 2 6 5" xfId="4925" xr:uid="{BF5A9EC5-0EBA-4B01-8595-2A7C94DF7C69}"/>
    <cellStyle name="Normal 9 4 2 7" xfId="2410" xr:uid="{2E5CE26D-9FFD-419B-9364-69FA9ADAF26E}"/>
    <cellStyle name="Normal 9 4 2 7 2" xfId="4929" xr:uid="{AFC0C118-B642-4F78-A159-70379B891D43}"/>
    <cellStyle name="Normal 9 4 2 8" xfId="4083" xr:uid="{5505EEF7-E4FF-4ED0-B776-1322EC58E2BC}"/>
    <cellStyle name="Normal 9 4 2 8 2" xfId="4930" xr:uid="{542EE9C2-DCB2-4D5E-B6EB-FAF44B382337}"/>
    <cellStyle name="Normal 9 4 2 9" xfId="4084" xr:uid="{918954EB-B96E-40CB-B8D1-8AA47E2BDD34}"/>
    <cellStyle name="Normal 9 4 2 9 2" xfId="4931" xr:uid="{3D6312FD-4186-47B8-B744-7DC9F30D526E}"/>
    <cellStyle name="Normal 9 4 3" xfId="175" xr:uid="{0F287426-C1F3-4F83-A71C-7E22ACC7CC7A}"/>
    <cellStyle name="Normal 9 4 3 2" xfId="176" xr:uid="{73A1B8EC-7DF9-4573-9EBA-B8331A756529}"/>
    <cellStyle name="Normal 9 4 3 2 2" xfId="863" xr:uid="{B431034B-F81D-4BD9-87F1-A5680D19CEC8}"/>
    <cellStyle name="Normal 9 4 3 2 2 2" xfId="2411" xr:uid="{2BD54CF6-F232-46E9-865B-B1BD924B55EE}"/>
    <cellStyle name="Normal 9 4 3 2 2 2 2" xfId="2412" xr:uid="{4DFC4493-40E1-49C8-9D04-24A83C14283F}"/>
    <cellStyle name="Normal 9 4 3 2 2 2 2 2" xfId="4500" xr:uid="{1E2B21C1-1F24-4794-BC21-F089B9C56EB9}"/>
    <cellStyle name="Normal 9 4 3 2 2 2 2 2 2" xfId="5307" xr:uid="{EE3BB764-3A86-40CC-9EE3-1ADFAD7C2A5D}"/>
    <cellStyle name="Normal 9 4 3 2 2 2 2 2 3" xfId="4936" xr:uid="{BF1B9185-4700-4AF5-96C6-E3E4440C9137}"/>
    <cellStyle name="Normal 9 4 3 2 2 2 3" xfId="4501" xr:uid="{FA967E1B-99E3-46CC-843B-85ACF4186060}"/>
    <cellStyle name="Normal 9 4 3 2 2 2 3 2" xfId="5308" xr:uid="{766611EA-ED12-4780-80C3-5E443994DBDD}"/>
    <cellStyle name="Normal 9 4 3 2 2 2 3 3" xfId="4935" xr:uid="{9D02E3C5-65FF-4312-B29A-461CC9A161E8}"/>
    <cellStyle name="Normal 9 4 3 2 2 3" xfId="2413" xr:uid="{47E53777-0979-4D42-9EB4-EF9820DA9E97}"/>
    <cellStyle name="Normal 9 4 3 2 2 3 2" xfId="4502" xr:uid="{B973AA58-565F-4AF2-8F8A-C176502772AF}"/>
    <cellStyle name="Normal 9 4 3 2 2 3 2 2" xfId="5309" xr:uid="{931E2E05-7F9C-4353-B6E1-F79D4AD99B58}"/>
    <cellStyle name="Normal 9 4 3 2 2 3 2 3" xfId="4937" xr:uid="{2A5BC911-83E1-4309-B671-C90C684B0B5B}"/>
    <cellStyle name="Normal 9 4 3 2 2 4" xfId="4085" xr:uid="{66AD908E-1666-4330-87C2-8F7F8A708769}"/>
    <cellStyle name="Normal 9 4 3 2 2 4 2" xfId="4938" xr:uid="{02854066-FC38-4EBC-8DCD-70E80EB7DD62}"/>
    <cellStyle name="Normal 9 4 3 2 2 5" xfId="4934" xr:uid="{174E7C3E-0497-4A6A-853C-A06649D5D65D}"/>
    <cellStyle name="Normal 9 4 3 2 3" xfId="2414" xr:uid="{72F6B7BB-310A-4FF5-8DE9-7D56894180F5}"/>
    <cellStyle name="Normal 9 4 3 2 3 2" xfId="2415" xr:uid="{96CF62FD-19DD-42D6-96D4-2022BA59D97C}"/>
    <cellStyle name="Normal 9 4 3 2 3 2 2" xfId="4503" xr:uid="{830D1EE1-55C6-4E11-888B-98A04B488F16}"/>
    <cellStyle name="Normal 9 4 3 2 3 2 2 2" xfId="5310" xr:uid="{6DA5212A-99E9-4E67-8523-EFCE7F7D00E2}"/>
    <cellStyle name="Normal 9 4 3 2 3 2 2 3" xfId="4940" xr:uid="{728C1F86-DD25-4EC3-B261-2105E1974EAC}"/>
    <cellStyle name="Normal 9 4 3 2 3 3" xfId="4086" xr:uid="{56184C14-E3B0-4B10-84A5-633F5CCAB703}"/>
    <cellStyle name="Normal 9 4 3 2 3 3 2" xfId="4941" xr:uid="{6CF779A6-B96A-4F64-8FD1-9DDAEDB6F529}"/>
    <cellStyle name="Normal 9 4 3 2 3 4" xfId="4087" xr:uid="{1C156073-1DFA-4246-81B8-015758D6C233}"/>
    <cellStyle name="Normal 9 4 3 2 3 4 2" xfId="4942" xr:uid="{AB69A842-ABF3-404E-9F56-86633615E8EA}"/>
    <cellStyle name="Normal 9 4 3 2 3 5" xfId="4939" xr:uid="{47650DFE-46C1-4DFA-94A1-2EFA1AABACD9}"/>
    <cellStyle name="Normal 9 4 3 2 4" xfId="2416" xr:uid="{1A799AF5-D93B-434C-81D7-EAC6B635F23A}"/>
    <cellStyle name="Normal 9 4 3 2 4 2" xfId="4504" xr:uid="{F5EB3F23-27D7-4688-9D8C-C2AB84DDF23C}"/>
    <cellStyle name="Normal 9 4 3 2 4 2 2" xfId="5311" xr:uid="{CE254CFD-960E-4DB1-B094-F3736869FBBE}"/>
    <cellStyle name="Normal 9 4 3 2 4 2 3" xfId="4943" xr:uid="{0023163B-55ED-4368-A46F-3B58A73203AF}"/>
    <cellStyle name="Normal 9 4 3 2 5" xfId="4088" xr:uid="{8DB8C631-EAC4-4475-B31A-B245649BBD35}"/>
    <cellStyle name="Normal 9 4 3 2 5 2" xfId="4944" xr:uid="{DB60F3FA-4C1F-4A8E-83F5-96965366041C}"/>
    <cellStyle name="Normal 9 4 3 2 6" xfId="4089" xr:uid="{24CB2532-B827-45E6-A04B-7FB550D32923}"/>
    <cellStyle name="Normal 9 4 3 2 6 2" xfId="4945" xr:uid="{DC186F77-A99E-47E6-B029-D77B16C6242B}"/>
    <cellStyle name="Normal 9 4 3 2 7" xfId="4933" xr:uid="{000C6140-8358-4A34-A17C-547AC33BC9C9}"/>
    <cellStyle name="Normal 9 4 3 3" xfId="416" xr:uid="{3C0802C2-AB7D-4483-82E6-AA826EAC9D39}"/>
    <cellStyle name="Normal 9 4 3 3 2" xfId="2417" xr:uid="{FEDEFBAA-36AD-4006-9E77-62B8132A4CEC}"/>
    <cellStyle name="Normal 9 4 3 3 2 2" xfId="2418" xr:uid="{EBE33DBA-25EC-4F79-8707-948E5739AA46}"/>
    <cellStyle name="Normal 9 4 3 3 2 2 2" xfId="4505" xr:uid="{288E26B7-9049-43B2-AF3B-63CCC0E7EF59}"/>
    <cellStyle name="Normal 9 4 3 3 2 2 2 2" xfId="5312" xr:uid="{71EC6CA4-022E-4F2D-A3AB-B637B44E9FA9}"/>
    <cellStyle name="Normal 9 4 3 3 2 2 2 3" xfId="4948" xr:uid="{544B22B4-786C-410F-8013-F975C5427237}"/>
    <cellStyle name="Normal 9 4 3 3 2 3" xfId="4090" xr:uid="{B666D0D3-44AC-4A26-84E5-7838F24F6477}"/>
    <cellStyle name="Normal 9 4 3 3 2 3 2" xfId="4949" xr:uid="{A83A3360-CBCA-4173-A703-B3E58A11C476}"/>
    <cellStyle name="Normal 9 4 3 3 2 4" xfId="4091" xr:uid="{B5D5ADEB-6F6A-4286-83A9-10C942535A8B}"/>
    <cellStyle name="Normal 9 4 3 3 2 4 2" xfId="4950" xr:uid="{1F220B4B-B86A-4671-A9AC-73B61FDF9F45}"/>
    <cellStyle name="Normal 9 4 3 3 2 5" xfId="4947" xr:uid="{B9A4F36B-23B7-4714-954C-276D39364D9C}"/>
    <cellStyle name="Normal 9 4 3 3 3" xfId="2419" xr:uid="{61EBE2B9-E976-4B4D-80E5-3A0F355DFD9B}"/>
    <cellStyle name="Normal 9 4 3 3 3 2" xfId="4506" xr:uid="{D325566D-BB43-452F-A6D1-D2F1791FFD4C}"/>
    <cellStyle name="Normal 9 4 3 3 3 2 2" xfId="5313" xr:uid="{5100E9C0-C8A7-4B65-9824-8AF4B3E725FC}"/>
    <cellStyle name="Normal 9 4 3 3 3 2 3" xfId="4951" xr:uid="{35ADAFA6-35C8-4B67-B973-4E89F05AEA8B}"/>
    <cellStyle name="Normal 9 4 3 3 4" xfId="4092" xr:uid="{830871BC-04F0-445D-9611-6BB9705C847A}"/>
    <cellStyle name="Normal 9 4 3 3 4 2" xfId="4952" xr:uid="{D867874F-0D6B-4BC4-9E4D-7702F5EFF669}"/>
    <cellStyle name="Normal 9 4 3 3 5" xfId="4093" xr:uid="{6BFDAC99-B8F4-4A62-9E95-4FDF11493FA7}"/>
    <cellStyle name="Normal 9 4 3 3 5 2" xfId="4953" xr:uid="{B19FA737-1AD3-4DE2-8711-91D5DB604D8F}"/>
    <cellStyle name="Normal 9 4 3 3 6" xfId="4946" xr:uid="{9D8798C3-292A-402D-936B-C6E85FAC8E1E}"/>
    <cellStyle name="Normal 9 4 3 4" xfId="2420" xr:uid="{830E10F5-B313-4F55-A62F-F0F1D072FEE2}"/>
    <cellStyle name="Normal 9 4 3 4 2" xfId="2421" xr:uid="{84C527A0-4D8C-4FA9-8CB9-FE55378E1FAB}"/>
    <cellStyle name="Normal 9 4 3 4 2 2" xfId="4507" xr:uid="{623221F9-AA06-4359-BB11-9DF15FE571E4}"/>
    <cellStyle name="Normal 9 4 3 4 2 2 2" xfId="5314" xr:uid="{46CBB13A-83D8-448B-A171-5BB1A817C578}"/>
    <cellStyle name="Normal 9 4 3 4 2 2 3" xfId="4955" xr:uid="{C72B46BF-0DC7-4343-AC90-B09B9FC50CA7}"/>
    <cellStyle name="Normal 9 4 3 4 3" xfId="4094" xr:uid="{022FA640-ED9A-4884-8201-4A1EC059102A}"/>
    <cellStyle name="Normal 9 4 3 4 3 2" xfId="4956" xr:uid="{1EDEE0D7-31C6-4770-B00A-CF6ADEB767F2}"/>
    <cellStyle name="Normal 9 4 3 4 4" xfId="4095" xr:uid="{33D6EA28-8CF6-41A4-B956-0F84463DF083}"/>
    <cellStyle name="Normal 9 4 3 4 4 2" xfId="4957" xr:uid="{3AAAF788-B84C-4E01-A4F6-3E25024C7D26}"/>
    <cellStyle name="Normal 9 4 3 4 5" xfId="4954" xr:uid="{AF9CF737-412C-4C88-903F-731674F292C8}"/>
    <cellStyle name="Normal 9 4 3 5" xfId="2422" xr:uid="{0BB95D2C-82D8-47C8-A293-4C359F1295B5}"/>
    <cellStyle name="Normal 9 4 3 5 2" xfId="4096" xr:uid="{EAEE3BD3-6D56-4975-8923-45F409CD5C5D}"/>
    <cellStyle name="Normal 9 4 3 5 2 2" xfId="4959" xr:uid="{21267641-80BC-4876-B18C-00E64C4D971B}"/>
    <cellStyle name="Normal 9 4 3 5 3" xfId="4097" xr:uid="{B372D566-9952-46F0-B874-8083B1DACD23}"/>
    <cellStyle name="Normal 9 4 3 5 3 2" xfId="4960" xr:uid="{D4A71690-C130-44A1-9B41-4CDD3ED2188D}"/>
    <cellStyle name="Normal 9 4 3 5 4" xfId="4098" xr:uid="{E1EB9550-3BB1-453C-B50F-0D2845F07B5D}"/>
    <cellStyle name="Normal 9 4 3 5 4 2" xfId="4961" xr:uid="{AAB25994-255C-4ADE-8816-A828F8619A66}"/>
    <cellStyle name="Normal 9 4 3 5 5" xfId="4958" xr:uid="{47F062D5-AE72-4BED-973A-8D53B57620B6}"/>
    <cellStyle name="Normal 9 4 3 6" xfId="4099" xr:uid="{7CB518DF-A8B9-4E3E-B3BE-C53E2CF62404}"/>
    <cellStyle name="Normal 9 4 3 6 2" xfId="4962" xr:uid="{D0EBCAB0-721C-4FC7-8C37-74FA95202D7C}"/>
    <cellStyle name="Normal 9 4 3 7" xfId="4100" xr:uid="{FB60E035-A3B7-4721-BA12-08329AD0CDD3}"/>
    <cellStyle name="Normal 9 4 3 7 2" xfId="4963" xr:uid="{338B4831-A2AF-4D45-9557-23D0FA89635C}"/>
    <cellStyle name="Normal 9 4 3 8" xfId="4101" xr:uid="{DA5F0516-A2CC-4171-9C2F-9A3AB6E0DCB4}"/>
    <cellStyle name="Normal 9 4 3 8 2" xfId="4964" xr:uid="{C1582B2A-442C-434E-A920-BFC55C72BB6A}"/>
    <cellStyle name="Normal 9 4 3 9" xfId="4932" xr:uid="{B93A6AB7-3804-4A2D-8212-BB7AD999FC70}"/>
    <cellStyle name="Normal 9 4 4" xfId="177" xr:uid="{30A782A3-E69B-4E89-9D0F-3C27D78AE37E}"/>
    <cellStyle name="Normal 9 4 4 2" xfId="864" xr:uid="{78A53AE3-0B9C-4E1A-B51D-9AB2670FFA0D}"/>
    <cellStyle name="Normal 9 4 4 2 2" xfId="865" xr:uid="{DC64106C-3316-4FEF-8CA7-7042ED1FA9EB}"/>
    <cellStyle name="Normal 9 4 4 2 2 2" xfId="2423" xr:uid="{C46F8F7C-623D-4027-9391-7AB42D2E3986}"/>
    <cellStyle name="Normal 9 4 4 2 2 2 2" xfId="2424" xr:uid="{AB17D0D3-124E-4DC8-8BCD-31862A5D9BDC}"/>
    <cellStyle name="Normal 9 4 4 2 2 2 2 2" xfId="4969" xr:uid="{A934F7CA-FAB7-4E45-9EF3-6319756E5A91}"/>
    <cellStyle name="Normal 9 4 4 2 2 2 3" xfId="4968" xr:uid="{8561FEC5-5A01-4D7B-9E6E-BD139C00B57C}"/>
    <cellStyle name="Normal 9 4 4 2 2 3" xfId="2425" xr:uid="{EF6C956C-177D-4E56-B632-694AC1840469}"/>
    <cellStyle name="Normal 9 4 4 2 2 3 2" xfId="4970" xr:uid="{C4689D94-878D-4711-A7BD-A7701D190087}"/>
    <cellStyle name="Normal 9 4 4 2 2 4" xfId="4102" xr:uid="{C39DE546-1B19-4838-ACD8-F03AC453F0D1}"/>
    <cellStyle name="Normal 9 4 4 2 2 4 2" xfId="4971" xr:uid="{A690F42C-F6E2-4689-A3A3-5C6FCA2257E8}"/>
    <cellStyle name="Normal 9 4 4 2 2 5" xfId="4967" xr:uid="{30044118-87BD-4C39-820A-5A54B4994FAB}"/>
    <cellStyle name="Normal 9 4 4 2 3" xfId="2426" xr:uid="{3D0DD1CA-0081-40AD-B7CF-43E54F775190}"/>
    <cellStyle name="Normal 9 4 4 2 3 2" xfId="2427" xr:uid="{4927C365-18D4-4CC1-B33B-94857DFB4212}"/>
    <cellStyle name="Normal 9 4 4 2 3 2 2" xfId="4973" xr:uid="{04889C4C-C7C3-4F5C-951E-BA368B4CB526}"/>
    <cellStyle name="Normal 9 4 4 2 3 3" xfId="4972" xr:uid="{FC16FEED-0D4D-42AE-9350-76499A986109}"/>
    <cellStyle name="Normal 9 4 4 2 4" xfId="2428" xr:uid="{D11682F9-CD33-4943-8E64-98EA9A12B9B4}"/>
    <cellStyle name="Normal 9 4 4 2 4 2" xfId="4974" xr:uid="{F44AC6AA-78AE-407B-BE20-7298FED10D46}"/>
    <cellStyle name="Normal 9 4 4 2 5" xfId="4103" xr:uid="{E79A2BA1-F9B0-452F-ADD5-79420F15DDB3}"/>
    <cellStyle name="Normal 9 4 4 2 5 2" xfId="4975" xr:uid="{BE50ED91-F165-47F9-966D-6F41ECCB1820}"/>
    <cellStyle name="Normal 9 4 4 2 6" xfId="4966" xr:uid="{6F0083E4-F859-4CAE-9D5A-88A17E7FDCEE}"/>
    <cellStyle name="Normal 9 4 4 3" xfId="866" xr:uid="{C2695B00-115C-4088-8025-A621C5B20C09}"/>
    <cellStyle name="Normal 9 4 4 3 2" xfId="2429" xr:uid="{00B72828-E3E0-4F5C-AF57-9FF4B25F59AA}"/>
    <cellStyle name="Normal 9 4 4 3 2 2" xfId="2430" xr:uid="{31ED5189-FBD6-44FD-A6FE-CD2502B216CC}"/>
    <cellStyle name="Normal 9 4 4 3 2 2 2" xfId="4978" xr:uid="{903B95E2-2C5A-4066-8EEF-76170D6D9BD6}"/>
    <cellStyle name="Normal 9 4 4 3 2 3" xfId="4977" xr:uid="{366EEFFC-3FC4-4401-B1A3-0DEF6C8802EF}"/>
    <cellStyle name="Normal 9 4 4 3 3" xfId="2431" xr:uid="{0F8026C7-7799-4E1B-9390-3B0FDDB1E9EE}"/>
    <cellStyle name="Normal 9 4 4 3 3 2" xfId="4979" xr:uid="{CE59353F-4DD7-4695-BC8F-2572CF8668B4}"/>
    <cellStyle name="Normal 9 4 4 3 4" xfId="4104" xr:uid="{7C0B0050-B087-4F35-A386-CEAAB45159FE}"/>
    <cellStyle name="Normal 9 4 4 3 4 2" xfId="4980" xr:uid="{EAADDF8B-66AE-42FE-BD9E-68AB37F4F1B1}"/>
    <cellStyle name="Normal 9 4 4 3 5" xfId="4976" xr:uid="{6F2D3912-E5ED-4754-8B26-C0A91DD26346}"/>
    <cellStyle name="Normal 9 4 4 4" xfId="2432" xr:uid="{0660F823-DDD4-42C9-B19F-BD9D40BD295A}"/>
    <cellStyle name="Normal 9 4 4 4 2" xfId="2433" xr:uid="{1F882080-8785-48B0-A93D-1A5B8F07F10B}"/>
    <cellStyle name="Normal 9 4 4 4 2 2" xfId="4982" xr:uid="{DD809399-CD92-4A9A-8E6D-7A60FDD6D204}"/>
    <cellStyle name="Normal 9 4 4 4 3" xfId="4105" xr:uid="{309177FF-3028-454E-B9F8-78120A7EB435}"/>
    <cellStyle name="Normal 9 4 4 4 3 2" xfId="4983" xr:uid="{2511CC51-3272-42EC-B202-02B02E044D73}"/>
    <cellStyle name="Normal 9 4 4 4 4" xfId="4106" xr:uid="{3E6B43B7-6BAD-4914-BCC3-D3FA3B211270}"/>
    <cellStyle name="Normal 9 4 4 4 4 2" xfId="4984" xr:uid="{CA2FA887-3C52-47F8-A2DC-C0E7F8F8F44C}"/>
    <cellStyle name="Normal 9 4 4 4 5" xfId="4981" xr:uid="{E34ED6DF-1472-4A30-BC28-1155CBC08F7E}"/>
    <cellStyle name="Normal 9 4 4 5" xfId="2434" xr:uid="{AE758ACA-9C11-4137-86E5-7D11BB56271B}"/>
    <cellStyle name="Normal 9 4 4 5 2" xfId="4985" xr:uid="{28F4056D-D87A-409D-AC6B-0682BA2FB71E}"/>
    <cellStyle name="Normal 9 4 4 6" xfId="4107" xr:uid="{A2F601E7-104E-4EAF-8062-46F738C58A4C}"/>
    <cellStyle name="Normal 9 4 4 6 2" xfId="4986" xr:uid="{960003A9-658E-417E-BF37-8D4850D67965}"/>
    <cellStyle name="Normal 9 4 4 7" xfId="4108" xr:uid="{03F18BF7-DA09-4414-8C63-51941C59769F}"/>
    <cellStyle name="Normal 9 4 4 7 2" xfId="4987" xr:uid="{5F47B046-0AC9-47F8-8555-511C63AEB1E4}"/>
    <cellStyle name="Normal 9 4 4 8" xfId="4965" xr:uid="{80D5D83E-96AF-4870-911E-1AF5A5C30F2C}"/>
    <cellStyle name="Normal 9 4 5" xfId="417" xr:uid="{97B49616-692B-461B-9D1E-20AD529981B3}"/>
    <cellStyle name="Normal 9 4 5 2" xfId="867" xr:uid="{ACF07112-D218-4588-B177-87F0D0ACC7BC}"/>
    <cellStyle name="Normal 9 4 5 2 2" xfId="2435" xr:uid="{D49BAFD3-1387-4B6B-95F5-3ADB3EE5D570}"/>
    <cellStyle name="Normal 9 4 5 2 2 2" xfId="2436" xr:uid="{580BD6A0-872D-4BE8-AEE7-E8DD67098E11}"/>
    <cellStyle name="Normal 9 4 5 2 2 2 2" xfId="4991" xr:uid="{8A676E53-FD89-4A71-8F2E-02FF26A7B63D}"/>
    <cellStyle name="Normal 9 4 5 2 2 3" xfId="4990" xr:uid="{CB2517ED-0175-4D3C-865D-968258DCB501}"/>
    <cellStyle name="Normal 9 4 5 2 3" xfId="2437" xr:uid="{0A447E3A-1542-41B6-A71B-DD8616AD5B96}"/>
    <cellStyle name="Normal 9 4 5 2 3 2" xfId="4992" xr:uid="{D380F1F3-DD29-4926-8B48-D1F9A5D5D9B3}"/>
    <cellStyle name="Normal 9 4 5 2 4" xfId="4109" xr:uid="{6C789490-EE5E-49AD-A582-FCBA5B2C52D1}"/>
    <cellStyle name="Normal 9 4 5 2 4 2" xfId="4993" xr:uid="{1E821D00-BC34-47EF-B385-AEA73D201023}"/>
    <cellStyle name="Normal 9 4 5 2 5" xfId="4989" xr:uid="{1333BB4D-1380-47A1-819E-68FD87FCCB09}"/>
    <cellStyle name="Normal 9 4 5 3" xfId="2438" xr:uid="{9B811344-ABAB-43BA-93C3-6E5F4B0D3446}"/>
    <cellStyle name="Normal 9 4 5 3 2" xfId="2439" xr:uid="{86878111-8D99-400E-A149-5C10DFC00FC1}"/>
    <cellStyle name="Normal 9 4 5 3 2 2" xfId="4995" xr:uid="{A96BEE66-6ED8-4AB0-A83E-86438256E6CF}"/>
    <cellStyle name="Normal 9 4 5 3 3" xfId="4110" xr:uid="{4DB145FE-9659-4051-99E3-6B5AB2F86F0A}"/>
    <cellStyle name="Normal 9 4 5 3 3 2" xfId="4996" xr:uid="{348B12AE-8BC8-4A83-A09C-680BA2C40A27}"/>
    <cellStyle name="Normal 9 4 5 3 4" xfId="4111" xr:uid="{BA428D50-6BF4-4CC9-BCFC-2C9850B1F0C1}"/>
    <cellStyle name="Normal 9 4 5 3 4 2" xfId="4997" xr:uid="{BC28DBB0-C493-4A8D-A334-16F2E97B04F1}"/>
    <cellStyle name="Normal 9 4 5 3 5" xfId="4994" xr:uid="{03A36736-76AA-40F6-87ED-A397DD8E08E0}"/>
    <cellStyle name="Normal 9 4 5 4" xfId="2440" xr:uid="{A777E36D-12FB-46E0-BE44-449F69FF0594}"/>
    <cellStyle name="Normal 9 4 5 4 2" xfId="4998" xr:uid="{F11D0417-FABD-4D61-8238-9CBF8A288ECB}"/>
    <cellStyle name="Normal 9 4 5 5" xfId="4112" xr:uid="{3127E0DB-400F-4A57-BBF0-6A0447E96708}"/>
    <cellStyle name="Normal 9 4 5 5 2" xfId="4999" xr:uid="{990B3A5E-5D63-46C4-BA10-153F7001CD7F}"/>
    <cellStyle name="Normal 9 4 5 6" xfId="4113" xr:uid="{48D6E499-87C6-4613-A481-0D0778DF9A04}"/>
    <cellStyle name="Normal 9 4 5 6 2" xfId="5000" xr:uid="{B0B4CD34-22E6-496C-AFF5-664D2A991168}"/>
    <cellStyle name="Normal 9 4 5 7" xfId="4988" xr:uid="{1F4A1D98-4097-4CC0-9C06-6C81565B96D1}"/>
    <cellStyle name="Normal 9 4 6" xfId="418" xr:uid="{2572DF91-0E48-4956-998F-3F31F57E858A}"/>
    <cellStyle name="Normal 9 4 6 2" xfId="2441" xr:uid="{3C821314-6A60-4E07-A138-5BC190FDD83F}"/>
    <cellStyle name="Normal 9 4 6 2 2" xfId="2442" xr:uid="{66093686-7C95-48BC-AC63-18C5CB67FD2B}"/>
    <cellStyle name="Normal 9 4 6 2 2 2" xfId="5003" xr:uid="{A94650BD-1369-4951-9E6A-135AE08016EE}"/>
    <cellStyle name="Normal 9 4 6 2 3" xfId="4114" xr:uid="{EFA44944-2E4B-48D2-833C-72EC3CDD9930}"/>
    <cellStyle name="Normal 9 4 6 2 3 2" xfId="5004" xr:uid="{8946A371-BB61-41F4-BCC8-D901D37496B0}"/>
    <cellStyle name="Normal 9 4 6 2 4" xfId="4115" xr:uid="{73450314-78E6-493D-B55B-7C63C70BBBA3}"/>
    <cellStyle name="Normal 9 4 6 2 4 2" xfId="5005" xr:uid="{0916D251-4261-4B62-90A2-095708FD39DC}"/>
    <cellStyle name="Normal 9 4 6 2 5" xfId="5002" xr:uid="{8386A562-CFB6-4610-8160-D14720B9E2AD}"/>
    <cellStyle name="Normal 9 4 6 3" xfId="2443" xr:uid="{AC4D17E5-72BA-4A5E-A0B8-BFCCEFC274EA}"/>
    <cellStyle name="Normal 9 4 6 3 2" xfId="5006" xr:uid="{ABDC15FB-1030-4FDF-984F-614402CF1769}"/>
    <cellStyle name="Normal 9 4 6 4" xfId="4116" xr:uid="{5A122397-99A4-4829-8523-155720DC75B8}"/>
    <cellStyle name="Normal 9 4 6 4 2" xfId="5007" xr:uid="{FDB04C8E-6CA7-410B-BA8B-18113925A2EE}"/>
    <cellStyle name="Normal 9 4 6 5" xfId="4117" xr:uid="{B0FF5BAD-BC1E-4D46-B71A-BCFEF41F29FD}"/>
    <cellStyle name="Normal 9 4 6 5 2" xfId="5008" xr:uid="{5B852A22-3713-4B0F-88C1-E5F392747A99}"/>
    <cellStyle name="Normal 9 4 6 6" xfId="5001" xr:uid="{B014EBBE-A5A6-4A3F-B9F1-2E13D19686EC}"/>
    <cellStyle name="Normal 9 4 7" xfId="2444" xr:uid="{B63477A8-F2A0-4493-A21B-4C031FD9F769}"/>
    <cellStyle name="Normal 9 4 7 2" xfId="2445" xr:uid="{9BB9145E-24B4-4DB5-B164-9D19E02D23B0}"/>
    <cellStyle name="Normal 9 4 7 2 2" xfId="5010" xr:uid="{AA336FA6-0D55-4A7C-BDEC-5057DE243305}"/>
    <cellStyle name="Normal 9 4 7 3" xfId="4118" xr:uid="{89FFACE8-E28C-4B85-91CB-7C53CA05F9D9}"/>
    <cellStyle name="Normal 9 4 7 3 2" xfId="5011" xr:uid="{82B1C883-D394-464B-9DD6-A6AB2B07ED27}"/>
    <cellStyle name="Normal 9 4 7 4" xfId="4119" xr:uid="{12AEFE2C-9407-46DE-A776-088745D2DD1A}"/>
    <cellStyle name="Normal 9 4 7 4 2" xfId="5012" xr:uid="{71BF1B3C-A1FD-47C1-A24A-664CD47E37D7}"/>
    <cellStyle name="Normal 9 4 7 5" xfId="5009" xr:uid="{CA42957C-96C2-429D-93B0-C83CB7B10DFE}"/>
    <cellStyle name="Normal 9 4 8" xfId="2446" xr:uid="{06250DC5-67C0-425B-BD34-97E385B39B85}"/>
    <cellStyle name="Normal 9 4 8 2" xfId="4120" xr:uid="{69E6FE36-79A8-4C3F-B7B8-A06DB85B873B}"/>
    <cellStyle name="Normal 9 4 8 2 2" xfId="5014" xr:uid="{9269D00D-0CE6-42EE-A504-26049EE8BB70}"/>
    <cellStyle name="Normal 9 4 8 3" xfId="4121" xr:uid="{F839A290-4740-4A34-A41E-C00B3E2D37D0}"/>
    <cellStyle name="Normal 9 4 8 3 2" xfId="5015" xr:uid="{F3B5EE8B-ECF3-4FAA-8695-C0EE4CBEE5B7}"/>
    <cellStyle name="Normal 9 4 8 4" xfId="4122" xr:uid="{814BB721-E9D1-4106-B3F8-0EC81095A1C2}"/>
    <cellStyle name="Normal 9 4 8 4 2" xfId="5016" xr:uid="{329C3255-03C4-46F1-B04F-05D9072D0987}"/>
    <cellStyle name="Normal 9 4 8 5" xfId="5013" xr:uid="{3C846378-CDD8-4369-B7B1-BD31132E8023}"/>
    <cellStyle name="Normal 9 4 9" xfId="4123" xr:uid="{49509BDB-418D-4CC9-92F9-B9900345D015}"/>
    <cellStyle name="Normal 9 4 9 2" xfId="5017" xr:uid="{18C38281-E788-4E52-8F29-1BFDACB55BD5}"/>
    <cellStyle name="Normal 9 5" xfId="178" xr:uid="{0CAADCB5-BFEF-4D76-9311-247695A11D26}"/>
    <cellStyle name="Normal 9 5 10" xfId="4124" xr:uid="{EDFCEE5F-309F-4199-89BC-5FB6668FAED9}"/>
    <cellStyle name="Normal 9 5 10 2" xfId="5019" xr:uid="{2C4C67F5-B2FB-438C-AD44-ED821A17AB4B}"/>
    <cellStyle name="Normal 9 5 11" xfId="4125" xr:uid="{CFA8EDA7-CC63-4EC4-99C5-A0EE77A53A73}"/>
    <cellStyle name="Normal 9 5 11 2" xfId="5020" xr:uid="{2C5CD906-DC3C-4A52-A50A-788D889CB193}"/>
    <cellStyle name="Normal 9 5 12" xfId="5018" xr:uid="{2FE06A8E-903C-4A75-B2B8-04F97CBB31A3}"/>
    <cellStyle name="Normal 9 5 2" xfId="179" xr:uid="{BFF8B125-AA2B-45F9-A69D-754014DFB842}"/>
    <cellStyle name="Normal 9 5 2 10" xfId="5021" xr:uid="{1B61053C-3A20-488D-B64D-63711DA234A3}"/>
    <cellStyle name="Normal 9 5 2 2" xfId="419" xr:uid="{AA01F699-38CE-4FB4-AC2E-2E038529F842}"/>
    <cellStyle name="Normal 9 5 2 2 2" xfId="868" xr:uid="{0169B850-DEBC-452C-A511-5B25C5162F71}"/>
    <cellStyle name="Normal 9 5 2 2 2 2" xfId="869" xr:uid="{01552AC7-74C5-433D-9435-5EA17B503A57}"/>
    <cellStyle name="Normal 9 5 2 2 2 2 2" xfId="2447" xr:uid="{FEC91301-F4A5-49A3-9227-FA7697C41C37}"/>
    <cellStyle name="Normal 9 5 2 2 2 2 2 2" xfId="5025" xr:uid="{F5A4B1C0-208F-45DE-BC1F-B8AC5E13284A}"/>
    <cellStyle name="Normal 9 5 2 2 2 2 3" xfId="4126" xr:uid="{6D1B199D-E3FC-4A42-9EB1-B9003490497B}"/>
    <cellStyle name="Normal 9 5 2 2 2 2 3 2" xfId="5026" xr:uid="{E49D3BE4-5882-45D9-9232-1627417A572F}"/>
    <cellStyle name="Normal 9 5 2 2 2 2 4" xfId="4127" xr:uid="{F7FBD0BB-3824-45A4-B15C-77991552F97D}"/>
    <cellStyle name="Normal 9 5 2 2 2 2 4 2" xfId="5027" xr:uid="{D449BC5F-5A94-4361-9FD3-F75B738E7E74}"/>
    <cellStyle name="Normal 9 5 2 2 2 2 5" xfId="5024" xr:uid="{F54D4CCB-E0D4-4AD4-A1F3-4939D3C1D6B3}"/>
    <cellStyle name="Normal 9 5 2 2 2 3" xfId="2448" xr:uid="{971448C3-8577-4164-A019-6AE4E5D1AE7E}"/>
    <cellStyle name="Normal 9 5 2 2 2 3 2" xfId="4128" xr:uid="{D85F5FEF-6EAA-4334-9C0D-967EC4ECEA12}"/>
    <cellStyle name="Normal 9 5 2 2 2 3 2 2" xfId="5029" xr:uid="{6D246576-57A6-4402-A136-92267D1D234C}"/>
    <cellStyle name="Normal 9 5 2 2 2 3 3" xfId="4129" xr:uid="{0D689F93-F67D-428E-847E-F50F02B7EC6B}"/>
    <cellStyle name="Normal 9 5 2 2 2 3 3 2" xfId="5030" xr:uid="{E029A02D-A639-41FA-AFBE-A3273D0DAEEC}"/>
    <cellStyle name="Normal 9 5 2 2 2 3 4" xfId="4130" xr:uid="{C850A8DA-AEC5-405D-965C-64F56D68BA15}"/>
    <cellStyle name="Normal 9 5 2 2 2 3 4 2" xfId="5031" xr:uid="{EC292312-1DA6-479F-ADB7-07635DF0B80A}"/>
    <cellStyle name="Normal 9 5 2 2 2 3 5" xfId="5028" xr:uid="{639145DF-4CCD-4E97-8E1E-B5F0A4A08E41}"/>
    <cellStyle name="Normal 9 5 2 2 2 4" xfId="4131" xr:uid="{47EE3614-AD29-4665-9A76-0483811D7314}"/>
    <cellStyle name="Normal 9 5 2 2 2 4 2" xfId="5032" xr:uid="{6F008732-46AD-49D1-92EA-1173D48855B5}"/>
    <cellStyle name="Normal 9 5 2 2 2 5" xfId="4132" xr:uid="{F2008BA4-D035-46C8-AE3A-BA8EF03F1881}"/>
    <cellStyle name="Normal 9 5 2 2 2 5 2" xfId="5033" xr:uid="{088CBD38-77D9-4B53-A339-9A0769AECE8E}"/>
    <cellStyle name="Normal 9 5 2 2 2 6" xfId="4133" xr:uid="{43DCE9DA-D629-48B9-B2A1-5E7EC29485E8}"/>
    <cellStyle name="Normal 9 5 2 2 2 6 2" xfId="5034" xr:uid="{700D4498-9B65-4B3A-8171-2B7F798162C4}"/>
    <cellStyle name="Normal 9 5 2 2 2 7" xfId="5023" xr:uid="{2DAE6C93-57A0-4FF5-B6EF-0231FAB347DC}"/>
    <cellStyle name="Normal 9 5 2 2 3" xfId="870" xr:uid="{43C68E8A-6D59-469F-9B17-5A28314F1AAD}"/>
    <cellStyle name="Normal 9 5 2 2 3 2" xfId="2449" xr:uid="{176E6AAD-844B-4953-94BE-C032001761DD}"/>
    <cellStyle name="Normal 9 5 2 2 3 2 2" xfId="4134" xr:uid="{B5802EBD-ADC9-413F-B53E-F60687E22F88}"/>
    <cellStyle name="Normal 9 5 2 2 3 2 2 2" xfId="5037" xr:uid="{6C0E8A0B-7BE7-4BA3-BBF2-9C28EEF466AD}"/>
    <cellStyle name="Normal 9 5 2 2 3 2 3" xfId="4135" xr:uid="{0B2568E5-8B6B-4B74-9B56-D9014DD5D848}"/>
    <cellStyle name="Normal 9 5 2 2 3 2 3 2" xfId="5038" xr:uid="{112D73AD-1F99-40F1-A37C-902CCA1EECD2}"/>
    <cellStyle name="Normal 9 5 2 2 3 2 4" xfId="4136" xr:uid="{B9265221-71D2-4699-8D00-31788A6CBCBB}"/>
    <cellStyle name="Normal 9 5 2 2 3 2 4 2" xfId="5039" xr:uid="{A57B261D-5ED2-4653-B745-ED0B7E070BAC}"/>
    <cellStyle name="Normal 9 5 2 2 3 2 5" xfId="5036" xr:uid="{005F4888-6606-42DB-8E16-FDCD30A24567}"/>
    <cellStyle name="Normal 9 5 2 2 3 3" xfId="4137" xr:uid="{4330A6B5-66B4-41A1-B146-FF2EC95CE9F3}"/>
    <cellStyle name="Normal 9 5 2 2 3 3 2" xfId="5040" xr:uid="{A51B2DAC-2F68-46E4-B70A-D367DB2E6C4F}"/>
    <cellStyle name="Normal 9 5 2 2 3 4" xfId="4138" xr:uid="{AAA6CDEC-3C9C-42EB-B245-C8EAB6BCF135}"/>
    <cellStyle name="Normal 9 5 2 2 3 4 2" xfId="5041" xr:uid="{58BEB123-9C2B-4B15-9306-1B0AD412FD34}"/>
    <cellStyle name="Normal 9 5 2 2 3 5" xfId="4139" xr:uid="{45BE7347-E702-449C-ABD3-4FB783ADDD36}"/>
    <cellStyle name="Normal 9 5 2 2 3 5 2" xfId="5042" xr:uid="{22DE3F5E-7AFE-4E16-9EF7-73DDECF51D4C}"/>
    <cellStyle name="Normal 9 5 2 2 3 6" xfId="5035" xr:uid="{8E5BCB62-4B81-4B97-BB0A-5EE8EE5D37B8}"/>
    <cellStyle name="Normal 9 5 2 2 4" xfId="2450" xr:uid="{F9BF393E-3FE1-44F4-9DB7-6135DE735E6E}"/>
    <cellStyle name="Normal 9 5 2 2 4 2" xfId="4140" xr:uid="{011B2A27-F89D-4DA8-A7DB-1019C7EC68A7}"/>
    <cellStyle name="Normal 9 5 2 2 4 2 2" xfId="5044" xr:uid="{3E72B69B-2E47-4AF9-9BA1-529E21D399D8}"/>
    <cellStyle name="Normal 9 5 2 2 4 3" xfId="4141" xr:uid="{90EBDF4A-1430-42A6-8EE6-C073B4FA1862}"/>
    <cellStyle name="Normal 9 5 2 2 4 3 2" xfId="5045" xr:uid="{A0EFD03F-336C-4E8E-8C5F-33C99A796571}"/>
    <cellStyle name="Normal 9 5 2 2 4 4" xfId="4142" xr:uid="{88C8AF55-56D1-4195-8971-7FD3AB08AAB2}"/>
    <cellStyle name="Normal 9 5 2 2 4 4 2" xfId="5046" xr:uid="{090685EB-A243-444A-A526-3DBE31FDC003}"/>
    <cellStyle name="Normal 9 5 2 2 4 5" xfId="5043" xr:uid="{D6913B18-70D6-489C-87E6-C83DBCD087E2}"/>
    <cellStyle name="Normal 9 5 2 2 5" xfId="4143" xr:uid="{C1DF7B0A-67A7-4953-A5B6-3C7F64F94774}"/>
    <cellStyle name="Normal 9 5 2 2 5 2" xfId="4144" xr:uid="{9B8509E3-F461-4CE3-A9E7-0290EADAFC7D}"/>
    <cellStyle name="Normal 9 5 2 2 5 2 2" xfId="5048" xr:uid="{B1AB174D-4607-4C82-8333-4DF565122979}"/>
    <cellStyle name="Normal 9 5 2 2 5 3" xfId="4145" xr:uid="{B62739D5-43FB-481C-824B-304863970C46}"/>
    <cellStyle name="Normal 9 5 2 2 5 3 2" xfId="5049" xr:uid="{9530FA54-30EB-4557-9A95-9C119B5D9650}"/>
    <cellStyle name="Normal 9 5 2 2 5 4" xfId="4146" xr:uid="{0E670B59-BD23-406B-A678-CD4093254631}"/>
    <cellStyle name="Normal 9 5 2 2 5 4 2" xfId="5050" xr:uid="{B8D24CD2-01C8-4732-AE73-98663CF7155C}"/>
    <cellStyle name="Normal 9 5 2 2 5 5" xfId="5047" xr:uid="{CB2EEA88-7C7E-4E59-8AA7-88F117687E4B}"/>
    <cellStyle name="Normal 9 5 2 2 6" xfId="4147" xr:uid="{122CF8FC-2558-4FD6-AD2F-D1093C2137C6}"/>
    <cellStyle name="Normal 9 5 2 2 6 2" xfId="5051" xr:uid="{44473096-8363-441A-955C-0C02BF6B8518}"/>
    <cellStyle name="Normal 9 5 2 2 7" xfId="4148" xr:uid="{F4B7F87D-6808-4160-85E1-CC3CBE59BDBF}"/>
    <cellStyle name="Normal 9 5 2 2 7 2" xfId="5052" xr:uid="{7FFACD22-394F-42A4-B135-BBAD4F9B63EC}"/>
    <cellStyle name="Normal 9 5 2 2 8" xfId="4149" xr:uid="{E68E3232-EACA-4A17-B60D-0A0BF53627A6}"/>
    <cellStyle name="Normal 9 5 2 2 8 2" xfId="5053" xr:uid="{0AE94E73-586F-4066-9534-071CB03AC411}"/>
    <cellStyle name="Normal 9 5 2 2 9" xfId="5022" xr:uid="{85C7DFF3-C130-42E7-9CB7-15B85AACFBB4}"/>
    <cellStyle name="Normal 9 5 2 3" xfId="871" xr:uid="{ECA76A86-A06E-4F13-8758-5B0BFF11A4A0}"/>
    <cellStyle name="Normal 9 5 2 3 2" xfId="872" xr:uid="{27EF01AC-72E8-4978-8118-3634CBCB6288}"/>
    <cellStyle name="Normal 9 5 2 3 2 2" xfId="873" xr:uid="{D3E2508C-C28C-4818-832E-6F477F889653}"/>
    <cellStyle name="Normal 9 5 2 3 2 2 2" xfId="5056" xr:uid="{C3C77FDD-A9D8-4DAD-A9D7-8E3C22C65C66}"/>
    <cellStyle name="Normal 9 5 2 3 2 3" xfId="4150" xr:uid="{BA558317-A28E-4564-882D-D26662C539DE}"/>
    <cellStyle name="Normal 9 5 2 3 2 3 2" xfId="5057" xr:uid="{8975D282-CE4D-4264-A0E6-B96899F97F6E}"/>
    <cellStyle name="Normal 9 5 2 3 2 4" xfId="4151" xr:uid="{D78AA61A-D6AA-49E6-B7C1-BB1E029DD8DB}"/>
    <cellStyle name="Normal 9 5 2 3 2 4 2" xfId="5058" xr:uid="{18CEE7AB-FB31-4CDD-A2DA-A844D934BF2E}"/>
    <cellStyle name="Normal 9 5 2 3 2 5" xfId="5055" xr:uid="{3F332C0A-D4FA-4AF7-8F2A-0764040F6BCF}"/>
    <cellStyle name="Normal 9 5 2 3 3" xfId="874" xr:uid="{ABD00FD0-600C-4DBD-AE6C-842C195619EF}"/>
    <cellStyle name="Normal 9 5 2 3 3 2" xfId="4152" xr:uid="{1FD8BF60-EBF8-4CF0-8C2E-437E6E69F14B}"/>
    <cellStyle name="Normal 9 5 2 3 3 2 2" xfId="5060" xr:uid="{24DDEE6A-2C05-4A4A-96D0-FD83A72FD991}"/>
    <cellStyle name="Normal 9 5 2 3 3 3" xfId="4153" xr:uid="{AD924CEE-7B53-4227-80E9-9E16AF42BC34}"/>
    <cellStyle name="Normal 9 5 2 3 3 3 2" xfId="5061" xr:uid="{B8A80A4E-ECC1-4CD4-996B-8FF8F6CB8432}"/>
    <cellStyle name="Normal 9 5 2 3 3 4" xfId="4154" xr:uid="{1D266FA7-D848-4FD1-B508-8A1A01F15ACD}"/>
    <cellStyle name="Normal 9 5 2 3 3 4 2" xfId="5062" xr:uid="{29AFC453-B709-4986-BF63-6211189BF934}"/>
    <cellStyle name="Normal 9 5 2 3 3 5" xfId="5059" xr:uid="{8EF0D0A9-3541-44B9-863C-216D890B4753}"/>
    <cellStyle name="Normal 9 5 2 3 4" xfId="4155" xr:uid="{CC089878-A6A6-449C-BD2C-90AC0033DE8B}"/>
    <cellStyle name="Normal 9 5 2 3 4 2" xfId="5063" xr:uid="{49DC945D-C017-41C2-9082-D76D87106461}"/>
    <cellStyle name="Normal 9 5 2 3 5" xfId="4156" xr:uid="{DA9CBB31-E763-4F9D-B57F-CC7B5B1DCF8E}"/>
    <cellStyle name="Normal 9 5 2 3 5 2" xfId="5064" xr:uid="{228118C3-5707-46BB-88FC-4455B193E1BC}"/>
    <cellStyle name="Normal 9 5 2 3 6" xfId="4157" xr:uid="{879B5987-839D-48A7-9A3E-7B5394E10D50}"/>
    <cellStyle name="Normal 9 5 2 3 6 2" xfId="5065" xr:uid="{501AA632-840F-48CE-A4D2-EA441EEEE0A4}"/>
    <cellStyle name="Normal 9 5 2 3 7" xfId="5054" xr:uid="{A8F7EAE7-C382-493B-8F9C-BC1C160B715E}"/>
    <cellStyle name="Normal 9 5 2 4" xfId="875" xr:uid="{BEF71CD2-7F8A-46CF-8A45-7526B359802B}"/>
    <cellStyle name="Normal 9 5 2 4 2" xfId="876" xr:uid="{1E4AF52C-BC87-4C92-99C4-E32E15BB596A}"/>
    <cellStyle name="Normal 9 5 2 4 2 2" xfId="4158" xr:uid="{6DFB9EDB-DE0D-47B4-A987-49E6C09CDE20}"/>
    <cellStyle name="Normal 9 5 2 4 2 2 2" xfId="5068" xr:uid="{86AF096D-9C0A-4D7D-A79E-84360AF31D1E}"/>
    <cellStyle name="Normal 9 5 2 4 2 3" xfId="4159" xr:uid="{83364FF6-DE65-4CFD-9D42-7883F49B0EEC}"/>
    <cellStyle name="Normal 9 5 2 4 2 3 2" xfId="5069" xr:uid="{2529B8EC-245F-4231-A197-0A8D17A74CF3}"/>
    <cellStyle name="Normal 9 5 2 4 2 4" xfId="4160" xr:uid="{460E1A2C-C847-49E7-AD26-532F2A4C15E2}"/>
    <cellStyle name="Normal 9 5 2 4 2 4 2" xfId="5070" xr:uid="{B84B5074-91EC-44BB-A792-7C5AC157364E}"/>
    <cellStyle name="Normal 9 5 2 4 2 5" xfId="5067" xr:uid="{13D592B1-187F-418E-8626-218FC893CD56}"/>
    <cellStyle name="Normal 9 5 2 4 3" xfId="4161" xr:uid="{271AC3DB-675B-4E0D-AC0E-659227DB8F86}"/>
    <cellStyle name="Normal 9 5 2 4 3 2" xfId="5071" xr:uid="{46003C83-5A6A-4C62-B3F5-BDA9FB77C09B}"/>
    <cellStyle name="Normal 9 5 2 4 4" xfId="4162" xr:uid="{D5D9F3D3-6B42-471B-B21C-FB9B8E34E29F}"/>
    <cellStyle name="Normal 9 5 2 4 4 2" xfId="5072" xr:uid="{69DF4D04-1D07-4DB4-9086-0E0EC47EFC91}"/>
    <cellStyle name="Normal 9 5 2 4 5" xfId="4163" xr:uid="{99288C93-1BA1-4EF8-8E6D-1209ABC855B9}"/>
    <cellStyle name="Normal 9 5 2 4 5 2" xfId="5073" xr:uid="{ED3B76BF-88E3-4000-B250-7CF385153096}"/>
    <cellStyle name="Normal 9 5 2 4 6" xfId="5066" xr:uid="{6CCB03C5-5892-42A3-9D80-1961B0BB4A38}"/>
    <cellStyle name="Normal 9 5 2 5" xfId="877" xr:uid="{355A664C-CE2E-4A17-8FCC-2CDC84E2AF96}"/>
    <cellStyle name="Normal 9 5 2 5 2" xfId="4164" xr:uid="{587E6A77-6D86-44B0-A22C-E41674AFE585}"/>
    <cellStyle name="Normal 9 5 2 5 2 2" xfId="5075" xr:uid="{7E3533E0-AAED-4FD5-ACBF-F19C843BFEEA}"/>
    <cellStyle name="Normal 9 5 2 5 3" xfId="4165" xr:uid="{DBBF7235-2EA9-4D6D-A534-B4B086EE7035}"/>
    <cellStyle name="Normal 9 5 2 5 3 2" xfId="5076" xr:uid="{BEEFE591-8EE7-4DAD-BFEC-F340EA639F6D}"/>
    <cellStyle name="Normal 9 5 2 5 4" xfId="4166" xr:uid="{45309CE0-D54D-469B-882B-C97817F4E300}"/>
    <cellStyle name="Normal 9 5 2 5 4 2" xfId="5077" xr:uid="{88443252-96E0-40AE-88DE-B73D03D9906C}"/>
    <cellStyle name="Normal 9 5 2 5 5" xfId="5074" xr:uid="{EE5AFFAA-0ACE-4483-9FFB-C4CFB889D765}"/>
    <cellStyle name="Normal 9 5 2 6" xfId="4167" xr:uid="{BC14BF8D-D1F3-4CE8-B137-EA8D7C88AE85}"/>
    <cellStyle name="Normal 9 5 2 6 2" xfId="4168" xr:uid="{E78E9940-78B1-403A-A072-D73297121495}"/>
    <cellStyle name="Normal 9 5 2 6 2 2" xfId="5079" xr:uid="{AAE9BE3D-E5E6-449F-B7B2-896A22633C16}"/>
    <cellStyle name="Normal 9 5 2 6 3" xfId="4169" xr:uid="{662C6F9B-6C49-4E3C-99E5-30AA20A17622}"/>
    <cellStyle name="Normal 9 5 2 6 3 2" xfId="5080" xr:uid="{0F208543-41AC-46D3-AFC7-867382E24486}"/>
    <cellStyle name="Normal 9 5 2 6 4" xfId="4170" xr:uid="{F8DFE85A-9D82-4D85-AF85-B5BE51450A0C}"/>
    <cellStyle name="Normal 9 5 2 6 4 2" xfId="5081" xr:uid="{CBAFD0BE-96A1-4818-BFA8-D555E4256DED}"/>
    <cellStyle name="Normal 9 5 2 6 5" xfId="5078" xr:uid="{2421258C-4BCA-4134-98F1-95F29DBC744D}"/>
    <cellStyle name="Normal 9 5 2 7" xfId="4171" xr:uid="{81F535DD-0492-4E1A-ABC5-53E85F11BBFC}"/>
    <cellStyle name="Normal 9 5 2 7 2" xfId="5082" xr:uid="{9FEF3CDA-2B18-4EA9-B493-3FDC78AC3FF3}"/>
    <cellStyle name="Normal 9 5 2 8" xfId="4172" xr:uid="{3C624D45-D019-4EF1-AFD5-01CB29F18958}"/>
    <cellStyle name="Normal 9 5 2 8 2" xfId="5083" xr:uid="{4C7FD914-16ED-4A73-A5A3-8649C94C80BD}"/>
    <cellStyle name="Normal 9 5 2 9" xfId="4173" xr:uid="{A68A5B0C-FD49-4B9E-926B-449306468D5E}"/>
    <cellStyle name="Normal 9 5 2 9 2" xfId="5084" xr:uid="{285E9760-B354-49A6-BA80-9F99CF237D11}"/>
    <cellStyle name="Normal 9 5 3" xfId="420" xr:uid="{7B6890AC-929E-47F6-8509-B519CDFD59DA}"/>
    <cellStyle name="Normal 9 5 3 2" xfId="878" xr:uid="{77D94E13-67B4-48F0-8C9F-FEFE3A372612}"/>
    <cellStyle name="Normal 9 5 3 2 2" xfId="879" xr:uid="{B5135C81-193D-4A84-9398-F3D9ED951512}"/>
    <cellStyle name="Normal 9 5 3 2 2 2" xfId="2451" xr:uid="{465D1857-A4F5-4C49-92F2-1B26FCCFBFA5}"/>
    <cellStyle name="Normal 9 5 3 2 2 2 2" xfId="2452" xr:uid="{92D3022A-924D-48E1-955B-A0B9381312D7}"/>
    <cellStyle name="Normal 9 5 3 2 2 2 2 2" xfId="5089" xr:uid="{28E26B1F-ADCB-46A3-B4C6-BF7989E9BDAC}"/>
    <cellStyle name="Normal 9 5 3 2 2 2 3" xfId="5088" xr:uid="{ACF5D992-7CD8-4BF6-A96A-94F8ADC6F22A}"/>
    <cellStyle name="Normal 9 5 3 2 2 3" xfId="2453" xr:uid="{6551B9B0-94D8-4519-BB78-C93B16A8F882}"/>
    <cellStyle name="Normal 9 5 3 2 2 3 2" xfId="5090" xr:uid="{7E55306B-EB1B-4EDB-B2FE-7526D3C1C457}"/>
    <cellStyle name="Normal 9 5 3 2 2 4" xfId="4174" xr:uid="{8475D131-F31A-4C52-9987-B056818C4316}"/>
    <cellStyle name="Normal 9 5 3 2 2 4 2" xfId="5091" xr:uid="{FF238AF0-9238-40B7-A199-49FAE78DAD30}"/>
    <cellStyle name="Normal 9 5 3 2 2 5" xfId="5087" xr:uid="{227E2CC8-4360-4D4C-B2B5-40C25FFC83EB}"/>
    <cellStyle name="Normal 9 5 3 2 3" xfId="2454" xr:uid="{56BBF943-1192-4A98-952B-7FB1852F7503}"/>
    <cellStyle name="Normal 9 5 3 2 3 2" xfId="2455" xr:uid="{D206C202-D80C-498E-B041-AA7C02ED93BD}"/>
    <cellStyle name="Normal 9 5 3 2 3 2 2" xfId="5093" xr:uid="{1A91B330-7A6E-436B-A414-9871097E05B6}"/>
    <cellStyle name="Normal 9 5 3 2 3 3" xfId="4175" xr:uid="{D7F1BBB9-FD41-4ADC-932C-4E6DF49D8C8E}"/>
    <cellStyle name="Normal 9 5 3 2 3 3 2" xfId="5094" xr:uid="{CE695DC6-F012-43D8-83A0-630C6E7BB027}"/>
    <cellStyle name="Normal 9 5 3 2 3 4" xfId="4176" xr:uid="{BB8FE39F-4667-4FC7-9AB0-FF95E572F07D}"/>
    <cellStyle name="Normal 9 5 3 2 3 4 2" xfId="5095" xr:uid="{37E8D8E6-0FDA-4256-9AC1-13C06BB781C4}"/>
    <cellStyle name="Normal 9 5 3 2 3 5" xfId="5092" xr:uid="{78C2CA07-EEE0-4DF4-B7DF-4C71DEAB2176}"/>
    <cellStyle name="Normal 9 5 3 2 4" xfId="2456" xr:uid="{EF617BC5-64FD-4301-82B0-E159A24F6EF4}"/>
    <cellStyle name="Normal 9 5 3 2 4 2" xfId="5096" xr:uid="{DAA779C6-87C5-4623-A8F0-C8ADCC97EB67}"/>
    <cellStyle name="Normal 9 5 3 2 5" xfId="4177" xr:uid="{4F3F815F-2FD2-48E0-8AA1-26F29ECF90C0}"/>
    <cellStyle name="Normal 9 5 3 2 5 2" xfId="5097" xr:uid="{CF5AB1F9-2BBF-4D5E-927F-3D4A56B5C192}"/>
    <cellStyle name="Normal 9 5 3 2 6" xfId="4178" xr:uid="{D286B9F1-C8E3-48BD-8DDB-72C06D1A728B}"/>
    <cellStyle name="Normal 9 5 3 2 6 2" xfId="5098" xr:uid="{2F3F3760-AFA2-4AC0-AED0-11EE7D152657}"/>
    <cellStyle name="Normal 9 5 3 2 7" xfId="5086" xr:uid="{C3E54C71-EE9C-485E-B041-94B06B24911B}"/>
    <cellStyle name="Normal 9 5 3 3" xfId="880" xr:uid="{1C1EFA0D-9FC4-41AA-BA3B-3CBD7DBD3A1B}"/>
    <cellStyle name="Normal 9 5 3 3 2" xfId="2457" xr:uid="{DBD70E21-77F4-408A-9F17-367C4984E461}"/>
    <cellStyle name="Normal 9 5 3 3 2 2" xfId="2458" xr:uid="{7F95AD7B-6859-40EF-9EB8-D2875B8B9D58}"/>
    <cellStyle name="Normal 9 5 3 3 2 2 2" xfId="5101" xr:uid="{689C3B91-1941-4002-983B-6E9A2404856B}"/>
    <cellStyle name="Normal 9 5 3 3 2 3" xfId="4179" xr:uid="{E0217AD1-7D92-45A2-ACE9-271B67D57314}"/>
    <cellStyle name="Normal 9 5 3 3 2 3 2" xfId="5102" xr:uid="{6D5E4461-E171-42A4-A7DC-18EE65A7292F}"/>
    <cellStyle name="Normal 9 5 3 3 2 4" xfId="4180" xr:uid="{DFEDB90E-2239-4840-A495-E42E66D2BCA5}"/>
    <cellStyle name="Normal 9 5 3 3 2 4 2" xfId="5103" xr:uid="{42C78922-C639-4CE2-930D-CD7B936734D7}"/>
    <cellStyle name="Normal 9 5 3 3 2 5" xfId="5100" xr:uid="{3EBB414B-9306-4F91-A59C-F494387782D2}"/>
    <cellStyle name="Normal 9 5 3 3 3" xfId="2459" xr:uid="{E7D023C6-3CC9-4D6C-88F8-B35197BA43E2}"/>
    <cellStyle name="Normal 9 5 3 3 3 2" xfId="5104" xr:uid="{18AFF2EB-5949-4D06-BEBB-690C35F894ED}"/>
    <cellStyle name="Normal 9 5 3 3 4" xfId="4181" xr:uid="{78A5366C-C6F2-4975-B871-1842A8BBA5F9}"/>
    <cellStyle name="Normal 9 5 3 3 4 2" xfId="5105" xr:uid="{2C20555C-150A-45EE-A7BD-24A5987B7830}"/>
    <cellStyle name="Normal 9 5 3 3 5" xfId="4182" xr:uid="{79BBA969-6624-459F-89A6-DB5DB434FCED}"/>
    <cellStyle name="Normal 9 5 3 3 5 2" xfId="5106" xr:uid="{6FB91399-B5CA-42A7-A36E-54CD3ED88591}"/>
    <cellStyle name="Normal 9 5 3 3 6" xfId="5099" xr:uid="{A0AD0FB8-78FA-4C2A-B1A8-8FA9C1E3F06A}"/>
    <cellStyle name="Normal 9 5 3 4" xfId="2460" xr:uid="{027619FA-B7DA-4B31-B6B8-B4C213E10FF3}"/>
    <cellStyle name="Normal 9 5 3 4 2" xfId="2461" xr:uid="{5A61C845-DDE3-4BB1-810D-75050599DF69}"/>
    <cellStyle name="Normal 9 5 3 4 2 2" xfId="5108" xr:uid="{86E74955-7910-45D3-9DAA-7192FBD846F7}"/>
    <cellStyle name="Normal 9 5 3 4 3" xfId="4183" xr:uid="{F4B58C14-CBF6-4CE6-926E-7FC1596045B9}"/>
    <cellStyle name="Normal 9 5 3 4 3 2" xfId="5109" xr:uid="{81B231F8-0ADA-4759-9C80-60F4597593F2}"/>
    <cellStyle name="Normal 9 5 3 4 4" xfId="4184" xr:uid="{8C1936BB-0E48-447B-920B-2F3AA0B12E32}"/>
    <cellStyle name="Normal 9 5 3 4 4 2" xfId="5110" xr:uid="{F833792E-18B8-426C-AA8D-29A38A21C6B5}"/>
    <cellStyle name="Normal 9 5 3 4 5" xfId="5107" xr:uid="{4ED845F0-CC1C-464D-B84E-1E38D038F6BB}"/>
    <cellStyle name="Normal 9 5 3 5" xfId="2462" xr:uid="{28A9CB97-BEF9-4E0C-802B-36E605830F25}"/>
    <cellStyle name="Normal 9 5 3 5 2" xfId="4185" xr:uid="{C5BA8968-5791-408E-B65E-5BE071CCFC12}"/>
    <cellStyle name="Normal 9 5 3 5 2 2" xfId="5112" xr:uid="{43628F2B-6180-448B-A519-B248BCA43DBA}"/>
    <cellStyle name="Normal 9 5 3 5 3" xfId="4186" xr:uid="{5FB9F37E-9953-4EFF-8EEE-8E44972BDFB4}"/>
    <cellStyle name="Normal 9 5 3 5 3 2" xfId="5113" xr:uid="{6E7E0810-6B43-4D30-96E3-BDCAFC6AA3F5}"/>
    <cellStyle name="Normal 9 5 3 5 4" xfId="4187" xr:uid="{18E31A59-5597-44F3-8D4B-CACEEDE46FEF}"/>
    <cellStyle name="Normal 9 5 3 5 4 2" xfId="5114" xr:uid="{DE66BB52-CF45-4C88-8771-823A165F1212}"/>
    <cellStyle name="Normal 9 5 3 5 5" xfId="5111" xr:uid="{F7CB408C-8B8F-47BF-BA4B-879363ED832C}"/>
    <cellStyle name="Normal 9 5 3 6" xfId="4188" xr:uid="{D2F82ED3-9A55-4692-B0DC-EDD862AEFF7E}"/>
    <cellStyle name="Normal 9 5 3 6 2" xfId="5115" xr:uid="{309F957D-8ABF-43AB-BC83-3922C8C90412}"/>
    <cellStyle name="Normal 9 5 3 7" xfId="4189" xr:uid="{EBFBA9D9-280D-4690-849D-DC06E2C9BF87}"/>
    <cellStyle name="Normal 9 5 3 7 2" xfId="5116" xr:uid="{4FEC6273-B3E7-4295-86C2-D2FC96AD13D9}"/>
    <cellStyle name="Normal 9 5 3 8" xfId="4190" xr:uid="{5F84D374-7E01-453F-AD73-499BEDD4B18D}"/>
    <cellStyle name="Normal 9 5 3 8 2" xfId="5117" xr:uid="{910E4CA6-1CF1-4EC2-BA23-5D0DCB287B24}"/>
    <cellStyle name="Normal 9 5 3 9" xfId="5085" xr:uid="{E8011322-7769-4852-A1C8-DCBEEA521F54}"/>
    <cellStyle name="Normal 9 5 4" xfId="421" xr:uid="{41CDD84D-E742-40D9-B082-2E03A04AD03E}"/>
    <cellStyle name="Normal 9 5 4 2" xfId="881" xr:uid="{E2A6F6BB-B226-47E7-8452-B0F24F586CCD}"/>
    <cellStyle name="Normal 9 5 4 2 2" xfId="882" xr:uid="{F5D4DE35-D61C-47AD-82E4-9C8FE1572948}"/>
    <cellStyle name="Normal 9 5 4 2 2 2" xfId="2463" xr:uid="{DA29D3F3-2261-4938-890D-890B47900144}"/>
    <cellStyle name="Normal 9 5 4 2 2 2 2" xfId="5121" xr:uid="{F3C98BBF-A2DB-48DA-AF80-681F4E7B00FD}"/>
    <cellStyle name="Normal 9 5 4 2 2 3" xfId="4191" xr:uid="{A6A007AD-27CF-4BCD-9793-88579CFC3E54}"/>
    <cellStyle name="Normal 9 5 4 2 2 3 2" xfId="5122" xr:uid="{A747B773-4706-4502-A326-5BFDED5A37A3}"/>
    <cellStyle name="Normal 9 5 4 2 2 4" xfId="4192" xr:uid="{BD2C4D66-8E4F-426E-A47B-95009606E715}"/>
    <cellStyle name="Normal 9 5 4 2 2 4 2" xfId="5123" xr:uid="{4A408F05-C6FE-4910-BFCD-CE462876A679}"/>
    <cellStyle name="Normal 9 5 4 2 2 5" xfId="5120" xr:uid="{2471EC8F-53F6-4FE7-8C9B-6A31B61ABFD3}"/>
    <cellStyle name="Normal 9 5 4 2 3" xfId="2464" xr:uid="{C3454412-59E1-4E3A-AD2B-104C25693967}"/>
    <cellStyle name="Normal 9 5 4 2 3 2" xfId="5124" xr:uid="{A1B60894-AA3C-4E5E-8A02-205D4A550B78}"/>
    <cellStyle name="Normal 9 5 4 2 4" xfId="4193" xr:uid="{12CB000F-68CD-43FB-9070-4B5039F13B10}"/>
    <cellStyle name="Normal 9 5 4 2 4 2" xfId="5125" xr:uid="{E51F7F9B-5B2F-406F-B961-D4B2705385E7}"/>
    <cellStyle name="Normal 9 5 4 2 5" xfId="4194" xr:uid="{537E5EE6-979F-4568-B874-9824D1EA2906}"/>
    <cellStyle name="Normal 9 5 4 2 5 2" xfId="5126" xr:uid="{E3961710-33F5-4857-82CD-90FF3719134C}"/>
    <cellStyle name="Normal 9 5 4 2 6" xfId="5119" xr:uid="{7C0423AF-8EF2-4997-8CFC-7594B4BD946C}"/>
    <cellStyle name="Normal 9 5 4 3" xfId="883" xr:uid="{6B2EF0C3-DA13-49DE-A85A-0A03512A0140}"/>
    <cellStyle name="Normal 9 5 4 3 2" xfId="2465" xr:uid="{BECB52E1-66A7-4C4B-8551-9EBFC225C367}"/>
    <cellStyle name="Normal 9 5 4 3 2 2" xfId="5128" xr:uid="{189DBABD-8803-4352-B5FD-5A0873F959AD}"/>
    <cellStyle name="Normal 9 5 4 3 3" xfId="4195" xr:uid="{516BDDC1-631B-422A-936E-C7FCEC2008F7}"/>
    <cellStyle name="Normal 9 5 4 3 3 2" xfId="5129" xr:uid="{68F7D798-E760-4F75-AD4B-00172BFAC99B}"/>
    <cellStyle name="Normal 9 5 4 3 4" xfId="4196" xr:uid="{ACE2F820-FBA4-4389-9AF2-7C788B4B9A3D}"/>
    <cellStyle name="Normal 9 5 4 3 4 2" xfId="5130" xr:uid="{14FB06D3-8D14-4159-BA60-D12C3F982ACB}"/>
    <cellStyle name="Normal 9 5 4 3 5" xfId="5127" xr:uid="{09FF4BD4-23CF-43B6-BD91-BA21C698EDB1}"/>
    <cellStyle name="Normal 9 5 4 4" xfId="2466" xr:uid="{45DD961D-E159-48BE-A8F3-A2DAC39924FC}"/>
    <cellStyle name="Normal 9 5 4 4 2" xfId="4197" xr:uid="{583FE195-5C6D-4E84-9FD0-827041E6B354}"/>
    <cellStyle name="Normal 9 5 4 4 2 2" xfId="5132" xr:uid="{F0FA8672-BACA-48E0-BA3B-EEA070811F22}"/>
    <cellStyle name="Normal 9 5 4 4 3" xfId="4198" xr:uid="{47598238-6544-4987-945F-8B11464314F1}"/>
    <cellStyle name="Normal 9 5 4 4 3 2" xfId="5133" xr:uid="{7D76B180-EA02-49C5-89C3-37D7B1E5EFC2}"/>
    <cellStyle name="Normal 9 5 4 4 4" xfId="4199" xr:uid="{F8B667FA-419A-40D6-A687-7A49B1C6CE16}"/>
    <cellStyle name="Normal 9 5 4 4 4 2" xfId="5134" xr:uid="{917C3EEA-2A5C-4E93-8F57-8DCBA0E0AB37}"/>
    <cellStyle name="Normal 9 5 4 4 5" xfId="5131" xr:uid="{1ABCBD81-5589-4ABA-B434-366F29BB7905}"/>
    <cellStyle name="Normal 9 5 4 5" xfId="4200" xr:uid="{FC78AA86-68A8-4ED7-B5F8-727BFC327E06}"/>
    <cellStyle name="Normal 9 5 4 5 2" xfId="5135" xr:uid="{7D617169-20C8-4E78-B556-93CB7D9693C7}"/>
    <cellStyle name="Normal 9 5 4 6" xfId="4201" xr:uid="{B10ACC7B-6E2E-4079-81C5-7833D26D0963}"/>
    <cellStyle name="Normal 9 5 4 6 2" xfId="5136" xr:uid="{DE527601-149C-4FCF-A8EB-9DDC93825DE0}"/>
    <cellStyle name="Normal 9 5 4 7" xfId="4202" xr:uid="{D158CB31-D67D-41DE-8C95-C8ED69551DC5}"/>
    <cellStyle name="Normal 9 5 4 7 2" xfId="5137" xr:uid="{AE95C416-0FA2-4E38-82F8-44D81DE3EA90}"/>
    <cellStyle name="Normal 9 5 4 8" xfId="5118" xr:uid="{665B833D-457C-4D9A-9799-2DA84B61B6BE}"/>
    <cellStyle name="Normal 9 5 5" xfId="422" xr:uid="{07BC07DE-B2A9-42D2-8620-EFC1956EFB00}"/>
    <cellStyle name="Normal 9 5 5 2" xfId="884" xr:uid="{E1ED2E07-1845-411D-9BD7-5C0FC6A3FDD7}"/>
    <cellStyle name="Normal 9 5 5 2 2" xfId="2467" xr:uid="{8274FF01-CF2B-41EB-A23F-9F2576472B68}"/>
    <cellStyle name="Normal 9 5 5 2 2 2" xfId="5140" xr:uid="{ECECC779-F756-4837-98E9-18B18DD50BF3}"/>
    <cellStyle name="Normal 9 5 5 2 3" xfId="4203" xr:uid="{BC1CFE33-EF46-494D-AF90-48438BE95BCD}"/>
    <cellStyle name="Normal 9 5 5 2 3 2" xfId="5141" xr:uid="{FE3CF49A-5934-4965-A330-63C5DAA733C2}"/>
    <cellStyle name="Normal 9 5 5 2 4" xfId="4204" xr:uid="{9684E547-89C9-4067-BD13-63E1EB0D27DB}"/>
    <cellStyle name="Normal 9 5 5 2 4 2" xfId="5142" xr:uid="{7434AC20-CB2F-43CC-930A-351914632946}"/>
    <cellStyle name="Normal 9 5 5 2 5" xfId="5139" xr:uid="{0B935529-248B-4A72-89FC-9AAA73A65B60}"/>
    <cellStyle name="Normal 9 5 5 3" xfId="2468" xr:uid="{4FF4DE75-D3E4-462C-B99C-995B01D7EC3E}"/>
    <cellStyle name="Normal 9 5 5 3 2" xfId="4205" xr:uid="{951C6F56-DDE2-41AB-8E72-C601E4AE9C9F}"/>
    <cellStyle name="Normal 9 5 5 3 2 2" xfId="5144" xr:uid="{025EBB67-AA93-4E97-86F0-3770213249AD}"/>
    <cellStyle name="Normal 9 5 5 3 3" xfId="4206" xr:uid="{B88DDB15-1B20-4020-A23C-4552CBCA8734}"/>
    <cellStyle name="Normal 9 5 5 3 3 2" xfId="5145" xr:uid="{4B06923C-E604-4138-A4D2-49AEFE9AA6B2}"/>
    <cellStyle name="Normal 9 5 5 3 4" xfId="4207" xr:uid="{7E53C9C8-A1BB-4B86-89F3-25D0C12C14AC}"/>
    <cellStyle name="Normal 9 5 5 3 4 2" xfId="5146" xr:uid="{E78E6E65-C3B6-410E-86C4-87F79EEE9011}"/>
    <cellStyle name="Normal 9 5 5 3 5" xfId="5143" xr:uid="{61BDD523-06A3-4CAD-9B26-E2FAE8978361}"/>
    <cellStyle name="Normal 9 5 5 4" xfId="4208" xr:uid="{70366D57-3D10-4154-B85D-E779C5749750}"/>
    <cellStyle name="Normal 9 5 5 4 2" xfId="5147" xr:uid="{86256A0B-5A2C-453D-B749-C78C66F87414}"/>
    <cellStyle name="Normal 9 5 5 5" xfId="4209" xr:uid="{02C1A1CB-91A6-4A0B-9B17-2BD6F06F24B3}"/>
    <cellStyle name="Normal 9 5 5 5 2" xfId="5148" xr:uid="{09C105D0-969F-49EC-8CBE-E187F7BDE325}"/>
    <cellStyle name="Normal 9 5 5 6" xfId="4210" xr:uid="{2B2BEC6C-E842-405D-917F-32E6CC4F8035}"/>
    <cellStyle name="Normal 9 5 5 6 2" xfId="5149" xr:uid="{A10CCD8B-477A-41D0-9C60-6D1BE2B44538}"/>
    <cellStyle name="Normal 9 5 5 7" xfId="5138" xr:uid="{978FD6E8-98CB-421C-A7CC-D631B519E206}"/>
    <cellStyle name="Normal 9 5 6" xfId="885" xr:uid="{E4645D94-A59F-47FD-98F0-615643669D27}"/>
    <cellStyle name="Normal 9 5 6 2" xfId="2469" xr:uid="{85D1675C-F9DB-4A8B-BAC8-C78008D56012}"/>
    <cellStyle name="Normal 9 5 6 2 2" xfId="4211" xr:uid="{33C93387-9222-45BF-B955-282FC6C11C8B}"/>
    <cellStyle name="Normal 9 5 6 2 2 2" xfId="5152" xr:uid="{0C2E62A9-A10A-4FB5-AF06-C287929384CC}"/>
    <cellStyle name="Normal 9 5 6 2 3" xfId="4212" xr:uid="{7D0BE15D-E686-4CD8-B50D-97A5332BE541}"/>
    <cellStyle name="Normal 9 5 6 2 3 2" xfId="5153" xr:uid="{601005FF-8B84-46DA-B2D9-A0F64A989523}"/>
    <cellStyle name="Normal 9 5 6 2 4" xfId="4213" xr:uid="{5DC21CAC-B3A1-45FB-861E-ADC209083B31}"/>
    <cellStyle name="Normal 9 5 6 2 4 2" xfId="5154" xr:uid="{C218CACE-CEAA-4337-9D28-ED911916DD07}"/>
    <cellStyle name="Normal 9 5 6 2 5" xfId="5151" xr:uid="{C1F99A75-3F28-45BF-A78B-4A3688631C07}"/>
    <cellStyle name="Normal 9 5 6 3" xfId="4214" xr:uid="{E42C89C3-F632-4B76-8BDE-B4D33D61AC01}"/>
    <cellStyle name="Normal 9 5 6 3 2" xfId="5155" xr:uid="{DD70DEFC-DAC7-420E-B34F-F95AFDFF1123}"/>
    <cellStyle name="Normal 9 5 6 4" xfId="4215" xr:uid="{14061FD6-8499-45F9-A747-FAC122152B42}"/>
    <cellStyle name="Normal 9 5 6 4 2" xfId="5156" xr:uid="{DB93F6D6-3FBC-46DC-A6E9-1F700AA5058A}"/>
    <cellStyle name="Normal 9 5 6 5" xfId="4216" xr:uid="{35A7B85A-1CEC-400D-A864-327C7713387E}"/>
    <cellStyle name="Normal 9 5 6 5 2" xfId="5157" xr:uid="{C94DB99E-29D2-484F-BD3F-F875802E9AF3}"/>
    <cellStyle name="Normal 9 5 6 6" xfId="5150" xr:uid="{DA046011-A49B-43C7-B899-DE463CEC12E7}"/>
    <cellStyle name="Normal 9 5 7" xfId="2470" xr:uid="{C2F7F09F-4631-41E3-9819-B87F9AF72642}"/>
    <cellStyle name="Normal 9 5 7 2" xfId="4217" xr:uid="{2ADD0D4F-EE4B-47ED-B4D4-4D8CC4BFFA03}"/>
    <cellStyle name="Normal 9 5 7 2 2" xfId="5159" xr:uid="{7ACB248F-E574-4DC7-9C91-F4CBFA3D0C7D}"/>
    <cellStyle name="Normal 9 5 7 3" xfId="4218" xr:uid="{0BF95953-B949-4842-82C9-ADD5EDB66622}"/>
    <cellStyle name="Normal 9 5 7 3 2" xfId="5160" xr:uid="{7EB54536-2D7E-4B96-ACBF-0D2ED0624EE2}"/>
    <cellStyle name="Normal 9 5 7 4" xfId="4219" xr:uid="{B406422D-3125-46C3-B3D6-82E948FBB7AB}"/>
    <cellStyle name="Normal 9 5 7 4 2" xfId="5161" xr:uid="{DAD2B93B-4126-4930-97FB-3372A243CB09}"/>
    <cellStyle name="Normal 9 5 7 5" xfId="5158" xr:uid="{AF172267-AF11-480F-AA50-D98B9D72930C}"/>
    <cellStyle name="Normal 9 5 8" xfId="4220" xr:uid="{3D72A866-FA8A-473A-9C56-9EACDE1145F7}"/>
    <cellStyle name="Normal 9 5 8 2" xfId="4221" xr:uid="{177DBAED-4B05-4BAD-A0D6-DF33178C084A}"/>
    <cellStyle name="Normal 9 5 8 2 2" xfId="5163" xr:uid="{785B2D1E-DC91-441E-B744-A82363EA83E3}"/>
    <cellStyle name="Normal 9 5 8 3" xfId="4222" xr:uid="{B3356DF0-9F30-45BA-8589-CA247C66C7AD}"/>
    <cellStyle name="Normal 9 5 8 3 2" xfId="5164" xr:uid="{B1E05433-AFCE-45EC-B7AA-5660D9C04C7C}"/>
    <cellStyle name="Normal 9 5 8 4" xfId="4223" xr:uid="{D4B11C92-4432-4EEE-8ED0-5EFACB4FF419}"/>
    <cellStyle name="Normal 9 5 8 4 2" xfId="5165" xr:uid="{3D1516BD-B554-4FCA-B970-5690A4E6A463}"/>
    <cellStyle name="Normal 9 5 8 5" xfId="5162" xr:uid="{AA0C43CB-9483-4D08-8D23-40649A9FA973}"/>
    <cellStyle name="Normal 9 5 9" xfId="4224" xr:uid="{6746D1FB-18D7-4C5A-9D00-344B0EFACF6E}"/>
    <cellStyle name="Normal 9 5 9 2" xfId="5166" xr:uid="{0DB2AA1C-1615-469F-B23F-A038430F0EC2}"/>
    <cellStyle name="Normal 9 6" xfId="180" xr:uid="{53E13E89-39E1-4F29-9381-7BF98D3F91E8}"/>
    <cellStyle name="Normal 9 6 10" xfId="5167" xr:uid="{D7A39DEE-1BAB-418E-9E02-3D5B925A5351}"/>
    <cellStyle name="Normal 9 6 2" xfId="181" xr:uid="{7E2DF26E-6688-4B8F-A3DF-C0D226142496}"/>
    <cellStyle name="Normal 9 6 2 2" xfId="423" xr:uid="{3387095F-9DAB-4727-8FC4-71925AB10DE5}"/>
    <cellStyle name="Normal 9 6 2 2 2" xfId="886" xr:uid="{957D88CE-A250-4679-B2DB-AEC70D91CDB2}"/>
    <cellStyle name="Normal 9 6 2 2 2 2" xfId="2471" xr:uid="{1374344A-824B-4DFA-A03C-3AF684B191EF}"/>
    <cellStyle name="Normal 9 6 2 2 2 2 2" xfId="5171" xr:uid="{47922A43-86D9-458C-929F-F83FFECEC93E}"/>
    <cellStyle name="Normal 9 6 2 2 2 3" xfId="4225" xr:uid="{EB222985-1827-4751-9B9E-BC0E6FE41B36}"/>
    <cellStyle name="Normal 9 6 2 2 2 3 2" xfId="5172" xr:uid="{A350BE74-D666-4659-80C6-BCB3D771CDC4}"/>
    <cellStyle name="Normal 9 6 2 2 2 4" xfId="4226" xr:uid="{56E4021A-1F0A-42E4-83BC-5FC097C70DA3}"/>
    <cellStyle name="Normal 9 6 2 2 2 4 2" xfId="5173" xr:uid="{3A326669-0BF9-442E-91EB-0523AE1E60E3}"/>
    <cellStyle name="Normal 9 6 2 2 2 5" xfId="5170" xr:uid="{C733D071-51BD-44EA-99AF-EA53C7CD4DCA}"/>
    <cellStyle name="Normal 9 6 2 2 3" xfId="2472" xr:uid="{5E13B217-ED56-46E5-A654-CFEADA7BEA7F}"/>
    <cellStyle name="Normal 9 6 2 2 3 2" xfId="4227" xr:uid="{7782EA7A-58F7-4262-AAEF-98CB9F5572C6}"/>
    <cellStyle name="Normal 9 6 2 2 3 2 2" xfId="5175" xr:uid="{4CA5DC8C-A358-431D-BC61-482C9525A608}"/>
    <cellStyle name="Normal 9 6 2 2 3 3" xfId="4228" xr:uid="{555A2651-80FD-499B-92CA-7C7DCD0BF1EC}"/>
    <cellStyle name="Normal 9 6 2 2 3 3 2" xfId="5176" xr:uid="{DE9554EC-0F6C-41AA-8380-AEFCC3632864}"/>
    <cellStyle name="Normal 9 6 2 2 3 4" xfId="4229" xr:uid="{03557703-E58F-48BA-8604-CB3D30B9B04D}"/>
    <cellStyle name="Normal 9 6 2 2 3 4 2" xfId="5177" xr:uid="{7814BF2D-E104-4964-B022-2E80BB7BBA8D}"/>
    <cellStyle name="Normal 9 6 2 2 3 5" xfId="5174" xr:uid="{6B0A8F7E-C332-48E8-99E9-CC5AEEE6ACE0}"/>
    <cellStyle name="Normal 9 6 2 2 4" xfId="4230" xr:uid="{B7E1353C-4F60-410F-B250-F1C4C38635EE}"/>
    <cellStyle name="Normal 9 6 2 2 4 2" xfId="5178" xr:uid="{4B6EDC24-955A-401E-BD6B-82F757D32D32}"/>
    <cellStyle name="Normal 9 6 2 2 5" xfId="4231" xr:uid="{771E6EFC-4197-4F3F-8FF9-3CF2355E48E7}"/>
    <cellStyle name="Normal 9 6 2 2 5 2" xfId="5179" xr:uid="{11E685F6-4245-4156-B989-68CB2FA2C8AF}"/>
    <cellStyle name="Normal 9 6 2 2 6" xfId="4232" xr:uid="{DC24D011-D508-49D3-9CEE-4B04624F2CD3}"/>
    <cellStyle name="Normal 9 6 2 2 6 2" xfId="5180" xr:uid="{80ABE7C8-191A-4B93-9FA4-320F4D522A83}"/>
    <cellStyle name="Normal 9 6 2 2 7" xfId="5169" xr:uid="{C9D7C650-417C-4CB8-9397-13C6B1681FFB}"/>
    <cellStyle name="Normal 9 6 2 3" xfId="887" xr:uid="{D27DC301-8535-4709-8267-82A586ED48D2}"/>
    <cellStyle name="Normal 9 6 2 3 2" xfId="2473" xr:uid="{C0773678-D85C-499F-BDA4-D099B8526282}"/>
    <cellStyle name="Normal 9 6 2 3 2 2" xfId="4233" xr:uid="{D5A4A333-1DB9-48CB-A741-2ADD084DEDA5}"/>
    <cellStyle name="Normal 9 6 2 3 2 2 2" xfId="5183" xr:uid="{0685CE5E-9541-4709-B7AF-F86EBE76930A}"/>
    <cellStyle name="Normal 9 6 2 3 2 3" xfId="4234" xr:uid="{943ED899-78A3-4A0A-978F-49EE38D9F65A}"/>
    <cellStyle name="Normal 9 6 2 3 2 3 2" xfId="5184" xr:uid="{E9CEB516-4D31-4275-86DA-66442948E8B0}"/>
    <cellStyle name="Normal 9 6 2 3 2 4" xfId="4235" xr:uid="{E567F432-CE79-409F-9C8A-677943107C7B}"/>
    <cellStyle name="Normal 9 6 2 3 2 4 2" xfId="5185" xr:uid="{1B08EFFA-0CCC-4C1D-B7A6-3F84945C66C7}"/>
    <cellStyle name="Normal 9 6 2 3 2 5" xfId="5182" xr:uid="{62D0F1EB-07EB-4D6A-BE79-F9AF659C1BD3}"/>
    <cellStyle name="Normal 9 6 2 3 3" xfId="4236" xr:uid="{22EDD549-1CEC-40E3-8905-49EB8D82455F}"/>
    <cellStyle name="Normal 9 6 2 3 3 2" xfId="5186" xr:uid="{A33E0505-BCD1-4D27-BAC8-90C6603C5EA9}"/>
    <cellStyle name="Normal 9 6 2 3 4" xfId="4237" xr:uid="{20C5CCE5-B0E8-4B47-85E2-64C7176674BD}"/>
    <cellStyle name="Normal 9 6 2 3 4 2" xfId="5187" xr:uid="{9FC9858A-594E-4C26-8963-EA084D4610DB}"/>
    <cellStyle name="Normal 9 6 2 3 5" xfId="4238" xr:uid="{8BBFAF50-26A5-4414-9B75-18421F86AC57}"/>
    <cellStyle name="Normal 9 6 2 3 5 2" xfId="5188" xr:uid="{5170E475-D584-4D62-896A-EFB2A808042C}"/>
    <cellStyle name="Normal 9 6 2 3 6" xfId="5181" xr:uid="{EFD9FC0D-E943-4A63-BF82-92121D0C403C}"/>
    <cellStyle name="Normal 9 6 2 4" xfId="2474" xr:uid="{9CB9DD10-7028-480C-96E9-BCE36D948E51}"/>
    <cellStyle name="Normal 9 6 2 4 2" xfId="4239" xr:uid="{ABE43063-4726-4AEC-B109-398B6E0F1AED}"/>
    <cellStyle name="Normal 9 6 2 4 2 2" xfId="5190" xr:uid="{B4A090CC-E77D-4105-B069-87E180571469}"/>
    <cellStyle name="Normal 9 6 2 4 3" xfId="4240" xr:uid="{9360E084-656B-4873-9A82-D0E46D476214}"/>
    <cellStyle name="Normal 9 6 2 4 3 2" xfId="5191" xr:uid="{CF888089-B2A3-4723-A0FB-65B2BD510B56}"/>
    <cellStyle name="Normal 9 6 2 4 4" xfId="4241" xr:uid="{C8E70C2E-FD68-4534-8CC5-10A8B3ADC971}"/>
    <cellStyle name="Normal 9 6 2 4 4 2" xfId="5192" xr:uid="{C13DE871-EE5C-47E5-A367-7A3CB2FC6F4E}"/>
    <cellStyle name="Normal 9 6 2 4 5" xfId="5189" xr:uid="{983779C5-04F9-4831-B749-28FA54B9E975}"/>
    <cellStyle name="Normal 9 6 2 5" xfId="4242" xr:uid="{7CB63F66-2AEC-4EF3-B043-012310400A35}"/>
    <cellStyle name="Normal 9 6 2 5 2" xfId="4243" xr:uid="{E81BEE62-EDD5-4FC2-B112-055A541ADA24}"/>
    <cellStyle name="Normal 9 6 2 5 2 2" xfId="5194" xr:uid="{116D29AC-0E19-4864-AEB4-8A70E938D276}"/>
    <cellStyle name="Normal 9 6 2 5 3" xfId="4244" xr:uid="{BEA1851F-0D9F-46DC-9B91-1E9E5FE4B2FF}"/>
    <cellStyle name="Normal 9 6 2 5 3 2" xfId="5195" xr:uid="{BEF3E23C-F8F9-4E71-9C2A-E1ED45F8A75B}"/>
    <cellStyle name="Normal 9 6 2 5 4" xfId="4245" xr:uid="{E95BD5C9-0EC9-462E-B480-E05B9E1A172C}"/>
    <cellStyle name="Normal 9 6 2 5 4 2" xfId="5196" xr:uid="{FD0B5BA2-ED99-4E9D-B637-1CC5E2182949}"/>
    <cellStyle name="Normal 9 6 2 5 5" xfId="5193" xr:uid="{D12D8A69-9754-4549-95C1-0F3FEE7DFE2C}"/>
    <cellStyle name="Normal 9 6 2 6" xfId="4246" xr:uid="{3ACD743C-429F-420C-85D3-1B4E1E5505EB}"/>
    <cellStyle name="Normal 9 6 2 6 2" xfId="5197" xr:uid="{9A1E0448-A691-458B-B90D-C9A6B4B23FB8}"/>
    <cellStyle name="Normal 9 6 2 7" xfId="4247" xr:uid="{FB83DD72-E4B9-49A6-9FC2-EA816FAE7BB6}"/>
    <cellStyle name="Normal 9 6 2 7 2" xfId="5198" xr:uid="{7851ED50-31F3-46F5-B172-D3CAAC4F7B87}"/>
    <cellStyle name="Normal 9 6 2 8" xfId="4248" xr:uid="{72B80967-FA35-4D3F-BA67-8A5A4BE9D2F3}"/>
    <cellStyle name="Normal 9 6 2 8 2" xfId="5199" xr:uid="{11AC6859-D475-4059-B2CE-71E5D088F4BB}"/>
    <cellStyle name="Normal 9 6 2 9" xfId="5168" xr:uid="{F2C6820B-329E-4308-A83F-64FAEAB0FB7E}"/>
    <cellStyle name="Normal 9 6 3" xfId="424" xr:uid="{6EA62F53-4EA3-452B-A610-7CF06E33002F}"/>
    <cellStyle name="Normal 9 6 3 2" xfId="888" xr:uid="{18A5EE29-DFB3-420E-B467-170F924DAB10}"/>
    <cellStyle name="Normal 9 6 3 2 2" xfId="889" xr:uid="{EE6517A3-BE67-4A17-9186-3551D0ADD6A6}"/>
    <cellStyle name="Normal 9 6 3 2 2 2" xfId="5202" xr:uid="{457935A5-5222-49AF-BA64-8E7697AD63AC}"/>
    <cellStyle name="Normal 9 6 3 2 3" xfId="4249" xr:uid="{D251386D-6B50-436D-941E-93C6DF2598DF}"/>
    <cellStyle name="Normal 9 6 3 2 3 2" xfId="5203" xr:uid="{AFD9D23B-3192-46A1-BB5F-53366BB98C3F}"/>
    <cellStyle name="Normal 9 6 3 2 4" xfId="4250" xr:uid="{DDBC9D56-02E3-4254-9E43-3DC0A7C0F210}"/>
    <cellStyle name="Normal 9 6 3 2 4 2" xfId="5204" xr:uid="{2CAA5699-FB24-4627-8B7B-8E825C9D109E}"/>
    <cellStyle name="Normal 9 6 3 2 5" xfId="5201" xr:uid="{718E43FC-9BCF-41BD-B899-B00FBDB6AD13}"/>
    <cellStyle name="Normal 9 6 3 3" xfId="890" xr:uid="{5357C487-E969-4784-9557-3F5ACD11ED04}"/>
    <cellStyle name="Normal 9 6 3 3 2" xfId="4251" xr:uid="{40F9E088-7184-41CA-97DC-241C9EC0101F}"/>
    <cellStyle name="Normal 9 6 3 3 2 2" xfId="5206" xr:uid="{77F71B3B-0CCF-48C2-B67F-7135ED5B35EE}"/>
    <cellStyle name="Normal 9 6 3 3 3" xfId="4252" xr:uid="{EA4836AC-9CA8-4C11-B05E-CF77EF4CE08E}"/>
    <cellStyle name="Normal 9 6 3 3 3 2" xfId="5207" xr:uid="{A21A5062-7959-4E03-893B-2B7E63E8DAB7}"/>
    <cellStyle name="Normal 9 6 3 3 4" xfId="4253" xr:uid="{0A0486C6-0546-4A94-823F-0C259E2E4ADA}"/>
    <cellStyle name="Normal 9 6 3 3 4 2" xfId="5208" xr:uid="{DD790AA0-DAA7-4293-8F6F-EF3A622840F7}"/>
    <cellStyle name="Normal 9 6 3 3 5" xfId="5205" xr:uid="{515B4669-DE70-49F3-AFFC-53D69D0492E0}"/>
    <cellStyle name="Normal 9 6 3 4" xfId="4254" xr:uid="{9C6D09E4-5B4D-4C15-A2AB-76C7B1018034}"/>
    <cellStyle name="Normal 9 6 3 4 2" xfId="5209" xr:uid="{399E7663-0C53-4D44-BFDD-291949740881}"/>
    <cellStyle name="Normal 9 6 3 5" xfId="4255" xr:uid="{0458F5F1-0B1C-4816-ADB2-87DA113E3606}"/>
    <cellStyle name="Normal 9 6 3 5 2" xfId="5210" xr:uid="{B7E1A9A0-9EC1-44B8-B6F2-9ADE1C94FF90}"/>
    <cellStyle name="Normal 9 6 3 6" xfId="4256" xr:uid="{20291FEF-8BA1-463D-8891-0047A7721F51}"/>
    <cellStyle name="Normal 9 6 3 6 2" xfId="5211" xr:uid="{A4843DD6-076E-458B-BFFF-F8A02E60F45E}"/>
    <cellStyle name="Normal 9 6 3 7" xfId="5200" xr:uid="{99D5D85D-133D-4354-B728-371A5EAF2E6E}"/>
    <cellStyle name="Normal 9 6 4" xfId="425" xr:uid="{B49F5BE3-DABA-4F00-A87C-AB49460ADC40}"/>
    <cellStyle name="Normal 9 6 4 2" xfId="891" xr:uid="{4BFC3271-7FC8-460C-8489-64BB6776C5EE}"/>
    <cellStyle name="Normal 9 6 4 2 2" xfId="4257" xr:uid="{3CEB404E-3E98-4B3B-B8BF-CD42D828BC3B}"/>
    <cellStyle name="Normal 9 6 4 2 2 2" xfId="5214" xr:uid="{1E33090A-9964-4FAD-9923-045BAB45CEBA}"/>
    <cellStyle name="Normal 9 6 4 2 3" xfId="4258" xr:uid="{893C8B17-AF75-450B-AE03-D31041A323DD}"/>
    <cellStyle name="Normal 9 6 4 2 3 2" xfId="5215" xr:uid="{E0FD8DFC-3772-4C1B-97F2-F2AE73954883}"/>
    <cellStyle name="Normal 9 6 4 2 4" xfId="4259" xr:uid="{ECFC689F-6CBD-4063-82B3-3B8A2F45BBF9}"/>
    <cellStyle name="Normal 9 6 4 2 4 2" xfId="5216" xr:uid="{D01BD9C1-428E-45D0-9DDA-5A465B6135C9}"/>
    <cellStyle name="Normal 9 6 4 2 5" xfId="5213" xr:uid="{9EECE736-ECA1-4C4B-9E70-538C978FA44F}"/>
    <cellStyle name="Normal 9 6 4 3" xfId="4260" xr:uid="{A8BEA1BC-EECB-42DC-8BFA-EBADC2634D16}"/>
    <cellStyle name="Normal 9 6 4 3 2" xfId="5217" xr:uid="{3B66390E-4CC4-4EFE-8B09-2E61F0C60B73}"/>
    <cellStyle name="Normal 9 6 4 4" xfId="4261" xr:uid="{C28491A8-4FC5-43F6-827B-086B25BAF54B}"/>
    <cellStyle name="Normal 9 6 4 4 2" xfId="5218" xr:uid="{5A06D5F7-0C2C-4992-B290-EEDC312D9765}"/>
    <cellStyle name="Normal 9 6 4 5" xfId="4262" xr:uid="{E31F4BAB-0632-42B9-9034-6475AF01B88B}"/>
    <cellStyle name="Normal 9 6 4 5 2" xfId="5219" xr:uid="{64F8C6FE-03AE-4640-929B-9F08CB54412A}"/>
    <cellStyle name="Normal 9 6 4 6" xfId="5212" xr:uid="{D0BB01F0-9A98-48F8-82DB-F1EA98C336AC}"/>
    <cellStyle name="Normal 9 6 5" xfId="892" xr:uid="{6ADCEB9B-E7EA-4476-B3CE-E1BC5D7A633E}"/>
    <cellStyle name="Normal 9 6 5 2" xfId="4263" xr:uid="{B8354BE9-2E6F-461C-8C9D-209D1E88F41B}"/>
    <cellStyle name="Normal 9 6 5 2 2" xfId="5221" xr:uid="{E1C5758E-B383-4629-B312-6DA9C82C9247}"/>
    <cellStyle name="Normal 9 6 5 3" xfId="4264" xr:uid="{69036272-94DE-4C93-8A49-3F1615012961}"/>
    <cellStyle name="Normal 9 6 5 3 2" xfId="5222" xr:uid="{7DA07A77-C71C-4A45-AB4A-8A30BEAAEF2D}"/>
    <cellStyle name="Normal 9 6 5 4" xfId="4265" xr:uid="{AAA98E25-5FA9-4C63-836A-78DB825A2845}"/>
    <cellStyle name="Normal 9 6 5 4 2" xfId="5223" xr:uid="{500682F9-3BDA-41DF-9377-BDB84169C1CC}"/>
    <cellStyle name="Normal 9 6 5 5" xfId="5220" xr:uid="{46895697-7E45-4E0B-8209-116534B673AE}"/>
    <cellStyle name="Normal 9 6 6" xfId="4266" xr:uid="{AC8353BC-76DE-4B2C-AF90-1EFEE2D1384A}"/>
    <cellStyle name="Normal 9 6 6 2" xfId="4267" xr:uid="{1349B437-B8EE-4613-A311-6EA1A1F6AE79}"/>
    <cellStyle name="Normal 9 6 6 2 2" xfId="5225" xr:uid="{1C379727-E4A3-4011-A116-43FF52E865D6}"/>
    <cellStyle name="Normal 9 6 6 3" xfId="4268" xr:uid="{B038C8DB-9F45-4EAC-B550-CAEF5752D4AE}"/>
    <cellStyle name="Normal 9 6 6 3 2" xfId="5226" xr:uid="{507B1283-E067-4AA3-9912-242AD01ABA3E}"/>
    <cellStyle name="Normal 9 6 6 4" xfId="4269" xr:uid="{F765530C-A74B-4A6D-8C3F-2CECFD2F46DF}"/>
    <cellStyle name="Normal 9 6 6 4 2" xfId="5227" xr:uid="{16F89FA5-4999-4338-8C03-BDFD3BBB7FE5}"/>
    <cellStyle name="Normal 9 6 6 5" xfId="5224" xr:uid="{3F15C677-BF0F-4B1F-B18F-4C18080CBD3A}"/>
    <cellStyle name="Normal 9 6 7" xfId="4270" xr:uid="{81F553DD-AC56-4AB5-9117-4E601E58E8FF}"/>
    <cellStyle name="Normal 9 6 7 2" xfId="5228" xr:uid="{E5E10C18-CFC2-47A1-8AD0-9AF5525D9C61}"/>
    <cellStyle name="Normal 9 6 8" xfId="4271" xr:uid="{8E0FD8A8-212F-4281-98B1-E1619893691A}"/>
    <cellStyle name="Normal 9 6 8 2" xfId="5229" xr:uid="{827B35C7-3686-4724-BCFA-BCDCB60E10C3}"/>
    <cellStyle name="Normal 9 6 9" xfId="4272" xr:uid="{B78CF40F-32EC-490C-BCC6-8A4A3481996A}"/>
    <cellStyle name="Normal 9 6 9 2" xfId="5230" xr:uid="{04CF0101-A330-46FB-A6F1-8970597798A0}"/>
    <cellStyle name="Normal 9 7" xfId="182" xr:uid="{8B7FD17A-A182-42E2-B8F8-AB21EB1BD4C9}"/>
    <cellStyle name="Normal 9 7 2" xfId="426" xr:uid="{D98A329E-163A-4F93-A00B-0002655225FD}"/>
    <cellStyle name="Normal 9 7 2 2" xfId="893" xr:uid="{B05DAB69-7813-4655-89D8-98901CC8CF45}"/>
    <cellStyle name="Normal 9 7 2 2 2" xfId="2475" xr:uid="{0BEE581F-6FF3-4856-9A89-9C2580493B4F}"/>
    <cellStyle name="Normal 9 7 2 2 2 2" xfId="2476" xr:uid="{66C05B96-A022-4E8B-AAD6-BE113D758E39}"/>
    <cellStyle name="Normal 9 7 2 2 2 2 2" xfId="5235" xr:uid="{336C8D3B-8CFE-47FA-9A21-2805A7C37932}"/>
    <cellStyle name="Normal 9 7 2 2 2 3" xfId="5234" xr:uid="{6CD6C62D-AA61-4E80-B505-7034EFA23CCE}"/>
    <cellStyle name="Normal 9 7 2 2 3" xfId="2477" xr:uid="{A4BC4551-4E17-4E4C-8EC6-C3863AD01B5C}"/>
    <cellStyle name="Normal 9 7 2 2 3 2" xfId="5236" xr:uid="{229FC619-B91A-4BA0-A545-2D5DA40A3072}"/>
    <cellStyle name="Normal 9 7 2 2 4" xfId="4273" xr:uid="{C0E231CD-B666-469E-BEBB-C7EF13AFE83B}"/>
    <cellStyle name="Normal 9 7 2 2 4 2" xfId="5237" xr:uid="{DDA17402-E20C-457A-9C7F-5231ABD50F21}"/>
    <cellStyle name="Normal 9 7 2 2 5" xfId="5233" xr:uid="{D8A810A2-26AC-48FF-B673-C13EC580F194}"/>
    <cellStyle name="Normal 9 7 2 3" xfId="2478" xr:uid="{1A561BC5-A732-4D9A-AF1A-727BDEA13823}"/>
    <cellStyle name="Normal 9 7 2 3 2" xfId="2479" xr:uid="{E96BC65C-32CE-4A2E-905D-7C898D0D799E}"/>
    <cellStyle name="Normal 9 7 2 3 2 2" xfId="5239" xr:uid="{6D47067D-7AA0-4F49-8030-B8205BF44E76}"/>
    <cellStyle name="Normal 9 7 2 3 3" xfId="4274" xr:uid="{316D7A4D-4E63-48A2-A2C9-D16CB3626ADD}"/>
    <cellStyle name="Normal 9 7 2 3 3 2" xfId="5240" xr:uid="{98256BFA-A93A-4A4F-8314-82F0E378EDC9}"/>
    <cellStyle name="Normal 9 7 2 3 4" xfId="4275" xr:uid="{FE454F12-2C52-4ACC-AE01-FE14A17575C8}"/>
    <cellStyle name="Normal 9 7 2 3 4 2" xfId="5241" xr:uid="{A0560F09-DD11-4D90-8A70-1ACC5C270B76}"/>
    <cellStyle name="Normal 9 7 2 3 5" xfId="5238" xr:uid="{47617087-D6C8-4667-8F52-F143F04270EC}"/>
    <cellStyle name="Normal 9 7 2 4" xfId="2480" xr:uid="{6D294D71-F066-47E8-8441-0DB8E1962311}"/>
    <cellStyle name="Normal 9 7 2 4 2" xfId="5242" xr:uid="{1A86A461-3D99-441A-A9BC-E8B7A35B1EFD}"/>
    <cellStyle name="Normal 9 7 2 5" xfId="4276" xr:uid="{7A65083B-F9EF-4A2A-AB45-C90A9DE68156}"/>
    <cellStyle name="Normal 9 7 2 5 2" xfId="5243" xr:uid="{3D5F55D3-57A7-4E40-BEC1-06039AC09643}"/>
    <cellStyle name="Normal 9 7 2 6" xfId="4277" xr:uid="{3DAD7B22-58CF-45F8-B52C-3FF5CD85762F}"/>
    <cellStyle name="Normal 9 7 2 6 2" xfId="5244" xr:uid="{616C5556-9F5D-48E7-BAB5-4A8445084E01}"/>
    <cellStyle name="Normal 9 7 2 7" xfId="5232" xr:uid="{7565F917-197A-4FFB-9F65-9AD5A14BB733}"/>
    <cellStyle name="Normal 9 7 3" xfId="894" xr:uid="{3806B87A-4CFE-4F88-8581-76E8823D8517}"/>
    <cellStyle name="Normal 9 7 3 2" xfId="2481" xr:uid="{47740506-22DB-4498-819C-55F41D1A273C}"/>
    <cellStyle name="Normal 9 7 3 2 2" xfId="2482" xr:uid="{E7D6D3F9-5CC0-4347-91E4-D011708FC327}"/>
    <cellStyle name="Normal 9 7 3 2 2 2" xfId="5247" xr:uid="{F2710735-A667-493A-86B5-159CE1FDF7ED}"/>
    <cellStyle name="Normal 9 7 3 2 3" xfId="4278" xr:uid="{02FC3DF7-5E44-42C2-B7E0-21818BE7D18D}"/>
    <cellStyle name="Normal 9 7 3 2 3 2" xfId="5248" xr:uid="{3CF85728-3319-49A0-86F2-3F273A2D4A92}"/>
    <cellStyle name="Normal 9 7 3 2 4" xfId="4279" xr:uid="{C7B6F526-3492-4763-88C0-B88270FF688B}"/>
    <cellStyle name="Normal 9 7 3 2 4 2" xfId="5249" xr:uid="{9F4C7E53-0678-415B-B16B-7F16CB909AEF}"/>
    <cellStyle name="Normal 9 7 3 2 5" xfId="5246" xr:uid="{9FF2F5F3-813D-4520-82FB-C86A9D459AE5}"/>
    <cellStyle name="Normal 9 7 3 3" xfId="2483" xr:uid="{621FC418-0CBB-440F-B9E0-6C989DC57F5D}"/>
    <cellStyle name="Normal 9 7 3 3 2" xfId="5250" xr:uid="{3ED09BB8-1C27-41FE-9D16-57F2044C5D78}"/>
    <cellStyle name="Normal 9 7 3 4" xfId="4280" xr:uid="{D738E2C6-D404-4454-A5F3-B447D745A6CD}"/>
    <cellStyle name="Normal 9 7 3 4 2" xfId="5251" xr:uid="{2694F658-95F3-4337-85B0-C7DD13EDC4BB}"/>
    <cellStyle name="Normal 9 7 3 5" xfId="4281" xr:uid="{337D2E84-3AE4-4F35-A903-47256BE7E2A4}"/>
    <cellStyle name="Normal 9 7 3 5 2" xfId="5252" xr:uid="{5FFC59ED-55AE-4E2E-8BA1-0D6A1520A432}"/>
    <cellStyle name="Normal 9 7 3 6" xfId="5245" xr:uid="{3D8B1C3C-F564-40B0-A455-BE9E22A4592A}"/>
    <cellStyle name="Normal 9 7 4" xfId="2484" xr:uid="{F7E73D70-0328-40C8-BA8C-D3BCD25AA49B}"/>
    <cellStyle name="Normal 9 7 4 2" xfId="2485" xr:uid="{47A5FFF3-617C-40E8-98A0-E23EEEE5E624}"/>
    <cellStyle name="Normal 9 7 4 2 2" xfId="5254" xr:uid="{ADB01F5B-AB03-4BEF-8948-668013954550}"/>
    <cellStyle name="Normal 9 7 4 3" xfId="4282" xr:uid="{48AE0702-113F-4A56-BF02-07D7993E7EDD}"/>
    <cellStyle name="Normal 9 7 4 3 2" xfId="5255" xr:uid="{6F6DE42C-E045-44AB-9239-6B27C07A191E}"/>
    <cellStyle name="Normal 9 7 4 4" xfId="4283" xr:uid="{7E362FFF-F47F-42D6-B13A-51639D73D379}"/>
    <cellStyle name="Normal 9 7 4 4 2" xfId="5256" xr:uid="{66EA1AAD-F240-4047-9F69-138C5CC08E0F}"/>
    <cellStyle name="Normal 9 7 4 5" xfId="5253" xr:uid="{E83FAD36-E054-4B64-B912-86F18F987C81}"/>
    <cellStyle name="Normal 9 7 5" xfId="2486" xr:uid="{2507CF38-ABD0-4D4F-BFBC-D954258BE015}"/>
    <cellStyle name="Normal 9 7 5 2" xfId="4284" xr:uid="{3333DBBE-B1A1-447E-8FAD-6CD5455A5FBB}"/>
    <cellStyle name="Normal 9 7 5 2 2" xfId="5258" xr:uid="{200861F9-ADAE-414C-8956-09DF7C11294B}"/>
    <cellStyle name="Normal 9 7 5 3" xfId="4285" xr:uid="{16A89D42-02E1-4CCF-BA47-9E72B1D61BFC}"/>
    <cellStyle name="Normal 9 7 5 3 2" xfId="5259" xr:uid="{9722FA50-37BC-4341-9113-8AB07DC5E810}"/>
    <cellStyle name="Normal 9 7 5 4" xfId="4286" xr:uid="{C4651D1E-F6BF-4EAE-A5F6-74EE0D7F63FD}"/>
    <cellStyle name="Normal 9 7 5 4 2" xfId="5260" xr:uid="{416EF082-AACA-4E15-B243-6EDD3B6AD2A5}"/>
    <cellStyle name="Normal 9 7 5 5" xfId="5257" xr:uid="{DBF29A0C-5FA9-4073-ADDF-A0E1E2EE90DB}"/>
    <cellStyle name="Normal 9 7 6" xfId="4287" xr:uid="{695EA92B-0FD3-45A7-8F33-8BACB4D78439}"/>
    <cellStyle name="Normal 9 7 6 2" xfId="5261" xr:uid="{354C289B-EC6B-440D-8F20-3567A3B495E6}"/>
    <cellStyle name="Normal 9 7 7" xfId="4288" xr:uid="{ABB5B2E9-1126-49EA-8166-65B625BB0555}"/>
    <cellStyle name="Normal 9 7 7 2" xfId="5262" xr:uid="{CDC90A09-2B65-424D-AE0F-747C02FA31A3}"/>
    <cellStyle name="Normal 9 7 8" xfId="4289" xr:uid="{254AEBEE-240C-4A7B-9A4D-1413D998A957}"/>
    <cellStyle name="Normal 9 7 8 2" xfId="5263" xr:uid="{FE4A4B93-D84D-4556-A683-8A20AC97CD1F}"/>
    <cellStyle name="Normal 9 7 9" xfId="5231" xr:uid="{A5EA3C1F-F66B-4A41-8039-FF6BB348CF1B}"/>
    <cellStyle name="Normal 9 8" xfId="427" xr:uid="{09786BFD-A6D8-49B5-A3B7-DC00E5474192}"/>
    <cellStyle name="Normal 9 8 2" xfId="895" xr:uid="{648BF78D-274F-4036-9254-05FC205CFAA9}"/>
    <cellStyle name="Normal 9 8 2 2" xfId="896" xr:uid="{CDD1767C-FC8A-4ECB-A3EE-FE91359F158F}"/>
    <cellStyle name="Normal 9 8 2 2 2" xfId="2487" xr:uid="{9FD0CDBB-B560-4F3D-8BCB-40A245D2E5AC}"/>
    <cellStyle name="Normal 9 8 2 2 2 2" xfId="5267" xr:uid="{7F861E9B-3157-4FBB-9168-6976004018C8}"/>
    <cellStyle name="Normal 9 8 2 2 3" xfId="4290" xr:uid="{5575A790-6883-4FE3-BE10-0D191DA3A492}"/>
    <cellStyle name="Normal 9 8 2 2 3 2" xfId="5268" xr:uid="{CB3C6082-3104-4632-A393-9A9159326DB6}"/>
    <cellStyle name="Normal 9 8 2 2 4" xfId="4291" xr:uid="{57195FB6-DE52-4121-952D-186AE683C21D}"/>
    <cellStyle name="Normal 9 8 2 2 4 2" xfId="5269" xr:uid="{1160B534-FDB3-412D-B8EF-74A660B00A3D}"/>
    <cellStyle name="Normal 9 8 2 2 5" xfId="5266" xr:uid="{ABDE38A6-0B88-4802-B713-443F16C7444D}"/>
    <cellStyle name="Normal 9 8 2 3" xfId="2488" xr:uid="{87F0BF4C-1A38-4013-8FCA-C1B9EED1CB20}"/>
    <cellStyle name="Normal 9 8 2 3 2" xfId="5270" xr:uid="{32B01889-4D80-425E-9199-AAAC1E234B1B}"/>
    <cellStyle name="Normal 9 8 2 4" xfId="4292" xr:uid="{40569FF4-56E1-422F-8396-CC3BA611F8C4}"/>
    <cellStyle name="Normal 9 8 2 4 2" xfId="5271" xr:uid="{7AF77C62-3E49-477E-A518-521077A6B3D4}"/>
    <cellStyle name="Normal 9 8 2 5" xfId="4293" xr:uid="{B0CA0E2E-DC91-4C55-8F0D-FAC5F661504D}"/>
    <cellStyle name="Normal 9 8 2 5 2" xfId="5272" xr:uid="{0475E4B2-C1F0-425B-9439-CE27065BAE17}"/>
    <cellStyle name="Normal 9 8 2 6" xfId="5265" xr:uid="{89D714FA-4AC6-4A68-8B35-25D0F5C896EB}"/>
    <cellStyle name="Normal 9 8 3" xfId="897" xr:uid="{21CECFE4-C4D1-48A1-8606-C7AD712BD37B}"/>
    <cellStyle name="Normal 9 8 3 2" xfId="2489" xr:uid="{BC8FFD3C-CDC3-4487-B852-A5FED7A7BBF7}"/>
    <cellStyle name="Normal 9 8 3 2 2" xfId="5274" xr:uid="{179DBF88-2F5D-4B24-AEF7-04410A31DFAC}"/>
    <cellStyle name="Normal 9 8 3 3" xfId="4294" xr:uid="{AC2C1B5D-70E1-4A73-8FAC-0E0053BB3115}"/>
    <cellStyle name="Normal 9 8 3 3 2" xfId="5275" xr:uid="{56C3A86E-F1C7-49D4-AEDB-031DCCEE6DE4}"/>
    <cellStyle name="Normal 9 8 3 4" xfId="4295" xr:uid="{545876F0-50B4-4112-AF9A-31E6F6151936}"/>
    <cellStyle name="Normal 9 8 3 4 2" xfId="5276" xr:uid="{6C1A7DE2-ED2A-49D3-B489-4E75DE3E751C}"/>
    <cellStyle name="Normal 9 8 3 5" xfId="5273" xr:uid="{44299713-6B95-4DB3-95FC-950473D930F0}"/>
    <cellStyle name="Normal 9 8 4" xfId="2490" xr:uid="{125D510B-B5CF-4D5E-A9BD-28D529BCAA9A}"/>
    <cellStyle name="Normal 9 8 4 2" xfId="4296" xr:uid="{D51CAFFC-0137-4E5B-A5B0-0AAC11C74616}"/>
    <cellStyle name="Normal 9 8 4 2 2" xfId="5278" xr:uid="{04CAD507-0942-4425-9290-286E6086AA38}"/>
    <cellStyle name="Normal 9 8 4 3" xfId="4297" xr:uid="{EC1B1DB5-07ED-43CC-9387-369122BA3DCC}"/>
    <cellStyle name="Normal 9 8 4 3 2" xfId="5279" xr:uid="{C11A7BDF-F447-4FCA-8DFD-04DC8D0B4595}"/>
    <cellStyle name="Normal 9 8 4 4" xfId="4298" xr:uid="{E05760E1-1EB0-441D-9146-8CE88D37A54D}"/>
    <cellStyle name="Normal 9 8 4 4 2" xfId="5280" xr:uid="{C815F26D-2178-446A-9611-CE10FBB867B4}"/>
    <cellStyle name="Normal 9 8 4 5" xfId="5277" xr:uid="{53D5D958-45AF-4E44-9E20-077E6FFE6CF4}"/>
    <cellStyle name="Normal 9 8 5" xfId="4299" xr:uid="{36CA5031-252A-40C6-B6C4-722C2B3651E8}"/>
    <cellStyle name="Normal 9 8 5 2" xfId="5281" xr:uid="{37C086A9-2B49-4339-B466-B3292D9F1523}"/>
    <cellStyle name="Normal 9 8 6" xfId="4300" xr:uid="{B19CE284-016F-4247-B8C1-005DDF64F0F9}"/>
    <cellStyle name="Normal 9 8 6 2" xfId="5282" xr:uid="{A2E37BA6-D7B7-4B1E-B3BB-29B777150B1E}"/>
    <cellStyle name="Normal 9 8 7" xfId="4301" xr:uid="{D1DDFDE5-D77F-4EC2-B4CE-338459E806EA}"/>
    <cellStyle name="Normal 9 8 7 2" xfId="5283" xr:uid="{AF6ABFCB-79E5-43F6-9959-104537BF4D31}"/>
    <cellStyle name="Normal 9 8 8" xfId="5264" xr:uid="{F40F3F77-0C68-4FC5-B683-9BC4EBA3365B}"/>
    <cellStyle name="Normal 9 9" xfId="428" xr:uid="{D01A76DC-FF4E-42DA-B73D-7ADC709F2E81}"/>
    <cellStyle name="Normal 9 9 2" xfId="898" xr:uid="{95383FE3-7EB8-4C17-BF44-10A4E7E80307}"/>
    <cellStyle name="Normal 9 9 2 2" xfId="2491" xr:uid="{8DC5606F-EF8B-45A4-95EA-DADF999C79CD}"/>
    <cellStyle name="Normal 9 9 2 2 2" xfId="5286" xr:uid="{BF980B7A-3692-4508-B45B-8D8D4961BF9D}"/>
    <cellStyle name="Normal 9 9 2 3" xfId="4302" xr:uid="{B3DBD4B5-DC75-4997-92C7-997F5939E3B1}"/>
    <cellStyle name="Normal 9 9 2 3 2" xfId="5287" xr:uid="{90E5C890-3319-4C34-BF55-38BACC3DB3A3}"/>
    <cellStyle name="Normal 9 9 2 4" xfId="4303" xr:uid="{A836A05B-B53B-4ABB-A248-2C6F7B351CE7}"/>
    <cellStyle name="Normal 9 9 2 4 2" xfId="5288" xr:uid="{82E4C6AB-2477-48B8-BB49-5B77AC113B4E}"/>
    <cellStyle name="Normal 9 9 2 5" xfId="5285" xr:uid="{096FF840-A798-4728-86CC-9C3D01296D9E}"/>
    <cellStyle name="Normal 9 9 3" xfId="2492" xr:uid="{1A560380-1A3C-46FA-9C9A-EE95A63B93EC}"/>
    <cellStyle name="Normal 9 9 3 2" xfId="4304" xr:uid="{73665FC1-9E36-4A7E-BD89-8C33ABB262B8}"/>
    <cellStyle name="Normal 9 9 3 2 2" xfId="5290" xr:uid="{77D8E20A-94A0-4CE4-AC1A-797F7FEE7141}"/>
    <cellStyle name="Normal 9 9 3 3" xfId="4305" xr:uid="{9794BB78-90A8-455F-8FEE-4AA857FF7093}"/>
    <cellStyle name="Normal 9 9 3 3 2" xfId="5291" xr:uid="{BD7D85E1-8831-4E62-8A88-680ED6B684EB}"/>
    <cellStyle name="Normal 9 9 3 4" xfId="4306" xr:uid="{6048F030-4310-4C26-B749-F836DECA5C9E}"/>
    <cellStyle name="Normal 9 9 3 4 2" xfId="5292" xr:uid="{D1F4050E-16E2-402F-B408-449936D798EA}"/>
    <cellStyle name="Normal 9 9 3 5" xfId="5289" xr:uid="{22ADEC75-BE69-4F30-B581-120540F1DB22}"/>
    <cellStyle name="Normal 9 9 4" xfId="4307" xr:uid="{7D5B569A-E283-44BF-8626-6E46D0F0C0F4}"/>
    <cellStyle name="Normal 9 9 4 2" xfId="5293" xr:uid="{E52FAF6F-6CF5-452F-8C08-3193C33DA2CD}"/>
    <cellStyle name="Normal 9 9 5" xfId="4308" xr:uid="{A2C4F626-F048-445A-8F96-620B899D4CCC}"/>
    <cellStyle name="Normal 9 9 5 2" xfId="5294" xr:uid="{E13EE95E-0DB5-404D-8FA9-4D0B7307D620}"/>
    <cellStyle name="Normal 9 9 6" xfId="4309" xr:uid="{901BF61A-54FF-4508-9FCD-6C33135C2374}"/>
    <cellStyle name="Normal 9 9 6 2" xfId="5295" xr:uid="{7F34763C-ABFC-47A2-9B32-83EA693D59B0}"/>
    <cellStyle name="Normal 9 9 7" xfId="5284" xr:uid="{30DC4F66-89E2-4A42-89E8-F016982A2EC5}"/>
    <cellStyle name="Percent 2" xfId="183" xr:uid="{73EA39B7-F229-4434-A404-6FED80D4C2A0}"/>
    <cellStyle name="Percent 2 2" xfId="5296" xr:uid="{1FE1B2F4-C580-44A7-9E32-BDED14F778DE}"/>
    <cellStyle name="Гиперссылка 2" xfId="4" xr:uid="{49BAA0F8-B3D3-41B5-87DD-435502328B29}"/>
    <cellStyle name="Гиперссылка 2 2" xfId="5297" xr:uid="{1C89AEB2-2ABF-4239-B11D-866BD8E5C754}"/>
    <cellStyle name="Обычный 2" xfId="1" xr:uid="{A3CD5D5E-4502-4158-8112-08CDD679ACF5}"/>
    <cellStyle name="Обычный 2 2" xfId="5" xr:uid="{D19F253E-EE9B-4476-9D91-2EE3A6D7A3DC}"/>
    <cellStyle name="Обычный 2 2 2" xfId="5299" xr:uid="{813BAFE2-060C-4295-9102-24D3BC726ECE}"/>
    <cellStyle name="Обычный 2 3" xfId="5298" xr:uid="{D750B7AE-A780-49D7-B789-285E6A37DB38}"/>
    <cellStyle name="常规_Sheet1_1" xfId="4411" xr:uid="{E7B33398-8513-4BF3-BAFD-B1B2E4CDFE49}"/>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6" Type="http://schemas.openxmlformats.org/officeDocument/2006/relationships/image" Target="file:///Z:\Sales%20Share%20Folder\pictures\IJF3.jpg" TargetMode="External"/><Relationship Id="rId21" Type="http://schemas.openxmlformats.org/officeDocument/2006/relationships/image" Target="file:///Z:\Sales%20Share%20Folder\pictures\CZRDM.jpg" TargetMode="External"/><Relationship Id="rId34" Type="http://schemas.openxmlformats.org/officeDocument/2006/relationships/image" Target="file:///Z:\Sales%20Share%20Folder\pictures\NBBXM7M.jpg" TargetMode="External"/><Relationship Id="rId42" Type="http://schemas.openxmlformats.org/officeDocument/2006/relationships/image" Target="file:///Z:\Sales%20Share%20Folder\pictures\NWCZBXC.jpg" TargetMode="External"/><Relationship Id="rId47" Type="http://schemas.openxmlformats.org/officeDocument/2006/relationships/image" Target="file:///Z:\Sales%20Share%20Folder\pictures\SEL20.jpg" TargetMode="External"/><Relationship Id="rId50" Type="http://schemas.openxmlformats.org/officeDocument/2006/relationships/image" Target="file:///Z:\Sales%20Share%20Folder\pictures\TLBCZIN.jpg" TargetMode="External"/><Relationship Id="rId55" Type="http://schemas.openxmlformats.org/officeDocument/2006/relationships/image" Target="file:///Z:\Sales%20Share%20Folder\pictures\XBAL4S.jpg" TargetMode="External"/><Relationship Id="rId63" Type="http://schemas.openxmlformats.org/officeDocument/2006/relationships/image" Target="file:///Z:\Sales%20Share%20Folder\pictures\XJB3XS.jpg" TargetMode="External"/><Relationship Id="rId7" Type="http://schemas.openxmlformats.org/officeDocument/2006/relationships/image" Target="file:///Z:\Sales%20Share%20Folder\pictures\BN2CG.jpg" TargetMode="External"/><Relationship Id="rId2" Type="http://schemas.openxmlformats.org/officeDocument/2006/relationships/image" Target="file:///Z:\Sales%20Share%20Folder\pictures\ACCO.jpg" TargetMode="External"/><Relationship Id="rId16" Type="http://schemas.openxmlformats.org/officeDocument/2006/relationships/image" Target="file:///Z:\Sales%20Share%20Folder\pictures\CB20B.jpg" TargetMode="External"/><Relationship Id="rId29" Type="http://schemas.openxmlformats.org/officeDocument/2006/relationships/image" Target="file:///Z:\Sales%20Share%20Folder\pictures\LBTB3.jpg" TargetMode="External"/><Relationship Id="rId11" Type="http://schemas.openxmlformats.org/officeDocument/2006/relationships/image" Target="file:///Z:\Sales%20Share%20Folder\pictures\BNEHRC.jpg" TargetMode="External"/><Relationship Id="rId24" Type="http://schemas.openxmlformats.org/officeDocument/2006/relationships/image" Target="file:///Z:\Sales%20Share%20Folder\pictures\GPRZ.jpg" TargetMode="External"/><Relationship Id="rId32" Type="http://schemas.openxmlformats.org/officeDocument/2006/relationships/image" Target="file:///Z:\Sales%20Share%20Folder\pictures\MCDZ407.jpg" TargetMode="External"/><Relationship Id="rId37" Type="http://schemas.openxmlformats.org/officeDocument/2006/relationships/image" Target="file:///Z:\Sales%20Share%20Folder\pictures\NBP14MX.jpg" TargetMode="External"/><Relationship Id="rId40" Type="http://schemas.openxmlformats.org/officeDocument/2006/relationships/image" Target="file:///Z:\Sales%20Share%20Folder\pictures\NBZBXC.jpg" TargetMode="External"/><Relationship Id="rId45" Type="http://schemas.openxmlformats.org/officeDocument/2006/relationships/image" Target="file:///Z:\Sales%20Share%20Folder\pictures\SEGH20.jpg" TargetMode="External"/><Relationship Id="rId53" Type="http://schemas.openxmlformats.org/officeDocument/2006/relationships/image" Target="file:///Z:\Sales%20Share%20Folder\pictures\ULBIN51.jpg" TargetMode="External"/><Relationship Id="rId58" Type="http://schemas.openxmlformats.org/officeDocument/2006/relationships/image" Target="file:///Z:\Sales%20Share%20Folder\pictures\XBT3S.jpg" TargetMode="External"/><Relationship Id="rId66" Type="http://schemas.openxmlformats.org/officeDocument/2006/relationships/image" Target="file:///Z:\Sales%20Share%20Folder\pictures\XUVB4S.jpg" TargetMode="External"/><Relationship Id="rId5" Type="http://schemas.openxmlformats.org/officeDocument/2006/relationships/image" Target="file:///Z:\Sales%20Share%20Folder\pictures\BLK197.jpg" TargetMode="External"/><Relationship Id="rId61" Type="http://schemas.openxmlformats.org/officeDocument/2006/relationships/image" Target="file:///Z:\Sales%20Share%20Folder\pictures\XCNT4S.jpg" TargetMode="External"/><Relationship Id="rId19" Type="http://schemas.openxmlformats.org/officeDocument/2006/relationships/image" Target="file:///Z:\Sales%20Share%20Folder\pictures\CBM.jpg" TargetMode="External"/><Relationship Id="rId14" Type="http://schemas.openxmlformats.org/officeDocument/2006/relationships/image" Target="file:///Z:\Sales%20Share%20Folder\pictures\BXDPM.jpg" TargetMode="External"/><Relationship Id="rId22" Type="http://schemas.openxmlformats.org/officeDocument/2006/relationships/image" Target="file:///Z:\Sales%20Share%20Folder\pictures\FTSI.jpg" TargetMode="External"/><Relationship Id="rId27" Type="http://schemas.openxmlformats.org/officeDocument/2006/relationships/image" Target="file:///Z:\Sales%20Share%20Folder\pictures\LBB3.jpg" TargetMode="External"/><Relationship Id="rId30" Type="http://schemas.openxmlformats.org/officeDocument/2006/relationships/image" Target="file:///Z:\Sales%20Share%20Folder\pictures\MCD759.jpg" TargetMode="External"/><Relationship Id="rId35" Type="http://schemas.openxmlformats.org/officeDocument/2006/relationships/image" Target="file:///Z:\Sales%20Share%20Folder\pictures\NBCZBXC.jpg" TargetMode="External"/><Relationship Id="rId43" Type="http://schemas.openxmlformats.org/officeDocument/2006/relationships/image" Target="file:///Z:\Sales%20Share%20Folder\pictures\NY9CXSW.jpg" TargetMode="External"/><Relationship Id="rId48" Type="http://schemas.openxmlformats.org/officeDocument/2006/relationships/image" Target="file:///Z:\Sales%20Share%20Folder\pictures\SELT20.jpg" TargetMode="External"/><Relationship Id="rId56" Type="http://schemas.openxmlformats.org/officeDocument/2006/relationships/image" Target="file:///Z:\Sales%20Share%20Folder\pictures\XBAL5.jpg" TargetMode="External"/><Relationship Id="rId64" Type="http://schemas.openxmlformats.org/officeDocument/2006/relationships/image" Target="file:///Z:\Sales%20Share%20Folder\pictures\XUBB14G.jpg" TargetMode="External"/><Relationship Id="rId8" Type="http://schemas.openxmlformats.org/officeDocument/2006/relationships/image" Target="file:///Z:\Sales%20Share%20Folder\pictures\BN2CS.jpg" TargetMode="External"/><Relationship Id="rId51" Type="http://schemas.openxmlformats.org/officeDocument/2006/relationships/image" Target="file:///Z:\Sales%20Share%20Folder\pictures\TLBFE.jpg" TargetMode="External"/><Relationship Id="rId3" Type="http://schemas.openxmlformats.org/officeDocument/2006/relationships/image" Target="file:///Z:\Sales%20Share%20Folder\pictures\BBS.jpg" TargetMode="External"/><Relationship Id="rId12" Type="http://schemas.openxmlformats.org/officeDocument/2006/relationships/image" Target="file:///Z:\Sales%20Share%20Folder\pictures\BNETBL.jpg" TargetMode="External"/><Relationship Id="rId17" Type="http://schemas.openxmlformats.org/officeDocument/2006/relationships/image" Target="file:///Z:\Sales%20Share%20Folder\pictures\CBEB.jpg" TargetMode="External"/><Relationship Id="rId25" Type="http://schemas.openxmlformats.org/officeDocument/2006/relationships/image" Target="file:///Z:\Sales%20Share%20Folder\pictures\HBCRB16.jpg" TargetMode="External"/><Relationship Id="rId33" Type="http://schemas.openxmlformats.org/officeDocument/2006/relationships/image" Target="file:///Z:\Sales%20Share%20Folder\pictures\NB19CX.jpg" TargetMode="External"/><Relationship Id="rId38" Type="http://schemas.openxmlformats.org/officeDocument/2006/relationships/image" Target="file:///Z:\Sales%20Share%20Folder\pictures\NBP19MX.jpg" TargetMode="External"/><Relationship Id="rId46" Type="http://schemas.openxmlformats.org/officeDocument/2006/relationships/image" Target="file:///Z:\Sales%20Share%20Folder\pictures\SEGHT16.jpg" TargetMode="External"/><Relationship Id="rId59" Type="http://schemas.openxmlformats.org/officeDocument/2006/relationships/image" Target="file:///Z:\Sales%20Share%20Folder\pictures\XCNT3S.jpg" TargetMode="External"/><Relationship Id="rId67" Type="http://schemas.openxmlformats.org/officeDocument/2006/relationships/image" Target="file:///Z:\Sales%20Share%20Folder\pictures\YXBUTC36.jpg" TargetMode="External"/><Relationship Id="rId20" Type="http://schemas.openxmlformats.org/officeDocument/2006/relationships/image" Target="file:///Z:\Sales%20Share%20Folder\pictures\CBT20B.jpg" TargetMode="External"/><Relationship Id="rId41" Type="http://schemas.openxmlformats.org/officeDocument/2006/relationships/image" Target="file:///Z:\Sales%20Share%20Folder\pictures\NSB.jpg" TargetMode="External"/><Relationship Id="rId54" Type="http://schemas.openxmlformats.org/officeDocument/2006/relationships/image" Target="file:///Z:\Sales%20Share%20Folder\pictures\XBAL3.jpg" TargetMode="External"/><Relationship Id="rId62" Type="http://schemas.openxmlformats.org/officeDocument/2006/relationships/image" Target="file:///Z:\Sales%20Share%20Folder\pictures\XJB3.jpg" TargetMode="External"/><Relationship Id="rId1" Type="http://schemas.openxmlformats.org/officeDocument/2006/relationships/image" Target="file:///Z:\Sales%20Share%20Folder\pictures\18YZ25XC.jpg" TargetMode="External"/><Relationship Id="rId6" Type="http://schemas.openxmlformats.org/officeDocument/2006/relationships/image" Target="file:///Z:\Sales%20Share%20Folder\pictures\BN1CS.jpg" TargetMode="External"/><Relationship Id="rId15" Type="http://schemas.openxmlformats.org/officeDocument/2006/relationships/image" Target="file:///Z:\Sales%20Share%20Folder\pictures\BXNBPR3.jpg" TargetMode="External"/><Relationship Id="rId23" Type="http://schemas.openxmlformats.org/officeDocument/2006/relationships/image" Target="file:///Z:\Sales%20Share%20Folder\pictures\FTSPW.jpg" TargetMode="External"/><Relationship Id="rId28" Type="http://schemas.openxmlformats.org/officeDocument/2006/relationships/image" Target="file:///Z:\Sales%20Share%20Folder\pictures\LBJB3XS.jpg" TargetMode="External"/><Relationship Id="rId36" Type="http://schemas.openxmlformats.org/officeDocument/2006/relationships/image" Target="file:///Z:\Sales%20Share%20Folder\pictures\NBFLBXS.jpg" TargetMode="External"/><Relationship Id="rId49" Type="http://schemas.openxmlformats.org/officeDocument/2006/relationships/image" Target="file:///Z:\Sales%20Share%20Folder\pictures\SNBBT.jpg" TargetMode="External"/><Relationship Id="rId57" Type="http://schemas.openxmlformats.org/officeDocument/2006/relationships/image" Target="file:///Z:\Sales%20Share%20Folder\pictures\XBB16G.jpg" TargetMode="External"/><Relationship Id="rId10" Type="http://schemas.openxmlformats.org/officeDocument/2006/relationships/image" Target="file:///Z:\Sales%20Share%20Folder\pictures\BNEBL.jpg" TargetMode="External"/><Relationship Id="rId31" Type="http://schemas.openxmlformats.org/officeDocument/2006/relationships/image" Target="file:///Z:\Sales%20Share%20Folder\pictures\MCDZ17.jpg" TargetMode="External"/><Relationship Id="rId44" Type="http://schemas.openxmlformats.org/officeDocument/2006/relationships/image" Target="file:///Z:\Sales%20Share%20Folder\pictures\SEGH16.jpg" TargetMode="External"/><Relationship Id="rId52" Type="http://schemas.openxmlformats.org/officeDocument/2006/relationships/image" Target="file:///Z:\Sales%20Share%20Folder\pictures\UBN2CG.jpg" TargetMode="External"/><Relationship Id="rId60" Type="http://schemas.openxmlformats.org/officeDocument/2006/relationships/image" Target="file:///Z:\Sales%20Share%20Folder\pictures\XCNT4G.jpg" TargetMode="External"/><Relationship Id="rId65" Type="http://schemas.openxmlformats.org/officeDocument/2006/relationships/image" Target="file:///Z:\Sales%20Share%20Folder\pictures\XUVB3.jpg" TargetMode="External"/><Relationship Id="rId4" Type="http://schemas.openxmlformats.org/officeDocument/2006/relationships/image" Target="file:///Z:\Sales%20Share%20Folder\pictures\BEDR20.jpg" TargetMode="External"/><Relationship Id="rId9" Type="http://schemas.openxmlformats.org/officeDocument/2006/relationships/image" Target="file:///Z:\Sales%20Share%20Folder\pictures\BNEB.jpg" TargetMode="External"/><Relationship Id="rId13" Type="http://schemas.openxmlformats.org/officeDocument/2006/relationships/image" Target="file:///Z:\Sales%20Share%20Folder\pictures\BXBUTM36.jpg" TargetMode="External"/><Relationship Id="rId18" Type="http://schemas.openxmlformats.org/officeDocument/2006/relationships/image" Target="file:///Z:\Sales%20Share%20Folder\pictures\CBETB.jpg" TargetMode="External"/><Relationship Id="rId39" Type="http://schemas.openxmlformats.org/officeDocument/2006/relationships/image" Target="file:///Z:\Sales%20Share%20Folder\pictures\NBSV2BX.jpg"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183092</xdr:colOff>
      <xdr:row>22</xdr:row>
      <xdr:rowOff>50800</xdr:rowOff>
    </xdr:from>
    <xdr:to>
      <xdr:col>4</xdr:col>
      <xdr:colOff>945092</xdr:colOff>
      <xdr:row>22</xdr:row>
      <xdr:rowOff>812800</xdr:rowOff>
    </xdr:to>
    <xdr:pic>
      <xdr:nvPicPr>
        <xdr:cNvPr id="3" name="Picture 2">
          <a:extLst>
            <a:ext uri="{FF2B5EF4-FFF2-40B4-BE49-F238E27FC236}">
              <a16:creationId xmlns:a16="http://schemas.microsoft.com/office/drawing/2014/main" id="{8BDCF8D9-96DD-4083-ADDF-F2490934A6FE}"/>
            </a:ext>
          </a:extLst>
        </xdr:cNvPr>
        <xdr:cNvPicPr>
          <a:picLocks/>
        </xdr:cNvPicPr>
      </xdr:nvPicPr>
      <xdr:blipFill>
        <a:blip xmlns:r="http://schemas.openxmlformats.org/officeDocument/2006/relationships" r:link="rId1"/>
        <a:stretch>
          <a:fillRect/>
        </a:stretch>
      </xdr:blipFill>
      <xdr:spPr>
        <a:xfrm>
          <a:off x="1526117" y="3832225"/>
          <a:ext cx="762000" cy="762000"/>
        </a:xfrm>
        <a:prstGeom prst="rect">
          <a:avLst/>
        </a:prstGeom>
      </xdr:spPr>
    </xdr:pic>
    <xdr:clientData/>
  </xdr:twoCellAnchor>
  <xdr:twoCellAnchor editAs="oneCell">
    <xdr:from>
      <xdr:col>4</xdr:col>
      <xdr:colOff>183092</xdr:colOff>
      <xdr:row>23</xdr:row>
      <xdr:rowOff>47625</xdr:rowOff>
    </xdr:from>
    <xdr:to>
      <xdr:col>4</xdr:col>
      <xdr:colOff>945092</xdr:colOff>
      <xdr:row>23</xdr:row>
      <xdr:rowOff>809625</xdr:rowOff>
    </xdr:to>
    <xdr:pic>
      <xdr:nvPicPr>
        <xdr:cNvPr id="4" name="Picture 3">
          <a:extLst>
            <a:ext uri="{FF2B5EF4-FFF2-40B4-BE49-F238E27FC236}">
              <a16:creationId xmlns:a16="http://schemas.microsoft.com/office/drawing/2014/main" id="{B6AC1C1A-742B-4CF5-A96D-0D810FFED719}"/>
            </a:ext>
          </a:extLst>
        </xdr:cNvPr>
        <xdr:cNvPicPr>
          <a:picLocks/>
        </xdr:cNvPicPr>
      </xdr:nvPicPr>
      <xdr:blipFill>
        <a:blip xmlns:r="http://schemas.openxmlformats.org/officeDocument/2006/relationships" r:link="rId2"/>
        <a:stretch>
          <a:fillRect/>
        </a:stretch>
      </xdr:blipFill>
      <xdr:spPr>
        <a:xfrm>
          <a:off x="1526117" y="4714875"/>
          <a:ext cx="762000" cy="762000"/>
        </a:xfrm>
        <a:prstGeom prst="rect">
          <a:avLst/>
        </a:prstGeom>
      </xdr:spPr>
    </xdr:pic>
    <xdr:clientData/>
  </xdr:twoCellAnchor>
  <xdr:twoCellAnchor editAs="oneCell">
    <xdr:from>
      <xdr:col>4</xdr:col>
      <xdr:colOff>183092</xdr:colOff>
      <xdr:row>24</xdr:row>
      <xdr:rowOff>53975</xdr:rowOff>
    </xdr:from>
    <xdr:to>
      <xdr:col>4</xdr:col>
      <xdr:colOff>945092</xdr:colOff>
      <xdr:row>24</xdr:row>
      <xdr:rowOff>815975</xdr:rowOff>
    </xdr:to>
    <xdr:pic>
      <xdr:nvPicPr>
        <xdr:cNvPr id="5" name="Picture 4">
          <a:extLst>
            <a:ext uri="{FF2B5EF4-FFF2-40B4-BE49-F238E27FC236}">
              <a16:creationId xmlns:a16="http://schemas.microsoft.com/office/drawing/2014/main" id="{632B07FC-2A73-4EF3-B7F0-2166DADCCC0B}"/>
            </a:ext>
          </a:extLst>
        </xdr:cNvPr>
        <xdr:cNvPicPr>
          <a:picLocks/>
        </xdr:cNvPicPr>
      </xdr:nvPicPr>
      <xdr:blipFill>
        <a:blip xmlns:r="http://schemas.openxmlformats.org/officeDocument/2006/relationships" r:link="rId3"/>
        <a:stretch>
          <a:fillRect/>
        </a:stretch>
      </xdr:blipFill>
      <xdr:spPr>
        <a:xfrm>
          <a:off x="1526117" y="5607050"/>
          <a:ext cx="762000" cy="762000"/>
        </a:xfrm>
        <a:prstGeom prst="rect">
          <a:avLst/>
        </a:prstGeom>
      </xdr:spPr>
    </xdr:pic>
    <xdr:clientData/>
  </xdr:twoCellAnchor>
  <xdr:twoCellAnchor editAs="oneCell">
    <xdr:from>
      <xdr:col>4</xdr:col>
      <xdr:colOff>202142</xdr:colOff>
      <xdr:row>25</xdr:row>
      <xdr:rowOff>60325</xdr:rowOff>
    </xdr:from>
    <xdr:to>
      <xdr:col>4</xdr:col>
      <xdr:colOff>964142</xdr:colOff>
      <xdr:row>25</xdr:row>
      <xdr:rowOff>822325</xdr:rowOff>
    </xdr:to>
    <xdr:pic>
      <xdr:nvPicPr>
        <xdr:cNvPr id="6" name="Picture 5">
          <a:extLst>
            <a:ext uri="{FF2B5EF4-FFF2-40B4-BE49-F238E27FC236}">
              <a16:creationId xmlns:a16="http://schemas.microsoft.com/office/drawing/2014/main" id="{AEDA05E2-FBD9-495B-94C1-15030E165657}"/>
            </a:ext>
          </a:extLst>
        </xdr:cNvPr>
        <xdr:cNvPicPr>
          <a:picLocks/>
        </xdr:cNvPicPr>
      </xdr:nvPicPr>
      <xdr:blipFill>
        <a:blip xmlns:r="http://schemas.openxmlformats.org/officeDocument/2006/relationships" r:link="rId4"/>
        <a:stretch>
          <a:fillRect/>
        </a:stretch>
      </xdr:blipFill>
      <xdr:spPr>
        <a:xfrm>
          <a:off x="1545167" y="6499225"/>
          <a:ext cx="762000" cy="762000"/>
        </a:xfrm>
        <a:prstGeom prst="rect">
          <a:avLst/>
        </a:prstGeom>
      </xdr:spPr>
    </xdr:pic>
    <xdr:clientData/>
  </xdr:twoCellAnchor>
  <xdr:twoCellAnchor editAs="oneCell">
    <xdr:from>
      <xdr:col>4</xdr:col>
      <xdr:colOff>183092</xdr:colOff>
      <xdr:row>26</xdr:row>
      <xdr:rowOff>57150</xdr:rowOff>
    </xdr:from>
    <xdr:to>
      <xdr:col>4</xdr:col>
      <xdr:colOff>945092</xdr:colOff>
      <xdr:row>27</xdr:row>
      <xdr:rowOff>381000</xdr:rowOff>
    </xdr:to>
    <xdr:pic>
      <xdr:nvPicPr>
        <xdr:cNvPr id="7" name="Picture 6">
          <a:extLst>
            <a:ext uri="{FF2B5EF4-FFF2-40B4-BE49-F238E27FC236}">
              <a16:creationId xmlns:a16="http://schemas.microsoft.com/office/drawing/2014/main" id="{7936CA66-FBAE-4492-8B7E-1CEC5EA197C6}"/>
            </a:ext>
          </a:extLst>
        </xdr:cNvPr>
        <xdr:cNvPicPr>
          <a:picLocks/>
        </xdr:cNvPicPr>
      </xdr:nvPicPr>
      <xdr:blipFill>
        <a:blip xmlns:r="http://schemas.openxmlformats.org/officeDocument/2006/relationships" r:link="rId5"/>
        <a:stretch>
          <a:fillRect/>
        </a:stretch>
      </xdr:blipFill>
      <xdr:spPr>
        <a:xfrm>
          <a:off x="1526117" y="7381875"/>
          <a:ext cx="762000" cy="762000"/>
        </a:xfrm>
        <a:prstGeom prst="rect">
          <a:avLst/>
        </a:prstGeom>
      </xdr:spPr>
    </xdr:pic>
    <xdr:clientData/>
  </xdr:twoCellAnchor>
  <xdr:twoCellAnchor editAs="oneCell">
    <xdr:from>
      <xdr:col>4</xdr:col>
      <xdr:colOff>161925</xdr:colOff>
      <xdr:row>28</xdr:row>
      <xdr:rowOff>47625</xdr:rowOff>
    </xdr:from>
    <xdr:to>
      <xdr:col>4</xdr:col>
      <xdr:colOff>923925</xdr:colOff>
      <xdr:row>28</xdr:row>
      <xdr:rowOff>809625</xdr:rowOff>
    </xdr:to>
    <xdr:pic>
      <xdr:nvPicPr>
        <xdr:cNvPr id="8" name="Picture 7">
          <a:extLst>
            <a:ext uri="{FF2B5EF4-FFF2-40B4-BE49-F238E27FC236}">
              <a16:creationId xmlns:a16="http://schemas.microsoft.com/office/drawing/2014/main" id="{A4322E65-491A-4D10-B545-6934B83E3B6E}"/>
            </a:ext>
          </a:extLst>
        </xdr:cNvPr>
        <xdr:cNvPicPr>
          <a:picLocks/>
        </xdr:cNvPicPr>
      </xdr:nvPicPr>
      <xdr:blipFill>
        <a:blip xmlns:r="http://schemas.openxmlformats.org/officeDocument/2006/relationships" r:link="rId6"/>
        <a:stretch>
          <a:fillRect/>
        </a:stretch>
      </xdr:blipFill>
      <xdr:spPr>
        <a:xfrm>
          <a:off x="1504950" y="8248650"/>
          <a:ext cx="762000" cy="762000"/>
        </a:xfrm>
        <a:prstGeom prst="rect">
          <a:avLst/>
        </a:prstGeom>
      </xdr:spPr>
    </xdr:pic>
    <xdr:clientData/>
  </xdr:twoCellAnchor>
  <xdr:twoCellAnchor editAs="oneCell">
    <xdr:from>
      <xdr:col>4</xdr:col>
      <xdr:colOff>171450</xdr:colOff>
      <xdr:row>29</xdr:row>
      <xdr:rowOff>66675</xdr:rowOff>
    </xdr:from>
    <xdr:to>
      <xdr:col>4</xdr:col>
      <xdr:colOff>933450</xdr:colOff>
      <xdr:row>31</xdr:row>
      <xdr:rowOff>219075</xdr:rowOff>
    </xdr:to>
    <xdr:pic>
      <xdr:nvPicPr>
        <xdr:cNvPr id="9" name="Picture 8">
          <a:extLst>
            <a:ext uri="{FF2B5EF4-FFF2-40B4-BE49-F238E27FC236}">
              <a16:creationId xmlns:a16="http://schemas.microsoft.com/office/drawing/2014/main" id="{DB2052C1-1F97-4247-93F5-55699CA46DC2}"/>
            </a:ext>
          </a:extLst>
        </xdr:cNvPr>
        <xdr:cNvPicPr>
          <a:picLocks/>
        </xdr:cNvPicPr>
      </xdr:nvPicPr>
      <xdr:blipFill>
        <a:blip xmlns:r="http://schemas.openxmlformats.org/officeDocument/2006/relationships" r:link="rId7"/>
        <a:stretch>
          <a:fillRect/>
        </a:stretch>
      </xdr:blipFill>
      <xdr:spPr>
        <a:xfrm>
          <a:off x="1514475" y="9153525"/>
          <a:ext cx="762000" cy="762000"/>
        </a:xfrm>
        <a:prstGeom prst="rect">
          <a:avLst/>
        </a:prstGeom>
      </xdr:spPr>
    </xdr:pic>
    <xdr:clientData/>
  </xdr:twoCellAnchor>
  <xdr:twoCellAnchor editAs="oneCell">
    <xdr:from>
      <xdr:col>4</xdr:col>
      <xdr:colOff>161925</xdr:colOff>
      <xdr:row>32</xdr:row>
      <xdr:rowOff>76200</xdr:rowOff>
    </xdr:from>
    <xdr:to>
      <xdr:col>4</xdr:col>
      <xdr:colOff>923925</xdr:colOff>
      <xdr:row>34</xdr:row>
      <xdr:rowOff>228600</xdr:rowOff>
    </xdr:to>
    <xdr:pic>
      <xdr:nvPicPr>
        <xdr:cNvPr id="10" name="Picture 9">
          <a:extLst>
            <a:ext uri="{FF2B5EF4-FFF2-40B4-BE49-F238E27FC236}">
              <a16:creationId xmlns:a16="http://schemas.microsoft.com/office/drawing/2014/main" id="{9E7E2029-B588-4F12-9AD1-E22B1A348109}"/>
            </a:ext>
          </a:extLst>
        </xdr:cNvPr>
        <xdr:cNvPicPr>
          <a:picLocks/>
        </xdr:cNvPicPr>
      </xdr:nvPicPr>
      <xdr:blipFill>
        <a:blip xmlns:r="http://schemas.openxmlformats.org/officeDocument/2006/relationships" r:link="rId8"/>
        <a:stretch>
          <a:fillRect/>
        </a:stretch>
      </xdr:blipFill>
      <xdr:spPr>
        <a:xfrm>
          <a:off x="1504950" y="10077450"/>
          <a:ext cx="762000" cy="762000"/>
        </a:xfrm>
        <a:prstGeom prst="rect">
          <a:avLst/>
        </a:prstGeom>
      </xdr:spPr>
    </xdr:pic>
    <xdr:clientData/>
  </xdr:twoCellAnchor>
  <xdr:twoCellAnchor editAs="oneCell">
    <xdr:from>
      <xdr:col>4</xdr:col>
      <xdr:colOff>152400</xdr:colOff>
      <xdr:row>35</xdr:row>
      <xdr:rowOff>66675</xdr:rowOff>
    </xdr:from>
    <xdr:to>
      <xdr:col>4</xdr:col>
      <xdr:colOff>914400</xdr:colOff>
      <xdr:row>35</xdr:row>
      <xdr:rowOff>828675</xdr:rowOff>
    </xdr:to>
    <xdr:pic>
      <xdr:nvPicPr>
        <xdr:cNvPr id="11" name="Picture 10">
          <a:extLst>
            <a:ext uri="{FF2B5EF4-FFF2-40B4-BE49-F238E27FC236}">
              <a16:creationId xmlns:a16="http://schemas.microsoft.com/office/drawing/2014/main" id="{F5DAF86B-D09C-4FD1-BB03-44818B2586C3}"/>
            </a:ext>
          </a:extLst>
        </xdr:cNvPr>
        <xdr:cNvPicPr>
          <a:picLocks/>
        </xdr:cNvPicPr>
      </xdr:nvPicPr>
      <xdr:blipFill>
        <a:blip xmlns:r="http://schemas.openxmlformats.org/officeDocument/2006/relationships" r:link="rId9"/>
        <a:stretch>
          <a:fillRect/>
        </a:stretch>
      </xdr:blipFill>
      <xdr:spPr>
        <a:xfrm>
          <a:off x="1495425" y="10982325"/>
          <a:ext cx="762000" cy="762000"/>
        </a:xfrm>
        <a:prstGeom prst="rect">
          <a:avLst/>
        </a:prstGeom>
      </xdr:spPr>
    </xdr:pic>
    <xdr:clientData/>
  </xdr:twoCellAnchor>
  <xdr:twoCellAnchor editAs="oneCell">
    <xdr:from>
      <xdr:col>4</xdr:col>
      <xdr:colOff>161925</xdr:colOff>
      <xdr:row>36</xdr:row>
      <xdr:rowOff>66675</xdr:rowOff>
    </xdr:from>
    <xdr:to>
      <xdr:col>4</xdr:col>
      <xdr:colOff>923925</xdr:colOff>
      <xdr:row>36</xdr:row>
      <xdr:rowOff>828675</xdr:rowOff>
    </xdr:to>
    <xdr:pic>
      <xdr:nvPicPr>
        <xdr:cNvPr id="12" name="Picture 11">
          <a:extLst>
            <a:ext uri="{FF2B5EF4-FFF2-40B4-BE49-F238E27FC236}">
              <a16:creationId xmlns:a16="http://schemas.microsoft.com/office/drawing/2014/main" id="{1A08CBD2-7CD5-4B24-A95F-94BF0D5A4C3E}"/>
            </a:ext>
          </a:extLst>
        </xdr:cNvPr>
        <xdr:cNvPicPr>
          <a:picLocks/>
        </xdr:cNvPicPr>
      </xdr:nvPicPr>
      <xdr:blipFill>
        <a:blip xmlns:r="http://schemas.openxmlformats.org/officeDocument/2006/relationships" r:link="rId10"/>
        <a:stretch>
          <a:fillRect/>
        </a:stretch>
      </xdr:blipFill>
      <xdr:spPr>
        <a:xfrm>
          <a:off x="1504950" y="11868150"/>
          <a:ext cx="762000" cy="762000"/>
        </a:xfrm>
        <a:prstGeom prst="rect">
          <a:avLst/>
        </a:prstGeom>
      </xdr:spPr>
    </xdr:pic>
    <xdr:clientData/>
  </xdr:twoCellAnchor>
  <xdr:twoCellAnchor editAs="oneCell">
    <xdr:from>
      <xdr:col>4</xdr:col>
      <xdr:colOff>171450</xdr:colOff>
      <xdr:row>37</xdr:row>
      <xdr:rowOff>76200</xdr:rowOff>
    </xdr:from>
    <xdr:to>
      <xdr:col>4</xdr:col>
      <xdr:colOff>933450</xdr:colOff>
      <xdr:row>38</xdr:row>
      <xdr:rowOff>381000</xdr:rowOff>
    </xdr:to>
    <xdr:pic>
      <xdr:nvPicPr>
        <xdr:cNvPr id="13" name="Picture 12">
          <a:extLst>
            <a:ext uri="{FF2B5EF4-FFF2-40B4-BE49-F238E27FC236}">
              <a16:creationId xmlns:a16="http://schemas.microsoft.com/office/drawing/2014/main" id="{9D48F378-8D97-4910-BA43-0D035398E7D1}"/>
            </a:ext>
          </a:extLst>
        </xdr:cNvPr>
        <xdr:cNvPicPr>
          <a:picLocks/>
        </xdr:cNvPicPr>
      </xdr:nvPicPr>
      <xdr:blipFill>
        <a:blip xmlns:r="http://schemas.openxmlformats.org/officeDocument/2006/relationships" r:link="rId11"/>
        <a:stretch>
          <a:fillRect/>
        </a:stretch>
      </xdr:blipFill>
      <xdr:spPr>
        <a:xfrm>
          <a:off x="1514475" y="12763500"/>
          <a:ext cx="762000" cy="762000"/>
        </a:xfrm>
        <a:prstGeom prst="rect">
          <a:avLst/>
        </a:prstGeom>
      </xdr:spPr>
    </xdr:pic>
    <xdr:clientData/>
  </xdr:twoCellAnchor>
  <xdr:twoCellAnchor editAs="oneCell">
    <xdr:from>
      <xdr:col>4</xdr:col>
      <xdr:colOff>142875</xdr:colOff>
      <xdr:row>39</xdr:row>
      <xdr:rowOff>47625</xdr:rowOff>
    </xdr:from>
    <xdr:to>
      <xdr:col>4</xdr:col>
      <xdr:colOff>904875</xdr:colOff>
      <xdr:row>41</xdr:row>
      <xdr:rowOff>200025</xdr:rowOff>
    </xdr:to>
    <xdr:pic>
      <xdr:nvPicPr>
        <xdr:cNvPr id="14" name="Picture 13">
          <a:extLst>
            <a:ext uri="{FF2B5EF4-FFF2-40B4-BE49-F238E27FC236}">
              <a16:creationId xmlns:a16="http://schemas.microsoft.com/office/drawing/2014/main" id="{CA7FC64F-6B18-4823-AC1E-E01B9DBA9144}"/>
            </a:ext>
          </a:extLst>
        </xdr:cNvPr>
        <xdr:cNvPicPr>
          <a:picLocks/>
        </xdr:cNvPicPr>
      </xdr:nvPicPr>
      <xdr:blipFill>
        <a:blip xmlns:r="http://schemas.openxmlformats.org/officeDocument/2006/relationships" r:link="rId12"/>
        <a:stretch>
          <a:fillRect/>
        </a:stretch>
      </xdr:blipFill>
      <xdr:spPr>
        <a:xfrm>
          <a:off x="1485900" y="13649325"/>
          <a:ext cx="762000" cy="762000"/>
        </a:xfrm>
        <a:prstGeom prst="rect">
          <a:avLst/>
        </a:prstGeom>
      </xdr:spPr>
    </xdr:pic>
    <xdr:clientData/>
  </xdr:twoCellAnchor>
  <xdr:twoCellAnchor editAs="oneCell">
    <xdr:from>
      <xdr:col>4</xdr:col>
      <xdr:colOff>180975</xdr:colOff>
      <xdr:row>43</xdr:row>
      <xdr:rowOff>47625</xdr:rowOff>
    </xdr:from>
    <xdr:to>
      <xdr:col>4</xdr:col>
      <xdr:colOff>942975</xdr:colOff>
      <xdr:row>43</xdr:row>
      <xdr:rowOff>809625</xdr:rowOff>
    </xdr:to>
    <xdr:pic>
      <xdr:nvPicPr>
        <xdr:cNvPr id="15" name="Picture 14">
          <a:extLst>
            <a:ext uri="{FF2B5EF4-FFF2-40B4-BE49-F238E27FC236}">
              <a16:creationId xmlns:a16="http://schemas.microsoft.com/office/drawing/2014/main" id="{C8DE274A-7B7E-4C50-811A-B86D6F9014C7}"/>
            </a:ext>
          </a:extLst>
        </xdr:cNvPr>
        <xdr:cNvPicPr>
          <a:picLocks/>
        </xdr:cNvPicPr>
      </xdr:nvPicPr>
      <xdr:blipFill>
        <a:blip xmlns:r="http://schemas.openxmlformats.org/officeDocument/2006/relationships" r:link="rId13"/>
        <a:stretch>
          <a:fillRect/>
        </a:stretch>
      </xdr:blipFill>
      <xdr:spPr>
        <a:xfrm>
          <a:off x="1524000" y="14868525"/>
          <a:ext cx="762000" cy="762000"/>
        </a:xfrm>
        <a:prstGeom prst="rect">
          <a:avLst/>
        </a:prstGeom>
      </xdr:spPr>
    </xdr:pic>
    <xdr:clientData/>
  </xdr:twoCellAnchor>
  <xdr:twoCellAnchor editAs="oneCell">
    <xdr:from>
      <xdr:col>4</xdr:col>
      <xdr:colOff>180975</xdr:colOff>
      <xdr:row>44</xdr:row>
      <xdr:rowOff>47625</xdr:rowOff>
    </xdr:from>
    <xdr:to>
      <xdr:col>4</xdr:col>
      <xdr:colOff>942975</xdr:colOff>
      <xdr:row>44</xdr:row>
      <xdr:rowOff>809625</xdr:rowOff>
    </xdr:to>
    <xdr:pic>
      <xdr:nvPicPr>
        <xdr:cNvPr id="16" name="Picture 15">
          <a:extLst>
            <a:ext uri="{FF2B5EF4-FFF2-40B4-BE49-F238E27FC236}">
              <a16:creationId xmlns:a16="http://schemas.microsoft.com/office/drawing/2014/main" id="{818154E4-62C4-4CFC-B986-EBD591FE4548}"/>
            </a:ext>
          </a:extLst>
        </xdr:cNvPr>
        <xdr:cNvPicPr>
          <a:picLocks/>
        </xdr:cNvPicPr>
      </xdr:nvPicPr>
      <xdr:blipFill>
        <a:blip xmlns:r="http://schemas.openxmlformats.org/officeDocument/2006/relationships" r:link="rId14"/>
        <a:stretch>
          <a:fillRect/>
        </a:stretch>
      </xdr:blipFill>
      <xdr:spPr>
        <a:xfrm>
          <a:off x="1524000" y="15754350"/>
          <a:ext cx="762000" cy="762000"/>
        </a:xfrm>
        <a:prstGeom prst="rect">
          <a:avLst/>
        </a:prstGeom>
      </xdr:spPr>
    </xdr:pic>
    <xdr:clientData/>
  </xdr:twoCellAnchor>
  <xdr:twoCellAnchor editAs="oneCell">
    <xdr:from>
      <xdr:col>4</xdr:col>
      <xdr:colOff>180975</xdr:colOff>
      <xdr:row>45</xdr:row>
      <xdr:rowOff>47625</xdr:rowOff>
    </xdr:from>
    <xdr:to>
      <xdr:col>4</xdr:col>
      <xdr:colOff>942975</xdr:colOff>
      <xdr:row>45</xdr:row>
      <xdr:rowOff>809625</xdr:rowOff>
    </xdr:to>
    <xdr:pic>
      <xdr:nvPicPr>
        <xdr:cNvPr id="17" name="Picture 16">
          <a:extLst>
            <a:ext uri="{FF2B5EF4-FFF2-40B4-BE49-F238E27FC236}">
              <a16:creationId xmlns:a16="http://schemas.microsoft.com/office/drawing/2014/main" id="{2F843DA3-C8B6-4067-B934-C20C7DB0618C}"/>
            </a:ext>
          </a:extLst>
        </xdr:cNvPr>
        <xdr:cNvPicPr>
          <a:picLocks/>
        </xdr:cNvPicPr>
      </xdr:nvPicPr>
      <xdr:blipFill>
        <a:blip xmlns:r="http://schemas.openxmlformats.org/officeDocument/2006/relationships" r:link="rId15"/>
        <a:stretch>
          <a:fillRect/>
        </a:stretch>
      </xdr:blipFill>
      <xdr:spPr>
        <a:xfrm>
          <a:off x="1524000" y="16640175"/>
          <a:ext cx="762000" cy="762000"/>
        </a:xfrm>
        <a:prstGeom prst="rect">
          <a:avLst/>
        </a:prstGeom>
      </xdr:spPr>
    </xdr:pic>
    <xdr:clientData/>
  </xdr:twoCellAnchor>
  <xdr:twoCellAnchor editAs="oneCell">
    <xdr:from>
      <xdr:col>4</xdr:col>
      <xdr:colOff>171450</xdr:colOff>
      <xdr:row>46</xdr:row>
      <xdr:rowOff>47625</xdr:rowOff>
    </xdr:from>
    <xdr:to>
      <xdr:col>4</xdr:col>
      <xdr:colOff>933450</xdr:colOff>
      <xdr:row>47</xdr:row>
      <xdr:rowOff>371475</xdr:rowOff>
    </xdr:to>
    <xdr:pic>
      <xdr:nvPicPr>
        <xdr:cNvPr id="18" name="Picture 17">
          <a:extLst>
            <a:ext uri="{FF2B5EF4-FFF2-40B4-BE49-F238E27FC236}">
              <a16:creationId xmlns:a16="http://schemas.microsoft.com/office/drawing/2014/main" id="{00D1D7FA-38D6-412C-93B8-CC99BB0587E0}"/>
            </a:ext>
          </a:extLst>
        </xdr:cNvPr>
        <xdr:cNvPicPr>
          <a:picLocks/>
        </xdr:cNvPicPr>
      </xdr:nvPicPr>
      <xdr:blipFill>
        <a:blip xmlns:r="http://schemas.openxmlformats.org/officeDocument/2006/relationships" r:link="rId16"/>
        <a:stretch>
          <a:fillRect/>
        </a:stretch>
      </xdr:blipFill>
      <xdr:spPr>
        <a:xfrm>
          <a:off x="1514475" y="17526000"/>
          <a:ext cx="762000" cy="762000"/>
        </a:xfrm>
        <a:prstGeom prst="rect">
          <a:avLst/>
        </a:prstGeom>
      </xdr:spPr>
    </xdr:pic>
    <xdr:clientData/>
  </xdr:twoCellAnchor>
  <xdr:twoCellAnchor editAs="oneCell">
    <xdr:from>
      <xdr:col>4</xdr:col>
      <xdr:colOff>171450</xdr:colOff>
      <xdr:row>48</xdr:row>
      <xdr:rowOff>47625</xdr:rowOff>
    </xdr:from>
    <xdr:to>
      <xdr:col>4</xdr:col>
      <xdr:colOff>933450</xdr:colOff>
      <xdr:row>48</xdr:row>
      <xdr:rowOff>809625</xdr:rowOff>
    </xdr:to>
    <xdr:pic>
      <xdr:nvPicPr>
        <xdr:cNvPr id="19" name="Picture 18">
          <a:extLst>
            <a:ext uri="{FF2B5EF4-FFF2-40B4-BE49-F238E27FC236}">
              <a16:creationId xmlns:a16="http://schemas.microsoft.com/office/drawing/2014/main" id="{AA63ABDF-7EC2-4574-8484-14FC5484D295}"/>
            </a:ext>
          </a:extLst>
        </xdr:cNvPr>
        <xdr:cNvPicPr>
          <a:picLocks/>
        </xdr:cNvPicPr>
      </xdr:nvPicPr>
      <xdr:blipFill>
        <a:blip xmlns:r="http://schemas.openxmlformats.org/officeDocument/2006/relationships" r:link="rId17"/>
        <a:stretch>
          <a:fillRect/>
        </a:stretch>
      </xdr:blipFill>
      <xdr:spPr>
        <a:xfrm>
          <a:off x="1514475" y="18402300"/>
          <a:ext cx="762000" cy="762000"/>
        </a:xfrm>
        <a:prstGeom prst="rect">
          <a:avLst/>
        </a:prstGeom>
      </xdr:spPr>
    </xdr:pic>
    <xdr:clientData/>
  </xdr:twoCellAnchor>
  <xdr:twoCellAnchor editAs="oneCell">
    <xdr:from>
      <xdr:col>4</xdr:col>
      <xdr:colOff>171450</xdr:colOff>
      <xdr:row>49</xdr:row>
      <xdr:rowOff>47625</xdr:rowOff>
    </xdr:from>
    <xdr:to>
      <xdr:col>4</xdr:col>
      <xdr:colOff>933450</xdr:colOff>
      <xdr:row>50</xdr:row>
      <xdr:rowOff>371475</xdr:rowOff>
    </xdr:to>
    <xdr:pic>
      <xdr:nvPicPr>
        <xdr:cNvPr id="20" name="Picture 19">
          <a:extLst>
            <a:ext uri="{FF2B5EF4-FFF2-40B4-BE49-F238E27FC236}">
              <a16:creationId xmlns:a16="http://schemas.microsoft.com/office/drawing/2014/main" id="{CA69C787-789D-4FFE-A71D-A35F284B8B8A}"/>
            </a:ext>
          </a:extLst>
        </xdr:cNvPr>
        <xdr:cNvPicPr>
          <a:picLocks/>
        </xdr:cNvPicPr>
      </xdr:nvPicPr>
      <xdr:blipFill>
        <a:blip xmlns:r="http://schemas.openxmlformats.org/officeDocument/2006/relationships" r:link="rId18"/>
        <a:stretch>
          <a:fillRect/>
        </a:stretch>
      </xdr:blipFill>
      <xdr:spPr>
        <a:xfrm>
          <a:off x="1514475" y="19288125"/>
          <a:ext cx="762000" cy="762000"/>
        </a:xfrm>
        <a:prstGeom prst="rect">
          <a:avLst/>
        </a:prstGeom>
      </xdr:spPr>
    </xdr:pic>
    <xdr:clientData/>
  </xdr:twoCellAnchor>
  <xdr:twoCellAnchor editAs="oneCell">
    <xdr:from>
      <xdr:col>4</xdr:col>
      <xdr:colOff>161925</xdr:colOff>
      <xdr:row>51</xdr:row>
      <xdr:rowOff>57150</xdr:rowOff>
    </xdr:from>
    <xdr:to>
      <xdr:col>4</xdr:col>
      <xdr:colOff>923925</xdr:colOff>
      <xdr:row>51</xdr:row>
      <xdr:rowOff>819150</xdr:rowOff>
    </xdr:to>
    <xdr:pic>
      <xdr:nvPicPr>
        <xdr:cNvPr id="21" name="Picture 20">
          <a:extLst>
            <a:ext uri="{FF2B5EF4-FFF2-40B4-BE49-F238E27FC236}">
              <a16:creationId xmlns:a16="http://schemas.microsoft.com/office/drawing/2014/main" id="{0E1D9355-ED89-469F-9171-FD765B563EAA}"/>
            </a:ext>
          </a:extLst>
        </xdr:cNvPr>
        <xdr:cNvPicPr>
          <a:picLocks/>
        </xdr:cNvPicPr>
      </xdr:nvPicPr>
      <xdr:blipFill>
        <a:blip xmlns:r="http://schemas.openxmlformats.org/officeDocument/2006/relationships" r:link="rId19"/>
        <a:stretch>
          <a:fillRect/>
        </a:stretch>
      </xdr:blipFill>
      <xdr:spPr>
        <a:xfrm>
          <a:off x="1504950" y="20173950"/>
          <a:ext cx="762000" cy="762000"/>
        </a:xfrm>
        <a:prstGeom prst="rect">
          <a:avLst/>
        </a:prstGeom>
      </xdr:spPr>
    </xdr:pic>
    <xdr:clientData/>
  </xdr:twoCellAnchor>
  <xdr:twoCellAnchor editAs="oneCell">
    <xdr:from>
      <xdr:col>4</xdr:col>
      <xdr:colOff>171450</xdr:colOff>
      <xdr:row>52</xdr:row>
      <xdr:rowOff>66675</xdr:rowOff>
    </xdr:from>
    <xdr:to>
      <xdr:col>4</xdr:col>
      <xdr:colOff>933450</xdr:colOff>
      <xdr:row>54</xdr:row>
      <xdr:rowOff>219075</xdr:rowOff>
    </xdr:to>
    <xdr:pic>
      <xdr:nvPicPr>
        <xdr:cNvPr id="22" name="Picture 21">
          <a:extLst>
            <a:ext uri="{FF2B5EF4-FFF2-40B4-BE49-F238E27FC236}">
              <a16:creationId xmlns:a16="http://schemas.microsoft.com/office/drawing/2014/main" id="{604D76D1-4262-47DA-94C5-525F0E00372B}"/>
            </a:ext>
          </a:extLst>
        </xdr:cNvPr>
        <xdr:cNvPicPr>
          <a:picLocks/>
        </xdr:cNvPicPr>
      </xdr:nvPicPr>
      <xdr:blipFill>
        <a:blip xmlns:r="http://schemas.openxmlformats.org/officeDocument/2006/relationships" r:link="rId20"/>
        <a:stretch>
          <a:fillRect/>
        </a:stretch>
      </xdr:blipFill>
      <xdr:spPr>
        <a:xfrm>
          <a:off x="1514475" y="21069300"/>
          <a:ext cx="762000" cy="762000"/>
        </a:xfrm>
        <a:prstGeom prst="rect">
          <a:avLst/>
        </a:prstGeom>
      </xdr:spPr>
    </xdr:pic>
    <xdr:clientData/>
  </xdr:twoCellAnchor>
  <xdr:twoCellAnchor editAs="oneCell">
    <xdr:from>
      <xdr:col>4</xdr:col>
      <xdr:colOff>180975</xdr:colOff>
      <xdr:row>55</xdr:row>
      <xdr:rowOff>57150</xdr:rowOff>
    </xdr:from>
    <xdr:to>
      <xdr:col>4</xdr:col>
      <xdr:colOff>942975</xdr:colOff>
      <xdr:row>57</xdr:row>
      <xdr:rowOff>209550</xdr:rowOff>
    </xdr:to>
    <xdr:pic>
      <xdr:nvPicPr>
        <xdr:cNvPr id="23" name="Picture 22">
          <a:extLst>
            <a:ext uri="{FF2B5EF4-FFF2-40B4-BE49-F238E27FC236}">
              <a16:creationId xmlns:a16="http://schemas.microsoft.com/office/drawing/2014/main" id="{FB3B0BBB-7603-4383-88BB-73969172877E}"/>
            </a:ext>
          </a:extLst>
        </xdr:cNvPr>
        <xdr:cNvPicPr>
          <a:picLocks/>
        </xdr:cNvPicPr>
      </xdr:nvPicPr>
      <xdr:blipFill>
        <a:blip xmlns:r="http://schemas.openxmlformats.org/officeDocument/2006/relationships" r:link="rId21"/>
        <a:stretch>
          <a:fillRect/>
        </a:stretch>
      </xdr:blipFill>
      <xdr:spPr>
        <a:xfrm>
          <a:off x="1524000" y="21974175"/>
          <a:ext cx="762000" cy="762000"/>
        </a:xfrm>
        <a:prstGeom prst="rect">
          <a:avLst/>
        </a:prstGeom>
      </xdr:spPr>
    </xdr:pic>
    <xdr:clientData/>
  </xdr:twoCellAnchor>
  <xdr:twoCellAnchor editAs="oneCell">
    <xdr:from>
      <xdr:col>4</xdr:col>
      <xdr:colOff>152400</xdr:colOff>
      <xdr:row>63</xdr:row>
      <xdr:rowOff>66675</xdr:rowOff>
    </xdr:from>
    <xdr:to>
      <xdr:col>4</xdr:col>
      <xdr:colOff>914400</xdr:colOff>
      <xdr:row>68</xdr:row>
      <xdr:rowOff>19050</xdr:rowOff>
    </xdr:to>
    <xdr:pic>
      <xdr:nvPicPr>
        <xdr:cNvPr id="24" name="Picture 23">
          <a:extLst>
            <a:ext uri="{FF2B5EF4-FFF2-40B4-BE49-F238E27FC236}">
              <a16:creationId xmlns:a16="http://schemas.microsoft.com/office/drawing/2014/main" id="{C9832AB9-68BA-4AC3-ABC1-C72240716E01}"/>
            </a:ext>
          </a:extLst>
        </xdr:cNvPr>
        <xdr:cNvPicPr>
          <a:picLocks/>
        </xdr:cNvPicPr>
      </xdr:nvPicPr>
      <xdr:blipFill>
        <a:blip xmlns:r="http://schemas.openxmlformats.org/officeDocument/2006/relationships" r:link="rId22"/>
        <a:stretch>
          <a:fillRect/>
        </a:stretch>
      </xdr:blipFill>
      <xdr:spPr>
        <a:xfrm>
          <a:off x="1495425" y="24422100"/>
          <a:ext cx="762000" cy="762000"/>
        </a:xfrm>
        <a:prstGeom prst="rect">
          <a:avLst/>
        </a:prstGeom>
      </xdr:spPr>
    </xdr:pic>
    <xdr:clientData/>
  </xdr:twoCellAnchor>
  <xdr:twoCellAnchor editAs="oneCell">
    <xdr:from>
      <xdr:col>4</xdr:col>
      <xdr:colOff>171450</xdr:colOff>
      <xdr:row>70</xdr:row>
      <xdr:rowOff>47625</xdr:rowOff>
    </xdr:from>
    <xdr:to>
      <xdr:col>4</xdr:col>
      <xdr:colOff>933450</xdr:colOff>
      <xdr:row>70</xdr:row>
      <xdr:rowOff>809625</xdr:rowOff>
    </xdr:to>
    <xdr:pic>
      <xdr:nvPicPr>
        <xdr:cNvPr id="25" name="Picture 24">
          <a:extLst>
            <a:ext uri="{FF2B5EF4-FFF2-40B4-BE49-F238E27FC236}">
              <a16:creationId xmlns:a16="http://schemas.microsoft.com/office/drawing/2014/main" id="{23B33D51-9691-4750-8CB0-8A7015F77DE7}"/>
            </a:ext>
          </a:extLst>
        </xdr:cNvPr>
        <xdr:cNvPicPr>
          <a:picLocks/>
        </xdr:cNvPicPr>
      </xdr:nvPicPr>
      <xdr:blipFill>
        <a:blip xmlns:r="http://schemas.openxmlformats.org/officeDocument/2006/relationships" r:link="rId23"/>
        <a:stretch>
          <a:fillRect/>
        </a:stretch>
      </xdr:blipFill>
      <xdr:spPr>
        <a:xfrm>
          <a:off x="1514475" y="25536525"/>
          <a:ext cx="762000" cy="762000"/>
        </a:xfrm>
        <a:prstGeom prst="rect">
          <a:avLst/>
        </a:prstGeom>
      </xdr:spPr>
    </xdr:pic>
    <xdr:clientData/>
  </xdr:twoCellAnchor>
  <xdr:twoCellAnchor editAs="oneCell">
    <xdr:from>
      <xdr:col>4</xdr:col>
      <xdr:colOff>161925</xdr:colOff>
      <xdr:row>71</xdr:row>
      <xdr:rowOff>47625</xdr:rowOff>
    </xdr:from>
    <xdr:to>
      <xdr:col>4</xdr:col>
      <xdr:colOff>923925</xdr:colOff>
      <xdr:row>73</xdr:row>
      <xdr:rowOff>200025</xdr:rowOff>
    </xdr:to>
    <xdr:pic>
      <xdr:nvPicPr>
        <xdr:cNvPr id="26" name="Picture 25">
          <a:extLst>
            <a:ext uri="{FF2B5EF4-FFF2-40B4-BE49-F238E27FC236}">
              <a16:creationId xmlns:a16="http://schemas.microsoft.com/office/drawing/2014/main" id="{03ECD7D5-461A-4414-A0B8-CEF9B96F7526}"/>
            </a:ext>
          </a:extLst>
        </xdr:cNvPr>
        <xdr:cNvPicPr>
          <a:picLocks/>
        </xdr:cNvPicPr>
      </xdr:nvPicPr>
      <xdr:blipFill>
        <a:blip xmlns:r="http://schemas.openxmlformats.org/officeDocument/2006/relationships" r:link="rId24"/>
        <a:stretch>
          <a:fillRect/>
        </a:stretch>
      </xdr:blipFill>
      <xdr:spPr>
        <a:xfrm>
          <a:off x="1504950" y="26422350"/>
          <a:ext cx="762000" cy="762000"/>
        </a:xfrm>
        <a:prstGeom prst="rect">
          <a:avLst/>
        </a:prstGeom>
      </xdr:spPr>
    </xdr:pic>
    <xdr:clientData/>
  </xdr:twoCellAnchor>
  <xdr:twoCellAnchor editAs="oneCell">
    <xdr:from>
      <xdr:col>4</xdr:col>
      <xdr:colOff>171450</xdr:colOff>
      <xdr:row>78</xdr:row>
      <xdr:rowOff>47625</xdr:rowOff>
    </xdr:from>
    <xdr:to>
      <xdr:col>4</xdr:col>
      <xdr:colOff>933450</xdr:colOff>
      <xdr:row>80</xdr:row>
      <xdr:rowOff>200025</xdr:rowOff>
    </xdr:to>
    <xdr:pic>
      <xdr:nvPicPr>
        <xdr:cNvPr id="27" name="Picture 26">
          <a:extLst>
            <a:ext uri="{FF2B5EF4-FFF2-40B4-BE49-F238E27FC236}">
              <a16:creationId xmlns:a16="http://schemas.microsoft.com/office/drawing/2014/main" id="{CA99F3D9-039E-4153-BCFE-45D6AA0052A5}"/>
            </a:ext>
          </a:extLst>
        </xdr:cNvPr>
        <xdr:cNvPicPr>
          <a:picLocks/>
        </xdr:cNvPicPr>
      </xdr:nvPicPr>
      <xdr:blipFill>
        <a:blip xmlns:r="http://schemas.openxmlformats.org/officeDocument/2006/relationships" r:link="rId25"/>
        <a:stretch>
          <a:fillRect/>
        </a:stretch>
      </xdr:blipFill>
      <xdr:spPr>
        <a:xfrm>
          <a:off x="1514475" y="28555950"/>
          <a:ext cx="762000" cy="762000"/>
        </a:xfrm>
        <a:prstGeom prst="rect">
          <a:avLst/>
        </a:prstGeom>
      </xdr:spPr>
    </xdr:pic>
    <xdr:clientData/>
  </xdr:twoCellAnchor>
  <xdr:twoCellAnchor editAs="oneCell">
    <xdr:from>
      <xdr:col>4</xdr:col>
      <xdr:colOff>180975</xdr:colOff>
      <xdr:row>82</xdr:row>
      <xdr:rowOff>38100</xdr:rowOff>
    </xdr:from>
    <xdr:to>
      <xdr:col>4</xdr:col>
      <xdr:colOff>942975</xdr:colOff>
      <xdr:row>83</xdr:row>
      <xdr:rowOff>361950</xdr:rowOff>
    </xdr:to>
    <xdr:pic>
      <xdr:nvPicPr>
        <xdr:cNvPr id="28" name="Picture 27">
          <a:extLst>
            <a:ext uri="{FF2B5EF4-FFF2-40B4-BE49-F238E27FC236}">
              <a16:creationId xmlns:a16="http://schemas.microsoft.com/office/drawing/2014/main" id="{72889791-C386-4B05-B7B3-457C89D9AFBA}"/>
            </a:ext>
          </a:extLst>
        </xdr:cNvPr>
        <xdr:cNvPicPr>
          <a:picLocks/>
        </xdr:cNvPicPr>
      </xdr:nvPicPr>
      <xdr:blipFill>
        <a:blip xmlns:r="http://schemas.openxmlformats.org/officeDocument/2006/relationships" r:link="rId26"/>
        <a:stretch>
          <a:fillRect/>
        </a:stretch>
      </xdr:blipFill>
      <xdr:spPr>
        <a:xfrm>
          <a:off x="1524000" y="29765625"/>
          <a:ext cx="762000" cy="762000"/>
        </a:xfrm>
        <a:prstGeom prst="rect">
          <a:avLst/>
        </a:prstGeom>
      </xdr:spPr>
    </xdr:pic>
    <xdr:clientData/>
  </xdr:twoCellAnchor>
  <xdr:twoCellAnchor editAs="oneCell">
    <xdr:from>
      <xdr:col>4</xdr:col>
      <xdr:colOff>161925</xdr:colOff>
      <xdr:row>84</xdr:row>
      <xdr:rowOff>47625</xdr:rowOff>
    </xdr:from>
    <xdr:to>
      <xdr:col>4</xdr:col>
      <xdr:colOff>923925</xdr:colOff>
      <xdr:row>85</xdr:row>
      <xdr:rowOff>371475</xdr:rowOff>
    </xdr:to>
    <xdr:pic>
      <xdr:nvPicPr>
        <xdr:cNvPr id="29" name="Picture 28">
          <a:extLst>
            <a:ext uri="{FF2B5EF4-FFF2-40B4-BE49-F238E27FC236}">
              <a16:creationId xmlns:a16="http://schemas.microsoft.com/office/drawing/2014/main" id="{1FE2FBAD-964F-4DCC-A102-C6283B40C9DF}"/>
            </a:ext>
          </a:extLst>
        </xdr:cNvPr>
        <xdr:cNvPicPr>
          <a:picLocks/>
        </xdr:cNvPicPr>
      </xdr:nvPicPr>
      <xdr:blipFill>
        <a:blip xmlns:r="http://schemas.openxmlformats.org/officeDocument/2006/relationships" r:link="rId27"/>
        <a:stretch>
          <a:fillRect/>
        </a:stretch>
      </xdr:blipFill>
      <xdr:spPr>
        <a:xfrm>
          <a:off x="1504950" y="30651450"/>
          <a:ext cx="762000" cy="762000"/>
        </a:xfrm>
        <a:prstGeom prst="rect">
          <a:avLst/>
        </a:prstGeom>
      </xdr:spPr>
    </xdr:pic>
    <xdr:clientData/>
  </xdr:twoCellAnchor>
  <xdr:twoCellAnchor editAs="oneCell">
    <xdr:from>
      <xdr:col>4</xdr:col>
      <xdr:colOff>171450</xdr:colOff>
      <xdr:row>86</xdr:row>
      <xdr:rowOff>47625</xdr:rowOff>
    </xdr:from>
    <xdr:to>
      <xdr:col>4</xdr:col>
      <xdr:colOff>933450</xdr:colOff>
      <xdr:row>87</xdr:row>
      <xdr:rowOff>371475</xdr:rowOff>
    </xdr:to>
    <xdr:pic>
      <xdr:nvPicPr>
        <xdr:cNvPr id="30" name="Picture 29">
          <a:extLst>
            <a:ext uri="{FF2B5EF4-FFF2-40B4-BE49-F238E27FC236}">
              <a16:creationId xmlns:a16="http://schemas.microsoft.com/office/drawing/2014/main" id="{84429718-69F2-4E98-92E8-5BBA20A1DF7D}"/>
            </a:ext>
          </a:extLst>
        </xdr:cNvPr>
        <xdr:cNvPicPr>
          <a:picLocks/>
        </xdr:cNvPicPr>
      </xdr:nvPicPr>
      <xdr:blipFill>
        <a:blip xmlns:r="http://schemas.openxmlformats.org/officeDocument/2006/relationships" r:link="rId28"/>
        <a:stretch>
          <a:fillRect/>
        </a:stretch>
      </xdr:blipFill>
      <xdr:spPr>
        <a:xfrm>
          <a:off x="1514475" y="31527750"/>
          <a:ext cx="762000" cy="762000"/>
        </a:xfrm>
        <a:prstGeom prst="rect">
          <a:avLst/>
        </a:prstGeom>
      </xdr:spPr>
    </xdr:pic>
    <xdr:clientData/>
  </xdr:twoCellAnchor>
  <xdr:twoCellAnchor editAs="oneCell">
    <xdr:from>
      <xdr:col>4</xdr:col>
      <xdr:colOff>161925</xdr:colOff>
      <xdr:row>88</xdr:row>
      <xdr:rowOff>47625</xdr:rowOff>
    </xdr:from>
    <xdr:to>
      <xdr:col>4</xdr:col>
      <xdr:colOff>923925</xdr:colOff>
      <xdr:row>88</xdr:row>
      <xdr:rowOff>809625</xdr:rowOff>
    </xdr:to>
    <xdr:pic>
      <xdr:nvPicPr>
        <xdr:cNvPr id="31" name="Picture 30">
          <a:extLst>
            <a:ext uri="{FF2B5EF4-FFF2-40B4-BE49-F238E27FC236}">
              <a16:creationId xmlns:a16="http://schemas.microsoft.com/office/drawing/2014/main" id="{90A5E863-6396-4E30-8A2B-EB6845E21783}"/>
            </a:ext>
          </a:extLst>
        </xdr:cNvPr>
        <xdr:cNvPicPr>
          <a:picLocks/>
        </xdr:cNvPicPr>
      </xdr:nvPicPr>
      <xdr:blipFill>
        <a:blip xmlns:r="http://schemas.openxmlformats.org/officeDocument/2006/relationships" r:link="rId29"/>
        <a:stretch>
          <a:fillRect/>
        </a:stretch>
      </xdr:blipFill>
      <xdr:spPr>
        <a:xfrm>
          <a:off x="1504950" y="32404050"/>
          <a:ext cx="762000" cy="762000"/>
        </a:xfrm>
        <a:prstGeom prst="rect">
          <a:avLst/>
        </a:prstGeom>
      </xdr:spPr>
    </xdr:pic>
    <xdr:clientData/>
  </xdr:twoCellAnchor>
  <xdr:twoCellAnchor editAs="oneCell">
    <xdr:from>
      <xdr:col>4</xdr:col>
      <xdr:colOff>161925</xdr:colOff>
      <xdr:row>89</xdr:row>
      <xdr:rowOff>47625</xdr:rowOff>
    </xdr:from>
    <xdr:to>
      <xdr:col>4</xdr:col>
      <xdr:colOff>923925</xdr:colOff>
      <xdr:row>89</xdr:row>
      <xdr:rowOff>809625</xdr:rowOff>
    </xdr:to>
    <xdr:pic>
      <xdr:nvPicPr>
        <xdr:cNvPr id="33" name="Picture 32">
          <a:extLst>
            <a:ext uri="{FF2B5EF4-FFF2-40B4-BE49-F238E27FC236}">
              <a16:creationId xmlns:a16="http://schemas.microsoft.com/office/drawing/2014/main" id="{68DB2E02-4B3B-4A21-9FB7-0DE7759B25CD}"/>
            </a:ext>
          </a:extLst>
        </xdr:cNvPr>
        <xdr:cNvPicPr>
          <a:picLocks/>
        </xdr:cNvPicPr>
      </xdr:nvPicPr>
      <xdr:blipFill>
        <a:blip xmlns:r="http://schemas.openxmlformats.org/officeDocument/2006/relationships" r:link="rId30"/>
        <a:stretch>
          <a:fillRect/>
        </a:stretch>
      </xdr:blipFill>
      <xdr:spPr>
        <a:xfrm>
          <a:off x="1504950" y="33289875"/>
          <a:ext cx="762000" cy="762000"/>
        </a:xfrm>
        <a:prstGeom prst="rect">
          <a:avLst/>
        </a:prstGeom>
      </xdr:spPr>
    </xdr:pic>
    <xdr:clientData/>
  </xdr:twoCellAnchor>
  <xdr:twoCellAnchor editAs="oneCell">
    <xdr:from>
      <xdr:col>4</xdr:col>
      <xdr:colOff>161925</xdr:colOff>
      <xdr:row>90</xdr:row>
      <xdr:rowOff>47625</xdr:rowOff>
    </xdr:from>
    <xdr:to>
      <xdr:col>4</xdr:col>
      <xdr:colOff>923925</xdr:colOff>
      <xdr:row>90</xdr:row>
      <xdr:rowOff>809625</xdr:rowOff>
    </xdr:to>
    <xdr:pic>
      <xdr:nvPicPr>
        <xdr:cNvPr id="34" name="Picture 33">
          <a:extLst>
            <a:ext uri="{FF2B5EF4-FFF2-40B4-BE49-F238E27FC236}">
              <a16:creationId xmlns:a16="http://schemas.microsoft.com/office/drawing/2014/main" id="{6938EA29-CF2D-476D-A564-AF56641B369F}"/>
            </a:ext>
          </a:extLst>
        </xdr:cNvPr>
        <xdr:cNvPicPr>
          <a:picLocks/>
        </xdr:cNvPicPr>
      </xdr:nvPicPr>
      <xdr:blipFill>
        <a:blip xmlns:r="http://schemas.openxmlformats.org/officeDocument/2006/relationships" r:link="rId31"/>
        <a:stretch>
          <a:fillRect/>
        </a:stretch>
      </xdr:blipFill>
      <xdr:spPr>
        <a:xfrm>
          <a:off x="1504950" y="34175700"/>
          <a:ext cx="762000" cy="762000"/>
        </a:xfrm>
        <a:prstGeom prst="rect">
          <a:avLst/>
        </a:prstGeom>
      </xdr:spPr>
    </xdr:pic>
    <xdr:clientData/>
  </xdr:twoCellAnchor>
  <xdr:twoCellAnchor editAs="oneCell">
    <xdr:from>
      <xdr:col>4</xdr:col>
      <xdr:colOff>161925</xdr:colOff>
      <xdr:row>91</xdr:row>
      <xdr:rowOff>47625</xdr:rowOff>
    </xdr:from>
    <xdr:to>
      <xdr:col>4</xdr:col>
      <xdr:colOff>923925</xdr:colOff>
      <xdr:row>92</xdr:row>
      <xdr:rowOff>371475</xdr:rowOff>
    </xdr:to>
    <xdr:pic>
      <xdr:nvPicPr>
        <xdr:cNvPr id="35" name="Picture 34">
          <a:extLst>
            <a:ext uri="{FF2B5EF4-FFF2-40B4-BE49-F238E27FC236}">
              <a16:creationId xmlns:a16="http://schemas.microsoft.com/office/drawing/2014/main" id="{F2EDA863-B3C1-4B84-B748-E3E0BE97D0AD}"/>
            </a:ext>
          </a:extLst>
        </xdr:cNvPr>
        <xdr:cNvPicPr>
          <a:picLocks/>
        </xdr:cNvPicPr>
      </xdr:nvPicPr>
      <xdr:blipFill>
        <a:blip xmlns:r="http://schemas.openxmlformats.org/officeDocument/2006/relationships" r:link="rId32"/>
        <a:stretch>
          <a:fillRect/>
        </a:stretch>
      </xdr:blipFill>
      <xdr:spPr>
        <a:xfrm>
          <a:off x="1504950" y="35061525"/>
          <a:ext cx="762000" cy="762000"/>
        </a:xfrm>
        <a:prstGeom prst="rect">
          <a:avLst/>
        </a:prstGeom>
      </xdr:spPr>
    </xdr:pic>
    <xdr:clientData/>
  </xdr:twoCellAnchor>
  <xdr:twoCellAnchor editAs="oneCell">
    <xdr:from>
      <xdr:col>4</xdr:col>
      <xdr:colOff>171450</xdr:colOff>
      <xdr:row>94</xdr:row>
      <xdr:rowOff>47625</xdr:rowOff>
    </xdr:from>
    <xdr:to>
      <xdr:col>4</xdr:col>
      <xdr:colOff>933450</xdr:colOff>
      <xdr:row>94</xdr:row>
      <xdr:rowOff>809625</xdr:rowOff>
    </xdr:to>
    <xdr:pic>
      <xdr:nvPicPr>
        <xdr:cNvPr id="36" name="Picture 35">
          <a:extLst>
            <a:ext uri="{FF2B5EF4-FFF2-40B4-BE49-F238E27FC236}">
              <a16:creationId xmlns:a16="http://schemas.microsoft.com/office/drawing/2014/main" id="{05E44156-FEE9-4DB2-93A5-78910ADE30CD}"/>
            </a:ext>
          </a:extLst>
        </xdr:cNvPr>
        <xdr:cNvPicPr>
          <a:picLocks/>
        </xdr:cNvPicPr>
      </xdr:nvPicPr>
      <xdr:blipFill>
        <a:blip xmlns:r="http://schemas.openxmlformats.org/officeDocument/2006/relationships" r:link="rId33"/>
        <a:stretch>
          <a:fillRect/>
        </a:stretch>
      </xdr:blipFill>
      <xdr:spPr>
        <a:xfrm>
          <a:off x="1514475" y="36375975"/>
          <a:ext cx="762000" cy="762000"/>
        </a:xfrm>
        <a:prstGeom prst="rect">
          <a:avLst/>
        </a:prstGeom>
      </xdr:spPr>
    </xdr:pic>
    <xdr:clientData/>
  </xdr:twoCellAnchor>
  <xdr:twoCellAnchor editAs="oneCell">
    <xdr:from>
      <xdr:col>4</xdr:col>
      <xdr:colOff>171450</xdr:colOff>
      <xdr:row>95</xdr:row>
      <xdr:rowOff>47625</xdr:rowOff>
    </xdr:from>
    <xdr:to>
      <xdr:col>4</xdr:col>
      <xdr:colOff>933450</xdr:colOff>
      <xdr:row>95</xdr:row>
      <xdr:rowOff>809625</xdr:rowOff>
    </xdr:to>
    <xdr:pic>
      <xdr:nvPicPr>
        <xdr:cNvPr id="37" name="Picture 36">
          <a:extLst>
            <a:ext uri="{FF2B5EF4-FFF2-40B4-BE49-F238E27FC236}">
              <a16:creationId xmlns:a16="http://schemas.microsoft.com/office/drawing/2014/main" id="{FA315668-F46F-40DD-B682-95CDF3EB3692}"/>
            </a:ext>
          </a:extLst>
        </xdr:cNvPr>
        <xdr:cNvPicPr>
          <a:picLocks/>
        </xdr:cNvPicPr>
      </xdr:nvPicPr>
      <xdr:blipFill>
        <a:blip xmlns:r="http://schemas.openxmlformats.org/officeDocument/2006/relationships" r:link="rId34"/>
        <a:stretch>
          <a:fillRect/>
        </a:stretch>
      </xdr:blipFill>
      <xdr:spPr>
        <a:xfrm>
          <a:off x="1514475" y="37261800"/>
          <a:ext cx="762000" cy="762000"/>
        </a:xfrm>
        <a:prstGeom prst="rect">
          <a:avLst/>
        </a:prstGeom>
      </xdr:spPr>
    </xdr:pic>
    <xdr:clientData/>
  </xdr:twoCellAnchor>
  <xdr:twoCellAnchor editAs="oneCell">
    <xdr:from>
      <xdr:col>4</xdr:col>
      <xdr:colOff>171450</xdr:colOff>
      <xdr:row>96</xdr:row>
      <xdr:rowOff>47625</xdr:rowOff>
    </xdr:from>
    <xdr:to>
      <xdr:col>4</xdr:col>
      <xdr:colOff>933450</xdr:colOff>
      <xdr:row>96</xdr:row>
      <xdr:rowOff>809625</xdr:rowOff>
    </xdr:to>
    <xdr:pic>
      <xdr:nvPicPr>
        <xdr:cNvPr id="38" name="Picture 37">
          <a:extLst>
            <a:ext uri="{FF2B5EF4-FFF2-40B4-BE49-F238E27FC236}">
              <a16:creationId xmlns:a16="http://schemas.microsoft.com/office/drawing/2014/main" id="{3A72E78B-3BF5-4A74-9D05-6314B14074D7}"/>
            </a:ext>
          </a:extLst>
        </xdr:cNvPr>
        <xdr:cNvPicPr>
          <a:picLocks/>
        </xdr:cNvPicPr>
      </xdr:nvPicPr>
      <xdr:blipFill>
        <a:blip xmlns:r="http://schemas.openxmlformats.org/officeDocument/2006/relationships" r:link="rId35"/>
        <a:stretch>
          <a:fillRect/>
        </a:stretch>
      </xdr:blipFill>
      <xdr:spPr>
        <a:xfrm>
          <a:off x="1514475" y="38147625"/>
          <a:ext cx="762000" cy="762000"/>
        </a:xfrm>
        <a:prstGeom prst="rect">
          <a:avLst/>
        </a:prstGeom>
      </xdr:spPr>
    </xdr:pic>
    <xdr:clientData/>
  </xdr:twoCellAnchor>
  <xdr:twoCellAnchor editAs="oneCell">
    <xdr:from>
      <xdr:col>4</xdr:col>
      <xdr:colOff>171450</xdr:colOff>
      <xdr:row>97</xdr:row>
      <xdr:rowOff>47625</xdr:rowOff>
    </xdr:from>
    <xdr:to>
      <xdr:col>4</xdr:col>
      <xdr:colOff>933450</xdr:colOff>
      <xdr:row>97</xdr:row>
      <xdr:rowOff>809625</xdr:rowOff>
    </xdr:to>
    <xdr:pic>
      <xdr:nvPicPr>
        <xdr:cNvPr id="39" name="Picture 38">
          <a:extLst>
            <a:ext uri="{FF2B5EF4-FFF2-40B4-BE49-F238E27FC236}">
              <a16:creationId xmlns:a16="http://schemas.microsoft.com/office/drawing/2014/main" id="{809FD695-2AB2-4086-BA96-D5E61F498007}"/>
            </a:ext>
          </a:extLst>
        </xdr:cNvPr>
        <xdr:cNvPicPr>
          <a:picLocks/>
        </xdr:cNvPicPr>
      </xdr:nvPicPr>
      <xdr:blipFill>
        <a:blip xmlns:r="http://schemas.openxmlformats.org/officeDocument/2006/relationships" r:link="rId36"/>
        <a:stretch>
          <a:fillRect/>
        </a:stretch>
      </xdr:blipFill>
      <xdr:spPr>
        <a:xfrm>
          <a:off x="1514475" y="39033450"/>
          <a:ext cx="762000" cy="762000"/>
        </a:xfrm>
        <a:prstGeom prst="rect">
          <a:avLst/>
        </a:prstGeom>
      </xdr:spPr>
    </xdr:pic>
    <xdr:clientData/>
  </xdr:twoCellAnchor>
  <xdr:twoCellAnchor editAs="oneCell">
    <xdr:from>
      <xdr:col>4</xdr:col>
      <xdr:colOff>171450</xdr:colOff>
      <xdr:row>98</xdr:row>
      <xdr:rowOff>47625</xdr:rowOff>
    </xdr:from>
    <xdr:to>
      <xdr:col>4</xdr:col>
      <xdr:colOff>933450</xdr:colOff>
      <xdr:row>98</xdr:row>
      <xdr:rowOff>809625</xdr:rowOff>
    </xdr:to>
    <xdr:pic>
      <xdr:nvPicPr>
        <xdr:cNvPr id="40" name="Picture 39">
          <a:extLst>
            <a:ext uri="{FF2B5EF4-FFF2-40B4-BE49-F238E27FC236}">
              <a16:creationId xmlns:a16="http://schemas.microsoft.com/office/drawing/2014/main" id="{9D92B5B5-048A-4F39-B4B3-ACFD793617DF}"/>
            </a:ext>
          </a:extLst>
        </xdr:cNvPr>
        <xdr:cNvPicPr>
          <a:picLocks/>
        </xdr:cNvPicPr>
      </xdr:nvPicPr>
      <xdr:blipFill>
        <a:blip xmlns:r="http://schemas.openxmlformats.org/officeDocument/2006/relationships" r:link="rId37"/>
        <a:stretch>
          <a:fillRect/>
        </a:stretch>
      </xdr:blipFill>
      <xdr:spPr>
        <a:xfrm>
          <a:off x="1514475" y="39919275"/>
          <a:ext cx="762000" cy="762000"/>
        </a:xfrm>
        <a:prstGeom prst="rect">
          <a:avLst/>
        </a:prstGeom>
      </xdr:spPr>
    </xdr:pic>
    <xdr:clientData/>
  </xdr:twoCellAnchor>
  <xdr:twoCellAnchor editAs="oneCell">
    <xdr:from>
      <xdr:col>4</xdr:col>
      <xdr:colOff>171450</xdr:colOff>
      <xdr:row>99</xdr:row>
      <xdr:rowOff>47625</xdr:rowOff>
    </xdr:from>
    <xdr:to>
      <xdr:col>4</xdr:col>
      <xdr:colOff>933450</xdr:colOff>
      <xdr:row>99</xdr:row>
      <xdr:rowOff>809625</xdr:rowOff>
    </xdr:to>
    <xdr:pic>
      <xdr:nvPicPr>
        <xdr:cNvPr id="41" name="Picture 40">
          <a:extLst>
            <a:ext uri="{FF2B5EF4-FFF2-40B4-BE49-F238E27FC236}">
              <a16:creationId xmlns:a16="http://schemas.microsoft.com/office/drawing/2014/main" id="{CDC5A601-6CDD-48CB-8B94-11357CAAEBC6}"/>
            </a:ext>
          </a:extLst>
        </xdr:cNvPr>
        <xdr:cNvPicPr>
          <a:picLocks/>
        </xdr:cNvPicPr>
      </xdr:nvPicPr>
      <xdr:blipFill>
        <a:blip xmlns:r="http://schemas.openxmlformats.org/officeDocument/2006/relationships" r:link="rId38"/>
        <a:stretch>
          <a:fillRect/>
        </a:stretch>
      </xdr:blipFill>
      <xdr:spPr>
        <a:xfrm>
          <a:off x="1514475" y="40805100"/>
          <a:ext cx="762000" cy="762000"/>
        </a:xfrm>
        <a:prstGeom prst="rect">
          <a:avLst/>
        </a:prstGeom>
      </xdr:spPr>
    </xdr:pic>
    <xdr:clientData/>
  </xdr:twoCellAnchor>
  <xdr:twoCellAnchor editAs="oneCell">
    <xdr:from>
      <xdr:col>4</xdr:col>
      <xdr:colOff>171450</xdr:colOff>
      <xdr:row>100</xdr:row>
      <xdr:rowOff>47625</xdr:rowOff>
    </xdr:from>
    <xdr:to>
      <xdr:col>4</xdr:col>
      <xdr:colOff>933450</xdr:colOff>
      <xdr:row>100</xdr:row>
      <xdr:rowOff>809625</xdr:rowOff>
    </xdr:to>
    <xdr:pic>
      <xdr:nvPicPr>
        <xdr:cNvPr id="42" name="Picture 41">
          <a:extLst>
            <a:ext uri="{FF2B5EF4-FFF2-40B4-BE49-F238E27FC236}">
              <a16:creationId xmlns:a16="http://schemas.microsoft.com/office/drawing/2014/main" id="{80F50A35-15F7-49B2-ACF7-8F176DDB6F83}"/>
            </a:ext>
          </a:extLst>
        </xdr:cNvPr>
        <xdr:cNvPicPr>
          <a:picLocks/>
        </xdr:cNvPicPr>
      </xdr:nvPicPr>
      <xdr:blipFill>
        <a:blip xmlns:r="http://schemas.openxmlformats.org/officeDocument/2006/relationships" r:link="rId39"/>
        <a:stretch>
          <a:fillRect/>
        </a:stretch>
      </xdr:blipFill>
      <xdr:spPr>
        <a:xfrm>
          <a:off x="1514475" y="41690925"/>
          <a:ext cx="762000" cy="762000"/>
        </a:xfrm>
        <a:prstGeom prst="rect">
          <a:avLst/>
        </a:prstGeom>
      </xdr:spPr>
    </xdr:pic>
    <xdr:clientData/>
  </xdr:twoCellAnchor>
  <xdr:twoCellAnchor editAs="oneCell">
    <xdr:from>
      <xdr:col>4</xdr:col>
      <xdr:colOff>171450</xdr:colOff>
      <xdr:row>101</xdr:row>
      <xdr:rowOff>47625</xdr:rowOff>
    </xdr:from>
    <xdr:to>
      <xdr:col>4</xdr:col>
      <xdr:colOff>933450</xdr:colOff>
      <xdr:row>101</xdr:row>
      <xdr:rowOff>809625</xdr:rowOff>
    </xdr:to>
    <xdr:pic>
      <xdr:nvPicPr>
        <xdr:cNvPr id="43" name="Picture 42">
          <a:extLst>
            <a:ext uri="{FF2B5EF4-FFF2-40B4-BE49-F238E27FC236}">
              <a16:creationId xmlns:a16="http://schemas.microsoft.com/office/drawing/2014/main" id="{D9B9273E-DA41-4E50-85BA-F83BBB83914E}"/>
            </a:ext>
          </a:extLst>
        </xdr:cNvPr>
        <xdr:cNvPicPr>
          <a:picLocks/>
        </xdr:cNvPicPr>
      </xdr:nvPicPr>
      <xdr:blipFill>
        <a:blip xmlns:r="http://schemas.openxmlformats.org/officeDocument/2006/relationships" r:link="rId40"/>
        <a:stretch>
          <a:fillRect/>
        </a:stretch>
      </xdr:blipFill>
      <xdr:spPr>
        <a:xfrm>
          <a:off x="1514475" y="42576750"/>
          <a:ext cx="762000" cy="762000"/>
        </a:xfrm>
        <a:prstGeom prst="rect">
          <a:avLst/>
        </a:prstGeom>
      </xdr:spPr>
    </xdr:pic>
    <xdr:clientData/>
  </xdr:twoCellAnchor>
  <xdr:twoCellAnchor editAs="oneCell">
    <xdr:from>
      <xdr:col>4</xdr:col>
      <xdr:colOff>171450</xdr:colOff>
      <xdr:row>102</xdr:row>
      <xdr:rowOff>47625</xdr:rowOff>
    </xdr:from>
    <xdr:to>
      <xdr:col>4</xdr:col>
      <xdr:colOff>933450</xdr:colOff>
      <xdr:row>102</xdr:row>
      <xdr:rowOff>809625</xdr:rowOff>
    </xdr:to>
    <xdr:pic>
      <xdr:nvPicPr>
        <xdr:cNvPr id="44" name="Picture 43">
          <a:extLst>
            <a:ext uri="{FF2B5EF4-FFF2-40B4-BE49-F238E27FC236}">
              <a16:creationId xmlns:a16="http://schemas.microsoft.com/office/drawing/2014/main" id="{48F1A7ED-9E41-4BB8-8CF1-56907CA7B48C}"/>
            </a:ext>
          </a:extLst>
        </xdr:cNvPr>
        <xdr:cNvPicPr>
          <a:picLocks/>
        </xdr:cNvPicPr>
      </xdr:nvPicPr>
      <xdr:blipFill>
        <a:blip xmlns:r="http://schemas.openxmlformats.org/officeDocument/2006/relationships" r:link="rId41"/>
        <a:stretch>
          <a:fillRect/>
        </a:stretch>
      </xdr:blipFill>
      <xdr:spPr>
        <a:xfrm>
          <a:off x="1514475" y="43462575"/>
          <a:ext cx="762000" cy="762000"/>
        </a:xfrm>
        <a:prstGeom prst="rect">
          <a:avLst/>
        </a:prstGeom>
      </xdr:spPr>
    </xdr:pic>
    <xdr:clientData/>
  </xdr:twoCellAnchor>
  <xdr:twoCellAnchor editAs="oneCell">
    <xdr:from>
      <xdr:col>4</xdr:col>
      <xdr:colOff>171450</xdr:colOff>
      <xdr:row>103</xdr:row>
      <xdr:rowOff>47625</xdr:rowOff>
    </xdr:from>
    <xdr:to>
      <xdr:col>4</xdr:col>
      <xdr:colOff>933450</xdr:colOff>
      <xdr:row>103</xdr:row>
      <xdr:rowOff>809625</xdr:rowOff>
    </xdr:to>
    <xdr:pic>
      <xdr:nvPicPr>
        <xdr:cNvPr id="45" name="Picture 44">
          <a:extLst>
            <a:ext uri="{FF2B5EF4-FFF2-40B4-BE49-F238E27FC236}">
              <a16:creationId xmlns:a16="http://schemas.microsoft.com/office/drawing/2014/main" id="{2AB345EF-ECDF-4C42-AC8D-CFFD1F3A3921}"/>
            </a:ext>
          </a:extLst>
        </xdr:cNvPr>
        <xdr:cNvPicPr>
          <a:picLocks/>
        </xdr:cNvPicPr>
      </xdr:nvPicPr>
      <xdr:blipFill>
        <a:blip xmlns:r="http://schemas.openxmlformats.org/officeDocument/2006/relationships" r:link="rId42"/>
        <a:stretch>
          <a:fillRect/>
        </a:stretch>
      </xdr:blipFill>
      <xdr:spPr>
        <a:xfrm>
          <a:off x="1514475" y="44348400"/>
          <a:ext cx="762000" cy="762000"/>
        </a:xfrm>
        <a:prstGeom prst="rect">
          <a:avLst/>
        </a:prstGeom>
      </xdr:spPr>
    </xdr:pic>
    <xdr:clientData/>
  </xdr:twoCellAnchor>
  <xdr:twoCellAnchor editAs="oneCell">
    <xdr:from>
      <xdr:col>4</xdr:col>
      <xdr:colOff>171450</xdr:colOff>
      <xdr:row>104</xdr:row>
      <xdr:rowOff>47625</xdr:rowOff>
    </xdr:from>
    <xdr:to>
      <xdr:col>4</xdr:col>
      <xdr:colOff>933450</xdr:colOff>
      <xdr:row>104</xdr:row>
      <xdr:rowOff>809625</xdr:rowOff>
    </xdr:to>
    <xdr:pic>
      <xdr:nvPicPr>
        <xdr:cNvPr id="46" name="Picture 45">
          <a:extLst>
            <a:ext uri="{FF2B5EF4-FFF2-40B4-BE49-F238E27FC236}">
              <a16:creationId xmlns:a16="http://schemas.microsoft.com/office/drawing/2014/main" id="{9EA98C49-D00A-487A-90E1-1C70ABFEDAFE}"/>
            </a:ext>
          </a:extLst>
        </xdr:cNvPr>
        <xdr:cNvPicPr>
          <a:picLocks/>
        </xdr:cNvPicPr>
      </xdr:nvPicPr>
      <xdr:blipFill>
        <a:blip xmlns:r="http://schemas.openxmlformats.org/officeDocument/2006/relationships" r:link="rId43"/>
        <a:stretch>
          <a:fillRect/>
        </a:stretch>
      </xdr:blipFill>
      <xdr:spPr>
        <a:xfrm>
          <a:off x="1514475" y="45234225"/>
          <a:ext cx="762000" cy="762000"/>
        </a:xfrm>
        <a:prstGeom prst="rect">
          <a:avLst/>
        </a:prstGeom>
      </xdr:spPr>
    </xdr:pic>
    <xdr:clientData/>
  </xdr:twoCellAnchor>
  <xdr:twoCellAnchor editAs="oneCell">
    <xdr:from>
      <xdr:col>4</xdr:col>
      <xdr:colOff>171450</xdr:colOff>
      <xdr:row>105</xdr:row>
      <xdr:rowOff>66675</xdr:rowOff>
    </xdr:from>
    <xdr:to>
      <xdr:col>4</xdr:col>
      <xdr:colOff>933450</xdr:colOff>
      <xdr:row>107</xdr:row>
      <xdr:rowOff>219075</xdr:rowOff>
    </xdr:to>
    <xdr:pic>
      <xdr:nvPicPr>
        <xdr:cNvPr id="47" name="Picture 46">
          <a:extLst>
            <a:ext uri="{FF2B5EF4-FFF2-40B4-BE49-F238E27FC236}">
              <a16:creationId xmlns:a16="http://schemas.microsoft.com/office/drawing/2014/main" id="{4FAED177-57AF-44F0-B389-6E417DB672A7}"/>
            </a:ext>
          </a:extLst>
        </xdr:cNvPr>
        <xdr:cNvPicPr>
          <a:picLocks/>
        </xdr:cNvPicPr>
      </xdr:nvPicPr>
      <xdr:blipFill>
        <a:blip xmlns:r="http://schemas.openxmlformats.org/officeDocument/2006/relationships" r:link="rId44"/>
        <a:stretch>
          <a:fillRect/>
        </a:stretch>
      </xdr:blipFill>
      <xdr:spPr>
        <a:xfrm>
          <a:off x="1514475" y="46139100"/>
          <a:ext cx="762000" cy="762000"/>
        </a:xfrm>
        <a:prstGeom prst="rect">
          <a:avLst/>
        </a:prstGeom>
      </xdr:spPr>
    </xdr:pic>
    <xdr:clientData/>
  </xdr:twoCellAnchor>
  <xdr:twoCellAnchor editAs="oneCell">
    <xdr:from>
      <xdr:col>4</xdr:col>
      <xdr:colOff>161925</xdr:colOff>
      <xdr:row>108</xdr:row>
      <xdr:rowOff>47625</xdr:rowOff>
    </xdr:from>
    <xdr:to>
      <xdr:col>4</xdr:col>
      <xdr:colOff>923925</xdr:colOff>
      <xdr:row>108</xdr:row>
      <xdr:rowOff>809625</xdr:rowOff>
    </xdr:to>
    <xdr:pic>
      <xdr:nvPicPr>
        <xdr:cNvPr id="48" name="Picture 47">
          <a:extLst>
            <a:ext uri="{FF2B5EF4-FFF2-40B4-BE49-F238E27FC236}">
              <a16:creationId xmlns:a16="http://schemas.microsoft.com/office/drawing/2014/main" id="{51708A9E-B147-49AE-B9EA-E7867CA06639}"/>
            </a:ext>
          </a:extLst>
        </xdr:cNvPr>
        <xdr:cNvPicPr>
          <a:picLocks/>
        </xdr:cNvPicPr>
      </xdr:nvPicPr>
      <xdr:blipFill>
        <a:blip xmlns:r="http://schemas.openxmlformats.org/officeDocument/2006/relationships" r:link="rId45"/>
        <a:stretch>
          <a:fillRect/>
        </a:stretch>
      </xdr:blipFill>
      <xdr:spPr>
        <a:xfrm>
          <a:off x="1504950" y="47034450"/>
          <a:ext cx="762000" cy="762000"/>
        </a:xfrm>
        <a:prstGeom prst="rect">
          <a:avLst/>
        </a:prstGeom>
      </xdr:spPr>
    </xdr:pic>
    <xdr:clientData/>
  </xdr:twoCellAnchor>
  <xdr:twoCellAnchor editAs="oneCell">
    <xdr:from>
      <xdr:col>4</xdr:col>
      <xdr:colOff>161925</xdr:colOff>
      <xdr:row>109</xdr:row>
      <xdr:rowOff>47625</xdr:rowOff>
    </xdr:from>
    <xdr:to>
      <xdr:col>4</xdr:col>
      <xdr:colOff>923925</xdr:colOff>
      <xdr:row>110</xdr:row>
      <xdr:rowOff>371475</xdr:rowOff>
    </xdr:to>
    <xdr:pic>
      <xdr:nvPicPr>
        <xdr:cNvPr id="49" name="Picture 48">
          <a:extLst>
            <a:ext uri="{FF2B5EF4-FFF2-40B4-BE49-F238E27FC236}">
              <a16:creationId xmlns:a16="http://schemas.microsoft.com/office/drawing/2014/main" id="{D6A40723-0698-4030-A480-3FF9E1C5F400}"/>
            </a:ext>
          </a:extLst>
        </xdr:cNvPr>
        <xdr:cNvPicPr>
          <a:picLocks/>
        </xdr:cNvPicPr>
      </xdr:nvPicPr>
      <xdr:blipFill>
        <a:blip xmlns:r="http://schemas.openxmlformats.org/officeDocument/2006/relationships" r:link="rId46"/>
        <a:stretch>
          <a:fillRect/>
        </a:stretch>
      </xdr:blipFill>
      <xdr:spPr>
        <a:xfrm>
          <a:off x="1504950" y="47920275"/>
          <a:ext cx="762000" cy="762000"/>
        </a:xfrm>
        <a:prstGeom prst="rect">
          <a:avLst/>
        </a:prstGeom>
      </xdr:spPr>
    </xdr:pic>
    <xdr:clientData/>
  </xdr:twoCellAnchor>
  <xdr:twoCellAnchor editAs="oneCell">
    <xdr:from>
      <xdr:col>4</xdr:col>
      <xdr:colOff>161925</xdr:colOff>
      <xdr:row>111</xdr:row>
      <xdr:rowOff>47625</xdr:rowOff>
    </xdr:from>
    <xdr:to>
      <xdr:col>4</xdr:col>
      <xdr:colOff>923925</xdr:colOff>
      <xdr:row>113</xdr:row>
      <xdr:rowOff>180975</xdr:rowOff>
    </xdr:to>
    <xdr:pic>
      <xdr:nvPicPr>
        <xdr:cNvPr id="50" name="Picture 49">
          <a:extLst>
            <a:ext uri="{FF2B5EF4-FFF2-40B4-BE49-F238E27FC236}">
              <a16:creationId xmlns:a16="http://schemas.microsoft.com/office/drawing/2014/main" id="{BCEF762A-FF86-49D5-8FA3-668DF5FC25DE}"/>
            </a:ext>
          </a:extLst>
        </xdr:cNvPr>
        <xdr:cNvPicPr>
          <a:picLocks/>
        </xdr:cNvPicPr>
      </xdr:nvPicPr>
      <xdr:blipFill>
        <a:blip xmlns:r="http://schemas.openxmlformats.org/officeDocument/2006/relationships" r:link="rId47"/>
        <a:stretch>
          <a:fillRect/>
        </a:stretch>
      </xdr:blipFill>
      <xdr:spPr>
        <a:xfrm>
          <a:off x="1504950" y="48796575"/>
          <a:ext cx="762000" cy="762000"/>
        </a:xfrm>
        <a:prstGeom prst="rect">
          <a:avLst/>
        </a:prstGeom>
      </xdr:spPr>
    </xdr:pic>
    <xdr:clientData/>
  </xdr:twoCellAnchor>
  <xdr:twoCellAnchor editAs="oneCell">
    <xdr:from>
      <xdr:col>4</xdr:col>
      <xdr:colOff>152400</xdr:colOff>
      <xdr:row>114</xdr:row>
      <xdr:rowOff>47625</xdr:rowOff>
    </xdr:from>
    <xdr:to>
      <xdr:col>4</xdr:col>
      <xdr:colOff>914400</xdr:colOff>
      <xdr:row>116</xdr:row>
      <xdr:rowOff>200025</xdr:rowOff>
    </xdr:to>
    <xdr:pic>
      <xdr:nvPicPr>
        <xdr:cNvPr id="51" name="Picture 50">
          <a:extLst>
            <a:ext uri="{FF2B5EF4-FFF2-40B4-BE49-F238E27FC236}">
              <a16:creationId xmlns:a16="http://schemas.microsoft.com/office/drawing/2014/main" id="{A6075C6E-DAD8-423C-961D-79C1DB411991}"/>
            </a:ext>
          </a:extLst>
        </xdr:cNvPr>
        <xdr:cNvPicPr>
          <a:picLocks/>
        </xdr:cNvPicPr>
      </xdr:nvPicPr>
      <xdr:blipFill>
        <a:blip xmlns:r="http://schemas.openxmlformats.org/officeDocument/2006/relationships" r:link="rId48"/>
        <a:stretch>
          <a:fillRect/>
        </a:stretch>
      </xdr:blipFill>
      <xdr:spPr>
        <a:xfrm>
          <a:off x="1495425" y="49739550"/>
          <a:ext cx="762000" cy="762000"/>
        </a:xfrm>
        <a:prstGeom prst="rect">
          <a:avLst/>
        </a:prstGeom>
      </xdr:spPr>
    </xdr:pic>
    <xdr:clientData/>
  </xdr:twoCellAnchor>
  <xdr:twoCellAnchor editAs="oneCell">
    <xdr:from>
      <xdr:col>4</xdr:col>
      <xdr:colOff>152400</xdr:colOff>
      <xdr:row>118</xdr:row>
      <xdr:rowOff>38100</xdr:rowOff>
    </xdr:from>
    <xdr:to>
      <xdr:col>4</xdr:col>
      <xdr:colOff>914400</xdr:colOff>
      <xdr:row>118</xdr:row>
      <xdr:rowOff>800100</xdr:rowOff>
    </xdr:to>
    <xdr:pic>
      <xdr:nvPicPr>
        <xdr:cNvPr id="52" name="Picture 51">
          <a:extLst>
            <a:ext uri="{FF2B5EF4-FFF2-40B4-BE49-F238E27FC236}">
              <a16:creationId xmlns:a16="http://schemas.microsoft.com/office/drawing/2014/main" id="{3DF16FAC-AB86-4ABE-8AC1-C70D63FF26C6}"/>
            </a:ext>
          </a:extLst>
        </xdr:cNvPr>
        <xdr:cNvPicPr>
          <a:picLocks/>
        </xdr:cNvPicPr>
      </xdr:nvPicPr>
      <xdr:blipFill>
        <a:blip xmlns:r="http://schemas.openxmlformats.org/officeDocument/2006/relationships" r:link="rId49"/>
        <a:stretch>
          <a:fillRect/>
        </a:stretch>
      </xdr:blipFill>
      <xdr:spPr>
        <a:xfrm>
          <a:off x="1495425" y="50949225"/>
          <a:ext cx="762000" cy="762000"/>
        </a:xfrm>
        <a:prstGeom prst="rect">
          <a:avLst/>
        </a:prstGeom>
      </xdr:spPr>
    </xdr:pic>
    <xdr:clientData/>
  </xdr:twoCellAnchor>
  <xdr:twoCellAnchor editAs="oneCell">
    <xdr:from>
      <xdr:col>4</xdr:col>
      <xdr:colOff>152400</xdr:colOff>
      <xdr:row>119</xdr:row>
      <xdr:rowOff>76200</xdr:rowOff>
    </xdr:from>
    <xdr:to>
      <xdr:col>4</xdr:col>
      <xdr:colOff>914400</xdr:colOff>
      <xdr:row>120</xdr:row>
      <xdr:rowOff>381000</xdr:rowOff>
    </xdr:to>
    <xdr:pic>
      <xdr:nvPicPr>
        <xdr:cNvPr id="53" name="Picture 52">
          <a:extLst>
            <a:ext uri="{FF2B5EF4-FFF2-40B4-BE49-F238E27FC236}">
              <a16:creationId xmlns:a16="http://schemas.microsoft.com/office/drawing/2014/main" id="{AB768519-1C5B-4719-8624-582032C11EA9}"/>
            </a:ext>
          </a:extLst>
        </xdr:cNvPr>
        <xdr:cNvPicPr>
          <a:picLocks/>
        </xdr:cNvPicPr>
      </xdr:nvPicPr>
      <xdr:blipFill>
        <a:blip xmlns:r="http://schemas.openxmlformats.org/officeDocument/2006/relationships" r:link="rId50"/>
        <a:stretch>
          <a:fillRect/>
        </a:stretch>
      </xdr:blipFill>
      <xdr:spPr>
        <a:xfrm>
          <a:off x="1495425" y="51873150"/>
          <a:ext cx="762000" cy="762000"/>
        </a:xfrm>
        <a:prstGeom prst="rect">
          <a:avLst/>
        </a:prstGeom>
      </xdr:spPr>
    </xdr:pic>
    <xdr:clientData/>
  </xdr:twoCellAnchor>
  <xdr:twoCellAnchor editAs="oneCell">
    <xdr:from>
      <xdr:col>4</xdr:col>
      <xdr:colOff>142875</xdr:colOff>
      <xdr:row>121</xdr:row>
      <xdr:rowOff>57150</xdr:rowOff>
    </xdr:from>
    <xdr:to>
      <xdr:col>4</xdr:col>
      <xdr:colOff>904875</xdr:colOff>
      <xdr:row>122</xdr:row>
      <xdr:rowOff>361950</xdr:rowOff>
    </xdr:to>
    <xdr:pic>
      <xdr:nvPicPr>
        <xdr:cNvPr id="54" name="Picture 53">
          <a:extLst>
            <a:ext uri="{FF2B5EF4-FFF2-40B4-BE49-F238E27FC236}">
              <a16:creationId xmlns:a16="http://schemas.microsoft.com/office/drawing/2014/main" id="{A575029D-C421-4EFF-9CEA-A980551FCACB}"/>
            </a:ext>
          </a:extLst>
        </xdr:cNvPr>
        <xdr:cNvPicPr>
          <a:picLocks/>
        </xdr:cNvPicPr>
      </xdr:nvPicPr>
      <xdr:blipFill>
        <a:blip xmlns:r="http://schemas.openxmlformats.org/officeDocument/2006/relationships" r:link="rId51"/>
        <a:stretch>
          <a:fillRect/>
        </a:stretch>
      </xdr:blipFill>
      <xdr:spPr>
        <a:xfrm>
          <a:off x="1485900" y="52768500"/>
          <a:ext cx="762000" cy="762000"/>
        </a:xfrm>
        <a:prstGeom prst="rect">
          <a:avLst/>
        </a:prstGeom>
      </xdr:spPr>
    </xdr:pic>
    <xdr:clientData/>
  </xdr:twoCellAnchor>
  <xdr:twoCellAnchor editAs="oneCell">
    <xdr:from>
      <xdr:col>4</xdr:col>
      <xdr:colOff>152400</xdr:colOff>
      <xdr:row>123</xdr:row>
      <xdr:rowOff>47625</xdr:rowOff>
    </xdr:from>
    <xdr:to>
      <xdr:col>4</xdr:col>
      <xdr:colOff>914400</xdr:colOff>
      <xdr:row>125</xdr:row>
      <xdr:rowOff>200025</xdr:rowOff>
    </xdr:to>
    <xdr:pic>
      <xdr:nvPicPr>
        <xdr:cNvPr id="55" name="Picture 54">
          <a:extLst>
            <a:ext uri="{FF2B5EF4-FFF2-40B4-BE49-F238E27FC236}">
              <a16:creationId xmlns:a16="http://schemas.microsoft.com/office/drawing/2014/main" id="{0D0FDA98-F951-4AB4-A688-54E02CD7904B}"/>
            </a:ext>
          </a:extLst>
        </xdr:cNvPr>
        <xdr:cNvPicPr>
          <a:picLocks/>
        </xdr:cNvPicPr>
      </xdr:nvPicPr>
      <xdr:blipFill>
        <a:blip xmlns:r="http://schemas.openxmlformats.org/officeDocument/2006/relationships" r:link="rId52"/>
        <a:stretch>
          <a:fillRect/>
        </a:stretch>
      </xdr:blipFill>
      <xdr:spPr>
        <a:xfrm>
          <a:off x="1495425" y="53673375"/>
          <a:ext cx="762000" cy="762000"/>
        </a:xfrm>
        <a:prstGeom prst="rect">
          <a:avLst/>
        </a:prstGeom>
      </xdr:spPr>
    </xdr:pic>
    <xdr:clientData/>
  </xdr:twoCellAnchor>
  <xdr:twoCellAnchor editAs="oneCell">
    <xdr:from>
      <xdr:col>4</xdr:col>
      <xdr:colOff>152400</xdr:colOff>
      <xdr:row>129</xdr:row>
      <xdr:rowOff>57150</xdr:rowOff>
    </xdr:from>
    <xdr:to>
      <xdr:col>4</xdr:col>
      <xdr:colOff>914400</xdr:colOff>
      <xdr:row>130</xdr:row>
      <xdr:rowOff>361950</xdr:rowOff>
    </xdr:to>
    <xdr:pic>
      <xdr:nvPicPr>
        <xdr:cNvPr id="56" name="Picture 55">
          <a:extLst>
            <a:ext uri="{FF2B5EF4-FFF2-40B4-BE49-F238E27FC236}">
              <a16:creationId xmlns:a16="http://schemas.microsoft.com/office/drawing/2014/main" id="{B4B91CB7-830D-40A0-8F7D-324436E79606}"/>
            </a:ext>
          </a:extLst>
        </xdr:cNvPr>
        <xdr:cNvPicPr>
          <a:picLocks/>
        </xdr:cNvPicPr>
      </xdr:nvPicPr>
      <xdr:blipFill>
        <a:blip xmlns:r="http://schemas.openxmlformats.org/officeDocument/2006/relationships" r:link="rId53"/>
        <a:stretch>
          <a:fillRect/>
        </a:stretch>
      </xdr:blipFill>
      <xdr:spPr>
        <a:xfrm>
          <a:off x="1495425" y="55511700"/>
          <a:ext cx="762000" cy="762000"/>
        </a:xfrm>
        <a:prstGeom prst="rect">
          <a:avLst/>
        </a:prstGeom>
      </xdr:spPr>
    </xdr:pic>
    <xdr:clientData/>
  </xdr:twoCellAnchor>
  <xdr:twoCellAnchor editAs="oneCell">
    <xdr:from>
      <xdr:col>4</xdr:col>
      <xdr:colOff>180975</xdr:colOff>
      <xdr:row>131</xdr:row>
      <xdr:rowOff>47625</xdr:rowOff>
    </xdr:from>
    <xdr:to>
      <xdr:col>4</xdr:col>
      <xdr:colOff>942975</xdr:colOff>
      <xdr:row>131</xdr:row>
      <xdr:rowOff>809625</xdr:rowOff>
    </xdr:to>
    <xdr:pic>
      <xdr:nvPicPr>
        <xdr:cNvPr id="57" name="Picture 56">
          <a:extLst>
            <a:ext uri="{FF2B5EF4-FFF2-40B4-BE49-F238E27FC236}">
              <a16:creationId xmlns:a16="http://schemas.microsoft.com/office/drawing/2014/main" id="{4B700FAA-951C-48CD-9812-107E335BE2B7}"/>
            </a:ext>
          </a:extLst>
        </xdr:cNvPr>
        <xdr:cNvPicPr>
          <a:picLocks/>
        </xdr:cNvPicPr>
      </xdr:nvPicPr>
      <xdr:blipFill>
        <a:blip xmlns:r="http://schemas.openxmlformats.org/officeDocument/2006/relationships" r:link="rId54"/>
        <a:stretch>
          <a:fillRect/>
        </a:stretch>
      </xdr:blipFill>
      <xdr:spPr>
        <a:xfrm>
          <a:off x="1524000" y="56416575"/>
          <a:ext cx="762000" cy="762000"/>
        </a:xfrm>
        <a:prstGeom prst="rect">
          <a:avLst/>
        </a:prstGeom>
      </xdr:spPr>
    </xdr:pic>
    <xdr:clientData/>
  </xdr:twoCellAnchor>
  <xdr:twoCellAnchor editAs="oneCell">
    <xdr:from>
      <xdr:col>4</xdr:col>
      <xdr:colOff>180975</xdr:colOff>
      <xdr:row>132</xdr:row>
      <xdr:rowOff>47625</xdr:rowOff>
    </xdr:from>
    <xdr:to>
      <xdr:col>4</xdr:col>
      <xdr:colOff>942975</xdr:colOff>
      <xdr:row>132</xdr:row>
      <xdr:rowOff>809625</xdr:rowOff>
    </xdr:to>
    <xdr:pic>
      <xdr:nvPicPr>
        <xdr:cNvPr id="58" name="Picture 57">
          <a:extLst>
            <a:ext uri="{FF2B5EF4-FFF2-40B4-BE49-F238E27FC236}">
              <a16:creationId xmlns:a16="http://schemas.microsoft.com/office/drawing/2014/main" id="{129BB8D3-60E2-44D6-B2E8-BA61A2E0DA1A}"/>
            </a:ext>
          </a:extLst>
        </xdr:cNvPr>
        <xdr:cNvPicPr>
          <a:picLocks/>
        </xdr:cNvPicPr>
      </xdr:nvPicPr>
      <xdr:blipFill>
        <a:blip xmlns:r="http://schemas.openxmlformats.org/officeDocument/2006/relationships" r:link="rId55"/>
        <a:stretch>
          <a:fillRect/>
        </a:stretch>
      </xdr:blipFill>
      <xdr:spPr>
        <a:xfrm>
          <a:off x="1524000" y="57302400"/>
          <a:ext cx="762000" cy="762000"/>
        </a:xfrm>
        <a:prstGeom prst="rect">
          <a:avLst/>
        </a:prstGeom>
      </xdr:spPr>
    </xdr:pic>
    <xdr:clientData/>
  </xdr:twoCellAnchor>
  <xdr:twoCellAnchor editAs="oneCell">
    <xdr:from>
      <xdr:col>4</xdr:col>
      <xdr:colOff>180975</xdr:colOff>
      <xdr:row>133</xdr:row>
      <xdr:rowOff>47625</xdr:rowOff>
    </xdr:from>
    <xdr:to>
      <xdr:col>4</xdr:col>
      <xdr:colOff>942975</xdr:colOff>
      <xdr:row>133</xdr:row>
      <xdr:rowOff>809625</xdr:rowOff>
    </xdr:to>
    <xdr:pic>
      <xdr:nvPicPr>
        <xdr:cNvPr id="59" name="Picture 58">
          <a:extLst>
            <a:ext uri="{FF2B5EF4-FFF2-40B4-BE49-F238E27FC236}">
              <a16:creationId xmlns:a16="http://schemas.microsoft.com/office/drawing/2014/main" id="{38EF65C4-EFF8-4C65-AAD9-C64941FA2169}"/>
            </a:ext>
          </a:extLst>
        </xdr:cNvPr>
        <xdr:cNvPicPr>
          <a:picLocks/>
        </xdr:cNvPicPr>
      </xdr:nvPicPr>
      <xdr:blipFill>
        <a:blip xmlns:r="http://schemas.openxmlformats.org/officeDocument/2006/relationships" r:link="rId56"/>
        <a:stretch>
          <a:fillRect/>
        </a:stretch>
      </xdr:blipFill>
      <xdr:spPr>
        <a:xfrm>
          <a:off x="1524000" y="58188225"/>
          <a:ext cx="762000" cy="762000"/>
        </a:xfrm>
        <a:prstGeom prst="rect">
          <a:avLst/>
        </a:prstGeom>
      </xdr:spPr>
    </xdr:pic>
    <xdr:clientData/>
  </xdr:twoCellAnchor>
  <xdr:twoCellAnchor editAs="oneCell">
    <xdr:from>
      <xdr:col>4</xdr:col>
      <xdr:colOff>190500</xdr:colOff>
      <xdr:row>134</xdr:row>
      <xdr:rowOff>38100</xdr:rowOff>
    </xdr:from>
    <xdr:to>
      <xdr:col>4</xdr:col>
      <xdr:colOff>952500</xdr:colOff>
      <xdr:row>135</xdr:row>
      <xdr:rowOff>361950</xdr:rowOff>
    </xdr:to>
    <xdr:pic>
      <xdr:nvPicPr>
        <xdr:cNvPr id="60" name="Picture 59">
          <a:extLst>
            <a:ext uri="{FF2B5EF4-FFF2-40B4-BE49-F238E27FC236}">
              <a16:creationId xmlns:a16="http://schemas.microsoft.com/office/drawing/2014/main" id="{3C38A723-A069-48CC-9BA8-8FCDBFE0606B}"/>
            </a:ext>
          </a:extLst>
        </xdr:cNvPr>
        <xdr:cNvPicPr>
          <a:picLocks/>
        </xdr:cNvPicPr>
      </xdr:nvPicPr>
      <xdr:blipFill>
        <a:blip xmlns:r="http://schemas.openxmlformats.org/officeDocument/2006/relationships" r:link="rId57"/>
        <a:stretch>
          <a:fillRect/>
        </a:stretch>
      </xdr:blipFill>
      <xdr:spPr>
        <a:xfrm>
          <a:off x="1533525" y="59064525"/>
          <a:ext cx="762000" cy="762000"/>
        </a:xfrm>
        <a:prstGeom prst="rect">
          <a:avLst/>
        </a:prstGeom>
      </xdr:spPr>
    </xdr:pic>
    <xdr:clientData/>
  </xdr:twoCellAnchor>
  <xdr:twoCellAnchor editAs="oneCell">
    <xdr:from>
      <xdr:col>4</xdr:col>
      <xdr:colOff>171450</xdr:colOff>
      <xdr:row>136</xdr:row>
      <xdr:rowOff>57150</xdr:rowOff>
    </xdr:from>
    <xdr:to>
      <xdr:col>4</xdr:col>
      <xdr:colOff>933450</xdr:colOff>
      <xdr:row>136</xdr:row>
      <xdr:rowOff>819150</xdr:rowOff>
    </xdr:to>
    <xdr:pic>
      <xdr:nvPicPr>
        <xdr:cNvPr id="61" name="Picture 60">
          <a:extLst>
            <a:ext uri="{FF2B5EF4-FFF2-40B4-BE49-F238E27FC236}">
              <a16:creationId xmlns:a16="http://schemas.microsoft.com/office/drawing/2014/main" id="{92B14D8F-E63F-489B-A06C-D231D7C117CE}"/>
            </a:ext>
          </a:extLst>
        </xdr:cNvPr>
        <xdr:cNvPicPr>
          <a:picLocks/>
        </xdr:cNvPicPr>
      </xdr:nvPicPr>
      <xdr:blipFill>
        <a:blip xmlns:r="http://schemas.openxmlformats.org/officeDocument/2006/relationships" r:link="rId58"/>
        <a:stretch>
          <a:fillRect/>
        </a:stretch>
      </xdr:blipFill>
      <xdr:spPr>
        <a:xfrm>
          <a:off x="1514475" y="59959875"/>
          <a:ext cx="762000" cy="762000"/>
        </a:xfrm>
        <a:prstGeom prst="rect">
          <a:avLst/>
        </a:prstGeom>
      </xdr:spPr>
    </xdr:pic>
    <xdr:clientData/>
  </xdr:twoCellAnchor>
  <xdr:twoCellAnchor editAs="oneCell">
    <xdr:from>
      <xdr:col>4</xdr:col>
      <xdr:colOff>152400</xdr:colOff>
      <xdr:row>137</xdr:row>
      <xdr:rowOff>66675</xdr:rowOff>
    </xdr:from>
    <xdr:to>
      <xdr:col>4</xdr:col>
      <xdr:colOff>914400</xdr:colOff>
      <xdr:row>139</xdr:row>
      <xdr:rowOff>219075</xdr:rowOff>
    </xdr:to>
    <xdr:pic>
      <xdr:nvPicPr>
        <xdr:cNvPr id="62" name="Picture 61">
          <a:extLst>
            <a:ext uri="{FF2B5EF4-FFF2-40B4-BE49-F238E27FC236}">
              <a16:creationId xmlns:a16="http://schemas.microsoft.com/office/drawing/2014/main" id="{A1F956F0-A8EA-4158-A4AA-CA941B0AABEA}"/>
            </a:ext>
          </a:extLst>
        </xdr:cNvPr>
        <xdr:cNvPicPr>
          <a:picLocks/>
        </xdr:cNvPicPr>
      </xdr:nvPicPr>
      <xdr:blipFill>
        <a:blip xmlns:r="http://schemas.openxmlformats.org/officeDocument/2006/relationships" r:link="rId59"/>
        <a:stretch>
          <a:fillRect/>
        </a:stretch>
      </xdr:blipFill>
      <xdr:spPr>
        <a:xfrm>
          <a:off x="1495425" y="60855225"/>
          <a:ext cx="762000" cy="762000"/>
        </a:xfrm>
        <a:prstGeom prst="rect">
          <a:avLst/>
        </a:prstGeom>
      </xdr:spPr>
    </xdr:pic>
    <xdr:clientData/>
  </xdr:twoCellAnchor>
  <xdr:twoCellAnchor editAs="oneCell">
    <xdr:from>
      <xdr:col>4</xdr:col>
      <xdr:colOff>171450</xdr:colOff>
      <xdr:row>140</xdr:row>
      <xdr:rowOff>47625</xdr:rowOff>
    </xdr:from>
    <xdr:to>
      <xdr:col>4</xdr:col>
      <xdr:colOff>933450</xdr:colOff>
      <xdr:row>141</xdr:row>
      <xdr:rowOff>371475</xdr:rowOff>
    </xdr:to>
    <xdr:pic>
      <xdr:nvPicPr>
        <xdr:cNvPr id="63" name="Picture 62">
          <a:extLst>
            <a:ext uri="{FF2B5EF4-FFF2-40B4-BE49-F238E27FC236}">
              <a16:creationId xmlns:a16="http://schemas.microsoft.com/office/drawing/2014/main" id="{0C9FDF91-124D-43C4-8E63-6A491C7C146F}"/>
            </a:ext>
          </a:extLst>
        </xdr:cNvPr>
        <xdr:cNvPicPr>
          <a:picLocks/>
        </xdr:cNvPicPr>
      </xdr:nvPicPr>
      <xdr:blipFill>
        <a:blip xmlns:r="http://schemas.openxmlformats.org/officeDocument/2006/relationships" r:link="rId60"/>
        <a:stretch>
          <a:fillRect/>
        </a:stretch>
      </xdr:blipFill>
      <xdr:spPr>
        <a:xfrm>
          <a:off x="1514475" y="61750575"/>
          <a:ext cx="762000" cy="762000"/>
        </a:xfrm>
        <a:prstGeom prst="rect">
          <a:avLst/>
        </a:prstGeom>
      </xdr:spPr>
    </xdr:pic>
    <xdr:clientData/>
  </xdr:twoCellAnchor>
  <xdr:twoCellAnchor editAs="oneCell">
    <xdr:from>
      <xdr:col>4</xdr:col>
      <xdr:colOff>142875</xdr:colOff>
      <xdr:row>142</xdr:row>
      <xdr:rowOff>57150</xdr:rowOff>
    </xdr:from>
    <xdr:to>
      <xdr:col>4</xdr:col>
      <xdr:colOff>904875</xdr:colOff>
      <xdr:row>144</xdr:row>
      <xdr:rowOff>209550</xdr:rowOff>
    </xdr:to>
    <xdr:pic>
      <xdr:nvPicPr>
        <xdr:cNvPr id="64" name="Picture 63">
          <a:extLst>
            <a:ext uri="{FF2B5EF4-FFF2-40B4-BE49-F238E27FC236}">
              <a16:creationId xmlns:a16="http://schemas.microsoft.com/office/drawing/2014/main" id="{9117CC46-962E-4C6B-949F-CF4E1DA9B4DF}"/>
            </a:ext>
          </a:extLst>
        </xdr:cNvPr>
        <xdr:cNvPicPr>
          <a:picLocks/>
        </xdr:cNvPicPr>
      </xdr:nvPicPr>
      <xdr:blipFill>
        <a:blip xmlns:r="http://schemas.openxmlformats.org/officeDocument/2006/relationships" r:link="rId61"/>
        <a:stretch>
          <a:fillRect/>
        </a:stretch>
      </xdr:blipFill>
      <xdr:spPr>
        <a:xfrm>
          <a:off x="1485900" y="62636400"/>
          <a:ext cx="762000" cy="762000"/>
        </a:xfrm>
        <a:prstGeom prst="rect">
          <a:avLst/>
        </a:prstGeom>
      </xdr:spPr>
    </xdr:pic>
    <xdr:clientData/>
  </xdr:twoCellAnchor>
  <xdr:twoCellAnchor editAs="oneCell">
    <xdr:from>
      <xdr:col>4</xdr:col>
      <xdr:colOff>171450</xdr:colOff>
      <xdr:row>145</xdr:row>
      <xdr:rowOff>47625</xdr:rowOff>
    </xdr:from>
    <xdr:to>
      <xdr:col>4</xdr:col>
      <xdr:colOff>933450</xdr:colOff>
      <xdr:row>146</xdr:row>
      <xdr:rowOff>371475</xdr:rowOff>
    </xdr:to>
    <xdr:pic>
      <xdr:nvPicPr>
        <xdr:cNvPr id="65" name="Picture 64">
          <a:extLst>
            <a:ext uri="{FF2B5EF4-FFF2-40B4-BE49-F238E27FC236}">
              <a16:creationId xmlns:a16="http://schemas.microsoft.com/office/drawing/2014/main" id="{C7D9D48E-C262-4375-A138-EC33A233E81D}"/>
            </a:ext>
          </a:extLst>
        </xdr:cNvPr>
        <xdr:cNvPicPr>
          <a:picLocks/>
        </xdr:cNvPicPr>
      </xdr:nvPicPr>
      <xdr:blipFill>
        <a:blip xmlns:r="http://schemas.openxmlformats.org/officeDocument/2006/relationships" r:link="rId62"/>
        <a:stretch>
          <a:fillRect/>
        </a:stretch>
      </xdr:blipFill>
      <xdr:spPr>
        <a:xfrm>
          <a:off x="1514475" y="63541275"/>
          <a:ext cx="762000" cy="762000"/>
        </a:xfrm>
        <a:prstGeom prst="rect">
          <a:avLst/>
        </a:prstGeom>
      </xdr:spPr>
    </xdr:pic>
    <xdr:clientData/>
  </xdr:twoCellAnchor>
  <xdr:twoCellAnchor editAs="oneCell">
    <xdr:from>
      <xdr:col>4</xdr:col>
      <xdr:colOff>171450</xdr:colOff>
      <xdr:row>147</xdr:row>
      <xdr:rowOff>47625</xdr:rowOff>
    </xdr:from>
    <xdr:to>
      <xdr:col>4</xdr:col>
      <xdr:colOff>933450</xdr:colOff>
      <xdr:row>147</xdr:row>
      <xdr:rowOff>809625</xdr:rowOff>
    </xdr:to>
    <xdr:pic>
      <xdr:nvPicPr>
        <xdr:cNvPr id="66" name="Picture 65">
          <a:extLst>
            <a:ext uri="{FF2B5EF4-FFF2-40B4-BE49-F238E27FC236}">
              <a16:creationId xmlns:a16="http://schemas.microsoft.com/office/drawing/2014/main" id="{C8DE33B9-8E54-4A83-827A-03047588D4E1}"/>
            </a:ext>
          </a:extLst>
        </xdr:cNvPr>
        <xdr:cNvPicPr>
          <a:picLocks/>
        </xdr:cNvPicPr>
      </xdr:nvPicPr>
      <xdr:blipFill>
        <a:blip xmlns:r="http://schemas.openxmlformats.org/officeDocument/2006/relationships" r:link="rId63"/>
        <a:stretch>
          <a:fillRect/>
        </a:stretch>
      </xdr:blipFill>
      <xdr:spPr>
        <a:xfrm>
          <a:off x="1514475" y="64417575"/>
          <a:ext cx="762000" cy="762000"/>
        </a:xfrm>
        <a:prstGeom prst="rect">
          <a:avLst/>
        </a:prstGeom>
      </xdr:spPr>
    </xdr:pic>
    <xdr:clientData/>
  </xdr:twoCellAnchor>
  <xdr:twoCellAnchor editAs="oneCell">
    <xdr:from>
      <xdr:col>4</xdr:col>
      <xdr:colOff>152400</xdr:colOff>
      <xdr:row>148</xdr:row>
      <xdr:rowOff>47625</xdr:rowOff>
    </xdr:from>
    <xdr:to>
      <xdr:col>4</xdr:col>
      <xdr:colOff>914400</xdr:colOff>
      <xdr:row>149</xdr:row>
      <xdr:rowOff>371475</xdr:rowOff>
    </xdr:to>
    <xdr:pic>
      <xdr:nvPicPr>
        <xdr:cNvPr id="67" name="Picture 66">
          <a:extLst>
            <a:ext uri="{FF2B5EF4-FFF2-40B4-BE49-F238E27FC236}">
              <a16:creationId xmlns:a16="http://schemas.microsoft.com/office/drawing/2014/main" id="{C5F6454C-1CF1-469E-9655-64B4E010D494}"/>
            </a:ext>
          </a:extLst>
        </xdr:cNvPr>
        <xdr:cNvPicPr>
          <a:picLocks/>
        </xdr:cNvPicPr>
      </xdr:nvPicPr>
      <xdr:blipFill>
        <a:blip xmlns:r="http://schemas.openxmlformats.org/officeDocument/2006/relationships" r:link="rId64"/>
        <a:stretch>
          <a:fillRect/>
        </a:stretch>
      </xdr:blipFill>
      <xdr:spPr>
        <a:xfrm>
          <a:off x="1495425" y="65303400"/>
          <a:ext cx="762000" cy="762000"/>
        </a:xfrm>
        <a:prstGeom prst="rect">
          <a:avLst/>
        </a:prstGeom>
      </xdr:spPr>
    </xdr:pic>
    <xdr:clientData/>
  </xdr:twoCellAnchor>
  <xdr:twoCellAnchor editAs="oneCell">
    <xdr:from>
      <xdr:col>4</xdr:col>
      <xdr:colOff>190500</xdr:colOff>
      <xdr:row>150</xdr:row>
      <xdr:rowOff>57150</xdr:rowOff>
    </xdr:from>
    <xdr:to>
      <xdr:col>4</xdr:col>
      <xdr:colOff>952500</xdr:colOff>
      <xdr:row>150</xdr:row>
      <xdr:rowOff>819150</xdr:rowOff>
    </xdr:to>
    <xdr:pic>
      <xdr:nvPicPr>
        <xdr:cNvPr id="68" name="Picture 67">
          <a:extLst>
            <a:ext uri="{FF2B5EF4-FFF2-40B4-BE49-F238E27FC236}">
              <a16:creationId xmlns:a16="http://schemas.microsoft.com/office/drawing/2014/main" id="{23D807C4-5CFB-42AD-B054-A7E2C8D9F089}"/>
            </a:ext>
          </a:extLst>
        </xdr:cNvPr>
        <xdr:cNvPicPr>
          <a:picLocks/>
        </xdr:cNvPicPr>
      </xdr:nvPicPr>
      <xdr:blipFill>
        <a:blip xmlns:r="http://schemas.openxmlformats.org/officeDocument/2006/relationships" r:link="rId65"/>
        <a:stretch>
          <a:fillRect/>
        </a:stretch>
      </xdr:blipFill>
      <xdr:spPr>
        <a:xfrm>
          <a:off x="1533525" y="66189225"/>
          <a:ext cx="762000" cy="762000"/>
        </a:xfrm>
        <a:prstGeom prst="rect">
          <a:avLst/>
        </a:prstGeom>
      </xdr:spPr>
    </xdr:pic>
    <xdr:clientData/>
  </xdr:twoCellAnchor>
  <xdr:twoCellAnchor editAs="oneCell">
    <xdr:from>
      <xdr:col>4</xdr:col>
      <xdr:colOff>180975</xdr:colOff>
      <xdr:row>151</xdr:row>
      <xdr:rowOff>57150</xdr:rowOff>
    </xdr:from>
    <xdr:to>
      <xdr:col>4</xdr:col>
      <xdr:colOff>942975</xdr:colOff>
      <xdr:row>151</xdr:row>
      <xdr:rowOff>819150</xdr:rowOff>
    </xdr:to>
    <xdr:pic>
      <xdr:nvPicPr>
        <xdr:cNvPr id="69" name="Picture 68">
          <a:extLst>
            <a:ext uri="{FF2B5EF4-FFF2-40B4-BE49-F238E27FC236}">
              <a16:creationId xmlns:a16="http://schemas.microsoft.com/office/drawing/2014/main" id="{65BFB418-9117-4041-8FFA-839A9A05A6F1}"/>
            </a:ext>
          </a:extLst>
        </xdr:cNvPr>
        <xdr:cNvPicPr>
          <a:picLocks/>
        </xdr:cNvPicPr>
      </xdr:nvPicPr>
      <xdr:blipFill>
        <a:blip xmlns:r="http://schemas.openxmlformats.org/officeDocument/2006/relationships" r:link="rId66"/>
        <a:stretch>
          <a:fillRect/>
        </a:stretch>
      </xdr:blipFill>
      <xdr:spPr>
        <a:xfrm>
          <a:off x="1524000" y="67075050"/>
          <a:ext cx="762000" cy="762000"/>
        </a:xfrm>
        <a:prstGeom prst="rect">
          <a:avLst/>
        </a:prstGeom>
      </xdr:spPr>
    </xdr:pic>
    <xdr:clientData/>
  </xdr:twoCellAnchor>
  <xdr:twoCellAnchor editAs="oneCell">
    <xdr:from>
      <xdr:col>4</xdr:col>
      <xdr:colOff>180975</xdr:colOff>
      <xdr:row>152</xdr:row>
      <xdr:rowOff>47625</xdr:rowOff>
    </xdr:from>
    <xdr:to>
      <xdr:col>4</xdr:col>
      <xdr:colOff>942975</xdr:colOff>
      <xdr:row>152</xdr:row>
      <xdr:rowOff>809625</xdr:rowOff>
    </xdr:to>
    <xdr:pic>
      <xdr:nvPicPr>
        <xdr:cNvPr id="70" name="Picture 69">
          <a:extLst>
            <a:ext uri="{FF2B5EF4-FFF2-40B4-BE49-F238E27FC236}">
              <a16:creationId xmlns:a16="http://schemas.microsoft.com/office/drawing/2014/main" id="{EF8704B4-7719-4284-A649-D01C6966625C}"/>
            </a:ext>
          </a:extLst>
        </xdr:cNvPr>
        <xdr:cNvPicPr>
          <a:picLocks/>
        </xdr:cNvPicPr>
      </xdr:nvPicPr>
      <xdr:blipFill>
        <a:blip xmlns:r="http://schemas.openxmlformats.org/officeDocument/2006/relationships" r:link="rId67"/>
        <a:stretch>
          <a:fillRect/>
        </a:stretch>
      </xdr:blipFill>
      <xdr:spPr>
        <a:xfrm>
          <a:off x="1524000" y="67951350"/>
          <a:ext cx="762000" cy="76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L166"/>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2" width="25.85546875" style="2" customWidth="1"/>
    <col min="13"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33" t="s">
        <v>905</v>
      </c>
      <c r="C8" s="120"/>
      <c r="D8" s="120"/>
      <c r="E8" s="120"/>
      <c r="F8" s="120"/>
      <c r="G8" s="120"/>
      <c r="H8" s="120"/>
      <c r="I8" s="120"/>
      <c r="J8" s="120"/>
      <c r="K8" s="115"/>
    </row>
    <row r="9" spans="1:11">
      <c r="A9" s="114"/>
      <c r="B9" s="120"/>
      <c r="C9" s="120"/>
      <c r="D9" s="120"/>
      <c r="E9" s="120"/>
      <c r="F9" s="120"/>
      <c r="G9" s="120"/>
      <c r="H9" s="120"/>
      <c r="I9" s="120"/>
      <c r="J9" s="120"/>
      <c r="K9" s="115"/>
    </row>
    <row r="10" spans="1:11">
      <c r="A10" s="114"/>
      <c r="B10" s="101" t="s">
        <v>0</v>
      </c>
      <c r="C10" s="102"/>
      <c r="D10" s="102"/>
      <c r="E10" s="102"/>
      <c r="F10" s="103"/>
      <c r="G10" s="98"/>
      <c r="H10" s="99" t="s">
        <v>7</v>
      </c>
      <c r="I10" s="120"/>
      <c r="J10" s="99" t="s">
        <v>195</v>
      </c>
      <c r="K10" s="115"/>
    </row>
    <row r="11" spans="1:11" ht="15" customHeight="1">
      <c r="A11" s="114"/>
      <c r="B11" s="114" t="s">
        <v>710</v>
      </c>
      <c r="C11" s="120"/>
      <c r="D11" s="120"/>
      <c r="E11" s="120"/>
      <c r="F11" s="115"/>
      <c r="G11" s="116"/>
      <c r="H11" s="116" t="s">
        <v>710</v>
      </c>
      <c r="I11" s="120"/>
      <c r="J11" s="158">
        <v>51523</v>
      </c>
      <c r="K11" s="115"/>
    </row>
    <row r="12" spans="1:11">
      <c r="A12" s="114"/>
      <c r="B12" s="114" t="s">
        <v>711</v>
      </c>
      <c r="C12" s="120"/>
      <c r="D12" s="120"/>
      <c r="E12" s="120"/>
      <c r="F12" s="115"/>
      <c r="G12" s="116"/>
      <c r="H12" s="116" t="s">
        <v>711</v>
      </c>
      <c r="I12" s="120"/>
      <c r="J12" s="159"/>
      <c r="K12" s="115"/>
    </row>
    <row r="13" spans="1:11">
      <c r="A13" s="114"/>
      <c r="B13" s="114" t="s">
        <v>902</v>
      </c>
      <c r="C13" s="120"/>
      <c r="D13" s="120"/>
      <c r="E13" s="120"/>
      <c r="F13" s="115"/>
      <c r="G13" s="116"/>
      <c r="H13" s="116" t="s">
        <v>902</v>
      </c>
      <c r="I13" s="120"/>
      <c r="J13" s="120"/>
      <c r="K13" s="115"/>
    </row>
    <row r="14" spans="1:11">
      <c r="A14" s="114"/>
      <c r="B14" s="114" t="s">
        <v>903</v>
      </c>
      <c r="C14" s="120"/>
      <c r="D14" s="120"/>
      <c r="E14" s="120"/>
      <c r="F14" s="115"/>
      <c r="G14" s="116"/>
      <c r="H14" s="116" t="s">
        <v>903</v>
      </c>
      <c r="I14" s="120"/>
      <c r="J14" s="99" t="s">
        <v>11</v>
      </c>
      <c r="K14" s="115"/>
    </row>
    <row r="15" spans="1:11" ht="15" customHeight="1">
      <c r="A15" s="114"/>
      <c r="B15" s="114" t="s">
        <v>713</v>
      </c>
      <c r="C15" s="120"/>
      <c r="D15" s="120"/>
      <c r="E15" s="120"/>
      <c r="F15" s="115"/>
      <c r="G15" s="116"/>
      <c r="H15" s="116" t="s">
        <v>713</v>
      </c>
      <c r="I15" s="120"/>
      <c r="J15" s="160">
        <v>45191</v>
      </c>
      <c r="K15" s="115"/>
    </row>
    <row r="16" spans="1:11" ht="15" customHeight="1">
      <c r="A16" s="114"/>
      <c r="B16" s="130" t="s">
        <v>904</v>
      </c>
      <c r="C16" s="7"/>
      <c r="D16" s="7"/>
      <c r="E16" s="7"/>
      <c r="F16" s="8"/>
      <c r="G16" s="116"/>
      <c r="H16" s="131" t="s">
        <v>904</v>
      </c>
      <c r="I16" s="120"/>
      <c r="J16" s="161"/>
      <c r="K16" s="115"/>
    </row>
    <row r="17" spans="1:12" ht="15" customHeight="1">
      <c r="A17" s="114"/>
      <c r="B17" s="120"/>
      <c r="C17" s="120"/>
      <c r="D17" s="120"/>
      <c r="E17" s="120"/>
      <c r="F17" s="120"/>
      <c r="G17" s="120"/>
      <c r="H17" s="120"/>
      <c r="I17" s="123" t="s">
        <v>142</v>
      </c>
      <c r="J17" s="129">
        <v>40086</v>
      </c>
      <c r="K17" s="115"/>
    </row>
    <row r="18" spans="1:12">
      <c r="A18" s="114"/>
      <c r="B18" s="120" t="s">
        <v>714</v>
      </c>
      <c r="C18" s="120"/>
      <c r="D18" s="120"/>
      <c r="E18" s="120"/>
      <c r="F18" s="120"/>
      <c r="G18" s="120"/>
      <c r="H18" s="120"/>
      <c r="I18" s="123" t="s">
        <v>143</v>
      </c>
      <c r="J18" s="129" t="s">
        <v>901</v>
      </c>
      <c r="K18" s="115"/>
    </row>
    <row r="19" spans="1:12" ht="18">
      <c r="A19" s="114"/>
      <c r="B19" s="120" t="s">
        <v>906</v>
      </c>
      <c r="C19" s="120"/>
      <c r="D19" s="120"/>
      <c r="E19" s="120"/>
      <c r="F19" s="120"/>
      <c r="G19" s="120"/>
      <c r="H19" s="120"/>
      <c r="I19" s="122" t="s">
        <v>258</v>
      </c>
      <c r="J19" s="104" t="s">
        <v>133</v>
      </c>
      <c r="K19" s="115"/>
    </row>
    <row r="20" spans="1:12">
      <c r="A20" s="114"/>
      <c r="B20" s="120"/>
      <c r="C20" s="120"/>
      <c r="D20" s="120"/>
      <c r="E20" s="120"/>
      <c r="F20" s="120"/>
      <c r="G20" s="120"/>
      <c r="H20" s="120"/>
      <c r="I20" s="120"/>
      <c r="J20" s="120"/>
      <c r="K20" s="115"/>
    </row>
    <row r="21" spans="1:12">
      <c r="A21" s="114"/>
      <c r="B21" s="100" t="s">
        <v>198</v>
      </c>
      <c r="C21" s="100" t="s">
        <v>199</v>
      </c>
      <c r="D21" s="117" t="s">
        <v>284</v>
      </c>
      <c r="E21" s="117" t="s">
        <v>200</v>
      </c>
      <c r="F21" s="162" t="s">
        <v>201</v>
      </c>
      <c r="G21" s="163"/>
      <c r="H21" s="100" t="s">
        <v>169</v>
      </c>
      <c r="I21" s="100" t="s">
        <v>202</v>
      </c>
      <c r="J21" s="100" t="s">
        <v>21</v>
      </c>
      <c r="K21" s="115"/>
    </row>
    <row r="22" spans="1:12">
      <c r="A22" s="114"/>
      <c r="B22" s="105"/>
      <c r="C22" s="105"/>
      <c r="D22" s="106"/>
      <c r="E22" s="106"/>
      <c r="F22" s="164"/>
      <c r="G22" s="165"/>
      <c r="H22" s="105" t="s">
        <v>141</v>
      </c>
      <c r="I22" s="105"/>
      <c r="J22" s="105"/>
      <c r="K22" s="115"/>
    </row>
    <row r="23" spans="1:12" ht="48">
      <c r="A23" s="114"/>
      <c r="B23" s="107">
        <v>1</v>
      </c>
      <c r="C23" s="10" t="s">
        <v>716</v>
      </c>
      <c r="D23" s="118" t="s">
        <v>852</v>
      </c>
      <c r="E23" s="118" t="s">
        <v>717</v>
      </c>
      <c r="F23" s="154"/>
      <c r="G23" s="155"/>
      <c r="H23" s="11" t="s">
        <v>895</v>
      </c>
      <c r="I23" s="14">
        <v>29.18</v>
      </c>
      <c r="J23" s="109">
        <f t="shared" ref="J23:J54" si="0">I23*B23</f>
        <v>29.18</v>
      </c>
      <c r="K23" s="115"/>
    </row>
    <row r="24" spans="1:12">
      <c r="A24" s="114"/>
      <c r="B24" s="107">
        <v>3</v>
      </c>
      <c r="C24" s="10" t="s">
        <v>718</v>
      </c>
      <c r="D24" s="118" t="s">
        <v>853</v>
      </c>
      <c r="E24" s="118" t="s">
        <v>719</v>
      </c>
      <c r="F24" s="154" t="s">
        <v>484</v>
      </c>
      <c r="G24" s="155"/>
      <c r="H24" s="11" t="s">
        <v>720</v>
      </c>
      <c r="I24" s="14">
        <v>0.75</v>
      </c>
      <c r="J24" s="109">
        <f t="shared" si="0"/>
        <v>2.25</v>
      </c>
      <c r="K24" s="115"/>
    </row>
    <row r="25" spans="1:12">
      <c r="A25" s="114"/>
      <c r="B25" s="107">
        <v>20</v>
      </c>
      <c r="C25" s="10" t="s">
        <v>43</v>
      </c>
      <c r="D25" s="118" t="s">
        <v>43</v>
      </c>
      <c r="E25" s="118" t="s">
        <v>29</v>
      </c>
      <c r="F25" s="154"/>
      <c r="G25" s="155"/>
      <c r="H25" s="11" t="s">
        <v>721</v>
      </c>
      <c r="I25" s="14">
        <v>0.19</v>
      </c>
      <c r="J25" s="109">
        <f t="shared" si="0"/>
        <v>3.8</v>
      </c>
      <c r="K25" s="115"/>
    </row>
    <row r="26" spans="1:12" ht="24">
      <c r="A26" s="114"/>
      <c r="B26" s="134">
        <v>20</v>
      </c>
      <c r="C26" s="135" t="s">
        <v>722</v>
      </c>
      <c r="D26" s="136" t="s">
        <v>722</v>
      </c>
      <c r="E26" s="136" t="s">
        <v>651</v>
      </c>
      <c r="F26" s="166"/>
      <c r="G26" s="167"/>
      <c r="H26" s="137" t="s">
        <v>723</v>
      </c>
      <c r="I26" s="138">
        <v>0.24</v>
      </c>
      <c r="J26" s="139">
        <f t="shared" si="0"/>
        <v>4.8</v>
      </c>
      <c r="K26" s="115"/>
      <c r="L26" s="132"/>
    </row>
    <row r="27" spans="1:12" ht="24">
      <c r="A27" s="114"/>
      <c r="B27" s="107">
        <v>1</v>
      </c>
      <c r="C27" s="10" t="s">
        <v>724</v>
      </c>
      <c r="D27" s="118" t="s">
        <v>854</v>
      </c>
      <c r="E27" s="118" t="s">
        <v>725</v>
      </c>
      <c r="F27" s="154" t="s">
        <v>273</v>
      </c>
      <c r="G27" s="155"/>
      <c r="H27" s="11" t="s">
        <v>726</v>
      </c>
      <c r="I27" s="14">
        <v>26.16</v>
      </c>
      <c r="J27" s="109">
        <f t="shared" si="0"/>
        <v>26.16</v>
      </c>
      <c r="K27" s="115"/>
    </row>
    <row r="28" spans="1:12" ht="24">
      <c r="A28" s="114"/>
      <c r="B28" s="107">
        <v>1</v>
      </c>
      <c r="C28" s="10" t="s">
        <v>724</v>
      </c>
      <c r="D28" s="118" t="s">
        <v>854</v>
      </c>
      <c r="E28" s="118" t="s">
        <v>725</v>
      </c>
      <c r="F28" s="154" t="s">
        <v>272</v>
      </c>
      <c r="G28" s="155"/>
      <c r="H28" s="11" t="s">
        <v>726</v>
      </c>
      <c r="I28" s="14">
        <v>26.16</v>
      </c>
      <c r="J28" s="109">
        <f t="shared" si="0"/>
        <v>26.16</v>
      </c>
      <c r="K28" s="115"/>
    </row>
    <row r="29" spans="1:12" ht="24">
      <c r="A29" s="114"/>
      <c r="B29" s="107">
        <v>10</v>
      </c>
      <c r="C29" s="10" t="s">
        <v>727</v>
      </c>
      <c r="D29" s="118" t="s">
        <v>727</v>
      </c>
      <c r="E29" s="118" t="s">
        <v>25</v>
      </c>
      <c r="F29" s="154" t="s">
        <v>107</v>
      </c>
      <c r="G29" s="155"/>
      <c r="H29" s="11" t="s">
        <v>728</v>
      </c>
      <c r="I29" s="14">
        <v>0.68</v>
      </c>
      <c r="J29" s="109">
        <f t="shared" si="0"/>
        <v>6.8000000000000007</v>
      </c>
      <c r="K29" s="115"/>
    </row>
    <row r="30" spans="1:12" ht="24">
      <c r="A30" s="114"/>
      <c r="B30" s="107">
        <v>15</v>
      </c>
      <c r="C30" s="10" t="s">
        <v>662</v>
      </c>
      <c r="D30" s="118" t="s">
        <v>662</v>
      </c>
      <c r="E30" s="118" t="s">
        <v>26</v>
      </c>
      <c r="F30" s="154" t="s">
        <v>107</v>
      </c>
      <c r="G30" s="155"/>
      <c r="H30" s="11" t="s">
        <v>729</v>
      </c>
      <c r="I30" s="14">
        <v>0.85</v>
      </c>
      <c r="J30" s="109">
        <f t="shared" si="0"/>
        <v>12.75</v>
      </c>
      <c r="K30" s="115"/>
    </row>
    <row r="31" spans="1:12" ht="24">
      <c r="A31" s="114"/>
      <c r="B31" s="107">
        <v>5</v>
      </c>
      <c r="C31" s="10" t="s">
        <v>662</v>
      </c>
      <c r="D31" s="118" t="s">
        <v>662</v>
      </c>
      <c r="E31" s="118" t="s">
        <v>26</v>
      </c>
      <c r="F31" s="154" t="s">
        <v>210</v>
      </c>
      <c r="G31" s="155"/>
      <c r="H31" s="11" t="s">
        <v>729</v>
      </c>
      <c r="I31" s="14">
        <v>0.85</v>
      </c>
      <c r="J31" s="109">
        <f t="shared" si="0"/>
        <v>4.25</v>
      </c>
      <c r="K31" s="115"/>
    </row>
    <row r="32" spans="1:12" ht="24">
      <c r="A32" s="114"/>
      <c r="B32" s="107">
        <v>5</v>
      </c>
      <c r="C32" s="10" t="s">
        <v>662</v>
      </c>
      <c r="D32" s="118" t="s">
        <v>662</v>
      </c>
      <c r="E32" s="118" t="s">
        <v>26</v>
      </c>
      <c r="F32" s="154" t="s">
        <v>214</v>
      </c>
      <c r="G32" s="155"/>
      <c r="H32" s="11" t="s">
        <v>729</v>
      </c>
      <c r="I32" s="14">
        <v>0.85</v>
      </c>
      <c r="J32" s="109">
        <f t="shared" si="0"/>
        <v>4.25</v>
      </c>
      <c r="K32" s="115"/>
    </row>
    <row r="33" spans="1:11" ht="24">
      <c r="A33" s="114"/>
      <c r="B33" s="107">
        <v>15</v>
      </c>
      <c r="C33" s="10" t="s">
        <v>619</v>
      </c>
      <c r="D33" s="118" t="s">
        <v>619</v>
      </c>
      <c r="E33" s="118" t="s">
        <v>25</v>
      </c>
      <c r="F33" s="154" t="s">
        <v>107</v>
      </c>
      <c r="G33" s="155"/>
      <c r="H33" s="11" t="s">
        <v>621</v>
      </c>
      <c r="I33" s="14">
        <v>0.78</v>
      </c>
      <c r="J33" s="109">
        <f t="shared" si="0"/>
        <v>11.700000000000001</v>
      </c>
      <c r="K33" s="115"/>
    </row>
    <row r="34" spans="1:11" ht="24">
      <c r="A34" s="114"/>
      <c r="B34" s="107">
        <v>5</v>
      </c>
      <c r="C34" s="10" t="s">
        <v>619</v>
      </c>
      <c r="D34" s="118" t="s">
        <v>619</v>
      </c>
      <c r="E34" s="118" t="s">
        <v>25</v>
      </c>
      <c r="F34" s="154" t="s">
        <v>210</v>
      </c>
      <c r="G34" s="155"/>
      <c r="H34" s="11" t="s">
        <v>621</v>
      </c>
      <c r="I34" s="14">
        <v>0.78</v>
      </c>
      <c r="J34" s="109">
        <f t="shared" si="0"/>
        <v>3.9000000000000004</v>
      </c>
      <c r="K34" s="115"/>
    </row>
    <row r="35" spans="1:11" ht="24">
      <c r="A35" s="114"/>
      <c r="B35" s="107">
        <v>5</v>
      </c>
      <c r="C35" s="10" t="s">
        <v>619</v>
      </c>
      <c r="D35" s="118" t="s">
        <v>619</v>
      </c>
      <c r="E35" s="118" t="s">
        <v>25</v>
      </c>
      <c r="F35" s="154" t="s">
        <v>214</v>
      </c>
      <c r="G35" s="155"/>
      <c r="H35" s="11" t="s">
        <v>621</v>
      </c>
      <c r="I35" s="14">
        <v>0.78</v>
      </c>
      <c r="J35" s="109">
        <f t="shared" si="0"/>
        <v>3.9000000000000004</v>
      </c>
      <c r="K35" s="115"/>
    </row>
    <row r="36" spans="1:11" ht="13.5" customHeight="1">
      <c r="A36" s="114"/>
      <c r="B36" s="107">
        <v>20</v>
      </c>
      <c r="C36" s="10" t="s">
        <v>730</v>
      </c>
      <c r="D36" s="118" t="s">
        <v>730</v>
      </c>
      <c r="E36" s="118" t="s">
        <v>23</v>
      </c>
      <c r="F36" s="154"/>
      <c r="G36" s="155"/>
      <c r="H36" s="11" t="s">
        <v>731</v>
      </c>
      <c r="I36" s="14">
        <v>0.16</v>
      </c>
      <c r="J36" s="109">
        <f t="shared" si="0"/>
        <v>3.2</v>
      </c>
      <c r="K36" s="115"/>
    </row>
    <row r="37" spans="1:11" ht="24">
      <c r="A37" s="114"/>
      <c r="B37" s="107">
        <v>20</v>
      </c>
      <c r="C37" s="10" t="s">
        <v>732</v>
      </c>
      <c r="D37" s="118" t="s">
        <v>855</v>
      </c>
      <c r="E37" s="118" t="s">
        <v>614</v>
      </c>
      <c r="F37" s="154" t="s">
        <v>29</v>
      </c>
      <c r="G37" s="155"/>
      <c r="H37" s="11" t="s">
        <v>733</v>
      </c>
      <c r="I37" s="14">
        <v>0.19</v>
      </c>
      <c r="J37" s="109">
        <f t="shared" si="0"/>
        <v>3.8</v>
      </c>
      <c r="K37" s="115"/>
    </row>
    <row r="38" spans="1:11" ht="36">
      <c r="A38" s="114"/>
      <c r="B38" s="107">
        <v>5</v>
      </c>
      <c r="C38" s="10" t="s">
        <v>734</v>
      </c>
      <c r="D38" s="118" t="s">
        <v>734</v>
      </c>
      <c r="E38" s="118" t="s">
        <v>107</v>
      </c>
      <c r="F38" s="154"/>
      <c r="G38" s="155"/>
      <c r="H38" s="11" t="s">
        <v>896</v>
      </c>
      <c r="I38" s="14">
        <v>0.87</v>
      </c>
      <c r="J38" s="109">
        <f t="shared" si="0"/>
        <v>4.3499999999999996</v>
      </c>
      <c r="K38" s="115"/>
    </row>
    <row r="39" spans="1:11" ht="36">
      <c r="A39" s="114"/>
      <c r="B39" s="107">
        <v>5</v>
      </c>
      <c r="C39" s="10" t="s">
        <v>734</v>
      </c>
      <c r="D39" s="118" t="s">
        <v>734</v>
      </c>
      <c r="E39" s="118" t="s">
        <v>210</v>
      </c>
      <c r="F39" s="154"/>
      <c r="G39" s="155"/>
      <c r="H39" s="11" t="s">
        <v>896</v>
      </c>
      <c r="I39" s="14">
        <v>0.87</v>
      </c>
      <c r="J39" s="109">
        <f t="shared" si="0"/>
        <v>4.3499999999999996</v>
      </c>
      <c r="K39" s="115"/>
    </row>
    <row r="40" spans="1:11" ht="24">
      <c r="A40" s="114"/>
      <c r="B40" s="107">
        <v>15</v>
      </c>
      <c r="C40" s="10" t="s">
        <v>735</v>
      </c>
      <c r="D40" s="118" t="s">
        <v>735</v>
      </c>
      <c r="E40" s="118" t="s">
        <v>28</v>
      </c>
      <c r="F40" s="154" t="s">
        <v>271</v>
      </c>
      <c r="G40" s="155"/>
      <c r="H40" s="11" t="s">
        <v>736</v>
      </c>
      <c r="I40" s="14">
        <v>0.57999999999999996</v>
      </c>
      <c r="J40" s="109">
        <f t="shared" si="0"/>
        <v>8.6999999999999993</v>
      </c>
      <c r="K40" s="115"/>
    </row>
    <row r="41" spans="1:11" ht="24">
      <c r="A41" s="114"/>
      <c r="B41" s="107">
        <v>5</v>
      </c>
      <c r="C41" s="10" t="s">
        <v>735</v>
      </c>
      <c r="D41" s="118" t="s">
        <v>735</v>
      </c>
      <c r="E41" s="118" t="s">
        <v>29</v>
      </c>
      <c r="F41" s="154" t="s">
        <v>273</v>
      </c>
      <c r="G41" s="155"/>
      <c r="H41" s="11" t="s">
        <v>736</v>
      </c>
      <c r="I41" s="14">
        <v>0.57999999999999996</v>
      </c>
      <c r="J41" s="109">
        <f t="shared" si="0"/>
        <v>2.9</v>
      </c>
      <c r="K41" s="115"/>
    </row>
    <row r="42" spans="1:11" ht="24">
      <c r="A42" s="114"/>
      <c r="B42" s="107">
        <v>10</v>
      </c>
      <c r="C42" s="10" t="s">
        <v>735</v>
      </c>
      <c r="D42" s="118" t="s">
        <v>735</v>
      </c>
      <c r="E42" s="118" t="s">
        <v>29</v>
      </c>
      <c r="F42" s="154" t="s">
        <v>271</v>
      </c>
      <c r="G42" s="155"/>
      <c r="H42" s="11" t="s">
        <v>736</v>
      </c>
      <c r="I42" s="14">
        <v>0.57999999999999996</v>
      </c>
      <c r="J42" s="109">
        <f t="shared" si="0"/>
        <v>5.8</v>
      </c>
      <c r="K42" s="115"/>
    </row>
    <row r="43" spans="1:11" ht="24">
      <c r="A43" s="114"/>
      <c r="B43" s="107">
        <v>5</v>
      </c>
      <c r="C43" s="10" t="s">
        <v>735</v>
      </c>
      <c r="D43" s="118" t="s">
        <v>735</v>
      </c>
      <c r="E43" s="118" t="s">
        <v>29</v>
      </c>
      <c r="F43" s="154" t="s">
        <v>272</v>
      </c>
      <c r="G43" s="155"/>
      <c r="H43" s="11" t="s">
        <v>736</v>
      </c>
      <c r="I43" s="14">
        <v>0.57999999999999996</v>
      </c>
      <c r="J43" s="109">
        <f t="shared" si="0"/>
        <v>2.9</v>
      </c>
      <c r="K43" s="115"/>
    </row>
    <row r="44" spans="1:11" ht="48">
      <c r="A44" s="114"/>
      <c r="B44" s="107">
        <v>1</v>
      </c>
      <c r="C44" s="10" t="s">
        <v>737</v>
      </c>
      <c r="D44" s="118" t="s">
        <v>856</v>
      </c>
      <c r="E44" s="118" t="s">
        <v>717</v>
      </c>
      <c r="F44" s="154"/>
      <c r="G44" s="155"/>
      <c r="H44" s="11" t="s">
        <v>738</v>
      </c>
      <c r="I44" s="14">
        <v>23.99</v>
      </c>
      <c r="J44" s="109">
        <f t="shared" si="0"/>
        <v>23.99</v>
      </c>
      <c r="K44" s="115"/>
    </row>
    <row r="45" spans="1:11" ht="48">
      <c r="A45" s="114"/>
      <c r="B45" s="107">
        <v>1</v>
      </c>
      <c r="C45" s="10" t="s">
        <v>739</v>
      </c>
      <c r="D45" s="118" t="s">
        <v>857</v>
      </c>
      <c r="E45" s="118" t="s">
        <v>717</v>
      </c>
      <c r="F45" s="154"/>
      <c r="G45" s="155"/>
      <c r="H45" s="11" t="s">
        <v>740</v>
      </c>
      <c r="I45" s="14">
        <v>15.6</v>
      </c>
      <c r="J45" s="109">
        <f t="shared" si="0"/>
        <v>15.6</v>
      </c>
      <c r="K45" s="115"/>
    </row>
    <row r="46" spans="1:11" ht="48">
      <c r="A46" s="114"/>
      <c r="B46" s="107">
        <v>1</v>
      </c>
      <c r="C46" s="10" t="s">
        <v>741</v>
      </c>
      <c r="D46" s="118" t="s">
        <v>858</v>
      </c>
      <c r="E46" s="118" t="s">
        <v>717</v>
      </c>
      <c r="F46" s="154"/>
      <c r="G46" s="155"/>
      <c r="H46" s="11" t="s">
        <v>742</v>
      </c>
      <c r="I46" s="14">
        <v>17.850000000000001</v>
      </c>
      <c r="J46" s="109">
        <f t="shared" si="0"/>
        <v>17.850000000000001</v>
      </c>
      <c r="K46" s="115"/>
    </row>
    <row r="47" spans="1:11" ht="12" customHeight="1">
      <c r="A47" s="114"/>
      <c r="B47" s="107">
        <v>30</v>
      </c>
      <c r="C47" s="10" t="s">
        <v>743</v>
      </c>
      <c r="D47" s="118" t="s">
        <v>743</v>
      </c>
      <c r="E47" s="118" t="s">
        <v>25</v>
      </c>
      <c r="F47" s="154"/>
      <c r="G47" s="155"/>
      <c r="H47" s="11" t="s">
        <v>744</v>
      </c>
      <c r="I47" s="14">
        <v>0.38</v>
      </c>
      <c r="J47" s="109">
        <f t="shared" si="0"/>
        <v>11.4</v>
      </c>
      <c r="K47" s="115"/>
    </row>
    <row r="48" spans="1:11" ht="12" customHeight="1">
      <c r="A48" s="114"/>
      <c r="B48" s="107">
        <v>15</v>
      </c>
      <c r="C48" s="10" t="s">
        <v>743</v>
      </c>
      <c r="D48" s="118" t="s">
        <v>743</v>
      </c>
      <c r="E48" s="118" t="s">
        <v>26</v>
      </c>
      <c r="F48" s="154"/>
      <c r="G48" s="155"/>
      <c r="H48" s="11" t="s">
        <v>744</v>
      </c>
      <c r="I48" s="14">
        <v>0.38</v>
      </c>
      <c r="J48" s="109">
        <f t="shared" si="0"/>
        <v>5.7</v>
      </c>
      <c r="K48" s="115"/>
    </row>
    <row r="49" spans="1:11" ht="12" customHeight="1">
      <c r="A49" s="114"/>
      <c r="B49" s="107">
        <v>15</v>
      </c>
      <c r="C49" s="10" t="s">
        <v>745</v>
      </c>
      <c r="D49" s="118" t="s">
        <v>745</v>
      </c>
      <c r="E49" s="118" t="s">
        <v>23</v>
      </c>
      <c r="F49" s="154"/>
      <c r="G49" s="155"/>
      <c r="H49" s="11" t="s">
        <v>746</v>
      </c>
      <c r="I49" s="14">
        <v>0.24</v>
      </c>
      <c r="J49" s="109">
        <f t="shared" si="0"/>
        <v>3.5999999999999996</v>
      </c>
      <c r="K49" s="115"/>
    </row>
    <row r="50" spans="1:11" ht="24">
      <c r="A50" s="114"/>
      <c r="B50" s="107">
        <v>10</v>
      </c>
      <c r="C50" s="10" t="s">
        <v>747</v>
      </c>
      <c r="D50" s="118" t="s">
        <v>747</v>
      </c>
      <c r="E50" s="118" t="s">
        <v>23</v>
      </c>
      <c r="F50" s="154" t="s">
        <v>273</v>
      </c>
      <c r="G50" s="155"/>
      <c r="H50" s="11" t="s">
        <v>748</v>
      </c>
      <c r="I50" s="14">
        <v>0.57999999999999996</v>
      </c>
      <c r="J50" s="109">
        <f t="shared" si="0"/>
        <v>5.8</v>
      </c>
      <c r="K50" s="115"/>
    </row>
    <row r="51" spans="1:11" ht="24">
      <c r="A51" s="114"/>
      <c r="B51" s="107">
        <v>15</v>
      </c>
      <c r="C51" s="10" t="s">
        <v>747</v>
      </c>
      <c r="D51" s="118" t="s">
        <v>747</v>
      </c>
      <c r="E51" s="118" t="s">
        <v>25</v>
      </c>
      <c r="F51" s="154" t="s">
        <v>273</v>
      </c>
      <c r="G51" s="155"/>
      <c r="H51" s="11" t="s">
        <v>748</v>
      </c>
      <c r="I51" s="14">
        <v>0.57999999999999996</v>
      </c>
      <c r="J51" s="109">
        <f t="shared" si="0"/>
        <v>8.6999999999999993</v>
      </c>
      <c r="K51" s="115"/>
    </row>
    <row r="52" spans="1:11" ht="14.25" customHeight="1">
      <c r="A52" s="114"/>
      <c r="B52" s="107">
        <v>10</v>
      </c>
      <c r="C52" s="10" t="s">
        <v>749</v>
      </c>
      <c r="D52" s="118" t="s">
        <v>749</v>
      </c>
      <c r="E52" s="118" t="s">
        <v>28</v>
      </c>
      <c r="F52" s="154"/>
      <c r="G52" s="155"/>
      <c r="H52" s="11" t="s">
        <v>750</v>
      </c>
      <c r="I52" s="14">
        <v>0.28999999999999998</v>
      </c>
      <c r="J52" s="109">
        <f t="shared" si="0"/>
        <v>2.9</v>
      </c>
      <c r="K52" s="115"/>
    </row>
    <row r="53" spans="1:11" ht="24">
      <c r="A53" s="114"/>
      <c r="B53" s="107">
        <v>20</v>
      </c>
      <c r="C53" s="10" t="s">
        <v>751</v>
      </c>
      <c r="D53" s="118" t="s">
        <v>751</v>
      </c>
      <c r="E53" s="118" t="s">
        <v>25</v>
      </c>
      <c r="F53" s="154" t="s">
        <v>273</v>
      </c>
      <c r="G53" s="155"/>
      <c r="H53" s="11" t="s">
        <v>752</v>
      </c>
      <c r="I53" s="14">
        <v>0.68</v>
      </c>
      <c r="J53" s="109">
        <f t="shared" si="0"/>
        <v>13.600000000000001</v>
      </c>
      <c r="K53" s="115"/>
    </row>
    <row r="54" spans="1:11" ht="24">
      <c r="A54" s="114"/>
      <c r="B54" s="107">
        <v>10</v>
      </c>
      <c r="C54" s="10" t="s">
        <v>751</v>
      </c>
      <c r="D54" s="118" t="s">
        <v>751</v>
      </c>
      <c r="E54" s="118" t="s">
        <v>25</v>
      </c>
      <c r="F54" s="154" t="s">
        <v>271</v>
      </c>
      <c r="G54" s="155"/>
      <c r="H54" s="11" t="s">
        <v>752</v>
      </c>
      <c r="I54" s="14">
        <v>0.68</v>
      </c>
      <c r="J54" s="109">
        <f t="shared" si="0"/>
        <v>6.8000000000000007</v>
      </c>
      <c r="K54" s="115"/>
    </row>
    <row r="55" spans="1:11" ht="24">
      <c r="A55" s="114"/>
      <c r="B55" s="107">
        <v>20</v>
      </c>
      <c r="C55" s="10" t="s">
        <v>751</v>
      </c>
      <c r="D55" s="118" t="s">
        <v>751</v>
      </c>
      <c r="E55" s="118" t="s">
        <v>25</v>
      </c>
      <c r="F55" s="154" t="s">
        <v>272</v>
      </c>
      <c r="G55" s="155"/>
      <c r="H55" s="11" t="s">
        <v>752</v>
      </c>
      <c r="I55" s="14">
        <v>0.68</v>
      </c>
      <c r="J55" s="109">
        <f t="shared" ref="J55:J86" si="1">I55*B55</f>
        <v>13.600000000000001</v>
      </c>
      <c r="K55" s="115"/>
    </row>
    <row r="56" spans="1:11" ht="24">
      <c r="A56" s="114"/>
      <c r="B56" s="107">
        <v>2</v>
      </c>
      <c r="C56" s="10" t="s">
        <v>588</v>
      </c>
      <c r="D56" s="118" t="s">
        <v>859</v>
      </c>
      <c r="E56" s="118" t="s">
        <v>590</v>
      </c>
      <c r="F56" s="154" t="s">
        <v>210</v>
      </c>
      <c r="G56" s="155"/>
      <c r="H56" s="11" t="s">
        <v>753</v>
      </c>
      <c r="I56" s="14">
        <v>0.98</v>
      </c>
      <c r="J56" s="109">
        <f t="shared" si="1"/>
        <v>1.96</v>
      </c>
      <c r="K56" s="115"/>
    </row>
    <row r="57" spans="1:11" ht="24">
      <c r="A57" s="114"/>
      <c r="B57" s="107">
        <v>2</v>
      </c>
      <c r="C57" s="10" t="s">
        <v>588</v>
      </c>
      <c r="D57" s="118" t="s">
        <v>859</v>
      </c>
      <c r="E57" s="118" t="s">
        <v>590</v>
      </c>
      <c r="F57" s="154" t="s">
        <v>754</v>
      </c>
      <c r="G57" s="155"/>
      <c r="H57" s="11" t="s">
        <v>753</v>
      </c>
      <c r="I57" s="14">
        <v>0.98</v>
      </c>
      <c r="J57" s="109">
        <f t="shared" si="1"/>
        <v>1.96</v>
      </c>
      <c r="K57" s="115"/>
    </row>
    <row r="58" spans="1:11" ht="24">
      <c r="A58" s="114"/>
      <c r="B58" s="107">
        <v>2</v>
      </c>
      <c r="C58" s="10" t="s">
        <v>588</v>
      </c>
      <c r="D58" s="118" t="s">
        <v>860</v>
      </c>
      <c r="E58" s="118" t="s">
        <v>572</v>
      </c>
      <c r="F58" s="154" t="s">
        <v>210</v>
      </c>
      <c r="G58" s="155"/>
      <c r="H58" s="11" t="s">
        <v>753</v>
      </c>
      <c r="I58" s="14">
        <v>1.04</v>
      </c>
      <c r="J58" s="109">
        <f t="shared" si="1"/>
        <v>2.08</v>
      </c>
      <c r="K58" s="115"/>
    </row>
    <row r="59" spans="1:11" ht="24">
      <c r="A59" s="114"/>
      <c r="B59" s="107">
        <v>2</v>
      </c>
      <c r="C59" s="10" t="s">
        <v>588</v>
      </c>
      <c r="D59" s="118" t="s">
        <v>860</v>
      </c>
      <c r="E59" s="118" t="s">
        <v>572</v>
      </c>
      <c r="F59" s="154" t="s">
        <v>754</v>
      </c>
      <c r="G59" s="155"/>
      <c r="H59" s="11" t="s">
        <v>753</v>
      </c>
      <c r="I59" s="14">
        <v>1.04</v>
      </c>
      <c r="J59" s="109">
        <f t="shared" si="1"/>
        <v>2.08</v>
      </c>
      <c r="K59" s="115"/>
    </row>
    <row r="60" spans="1:11" ht="24">
      <c r="A60" s="114"/>
      <c r="B60" s="107">
        <v>2</v>
      </c>
      <c r="C60" s="10" t="s">
        <v>588</v>
      </c>
      <c r="D60" s="118" t="s">
        <v>861</v>
      </c>
      <c r="E60" s="118" t="s">
        <v>755</v>
      </c>
      <c r="F60" s="154" t="s">
        <v>210</v>
      </c>
      <c r="G60" s="155"/>
      <c r="H60" s="11" t="s">
        <v>753</v>
      </c>
      <c r="I60" s="14">
        <v>1.2</v>
      </c>
      <c r="J60" s="109">
        <f t="shared" si="1"/>
        <v>2.4</v>
      </c>
      <c r="K60" s="115"/>
    </row>
    <row r="61" spans="1:11" ht="24">
      <c r="A61" s="114"/>
      <c r="B61" s="107">
        <v>2</v>
      </c>
      <c r="C61" s="10" t="s">
        <v>588</v>
      </c>
      <c r="D61" s="118" t="s">
        <v>861</v>
      </c>
      <c r="E61" s="118" t="s">
        <v>755</v>
      </c>
      <c r="F61" s="154" t="s">
        <v>754</v>
      </c>
      <c r="G61" s="155"/>
      <c r="H61" s="11" t="s">
        <v>753</v>
      </c>
      <c r="I61" s="14">
        <v>1.2</v>
      </c>
      <c r="J61" s="109">
        <f t="shared" si="1"/>
        <v>2.4</v>
      </c>
      <c r="K61" s="115"/>
    </row>
    <row r="62" spans="1:11" ht="24">
      <c r="A62" s="114"/>
      <c r="B62" s="107">
        <v>2</v>
      </c>
      <c r="C62" s="10" t="s">
        <v>588</v>
      </c>
      <c r="D62" s="118" t="s">
        <v>862</v>
      </c>
      <c r="E62" s="118" t="s">
        <v>725</v>
      </c>
      <c r="F62" s="154" t="s">
        <v>210</v>
      </c>
      <c r="G62" s="155"/>
      <c r="H62" s="11" t="s">
        <v>753</v>
      </c>
      <c r="I62" s="14">
        <v>1.42</v>
      </c>
      <c r="J62" s="109">
        <f t="shared" si="1"/>
        <v>2.84</v>
      </c>
      <c r="K62" s="115"/>
    </row>
    <row r="63" spans="1:11" ht="24">
      <c r="A63" s="114"/>
      <c r="B63" s="107">
        <v>2</v>
      </c>
      <c r="C63" s="10" t="s">
        <v>588</v>
      </c>
      <c r="D63" s="118" t="s">
        <v>862</v>
      </c>
      <c r="E63" s="118" t="s">
        <v>725</v>
      </c>
      <c r="F63" s="154" t="s">
        <v>754</v>
      </c>
      <c r="G63" s="155"/>
      <c r="H63" s="11" t="s">
        <v>753</v>
      </c>
      <c r="I63" s="14">
        <v>1.42</v>
      </c>
      <c r="J63" s="109">
        <f t="shared" si="1"/>
        <v>2.84</v>
      </c>
      <c r="K63" s="115"/>
    </row>
    <row r="64" spans="1:11">
      <c r="A64" s="114"/>
      <c r="B64" s="107">
        <v>6</v>
      </c>
      <c r="C64" s="10" t="s">
        <v>756</v>
      </c>
      <c r="D64" s="118" t="s">
        <v>863</v>
      </c>
      <c r="E64" s="118" t="s">
        <v>757</v>
      </c>
      <c r="F64" s="154" t="s">
        <v>583</v>
      </c>
      <c r="G64" s="155"/>
      <c r="H64" s="11" t="s">
        <v>758</v>
      </c>
      <c r="I64" s="14">
        <v>0.41</v>
      </c>
      <c r="J64" s="109">
        <f t="shared" si="1"/>
        <v>2.46</v>
      </c>
      <c r="K64" s="115"/>
    </row>
    <row r="65" spans="1:11">
      <c r="A65" s="114"/>
      <c r="B65" s="107">
        <v>6</v>
      </c>
      <c r="C65" s="10" t="s">
        <v>756</v>
      </c>
      <c r="D65" s="118" t="s">
        <v>864</v>
      </c>
      <c r="E65" s="118" t="s">
        <v>719</v>
      </c>
      <c r="F65" s="154" t="s">
        <v>583</v>
      </c>
      <c r="G65" s="155"/>
      <c r="H65" s="11" t="s">
        <v>758</v>
      </c>
      <c r="I65" s="14">
        <v>0.51</v>
      </c>
      <c r="J65" s="109">
        <f t="shared" si="1"/>
        <v>3.06</v>
      </c>
      <c r="K65" s="115"/>
    </row>
    <row r="66" spans="1:11">
      <c r="A66" s="114"/>
      <c r="B66" s="107">
        <v>4</v>
      </c>
      <c r="C66" s="10" t="s">
        <v>756</v>
      </c>
      <c r="D66" s="118" t="s">
        <v>865</v>
      </c>
      <c r="E66" s="118" t="s">
        <v>759</v>
      </c>
      <c r="F66" s="154" t="s">
        <v>583</v>
      </c>
      <c r="G66" s="155"/>
      <c r="H66" s="11" t="s">
        <v>758</v>
      </c>
      <c r="I66" s="14">
        <v>0.55000000000000004</v>
      </c>
      <c r="J66" s="109">
        <f t="shared" si="1"/>
        <v>2.2000000000000002</v>
      </c>
      <c r="K66" s="115"/>
    </row>
    <row r="67" spans="1:11">
      <c r="A67" s="114"/>
      <c r="B67" s="107">
        <v>4</v>
      </c>
      <c r="C67" s="10" t="s">
        <v>756</v>
      </c>
      <c r="D67" s="118" t="s">
        <v>866</v>
      </c>
      <c r="E67" s="118" t="s">
        <v>760</v>
      </c>
      <c r="F67" s="154" t="s">
        <v>583</v>
      </c>
      <c r="G67" s="155"/>
      <c r="H67" s="11" t="s">
        <v>758</v>
      </c>
      <c r="I67" s="14">
        <v>0.61</v>
      </c>
      <c r="J67" s="109">
        <f t="shared" si="1"/>
        <v>2.44</v>
      </c>
      <c r="K67" s="115"/>
    </row>
    <row r="68" spans="1:11">
      <c r="A68" s="114"/>
      <c r="B68" s="107">
        <v>6</v>
      </c>
      <c r="C68" s="10" t="s">
        <v>756</v>
      </c>
      <c r="D68" s="118" t="s">
        <v>867</v>
      </c>
      <c r="E68" s="118" t="s">
        <v>761</v>
      </c>
      <c r="F68" s="154" t="s">
        <v>273</v>
      </c>
      <c r="G68" s="155"/>
      <c r="H68" s="11" t="s">
        <v>758</v>
      </c>
      <c r="I68" s="14">
        <v>0.69</v>
      </c>
      <c r="J68" s="109">
        <f t="shared" si="1"/>
        <v>4.1399999999999997</v>
      </c>
      <c r="K68" s="115"/>
    </row>
    <row r="69" spans="1:11">
      <c r="A69" s="114"/>
      <c r="B69" s="107">
        <v>6</v>
      </c>
      <c r="C69" s="10" t="s">
        <v>756</v>
      </c>
      <c r="D69" s="118" t="s">
        <v>867</v>
      </c>
      <c r="E69" s="118" t="s">
        <v>761</v>
      </c>
      <c r="F69" s="154" t="s">
        <v>583</v>
      </c>
      <c r="G69" s="155"/>
      <c r="H69" s="11" t="s">
        <v>758</v>
      </c>
      <c r="I69" s="14">
        <v>0.69</v>
      </c>
      <c r="J69" s="109">
        <f t="shared" si="1"/>
        <v>4.1399999999999997</v>
      </c>
      <c r="K69" s="115"/>
    </row>
    <row r="70" spans="1:11">
      <c r="A70" s="114"/>
      <c r="B70" s="107">
        <v>6</v>
      </c>
      <c r="C70" s="10" t="s">
        <v>756</v>
      </c>
      <c r="D70" s="118" t="s">
        <v>868</v>
      </c>
      <c r="E70" s="118" t="s">
        <v>762</v>
      </c>
      <c r="F70" s="154" t="s">
        <v>273</v>
      </c>
      <c r="G70" s="155"/>
      <c r="H70" s="11" t="s">
        <v>758</v>
      </c>
      <c r="I70" s="14">
        <v>0.76</v>
      </c>
      <c r="J70" s="109">
        <f t="shared" si="1"/>
        <v>4.5600000000000005</v>
      </c>
      <c r="K70" s="115"/>
    </row>
    <row r="71" spans="1:11" ht="24">
      <c r="A71" s="114"/>
      <c r="B71" s="107">
        <v>2</v>
      </c>
      <c r="C71" s="10" t="s">
        <v>763</v>
      </c>
      <c r="D71" s="118" t="s">
        <v>869</v>
      </c>
      <c r="E71" s="118" t="s">
        <v>764</v>
      </c>
      <c r="F71" s="154"/>
      <c r="G71" s="155"/>
      <c r="H71" s="11" t="s">
        <v>765</v>
      </c>
      <c r="I71" s="14">
        <v>1.86</v>
      </c>
      <c r="J71" s="109">
        <f t="shared" si="1"/>
        <v>3.72</v>
      </c>
      <c r="K71" s="115"/>
    </row>
    <row r="72" spans="1:11" ht="24">
      <c r="A72" s="114"/>
      <c r="B72" s="107">
        <v>2</v>
      </c>
      <c r="C72" s="10" t="s">
        <v>766</v>
      </c>
      <c r="D72" s="118" t="s">
        <v>870</v>
      </c>
      <c r="E72" s="118" t="s">
        <v>590</v>
      </c>
      <c r="F72" s="154"/>
      <c r="G72" s="155"/>
      <c r="H72" s="11" t="s">
        <v>767</v>
      </c>
      <c r="I72" s="14">
        <v>1.76</v>
      </c>
      <c r="J72" s="109">
        <f t="shared" si="1"/>
        <v>3.52</v>
      </c>
      <c r="K72" s="115"/>
    </row>
    <row r="73" spans="1:11" ht="24">
      <c r="A73" s="114"/>
      <c r="B73" s="107">
        <v>2</v>
      </c>
      <c r="C73" s="10" t="s">
        <v>766</v>
      </c>
      <c r="D73" s="118" t="s">
        <v>871</v>
      </c>
      <c r="E73" s="118" t="s">
        <v>572</v>
      </c>
      <c r="F73" s="154"/>
      <c r="G73" s="155"/>
      <c r="H73" s="11" t="s">
        <v>767</v>
      </c>
      <c r="I73" s="14">
        <v>1.82</v>
      </c>
      <c r="J73" s="109">
        <f t="shared" si="1"/>
        <v>3.64</v>
      </c>
      <c r="K73" s="115"/>
    </row>
    <row r="74" spans="1:11" ht="24">
      <c r="A74" s="114"/>
      <c r="B74" s="107">
        <v>2</v>
      </c>
      <c r="C74" s="10" t="s">
        <v>766</v>
      </c>
      <c r="D74" s="118" t="s">
        <v>872</v>
      </c>
      <c r="E74" s="118" t="s">
        <v>755</v>
      </c>
      <c r="F74" s="154"/>
      <c r="G74" s="155"/>
      <c r="H74" s="11" t="s">
        <v>767</v>
      </c>
      <c r="I74" s="14">
        <v>1.97</v>
      </c>
      <c r="J74" s="109">
        <f t="shared" si="1"/>
        <v>3.94</v>
      </c>
      <c r="K74" s="115"/>
    </row>
    <row r="75" spans="1:11" ht="24">
      <c r="A75" s="114"/>
      <c r="B75" s="107">
        <v>2</v>
      </c>
      <c r="C75" s="10" t="s">
        <v>766</v>
      </c>
      <c r="D75" s="118" t="s">
        <v>873</v>
      </c>
      <c r="E75" s="118" t="s">
        <v>725</v>
      </c>
      <c r="F75" s="154"/>
      <c r="G75" s="155"/>
      <c r="H75" s="11" t="s">
        <v>767</v>
      </c>
      <c r="I75" s="14">
        <v>2.13</v>
      </c>
      <c r="J75" s="109">
        <f t="shared" si="1"/>
        <v>4.26</v>
      </c>
      <c r="K75" s="115"/>
    </row>
    <row r="76" spans="1:11" ht="24">
      <c r="A76" s="114"/>
      <c r="B76" s="107">
        <v>2</v>
      </c>
      <c r="C76" s="10" t="s">
        <v>766</v>
      </c>
      <c r="D76" s="118" t="s">
        <v>874</v>
      </c>
      <c r="E76" s="118" t="s">
        <v>298</v>
      </c>
      <c r="F76" s="154"/>
      <c r="G76" s="155"/>
      <c r="H76" s="11" t="s">
        <v>767</v>
      </c>
      <c r="I76" s="14">
        <v>2.5</v>
      </c>
      <c r="J76" s="109">
        <f t="shared" si="1"/>
        <v>5</v>
      </c>
      <c r="K76" s="115"/>
    </row>
    <row r="77" spans="1:11" ht="24">
      <c r="A77" s="114"/>
      <c r="B77" s="107">
        <v>2</v>
      </c>
      <c r="C77" s="10" t="s">
        <v>766</v>
      </c>
      <c r="D77" s="118" t="s">
        <v>875</v>
      </c>
      <c r="E77" s="118" t="s">
        <v>768</v>
      </c>
      <c r="F77" s="154"/>
      <c r="G77" s="155"/>
      <c r="H77" s="11" t="s">
        <v>767</v>
      </c>
      <c r="I77" s="14">
        <v>2.77</v>
      </c>
      <c r="J77" s="109">
        <f t="shared" si="1"/>
        <v>5.54</v>
      </c>
      <c r="K77" s="115"/>
    </row>
    <row r="78" spans="1:11" ht="24">
      <c r="A78" s="114"/>
      <c r="B78" s="107">
        <v>2</v>
      </c>
      <c r="C78" s="10" t="s">
        <v>766</v>
      </c>
      <c r="D78" s="118" t="s">
        <v>876</v>
      </c>
      <c r="E78" s="118" t="s">
        <v>294</v>
      </c>
      <c r="F78" s="154"/>
      <c r="G78" s="155"/>
      <c r="H78" s="11" t="s">
        <v>767</v>
      </c>
      <c r="I78" s="14">
        <v>3.02</v>
      </c>
      <c r="J78" s="109">
        <f t="shared" si="1"/>
        <v>6.04</v>
      </c>
      <c r="K78" s="115"/>
    </row>
    <row r="79" spans="1:11" ht="24">
      <c r="A79" s="114"/>
      <c r="B79" s="107">
        <v>7</v>
      </c>
      <c r="C79" s="10" t="s">
        <v>769</v>
      </c>
      <c r="D79" s="118" t="s">
        <v>769</v>
      </c>
      <c r="E79" s="118" t="s">
        <v>23</v>
      </c>
      <c r="F79" s="154"/>
      <c r="G79" s="155"/>
      <c r="H79" s="11" t="s">
        <v>770</v>
      </c>
      <c r="I79" s="14">
        <v>2.06</v>
      </c>
      <c r="J79" s="109">
        <f t="shared" si="1"/>
        <v>14.42</v>
      </c>
      <c r="K79" s="115"/>
    </row>
    <row r="80" spans="1:11" ht="24">
      <c r="A80" s="114"/>
      <c r="B80" s="107">
        <v>3</v>
      </c>
      <c r="C80" s="10" t="s">
        <v>771</v>
      </c>
      <c r="D80" s="118" t="s">
        <v>771</v>
      </c>
      <c r="E80" s="118" t="s">
        <v>23</v>
      </c>
      <c r="F80" s="154" t="s">
        <v>772</v>
      </c>
      <c r="G80" s="155"/>
      <c r="H80" s="11" t="s">
        <v>773</v>
      </c>
      <c r="I80" s="14">
        <v>2.8</v>
      </c>
      <c r="J80" s="109">
        <f t="shared" si="1"/>
        <v>8.3999999999999986</v>
      </c>
      <c r="K80" s="115"/>
    </row>
    <row r="81" spans="1:11" ht="24">
      <c r="A81" s="114"/>
      <c r="B81" s="107">
        <v>2</v>
      </c>
      <c r="C81" s="10" t="s">
        <v>771</v>
      </c>
      <c r="D81" s="118" t="s">
        <v>771</v>
      </c>
      <c r="E81" s="118" t="s">
        <v>25</v>
      </c>
      <c r="F81" s="154" t="s">
        <v>772</v>
      </c>
      <c r="G81" s="155"/>
      <c r="H81" s="11" t="s">
        <v>773</v>
      </c>
      <c r="I81" s="14">
        <v>2.8</v>
      </c>
      <c r="J81" s="109">
        <f t="shared" si="1"/>
        <v>5.6</v>
      </c>
      <c r="K81" s="115"/>
    </row>
    <row r="82" spans="1:11" ht="24">
      <c r="A82" s="114"/>
      <c r="B82" s="107">
        <v>5</v>
      </c>
      <c r="C82" s="10" t="s">
        <v>771</v>
      </c>
      <c r="D82" s="118" t="s">
        <v>771</v>
      </c>
      <c r="E82" s="118" t="s">
        <v>26</v>
      </c>
      <c r="F82" s="154" t="s">
        <v>772</v>
      </c>
      <c r="G82" s="155"/>
      <c r="H82" s="11" t="s">
        <v>773</v>
      </c>
      <c r="I82" s="14">
        <v>2.8</v>
      </c>
      <c r="J82" s="109">
        <f t="shared" si="1"/>
        <v>14</v>
      </c>
      <c r="K82" s="115"/>
    </row>
    <row r="83" spans="1:11" ht="24">
      <c r="A83" s="114"/>
      <c r="B83" s="107">
        <v>3</v>
      </c>
      <c r="C83" s="10" t="s">
        <v>774</v>
      </c>
      <c r="D83" s="118" t="s">
        <v>774</v>
      </c>
      <c r="E83" s="118" t="s">
        <v>107</v>
      </c>
      <c r="F83" s="154"/>
      <c r="G83" s="155"/>
      <c r="H83" s="11" t="s">
        <v>775</v>
      </c>
      <c r="I83" s="14">
        <v>0.48</v>
      </c>
      <c r="J83" s="109">
        <f t="shared" si="1"/>
        <v>1.44</v>
      </c>
      <c r="K83" s="115"/>
    </row>
    <row r="84" spans="1:11" ht="24">
      <c r="A84" s="114"/>
      <c r="B84" s="107">
        <v>3</v>
      </c>
      <c r="C84" s="10" t="s">
        <v>774</v>
      </c>
      <c r="D84" s="118" t="s">
        <v>774</v>
      </c>
      <c r="E84" s="118" t="s">
        <v>210</v>
      </c>
      <c r="F84" s="154"/>
      <c r="G84" s="155"/>
      <c r="H84" s="11" t="s">
        <v>775</v>
      </c>
      <c r="I84" s="14">
        <v>0.48</v>
      </c>
      <c r="J84" s="109">
        <f t="shared" si="1"/>
        <v>1.44</v>
      </c>
      <c r="K84" s="115"/>
    </row>
    <row r="85" spans="1:11">
      <c r="A85" s="114"/>
      <c r="B85" s="107">
        <v>15</v>
      </c>
      <c r="C85" s="10" t="s">
        <v>656</v>
      </c>
      <c r="D85" s="118" t="s">
        <v>656</v>
      </c>
      <c r="E85" s="118" t="s">
        <v>23</v>
      </c>
      <c r="F85" s="154"/>
      <c r="G85" s="155"/>
      <c r="H85" s="11" t="s">
        <v>658</v>
      </c>
      <c r="I85" s="14">
        <v>0.17</v>
      </c>
      <c r="J85" s="109">
        <f t="shared" si="1"/>
        <v>2.5500000000000003</v>
      </c>
      <c r="K85" s="115"/>
    </row>
    <row r="86" spans="1:11">
      <c r="A86" s="114"/>
      <c r="B86" s="107">
        <v>10</v>
      </c>
      <c r="C86" s="10" t="s">
        <v>656</v>
      </c>
      <c r="D86" s="118" t="s">
        <v>656</v>
      </c>
      <c r="E86" s="118" t="s">
        <v>27</v>
      </c>
      <c r="F86" s="154"/>
      <c r="G86" s="155"/>
      <c r="H86" s="11" t="s">
        <v>658</v>
      </c>
      <c r="I86" s="14">
        <v>0.17</v>
      </c>
      <c r="J86" s="109">
        <f t="shared" si="1"/>
        <v>1.7000000000000002</v>
      </c>
      <c r="K86" s="115"/>
    </row>
    <row r="87" spans="1:11" ht="11.25" customHeight="1">
      <c r="A87" s="114"/>
      <c r="B87" s="107">
        <v>15</v>
      </c>
      <c r="C87" s="10" t="s">
        <v>776</v>
      </c>
      <c r="D87" s="118" t="s">
        <v>776</v>
      </c>
      <c r="E87" s="118" t="s">
        <v>298</v>
      </c>
      <c r="F87" s="154" t="s">
        <v>239</v>
      </c>
      <c r="G87" s="155"/>
      <c r="H87" s="11" t="s">
        <v>777</v>
      </c>
      <c r="I87" s="14">
        <v>0.46</v>
      </c>
      <c r="J87" s="109">
        <f t="shared" ref="J87:J118" si="2">I87*B87</f>
        <v>6.9</v>
      </c>
      <c r="K87" s="115"/>
    </row>
    <row r="88" spans="1:11" ht="11.25" customHeight="1">
      <c r="A88" s="114"/>
      <c r="B88" s="107">
        <v>10</v>
      </c>
      <c r="C88" s="10" t="s">
        <v>776</v>
      </c>
      <c r="D88" s="118" t="s">
        <v>776</v>
      </c>
      <c r="E88" s="118" t="s">
        <v>294</v>
      </c>
      <c r="F88" s="154" t="s">
        <v>239</v>
      </c>
      <c r="G88" s="155"/>
      <c r="H88" s="11" t="s">
        <v>777</v>
      </c>
      <c r="I88" s="14">
        <v>0.46</v>
      </c>
      <c r="J88" s="109">
        <f t="shared" si="2"/>
        <v>4.6000000000000005</v>
      </c>
      <c r="K88" s="115"/>
    </row>
    <row r="89" spans="1:11" ht="24">
      <c r="A89" s="114"/>
      <c r="B89" s="107">
        <v>10</v>
      </c>
      <c r="C89" s="10" t="s">
        <v>778</v>
      </c>
      <c r="D89" s="118" t="s">
        <v>778</v>
      </c>
      <c r="E89" s="118" t="s">
        <v>26</v>
      </c>
      <c r="F89" s="154" t="s">
        <v>272</v>
      </c>
      <c r="G89" s="155"/>
      <c r="H89" s="11" t="s">
        <v>779</v>
      </c>
      <c r="I89" s="14">
        <v>0.57999999999999996</v>
      </c>
      <c r="J89" s="109">
        <f t="shared" si="2"/>
        <v>5.8</v>
      </c>
      <c r="K89" s="115"/>
    </row>
    <row r="90" spans="1:11" ht="36">
      <c r="A90" s="114"/>
      <c r="B90" s="107">
        <v>5</v>
      </c>
      <c r="C90" s="10" t="s">
        <v>780</v>
      </c>
      <c r="D90" s="118" t="s">
        <v>780</v>
      </c>
      <c r="E90" s="118" t="s">
        <v>26</v>
      </c>
      <c r="F90" s="154" t="s">
        <v>107</v>
      </c>
      <c r="G90" s="155"/>
      <c r="H90" s="11" t="s">
        <v>897</v>
      </c>
      <c r="I90" s="14">
        <v>1.76</v>
      </c>
      <c r="J90" s="109">
        <f t="shared" si="2"/>
        <v>8.8000000000000007</v>
      </c>
      <c r="K90" s="115"/>
    </row>
    <row r="91" spans="1:11" ht="36">
      <c r="A91" s="114"/>
      <c r="B91" s="107">
        <v>3</v>
      </c>
      <c r="C91" s="10" t="s">
        <v>781</v>
      </c>
      <c r="D91" s="118" t="s">
        <v>781</v>
      </c>
      <c r="E91" s="118" t="s">
        <v>25</v>
      </c>
      <c r="F91" s="154" t="s">
        <v>107</v>
      </c>
      <c r="G91" s="155"/>
      <c r="H91" s="11" t="s">
        <v>782</v>
      </c>
      <c r="I91" s="14">
        <v>1.99</v>
      </c>
      <c r="J91" s="109">
        <f t="shared" si="2"/>
        <v>5.97</v>
      </c>
      <c r="K91" s="115"/>
    </row>
    <row r="92" spans="1:11" ht="24">
      <c r="A92" s="114"/>
      <c r="B92" s="107">
        <v>7</v>
      </c>
      <c r="C92" s="10" t="s">
        <v>783</v>
      </c>
      <c r="D92" s="118" t="s">
        <v>783</v>
      </c>
      <c r="E92" s="118" t="s">
        <v>26</v>
      </c>
      <c r="F92" s="154" t="s">
        <v>239</v>
      </c>
      <c r="G92" s="155"/>
      <c r="H92" s="11" t="s">
        <v>784</v>
      </c>
      <c r="I92" s="14">
        <v>2</v>
      </c>
      <c r="J92" s="109">
        <f t="shared" si="2"/>
        <v>14</v>
      </c>
      <c r="K92" s="115"/>
    </row>
    <row r="93" spans="1:11" ht="24">
      <c r="A93" s="114"/>
      <c r="B93" s="107">
        <v>3</v>
      </c>
      <c r="C93" s="10" t="s">
        <v>783</v>
      </c>
      <c r="D93" s="118" t="s">
        <v>783</v>
      </c>
      <c r="E93" s="118" t="s">
        <v>26</v>
      </c>
      <c r="F93" s="154" t="s">
        <v>348</v>
      </c>
      <c r="G93" s="155"/>
      <c r="H93" s="11" t="s">
        <v>784</v>
      </c>
      <c r="I93" s="14">
        <v>2</v>
      </c>
      <c r="J93" s="109">
        <f t="shared" si="2"/>
        <v>6</v>
      </c>
      <c r="K93" s="115"/>
    </row>
    <row r="94" spans="1:11" ht="24">
      <c r="A94" s="114"/>
      <c r="B94" s="107">
        <v>3</v>
      </c>
      <c r="C94" s="10" t="s">
        <v>783</v>
      </c>
      <c r="D94" s="118" t="s">
        <v>783</v>
      </c>
      <c r="E94" s="118" t="s">
        <v>26</v>
      </c>
      <c r="F94" s="154" t="s">
        <v>528</v>
      </c>
      <c r="G94" s="155"/>
      <c r="H94" s="11" t="s">
        <v>784</v>
      </c>
      <c r="I94" s="14">
        <v>2</v>
      </c>
      <c r="J94" s="109">
        <f t="shared" si="2"/>
        <v>6</v>
      </c>
      <c r="K94" s="115"/>
    </row>
    <row r="95" spans="1:11" ht="48">
      <c r="A95" s="114"/>
      <c r="B95" s="107">
        <v>1</v>
      </c>
      <c r="C95" s="10" t="s">
        <v>785</v>
      </c>
      <c r="D95" s="118" t="s">
        <v>877</v>
      </c>
      <c r="E95" s="118" t="s">
        <v>717</v>
      </c>
      <c r="F95" s="154"/>
      <c r="G95" s="155"/>
      <c r="H95" s="11" t="s">
        <v>786</v>
      </c>
      <c r="I95" s="14">
        <v>14.7</v>
      </c>
      <c r="J95" s="109">
        <f t="shared" si="2"/>
        <v>14.7</v>
      </c>
      <c r="K95" s="115"/>
    </row>
    <row r="96" spans="1:11" ht="48">
      <c r="A96" s="114"/>
      <c r="B96" s="107">
        <v>1</v>
      </c>
      <c r="C96" s="10" t="s">
        <v>787</v>
      </c>
      <c r="D96" s="118" t="s">
        <v>878</v>
      </c>
      <c r="E96" s="118" t="s">
        <v>717</v>
      </c>
      <c r="F96" s="154"/>
      <c r="G96" s="155"/>
      <c r="H96" s="11" t="s">
        <v>788</v>
      </c>
      <c r="I96" s="14">
        <v>23.79</v>
      </c>
      <c r="J96" s="109">
        <f t="shared" si="2"/>
        <v>23.79</v>
      </c>
      <c r="K96" s="115"/>
    </row>
    <row r="97" spans="1:11" ht="48">
      <c r="A97" s="114"/>
      <c r="B97" s="107">
        <v>2</v>
      </c>
      <c r="C97" s="10" t="s">
        <v>789</v>
      </c>
      <c r="D97" s="118" t="s">
        <v>879</v>
      </c>
      <c r="E97" s="118" t="s">
        <v>717</v>
      </c>
      <c r="F97" s="154"/>
      <c r="G97" s="155"/>
      <c r="H97" s="11" t="s">
        <v>790</v>
      </c>
      <c r="I97" s="14">
        <v>15.04</v>
      </c>
      <c r="J97" s="109">
        <f t="shared" si="2"/>
        <v>30.08</v>
      </c>
      <c r="K97" s="115"/>
    </row>
    <row r="98" spans="1:11" ht="48">
      <c r="A98" s="114"/>
      <c r="B98" s="107">
        <v>1</v>
      </c>
      <c r="C98" s="10" t="s">
        <v>791</v>
      </c>
      <c r="D98" s="118" t="s">
        <v>880</v>
      </c>
      <c r="E98" s="118" t="s">
        <v>717</v>
      </c>
      <c r="F98" s="154"/>
      <c r="G98" s="155"/>
      <c r="H98" s="11" t="s">
        <v>792</v>
      </c>
      <c r="I98" s="14">
        <v>28.86</v>
      </c>
      <c r="J98" s="109">
        <f t="shared" si="2"/>
        <v>28.86</v>
      </c>
      <c r="K98" s="115"/>
    </row>
    <row r="99" spans="1:11" ht="48">
      <c r="A99" s="114"/>
      <c r="B99" s="107">
        <v>1</v>
      </c>
      <c r="C99" s="10" t="s">
        <v>793</v>
      </c>
      <c r="D99" s="118" t="s">
        <v>881</v>
      </c>
      <c r="E99" s="118" t="s">
        <v>717</v>
      </c>
      <c r="F99" s="154"/>
      <c r="G99" s="155"/>
      <c r="H99" s="11" t="s">
        <v>794</v>
      </c>
      <c r="I99" s="14">
        <v>15.12</v>
      </c>
      <c r="J99" s="109">
        <f t="shared" si="2"/>
        <v>15.12</v>
      </c>
      <c r="K99" s="115"/>
    </row>
    <row r="100" spans="1:11" ht="48">
      <c r="A100" s="114"/>
      <c r="B100" s="107">
        <v>1</v>
      </c>
      <c r="C100" s="10" t="s">
        <v>795</v>
      </c>
      <c r="D100" s="118" t="s">
        <v>882</v>
      </c>
      <c r="E100" s="118" t="s">
        <v>717</v>
      </c>
      <c r="F100" s="154"/>
      <c r="G100" s="155"/>
      <c r="H100" s="11" t="s">
        <v>796</v>
      </c>
      <c r="I100" s="14">
        <v>16.05</v>
      </c>
      <c r="J100" s="109">
        <f t="shared" si="2"/>
        <v>16.05</v>
      </c>
      <c r="K100" s="115"/>
    </row>
    <row r="101" spans="1:11" ht="48">
      <c r="A101" s="114"/>
      <c r="B101" s="107">
        <v>1</v>
      </c>
      <c r="C101" s="10" t="s">
        <v>797</v>
      </c>
      <c r="D101" s="118" t="s">
        <v>883</v>
      </c>
      <c r="E101" s="118" t="s">
        <v>717</v>
      </c>
      <c r="F101" s="154"/>
      <c r="G101" s="155"/>
      <c r="H101" s="11" t="s">
        <v>798</v>
      </c>
      <c r="I101" s="14">
        <v>18.02</v>
      </c>
      <c r="J101" s="109">
        <f t="shared" si="2"/>
        <v>18.02</v>
      </c>
      <c r="K101" s="115"/>
    </row>
    <row r="102" spans="1:11" ht="48">
      <c r="A102" s="114"/>
      <c r="B102" s="107">
        <v>2</v>
      </c>
      <c r="C102" s="10" t="s">
        <v>799</v>
      </c>
      <c r="D102" s="118" t="s">
        <v>884</v>
      </c>
      <c r="E102" s="118" t="s">
        <v>717</v>
      </c>
      <c r="F102" s="154"/>
      <c r="G102" s="155"/>
      <c r="H102" s="11" t="s">
        <v>800</v>
      </c>
      <c r="I102" s="14">
        <v>13.86</v>
      </c>
      <c r="J102" s="109">
        <f t="shared" si="2"/>
        <v>27.72</v>
      </c>
      <c r="K102" s="115"/>
    </row>
    <row r="103" spans="1:11" ht="24">
      <c r="A103" s="114"/>
      <c r="B103" s="107">
        <v>20</v>
      </c>
      <c r="C103" s="10" t="s">
        <v>116</v>
      </c>
      <c r="D103" s="118" t="s">
        <v>116</v>
      </c>
      <c r="E103" s="118"/>
      <c r="F103" s="154"/>
      <c r="G103" s="155"/>
      <c r="H103" s="11" t="s">
        <v>801</v>
      </c>
      <c r="I103" s="14">
        <v>0.19</v>
      </c>
      <c r="J103" s="109">
        <f t="shared" si="2"/>
        <v>3.8</v>
      </c>
      <c r="K103" s="115"/>
    </row>
    <row r="104" spans="1:11" ht="24">
      <c r="A104" s="114"/>
      <c r="B104" s="107">
        <v>1</v>
      </c>
      <c r="C104" s="10" t="s">
        <v>802</v>
      </c>
      <c r="D104" s="118" t="s">
        <v>802</v>
      </c>
      <c r="E104" s="118"/>
      <c r="F104" s="154"/>
      <c r="G104" s="155"/>
      <c r="H104" s="11" t="s">
        <v>803</v>
      </c>
      <c r="I104" s="14">
        <v>23.42</v>
      </c>
      <c r="J104" s="109">
        <f t="shared" si="2"/>
        <v>23.42</v>
      </c>
      <c r="K104" s="115"/>
    </row>
    <row r="105" spans="1:11" ht="48">
      <c r="A105" s="114"/>
      <c r="B105" s="107">
        <v>1</v>
      </c>
      <c r="C105" s="10" t="s">
        <v>804</v>
      </c>
      <c r="D105" s="118" t="s">
        <v>885</v>
      </c>
      <c r="E105" s="118" t="s">
        <v>717</v>
      </c>
      <c r="F105" s="154"/>
      <c r="G105" s="155"/>
      <c r="H105" s="11" t="s">
        <v>898</v>
      </c>
      <c r="I105" s="14">
        <v>20.23</v>
      </c>
      <c r="J105" s="109">
        <f t="shared" si="2"/>
        <v>20.23</v>
      </c>
      <c r="K105" s="115"/>
    </row>
    <row r="106" spans="1:11" ht="11.25" customHeight="1">
      <c r="A106" s="114"/>
      <c r="B106" s="107">
        <v>5</v>
      </c>
      <c r="C106" s="10" t="s">
        <v>65</v>
      </c>
      <c r="D106" s="118" t="s">
        <v>65</v>
      </c>
      <c r="E106" s="118" t="s">
        <v>25</v>
      </c>
      <c r="F106" s="154"/>
      <c r="G106" s="155"/>
      <c r="H106" s="11" t="s">
        <v>805</v>
      </c>
      <c r="I106" s="14">
        <v>1.57</v>
      </c>
      <c r="J106" s="109">
        <f t="shared" si="2"/>
        <v>7.8500000000000005</v>
      </c>
      <c r="K106" s="115"/>
    </row>
    <row r="107" spans="1:11" ht="11.25" customHeight="1">
      <c r="A107" s="114"/>
      <c r="B107" s="107">
        <v>4</v>
      </c>
      <c r="C107" s="10" t="s">
        <v>65</v>
      </c>
      <c r="D107" s="118" t="s">
        <v>65</v>
      </c>
      <c r="E107" s="118" t="s">
        <v>93</v>
      </c>
      <c r="F107" s="154"/>
      <c r="G107" s="155"/>
      <c r="H107" s="11" t="s">
        <v>805</v>
      </c>
      <c r="I107" s="14">
        <v>1.57</v>
      </c>
      <c r="J107" s="109">
        <f t="shared" si="2"/>
        <v>6.28</v>
      </c>
      <c r="K107" s="115"/>
    </row>
    <row r="108" spans="1:11" ht="11.25" customHeight="1">
      <c r="A108" s="114"/>
      <c r="B108" s="107">
        <v>4</v>
      </c>
      <c r="C108" s="10" t="s">
        <v>65</v>
      </c>
      <c r="D108" s="118" t="s">
        <v>65</v>
      </c>
      <c r="E108" s="118" t="s">
        <v>29</v>
      </c>
      <c r="F108" s="154"/>
      <c r="G108" s="155"/>
      <c r="H108" s="11" t="s">
        <v>805</v>
      </c>
      <c r="I108" s="14">
        <v>1.57</v>
      </c>
      <c r="J108" s="109">
        <f t="shared" si="2"/>
        <v>6.28</v>
      </c>
      <c r="K108" s="115"/>
    </row>
    <row r="109" spans="1:11" ht="11.25" customHeight="1">
      <c r="A109" s="114"/>
      <c r="B109" s="107">
        <v>10</v>
      </c>
      <c r="C109" s="10" t="s">
        <v>806</v>
      </c>
      <c r="D109" s="118" t="s">
        <v>806</v>
      </c>
      <c r="E109" s="118" t="s">
        <v>25</v>
      </c>
      <c r="F109" s="154"/>
      <c r="G109" s="155"/>
      <c r="H109" s="11" t="s">
        <v>807</v>
      </c>
      <c r="I109" s="14">
        <v>2.06</v>
      </c>
      <c r="J109" s="109">
        <f t="shared" si="2"/>
        <v>20.6</v>
      </c>
      <c r="K109" s="115"/>
    </row>
    <row r="110" spans="1:11">
      <c r="A110" s="114"/>
      <c r="B110" s="107">
        <v>3</v>
      </c>
      <c r="C110" s="10" t="s">
        <v>68</v>
      </c>
      <c r="D110" s="118" t="s">
        <v>68</v>
      </c>
      <c r="E110" s="118" t="s">
        <v>25</v>
      </c>
      <c r="F110" s="154" t="s">
        <v>272</v>
      </c>
      <c r="G110" s="155"/>
      <c r="H110" s="11" t="s">
        <v>808</v>
      </c>
      <c r="I110" s="14">
        <v>1.91</v>
      </c>
      <c r="J110" s="109">
        <f t="shared" si="2"/>
        <v>5.7299999999999995</v>
      </c>
      <c r="K110" s="115"/>
    </row>
    <row r="111" spans="1:11">
      <c r="A111" s="114"/>
      <c r="B111" s="107">
        <v>5</v>
      </c>
      <c r="C111" s="10" t="s">
        <v>68</v>
      </c>
      <c r="D111" s="118" t="s">
        <v>68</v>
      </c>
      <c r="E111" s="118" t="s">
        <v>26</v>
      </c>
      <c r="F111" s="154" t="s">
        <v>272</v>
      </c>
      <c r="G111" s="155"/>
      <c r="H111" s="11" t="s">
        <v>808</v>
      </c>
      <c r="I111" s="14">
        <v>1.91</v>
      </c>
      <c r="J111" s="109">
        <f t="shared" si="2"/>
        <v>9.5499999999999989</v>
      </c>
      <c r="K111" s="115"/>
    </row>
    <row r="112" spans="1:11" ht="24">
      <c r="A112" s="114"/>
      <c r="B112" s="107">
        <v>30</v>
      </c>
      <c r="C112" s="10" t="s">
        <v>809</v>
      </c>
      <c r="D112" s="118" t="s">
        <v>809</v>
      </c>
      <c r="E112" s="118" t="s">
        <v>651</v>
      </c>
      <c r="F112" s="154"/>
      <c r="G112" s="155"/>
      <c r="H112" s="11" t="s">
        <v>810</v>
      </c>
      <c r="I112" s="14">
        <v>0.24</v>
      </c>
      <c r="J112" s="109">
        <f t="shared" si="2"/>
        <v>7.1999999999999993</v>
      </c>
      <c r="K112" s="115"/>
    </row>
    <row r="113" spans="1:11" ht="24">
      <c r="A113" s="114"/>
      <c r="B113" s="107">
        <v>30</v>
      </c>
      <c r="C113" s="10" t="s">
        <v>809</v>
      </c>
      <c r="D113" s="118" t="s">
        <v>809</v>
      </c>
      <c r="E113" s="118" t="s">
        <v>25</v>
      </c>
      <c r="F113" s="154"/>
      <c r="G113" s="155"/>
      <c r="H113" s="11" t="s">
        <v>810</v>
      </c>
      <c r="I113" s="14">
        <v>0.24</v>
      </c>
      <c r="J113" s="109">
        <f t="shared" si="2"/>
        <v>7.1999999999999993</v>
      </c>
      <c r="K113" s="115"/>
    </row>
    <row r="114" spans="1:11" ht="24">
      <c r="A114" s="114"/>
      <c r="B114" s="107">
        <v>20</v>
      </c>
      <c r="C114" s="10" t="s">
        <v>809</v>
      </c>
      <c r="D114" s="118" t="s">
        <v>809</v>
      </c>
      <c r="E114" s="118" t="s">
        <v>26</v>
      </c>
      <c r="F114" s="154"/>
      <c r="G114" s="155"/>
      <c r="H114" s="11" t="s">
        <v>810</v>
      </c>
      <c r="I114" s="14">
        <v>0.24</v>
      </c>
      <c r="J114" s="109">
        <f t="shared" si="2"/>
        <v>4.8</v>
      </c>
      <c r="K114" s="115"/>
    </row>
    <row r="115" spans="1:11" ht="10.5" customHeight="1">
      <c r="A115" s="114"/>
      <c r="B115" s="107">
        <v>15</v>
      </c>
      <c r="C115" s="10" t="s">
        <v>98</v>
      </c>
      <c r="D115" s="118" t="s">
        <v>98</v>
      </c>
      <c r="E115" s="118" t="s">
        <v>23</v>
      </c>
      <c r="F115" s="154" t="s">
        <v>272</v>
      </c>
      <c r="G115" s="155"/>
      <c r="H115" s="11" t="s">
        <v>811</v>
      </c>
      <c r="I115" s="14">
        <v>0.57999999999999996</v>
      </c>
      <c r="J115" s="109">
        <f t="shared" si="2"/>
        <v>8.6999999999999993</v>
      </c>
      <c r="K115" s="115"/>
    </row>
    <row r="116" spans="1:11" ht="10.5" customHeight="1">
      <c r="A116" s="114"/>
      <c r="B116" s="107">
        <v>20</v>
      </c>
      <c r="C116" s="10" t="s">
        <v>98</v>
      </c>
      <c r="D116" s="118" t="s">
        <v>98</v>
      </c>
      <c r="E116" s="118" t="s">
        <v>25</v>
      </c>
      <c r="F116" s="154" t="s">
        <v>273</v>
      </c>
      <c r="G116" s="155"/>
      <c r="H116" s="11" t="s">
        <v>811</v>
      </c>
      <c r="I116" s="14">
        <v>0.57999999999999996</v>
      </c>
      <c r="J116" s="109">
        <f t="shared" si="2"/>
        <v>11.6</v>
      </c>
      <c r="K116" s="115"/>
    </row>
    <row r="117" spans="1:11" ht="10.5" customHeight="1">
      <c r="A117" s="114"/>
      <c r="B117" s="107">
        <v>20</v>
      </c>
      <c r="C117" s="10" t="s">
        <v>98</v>
      </c>
      <c r="D117" s="118" t="s">
        <v>98</v>
      </c>
      <c r="E117" s="118" t="s">
        <v>25</v>
      </c>
      <c r="F117" s="154" t="s">
        <v>272</v>
      </c>
      <c r="G117" s="155"/>
      <c r="H117" s="11" t="s">
        <v>811</v>
      </c>
      <c r="I117" s="14">
        <v>0.57999999999999996</v>
      </c>
      <c r="J117" s="109">
        <f t="shared" si="2"/>
        <v>11.6</v>
      </c>
      <c r="K117" s="115"/>
    </row>
    <row r="118" spans="1:11" ht="24">
      <c r="A118" s="114"/>
      <c r="B118" s="107">
        <v>20</v>
      </c>
      <c r="C118" s="10" t="s">
        <v>812</v>
      </c>
      <c r="D118" s="118" t="s">
        <v>812</v>
      </c>
      <c r="E118" s="118" t="s">
        <v>294</v>
      </c>
      <c r="F118" s="154" t="s">
        <v>239</v>
      </c>
      <c r="G118" s="155"/>
      <c r="H118" s="11" t="s">
        <v>813</v>
      </c>
      <c r="I118" s="14">
        <v>0.78</v>
      </c>
      <c r="J118" s="109">
        <f t="shared" si="2"/>
        <v>15.600000000000001</v>
      </c>
      <c r="K118" s="115"/>
    </row>
    <row r="119" spans="1:11" ht="24">
      <c r="A119" s="114"/>
      <c r="B119" s="107">
        <v>20</v>
      </c>
      <c r="C119" s="10" t="s">
        <v>814</v>
      </c>
      <c r="D119" s="118" t="s">
        <v>814</v>
      </c>
      <c r="E119" s="118" t="s">
        <v>272</v>
      </c>
      <c r="F119" s="154"/>
      <c r="G119" s="155"/>
      <c r="H119" s="11" t="s">
        <v>815</v>
      </c>
      <c r="I119" s="14">
        <v>0.38</v>
      </c>
      <c r="J119" s="109">
        <f t="shared" ref="J119:J150" si="3">I119*B119</f>
        <v>7.6</v>
      </c>
      <c r="K119" s="115"/>
    </row>
    <row r="120" spans="1:11" ht="36">
      <c r="A120" s="114"/>
      <c r="B120" s="107">
        <v>20</v>
      </c>
      <c r="C120" s="10" t="s">
        <v>816</v>
      </c>
      <c r="D120" s="118" t="s">
        <v>886</v>
      </c>
      <c r="E120" s="118" t="s">
        <v>817</v>
      </c>
      <c r="F120" s="154" t="s">
        <v>239</v>
      </c>
      <c r="G120" s="155"/>
      <c r="H120" s="11" t="s">
        <v>818</v>
      </c>
      <c r="I120" s="14">
        <v>1.1200000000000001</v>
      </c>
      <c r="J120" s="109">
        <f t="shared" si="3"/>
        <v>22.400000000000002</v>
      </c>
      <c r="K120" s="115"/>
    </row>
    <row r="121" spans="1:11" ht="36">
      <c r="A121" s="114"/>
      <c r="B121" s="107">
        <v>20</v>
      </c>
      <c r="C121" s="10" t="s">
        <v>816</v>
      </c>
      <c r="D121" s="118" t="s">
        <v>887</v>
      </c>
      <c r="E121" s="118" t="s">
        <v>231</v>
      </c>
      <c r="F121" s="154" t="s">
        <v>239</v>
      </c>
      <c r="G121" s="155"/>
      <c r="H121" s="11" t="s">
        <v>818</v>
      </c>
      <c r="I121" s="14">
        <v>1.22</v>
      </c>
      <c r="J121" s="109">
        <f t="shared" si="3"/>
        <v>24.4</v>
      </c>
      <c r="K121" s="115"/>
    </row>
    <row r="122" spans="1:11" ht="22.5" customHeight="1">
      <c r="A122" s="114"/>
      <c r="B122" s="107">
        <v>5</v>
      </c>
      <c r="C122" s="10" t="s">
        <v>819</v>
      </c>
      <c r="D122" s="118" t="s">
        <v>888</v>
      </c>
      <c r="E122" s="118" t="s">
        <v>23</v>
      </c>
      <c r="F122" s="154" t="s">
        <v>635</v>
      </c>
      <c r="G122" s="155"/>
      <c r="H122" s="11" t="s">
        <v>820</v>
      </c>
      <c r="I122" s="14">
        <v>0.88</v>
      </c>
      <c r="J122" s="109">
        <f t="shared" si="3"/>
        <v>4.4000000000000004</v>
      </c>
      <c r="K122" s="115"/>
    </row>
    <row r="123" spans="1:11" ht="22.5" customHeight="1">
      <c r="A123" s="114"/>
      <c r="B123" s="107">
        <v>5</v>
      </c>
      <c r="C123" s="10" t="s">
        <v>819</v>
      </c>
      <c r="D123" s="118" t="s">
        <v>888</v>
      </c>
      <c r="E123" s="118" t="s">
        <v>25</v>
      </c>
      <c r="F123" s="154" t="s">
        <v>635</v>
      </c>
      <c r="G123" s="155"/>
      <c r="H123" s="11" t="s">
        <v>820</v>
      </c>
      <c r="I123" s="14">
        <v>0.88</v>
      </c>
      <c r="J123" s="109">
        <f t="shared" si="3"/>
        <v>4.4000000000000004</v>
      </c>
      <c r="K123" s="115"/>
    </row>
    <row r="124" spans="1:11" ht="24">
      <c r="A124" s="114"/>
      <c r="B124" s="107">
        <v>5</v>
      </c>
      <c r="C124" s="10" t="s">
        <v>821</v>
      </c>
      <c r="D124" s="118" t="s">
        <v>821</v>
      </c>
      <c r="E124" s="118" t="s">
        <v>25</v>
      </c>
      <c r="F124" s="154" t="s">
        <v>107</v>
      </c>
      <c r="G124" s="155"/>
      <c r="H124" s="11" t="s">
        <v>237</v>
      </c>
      <c r="I124" s="14">
        <v>2.11</v>
      </c>
      <c r="J124" s="109">
        <f t="shared" si="3"/>
        <v>10.549999999999999</v>
      </c>
      <c r="K124" s="115"/>
    </row>
    <row r="125" spans="1:11" ht="24">
      <c r="A125" s="114"/>
      <c r="B125" s="107">
        <v>3</v>
      </c>
      <c r="C125" s="10" t="s">
        <v>821</v>
      </c>
      <c r="D125" s="118" t="s">
        <v>821</v>
      </c>
      <c r="E125" s="118" t="s">
        <v>25</v>
      </c>
      <c r="F125" s="154" t="s">
        <v>210</v>
      </c>
      <c r="G125" s="155"/>
      <c r="H125" s="11" t="s">
        <v>237</v>
      </c>
      <c r="I125" s="14">
        <v>2.11</v>
      </c>
      <c r="J125" s="109">
        <f t="shared" si="3"/>
        <v>6.33</v>
      </c>
      <c r="K125" s="115"/>
    </row>
    <row r="126" spans="1:11" ht="24">
      <c r="A126" s="114"/>
      <c r="B126" s="107">
        <v>5</v>
      </c>
      <c r="C126" s="10" t="s">
        <v>821</v>
      </c>
      <c r="D126" s="118" t="s">
        <v>821</v>
      </c>
      <c r="E126" s="118" t="s">
        <v>26</v>
      </c>
      <c r="F126" s="154" t="s">
        <v>107</v>
      </c>
      <c r="G126" s="155"/>
      <c r="H126" s="11" t="s">
        <v>237</v>
      </c>
      <c r="I126" s="14">
        <v>2.11</v>
      </c>
      <c r="J126" s="109">
        <f t="shared" si="3"/>
        <v>10.549999999999999</v>
      </c>
      <c r="K126" s="115"/>
    </row>
    <row r="127" spans="1:11" ht="24">
      <c r="A127" s="114"/>
      <c r="B127" s="107">
        <v>3</v>
      </c>
      <c r="C127" s="10" t="s">
        <v>821</v>
      </c>
      <c r="D127" s="118" t="s">
        <v>821</v>
      </c>
      <c r="E127" s="118" t="s">
        <v>26</v>
      </c>
      <c r="F127" s="154" t="s">
        <v>210</v>
      </c>
      <c r="G127" s="155"/>
      <c r="H127" s="11" t="s">
        <v>237</v>
      </c>
      <c r="I127" s="14">
        <v>2.11</v>
      </c>
      <c r="J127" s="109">
        <f t="shared" si="3"/>
        <v>6.33</v>
      </c>
      <c r="K127" s="115"/>
    </row>
    <row r="128" spans="1:11" ht="24">
      <c r="A128" s="114"/>
      <c r="B128" s="107">
        <v>5</v>
      </c>
      <c r="C128" s="10" t="s">
        <v>821</v>
      </c>
      <c r="D128" s="118" t="s">
        <v>821</v>
      </c>
      <c r="E128" s="118" t="s">
        <v>27</v>
      </c>
      <c r="F128" s="154" t="s">
        <v>107</v>
      </c>
      <c r="G128" s="155"/>
      <c r="H128" s="11" t="s">
        <v>237</v>
      </c>
      <c r="I128" s="14">
        <v>2.11</v>
      </c>
      <c r="J128" s="109">
        <f t="shared" si="3"/>
        <v>10.549999999999999</v>
      </c>
      <c r="K128" s="115"/>
    </row>
    <row r="129" spans="1:11" ht="24">
      <c r="A129" s="114"/>
      <c r="B129" s="107">
        <v>3</v>
      </c>
      <c r="C129" s="10" t="s">
        <v>821</v>
      </c>
      <c r="D129" s="118" t="s">
        <v>821</v>
      </c>
      <c r="E129" s="118" t="s">
        <v>27</v>
      </c>
      <c r="F129" s="154" t="s">
        <v>210</v>
      </c>
      <c r="G129" s="155"/>
      <c r="H129" s="11" t="s">
        <v>237</v>
      </c>
      <c r="I129" s="14">
        <v>2.11</v>
      </c>
      <c r="J129" s="109">
        <f t="shared" si="3"/>
        <v>6.33</v>
      </c>
      <c r="K129" s="115"/>
    </row>
    <row r="130" spans="1:11" ht="36">
      <c r="A130" s="114"/>
      <c r="B130" s="107">
        <v>4</v>
      </c>
      <c r="C130" s="10" t="s">
        <v>822</v>
      </c>
      <c r="D130" s="118" t="s">
        <v>889</v>
      </c>
      <c r="E130" s="118" t="s">
        <v>651</v>
      </c>
      <c r="F130" s="154" t="s">
        <v>823</v>
      </c>
      <c r="G130" s="155"/>
      <c r="H130" s="11" t="s">
        <v>824</v>
      </c>
      <c r="I130" s="14">
        <v>2.41</v>
      </c>
      <c r="J130" s="109">
        <f t="shared" si="3"/>
        <v>9.64</v>
      </c>
      <c r="K130" s="115"/>
    </row>
    <row r="131" spans="1:11" ht="36">
      <c r="A131" s="114"/>
      <c r="B131" s="107">
        <v>4</v>
      </c>
      <c r="C131" s="10" t="s">
        <v>822</v>
      </c>
      <c r="D131" s="118" t="s">
        <v>890</v>
      </c>
      <c r="E131" s="118" t="s">
        <v>651</v>
      </c>
      <c r="F131" s="154" t="s">
        <v>825</v>
      </c>
      <c r="G131" s="155"/>
      <c r="H131" s="11" t="s">
        <v>824</v>
      </c>
      <c r="I131" s="14">
        <v>2.41</v>
      </c>
      <c r="J131" s="109">
        <f t="shared" si="3"/>
        <v>9.64</v>
      </c>
      <c r="K131" s="115"/>
    </row>
    <row r="132" spans="1:11" ht="24">
      <c r="A132" s="114"/>
      <c r="B132" s="107">
        <v>4</v>
      </c>
      <c r="C132" s="10" t="s">
        <v>826</v>
      </c>
      <c r="D132" s="118" t="s">
        <v>826</v>
      </c>
      <c r="E132" s="118"/>
      <c r="F132" s="154"/>
      <c r="G132" s="155"/>
      <c r="H132" s="11" t="s">
        <v>827</v>
      </c>
      <c r="I132" s="14">
        <v>0.6</v>
      </c>
      <c r="J132" s="109">
        <f t="shared" si="3"/>
        <v>2.4</v>
      </c>
      <c r="K132" s="115"/>
    </row>
    <row r="133" spans="1:11" ht="24">
      <c r="A133" s="114"/>
      <c r="B133" s="107">
        <v>4</v>
      </c>
      <c r="C133" s="10" t="s">
        <v>828</v>
      </c>
      <c r="D133" s="118" t="s">
        <v>828</v>
      </c>
      <c r="E133" s="118"/>
      <c r="F133" s="154"/>
      <c r="G133" s="155"/>
      <c r="H133" s="11" t="s">
        <v>829</v>
      </c>
      <c r="I133" s="14">
        <v>0.71</v>
      </c>
      <c r="J133" s="109">
        <f t="shared" si="3"/>
        <v>2.84</v>
      </c>
      <c r="K133" s="115"/>
    </row>
    <row r="134" spans="1:11" ht="24">
      <c r="A134" s="114"/>
      <c r="B134" s="107">
        <v>3</v>
      </c>
      <c r="C134" s="10" t="s">
        <v>830</v>
      </c>
      <c r="D134" s="118" t="s">
        <v>830</v>
      </c>
      <c r="E134" s="118"/>
      <c r="F134" s="154"/>
      <c r="G134" s="155"/>
      <c r="H134" s="11" t="s">
        <v>831</v>
      </c>
      <c r="I134" s="14">
        <v>0.74</v>
      </c>
      <c r="J134" s="109">
        <f t="shared" si="3"/>
        <v>2.2199999999999998</v>
      </c>
      <c r="K134" s="115"/>
    </row>
    <row r="135" spans="1:11" ht="24">
      <c r="A135" s="114"/>
      <c r="B135" s="107">
        <v>1</v>
      </c>
      <c r="C135" s="10" t="s">
        <v>832</v>
      </c>
      <c r="D135" s="118" t="s">
        <v>891</v>
      </c>
      <c r="E135" s="118" t="s">
        <v>25</v>
      </c>
      <c r="F135" s="154"/>
      <c r="G135" s="155"/>
      <c r="H135" s="11" t="s">
        <v>833</v>
      </c>
      <c r="I135" s="14">
        <v>0.59</v>
      </c>
      <c r="J135" s="109">
        <f t="shared" si="3"/>
        <v>0.59</v>
      </c>
      <c r="K135" s="115"/>
    </row>
    <row r="136" spans="1:11" ht="24">
      <c r="A136" s="114"/>
      <c r="B136" s="107">
        <v>1</v>
      </c>
      <c r="C136" s="10" t="s">
        <v>832</v>
      </c>
      <c r="D136" s="118" t="s">
        <v>891</v>
      </c>
      <c r="E136" s="118" t="s">
        <v>26</v>
      </c>
      <c r="F136" s="154"/>
      <c r="G136" s="155"/>
      <c r="H136" s="11" t="s">
        <v>833</v>
      </c>
      <c r="I136" s="14">
        <v>0.59</v>
      </c>
      <c r="J136" s="109">
        <f t="shared" si="3"/>
        <v>0.59</v>
      </c>
      <c r="K136" s="115"/>
    </row>
    <row r="137" spans="1:11" ht="24">
      <c r="A137" s="114"/>
      <c r="B137" s="107">
        <v>2</v>
      </c>
      <c r="C137" s="10" t="s">
        <v>834</v>
      </c>
      <c r="D137" s="118" t="s">
        <v>834</v>
      </c>
      <c r="E137" s="118" t="s">
        <v>272</v>
      </c>
      <c r="F137" s="154"/>
      <c r="G137" s="155"/>
      <c r="H137" s="11" t="s">
        <v>835</v>
      </c>
      <c r="I137" s="14">
        <v>1.92</v>
      </c>
      <c r="J137" s="109">
        <f t="shared" si="3"/>
        <v>3.84</v>
      </c>
      <c r="K137" s="115"/>
    </row>
    <row r="138" spans="1:11" ht="24">
      <c r="A138" s="114"/>
      <c r="B138" s="107">
        <v>2</v>
      </c>
      <c r="C138" s="10" t="s">
        <v>836</v>
      </c>
      <c r="D138" s="118" t="s">
        <v>836</v>
      </c>
      <c r="E138" s="118" t="s">
        <v>273</v>
      </c>
      <c r="F138" s="154"/>
      <c r="G138" s="155"/>
      <c r="H138" s="11" t="s">
        <v>837</v>
      </c>
      <c r="I138" s="14">
        <v>1.91</v>
      </c>
      <c r="J138" s="109">
        <f t="shared" si="3"/>
        <v>3.82</v>
      </c>
      <c r="K138" s="115"/>
    </row>
    <row r="139" spans="1:11" ht="24">
      <c r="A139" s="114"/>
      <c r="B139" s="107">
        <v>1</v>
      </c>
      <c r="C139" s="10" t="s">
        <v>836</v>
      </c>
      <c r="D139" s="118" t="s">
        <v>836</v>
      </c>
      <c r="E139" s="118" t="s">
        <v>271</v>
      </c>
      <c r="F139" s="154"/>
      <c r="G139" s="155"/>
      <c r="H139" s="11" t="s">
        <v>837</v>
      </c>
      <c r="I139" s="14">
        <v>1.91</v>
      </c>
      <c r="J139" s="109">
        <f t="shared" si="3"/>
        <v>1.91</v>
      </c>
      <c r="K139" s="115"/>
    </row>
    <row r="140" spans="1:11" ht="24">
      <c r="A140" s="114"/>
      <c r="B140" s="107">
        <v>1</v>
      </c>
      <c r="C140" s="10" t="s">
        <v>836</v>
      </c>
      <c r="D140" s="118" t="s">
        <v>836</v>
      </c>
      <c r="E140" s="118" t="s">
        <v>272</v>
      </c>
      <c r="F140" s="154"/>
      <c r="G140" s="155"/>
      <c r="H140" s="11" t="s">
        <v>837</v>
      </c>
      <c r="I140" s="14">
        <v>1.91</v>
      </c>
      <c r="J140" s="109">
        <f t="shared" si="3"/>
        <v>1.91</v>
      </c>
      <c r="K140" s="115"/>
    </row>
    <row r="141" spans="1:11" ht="24">
      <c r="A141" s="114"/>
      <c r="B141" s="107">
        <v>1</v>
      </c>
      <c r="C141" s="10" t="s">
        <v>838</v>
      </c>
      <c r="D141" s="118" t="s">
        <v>838</v>
      </c>
      <c r="E141" s="118" t="s">
        <v>273</v>
      </c>
      <c r="F141" s="154"/>
      <c r="G141" s="155"/>
      <c r="H141" s="11" t="s">
        <v>839</v>
      </c>
      <c r="I141" s="14">
        <v>1.93</v>
      </c>
      <c r="J141" s="109">
        <f t="shared" si="3"/>
        <v>1.93</v>
      </c>
      <c r="K141" s="115"/>
    </row>
    <row r="142" spans="1:11" ht="24">
      <c r="A142" s="114"/>
      <c r="B142" s="107">
        <v>1</v>
      </c>
      <c r="C142" s="10" t="s">
        <v>838</v>
      </c>
      <c r="D142" s="118" t="s">
        <v>838</v>
      </c>
      <c r="E142" s="118" t="s">
        <v>272</v>
      </c>
      <c r="F142" s="154"/>
      <c r="G142" s="155"/>
      <c r="H142" s="11" t="s">
        <v>839</v>
      </c>
      <c r="I142" s="14">
        <v>1.93</v>
      </c>
      <c r="J142" s="109">
        <f t="shared" si="3"/>
        <v>1.93</v>
      </c>
      <c r="K142" s="115"/>
    </row>
    <row r="143" spans="1:11" ht="24">
      <c r="A143" s="114"/>
      <c r="B143" s="107">
        <v>1</v>
      </c>
      <c r="C143" s="10" t="s">
        <v>840</v>
      </c>
      <c r="D143" s="118" t="s">
        <v>840</v>
      </c>
      <c r="E143" s="118" t="s">
        <v>273</v>
      </c>
      <c r="F143" s="154"/>
      <c r="G143" s="155"/>
      <c r="H143" s="11" t="s">
        <v>841</v>
      </c>
      <c r="I143" s="14">
        <v>1.93</v>
      </c>
      <c r="J143" s="109">
        <f t="shared" si="3"/>
        <v>1.93</v>
      </c>
      <c r="K143" s="115"/>
    </row>
    <row r="144" spans="1:11" ht="24">
      <c r="A144" s="114"/>
      <c r="B144" s="107">
        <v>1</v>
      </c>
      <c r="C144" s="10" t="s">
        <v>840</v>
      </c>
      <c r="D144" s="118" t="s">
        <v>840</v>
      </c>
      <c r="E144" s="118" t="s">
        <v>271</v>
      </c>
      <c r="F144" s="154"/>
      <c r="G144" s="155"/>
      <c r="H144" s="11" t="s">
        <v>841</v>
      </c>
      <c r="I144" s="14">
        <v>1.93</v>
      </c>
      <c r="J144" s="109">
        <f t="shared" si="3"/>
        <v>1.93</v>
      </c>
      <c r="K144" s="115"/>
    </row>
    <row r="145" spans="1:11" ht="24">
      <c r="A145" s="114"/>
      <c r="B145" s="107">
        <v>1</v>
      </c>
      <c r="C145" s="10" t="s">
        <v>840</v>
      </c>
      <c r="D145" s="118" t="s">
        <v>840</v>
      </c>
      <c r="E145" s="118" t="s">
        <v>272</v>
      </c>
      <c r="F145" s="154"/>
      <c r="G145" s="155"/>
      <c r="H145" s="11" t="s">
        <v>841</v>
      </c>
      <c r="I145" s="14">
        <v>1.93</v>
      </c>
      <c r="J145" s="109">
        <f t="shared" si="3"/>
        <v>1.93</v>
      </c>
      <c r="K145" s="115"/>
    </row>
    <row r="146" spans="1:11" ht="24">
      <c r="A146" s="114"/>
      <c r="B146" s="107">
        <v>2</v>
      </c>
      <c r="C146" s="10" t="s">
        <v>842</v>
      </c>
      <c r="D146" s="118" t="s">
        <v>842</v>
      </c>
      <c r="E146" s="118" t="s">
        <v>107</v>
      </c>
      <c r="F146" s="154"/>
      <c r="G146" s="155"/>
      <c r="H146" s="11" t="s">
        <v>843</v>
      </c>
      <c r="I146" s="14">
        <v>2.37</v>
      </c>
      <c r="J146" s="109">
        <f t="shared" si="3"/>
        <v>4.74</v>
      </c>
      <c r="K146" s="115"/>
    </row>
    <row r="147" spans="1:11" ht="24">
      <c r="A147" s="114"/>
      <c r="B147" s="107">
        <v>2</v>
      </c>
      <c r="C147" s="10" t="s">
        <v>842</v>
      </c>
      <c r="D147" s="118" t="s">
        <v>842</v>
      </c>
      <c r="E147" s="118" t="s">
        <v>210</v>
      </c>
      <c r="F147" s="154"/>
      <c r="G147" s="155"/>
      <c r="H147" s="11" t="s">
        <v>843</v>
      </c>
      <c r="I147" s="14">
        <v>2.37</v>
      </c>
      <c r="J147" s="109">
        <f t="shared" si="3"/>
        <v>4.74</v>
      </c>
      <c r="K147" s="115"/>
    </row>
    <row r="148" spans="1:11" ht="24">
      <c r="A148" s="114"/>
      <c r="B148" s="107">
        <v>2</v>
      </c>
      <c r="C148" s="10" t="s">
        <v>513</v>
      </c>
      <c r="D148" s="118" t="s">
        <v>513</v>
      </c>
      <c r="E148" s="118" t="s">
        <v>107</v>
      </c>
      <c r="F148" s="154"/>
      <c r="G148" s="155"/>
      <c r="H148" s="11" t="s">
        <v>515</v>
      </c>
      <c r="I148" s="14">
        <v>2.37</v>
      </c>
      <c r="J148" s="109">
        <f t="shared" si="3"/>
        <v>4.74</v>
      </c>
      <c r="K148" s="115"/>
    </row>
    <row r="149" spans="1:11" ht="24">
      <c r="A149" s="114"/>
      <c r="B149" s="107">
        <v>1</v>
      </c>
      <c r="C149" s="10" t="s">
        <v>844</v>
      </c>
      <c r="D149" s="118" t="s">
        <v>892</v>
      </c>
      <c r="E149" s="118" t="s">
        <v>26</v>
      </c>
      <c r="F149" s="154"/>
      <c r="G149" s="155"/>
      <c r="H149" s="11" t="s">
        <v>845</v>
      </c>
      <c r="I149" s="14">
        <v>3.84</v>
      </c>
      <c r="J149" s="109">
        <f t="shared" si="3"/>
        <v>3.84</v>
      </c>
      <c r="K149" s="115"/>
    </row>
    <row r="150" spans="1:11" ht="24">
      <c r="A150" s="114"/>
      <c r="B150" s="107">
        <v>1</v>
      </c>
      <c r="C150" s="10" t="s">
        <v>844</v>
      </c>
      <c r="D150" s="118" t="s">
        <v>892</v>
      </c>
      <c r="E150" s="118" t="s">
        <v>27</v>
      </c>
      <c r="F150" s="154"/>
      <c r="G150" s="155"/>
      <c r="H150" s="11" t="s">
        <v>845</v>
      </c>
      <c r="I150" s="14">
        <v>3.84</v>
      </c>
      <c r="J150" s="109">
        <f t="shared" si="3"/>
        <v>3.84</v>
      </c>
      <c r="K150" s="115"/>
    </row>
    <row r="151" spans="1:11" ht="13.5" customHeight="1">
      <c r="A151" s="114"/>
      <c r="B151" s="107">
        <v>1</v>
      </c>
      <c r="C151" s="10" t="s">
        <v>846</v>
      </c>
      <c r="D151" s="118" t="s">
        <v>846</v>
      </c>
      <c r="E151" s="118" t="s">
        <v>847</v>
      </c>
      <c r="F151" s="154"/>
      <c r="G151" s="155"/>
      <c r="H151" s="11" t="s">
        <v>848</v>
      </c>
      <c r="I151" s="14">
        <v>0.63</v>
      </c>
      <c r="J151" s="109">
        <f t="shared" ref="J151:J153" si="4">I151*B151</f>
        <v>0.63</v>
      </c>
      <c r="K151" s="115"/>
    </row>
    <row r="152" spans="1:11" ht="13.5" customHeight="1">
      <c r="A152" s="114"/>
      <c r="B152" s="107">
        <v>2</v>
      </c>
      <c r="C152" s="10" t="s">
        <v>849</v>
      </c>
      <c r="D152" s="118" t="s">
        <v>849</v>
      </c>
      <c r="E152" s="118" t="s">
        <v>583</v>
      </c>
      <c r="F152" s="154"/>
      <c r="G152" s="155"/>
      <c r="H152" s="11" t="s">
        <v>850</v>
      </c>
      <c r="I152" s="14">
        <v>0.63</v>
      </c>
      <c r="J152" s="109">
        <f t="shared" si="4"/>
        <v>1.26</v>
      </c>
      <c r="K152" s="115"/>
    </row>
    <row r="153" spans="1:11" ht="48">
      <c r="A153" s="114"/>
      <c r="B153" s="108">
        <v>1</v>
      </c>
      <c r="C153" s="12" t="s">
        <v>851</v>
      </c>
      <c r="D153" s="119" t="s">
        <v>893</v>
      </c>
      <c r="E153" s="119" t="s">
        <v>717</v>
      </c>
      <c r="F153" s="156"/>
      <c r="G153" s="157"/>
      <c r="H153" s="13" t="s">
        <v>899</v>
      </c>
      <c r="I153" s="15">
        <v>23.52</v>
      </c>
      <c r="J153" s="110">
        <f t="shared" si="4"/>
        <v>23.52</v>
      </c>
      <c r="K153" s="115"/>
    </row>
    <row r="154" spans="1:11">
      <c r="A154" s="114"/>
      <c r="B154" s="126"/>
      <c r="C154" s="126"/>
      <c r="D154" s="126"/>
      <c r="E154" s="126"/>
      <c r="F154" s="126"/>
      <c r="G154" s="126"/>
      <c r="H154" s="126"/>
      <c r="I154" s="127" t="s">
        <v>255</v>
      </c>
      <c r="J154" s="128">
        <f>SUM(J23:J153)</f>
        <v>1045.2599999999998</v>
      </c>
      <c r="K154" s="115"/>
    </row>
    <row r="155" spans="1:11">
      <c r="A155" s="114"/>
      <c r="B155" s="126"/>
      <c r="C155" s="126"/>
      <c r="D155" s="126"/>
      <c r="E155" s="126"/>
      <c r="F155" s="126"/>
      <c r="G155" s="126"/>
      <c r="H155" s="126"/>
      <c r="I155" s="127" t="s">
        <v>908</v>
      </c>
      <c r="J155" s="128">
        <f>J154*-3%</f>
        <v>-31.35779999999999</v>
      </c>
      <c r="K155" s="115"/>
    </row>
    <row r="156" spans="1:11">
      <c r="A156" s="114"/>
      <c r="B156" s="126"/>
      <c r="C156" s="126"/>
      <c r="D156" s="126"/>
      <c r="E156" s="126"/>
      <c r="F156" s="126"/>
      <c r="G156" s="126"/>
      <c r="H156" s="126"/>
      <c r="I156" s="153" t="s">
        <v>926</v>
      </c>
      <c r="J156" s="128">
        <f>-25*36.07/38.21</f>
        <v>-23.599842973043707</v>
      </c>
      <c r="K156" s="115"/>
    </row>
    <row r="157" spans="1:11" outlineLevel="1">
      <c r="A157" s="114"/>
      <c r="B157" s="126"/>
      <c r="C157" s="126"/>
      <c r="D157" s="126"/>
      <c r="E157" s="126"/>
      <c r="F157" s="126"/>
      <c r="G157" s="126"/>
      <c r="H157" s="126"/>
      <c r="I157" s="127" t="s">
        <v>907</v>
      </c>
      <c r="J157" s="128">
        <v>0</v>
      </c>
      <c r="K157" s="115"/>
    </row>
    <row r="158" spans="1:11">
      <c r="A158" s="114"/>
      <c r="B158" s="126"/>
      <c r="C158" s="126"/>
      <c r="D158" s="126"/>
      <c r="E158" s="126"/>
      <c r="F158" s="126"/>
      <c r="G158" s="126"/>
      <c r="H158" s="126"/>
      <c r="I158" s="127" t="s">
        <v>257</v>
      </c>
      <c r="J158" s="128">
        <f>SUM(J154:J157)</f>
        <v>990.30235702695609</v>
      </c>
      <c r="K158" s="115"/>
    </row>
    <row r="159" spans="1:11">
      <c r="A159" s="6"/>
      <c r="B159" s="7"/>
      <c r="C159" s="7"/>
      <c r="D159" s="7"/>
      <c r="E159" s="7"/>
      <c r="F159" s="7"/>
      <c r="G159" s="7"/>
      <c r="H159" s="7" t="s">
        <v>927</v>
      </c>
      <c r="I159" s="7"/>
      <c r="J159" s="7"/>
      <c r="K159" s="8"/>
    </row>
    <row r="161" spans="8:9">
      <c r="H161" s="1" t="s">
        <v>900</v>
      </c>
      <c r="I161" s="91">
        <f>'Tax Invoice'!E14</f>
        <v>38.090000000000003</v>
      </c>
    </row>
    <row r="162" spans="8:9">
      <c r="H162" s="1" t="s">
        <v>705</v>
      </c>
      <c r="I162" s="91">
        <f>'Tax Invoice'!M11</f>
        <v>36.17</v>
      </c>
    </row>
    <row r="163" spans="8:9">
      <c r="H163" s="1" t="s">
        <v>708</v>
      </c>
      <c r="I163" s="91">
        <f>I165/I162</f>
        <v>1042.8702454840134</v>
      </c>
    </row>
    <row r="164" spans="8:9">
      <c r="H164" s="1" t="s">
        <v>709</v>
      </c>
      <c r="I164" s="91">
        <f>I166/I162</f>
        <v>1042.8702454840134</v>
      </c>
    </row>
    <row r="165" spans="8:9">
      <c r="H165" s="1" t="s">
        <v>706</v>
      </c>
      <c r="I165" s="91">
        <f>I166</f>
        <v>37720.616779156764</v>
      </c>
    </row>
    <row r="166" spans="8:9">
      <c r="H166" s="1" t="s">
        <v>707</v>
      </c>
      <c r="I166" s="91">
        <f>J158*I161</f>
        <v>37720.616779156764</v>
      </c>
    </row>
  </sheetData>
  <mergeCells count="135">
    <mergeCell ref="F36:G36"/>
    <mergeCell ref="F37:G37"/>
    <mergeCell ref="F38:G38"/>
    <mergeCell ref="F39:G39"/>
    <mergeCell ref="F40:G40"/>
    <mergeCell ref="J11:J12"/>
    <mergeCell ref="J15:J16"/>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 ref="F35:G35"/>
    <mergeCell ref="F46:G46"/>
    <mergeCell ref="F47:G47"/>
    <mergeCell ref="F48:G48"/>
    <mergeCell ref="F49:G49"/>
    <mergeCell ref="F50:G50"/>
    <mergeCell ref="F41:G41"/>
    <mergeCell ref="F42:G42"/>
    <mergeCell ref="F43:G43"/>
    <mergeCell ref="F44:G44"/>
    <mergeCell ref="F45:G45"/>
    <mergeCell ref="F56:G56"/>
    <mergeCell ref="F57:G57"/>
    <mergeCell ref="F58:G58"/>
    <mergeCell ref="F59:G59"/>
    <mergeCell ref="F60:G60"/>
    <mergeCell ref="F51:G51"/>
    <mergeCell ref="F52:G52"/>
    <mergeCell ref="F53:G53"/>
    <mergeCell ref="F54:G54"/>
    <mergeCell ref="F55:G55"/>
    <mergeCell ref="F66:G66"/>
    <mergeCell ref="F67:G67"/>
    <mergeCell ref="F68:G68"/>
    <mergeCell ref="F69:G69"/>
    <mergeCell ref="F70:G70"/>
    <mergeCell ref="F61:G61"/>
    <mergeCell ref="F62:G62"/>
    <mergeCell ref="F63:G63"/>
    <mergeCell ref="F64:G64"/>
    <mergeCell ref="F65:G65"/>
    <mergeCell ref="F76:G76"/>
    <mergeCell ref="F77:G77"/>
    <mergeCell ref="F78:G78"/>
    <mergeCell ref="F79:G79"/>
    <mergeCell ref="F80:G80"/>
    <mergeCell ref="F71:G71"/>
    <mergeCell ref="F72:G72"/>
    <mergeCell ref="F73:G73"/>
    <mergeCell ref="F74:G74"/>
    <mergeCell ref="F75:G75"/>
    <mergeCell ref="F86:G86"/>
    <mergeCell ref="F87:G87"/>
    <mergeCell ref="F88:G88"/>
    <mergeCell ref="F89:G89"/>
    <mergeCell ref="F90:G90"/>
    <mergeCell ref="F81:G81"/>
    <mergeCell ref="F82:G82"/>
    <mergeCell ref="F83:G83"/>
    <mergeCell ref="F84:G84"/>
    <mergeCell ref="F85:G85"/>
    <mergeCell ref="F96:G96"/>
    <mergeCell ref="F97:G97"/>
    <mergeCell ref="F98:G98"/>
    <mergeCell ref="F99:G99"/>
    <mergeCell ref="F100:G100"/>
    <mergeCell ref="F91:G91"/>
    <mergeCell ref="F92:G92"/>
    <mergeCell ref="F93:G93"/>
    <mergeCell ref="F94:G94"/>
    <mergeCell ref="F95:G95"/>
    <mergeCell ref="F106:G106"/>
    <mergeCell ref="F107:G107"/>
    <mergeCell ref="F108:G108"/>
    <mergeCell ref="F109:G109"/>
    <mergeCell ref="F110:G110"/>
    <mergeCell ref="F101:G101"/>
    <mergeCell ref="F102:G102"/>
    <mergeCell ref="F103:G103"/>
    <mergeCell ref="F104:G104"/>
    <mergeCell ref="F105:G105"/>
    <mergeCell ref="F116:G116"/>
    <mergeCell ref="F117:G117"/>
    <mergeCell ref="F118:G118"/>
    <mergeCell ref="F119:G119"/>
    <mergeCell ref="F120:G120"/>
    <mergeCell ref="F111:G111"/>
    <mergeCell ref="F112:G112"/>
    <mergeCell ref="F113:G113"/>
    <mergeCell ref="F114:G114"/>
    <mergeCell ref="F115:G115"/>
    <mergeCell ref="F126:G126"/>
    <mergeCell ref="F127:G127"/>
    <mergeCell ref="F128:G128"/>
    <mergeCell ref="F129:G129"/>
    <mergeCell ref="F130:G130"/>
    <mergeCell ref="F121:G121"/>
    <mergeCell ref="F122:G122"/>
    <mergeCell ref="F123:G123"/>
    <mergeCell ref="F124:G124"/>
    <mergeCell ref="F125:G125"/>
    <mergeCell ref="F136:G136"/>
    <mergeCell ref="F137:G137"/>
    <mergeCell ref="F138:G138"/>
    <mergeCell ref="F139:G139"/>
    <mergeCell ref="F140:G140"/>
    <mergeCell ref="F131:G131"/>
    <mergeCell ref="F132:G132"/>
    <mergeCell ref="F133:G133"/>
    <mergeCell ref="F134:G134"/>
    <mergeCell ref="F135:G135"/>
    <mergeCell ref="F151:G151"/>
    <mergeCell ref="F152:G152"/>
    <mergeCell ref="F153:G153"/>
    <mergeCell ref="F146:G146"/>
    <mergeCell ref="F147:G147"/>
    <mergeCell ref="F148:G148"/>
    <mergeCell ref="F149:G149"/>
    <mergeCell ref="F150:G150"/>
    <mergeCell ref="F141:G141"/>
    <mergeCell ref="F142:G142"/>
    <mergeCell ref="F143:G143"/>
    <mergeCell ref="F144:G144"/>
    <mergeCell ref="F145:G145"/>
  </mergeCells>
  <printOptions horizontalCentered="1"/>
  <pageMargins left="0.11" right="0.11" top="0.32" bottom="0.31" header="0.17" footer="0.12000000000000001"/>
  <pageSetup paperSize="9" scale="70"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52"/>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869</v>
      </c>
      <c r="O1" t="s">
        <v>144</v>
      </c>
      <c r="T1" t="s">
        <v>255</v>
      </c>
      <c r="U1">
        <v>1045.2599999999998</v>
      </c>
    </row>
    <row r="2" spans="1:21" ht="15.75">
      <c r="A2" s="114"/>
      <c r="B2" s="124" t="s">
        <v>134</v>
      </c>
      <c r="C2" s="120"/>
      <c r="D2" s="120"/>
      <c r="E2" s="120"/>
      <c r="F2" s="120"/>
      <c r="G2" s="120"/>
      <c r="H2" s="120"/>
      <c r="I2" s="125" t="s">
        <v>140</v>
      </c>
      <c r="J2" s="115"/>
      <c r="T2" t="s">
        <v>184</v>
      </c>
      <c r="U2">
        <v>31.36</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1076.6199999999997</v>
      </c>
    </row>
    <row r="5" spans="1:21">
      <c r="A5" s="114"/>
      <c r="B5" s="121" t="s">
        <v>137</v>
      </c>
      <c r="C5" s="120"/>
      <c r="D5" s="120"/>
      <c r="E5" s="120"/>
      <c r="F5" s="120"/>
      <c r="G5" s="120"/>
      <c r="H5" s="120"/>
      <c r="I5" s="120"/>
      <c r="J5" s="115"/>
      <c r="S5" t="s">
        <v>894</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710</v>
      </c>
      <c r="C10" s="120"/>
      <c r="D10" s="120"/>
      <c r="E10" s="115"/>
      <c r="F10" s="116"/>
      <c r="G10" s="116" t="s">
        <v>710</v>
      </c>
      <c r="H10" s="120"/>
      <c r="I10" s="158"/>
      <c r="J10" s="115"/>
    </row>
    <row r="11" spans="1:21">
      <c r="A11" s="114"/>
      <c r="B11" s="114" t="s">
        <v>711</v>
      </c>
      <c r="C11" s="120"/>
      <c r="D11" s="120"/>
      <c r="E11" s="115"/>
      <c r="F11" s="116"/>
      <c r="G11" s="116" t="s">
        <v>711</v>
      </c>
      <c r="H11" s="120"/>
      <c r="I11" s="159"/>
      <c r="J11" s="115"/>
    </row>
    <row r="12" spans="1:21">
      <c r="A12" s="114"/>
      <c r="B12" s="114" t="s">
        <v>712</v>
      </c>
      <c r="C12" s="120"/>
      <c r="D12" s="120"/>
      <c r="E12" s="115"/>
      <c r="F12" s="116"/>
      <c r="G12" s="116" t="s">
        <v>712</v>
      </c>
      <c r="H12" s="120"/>
      <c r="I12" s="120"/>
      <c r="J12" s="115"/>
    </row>
    <row r="13" spans="1:21">
      <c r="A13" s="114"/>
      <c r="B13" s="114" t="s">
        <v>713</v>
      </c>
      <c r="C13" s="120"/>
      <c r="D13" s="120"/>
      <c r="E13" s="115"/>
      <c r="F13" s="116"/>
      <c r="G13" s="116" t="s">
        <v>713</v>
      </c>
      <c r="H13" s="120"/>
      <c r="I13" s="99" t="s">
        <v>11</v>
      </c>
      <c r="J13" s="115"/>
    </row>
    <row r="14" spans="1:21">
      <c r="A14" s="114"/>
      <c r="B14" s="114"/>
      <c r="C14" s="120"/>
      <c r="D14" s="120"/>
      <c r="E14" s="115"/>
      <c r="F14" s="116"/>
      <c r="G14" s="116" t="s">
        <v>6</v>
      </c>
      <c r="H14" s="120"/>
      <c r="I14" s="160">
        <v>45190</v>
      </c>
      <c r="J14" s="115"/>
    </row>
    <row r="15" spans="1:21">
      <c r="A15" s="114"/>
      <c r="B15" s="6" t="s">
        <v>6</v>
      </c>
      <c r="C15" s="7"/>
      <c r="D15" s="7"/>
      <c r="E15" s="8"/>
      <c r="F15" s="116"/>
      <c r="G15" s="9"/>
      <c r="H15" s="120"/>
      <c r="I15" s="161"/>
      <c r="J15" s="115"/>
    </row>
    <row r="16" spans="1:21">
      <c r="A16" s="114"/>
      <c r="B16" s="120"/>
      <c r="C16" s="120"/>
      <c r="D16" s="120"/>
      <c r="E16" s="120"/>
      <c r="F16" s="120"/>
      <c r="G16" s="120"/>
      <c r="H16" s="123" t="s">
        <v>142</v>
      </c>
      <c r="I16" s="129">
        <v>40086</v>
      </c>
      <c r="J16" s="115"/>
    </row>
    <row r="17" spans="1:16">
      <c r="A17" s="114"/>
      <c r="B17" s="120" t="s">
        <v>714</v>
      </c>
      <c r="C17" s="120"/>
      <c r="D17" s="120"/>
      <c r="E17" s="120"/>
      <c r="F17" s="120"/>
      <c r="G17" s="120"/>
      <c r="H17" s="123" t="s">
        <v>143</v>
      </c>
      <c r="I17" s="129"/>
      <c r="J17" s="115"/>
    </row>
    <row r="18" spans="1:16" ht="18">
      <c r="A18" s="114"/>
      <c r="B18" s="120" t="s">
        <v>715</v>
      </c>
      <c r="C18" s="120"/>
      <c r="D18" s="120"/>
      <c r="E18" s="120"/>
      <c r="F18" s="120"/>
      <c r="G18" s="120"/>
      <c r="H18" s="122" t="s">
        <v>258</v>
      </c>
      <c r="I18" s="104" t="s">
        <v>133</v>
      </c>
      <c r="J18" s="115"/>
    </row>
    <row r="19" spans="1:16">
      <c r="A19" s="114"/>
      <c r="B19" s="120"/>
      <c r="C19" s="120"/>
      <c r="D19" s="120"/>
      <c r="E19" s="120"/>
      <c r="F19" s="120"/>
      <c r="G19" s="120"/>
      <c r="H19" s="120"/>
      <c r="I19" s="120"/>
      <c r="J19" s="115"/>
      <c r="P19">
        <v>45190</v>
      </c>
    </row>
    <row r="20" spans="1:16">
      <c r="A20" s="114"/>
      <c r="B20" s="100" t="s">
        <v>198</v>
      </c>
      <c r="C20" s="100" t="s">
        <v>199</v>
      </c>
      <c r="D20" s="117" t="s">
        <v>200</v>
      </c>
      <c r="E20" s="162" t="s">
        <v>201</v>
      </c>
      <c r="F20" s="163"/>
      <c r="G20" s="100" t="s">
        <v>169</v>
      </c>
      <c r="H20" s="100" t="s">
        <v>202</v>
      </c>
      <c r="I20" s="100" t="s">
        <v>21</v>
      </c>
      <c r="J20" s="115"/>
    </row>
    <row r="21" spans="1:16">
      <c r="A21" s="114"/>
      <c r="B21" s="105"/>
      <c r="C21" s="105"/>
      <c r="D21" s="106"/>
      <c r="E21" s="164"/>
      <c r="F21" s="165"/>
      <c r="G21" s="105" t="s">
        <v>141</v>
      </c>
      <c r="H21" s="105"/>
      <c r="I21" s="105"/>
      <c r="J21" s="115"/>
    </row>
    <row r="22" spans="1:16" ht="336">
      <c r="A22" s="114"/>
      <c r="B22" s="107">
        <v>1</v>
      </c>
      <c r="C22" s="10" t="s">
        <v>716</v>
      </c>
      <c r="D22" s="118" t="s">
        <v>717</v>
      </c>
      <c r="E22" s="154"/>
      <c r="F22" s="155"/>
      <c r="G22" s="11" t="s">
        <v>895</v>
      </c>
      <c r="H22" s="14">
        <v>29.18</v>
      </c>
      <c r="I22" s="109">
        <f t="shared" ref="I22:I53" si="0">H22*B22</f>
        <v>29.18</v>
      </c>
      <c r="J22" s="115"/>
    </row>
    <row r="23" spans="1:16" ht="48">
      <c r="A23" s="114"/>
      <c r="B23" s="107">
        <v>3</v>
      </c>
      <c r="C23" s="10" t="s">
        <v>718</v>
      </c>
      <c r="D23" s="118" t="s">
        <v>719</v>
      </c>
      <c r="E23" s="154" t="s">
        <v>484</v>
      </c>
      <c r="F23" s="155"/>
      <c r="G23" s="11" t="s">
        <v>720</v>
      </c>
      <c r="H23" s="14">
        <v>0.75</v>
      </c>
      <c r="I23" s="109">
        <f t="shared" si="0"/>
        <v>2.25</v>
      </c>
      <c r="J23" s="115"/>
    </row>
    <row r="24" spans="1:16" ht="108">
      <c r="A24" s="114"/>
      <c r="B24" s="107">
        <v>20</v>
      </c>
      <c r="C24" s="10" t="s">
        <v>43</v>
      </c>
      <c r="D24" s="118" t="s">
        <v>29</v>
      </c>
      <c r="E24" s="154"/>
      <c r="F24" s="155"/>
      <c r="G24" s="11" t="s">
        <v>721</v>
      </c>
      <c r="H24" s="14">
        <v>0.19</v>
      </c>
      <c r="I24" s="109">
        <f t="shared" si="0"/>
        <v>3.8</v>
      </c>
      <c r="J24" s="115"/>
    </row>
    <row r="25" spans="1:16" ht="96">
      <c r="A25" s="114"/>
      <c r="B25" s="107">
        <v>20</v>
      </c>
      <c r="C25" s="10" t="s">
        <v>722</v>
      </c>
      <c r="D25" s="118" t="s">
        <v>651</v>
      </c>
      <c r="E25" s="154"/>
      <c r="F25" s="155"/>
      <c r="G25" s="11" t="s">
        <v>723</v>
      </c>
      <c r="H25" s="14">
        <v>0.24</v>
      </c>
      <c r="I25" s="109">
        <f t="shared" si="0"/>
        <v>4.8</v>
      </c>
      <c r="J25" s="115"/>
    </row>
    <row r="26" spans="1:16" ht="144">
      <c r="A26" s="114"/>
      <c r="B26" s="107">
        <v>1</v>
      </c>
      <c r="C26" s="10" t="s">
        <v>724</v>
      </c>
      <c r="D26" s="118" t="s">
        <v>725</v>
      </c>
      <c r="E26" s="154" t="s">
        <v>273</v>
      </c>
      <c r="F26" s="155"/>
      <c r="G26" s="11" t="s">
        <v>726</v>
      </c>
      <c r="H26" s="14">
        <v>26.16</v>
      </c>
      <c r="I26" s="109">
        <f t="shared" si="0"/>
        <v>26.16</v>
      </c>
      <c r="J26" s="115"/>
    </row>
    <row r="27" spans="1:16" ht="144">
      <c r="A27" s="114"/>
      <c r="B27" s="107">
        <v>1</v>
      </c>
      <c r="C27" s="10" t="s">
        <v>724</v>
      </c>
      <c r="D27" s="118" t="s">
        <v>725</v>
      </c>
      <c r="E27" s="154" t="s">
        <v>272</v>
      </c>
      <c r="F27" s="155"/>
      <c r="G27" s="11" t="s">
        <v>726</v>
      </c>
      <c r="H27" s="14">
        <v>26.16</v>
      </c>
      <c r="I27" s="109">
        <f t="shared" si="0"/>
        <v>26.16</v>
      </c>
      <c r="J27" s="115"/>
    </row>
    <row r="28" spans="1:16" ht="168">
      <c r="A28" s="114"/>
      <c r="B28" s="107">
        <v>10</v>
      </c>
      <c r="C28" s="10" t="s">
        <v>727</v>
      </c>
      <c r="D28" s="118" t="s">
        <v>25</v>
      </c>
      <c r="E28" s="154" t="s">
        <v>107</v>
      </c>
      <c r="F28" s="155"/>
      <c r="G28" s="11" t="s">
        <v>728</v>
      </c>
      <c r="H28" s="14">
        <v>0.68</v>
      </c>
      <c r="I28" s="109">
        <f t="shared" si="0"/>
        <v>6.8000000000000007</v>
      </c>
      <c r="J28" s="115"/>
    </row>
    <row r="29" spans="1:16" ht="180">
      <c r="A29" s="114"/>
      <c r="B29" s="107">
        <v>15</v>
      </c>
      <c r="C29" s="10" t="s">
        <v>662</v>
      </c>
      <c r="D29" s="118" t="s">
        <v>26</v>
      </c>
      <c r="E29" s="154" t="s">
        <v>107</v>
      </c>
      <c r="F29" s="155"/>
      <c r="G29" s="11" t="s">
        <v>729</v>
      </c>
      <c r="H29" s="14">
        <v>0.85</v>
      </c>
      <c r="I29" s="109">
        <f t="shared" si="0"/>
        <v>12.75</v>
      </c>
      <c r="J29" s="115"/>
    </row>
    <row r="30" spans="1:16" ht="180">
      <c r="A30" s="114"/>
      <c r="B30" s="107">
        <v>5</v>
      </c>
      <c r="C30" s="10" t="s">
        <v>662</v>
      </c>
      <c r="D30" s="118" t="s">
        <v>26</v>
      </c>
      <c r="E30" s="154" t="s">
        <v>210</v>
      </c>
      <c r="F30" s="155"/>
      <c r="G30" s="11" t="s">
        <v>729</v>
      </c>
      <c r="H30" s="14">
        <v>0.85</v>
      </c>
      <c r="I30" s="109">
        <f t="shared" si="0"/>
        <v>4.25</v>
      </c>
      <c r="J30" s="115"/>
    </row>
    <row r="31" spans="1:16" ht="180">
      <c r="A31" s="114"/>
      <c r="B31" s="107">
        <v>5</v>
      </c>
      <c r="C31" s="10" t="s">
        <v>662</v>
      </c>
      <c r="D31" s="118" t="s">
        <v>26</v>
      </c>
      <c r="E31" s="154" t="s">
        <v>214</v>
      </c>
      <c r="F31" s="155"/>
      <c r="G31" s="11" t="s">
        <v>729</v>
      </c>
      <c r="H31" s="14">
        <v>0.85</v>
      </c>
      <c r="I31" s="109">
        <f t="shared" si="0"/>
        <v>4.25</v>
      </c>
      <c r="J31" s="115"/>
    </row>
    <row r="32" spans="1:16" ht="120">
      <c r="A32" s="114"/>
      <c r="B32" s="107">
        <v>15</v>
      </c>
      <c r="C32" s="10" t="s">
        <v>619</v>
      </c>
      <c r="D32" s="118" t="s">
        <v>25</v>
      </c>
      <c r="E32" s="154" t="s">
        <v>107</v>
      </c>
      <c r="F32" s="155"/>
      <c r="G32" s="11" t="s">
        <v>621</v>
      </c>
      <c r="H32" s="14">
        <v>0.78</v>
      </c>
      <c r="I32" s="109">
        <f t="shared" si="0"/>
        <v>11.700000000000001</v>
      </c>
      <c r="J32" s="115"/>
    </row>
    <row r="33" spans="1:10" ht="120">
      <c r="A33" s="114"/>
      <c r="B33" s="107">
        <v>5</v>
      </c>
      <c r="C33" s="10" t="s">
        <v>619</v>
      </c>
      <c r="D33" s="118" t="s">
        <v>25</v>
      </c>
      <c r="E33" s="154" t="s">
        <v>210</v>
      </c>
      <c r="F33" s="155"/>
      <c r="G33" s="11" t="s">
        <v>621</v>
      </c>
      <c r="H33" s="14">
        <v>0.78</v>
      </c>
      <c r="I33" s="109">
        <f t="shared" si="0"/>
        <v>3.9000000000000004</v>
      </c>
      <c r="J33" s="115"/>
    </row>
    <row r="34" spans="1:10" ht="120">
      <c r="A34" s="114"/>
      <c r="B34" s="107">
        <v>5</v>
      </c>
      <c r="C34" s="10" t="s">
        <v>619</v>
      </c>
      <c r="D34" s="118" t="s">
        <v>25</v>
      </c>
      <c r="E34" s="154" t="s">
        <v>214</v>
      </c>
      <c r="F34" s="155"/>
      <c r="G34" s="11" t="s">
        <v>621</v>
      </c>
      <c r="H34" s="14">
        <v>0.78</v>
      </c>
      <c r="I34" s="109">
        <f t="shared" si="0"/>
        <v>3.9000000000000004</v>
      </c>
      <c r="J34" s="115"/>
    </row>
    <row r="35" spans="1:10" ht="108">
      <c r="A35" s="114"/>
      <c r="B35" s="107">
        <v>20</v>
      </c>
      <c r="C35" s="10" t="s">
        <v>730</v>
      </c>
      <c r="D35" s="118" t="s">
        <v>23</v>
      </c>
      <c r="E35" s="154"/>
      <c r="F35" s="155"/>
      <c r="G35" s="11" t="s">
        <v>731</v>
      </c>
      <c r="H35" s="14">
        <v>0.16</v>
      </c>
      <c r="I35" s="109">
        <f t="shared" si="0"/>
        <v>3.2</v>
      </c>
      <c r="J35" s="115"/>
    </row>
    <row r="36" spans="1:10" ht="144">
      <c r="A36" s="114"/>
      <c r="B36" s="107">
        <v>20</v>
      </c>
      <c r="C36" s="10" t="s">
        <v>732</v>
      </c>
      <c r="D36" s="118" t="s">
        <v>614</v>
      </c>
      <c r="E36" s="154" t="s">
        <v>29</v>
      </c>
      <c r="F36" s="155"/>
      <c r="G36" s="11" t="s">
        <v>733</v>
      </c>
      <c r="H36" s="14">
        <v>0.19</v>
      </c>
      <c r="I36" s="109">
        <f t="shared" si="0"/>
        <v>3.8</v>
      </c>
      <c r="J36" s="115"/>
    </row>
    <row r="37" spans="1:10" ht="228">
      <c r="A37" s="114"/>
      <c r="B37" s="107">
        <v>5</v>
      </c>
      <c r="C37" s="10" t="s">
        <v>734</v>
      </c>
      <c r="D37" s="118" t="s">
        <v>107</v>
      </c>
      <c r="E37" s="154"/>
      <c r="F37" s="155"/>
      <c r="G37" s="11" t="s">
        <v>896</v>
      </c>
      <c r="H37" s="14">
        <v>0.87</v>
      </c>
      <c r="I37" s="109">
        <f t="shared" si="0"/>
        <v>4.3499999999999996</v>
      </c>
      <c r="J37" s="115"/>
    </row>
    <row r="38" spans="1:10" ht="228">
      <c r="A38" s="114"/>
      <c r="B38" s="107">
        <v>5</v>
      </c>
      <c r="C38" s="10" t="s">
        <v>734</v>
      </c>
      <c r="D38" s="118" t="s">
        <v>210</v>
      </c>
      <c r="E38" s="154"/>
      <c r="F38" s="155"/>
      <c r="G38" s="11" t="s">
        <v>896</v>
      </c>
      <c r="H38" s="14">
        <v>0.87</v>
      </c>
      <c r="I38" s="109">
        <f t="shared" si="0"/>
        <v>4.3499999999999996</v>
      </c>
      <c r="J38" s="115"/>
    </row>
    <row r="39" spans="1:10" ht="144">
      <c r="A39" s="114"/>
      <c r="B39" s="107">
        <v>15</v>
      </c>
      <c r="C39" s="10" t="s">
        <v>735</v>
      </c>
      <c r="D39" s="118" t="s">
        <v>28</v>
      </c>
      <c r="E39" s="154" t="s">
        <v>271</v>
      </c>
      <c r="F39" s="155"/>
      <c r="G39" s="11" t="s">
        <v>736</v>
      </c>
      <c r="H39" s="14">
        <v>0.57999999999999996</v>
      </c>
      <c r="I39" s="109">
        <f t="shared" si="0"/>
        <v>8.6999999999999993</v>
      </c>
      <c r="J39" s="115"/>
    </row>
    <row r="40" spans="1:10" ht="144">
      <c r="A40" s="114"/>
      <c r="B40" s="107">
        <v>5</v>
      </c>
      <c r="C40" s="10" t="s">
        <v>735</v>
      </c>
      <c r="D40" s="118" t="s">
        <v>29</v>
      </c>
      <c r="E40" s="154" t="s">
        <v>273</v>
      </c>
      <c r="F40" s="155"/>
      <c r="G40" s="11" t="s">
        <v>736</v>
      </c>
      <c r="H40" s="14">
        <v>0.57999999999999996</v>
      </c>
      <c r="I40" s="109">
        <f t="shared" si="0"/>
        <v>2.9</v>
      </c>
      <c r="J40" s="115"/>
    </row>
    <row r="41" spans="1:10" ht="144">
      <c r="A41" s="114"/>
      <c r="B41" s="107">
        <v>10</v>
      </c>
      <c r="C41" s="10" t="s">
        <v>735</v>
      </c>
      <c r="D41" s="118" t="s">
        <v>29</v>
      </c>
      <c r="E41" s="154" t="s">
        <v>271</v>
      </c>
      <c r="F41" s="155"/>
      <c r="G41" s="11" t="s">
        <v>736</v>
      </c>
      <c r="H41" s="14">
        <v>0.57999999999999996</v>
      </c>
      <c r="I41" s="109">
        <f t="shared" si="0"/>
        <v>5.8</v>
      </c>
      <c r="J41" s="115"/>
    </row>
    <row r="42" spans="1:10" ht="144">
      <c r="A42" s="114"/>
      <c r="B42" s="107">
        <v>5</v>
      </c>
      <c r="C42" s="10" t="s">
        <v>735</v>
      </c>
      <c r="D42" s="118" t="s">
        <v>29</v>
      </c>
      <c r="E42" s="154" t="s">
        <v>272</v>
      </c>
      <c r="F42" s="155"/>
      <c r="G42" s="11" t="s">
        <v>736</v>
      </c>
      <c r="H42" s="14">
        <v>0.57999999999999996</v>
      </c>
      <c r="I42" s="109">
        <f t="shared" si="0"/>
        <v>2.9</v>
      </c>
      <c r="J42" s="115"/>
    </row>
    <row r="43" spans="1:10" ht="312">
      <c r="A43" s="114"/>
      <c r="B43" s="107">
        <v>1</v>
      </c>
      <c r="C43" s="10" t="s">
        <v>737</v>
      </c>
      <c r="D43" s="118" t="s">
        <v>717</v>
      </c>
      <c r="E43" s="154"/>
      <c r="F43" s="155"/>
      <c r="G43" s="11" t="s">
        <v>738</v>
      </c>
      <c r="H43" s="14">
        <v>23.99</v>
      </c>
      <c r="I43" s="109">
        <f t="shared" si="0"/>
        <v>23.99</v>
      </c>
      <c r="J43" s="115"/>
    </row>
    <row r="44" spans="1:10" ht="288">
      <c r="A44" s="114"/>
      <c r="B44" s="107">
        <v>1</v>
      </c>
      <c r="C44" s="10" t="s">
        <v>739</v>
      </c>
      <c r="D44" s="118" t="s">
        <v>717</v>
      </c>
      <c r="E44" s="154"/>
      <c r="F44" s="155"/>
      <c r="G44" s="11" t="s">
        <v>740</v>
      </c>
      <c r="H44" s="14">
        <v>15.6</v>
      </c>
      <c r="I44" s="109">
        <f t="shared" si="0"/>
        <v>15.6</v>
      </c>
      <c r="J44" s="115"/>
    </row>
    <row r="45" spans="1:10" ht="240">
      <c r="A45" s="114"/>
      <c r="B45" s="107">
        <v>1</v>
      </c>
      <c r="C45" s="10" t="s">
        <v>741</v>
      </c>
      <c r="D45" s="118" t="s">
        <v>717</v>
      </c>
      <c r="E45" s="154"/>
      <c r="F45" s="155"/>
      <c r="G45" s="11" t="s">
        <v>742</v>
      </c>
      <c r="H45" s="14">
        <v>17.850000000000001</v>
      </c>
      <c r="I45" s="109">
        <f t="shared" si="0"/>
        <v>17.850000000000001</v>
      </c>
      <c r="J45" s="115"/>
    </row>
    <row r="46" spans="1:10" ht="108">
      <c r="A46" s="114"/>
      <c r="B46" s="107">
        <v>30</v>
      </c>
      <c r="C46" s="10" t="s">
        <v>743</v>
      </c>
      <c r="D46" s="118" t="s">
        <v>25</v>
      </c>
      <c r="E46" s="154"/>
      <c r="F46" s="155"/>
      <c r="G46" s="11" t="s">
        <v>744</v>
      </c>
      <c r="H46" s="14">
        <v>0.38</v>
      </c>
      <c r="I46" s="109">
        <f t="shared" si="0"/>
        <v>11.4</v>
      </c>
      <c r="J46" s="115"/>
    </row>
    <row r="47" spans="1:10" ht="108">
      <c r="A47" s="114"/>
      <c r="B47" s="107">
        <v>15</v>
      </c>
      <c r="C47" s="10" t="s">
        <v>743</v>
      </c>
      <c r="D47" s="118" t="s">
        <v>26</v>
      </c>
      <c r="E47" s="154"/>
      <c r="F47" s="155"/>
      <c r="G47" s="11" t="s">
        <v>744</v>
      </c>
      <c r="H47" s="14">
        <v>0.38</v>
      </c>
      <c r="I47" s="109">
        <f t="shared" si="0"/>
        <v>5.7</v>
      </c>
      <c r="J47" s="115"/>
    </row>
    <row r="48" spans="1:10" ht="108">
      <c r="A48" s="114"/>
      <c r="B48" s="107">
        <v>15</v>
      </c>
      <c r="C48" s="10" t="s">
        <v>745</v>
      </c>
      <c r="D48" s="118" t="s">
        <v>23</v>
      </c>
      <c r="E48" s="154"/>
      <c r="F48" s="155"/>
      <c r="G48" s="11" t="s">
        <v>746</v>
      </c>
      <c r="H48" s="14">
        <v>0.24</v>
      </c>
      <c r="I48" s="109">
        <f t="shared" si="0"/>
        <v>3.5999999999999996</v>
      </c>
      <c r="J48" s="115"/>
    </row>
    <row r="49" spans="1:10" ht="144">
      <c r="A49" s="114"/>
      <c r="B49" s="107">
        <v>10</v>
      </c>
      <c r="C49" s="10" t="s">
        <v>747</v>
      </c>
      <c r="D49" s="118" t="s">
        <v>23</v>
      </c>
      <c r="E49" s="154" t="s">
        <v>273</v>
      </c>
      <c r="F49" s="155"/>
      <c r="G49" s="11" t="s">
        <v>748</v>
      </c>
      <c r="H49" s="14">
        <v>0.57999999999999996</v>
      </c>
      <c r="I49" s="109">
        <f t="shared" si="0"/>
        <v>5.8</v>
      </c>
      <c r="J49" s="115"/>
    </row>
    <row r="50" spans="1:10" ht="144">
      <c r="A50" s="114"/>
      <c r="B50" s="107">
        <v>15</v>
      </c>
      <c r="C50" s="10" t="s">
        <v>747</v>
      </c>
      <c r="D50" s="118" t="s">
        <v>25</v>
      </c>
      <c r="E50" s="154" t="s">
        <v>273</v>
      </c>
      <c r="F50" s="155"/>
      <c r="G50" s="11" t="s">
        <v>748</v>
      </c>
      <c r="H50" s="14">
        <v>0.57999999999999996</v>
      </c>
      <c r="I50" s="109">
        <f t="shared" si="0"/>
        <v>8.6999999999999993</v>
      </c>
      <c r="J50" s="115"/>
    </row>
    <row r="51" spans="1:10" ht="108">
      <c r="A51" s="114"/>
      <c r="B51" s="107">
        <v>10</v>
      </c>
      <c r="C51" s="10" t="s">
        <v>749</v>
      </c>
      <c r="D51" s="118" t="s">
        <v>28</v>
      </c>
      <c r="E51" s="154"/>
      <c r="F51" s="155"/>
      <c r="G51" s="11" t="s">
        <v>750</v>
      </c>
      <c r="H51" s="14">
        <v>0.28999999999999998</v>
      </c>
      <c r="I51" s="109">
        <f t="shared" si="0"/>
        <v>2.9</v>
      </c>
      <c r="J51" s="115"/>
    </row>
    <row r="52" spans="1:10" ht="132">
      <c r="A52" s="114"/>
      <c r="B52" s="107">
        <v>20</v>
      </c>
      <c r="C52" s="10" t="s">
        <v>751</v>
      </c>
      <c r="D52" s="118" t="s">
        <v>25</v>
      </c>
      <c r="E52" s="154" t="s">
        <v>273</v>
      </c>
      <c r="F52" s="155"/>
      <c r="G52" s="11" t="s">
        <v>752</v>
      </c>
      <c r="H52" s="14">
        <v>0.68</v>
      </c>
      <c r="I52" s="109">
        <f t="shared" si="0"/>
        <v>13.600000000000001</v>
      </c>
      <c r="J52" s="115"/>
    </row>
    <row r="53" spans="1:10" ht="132">
      <c r="A53" s="114"/>
      <c r="B53" s="107">
        <v>10</v>
      </c>
      <c r="C53" s="10" t="s">
        <v>751</v>
      </c>
      <c r="D53" s="118" t="s">
        <v>25</v>
      </c>
      <c r="E53" s="154" t="s">
        <v>271</v>
      </c>
      <c r="F53" s="155"/>
      <c r="G53" s="11" t="s">
        <v>752</v>
      </c>
      <c r="H53" s="14">
        <v>0.68</v>
      </c>
      <c r="I53" s="109">
        <f t="shared" si="0"/>
        <v>6.8000000000000007</v>
      </c>
      <c r="J53" s="115"/>
    </row>
    <row r="54" spans="1:10" ht="132">
      <c r="A54" s="114"/>
      <c r="B54" s="107">
        <v>20</v>
      </c>
      <c r="C54" s="10" t="s">
        <v>751</v>
      </c>
      <c r="D54" s="118" t="s">
        <v>25</v>
      </c>
      <c r="E54" s="154" t="s">
        <v>272</v>
      </c>
      <c r="F54" s="155"/>
      <c r="G54" s="11" t="s">
        <v>752</v>
      </c>
      <c r="H54" s="14">
        <v>0.68</v>
      </c>
      <c r="I54" s="109">
        <f t="shared" ref="I54:I85" si="1">H54*B54</f>
        <v>13.600000000000001</v>
      </c>
      <c r="J54" s="115"/>
    </row>
    <row r="55" spans="1:10" ht="132">
      <c r="A55" s="114"/>
      <c r="B55" s="107">
        <v>2</v>
      </c>
      <c r="C55" s="10" t="s">
        <v>588</v>
      </c>
      <c r="D55" s="118" t="s">
        <v>590</v>
      </c>
      <c r="E55" s="154" t="s">
        <v>210</v>
      </c>
      <c r="F55" s="155"/>
      <c r="G55" s="11" t="s">
        <v>753</v>
      </c>
      <c r="H55" s="14">
        <v>0.98</v>
      </c>
      <c r="I55" s="109">
        <f t="shared" si="1"/>
        <v>1.96</v>
      </c>
      <c r="J55" s="115"/>
    </row>
    <row r="56" spans="1:10" ht="132">
      <c r="A56" s="114"/>
      <c r="B56" s="107">
        <v>2</v>
      </c>
      <c r="C56" s="10" t="s">
        <v>588</v>
      </c>
      <c r="D56" s="118" t="s">
        <v>590</v>
      </c>
      <c r="E56" s="154" t="s">
        <v>754</v>
      </c>
      <c r="F56" s="155"/>
      <c r="G56" s="11" t="s">
        <v>753</v>
      </c>
      <c r="H56" s="14">
        <v>0.98</v>
      </c>
      <c r="I56" s="109">
        <f t="shared" si="1"/>
        <v>1.96</v>
      </c>
      <c r="J56" s="115"/>
    </row>
    <row r="57" spans="1:10" ht="132">
      <c r="A57" s="114"/>
      <c r="B57" s="107">
        <v>2</v>
      </c>
      <c r="C57" s="10" t="s">
        <v>588</v>
      </c>
      <c r="D57" s="118" t="s">
        <v>572</v>
      </c>
      <c r="E57" s="154" t="s">
        <v>210</v>
      </c>
      <c r="F57" s="155"/>
      <c r="G57" s="11" t="s">
        <v>753</v>
      </c>
      <c r="H57" s="14">
        <v>1.04</v>
      </c>
      <c r="I57" s="109">
        <f t="shared" si="1"/>
        <v>2.08</v>
      </c>
      <c r="J57" s="115"/>
    </row>
    <row r="58" spans="1:10" ht="132">
      <c r="A58" s="114"/>
      <c r="B58" s="107">
        <v>2</v>
      </c>
      <c r="C58" s="10" t="s">
        <v>588</v>
      </c>
      <c r="D58" s="118" t="s">
        <v>572</v>
      </c>
      <c r="E58" s="154" t="s">
        <v>754</v>
      </c>
      <c r="F58" s="155"/>
      <c r="G58" s="11" t="s">
        <v>753</v>
      </c>
      <c r="H58" s="14">
        <v>1.04</v>
      </c>
      <c r="I58" s="109">
        <f t="shared" si="1"/>
        <v>2.08</v>
      </c>
      <c r="J58" s="115"/>
    </row>
    <row r="59" spans="1:10" ht="132">
      <c r="A59" s="114"/>
      <c r="B59" s="107">
        <v>2</v>
      </c>
      <c r="C59" s="10" t="s">
        <v>588</v>
      </c>
      <c r="D59" s="118" t="s">
        <v>755</v>
      </c>
      <c r="E59" s="154" t="s">
        <v>210</v>
      </c>
      <c r="F59" s="155"/>
      <c r="G59" s="11" t="s">
        <v>753</v>
      </c>
      <c r="H59" s="14">
        <v>1.2</v>
      </c>
      <c r="I59" s="109">
        <f t="shared" si="1"/>
        <v>2.4</v>
      </c>
      <c r="J59" s="115"/>
    </row>
    <row r="60" spans="1:10" ht="132">
      <c r="A60" s="114"/>
      <c r="B60" s="107">
        <v>2</v>
      </c>
      <c r="C60" s="10" t="s">
        <v>588</v>
      </c>
      <c r="D60" s="118" t="s">
        <v>755</v>
      </c>
      <c r="E60" s="154" t="s">
        <v>754</v>
      </c>
      <c r="F60" s="155"/>
      <c r="G60" s="11" t="s">
        <v>753</v>
      </c>
      <c r="H60" s="14">
        <v>1.2</v>
      </c>
      <c r="I60" s="109">
        <f t="shared" si="1"/>
        <v>2.4</v>
      </c>
      <c r="J60" s="115"/>
    </row>
    <row r="61" spans="1:10" ht="132">
      <c r="A61" s="114"/>
      <c r="B61" s="107">
        <v>2</v>
      </c>
      <c r="C61" s="10" t="s">
        <v>588</v>
      </c>
      <c r="D61" s="118" t="s">
        <v>725</v>
      </c>
      <c r="E61" s="154" t="s">
        <v>210</v>
      </c>
      <c r="F61" s="155"/>
      <c r="G61" s="11" t="s">
        <v>753</v>
      </c>
      <c r="H61" s="14">
        <v>1.42</v>
      </c>
      <c r="I61" s="109">
        <f t="shared" si="1"/>
        <v>2.84</v>
      </c>
      <c r="J61" s="115"/>
    </row>
    <row r="62" spans="1:10" ht="132">
      <c r="A62" s="114"/>
      <c r="B62" s="107">
        <v>2</v>
      </c>
      <c r="C62" s="10" t="s">
        <v>588</v>
      </c>
      <c r="D62" s="118" t="s">
        <v>725</v>
      </c>
      <c r="E62" s="154" t="s">
        <v>754</v>
      </c>
      <c r="F62" s="155"/>
      <c r="G62" s="11" t="s">
        <v>753</v>
      </c>
      <c r="H62" s="14">
        <v>1.42</v>
      </c>
      <c r="I62" s="109">
        <f t="shared" si="1"/>
        <v>2.84</v>
      </c>
      <c r="J62" s="115"/>
    </row>
    <row r="63" spans="1:10" ht="60">
      <c r="A63" s="114"/>
      <c r="B63" s="107">
        <v>6</v>
      </c>
      <c r="C63" s="10" t="s">
        <v>756</v>
      </c>
      <c r="D63" s="118" t="s">
        <v>757</v>
      </c>
      <c r="E63" s="154" t="s">
        <v>583</v>
      </c>
      <c r="F63" s="155"/>
      <c r="G63" s="11" t="s">
        <v>758</v>
      </c>
      <c r="H63" s="14">
        <v>0.41</v>
      </c>
      <c r="I63" s="109">
        <f t="shared" si="1"/>
        <v>2.46</v>
      </c>
      <c r="J63" s="115"/>
    </row>
    <row r="64" spans="1:10" ht="60">
      <c r="A64" s="114"/>
      <c r="B64" s="107">
        <v>6</v>
      </c>
      <c r="C64" s="10" t="s">
        <v>756</v>
      </c>
      <c r="D64" s="118" t="s">
        <v>719</v>
      </c>
      <c r="E64" s="154" t="s">
        <v>583</v>
      </c>
      <c r="F64" s="155"/>
      <c r="G64" s="11" t="s">
        <v>758</v>
      </c>
      <c r="H64" s="14">
        <v>0.51</v>
      </c>
      <c r="I64" s="109">
        <f t="shared" si="1"/>
        <v>3.06</v>
      </c>
      <c r="J64" s="115"/>
    </row>
    <row r="65" spans="1:10" ht="60">
      <c r="A65" s="114"/>
      <c r="B65" s="107">
        <v>4</v>
      </c>
      <c r="C65" s="10" t="s">
        <v>756</v>
      </c>
      <c r="D65" s="118" t="s">
        <v>759</v>
      </c>
      <c r="E65" s="154" t="s">
        <v>583</v>
      </c>
      <c r="F65" s="155"/>
      <c r="G65" s="11" t="s">
        <v>758</v>
      </c>
      <c r="H65" s="14">
        <v>0.55000000000000004</v>
      </c>
      <c r="I65" s="109">
        <f t="shared" si="1"/>
        <v>2.2000000000000002</v>
      </c>
      <c r="J65" s="115"/>
    </row>
    <row r="66" spans="1:10" ht="60">
      <c r="A66" s="114"/>
      <c r="B66" s="107">
        <v>4</v>
      </c>
      <c r="C66" s="10" t="s">
        <v>756</v>
      </c>
      <c r="D66" s="118" t="s">
        <v>760</v>
      </c>
      <c r="E66" s="154" t="s">
        <v>583</v>
      </c>
      <c r="F66" s="155"/>
      <c r="G66" s="11" t="s">
        <v>758</v>
      </c>
      <c r="H66" s="14">
        <v>0.61</v>
      </c>
      <c r="I66" s="109">
        <f t="shared" si="1"/>
        <v>2.44</v>
      </c>
      <c r="J66" s="115"/>
    </row>
    <row r="67" spans="1:10" ht="60">
      <c r="A67" s="114"/>
      <c r="B67" s="107">
        <v>6</v>
      </c>
      <c r="C67" s="10" t="s">
        <v>756</v>
      </c>
      <c r="D67" s="118" t="s">
        <v>761</v>
      </c>
      <c r="E67" s="154" t="s">
        <v>273</v>
      </c>
      <c r="F67" s="155"/>
      <c r="G67" s="11" t="s">
        <v>758</v>
      </c>
      <c r="H67" s="14">
        <v>0.69</v>
      </c>
      <c r="I67" s="109">
        <f t="shared" si="1"/>
        <v>4.1399999999999997</v>
      </c>
      <c r="J67" s="115"/>
    </row>
    <row r="68" spans="1:10" ht="60">
      <c r="A68" s="114"/>
      <c r="B68" s="107">
        <v>6</v>
      </c>
      <c r="C68" s="10" t="s">
        <v>756</v>
      </c>
      <c r="D68" s="118" t="s">
        <v>761</v>
      </c>
      <c r="E68" s="154" t="s">
        <v>583</v>
      </c>
      <c r="F68" s="155"/>
      <c r="G68" s="11" t="s">
        <v>758</v>
      </c>
      <c r="H68" s="14">
        <v>0.69</v>
      </c>
      <c r="I68" s="109">
        <f t="shared" si="1"/>
        <v>4.1399999999999997</v>
      </c>
      <c r="J68" s="115"/>
    </row>
    <row r="69" spans="1:10" ht="60">
      <c r="A69" s="114"/>
      <c r="B69" s="107">
        <v>6</v>
      </c>
      <c r="C69" s="10" t="s">
        <v>756</v>
      </c>
      <c r="D69" s="118" t="s">
        <v>762</v>
      </c>
      <c r="E69" s="154" t="s">
        <v>273</v>
      </c>
      <c r="F69" s="155"/>
      <c r="G69" s="11" t="s">
        <v>758</v>
      </c>
      <c r="H69" s="14">
        <v>0.76</v>
      </c>
      <c r="I69" s="109">
        <f t="shared" si="1"/>
        <v>4.5600000000000005</v>
      </c>
      <c r="J69" s="115"/>
    </row>
    <row r="70" spans="1:10" ht="156">
      <c r="A70" s="114"/>
      <c r="B70" s="107">
        <v>2</v>
      </c>
      <c r="C70" s="10" t="s">
        <v>763</v>
      </c>
      <c r="D70" s="118" t="s">
        <v>764</v>
      </c>
      <c r="E70" s="154"/>
      <c r="F70" s="155"/>
      <c r="G70" s="11" t="s">
        <v>765</v>
      </c>
      <c r="H70" s="14">
        <v>1.86</v>
      </c>
      <c r="I70" s="109">
        <f t="shared" si="1"/>
        <v>3.72</v>
      </c>
      <c r="J70" s="115"/>
    </row>
    <row r="71" spans="1:10" ht="168">
      <c r="A71" s="114"/>
      <c r="B71" s="107">
        <v>2</v>
      </c>
      <c r="C71" s="10" t="s">
        <v>766</v>
      </c>
      <c r="D71" s="118" t="s">
        <v>590</v>
      </c>
      <c r="E71" s="154"/>
      <c r="F71" s="155"/>
      <c r="G71" s="11" t="s">
        <v>767</v>
      </c>
      <c r="H71" s="14">
        <v>1.76</v>
      </c>
      <c r="I71" s="109">
        <f t="shared" si="1"/>
        <v>3.52</v>
      </c>
      <c r="J71" s="115"/>
    </row>
    <row r="72" spans="1:10" ht="168">
      <c r="A72" s="114"/>
      <c r="B72" s="107">
        <v>2</v>
      </c>
      <c r="C72" s="10" t="s">
        <v>766</v>
      </c>
      <c r="D72" s="118" t="s">
        <v>572</v>
      </c>
      <c r="E72" s="154"/>
      <c r="F72" s="155"/>
      <c r="G72" s="11" t="s">
        <v>767</v>
      </c>
      <c r="H72" s="14">
        <v>1.82</v>
      </c>
      <c r="I72" s="109">
        <f t="shared" si="1"/>
        <v>3.64</v>
      </c>
      <c r="J72" s="115"/>
    </row>
    <row r="73" spans="1:10" ht="168">
      <c r="A73" s="114"/>
      <c r="B73" s="107">
        <v>2</v>
      </c>
      <c r="C73" s="10" t="s">
        <v>766</v>
      </c>
      <c r="D73" s="118" t="s">
        <v>755</v>
      </c>
      <c r="E73" s="154"/>
      <c r="F73" s="155"/>
      <c r="G73" s="11" t="s">
        <v>767</v>
      </c>
      <c r="H73" s="14">
        <v>1.97</v>
      </c>
      <c r="I73" s="109">
        <f t="shared" si="1"/>
        <v>3.94</v>
      </c>
      <c r="J73" s="115"/>
    </row>
    <row r="74" spans="1:10" ht="168">
      <c r="A74" s="114"/>
      <c r="B74" s="107">
        <v>2</v>
      </c>
      <c r="C74" s="10" t="s">
        <v>766</v>
      </c>
      <c r="D74" s="118" t="s">
        <v>725</v>
      </c>
      <c r="E74" s="154"/>
      <c r="F74" s="155"/>
      <c r="G74" s="11" t="s">
        <v>767</v>
      </c>
      <c r="H74" s="14">
        <v>2.13</v>
      </c>
      <c r="I74" s="109">
        <f t="shared" si="1"/>
        <v>4.26</v>
      </c>
      <c r="J74" s="115"/>
    </row>
    <row r="75" spans="1:10" ht="168">
      <c r="A75" s="114"/>
      <c r="B75" s="107">
        <v>2</v>
      </c>
      <c r="C75" s="10" t="s">
        <v>766</v>
      </c>
      <c r="D75" s="118" t="s">
        <v>298</v>
      </c>
      <c r="E75" s="154"/>
      <c r="F75" s="155"/>
      <c r="G75" s="11" t="s">
        <v>767</v>
      </c>
      <c r="H75" s="14">
        <v>2.5</v>
      </c>
      <c r="I75" s="109">
        <f t="shared" si="1"/>
        <v>5</v>
      </c>
      <c r="J75" s="115"/>
    </row>
    <row r="76" spans="1:10" ht="168">
      <c r="A76" s="114"/>
      <c r="B76" s="107">
        <v>2</v>
      </c>
      <c r="C76" s="10" t="s">
        <v>766</v>
      </c>
      <c r="D76" s="118" t="s">
        <v>768</v>
      </c>
      <c r="E76" s="154"/>
      <c r="F76" s="155"/>
      <c r="G76" s="11" t="s">
        <v>767</v>
      </c>
      <c r="H76" s="14">
        <v>2.77</v>
      </c>
      <c r="I76" s="109">
        <f t="shared" si="1"/>
        <v>5.54</v>
      </c>
      <c r="J76" s="115"/>
    </row>
    <row r="77" spans="1:10" ht="168">
      <c r="A77" s="114"/>
      <c r="B77" s="107">
        <v>2</v>
      </c>
      <c r="C77" s="10" t="s">
        <v>766</v>
      </c>
      <c r="D77" s="118" t="s">
        <v>294</v>
      </c>
      <c r="E77" s="154"/>
      <c r="F77" s="155"/>
      <c r="G77" s="11" t="s">
        <v>767</v>
      </c>
      <c r="H77" s="14">
        <v>3.02</v>
      </c>
      <c r="I77" s="109">
        <f t="shared" si="1"/>
        <v>6.04</v>
      </c>
      <c r="J77" s="115"/>
    </row>
    <row r="78" spans="1:10" ht="132">
      <c r="A78" s="114"/>
      <c r="B78" s="107">
        <v>7</v>
      </c>
      <c r="C78" s="10" t="s">
        <v>769</v>
      </c>
      <c r="D78" s="118" t="s">
        <v>23</v>
      </c>
      <c r="E78" s="154"/>
      <c r="F78" s="155"/>
      <c r="G78" s="11" t="s">
        <v>770</v>
      </c>
      <c r="H78" s="14">
        <v>2.06</v>
      </c>
      <c r="I78" s="109">
        <f t="shared" si="1"/>
        <v>14.42</v>
      </c>
      <c r="J78" s="115"/>
    </row>
    <row r="79" spans="1:10" ht="144">
      <c r="A79" s="114"/>
      <c r="B79" s="107">
        <v>3</v>
      </c>
      <c r="C79" s="10" t="s">
        <v>771</v>
      </c>
      <c r="D79" s="118" t="s">
        <v>23</v>
      </c>
      <c r="E79" s="154" t="s">
        <v>772</v>
      </c>
      <c r="F79" s="155"/>
      <c r="G79" s="11" t="s">
        <v>773</v>
      </c>
      <c r="H79" s="14">
        <v>2.8</v>
      </c>
      <c r="I79" s="109">
        <f t="shared" si="1"/>
        <v>8.3999999999999986</v>
      </c>
      <c r="J79" s="115"/>
    </row>
    <row r="80" spans="1:10" ht="144">
      <c r="A80" s="114"/>
      <c r="B80" s="107">
        <v>2</v>
      </c>
      <c r="C80" s="10" t="s">
        <v>771</v>
      </c>
      <c r="D80" s="118" t="s">
        <v>25</v>
      </c>
      <c r="E80" s="154" t="s">
        <v>772</v>
      </c>
      <c r="F80" s="155"/>
      <c r="G80" s="11" t="s">
        <v>773</v>
      </c>
      <c r="H80" s="14">
        <v>2.8</v>
      </c>
      <c r="I80" s="109">
        <f t="shared" si="1"/>
        <v>5.6</v>
      </c>
      <c r="J80" s="115"/>
    </row>
    <row r="81" spans="1:10" ht="144">
      <c r="A81" s="114"/>
      <c r="B81" s="107">
        <v>5</v>
      </c>
      <c r="C81" s="10" t="s">
        <v>771</v>
      </c>
      <c r="D81" s="118" t="s">
        <v>26</v>
      </c>
      <c r="E81" s="154" t="s">
        <v>772</v>
      </c>
      <c r="F81" s="155"/>
      <c r="G81" s="11" t="s">
        <v>773</v>
      </c>
      <c r="H81" s="14">
        <v>2.8</v>
      </c>
      <c r="I81" s="109">
        <f t="shared" si="1"/>
        <v>14</v>
      </c>
      <c r="J81" s="115"/>
    </row>
    <row r="82" spans="1:10" ht="180">
      <c r="A82" s="114"/>
      <c r="B82" s="107">
        <v>3</v>
      </c>
      <c r="C82" s="10" t="s">
        <v>774</v>
      </c>
      <c r="D82" s="118" t="s">
        <v>107</v>
      </c>
      <c r="E82" s="154"/>
      <c r="F82" s="155"/>
      <c r="G82" s="11" t="s">
        <v>775</v>
      </c>
      <c r="H82" s="14">
        <v>0.48</v>
      </c>
      <c r="I82" s="109">
        <f t="shared" si="1"/>
        <v>1.44</v>
      </c>
      <c r="J82" s="115"/>
    </row>
    <row r="83" spans="1:10" ht="180">
      <c r="A83" s="114"/>
      <c r="B83" s="107">
        <v>3</v>
      </c>
      <c r="C83" s="10" t="s">
        <v>774</v>
      </c>
      <c r="D83" s="118" t="s">
        <v>210</v>
      </c>
      <c r="E83" s="154"/>
      <c r="F83" s="155"/>
      <c r="G83" s="11" t="s">
        <v>775</v>
      </c>
      <c r="H83" s="14">
        <v>0.48</v>
      </c>
      <c r="I83" s="109">
        <f t="shared" si="1"/>
        <v>1.44</v>
      </c>
      <c r="J83" s="115"/>
    </row>
    <row r="84" spans="1:10" ht="84">
      <c r="A84" s="114"/>
      <c r="B84" s="107">
        <v>15</v>
      </c>
      <c r="C84" s="10" t="s">
        <v>656</v>
      </c>
      <c r="D84" s="118" t="s">
        <v>23</v>
      </c>
      <c r="E84" s="154"/>
      <c r="F84" s="155"/>
      <c r="G84" s="11" t="s">
        <v>658</v>
      </c>
      <c r="H84" s="14">
        <v>0.17</v>
      </c>
      <c r="I84" s="109">
        <f t="shared" si="1"/>
        <v>2.5500000000000003</v>
      </c>
      <c r="J84" s="115"/>
    </row>
    <row r="85" spans="1:10" ht="84">
      <c r="A85" s="114"/>
      <c r="B85" s="107">
        <v>10</v>
      </c>
      <c r="C85" s="10" t="s">
        <v>656</v>
      </c>
      <c r="D85" s="118" t="s">
        <v>27</v>
      </c>
      <c r="E85" s="154"/>
      <c r="F85" s="155"/>
      <c r="G85" s="11" t="s">
        <v>658</v>
      </c>
      <c r="H85" s="14">
        <v>0.17</v>
      </c>
      <c r="I85" s="109">
        <f t="shared" si="1"/>
        <v>1.7000000000000002</v>
      </c>
      <c r="J85" s="115"/>
    </row>
    <row r="86" spans="1:10" ht="120">
      <c r="A86" s="114"/>
      <c r="B86" s="107">
        <v>15</v>
      </c>
      <c r="C86" s="10" t="s">
        <v>776</v>
      </c>
      <c r="D86" s="118" t="s">
        <v>298</v>
      </c>
      <c r="E86" s="154" t="s">
        <v>239</v>
      </c>
      <c r="F86" s="155"/>
      <c r="G86" s="11" t="s">
        <v>777</v>
      </c>
      <c r="H86" s="14">
        <v>0.46</v>
      </c>
      <c r="I86" s="109">
        <f t="shared" ref="I86:I117" si="2">H86*B86</f>
        <v>6.9</v>
      </c>
      <c r="J86" s="115"/>
    </row>
    <row r="87" spans="1:10" ht="120">
      <c r="A87" s="114"/>
      <c r="B87" s="107">
        <v>10</v>
      </c>
      <c r="C87" s="10" t="s">
        <v>776</v>
      </c>
      <c r="D87" s="118" t="s">
        <v>294</v>
      </c>
      <c r="E87" s="154" t="s">
        <v>239</v>
      </c>
      <c r="F87" s="155"/>
      <c r="G87" s="11" t="s">
        <v>777</v>
      </c>
      <c r="H87" s="14">
        <v>0.46</v>
      </c>
      <c r="I87" s="109">
        <f t="shared" si="2"/>
        <v>4.6000000000000005</v>
      </c>
      <c r="J87" s="115"/>
    </row>
    <row r="88" spans="1:10" ht="120">
      <c r="A88" s="114"/>
      <c r="B88" s="107">
        <v>10</v>
      </c>
      <c r="C88" s="10" t="s">
        <v>778</v>
      </c>
      <c r="D88" s="118" t="s">
        <v>26</v>
      </c>
      <c r="E88" s="154" t="s">
        <v>272</v>
      </c>
      <c r="F88" s="155"/>
      <c r="G88" s="11" t="s">
        <v>779</v>
      </c>
      <c r="H88" s="14">
        <v>0.57999999999999996</v>
      </c>
      <c r="I88" s="109">
        <f t="shared" si="2"/>
        <v>5.8</v>
      </c>
      <c r="J88" s="115"/>
    </row>
    <row r="89" spans="1:10" ht="240">
      <c r="A89" s="114"/>
      <c r="B89" s="107">
        <v>5</v>
      </c>
      <c r="C89" s="10" t="s">
        <v>780</v>
      </c>
      <c r="D89" s="118" t="s">
        <v>26</v>
      </c>
      <c r="E89" s="154" t="s">
        <v>107</v>
      </c>
      <c r="F89" s="155"/>
      <c r="G89" s="11" t="s">
        <v>897</v>
      </c>
      <c r="H89" s="14">
        <v>1.76</v>
      </c>
      <c r="I89" s="109">
        <f t="shared" si="2"/>
        <v>8.8000000000000007</v>
      </c>
      <c r="J89" s="115"/>
    </row>
    <row r="90" spans="1:10" ht="204">
      <c r="A90" s="114"/>
      <c r="B90" s="107">
        <v>3</v>
      </c>
      <c r="C90" s="10" t="s">
        <v>781</v>
      </c>
      <c r="D90" s="118" t="s">
        <v>25</v>
      </c>
      <c r="E90" s="154" t="s">
        <v>107</v>
      </c>
      <c r="F90" s="155"/>
      <c r="G90" s="11" t="s">
        <v>782</v>
      </c>
      <c r="H90" s="14">
        <v>1.99</v>
      </c>
      <c r="I90" s="109">
        <f t="shared" si="2"/>
        <v>5.97</v>
      </c>
      <c r="J90" s="115"/>
    </row>
    <row r="91" spans="1:10" ht="180">
      <c r="A91" s="114"/>
      <c r="B91" s="107">
        <v>7</v>
      </c>
      <c r="C91" s="10" t="s">
        <v>783</v>
      </c>
      <c r="D91" s="118" t="s">
        <v>26</v>
      </c>
      <c r="E91" s="154" t="s">
        <v>239</v>
      </c>
      <c r="F91" s="155"/>
      <c r="G91" s="11" t="s">
        <v>784</v>
      </c>
      <c r="H91" s="14">
        <v>2</v>
      </c>
      <c r="I91" s="109">
        <f t="shared" si="2"/>
        <v>14</v>
      </c>
      <c r="J91" s="115"/>
    </row>
    <row r="92" spans="1:10" ht="180">
      <c r="A92" s="114"/>
      <c r="B92" s="107">
        <v>3</v>
      </c>
      <c r="C92" s="10" t="s">
        <v>783</v>
      </c>
      <c r="D92" s="118" t="s">
        <v>26</v>
      </c>
      <c r="E92" s="154" t="s">
        <v>348</v>
      </c>
      <c r="F92" s="155"/>
      <c r="G92" s="11" t="s">
        <v>784</v>
      </c>
      <c r="H92" s="14">
        <v>2</v>
      </c>
      <c r="I92" s="109">
        <f t="shared" si="2"/>
        <v>6</v>
      </c>
      <c r="J92" s="115"/>
    </row>
    <row r="93" spans="1:10" ht="180">
      <c r="A93" s="114"/>
      <c r="B93" s="107">
        <v>3</v>
      </c>
      <c r="C93" s="10" t="s">
        <v>783</v>
      </c>
      <c r="D93" s="118" t="s">
        <v>26</v>
      </c>
      <c r="E93" s="154" t="s">
        <v>528</v>
      </c>
      <c r="F93" s="155"/>
      <c r="G93" s="11" t="s">
        <v>784</v>
      </c>
      <c r="H93" s="14">
        <v>2</v>
      </c>
      <c r="I93" s="109">
        <f t="shared" si="2"/>
        <v>6</v>
      </c>
      <c r="J93" s="115"/>
    </row>
    <row r="94" spans="1:10" ht="276">
      <c r="A94" s="114"/>
      <c r="B94" s="107">
        <v>1</v>
      </c>
      <c r="C94" s="10" t="s">
        <v>785</v>
      </c>
      <c r="D94" s="118" t="s">
        <v>717</v>
      </c>
      <c r="E94" s="154"/>
      <c r="F94" s="155"/>
      <c r="G94" s="11" t="s">
        <v>786</v>
      </c>
      <c r="H94" s="14">
        <v>14.7</v>
      </c>
      <c r="I94" s="109">
        <f t="shared" si="2"/>
        <v>14.7</v>
      </c>
      <c r="J94" s="115"/>
    </row>
    <row r="95" spans="1:10" ht="312">
      <c r="A95" s="114"/>
      <c r="B95" s="107">
        <v>1</v>
      </c>
      <c r="C95" s="10" t="s">
        <v>787</v>
      </c>
      <c r="D95" s="118" t="s">
        <v>717</v>
      </c>
      <c r="E95" s="154"/>
      <c r="F95" s="155"/>
      <c r="G95" s="11" t="s">
        <v>788</v>
      </c>
      <c r="H95" s="14">
        <v>23.79</v>
      </c>
      <c r="I95" s="109">
        <f t="shared" si="2"/>
        <v>23.79</v>
      </c>
      <c r="J95" s="115"/>
    </row>
    <row r="96" spans="1:10" ht="276">
      <c r="A96" s="114"/>
      <c r="B96" s="107">
        <v>2</v>
      </c>
      <c r="C96" s="10" t="s">
        <v>789</v>
      </c>
      <c r="D96" s="118" t="s">
        <v>717</v>
      </c>
      <c r="E96" s="154"/>
      <c r="F96" s="155"/>
      <c r="G96" s="11" t="s">
        <v>790</v>
      </c>
      <c r="H96" s="14">
        <v>15.04</v>
      </c>
      <c r="I96" s="109">
        <f t="shared" si="2"/>
        <v>30.08</v>
      </c>
      <c r="J96" s="115"/>
    </row>
    <row r="97" spans="1:10" ht="300">
      <c r="A97" s="114"/>
      <c r="B97" s="107">
        <v>1</v>
      </c>
      <c r="C97" s="10" t="s">
        <v>791</v>
      </c>
      <c r="D97" s="118" t="s">
        <v>717</v>
      </c>
      <c r="E97" s="154"/>
      <c r="F97" s="155"/>
      <c r="G97" s="11" t="s">
        <v>792</v>
      </c>
      <c r="H97" s="14">
        <v>28.86</v>
      </c>
      <c r="I97" s="109">
        <f t="shared" si="2"/>
        <v>28.86</v>
      </c>
      <c r="J97" s="115"/>
    </row>
    <row r="98" spans="1:10" ht="276">
      <c r="A98" s="114"/>
      <c r="B98" s="107">
        <v>1</v>
      </c>
      <c r="C98" s="10" t="s">
        <v>793</v>
      </c>
      <c r="D98" s="118" t="s">
        <v>717</v>
      </c>
      <c r="E98" s="154"/>
      <c r="F98" s="155"/>
      <c r="G98" s="11" t="s">
        <v>794</v>
      </c>
      <c r="H98" s="14">
        <v>15.12</v>
      </c>
      <c r="I98" s="109">
        <f t="shared" si="2"/>
        <v>15.12</v>
      </c>
      <c r="J98" s="115"/>
    </row>
    <row r="99" spans="1:10" ht="204">
      <c r="A99" s="114"/>
      <c r="B99" s="107">
        <v>1</v>
      </c>
      <c r="C99" s="10" t="s">
        <v>795</v>
      </c>
      <c r="D99" s="118" t="s">
        <v>717</v>
      </c>
      <c r="E99" s="154"/>
      <c r="F99" s="155"/>
      <c r="G99" s="11" t="s">
        <v>796</v>
      </c>
      <c r="H99" s="14">
        <v>16.05</v>
      </c>
      <c r="I99" s="109">
        <f t="shared" si="2"/>
        <v>16.05</v>
      </c>
      <c r="J99" s="115"/>
    </row>
    <row r="100" spans="1:10" ht="276">
      <c r="A100" s="114"/>
      <c r="B100" s="107">
        <v>1</v>
      </c>
      <c r="C100" s="10" t="s">
        <v>797</v>
      </c>
      <c r="D100" s="118" t="s">
        <v>717</v>
      </c>
      <c r="E100" s="154"/>
      <c r="F100" s="155"/>
      <c r="G100" s="11" t="s">
        <v>798</v>
      </c>
      <c r="H100" s="14">
        <v>18.02</v>
      </c>
      <c r="I100" s="109">
        <f t="shared" si="2"/>
        <v>18.02</v>
      </c>
      <c r="J100" s="115"/>
    </row>
    <row r="101" spans="1:10" ht="300">
      <c r="A101" s="114"/>
      <c r="B101" s="107">
        <v>2</v>
      </c>
      <c r="C101" s="10" t="s">
        <v>799</v>
      </c>
      <c r="D101" s="118" t="s">
        <v>717</v>
      </c>
      <c r="E101" s="154"/>
      <c r="F101" s="155"/>
      <c r="G101" s="11" t="s">
        <v>800</v>
      </c>
      <c r="H101" s="14">
        <v>13.86</v>
      </c>
      <c r="I101" s="109">
        <f t="shared" si="2"/>
        <v>27.72</v>
      </c>
      <c r="J101" s="115"/>
    </row>
    <row r="102" spans="1:10" ht="132">
      <c r="A102" s="114"/>
      <c r="B102" s="107">
        <v>20</v>
      </c>
      <c r="C102" s="10" t="s">
        <v>116</v>
      </c>
      <c r="D102" s="118"/>
      <c r="E102" s="154"/>
      <c r="F102" s="155"/>
      <c r="G102" s="11" t="s">
        <v>801</v>
      </c>
      <c r="H102" s="14">
        <v>0.19</v>
      </c>
      <c r="I102" s="109">
        <f t="shared" si="2"/>
        <v>3.8</v>
      </c>
      <c r="J102" s="115"/>
    </row>
    <row r="103" spans="1:10" ht="168">
      <c r="A103" s="114"/>
      <c r="B103" s="107">
        <v>1</v>
      </c>
      <c r="C103" s="10" t="s">
        <v>802</v>
      </c>
      <c r="D103" s="118"/>
      <c r="E103" s="154"/>
      <c r="F103" s="155"/>
      <c r="G103" s="11" t="s">
        <v>803</v>
      </c>
      <c r="H103" s="14">
        <v>23.42</v>
      </c>
      <c r="I103" s="109">
        <f t="shared" si="2"/>
        <v>23.42</v>
      </c>
      <c r="J103" s="115"/>
    </row>
    <row r="104" spans="1:10" ht="312">
      <c r="A104" s="114"/>
      <c r="B104" s="107">
        <v>1</v>
      </c>
      <c r="C104" s="10" t="s">
        <v>804</v>
      </c>
      <c r="D104" s="118" t="s">
        <v>717</v>
      </c>
      <c r="E104" s="154"/>
      <c r="F104" s="155"/>
      <c r="G104" s="11" t="s">
        <v>898</v>
      </c>
      <c r="H104" s="14">
        <v>20.23</v>
      </c>
      <c r="I104" s="109">
        <f t="shared" si="2"/>
        <v>20.23</v>
      </c>
      <c r="J104" s="115"/>
    </row>
    <row r="105" spans="1:10" ht="96">
      <c r="A105" s="114"/>
      <c r="B105" s="107">
        <v>5</v>
      </c>
      <c r="C105" s="10" t="s">
        <v>65</v>
      </c>
      <c r="D105" s="118" t="s">
        <v>25</v>
      </c>
      <c r="E105" s="154"/>
      <c r="F105" s="155"/>
      <c r="G105" s="11" t="s">
        <v>805</v>
      </c>
      <c r="H105" s="14">
        <v>1.57</v>
      </c>
      <c r="I105" s="109">
        <f t="shared" si="2"/>
        <v>7.8500000000000005</v>
      </c>
      <c r="J105" s="115"/>
    </row>
    <row r="106" spans="1:10" ht="96">
      <c r="A106" s="114"/>
      <c r="B106" s="107">
        <v>4</v>
      </c>
      <c r="C106" s="10" t="s">
        <v>65</v>
      </c>
      <c r="D106" s="118" t="s">
        <v>93</v>
      </c>
      <c r="E106" s="154"/>
      <c r="F106" s="155"/>
      <c r="G106" s="11" t="s">
        <v>805</v>
      </c>
      <c r="H106" s="14">
        <v>1.57</v>
      </c>
      <c r="I106" s="109">
        <f t="shared" si="2"/>
        <v>6.28</v>
      </c>
      <c r="J106" s="115"/>
    </row>
    <row r="107" spans="1:10" ht="96">
      <c r="A107" s="114"/>
      <c r="B107" s="107">
        <v>4</v>
      </c>
      <c r="C107" s="10" t="s">
        <v>65</v>
      </c>
      <c r="D107" s="118" t="s">
        <v>29</v>
      </c>
      <c r="E107" s="154"/>
      <c r="F107" s="155"/>
      <c r="G107" s="11" t="s">
        <v>805</v>
      </c>
      <c r="H107" s="14">
        <v>1.57</v>
      </c>
      <c r="I107" s="109">
        <f t="shared" si="2"/>
        <v>6.28</v>
      </c>
      <c r="J107" s="115"/>
    </row>
    <row r="108" spans="1:10" ht="96">
      <c r="A108" s="114"/>
      <c r="B108" s="107">
        <v>10</v>
      </c>
      <c r="C108" s="10" t="s">
        <v>806</v>
      </c>
      <c r="D108" s="118" t="s">
        <v>25</v>
      </c>
      <c r="E108" s="154"/>
      <c r="F108" s="155"/>
      <c r="G108" s="11" t="s">
        <v>807</v>
      </c>
      <c r="H108" s="14">
        <v>2.06</v>
      </c>
      <c r="I108" s="109">
        <f t="shared" si="2"/>
        <v>20.6</v>
      </c>
      <c r="J108" s="115"/>
    </row>
    <row r="109" spans="1:10" ht="96">
      <c r="A109" s="114"/>
      <c r="B109" s="107">
        <v>3</v>
      </c>
      <c r="C109" s="10" t="s">
        <v>68</v>
      </c>
      <c r="D109" s="118" t="s">
        <v>25</v>
      </c>
      <c r="E109" s="154" t="s">
        <v>272</v>
      </c>
      <c r="F109" s="155"/>
      <c r="G109" s="11" t="s">
        <v>808</v>
      </c>
      <c r="H109" s="14">
        <v>1.91</v>
      </c>
      <c r="I109" s="109">
        <f t="shared" si="2"/>
        <v>5.7299999999999995</v>
      </c>
      <c r="J109" s="115"/>
    </row>
    <row r="110" spans="1:10" ht="96">
      <c r="A110" s="114"/>
      <c r="B110" s="107">
        <v>5</v>
      </c>
      <c r="C110" s="10" t="s">
        <v>68</v>
      </c>
      <c r="D110" s="118" t="s">
        <v>26</v>
      </c>
      <c r="E110" s="154" t="s">
        <v>272</v>
      </c>
      <c r="F110" s="155"/>
      <c r="G110" s="11" t="s">
        <v>808</v>
      </c>
      <c r="H110" s="14">
        <v>1.91</v>
      </c>
      <c r="I110" s="109">
        <f t="shared" si="2"/>
        <v>9.5499999999999989</v>
      </c>
      <c r="J110" s="115"/>
    </row>
    <row r="111" spans="1:10" ht="108">
      <c r="A111" s="114"/>
      <c r="B111" s="107">
        <v>30</v>
      </c>
      <c r="C111" s="10" t="s">
        <v>809</v>
      </c>
      <c r="D111" s="118" t="s">
        <v>651</v>
      </c>
      <c r="E111" s="154"/>
      <c r="F111" s="155"/>
      <c r="G111" s="11" t="s">
        <v>810</v>
      </c>
      <c r="H111" s="14">
        <v>0.24</v>
      </c>
      <c r="I111" s="109">
        <f t="shared" si="2"/>
        <v>7.1999999999999993</v>
      </c>
      <c r="J111" s="115"/>
    </row>
    <row r="112" spans="1:10" ht="108">
      <c r="A112" s="114"/>
      <c r="B112" s="107">
        <v>30</v>
      </c>
      <c r="C112" s="10" t="s">
        <v>809</v>
      </c>
      <c r="D112" s="118" t="s">
        <v>25</v>
      </c>
      <c r="E112" s="154"/>
      <c r="F112" s="155"/>
      <c r="G112" s="11" t="s">
        <v>810</v>
      </c>
      <c r="H112" s="14">
        <v>0.24</v>
      </c>
      <c r="I112" s="109">
        <f t="shared" si="2"/>
        <v>7.1999999999999993</v>
      </c>
      <c r="J112" s="115"/>
    </row>
    <row r="113" spans="1:10" ht="108">
      <c r="A113" s="114"/>
      <c r="B113" s="107">
        <v>20</v>
      </c>
      <c r="C113" s="10" t="s">
        <v>809</v>
      </c>
      <c r="D113" s="118" t="s">
        <v>26</v>
      </c>
      <c r="E113" s="154"/>
      <c r="F113" s="155"/>
      <c r="G113" s="11" t="s">
        <v>810</v>
      </c>
      <c r="H113" s="14">
        <v>0.24</v>
      </c>
      <c r="I113" s="109">
        <f t="shared" si="2"/>
        <v>4.8</v>
      </c>
      <c r="J113" s="115"/>
    </row>
    <row r="114" spans="1:10" ht="108">
      <c r="A114" s="114"/>
      <c r="B114" s="107">
        <v>15</v>
      </c>
      <c r="C114" s="10" t="s">
        <v>98</v>
      </c>
      <c r="D114" s="118" t="s">
        <v>23</v>
      </c>
      <c r="E114" s="154" t="s">
        <v>272</v>
      </c>
      <c r="F114" s="155"/>
      <c r="G114" s="11" t="s">
        <v>811</v>
      </c>
      <c r="H114" s="14">
        <v>0.57999999999999996</v>
      </c>
      <c r="I114" s="109">
        <f t="shared" si="2"/>
        <v>8.6999999999999993</v>
      </c>
      <c r="J114" s="115"/>
    </row>
    <row r="115" spans="1:10" ht="108">
      <c r="A115" s="114"/>
      <c r="B115" s="107">
        <v>20</v>
      </c>
      <c r="C115" s="10" t="s">
        <v>98</v>
      </c>
      <c r="D115" s="118" t="s">
        <v>25</v>
      </c>
      <c r="E115" s="154" t="s">
        <v>273</v>
      </c>
      <c r="F115" s="155"/>
      <c r="G115" s="11" t="s">
        <v>811</v>
      </c>
      <c r="H115" s="14">
        <v>0.57999999999999996</v>
      </c>
      <c r="I115" s="109">
        <f t="shared" si="2"/>
        <v>11.6</v>
      </c>
      <c r="J115" s="115"/>
    </row>
    <row r="116" spans="1:10" ht="108">
      <c r="A116" s="114"/>
      <c r="B116" s="107">
        <v>20</v>
      </c>
      <c r="C116" s="10" t="s">
        <v>98</v>
      </c>
      <c r="D116" s="118" t="s">
        <v>25</v>
      </c>
      <c r="E116" s="154" t="s">
        <v>272</v>
      </c>
      <c r="F116" s="155"/>
      <c r="G116" s="11" t="s">
        <v>811</v>
      </c>
      <c r="H116" s="14">
        <v>0.57999999999999996</v>
      </c>
      <c r="I116" s="109">
        <f t="shared" si="2"/>
        <v>11.6</v>
      </c>
      <c r="J116" s="115"/>
    </row>
    <row r="117" spans="1:10" ht="132">
      <c r="A117" s="114"/>
      <c r="B117" s="107">
        <v>20</v>
      </c>
      <c r="C117" s="10" t="s">
        <v>812</v>
      </c>
      <c r="D117" s="118" t="s">
        <v>294</v>
      </c>
      <c r="E117" s="154" t="s">
        <v>239</v>
      </c>
      <c r="F117" s="155"/>
      <c r="G117" s="11" t="s">
        <v>813</v>
      </c>
      <c r="H117" s="14">
        <v>0.78</v>
      </c>
      <c r="I117" s="109">
        <f t="shared" si="2"/>
        <v>15.600000000000001</v>
      </c>
      <c r="J117" s="115"/>
    </row>
    <row r="118" spans="1:10" ht="120">
      <c r="A118" s="114"/>
      <c r="B118" s="107">
        <v>20</v>
      </c>
      <c r="C118" s="10" t="s">
        <v>814</v>
      </c>
      <c r="D118" s="118" t="s">
        <v>272</v>
      </c>
      <c r="E118" s="154"/>
      <c r="F118" s="155"/>
      <c r="G118" s="11" t="s">
        <v>815</v>
      </c>
      <c r="H118" s="14">
        <v>0.38</v>
      </c>
      <c r="I118" s="109">
        <f t="shared" ref="I118:I149" si="3">H118*B118</f>
        <v>7.6</v>
      </c>
      <c r="J118" s="115"/>
    </row>
    <row r="119" spans="1:10" ht="216">
      <c r="A119" s="114"/>
      <c r="B119" s="107">
        <v>20</v>
      </c>
      <c r="C119" s="10" t="s">
        <v>816</v>
      </c>
      <c r="D119" s="118" t="s">
        <v>817</v>
      </c>
      <c r="E119" s="154" t="s">
        <v>239</v>
      </c>
      <c r="F119" s="155"/>
      <c r="G119" s="11" t="s">
        <v>818</v>
      </c>
      <c r="H119" s="14">
        <v>1.1200000000000001</v>
      </c>
      <c r="I119" s="109">
        <f t="shared" si="3"/>
        <v>22.400000000000002</v>
      </c>
      <c r="J119" s="115"/>
    </row>
    <row r="120" spans="1:10" ht="216">
      <c r="A120" s="114"/>
      <c r="B120" s="107">
        <v>20</v>
      </c>
      <c r="C120" s="10" t="s">
        <v>816</v>
      </c>
      <c r="D120" s="118" t="s">
        <v>231</v>
      </c>
      <c r="E120" s="154" t="s">
        <v>239</v>
      </c>
      <c r="F120" s="155"/>
      <c r="G120" s="11" t="s">
        <v>818</v>
      </c>
      <c r="H120" s="14">
        <v>1.22</v>
      </c>
      <c r="I120" s="109">
        <f t="shared" si="3"/>
        <v>24.4</v>
      </c>
      <c r="J120" s="115"/>
    </row>
    <row r="121" spans="1:10" ht="216">
      <c r="A121" s="114"/>
      <c r="B121" s="107">
        <v>5</v>
      </c>
      <c r="C121" s="10" t="s">
        <v>819</v>
      </c>
      <c r="D121" s="118" t="s">
        <v>23</v>
      </c>
      <c r="E121" s="154" t="s">
        <v>635</v>
      </c>
      <c r="F121" s="155"/>
      <c r="G121" s="11" t="s">
        <v>820</v>
      </c>
      <c r="H121" s="14">
        <v>0.88</v>
      </c>
      <c r="I121" s="109">
        <f t="shared" si="3"/>
        <v>4.4000000000000004</v>
      </c>
      <c r="J121" s="115"/>
    </row>
    <row r="122" spans="1:10" ht="216">
      <c r="A122" s="114"/>
      <c r="B122" s="107">
        <v>5</v>
      </c>
      <c r="C122" s="10" t="s">
        <v>819</v>
      </c>
      <c r="D122" s="118" t="s">
        <v>25</v>
      </c>
      <c r="E122" s="154" t="s">
        <v>635</v>
      </c>
      <c r="F122" s="155"/>
      <c r="G122" s="11" t="s">
        <v>820</v>
      </c>
      <c r="H122" s="14">
        <v>0.88</v>
      </c>
      <c r="I122" s="109">
        <f t="shared" si="3"/>
        <v>4.4000000000000004</v>
      </c>
      <c r="J122" s="115"/>
    </row>
    <row r="123" spans="1:10" ht="108">
      <c r="A123" s="114"/>
      <c r="B123" s="107">
        <v>5</v>
      </c>
      <c r="C123" s="10" t="s">
        <v>821</v>
      </c>
      <c r="D123" s="118" t="s">
        <v>25</v>
      </c>
      <c r="E123" s="154" t="s">
        <v>107</v>
      </c>
      <c r="F123" s="155"/>
      <c r="G123" s="11" t="s">
        <v>237</v>
      </c>
      <c r="H123" s="14">
        <v>2.11</v>
      </c>
      <c r="I123" s="109">
        <f t="shared" si="3"/>
        <v>10.549999999999999</v>
      </c>
      <c r="J123" s="115"/>
    </row>
    <row r="124" spans="1:10" ht="108">
      <c r="A124" s="114"/>
      <c r="B124" s="107">
        <v>3</v>
      </c>
      <c r="C124" s="10" t="s">
        <v>821</v>
      </c>
      <c r="D124" s="118" t="s">
        <v>25</v>
      </c>
      <c r="E124" s="154" t="s">
        <v>210</v>
      </c>
      <c r="F124" s="155"/>
      <c r="G124" s="11" t="s">
        <v>237</v>
      </c>
      <c r="H124" s="14">
        <v>2.11</v>
      </c>
      <c r="I124" s="109">
        <f t="shared" si="3"/>
        <v>6.33</v>
      </c>
      <c r="J124" s="115"/>
    </row>
    <row r="125" spans="1:10" ht="108">
      <c r="A125" s="114"/>
      <c r="B125" s="107">
        <v>5</v>
      </c>
      <c r="C125" s="10" t="s">
        <v>821</v>
      </c>
      <c r="D125" s="118" t="s">
        <v>26</v>
      </c>
      <c r="E125" s="154" t="s">
        <v>107</v>
      </c>
      <c r="F125" s="155"/>
      <c r="G125" s="11" t="s">
        <v>237</v>
      </c>
      <c r="H125" s="14">
        <v>2.11</v>
      </c>
      <c r="I125" s="109">
        <f t="shared" si="3"/>
        <v>10.549999999999999</v>
      </c>
      <c r="J125" s="115"/>
    </row>
    <row r="126" spans="1:10" ht="108">
      <c r="A126" s="114"/>
      <c r="B126" s="107">
        <v>3</v>
      </c>
      <c r="C126" s="10" t="s">
        <v>821</v>
      </c>
      <c r="D126" s="118" t="s">
        <v>26</v>
      </c>
      <c r="E126" s="154" t="s">
        <v>210</v>
      </c>
      <c r="F126" s="155"/>
      <c r="G126" s="11" t="s">
        <v>237</v>
      </c>
      <c r="H126" s="14">
        <v>2.11</v>
      </c>
      <c r="I126" s="109">
        <f t="shared" si="3"/>
        <v>6.33</v>
      </c>
      <c r="J126" s="115"/>
    </row>
    <row r="127" spans="1:10" ht="108">
      <c r="A127" s="114"/>
      <c r="B127" s="107">
        <v>5</v>
      </c>
      <c r="C127" s="10" t="s">
        <v>821</v>
      </c>
      <c r="D127" s="118" t="s">
        <v>27</v>
      </c>
      <c r="E127" s="154" t="s">
        <v>107</v>
      </c>
      <c r="F127" s="155"/>
      <c r="G127" s="11" t="s">
        <v>237</v>
      </c>
      <c r="H127" s="14">
        <v>2.11</v>
      </c>
      <c r="I127" s="109">
        <f t="shared" si="3"/>
        <v>10.549999999999999</v>
      </c>
      <c r="J127" s="115"/>
    </row>
    <row r="128" spans="1:10" ht="108">
      <c r="A128" s="114"/>
      <c r="B128" s="107">
        <v>3</v>
      </c>
      <c r="C128" s="10" t="s">
        <v>821</v>
      </c>
      <c r="D128" s="118" t="s">
        <v>27</v>
      </c>
      <c r="E128" s="154" t="s">
        <v>210</v>
      </c>
      <c r="F128" s="155"/>
      <c r="G128" s="11" t="s">
        <v>237</v>
      </c>
      <c r="H128" s="14">
        <v>2.11</v>
      </c>
      <c r="I128" s="109">
        <f t="shared" si="3"/>
        <v>6.33</v>
      </c>
      <c r="J128" s="115"/>
    </row>
    <row r="129" spans="1:10" ht="204">
      <c r="A129" s="114"/>
      <c r="B129" s="107">
        <v>4</v>
      </c>
      <c r="C129" s="10" t="s">
        <v>822</v>
      </c>
      <c r="D129" s="118" t="s">
        <v>651</v>
      </c>
      <c r="E129" s="154" t="s">
        <v>823</v>
      </c>
      <c r="F129" s="155"/>
      <c r="G129" s="11" t="s">
        <v>824</v>
      </c>
      <c r="H129" s="14">
        <v>2.41</v>
      </c>
      <c r="I129" s="109">
        <f t="shared" si="3"/>
        <v>9.64</v>
      </c>
      <c r="J129" s="115"/>
    </row>
    <row r="130" spans="1:10" ht="204">
      <c r="A130" s="114"/>
      <c r="B130" s="107">
        <v>4</v>
      </c>
      <c r="C130" s="10" t="s">
        <v>822</v>
      </c>
      <c r="D130" s="118" t="s">
        <v>651</v>
      </c>
      <c r="E130" s="154" t="s">
        <v>825</v>
      </c>
      <c r="F130" s="155"/>
      <c r="G130" s="11" t="s">
        <v>824</v>
      </c>
      <c r="H130" s="14">
        <v>2.41</v>
      </c>
      <c r="I130" s="109">
        <f t="shared" si="3"/>
        <v>9.64</v>
      </c>
      <c r="J130" s="115"/>
    </row>
    <row r="131" spans="1:10" ht="120">
      <c r="A131" s="114"/>
      <c r="B131" s="107">
        <v>4</v>
      </c>
      <c r="C131" s="10" t="s">
        <v>826</v>
      </c>
      <c r="D131" s="118"/>
      <c r="E131" s="154"/>
      <c r="F131" s="155"/>
      <c r="G131" s="11" t="s">
        <v>827</v>
      </c>
      <c r="H131" s="14">
        <v>0.6</v>
      </c>
      <c r="I131" s="109">
        <f t="shared" si="3"/>
        <v>2.4</v>
      </c>
      <c r="J131" s="115"/>
    </row>
    <row r="132" spans="1:10" ht="120">
      <c r="A132" s="114"/>
      <c r="B132" s="107">
        <v>4</v>
      </c>
      <c r="C132" s="10" t="s">
        <v>828</v>
      </c>
      <c r="D132" s="118"/>
      <c r="E132" s="154"/>
      <c r="F132" s="155"/>
      <c r="G132" s="11" t="s">
        <v>829</v>
      </c>
      <c r="H132" s="14">
        <v>0.71</v>
      </c>
      <c r="I132" s="109">
        <f t="shared" si="3"/>
        <v>2.84</v>
      </c>
      <c r="J132" s="115"/>
    </row>
    <row r="133" spans="1:10" ht="120">
      <c r="A133" s="114"/>
      <c r="B133" s="107">
        <v>3</v>
      </c>
      <c r="C133" s="10" t="s">
        <v>830</v>
      </c>
      <c r="D133" s="118"/>
      <c r="E133" s="154"/>
      <c r="F133" s="155"/>
      <c r="G133" s="11" t="s">
        <v>831</v>
      </c>
      <c r="H133" s="14">
        <v>0.74</v>
      </c>
      <c r="I133" s="109">
        <f t="shared" si="3"/>
        <v>2.2199999999999998</v>
      </c>
      <c r="J133" s="115"/>
    </row>
    <row r="134" spans="1:10" ht="132">
      <c r="A134" s="114"/>
      <c r="B134" s="107">
        <v>1</v>
      </c>
      <c r="C134" s="10" t="s">
        <v>832</v>
      </c>
      <c r="D134" s="118" t="s">
        <v>25</v>
      </c>
      <c r="E134" s="154"/>
      <c r="F134" s="155"/>
      <c r="G134" s="11" t="s">
        <v>833</v>
      </c>
      <c r="H134" s="14">
        <v>0.59</v>
      </c>
      <c r="I134" s="109">
        <f t="shared" si="3"/>
        <v>0.59</v>
      </c>
      <c r="J134" s="115"/>
    </row>
    <row r="135" spans="1:10" ht="132">
      <c r="A135" s="114"/>
      <c r="B135" s="107">
        <v>1</v>
      </c>
      <c r="C135" s="10" t="s">
        <v>832</v>
      </c>
      <c r="D135" s="118" t="s">
        <v>26</v>
      </c>
      <c r="E135" s="154"/>
      <c r="F135" s="155"/>
      <c r="G135" s="11" t="s">
        <v>833</v>
      </c>
      <c r="H135" s="14">
        <v>0.59</v>
      </c>
      <c r="I135" s="109">
        <f t="shared" si="3"/>
        <v>0.59</v>
      </c>
      <c r="J135" s="115"/>
    </row>
    <row r="136" spans="1:10" ht="120">
      <c r="A136" s="114"/>
      <c r="B136" s="107">
        <v>2</v>
      </c>
      <c r="C136" s="10" t="s">
        <v>834</v>
      </c>
      <c r="D136" s="118" t="s">
        <v>272</v>
      </c>
      <c r="E136" s="154"/>
      <c r="F136" s="155"/>
      <c r="G136" s="11" t="s">
        <v>835</v>
      </c>
      <c r="H136" s="14">
        <v>1.92</v>
      </c>
      <c r="I136" s="109">
        <f t="shared" si="3"/>
        <v>3.84</v>
      </c>
      <c r="J136" s="115"/>
    </row>
    <row r="137" spans="1:10" ht="132">
      <c r="A137" s="114"/>
      <c r="B137" s="107">
        <v>2</v>
      </c>
      <c r="C137" s="10" t="s">
        <v>836</v>
      </c>
      <c r="D137" s="118" t="s">
        <v>273</v>
      </c>
      <c r="E137" s="154"/>
      <c r="F137" s="155"/>
      <c r="G137" s="11" t="s">
        <v>837</v>
      </c>
      <c r="H137" s="14">
        <v>1.91</v>
      </c>
      <c r="I137" s="109">
        <f t="shared" si="3"/>
        <v>3.82</v>
      </c>
      <c r="J137" s="115"/>
    </row>
    <row r="138" spans="1:10" ht="132">
      <c r="A138" s="114"/>
      <c r="B138" s="107">
        <v>1</v>
      </c>
      <c r="C138" s="10" t="s">
        <v>836</v>
      </c>
      <c r="D138" s="118" t="s">
        <v>271</v>
      </c>
      <c r="E138" s="154"/>
      <c r="F138" s="155"/>
      <c r="G138" s="11" t="s">
        <v>837</v>
      </c>
      <c r="H138" s="14">
        <v>1.91</v>
      </c>
      <c r="I138" s="109">
        <f t="shared" si="3"/>
        <v>1.91</v>
      </c>
      <c r="J138" s="115"/>
    </row>
    <row r="139" spans="1:10" ht="132">
      <c r="A139" s="114"/>
      <c r="B139" s="107">
        <v>1</v>
      </c>
      <c r="C139" s="10" t="s">
        <v>836</v>
      </c>
      <c r="D139" s="118" t="s">
        <v>272</v>
      </c>
      <c r="E139" s="154"/>
      <c r="F139" s="155"/>
      <c r="G139" s="11" t="s">
        <v>837</v>
      </c>
      <c r="H139" s="14">
        <v>1.91</v>
      </c>
      <c r="I139" s="109">
        <f t="shared" si="3"/>
        <v>1.91</v>
      </c>
      <c r="J139" s="115"/>
    </row>
    <row r="140" spans="1:10" ht="132">
      <c r="A140" s="114"/>
      <c r="B140" s="107">
        <v>1</v>
      </c>
      <c r="C140" s="10" t="s">
        <v>838</v>
      </c>
      <c r="D140" s="118" t="s">
        <v>273</v>
      </c>
      <c r="E140" s="154"/>
      <c r="F140" s="155"/>
      <c r="G140" s="11" t="s">
        <v>839</v>
      </c>
      <c r="H140" s="14">
        <v>1.93</v>
      </c>
      <c r="I140" s="109">
        <f t="shared" si="3"/>
        <v>1.93</v>
      </c>
      <c r="J140" s="115"/>
    </row>
    <row r="141" spans="1:10" ht="132">
      <c r="A141" s="114"/>
      <c r="B141" s="107">
        <v>1</v>
      </c>
      <c r="C141" s="10" t="s">
        <v>838</v>
      </c>
      <c r="D141" s="118" t="s">
        <v>272</v>
      </c>
      <c r="E141" s="154"/>
      <c r="F141" s="155"/>
      <c r="G141" s="11" t="s">
        <v>839</v>
      </c>
      <c r="H141" s="14">
        <v>1.93</v>
      </c>
      <c r="I141" s="109">
        <f t="shared" si="3"/>
        <v>1.93</v>
      </c>
      <c r="J141" s="115"/>
    </row>
    <row r="142" spans="1:10" ht="132">
      <c r="A142" s="114"/>
      <c r="B142" s="107">
        <v>1</v>
      </c>
      <c r="C142" s="10" t="s">
        <v>840</v>
      </c>
      <c r="D142" s="118" t="s">
        <v>273</v>
      </c>
      <c r="E142" s="154"/>
      <c r="F142" s="155"/>
      <c r="G142" s="11" t="s">
        <v>841</v>
      </c>
      <c r="H142" s="14">
        <v>1.93</v>
      </c>
      <c r="I142" s="109">
        <f t="shared" si="3"/>
        <v>1.93</v>
      </c>
      <c r="J142" s="115"/>
    </row>
    <row r="143" spans="1:10" ht="132">
      <c r="A143" s="114"/>
      <c r="B143" s="107">
        <v>1</v>
      </c>
      <c r="C143" s="10" t="s">
        <v>840</v>
      </c>
      <c r="D143" s="118" t="s">
        <v>271</v>
      </c>
      <c r="E143" s="154"/>
      <c r="F143" s="155"/>
      <c r="G143" s="11" t="s">
        <v>841</v>
      </c>
      <c r="H143" s="14">
        <v>1.93</v>
      </c>
      <c r="I143" s="109">
        <f t="shared" si="3"/>
        <v>1.93</v>
      </c>
      <c r="J143" s="115"/>
    </row>
    <row r="144" spans="1:10" ht="132">
      <c r="A144" s="114"/>
      <c r="B144" s="107">
        <v>1</v>
      </c>
      <c r="C144" s="10" t="s">
        <v>840</v>
      </c>
      <c r="D144" s="118" t="s">
        <v>272</v>
      </c>
      <c r="E144" s="154"/>
      <c r="F144" s="155"/>
      <c r="G144" s="11" t="s">
        <v>841</v>
      </c>
      <c r="H144" s="14">
        <v>1.93</v>
      </c>
      <c r="I144" s="109">
        <f t="shared" si="3"/>
        <v>1.93</v>
      </c>
      <c r="J144" s="115"/>
    </row>
    <row r="145" spans="1:10" ht="144">
      <c r="A145" s="114"/>
      <c r="B145" s="107">
        <v>2</v>
      </c>
      <c r="C145" s="10" t="s">
        <v>842</v>
      </c>
      <c r="D145" s="118" t="s">
        <v>107</v>
      </c>
      <c r="E145" s="154"/>
      <c r="F145" s="155"/>
      <c r="G145" s="11" t="s">
        <v>843</v>
      </c>
      <c r="H145" s="14">
        <v>2.37</v>
      </c>
      <c r="I145" s="109">
        <f t="shared" si="3"/>
        <v>4.74</v>
      </c>
      <c r="J145" s="115"/>
    </row>
    <row r="146" spans="1:10" ht="144">
      <c r="A146" s="114"/>
      <c r="B146" s="107">
        <v>2</v>
      </c>
      <c r="C146" s="10" t="s">
        <v>842</v>
      </c>
      <c r="D146" s="118" t="s">
        <v>210</v>
      </c>
      <c r="E146" s="154"/>
      <c r="F146" s="155"/>
      <c r="G146" s="11" t="s">
        <v>843</v>
      </c>
      <c r="H146" s="14">
        <v>2.37</v>
      </c>
      <c r="I146" s="109">
        <f t="shared" si="3"/>
        <v>4.74</v>
      </c>
      <c r="J146" s="115"/>
    </row>
    <row r="147" spans="1:10" ht="144">
      <c r="A147" s="114"/>
      <c r="B147" s="107">
        <v>2</v>
      </c>
      <c r="C147" s="10" t="s">
        <v>513</v>
      </c>
      <c r="D147" s="118" t="s">
        <v>107</v>
      </c>
      <c r="E147" s="154"/>
      <c r="F147" s="155"/>
      <c r="G147" s="11" t="s">
        <v>515</v>
      </c>
      <c r="H147" s="14">
        <v>2.37</v>
      </c>
      <c r="I147" s="109">
        <f t="shared" si="3"/>
        <v>4.74</v>
      </c>
      <c r="J147" s="115"/>
    </row>
    <row r="148" spans="1:10" ht="108">
      <c r="A148" s="114"/>
      <c r="B148" s="107">
        <v>1</v>
      </c>
      <c r="C148" s="10" t="s">
        <v>844</v>
      </c>
      <c r="D148" s="118" t="s">
        <v>26</v>
      </c>
      <c r="E148" s="154"/>
      <c r="F148" s="155"/>
      <c r="G148" s="11" t="s">
        <v>845</v>
      </c>
      <c r="H148" s="14">
        <v>3.84</v>
      </c>
      <c r="I148" s="109">
        <f t="shared" si="3"/>
        <v>3.84</v>
      </c>
      <c r="J148" s="115"/>
    </row>
    <row r="149" spans="1:10" ht="108">
      <c r="A149" s="114"/>
      <c r="B149" s="107">
        <v>1</v>
      </c>
      <c r="C149" s="10" t="s">
        <v>844</v>
      </c>
      <c r="D149" s="118" t="s">
        <v>27</v>
      </c>
      <c r="E149" s="154"/>
      <c r="F149" s="155"/>
      <c r="G149" s="11" t="s">
        <v>845</v>
      </c>
      <c r="H149" s="14">
        <v>3.84</v>
      </c>
      <c r="I149" s="109">
        <f t="shared" si="3"/>
        <v>3.84</v>
      </c>
      <c r="J149" s="115"/>
    </row>
    <row r="150" spans="1:10" ht="96">
      <c r="A150" s="114"/>
      <c r="B150" s="107">
        <v>1</v>
      </c>
      <c r="C150" s="10" t="s">
        <v>846</v>
      </c>
      <c r="D150" s="118" t="s">
        <v>847</v>
      </c>
      <c r="E150" s="154"/>
      <c r="F150" s="155"/>
      <c r="G150" s="11" t="s">
        <v>848</v>
      </c>
      <c r="H150" s="14">
        <v>0.63</v>
      </c>
      <c r="I150" s="109">
        <f t="shared" ref="I150:I152" si="4">H150*B150</f>
        <v>0.63</v>
      </c>
      <c r="J150" s="115"/>
    </row>
    <row r="151" spans="1:10" ht="96">
      <c r="A151" s="114"/>
      <c r="B151" s="107">
        <v>2</v>
      </c>
      <c r="C151" s="10" t="s">
        <v>849</v>
      </c>
      <c r="D151" s="118" t="s">
        <v>583</v>
      </c>
      <c r="E151" s="154"/>
      <c r="F151" s="155"/>
      <c r="G151" s="11" t="s">
        <v>850</v>
      </c>
      <c r="H151" s="14">
        <v>0.63</v>
      </c>
      <c r="I151" s="109">
        <f t="shared" si="4"/>
        <v>1.26</v>
      </c>
      <c r="J151" s="115"/>
    </row>
    <row r="152" spans="1:10" ht="336">
      <c r="A152" s="114"/>
      <c r="B152" s="108">
        <v>1</v>
      </c>
      <c r="C152" s="12" t="s">
        <v>851</v>
      </c>
      <c r="D152" s="119" t="s">
        <v>717</v>
      </c>
      <c r="E152" s="156"/>
      <c r="F152" s="157"/>
      <c r="G152" s="13" t="s">
        <v>899</v>
      </c>
      <c r="H152" s="15">
        <v>23.52</v>
      </c>
      <c r="I152" s="110">
        <f t="shared" si="4"/>
        <v>23.52</v>
      </c>
      <c r="J152" s="115"/>
    </row>
  </sheetData>
  <mergeCells count="135">
    <mergeCell ref="I10:I11"/>
    <mergeCell ref="I14:I15"/>
    <mergeCell ref="E20:F20"/>
    <mergeCell ref="E21:F21"/>
    <mergeCell ref="E22:F22"/>
    <mergeCell ref="E35:F35"/>
    <mergeCell ref="E36:F36"/>
    <mergeCell ref="E37:F37"/>
    <mergeCell ref="E38:F38"/>
    <mergeCell ref="E39:F39"/>
    <mergeCell ref="E23:F23"/>
    <mergeCell ref="E30:F30"/>
    <mergeCell ref="E31:F31"/>
    <mergeCell ref="E32:F32"/>
    <mergeCell ref="E33:F33"/>
    <mergeCell ref="E34:F34"/>
    <mergeCell ref="E24:F24"/>
    <mergeCell ref="E25:F25"/>
    <mergeCell ref="E26:F26"/>
    <mergeCell ref="E27:F27"/>
    <mergeCell ref="E28:F28"/>
    <mergeCell ref="E29:F29"/>
    <mergeCell ref="E45:F45"/>
    <mergeCell ref="E46:F46"/>
    <mergeCell ref="E47:F47"/>
    <mergeCell ref="E48:F48"/>
    <mergeCell ref="E49:F49"/>
    <mergeCell ref="E40:F40"/>
    <mergeCell ref="E41:F41"/>
    <mergeCell ref="E42:F42"/>
    <mergeCell ref="E43:F43"/>
    <mergeCell ref="E44:F44"/>
    <mergeCell ref="E55:F55"/>
    <mergeCell ref="E56:F56"/>
    <mergeCell ref="E57:F57"/>
    <mergeCell ref="E58:F58"/>
    <mergeCell ref="E59:F59"/>
    <mergeCell ref="E50:F50"/>
    <mergeCell ref="E51:F51"/>
    <mergeCell ref="E52:F52"/>
    <mergeCell ref="E53:F53"/>
    <mergeCell ref="E54:F54"/>
    <mergeCell ref="E65:F65"/>
    <mergeCell ref="E66:F66"/>
    <mergeCell ref="E67:F67"/>
    <mergeCell ref="E68:F68"/>
    <mergeCell ref="E69:F69"/>
    <mergeCell ref="E60:F60"/>
    <mergeCell ref="E61:F61"/>
    <mergeCell ref="E62:F62"/>
    <mergeCell ref="E63:F63"/>
    <mergeCell ref="E64:F64"/>
    <mergeCell ref="E75:F75"/>
    <mergeCell ref="E76:F76"/>
    <mergeCell ref="E77:F77"/>
    <mergeCell ref="E78:F78"/>
    <mergeCell ref="E79:F79"/>
    <mergeCell ref="E70:F70"/>
    <mergeCell ref="E71:F71"/>
    <mergeCell ref="E72:F72"/>
    <mergeCell ref="E73:F73"/>
    <mergeCell ref="E74:F74"/>
    <mergeCell ref="E85:F85"/>
    <mergeCell ref="E86:F86"/>
    <mergeCell ref="E87:F87"/>
    <mergeCell ref="E88:F88"/>
    <mergeCell ref="E89:F89"/>
    <mergeCell ref="E80:F80"/>
    <mergeCell ref="E81:F81"/>
    <mergeCell ref="E82:F82"/>
    <mergeCell ref="E83:F83"/>
    <mergeCell ref="E84:F84"/>
    <mergeCell ref="E95:F95"/>
    <mergeCell ref="E96:F96"/>
    <mergeCell ref="E97:F97"/>
    <mergeCell ref="E98:F98"/>
    <mergeCell ref="E99:F99"/>
    <mergeCell ref="E90:F90"/>
    <mergeCell ref="E91:F91"/>
    <mergeCell ref="E92:F92"/>
    <mergeCell ref="E93:F93"/>
    <mergeCell ref="E94:F94"/>
    <mergeCell ref="E105:F105"/>
    <mergeCell ref="E106:F106"/>
    <mergeCell ref="E107:F107"/>
    <mergeCell ref="E108:F108"/>
    <mergeCell ref="E109:F109"/>
    <mergeCell ref="E100:F100"/>
    <mergeCell ref="E101:F101"/>
    <mergeCell ref="E102:F102"/>
    <mergeCell ref="E103:F103"/>
    <mergeCell ref="E104:F104"/>
    <mergeCell ref="E115:F115"/>
    <mergeCell ref="E116:F116"/>
    <mergeCell ref="E117:F117"/>
    <mergeCell ref="E118:F118"/>
    <mergeCell ref="E119:F119"/>
    <mergeCell ref="E110:F110"/>
    <mergeCell ref="E111:F111"/>
    <mergeCell ref="E112:F112"/>
    <mergeCell ref="E113:F113"/>
    <mergeCell ref="E114:F114"/>
    <mergeCell ref="E125:F125"/>
    <mergeCell ref="E126:F126"/>
    <mergeCell ref="E127:F127"/>
    <mergeCell ref="E128:F128"/>
    <mergeCell ref="E129:F129"/>
    <mergeCell ref="E120:F120"/>
    <mergeCell ref="E121:F121"/>
    <mergeCell ref="E122:F122"/>
    <mergeCell ref="E123:F123"/>
    <mergeCell ref="E124:F124"/>
    <mergeCell ref="E135:F135"/>
    <mergeCell ref="E136:F136"/>
    <mergeCell ref="E137:F137"/>
    <mergeCell ref="E138:F138"/>
    <mergeCell ref="E139:F139"/>
    <mergeCell ref="E130:F130"/>
    <mergeCell ref="E131:F131"/>
    <mergeCell ref="E132:F132"/>
    <mergeCell ref="E133:F133"/>
    <mergeCell ref="E134:F134"/>
    <mergeCell ref="E150:F150"/>
    <mergeCell ref="E151:F151"/>
    <mergeCell ref="E152:F152"/>
    <mergeCell ref="E145:F145"/>
    <mergeCell ref="E146:F146"/>
    <mergeCell ref="E147:F147"/>
    <mergeCell ref="E148:F148"/>
    <mergeCell ref="E149:F149"/>
    <mergeCell ref="E140:F140"/>
    <mergeCell ref="E141:F141"/>
    <mergeCell ref="E142:F142"/>
    <mergeCell ref="E143:F143"/>
    <mergeCell ref="E144:F14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7FDA6-206A-4D35-A4A0-C74D24C754F8}">
  <sheetPr>
    <tabColor rgb="FF7030A0"/>
  </sheetPr>
  <dimension ref="A1:M159"/>
  <sheetViews>
    <sheetView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6.28515625" style="2" customWidth="1"/>
    <col min="6" max="6" width="17.140625" style="2" customWidth="1"/>
    <col min="7" max="8" width="8.5703125" style="2" customWidth="1"/>
    <col min="9" max="9" width="51.42578125" style="2" customWidth="1"/>
    <col min="10" max="10" width="11.42578125" style="2" customWidth="1"/>
    <col min="11" max="11" width="14.7109375" style="2" customWidth="1"/>
    <col min="12" max="12" width="2" style="2" customWidth="1"/>
    <col min="13" max="13" width="25.85546875" style="2" customWidth="1"/>
    <col min="14" max="16384" width="9.140625" style="2"/>
  </cols>
  <sheetData>
    <row r="1" spans="1:12">
      <c r="A1" s="3"/>
      <c r="B1" s="4"/>
      <c r="C1" s="4"/>
      <c r="D1" s="4"/>
      <c r="E1" s="4"/>
      <c r="F1" s="4"/>
      <c r="G1" s="4"/>
      <c r="H1" s="4"/>
      <c r="I1" s="4"/>
      <c r="J1" s="4"/>
      <c r="K1" s="4"/>
      <c r="L1" s="5"/>
    </row>
    <row r="2" spans="1:12" ht="15.75">
      <c r="A2" s="114"/>
      <c r="B2" s="124" t="s">
        <v>134</v>
      </c>
      <c r="C2" s="120"/>
      <c r="D2" s="120"/>
      <c r="E2" s="120"/>
      <c r="F2" s="120"/>
      <c r="G2" s="120"/>
      <c r="H2" s="120"/>
      <c r="I2" s="120"/>
      <c r="J2" s="120"/>
      <c r="K2" s="125" t="s">
        <v>140</v>
      </c>
      <c r="L2" s="115"/>
    </row>
    <row r="3" spans="1:12">
      <c r="A3" s="114"/>
      <c r="B3" s="121" t="s">
        <v>135</v>
      </c>
      <c r="C3" s="120"/>
      <c r="D3" s="120"/>
      <c r="E3" s="120"/>
      <c r="F3" s="120"/>
      <c r="G3" s="120"/>
      <c r="H3" s="120"/>
      <c r="I3" s="120"/>
      <c r="J3" s="120"/>
      <c r="K3" s="120"/>
      <c r="L3" s="115"/>
    </row>
    <row r="4" spans="1:12">
      <c r="A4" s="114"/>
      <c r="B4" s="121" t="s">
        <v>136</v>
      </c>
      <c r="C4" s="120"/>
      <c r="D4" s="120"/>
      <c r="E4" s="120"/>
      <c r="F4" s="120"/>
      <c r="G4" s="120"/>
      <c r="H4" s="120"/>
      <c r="I4" s="120"/>
      <c r="J4" s="120"/>
      <c r="K4" s="120"/>
      <c r="L4" s="115"/>
    </row>
    <row r="5" spans="1:12">
      <c r="A5" s="114"/>
      <c r="B5" s="121" t="s">
        <v>137</v>
      </c>
      <c r="C5" s="120"/>
      <c r="D5" s="120"/>
      <c r="E5" s="120"/>
      <c r="F5" s="120"/>
      <c r="G5" s="120"/>
      <c r="H5" s="120"/>
      <c r="I5" s="120"/>
      <c r="J5" s="120"/>
      <c r="K5" s="120"/>
      <c r="L5" s="115"/>
    </row>
    <row r="6" spans="1:12">
      <c r="A6" s="114"/>
      <c r="B6" s="121" t="s">
        <v>138</v>
      </c>
      <c r="C6" s="120"/>
      <c r="D6" s="120"/>
      <c r="E6" s="120"/>
      <c r="F6" s="120"/>
      <c r="G6" s="120"/>
      <c r="H6" s="120"/>
      <c r="I6" s="120"/>
      <c r="J6" s="120"/>
      <c r="K6" s="120"/>
      <c r="L6" s="115"/>
    </row>
    <row r="7" spans="1:12">
      <c r="A7" s="114"/>
      <c r="B7" s="121" t="s">
        <v>139</v>
      </c>
      <c r="C7" s="120"/>
      <c r="D7" s="120"/>
      <c r="E7" s="120"/>
      <c r="F7" s="120"/>
      <c r="G7" s="120"/>
      <c r="H7" s="120"/>
      <c r="I7" s="120"/>
      <c r="J7" s="120"/>
      <c r="K7" s="120"/>
      <c r="L7" s="115"/>
    </row>
    <row r="8" spans="1:12">
      <c r="A8" s="114"/>
      <c r="B8" s="133" t="s">
        <v>905</v>
      </c>
      <c r="C8" s="120"/>
      <c r="D8" s="120"/>
      <c r="E8" s="120"/>
      <c r="F8" s="120"/>
      <c r="G8" s="120"/>
      <c r="H8" s="120"/>
      <c r="I8" s="120"/>
      <c r="J8" s="120"/>
      <c r="K8" s="120"/>
      <c r="L8" s="115"/>
    </row>
    <row r="9" spans="1:12">
      <c r="A9" s="114"/>
      <c r="B9" s="120"/>
      <c r="C9" s="120"/>
      <c r="D9" s="120"/>
      <c r="E9" s="120"/>
      <c r="F9" s="120"/>
      <c r="G9" s="120"/>
      <c r="H9" s="120"/>
      <c r="I9" s="120"/>
      <c r="J9" s="120"/>
      <c r="K9" s="120"/>
      <c r="L9" s="115"/>
    </row>
    <row r="10" spans="1:12">
      <c r="A10" s="114"/>
      <c r="B10" s="101" t="s">
        <v>0</v>
      </c>
      <c r="C10" s="102"/>
      <c r="D10" s="102"/>
      <c r="E10" s="102"/>
      <c r="F10" s="102"/>
      <c r="G10" s="103"/>
      <c r="H10" s="98"/>
      <c r="I10" s="99" t="s">
        <v>7</v>
      </c>
      <c r="J10" s="120"/>
      <c r="K10" s="99" t="s">
        <v>195</v>
      </c>
      <c r="L10" s="115"/>
    </row>
    <row r="11" spans="1:12" ht="15" customHeight="1">
      <c r="A11" s="114"/>
      <c r="B11" s="114" t="s">
        <v>710</v>
      </c>
      <c r="C11" s="120"/>
      <c r="D11" s="120"/>
      <c r="E11" s="120"/>
      <c r="F11" s="120"/>
      <c r="G11" s="115"/>
      <c r="H11" s="116"/>
      <c r="I11" s="116" t="s">
        <v>710</v>
      </c>
      <c r="J11" s="120"/>
      <c r="K11" s="158">
        <v>51523</v>
      </c>
      <c r="L11" s="115"/>
    </row>
    <row r="12" spans="1:12">
      <c r="A12" s="114"/>
      <c r="B12" s="114" t="s">
        <v>711</v>
      </c>
      <c r="C12" s="120"/>
      <c r="D12" s="120"/>
      <c r="E12" s="120"/>
      <c r="F12" s="120"/>
      <c r="G12" s="115"/>
      <c r="H12" s="116"/>
      <c r="I12" s="116" t="s">
        <v>711</v>
      </c>
      <c r="J12" s="120"/>
      <c r="K12" s="159"/>
      <c r="L12" s="115"/>
    </row>
    <row r="13" spans="1:12">
      <c r="A13" s="114"/>
      <c r="B13" s="114" t="s">
        <v>902</v>
      </c>
      <c r="C13" s="120"/>
      <c r="D13" s="120"/>
      <c r="E13" s="120"/>
      <c r="F13" s="120"/>
      <c r="G13" s="115"/>
      <c r="H13" s="116"/>
      <c r="I13" s="116" t="s">
        <v>902</v>
      </c>
      <c r="J13" s="120"/>
      <c r="K13" s="120"/>
      <c r="L13" s="115"/>
    </row>
    <row r="14" spans="1:12">
      <c r="A14" s="114"/>
      <c r="B14" s="114" t="s">
        <v>903</v>
      </c>
      <c r="C14" s="120"/>
      <c r="D14" s="120"/>
      <c r="E14" s="120"/>
      <c r="F14" s="120"/>
      <c r="G14" s="115"/>
      <c r="H14" s="116"/>
      <c r="I14" s="116" t="s">
        <v>903</v>
      </c>
      <c r="J14" s="120"/>
      <c r="K14" s="99" t="s">
        <v>11</v>
      </c>
      <c r="L14" s="115"/>
    </row>
    <row r="15" spans="1:12" ht="15" customHeight="1">
      <c r="A15" s="114"/>
      <c r="B15" s="114" t="s">
        <v>713</v>
      </c>
      <c r="C15" s="120"/>
      <c r="D15" s="120"/>
      <c r="E15" s="120"/>
      <c r="F15" s="120"/>
      <c r="G15" s="115"/>
      <c r="H15" s="116"/>
      <c r="I15" s="116" t="s">
        <v>713</v>
      </c>
      <c r="J15" s="120"/>
      <c r="K15" s="160">
        <v>45191</v>
      </c>
      <c r="L15" s="115"/>
    </row>
    <row r="16" spans="1:12" ht="15" customHeight="1">
      <c r="A16" s="114"/>
      <c r="B16" s="130" t="s">
        <v>904</v>
      </c>
      <c r="C16" s="7"/>
      <c r="D16" s="7"/>
      <c r="E16" s="7"/>
      <c r="F16" s="7"/>
      <c r="G16" s="8"/>
      <c r="H16" s="116"/>
      <c r="I16" s="131" t="s">
        <v>904</v>
      </c>
      <c r="J16" s="120"/>
      <c r="K16" s="161"/>
      <c r="L16" s="115"/>
    </row>
    <row r="17" spans="1:13" ht="15" customHeight="1">
      <c r="A17" s="114"/>
      <c r="B17" s="120"/>
      <c r="C17" s="120"/>
      <c r="D17" s="120"/>
      <c r="E17" s="120"/>
      <c r="F17" s="120"/>
      <c r="G17" s="120"/>
      <c r="H17" s="120"/>
      <c r="I17" s="120"/>
      <c r="J17" s="123" t="s">
        <v>142</v>
      </c>
      <c r="K17" s="129">
        <v>40086</v>
      </c>
      <c r="L17" s="115"/>
    </row>
    <row r="18" spans="1:13">
      <c r="A18" s="114"/>
      <c r="B18" s="120" t="s">
        <v>714</v>
      </c>
      <c r="C18" s="120"/>
      <c r="D18" s="120"/>
      <c r="E18" s="120"/>
      <c r="F18" s="120"/>
      <c r="G18" s="120"/>
      <c r="H18" s="120"/>
      <c r="I18" s="120"/>
      <c r="J18" s="123" t="s">
        <v>143</v>
      </c>
      <c r="K18" s="129" t="s">
        <v>901</v>
      </c>
      <c r="L18" s="115"/>
    </row>
    <row r="19" spans="1:13" ht="18">
      <c r="A19" s="114"/>
      <c r="B19" s="120" t="s">
        <v>906</v>
      </c>
      <c r="C19" s="120"/>
      <c r="D19" s="120"/>
      <c r="E19" s="120"/>
      <c r="F19" s="120"/>
      <c r="G19" s="120"/>
      <c r="H19" s="120"/>
      <c r="I19" s="120"/>
      <c r="J19" s="122" t="s">
        <v>258</v>
      </c>
      <c r="K19" s="104" t="s">
        <v>133</v>
      </c>
      <c r="L19" s="115"/>
    </row>
    <row r="20" spans="1:13">
      <c r="A20" s="114"/>
      <c r="B20" s="120"/>
      <c r="C20" s="120"/>
      <c r="D20" s="120"/>
      <c r="E20" s="120"/>
      <c r="F20" s="120"/>
      <c r="G20" s="120"/>
      <c r="H20" s="120"/>
      <c r="I20" s="120"/>
      <c r="J20" s="120"/>
      <c r="K20" s="120"/>
      <c r="L20" s="115"/>
    </row>
    <row r="21" spans="1:13">
      <c r="A21" s="114"/>
      <c r="B21" s="100" t="s">
        <v>198</v>
      </c>
      <c r="C21" s="100" t="s">
        <v>199</v>
      </c>
      <c r="D21" s="117" t="s">
        <v>284</v>
      </c>
      <c r="E21" s="117" t="s">
        <v>925</v>
      </c>
      <c r="F21" s="117" t="s">
        <v>200</v>
      </c>
      <c r="G21" s="162" t="s">
        <v>201</v>
      </c>
      <c r="H21" s="163"/>
      <c r="I21" s="100" t="s">
        <v>169</v>
      </c>
      <c r="J21" s="100" t="s">
        <v>202</v>
      </c>
      <c r="K21" s="100" t="s">
        <v>21</v>
      </c>
      <c r="L21" s="115"/>
    </row>
    <row r="22" spans="1:13">
      <c r="A22" s="114"/>
      <c r="B22" s="105"/>
      <c r="C22" s="105"/>
      <c r="D22" s="106"/>
      <c r="E22" s="106"/>
      <c r="F22" s="106"/>
      <c r="G22" s="164"/>
      <c r="H22" s="165"/>
      <c r="I22" s="105" t="s">
        <v>141</v>
      </c>
      <c r="J22" s="105"/>
      <c r="K22" s="105"/>
      <c r="L22" s="115"/>
    </row>
    <row r="23" spans="1:13" ht="69.95" customHeight="1">
      <c r="A23" s="114"/>
      <c r="B23" s="108">
        <v>1</v>
      </c>
      <c r="C23" s="12" t="s">
        <v>716</v>
      </c>
      <c r="D23" s="119" t="s">
        <v>852</v>
      </c>
      <c r="E23" s="119"/>
      <c r="F23" s="119" t="s">
        <v>717</v>
      </c>
      <c r="G23" s="156"/>
      <c r="H23" s="157"/>
      <c r="I23" s="13" t="s">
        <v>895</v>
      </c>
      <c r="J23" s="15">
        <v>29.18</v>
      </c>
      <c r="K23" s="110">
        <f t="shared" ref="K23:K86" si="0">J23*B23</f>
        <v>29.18</v>
      </c>
      <c r="L23" s="115"/>
    </row>
    <row r="24" spans="1:13" ht="69.95" customHeight="1">
      <c r="A24" s="114"/>
      <c r="B24" s="108">
        <v>3</v>
      </c>
      <c r="C24" s="12" t="s">
        <v>718</v>
      </c>
      <c r="D24" s="119" t="s">
        <v>853</v>
      </c>
      <c r="E24" s="119"/>
      <c r="F24" s="119" t="s">
        <v>719</v>
      </c>
      <c r="G24" s="156" t="s">
        <v>484</v>
      </c>
      <c r="H24" s="157"/>
      <c r="I24" s="13" t="s">
        <v>720</v>
      </c>
      <c r="J24" s="15">
        <v>0.75</v>
      </c>
      <c r="K24" s="110">
        <f t="shared" si="0"/>
        <v>2.25</v>
      </c>
      <c r="L24" s="115"/>
    </row>
    <row r="25" spans="1:13" ht="69.95" customHeight="1">
      <c r="A25" s="114"/>
      <c r="B25" s="108">
        <v>20</v>
      </c>
      <c r="C25" s="12" t="s">
        <v>43</v>
      </c>
      <c r="D25" s="119" t="s">
        <v>43</v>
      </c>
      <c r="E25" s="119"/>
      <c r="F25" s="119" t="s">
        <v>29</v>
      </c>
      <c r="G25" s="156"/>
      <c r="H25" s="157"/>
      <c r="I25" s="13" t="s">
        <v>721</v>
      </c>
      <c r="J25" s="15">
        <v>0.19</v>
      </c>
      <c r="K25" s="110">
        <f t="shared" si="0"/>
        <v>3.8</v>
      </c>
      <c r="L25" s="115"/>
    </row>
    <row r="26" spans="1:13" ht="69.95" customHeight="1">
      <c r="A26" s="114"/>
      <c r="B26" s="108">
        <v>20</v>
      </c>
      <c r="C26" s="12" t="s">
        <v>722</v>
      </c>
      <c r="D26" s="119" t="s">
        <v>722</v>
      </c>
      <c r="E26" s="119"/>
      <c r="F26" s="119" t="s">
        <v>651</v>
      </c>
      <c r="G26" s="156"/>
      <c r="H26" s="157"/>
      <c r="I26" s="13" t="s">
        <v>723</v>
      </c>
      <c r="J26" s="15">
        <v>0.24</v>
      </c>
      <c r="K26" s="110">
        <f t="shared" si="0"/>
        <v>4.8</v>
      </c>
      <c r="L26" s="115"/>
      <c r="M26" s="132"/>
    </row>
    <row r="27" spans="1:13" ht="35.1" customHeight="1">
      <c r="A27" s="114"/>
      <c r="B27" s="146">
        <v>1</v>
      </c>
      <c r="C27" s="147" t="s">
        <v>724</v>
      </c>
      <c r="D27" s="145" t="s">
        <v>854</v>
      </c>
      <c r="E27" s="145"/>
      <c r="F27" s="145" t="s">
        <v>725</v>
      </c>
      <c r="G27" s="170" t="s">
        <v>273</v>
      </c>
      <c r="H27" s="171"/>
      <c r="I27" s="148" t="s">
        <v>726</v>
      </c>
      <c r="J27" s="149">
        <v>26.16</v>
      </c>
      <c r="K27" s="150">
        <f t="shared" si="0"/>
        <v>26.16</v>
      </c>
      <c r="L27" s="115"/>
    </row>
    <row r="28" spans="1:13" ht="35.1" customHeight="1">
      <c r="A28" s="114"/>
      <c r="B28" s="108">
        <v>1</v>
      </c>
      <c r="C28" s="12" t="s">
        <v>724</v>
      </c>
      <c r="D28" s="119" t="s">
        <v>854</v>
      </c>
      <c r="E28" s="119"/>
      <c r="F28" s="119" t="s">
        <v>725</v>
      </c>
      <c r="G28" s="156" t="s">
        <v>272</v>
      </c>
      <c r="H28" s="157"/>
      <c r="I28" s="13" t="s">
        <v>726</v>
      </c>
      <c r="J28" s="15">
        <v>26.16</v>
      </c>
      <c r="K28" s="110">
        <f t="shared" si="0"/>
        <v>26.16</v>
      </c>
      <c r="L28" s="115"/>
    </row>
    <row r="29" spans="1:13" ht="69.95" customHeight="1">
      <c r="A29" s="114"/>
      <c r="B29" s="140">
        <v>10</v>
      </c>
      <c r="C29" s="141" t="s">
        <v>727</v>
      </c>
      <c r="D29" s="151" t="s">
        <v>727</v>
      </c>
      <c r="E29" s="151"/>
      <c r="F29" s="151" t="s">
        <v>25</v>
      </c>
      <c r="G29" s="168" t="s">
        <v>107</v>
      </c>
      <c r="H29" s="169"/>
      <c r="I29" s="142" t="s">
        <v>728</v>
      </c>
      <c r="J29" s="143">
        <v>0.68</v>
      </c>
      <c r="K29" s="144">
        <f t="shared" si="0"/>
        <v>6.8000000000000007</v>
      </c>
      <c r="L29" s="115"/>
    </row>
    <row r="30" spans="1:13" ht="24">
      <c r="A30" s="114"/>
      <c r="B30" s="146">
        <v>15</v>
      </c>
      <c r="C30" s="147" t="s">
        <v>662</v>
      </c>
      <c r="D30" s="145" t="s">
        <v>662</v>
      </c>
      <c r="E30" s="145"/>
      <c r="F30" s="145" t="s">
        <v>26</v>
      </c>
      <c r="G30" s="170" t="s">
        <v>107</v>
      </c>
      <c r="H30" s="171"/>
      <c r="I30" s="148" t="s">
        <v>729</v>
      </c>
      <c r="J30" s="149">
        <v>0.85</v>
      </c>
      <c r="K30" s="150">
        <f t="shared" si="0"/>
        <v>12.75</v>
      </c>
      <c r="L30" s="115"/>
    </row>
    <row r="31" spans="1:13" ht="24">
      <c r="A31" s="114"/>
      <c r="B31" s="107">
        <v>5</v>
      </c>
      <c r="C31" s="10" t="s">
        <v>662</v>
      </c>
      <c r="D31" s="118" t="s">
        <v>662</v>
      </c>
      <c r="E31" s="118"/>
      <c r="F31" s="118" t="s">
        <v>26</v>
      </c>
      <c r="G31" s="154" t="s">
        <v>210</v>
      </c>
      <c r="H31" s="155"/>
      <c r="I31" s="11" t="s">
        <v>729</v>
      </c>
      <c r="J31" s="14">
        <v>0.85</v>
      </c>
      <c r="K31" s="109">
        <f t="shared" si="0"/>
        <v>4.25</v>
      </c>
      <c r="L31" s="115"/>
    </row>
    <row r="32" spans="1:13" ht="24">
      <c r="A32" s="114"/>
      <c r="B32" s="108">
        <v>5</v>
      </c>
      <c r="C32" s="12" t="s">
        <v>662</v>
      </c>
      <c r="D32" s="119" t="s">
        <v>662</v>
      </c>
      <c r="E32" s="119"/>
      <c r="F32" s="119" t="s">
        <v>26</v>
      </c>
      <c r="G32" s="156" t="s">
        <v>214</v>
      </c>
      <c r="H32" s="157"/>
      <c r="I32" s="13" t="s">
        <v>729</v>
      </c>
      <c r="J32" s="15">
        <v>0.85</v>
      </c>
      <c r="K32" s="110">
        <f t="shared" si="0"/>
        <v>4.25</v>
      </c>
      <c r="L32" s="115"/>
    </row>
    <row r="33" spans="1:12" ht="24">
      <c r="A33" s="114"/>
      <c r="B33" s="107">
        <v>15</v>
      </c>
      <c r="C33" s="10" t="s">
        <v>619</v>
      </c>
      <c r="D33" s="118" t="s">
        <v>619</v>
      </c>
      <c r="E33" s="118"/>
      <c r="F33" s="118" t="s">
        <v>25</v>
      </c>
      <c r="G33" s="154" t="s">
        <v>107</v>
      </c>
      <c r="H33" s="155"/>
      <c r="I33" s="11" t="s">
        <v>621</v>
      </c>
      <c r="J33" s="14">
        <v>0.78</v>
      </c>
      <c r="K33" s="109">
        <f t="shared" si="0"/>
        <v>11.700000000000001</v>
      </c>
      <c r="L33" s="115"/>
    </row>
    <row r="34" spans="1:12" ht="24">
      <c r="A34" s="114"/>
      <c r="B34" s="107">
        <v>5</v>
      </c>
      <c r="C34" s="10" t="s">
        <v>619</v>
      </c>
      <c r="D34" s="118" t="s">
        <v>619</v>
      </c>
      <c r="E34" s="118"/>
      <c r="F34" s="118" t="s">
        <v>25</v>
      </c>
      <c r="G34" s="154" t="s">
        <v>210</v>
      </c>
      <c r="H34" s="155"/>
      <c r="I34" s="11" t="s">
        <v>621</v>
      </c>
      <c r="J34" s="14">
        <v>0.78</v>
      </c>
      <c r="K34" s="109">
        <f t="shared" si="0"/>
        <v>3.9000000000000004</v>
      </c>
      <c r="L34" s="115"/>
    </row>
    <row r="35" spans="1:12" ht="24">
      <c r="A35" s="114"/>
      <c r="B35" s="108">
        <v>5</v>
      </c>
      <c r="C35" s="12" t="s">
        <v>619</v>
      </c>
      <c r="D35" s="119" t="s">
        <v>619</v>
      </c>
      <c r="E35" s="119"/>
      <c r="F35" s="119" t="s">
        <v>25</v>
      </c>
      <c r="G35" s="156" t="s">
        <v>214</v>
      </c>
      <c r="H35" s="157"/>
      <c r="I35" s="13" t="s">
        <v>621</v>
      </c>
      <c r="J35" s="15">
        <v>0.78</v>
      </c>
      <c r="K35" s="110">
        <f t="shared" si="0"/>
        <v>3.9000000000000004</v>
      </c>
      <c r="L35" s="115"/>
    </row>
    <row r="36" spans="1:12" ht="69.95" customHeight="1">
      <c r="A36" s="114"/>
      <c r="B36" s="140">
        <v>20</v>
      </c>
      <c r="C36" s="141" t="s">
        <v>730</v>
      </c>
      <c r="D36" s="151" t="s">
        <v>730</v>
      </c>
      <c r="E36" s="151"/>
      <c r="F36" s="151" t="s">
        <v>23</v>
      </c>
      <c r="G36" s="168"/>
      <c r="H36" s="169"/>
      <c r="I36" s="142" t="s">
        <v>731</v>
      </c>
      <c r="J36" s="143">
        <v>0.16</v>
      </c>
      <c r="K36" s="144">
        <f t="shared" si="0"/>
        <v>3.2</v>
      </c>
      <c r="L36" s="115"/>
    </row>
    <row r="37" spans="1:12" ht="69.95" customHeight="1">
      <c r="A37" s="114"/>
      <c r="B37" s="140">
        <v>20</v>
      </c>
      <c r="C37" s="141" t="s">
        <v>732</v>
      </c>
      <c r="D37" s="151" t="s">
        <v>855</v>
      </c>
      <c r="E37" s="151"/>
      <c r="F37" s="151" t="s">
        <v>614</v>
      </c>
      <c r="G37" s="168" t="s">
        <v>29</v>
      </c>
      <c r="H37" s="169"/>
      <c r="I37" s="142" t="s">
        <v>733</v>
      </c>
      <c r="J37" s="143">
        <v>0.19</v>
      </c>
      <c r="K37" s="144">
        <f t="shared" si="0"/>
        <v>3.8</v>
      </c>
      <c r="L37" s="115"/>
    </row>
    <row r="38" spans="1:12" ht="36">
      <c r="A38" s="114"/>
      <c r="B38" s="107">
        <v>5</v>
      </c>
      <c r="C38" s="10" t="s">
        <v>734</v>
      </c>
      <c r="D38" s="118" t="s">
        <v>734</v>
      </c>
      <c r="E38" s="118"/>
      <c r="F38" s="118" t="s">
        <v>107</v>
      </c>
      <c r="G38" s="154"/>
      <c r="H38" s="155"/>
      <c r="I38" s="11" t="s">
        <v>896</v>
      </c>
      <c r="J38" s="14">
        <v>0.87</v>
      </c>
      <c r="K38" s="109">
        <f t="shared" si="0"/>
        <v>4.3499999999999996</v>
      </c>
      <c r="L38" s="115"/>
    </row>
    <row r="39" spans="1:12" ht="36">
      <c r="A39" s="114"/>
      <c r="B39" s="108">
        <v>5</v>
      </c>
      <c r="C39" s="12" t="s">
        <v>734</v>
      </c>
      <c r="D39" s="119" t="s">
        <v>734</v>
      </c>
      <c r="E39" s="119"/>
      <c r="F39" s="119" t="s">
        <v>210</v>
      </c>
      <c r="G39" s="156"/>
      <c r="H39" s="157"/>
      <c r="I39" s="13" t="s">
        <v>896</v>
      </c>
      <c r="J39" s="15">
        <v>0.87</v>
      </c>
      <c r="K39" s="110">
        <f t="shared" si="0"/>
        <v>4.3499999999999996</v>
      </c>
      <c r="L39" s="115"/>
    </row>
    <row r="40" spans="1:12" ht="24">
      <c r="A40" s="114"/>
      <c r="B40" s="146">
        <v>15</v>
      </c>
      <c r="C40" s="147" t="s">
        <v>735</v>
      </c>
      <c r="D40" s="145" t="s">
        <v>735</v>
      </c>
      <c r="E40" s="145"/>
      <c r="F40" s="145" t="s">
        <v>28</v>
      </c>
      <c r="G40" s="170" t="s">
        <v>271</v>
      </c>
      <c r="H40" s="171"/>
      <c r="I40" s="148" t="s">
        <v>736</v>
      </c>
      <c r="J40" s="149">
        <v>0.57999999999999996</v>
      </c>
      <c r="K40" s="150">
        <f t="shared" si="0"/>
        <v>8.6999999999999993</v>
      </c>
      <c r="L40" s="115"/>
    </row>
    <row r="41" spans="1:12" ht="24">
      <c r="A41" s="114"/>
      <c r="B41" s="107">
        <v>5</v>
      </c>
      <c r="C41" s="10" t="s">
        <v>735</v>
      </c>
      <c r="D41" s="118" t="s">
        <v>735</v>
      </c>
      <c r="E41" s="118"/>
      <c r="F41" s="118" t="s">
        <v>29</v>
      </c>
      <c r="G41" s="154" t="s">
        <v>273</v>
      </c>
      <c r="H41" s="155"/>
      <c r="I41" s="11" t="s">
        <v>736</v>
      </c>
      <c r="J41" s="14">
        <v>0.57999999999999996</v>
      </c>
      <c r="K41" s="109">
        <f t="shared" si="0"/>
        <v>2.9</v>
      </c>
      <c r="L41" s="115"/>
    </row>
    <row r="42" spans="1:12" ht="24">
      <c r="A42" s="114"/>
      <c r="B42" s="107">
        <v>10</v>
      </c>
      <c r="C42" s="10" t="s">
        <v>735</v>
      </c>
      <c r="D42" s="118" t="s">
        <v>735</v>
      </c>
      <c r="E42" s="118"/>
      <c r="F42" s="118" t="s">
        <v>29</v>
      </c>
      <c r="G42" s="154" t="s">
        <v>271</v>
      </c>
      <c r="H42" s="155"/>
      <c r="I42" s="11" t="s">
        <v>736</v>
      </c>
      <c r="J42" s="14">
        <v>0.57999999999999996</v>
      </c>
      <c r="K42" s="109">
        <f t="shared" si="0"/>
        <v>5.8</v>
      </c>
      <c r="L42" s="115"/>
    </row>
    <row r="43" spans="1:12" ht="24">
      <c r="A43" s="114"/>
      <c r="B43" s="108">
        <v>5</v>
      </c>
      <c r="C43" s="12" t="s">
        <v>735</v>
      </c>
      <c r="D43" s="119" t="s">
        <v>735</v>
      </c>
      <c r="E43" s="119"/>
      <c r="F43" s="119" t="s">
        <v>29</v>
      </c>
      <c r="G43" s="156" t="s">
        <v>272</v>
      </c>
      <c r="H43" s="157"/>
      <c r="I43" s="13" t="s">
        <v>736</v>
      </c>
      <c r="J43" s="15">
        <v>0.57999999999999996</v>
      </c>
      <c r="K43" s="110">
        <f t="shared" si="0"/>
        <v>2.9</v>
      </c>
      <c r="L43" s="115"/>
    </row>
    <row r="44" spans="1:12" ht="69.95" customHeight="1">
      <c r="A44" s="114"/>
      <c r="B44" s="140">
        <v>1</v>
      </c>
      <c r="C44" s="141" t="s">
        <v>737</v>
      </c>
      <c r="D44" s="151" t="s">
        <v>856</v>
      </c>
      <c r="E44" s="151"/>
      <c r="F44" s="151" t="s">
        <v>717</v>
      </c>
      <c r="G44" s="168"/>
      <c r="H44" s="169"/>
      <c r="I44" s="142" t="s">
        <v>738</v>
      </c>
      <c r="J44" s="143">
        <v>23.99</v>
      </c>
      <c r="K44" s="144">
        <f t="shared" si="0"/>
        <v>23.99</v>
      </c>
      <c r="L44" s="115"/>
    </row>
    <row r="45" spans="1:12" ht="69.95" customHeight="1">
      <c r="A45" s="114"/>
      <c r="B45" s="108">
        <v>1</v>
      </c>
      <c r="C45" s="12" t="s">
        <v>739</v>
      </c>
      <c r="D45" s="119" t="s">
        <v>857</v>
      </c>
      <c r="E45" s="119"/>
      <c r="F45" s="119" t="s">
        <v>717</v>
      </c>
      <c r="G45" s="156"/>
      <c r="H45" s="157"/>
      <c r="I45" s="13" t="s">
        <v>740</v>
      </c>
      <c r="J45" s="15">
        <v>15.6</v>
      </c>
      <c r="K45" s="110">
        <f t="shared" si="0"/>
        <v>15.6</v>
      </c>
      <c r="L45" s="115"/>
    </row>
    <row r="46" spans="1:12" ht="69.95" customHeight="1">
      <c r="A46" s="114"/>
      <c r="B46" s="108">
        <v>1</v>
      </c>
      <c r="C46" s="12" t="s">
        <v>741</v>
      </c>
      <c r="D46" s="119" t="s">
        <v>858</v>
      </c>
      <c r="E46" s="119"/>
      <c r="F46" s="119" t="s">
        <v>717</v>
      </c>
      <c r="G46" s="156"/>
      <c r="H46" s="157"/>
      <c r="I46" s="13" t="s">
        <v>742</v>
      </c>
      <c r="J46" s="15">
        <v>17.850000000000001</v>
      </c>
      <c r="K46" s="110">
        <f t="shared" si="0"/>
        <v>17.850000000000001</v>
      </c>
      <c r="L46" s="115"/>
    </row>
    <row r="47" spans="1:12" ht="35.1" customHeight="1">
      <c r="A47" s="114"/>
      <c r="B47" s="107">
        <v>30</v>
      </c>
      <c r="C47" s="10" t="s">
        <v>743</v>
      </c>
      <c r="D47" s="118" t="s">
        <v>743</v>
      </c>
      <c r="E47" s="118"/>
      <c r="F47" s="118" t="s">
        <v>25</v>
      </c>
      <c r="G47" s="154"/>
      <c r="H47" s="155"/>
      <c r="I47" s="11" t="s">
        <v>744</v>
      </c>
      <c r="J47" s="14">
        <v>0.38</v>
      </c>
      <c r="K47" s="109">
        <f t="shared" si="0"/>
        <v>11.4</v>
      </c>
      <c r="L47" s="115"/>
    </row>
    <row r="48" spans="1:12" ht="35.1" customHeight="1">
      <c r="A48" s="114"/>
      <c r="B48" s="108">
        <v>15</v>
      </c>
      <c r="C48" s="12" t="s">
        <v>743</v>
      </c>
      <c r="D48" s="119" t="s">
        <v>743</v>
      </c>
      <c r="E48" s="119"/>
      <c r="F48" s="119" t="s">
        <v>26</v>
      </c>
      <c r="G48" s="156"/>
      <c r="H48" s="157"/>
      <c r="I48" s="13" t="s">
        <v>744</v>
      </c>
      <c r="J48" s="15">
        <v>0.38</v>
      </c>
      <c r="K48" s="110">
        <f t="shared" si="0"/>
        <v>5.7</v>
      </c>
      <c r="L48" s="115"/>
    </row>
    <row r="49" spans="1:12" ht="69.95" customHeight="1">
      <c r="A49" s="114"/>
      <c r="B49" s="140">
        <v>15</v>
      </c>
      <c r="C49" s="141" t="s">
        <v>745</v>
      </c>
      <c r="D49" s="151" t="s">
        <v>745</v>
      </c>
      <c r="E49" s="151"/>
      <c r="F49" s="151" t="s">
        <v>23</v>
      </c>
      <c r="G49" s="168"/>
      <c r="H49" s="169"/>
      <c r="I49" s="142" t="s">
        <v>746</v>
      </c>
      <c r="J49" s="143">
        <v>0.24</v>
      </c>
      <c r="K49" s="144">
        <f t="shared" si="0"/>
        <v>3.5999999999999996</v>
      </c>
      <c r="L49" s="115"/>
    </row>
    <row r="50" spans="1:12" ht="35.1" customHeight="1">
      <c r="A50" s="114"/>
      <c r="B50" s="107">
        <v>10</v>
      </c>
      <c r="C50" s="10" t="s">
        <v>747</v>
      </c>
      <c r="D50" s="118" t="s">
        <v>747</v>
      </c>
      <c r="E50" s="118"/>
      <c r="F50" s="118" t="s">
        <v>23</v>
      </c>
      <c r="G50" s="154" t="s">
        <v>273</v>
      </c>
      <c r="H50" s="155"/>
      <c r="I50" s="11" t="s">
        <v>748</v>
      </c>
      <c r="J50" s="14">
        <v>0.57999999999999996</v>
      </c>
      <c r="K50" s="109">
        <f t="shared" si="0"/>
        <v>5.8</v>
      </c>
      <c r="L50" s="115"/>
    </row>
    <row r="51" spans="1:12" ht="35.1" customHeight="1">
      <c r="A51" s="114"/>
      <c r="B51" s="108">
        <v>15</v>
      </c>
      <c r="C51" s="12" t="s">
        <v>747</v>
      </c>
      <c r="D51" s="119" t="s">
        <v>747</v>
      </c>
      <c r="E51" s="119"/>
      <c r="F51" s="119" t="s">
        <v>25</v>
      </c>
      <c r="G51" s="156" t="s">
        <v>273</v>
      </c>
      <c r="H51" s="157"/>
      <c r="I51" s="13" t="s">
        <v>748</v>
      </c>
      <c r="J51" s="15">
        <v>0.57999999999999996</v>
      </c>
      <c r="K51" s="110">
        <f t="shared" si="0"/>
        <v>8.6999999999999993</v>
      </c>
      <c r="L51" s="115"/>
    </row>
    <row r="52" spans="1:12" ht="69.95" customHeight="1">
      <c r="A52" s="114"/>
      <c r="B52" s="140">
        <v>10</v>
      </c>
      <c r="C52" s="141" t="s">
        <v>749</v>
      </c>
      <c r="D52" s="151" t="s">
        <v>749</v>
      </c>
      <c r="E52" s="151"/>
      <c r="F52" s="151" t="s">
        <v>28</v>
      </c>
      <c r="G52" s="168"/>
      <c r="H52" s="169"/>
      <c r="I52" s="142" t="s">
        <v>750</v>
      </c>
      <c r="J52" s="143">
        <v>0.28999999999999998</v>
      </c>
      <c r="K52" s="144">
        <f t="shared" si="0"/>
        <v>2.9</v>
      </c>
      <c r="L52" s="115"/>
    </row>
    <row r="53" spans="1:12" ht="24">
      <c r="A53" s="114"/>
      <c r="B53" s="107">
        <v>20</v>
      </c>
      <c r="C53" s="10" t="s">
        <v>751</v>
      </c>
      <c r="D53" s="118" t="s">
        <v>751</v>
      </c>
      <c r="E53" s="118"/>
      <c r="F53" s="118" t="s">
        <v>25</v>
      </c>
      <c r="G53" s="154" t="s">
        <v>273</v>
      </c>
      <c r="H53" s="155"/>
      <c r="I53" s="11" t="s">
        <v>752</v>
      </c>
      <c r="J53" s="14">
        <v>0.68</v>
      </c>
      <c r="K53" s="109">
        <f t="shared" si="0"/>
        <v>13.600000000000001</v>
      </c>
      <c r="L53" s="115"/>
    </row>
    <row r="54" spans="1:12" ht="24">
      <c r="A54" s="114"/>
      <c r="B54" s="107">
        <v>10</v>
      </c>
      <c r="C54" s="10" t="s">
        <v>751</v>
      </c>
      <c r="D54" s="118" t="s">
        <v>751</v>
      </c>
      <c r="E54" s="118"/>
      <c r="F54" s="118" t="s">
        <v>25</v>
      </c>
      <c r="G54" s="154" t="s">
        <v>271</v>
      </c>
      <c r="H54" s="155"/>
      <c r="I54" s="11" t="s">
        <v>752</v>
      </c>
      <c r="J54" s="14">
        <v>0.68</v>
      </c>
      <c r="K54" s="109">
        <f t="shared" si="0"/>
        <v>6.8000000000000007</v>
      </c>
      <c r="L54" s="115"/>
    </row>
    <row r="55" spans="1:12" ht="24">
      <c r="A55" s="114"/>
      <c r="B55" s="108">
        <v>20</v>
      </c>
      <c r="C55" s="12" t="s">
        <v>751</v>
      </c>
      <c r="D55" s="119" t="s">
        <v>751</v>
      </c>
      <c r="E55" s="119"/>
      <c r="F55" s="119" t="s">
        <v>25</v>
      </c>
      <c r="G55" s="156" t="s">
        <v>272</v>
      </c>
      <c r="H55" s="157"/>
      <c r="I55" s="13" t="s">
        <v>752</v>
      </c>
      <c r="J55" s="15">
        <v>0.68</v>
      </c>
      <c r="K55" s="110">
        <f t="shared" si="0"/>
        <v>13.600000000000001</v>
      </c>
      <c r="L55" s="115"/>
    </row>
    <row r="56" spans="1:12" ht="24">
      <c r="A56" s="114"/>
      <c r="B56" s="107">
        <v>2</v>
      </c>
      <c r="C56" s="10" t="s">
        <v>588</v>
      </c>
      <c r="D56" s="118" t="s">
        <v>859</v>
      </c>
      <c r="E56" s="118"/>
      <c r="F56" s="118" t="s">
        <v>590</v>
      </c>
      <c r="G56" s="154" t="s">
        <v>210</v>
      </c>
      <c r="H56" s="155"/>
      <c r="I56" s="11" t="s">
        <v>753</v>
      </c>
      <c r="J56" s="14">
        <v>0.98</v>
      </c>
      <c r="K56" s="109">
        <f t="shared" si="0"/>
        <v>1.96</v>
      </c>
      <c r="L56" s="115"/>
    </row>
    <row r="57" spans="1:12" ht="24">
      <c r="A57" s="114"/>
      <c r="B57" s="107">
        <v>2</v>
      </c>
      <c r="C57" s="10" t="s">
        <v>588</v>
      </c>
      <c r="D57" s="118" t="s">
        <v>859</v>
      </c>
      <c r="E57" s="118"/>
      <c r="F57" s="118" t="s">
        <v>590</v>
      </c>
      <c r="G57" s="154" t="s">
        <v>754</v>
      </c>
      <c r="H57" s="155"/>
      <c r="I57" s="11" t="s">
        <v>753</v>
      </c>
      <c r="J57" s="14">
        <v>0.98</v>
      </c>
      <c r="K57" s="109">
        <f t="shared" si="0"/>
        <v>1.96</v>
      </c>
      <c r="L57" s="115"/>
    </row>
    <row r="58" spans="1:12" ht="24">
      <c r="A58" s="114"/>
      <c r="B58" s="107">
        <v>2</v>
      </c>
      <c r="C58" s="10" t="s">
        <v>588</v>
      </c>
      <c r="D58" s="118" t="s">
        <v>860</v>
      </c>
      <c r="E58" s="118"/>
      <c r="F58" s="118" t="s">
        <v>572</v>
      </c>
      <c r="G58" s="154" t="s">
        <v>210</v>
      </c>
      <c r="H58" s="155"/>
      <c r="I58" s="11" t="s">
        <v>753</v>
      </c>
      <c r="J58" s="14">
        <v>1.04</v>
      </c>
      <c r="K58" s="109">
        <f t="shared" si="0"/>
        <v>2.08</v>
      </c>
      <c r="L58" s="115"/>
    </row>
    <row r="59" spans="1:12" ht="24">
      <c r="A59" s="114"/>
      <c r="B59" s="107">
        <v>2</v>
      </c>
      <c r="C59" s="10" t="s">
        <v>588</v>
      </c>
      <c r="D59" s="118" t="s">
        <v>860</v>
      </c>
      <c r="E59" s="118"/>
      <c r="F59" s="118" t="s">
        <v>572</v>
      </c>
      <c r="G59" s="154" t="s">
        <v>754</v>
      </c>
      <c r="H59" s="155"/>
      <c r="I59" s="11" t="s">
        <v>753</v>
      </c>
      <c r="J59" s="14">
        <v>1.04</v>
      </c>
      <c r="K59" s="109">
        <f t="shared" si="0"/>
        <v>2.08</v>
      </c>
      <c r="L59" s="115"/>
    </row>
    <row r="60" spans="1:12" ht="24">
      <c r="A60" s="114"/>
      <c r="B60" s="107">
        <v>2</v>
      </c>
      <c r="C60" s="10" t="s">
        <v>588</v>
      </c>
      <c r="D60" s="118" t="s">
        <v>861</v>
      </c>
      <c r="E60" s="118"/>
      <c r="F60" s="118" t="s">
        <v>755</v>
      </c>
      <c r="G60" s="154" t="s">
        <v>210</v>
      </c>
      <c r="H60" s="155"/>
      <c r="I60" s="11" t="s">
        <v>753</v>
      </c>
      <c r="J60" s="14">
        <v>1.2</v>
      </c>
      <c r="K60" s="109">
        <f t="shared" si="0"/>
        <v>2.4</v>
      </c>
      <c r="L60" s="115"/>
    </row>
    <row r="61" spans="1:12" ht="24">
      <c r="A61" s="114"/>
      <c r="B61" s="107">
        <v>2</v>
      </c>
      <c r="C61" s="10" t="s">
        <v>588</v>
      </c>
      <c r="D61" s="118" t="s">
        <v>861</v>
      </c>
      <c r="E61" s="118"/>
      <c r="F61" s="118" t="s">
        <v>755</v>
      </c>
      <c r="G61" s="154" t="s">
        <v>754</v>
      </c>
      <c r="H61" s="155"/>
      <c r="I61" s="11" t="s">
        <v>753</v>
      </c>
      <c r="J61" s="14">
        <v>1.2</v>
      </c>
      <c r="K61" s="109">
        <f t="shared" si="0"/>
        <v>2.4</v>
      </c>
      <c r="L61" s="115"/>
    </row>
    <row r="62" spans="1:12" ht="24">
      <c r="A62" s="114"/>
      <c r="B62" s="107">
        <v>2</v>
      </c>
      <c r="C62" s="10" t="s">
        <v>588</v>
      </c>
      <c r="D62" s="118" t="s">
        <v>862</v>
      </c>
      <c r="E62" s="118"/>
      <c r="F62" s="118" t="s">
        <v>725</v>
      </c>
      <c r="G62" s="154" t="s">
        <v>210</v>
      </c>
      <c r="H62" s="155"/>
      <c r="I62" s="11" t="s">
        <v>753</v>
      </c>
      <c r="J62" s="14">
        <v>1.42</v>
      </c>
      <c r="K62" s="109">
        <f t="shared" si="0"/>
        <v>2.84</v>
      </c>
      <c r="L62" s="115"/>
    </row>
    <row r="63" spans="1:12" ht="24">
      <c r="A63" s="114"/>
      <c r="B63" s="108">
        <v>2</v>
      </c>
      <c r="C63" s="12" t="s">
        <v>588</v>
      </c>
      <c r="D63" s="119" t="s">
        <v>862</v>
      </c>
      <c r="E63" s="119"/>
      <c r="F63" s="119" t="s">
        <v>725</v>
      </c>
      <c r="G63" s="156" t="s">
        <v>754</v>
      </c>
      <c r="H63" s="157"/>
      <c r="I63" s="13" t="s">
        <v>753</v>
      </c>
      <c r="J63" s="15">
        <v>1.42</v>
      </c>
      <c r="K63" s="110">
        <f t="shared" si="0"/>
        <v>2.84</v>
      </c>
      <c r="L63" s="115"/>
    </row>
    <row r="64" spans="1:12">
      <c r="A64" s="114"/>
      <c r="B64" s="107">
        <v>6</v>
      </c>
      <c r="C64" s="10" t="s">
        <v>756</v>
      </c>
      <c r="D64" s="118" t="s">
        <v>863</v>
      </c>
      <c r="E64" s="118"/>
      <c r="F64" s="118" t="s">
        <v>757</v>
      </c>
      <c r="G64" s="154" t="s">
        <v>583</v>
      </c>
      <c r="H64" s="155"/>
      <c r="I64" s="11" t="s">
        <v>758</v>
      </c>
      <c r="J64" s="14">
        <v>0.41</v>
      </c>
      <c r="K64" s="109">
        <f t="shared" si="0"/>
        <v>2.46</v>
      </c>
      <c r="L64" s="115"/>
    </row>
    <row r="65" spans="1:12">
      <c r="A65" s="114"/>
      <c r="B65" s="107">
        <v>6</v>
      </c>
      <c r="C65" s="10" t="s">
        <v>756</v>
      </c>
      <c r="D65" s="118" t="s">
        <v>864</v>
      </c>
      <c r="E65" s="118"/>
      <c r="F65" s="118" t="s">
        <v>719</v>
      </c>
      <c r="G65" s="154" t="s">
        <v>583</v>
      </c>
      <c r="H65" s="155"/>
      <c r="I65" s="11" t="s">
        <v>758</v>
      </c>
      <c r="J65" s="14">
        <v>0.51</v>
      </c>
      <c r="K65" s="109">
        <f t="shared" si="0"/>
        <v>3.06</v>
      </c>
      <c r="L65" s="115"/>
    </row>
    <row r="66" spans="1:12">
      <c r="A66" s="114"/>
      <c r="B66" s="107">
        <v>4</v>
      </c>
      <c r="C66" s="10" t="s">
        <v>756</v>
      </c>
      <c r="D66" s="118" t="s">
        <v>865</v>
      </c>
      <c r="E66" s="118"/>
      <c r="F66" s="118" t="s">
        <v>759</v>
      </c>
      <c r="G66" s="154" t="s">
        <v>583</v>
      </c>
      <c r="H66" s="155"/>
      <c r="I66" s="11" t="s">
        <v>758</v>
      </c>
      <c r="J66" s="14">
        <v>0.55000000000000004</v>
      </c>
      <c r="K66" s="109">
        <f t="shared" si="0"/>
        <v>2.2000000000000002</v>
      </c>
      <c r="L66" s="115"/>
    </row>
    <row r="67" spans="1:12">
      <c r="A67" s="114"/>
      <c r="B67" s="107">
        <v>4</v>
      </c>
      <c r="C67" s="10" t="s">
        <v>756</v>
      </c>
      <c r="D67" s="118" t="s">
        <v>866</v>
      </c>
      <c r="E67" s="118"/>
      <c r="F67" s="118" t="s">
        <v>760</v>
      </c>
      <c r="G67" s="154" t="s">
        <v>583</v>
      </c>
      <c r="H67" s="155"/>
      <c r="I67" s="11" t="s">
        <v>758</v>
      </c>
      <c r="J67" s="14">
        <v>0.61</v>
      </c>
      <c r="K67" s="109">
        <f t="shared" si="0"/>
        <v>2.44</v>
      </c>
      <c r="L67" s="115"/>
    </row>
    <row r="68" spans="1:12">
      <c r="A68" s="114"/>
      <c r="B68" s="107">
        <v>6</v>
      </c>
      <c r="C68" s="10" t="s">
        <v>756</v>
      </c>
      <c r="D68" s="118" t="s">
        <v>867</v>
      </c>
      <c r="E68" s="118"/>
      <c r="F68" s="118" t="s">
        <v>761</v>
      </c>
      <c r="G68" s="154" t="s">
        <v>273</v>
      </c>
      <c r="H68" s="155"/>
      <c r="I68" s="11" t="s">
        <v>758</v>
      </c>
      <c r="J68" s="14">
        <v>0.69</v>
      </c>
      <c r="K68" s="109">
        <f t="shared" si="0"/>
        <v>4.1399999999999997</v>
      </c>
      <c r="L68" s="115"/>
    </row>
    <row r="69" spans="1:12">
      <c r="A69" s="114"/>
      <c r="B69" s="107">
        <v>6</v>
      </c>
      <c r="C69" s="10" t="s">
        <v>756</v>
      </c>
      <c r="D69" s="118" t="s">
        <v>867</v>
      </c>
      <c r="E69" s="118"/>
      <c r="F69" s="118" t="s">
        <v>761</v>
      </c>
      <c r="G69" s="154" t="s">
        <v>583</v>
      </c>
      <c r="H69" s="155"/>
      <c r="I69" s="11" t="s">
        <v>758</v>
      </c>
      <c r="J69" s="14">
        <v>0.69</v>
      </c>
      <c r="K69" s="109">
        <f t="shared" si="0"/>
        <v>4.1399999999999997</v>
      </c>
      <c r="L69" s="115"/>
    </row>
    <row r="70" spans="1:12">
      <c r="A70" s="114"/>
      <c r="B70" s="108">
        <v>6</v>
      </c>
      <c r="C70" s="12" t="s">
        <v>756</v>
      </c>
      <c r="D70" s="119" t="s">
        <v>868</v>
      </c>
      <c r="E70" s="119"/>
      <c r="F70" s="119" t="s">
        <v>762</v>
      </c>
      <c r="G70" s="156" t="s">
        <v>273</v>
      </c>
      <c r="H70" s="157"/>
      <c r="I70" s="13" t="s">
        <v>758</v>
      </c>
      <c r="J70" s="15">
        <v>0.76</v>
      </c>
      <c r="K70" s="110">
        <f t="shared" si="0"/>
        <v>4.5600000000000005</v>
      </c>
      <c r="L70" s="115"/>
    </row>
    <row r="71" spans="1:12" ht="69.95" customHeight="1">
      <c r="A71" s="114"/>
      <c r="B71" s="140">
        <v>2</v>
      </c>
      <c r="C71" s="141" t="s">
        <v>763</v>
      </c>
      <c r="D71" s="151" t="s">
        <v>869</v>
      </c>
      <c r="E71" s="151"/>
      <c r="F71" s="151" t="s">
        <v>764</v>
      </c>
      <c r="G71" s="168"/>
      <c r="H71" s="169"/>
      <c r="I71" s="142" t="s">
        <v>765</v>
      </c>
      <c r="J71" s="143">
        <v>1.86</v>
      </c>
      <c r="K71" s="144">
        <f t="shared" si="0"/>
        <v>3.72</v>
      </c>
      <c r="L71" s="115"/>
    </row>
    <row r="72" spans="1:12" ht="24">
      <c r="A72" s="114"/>
      <c r="B72" s="107">
        <v>2</v>
      </c>
      <c r="C72" s="10" t="s">
        <v>766</v>
      </c>
      <c r="D72" s="118" t="s">
        <v>870</v>
      </c>
      <c r="E72" s="118"/>
      <c r="F72" s="118" t="s">
        <v>590</v>
      </c>
      <c r="G72" s="154"/>
      <c r="H72" s="155"/>
      <c r="I72" s="11" t="s">
        <v>767</v>
      </c>
      <c r="J72" s="14">
        <v>1.76</v>
      </c>
      <c r="K72" s="109">
        <f t="shared" si="0"/>
        <v>3.52</v>
      </c>
      <c r="L72" s="115"/>
    </row>
    <row r="73" spans="1:12" ht="24">
      <c r="A73" s="114"/>
      <c r="B73" s="107">
        <v>2</v>
      </c>
      <c r="C73" s="10" t="s">
        <v>766</v>
      </c>
      <c r="D73" s="118" t="s">
        <v>871</v>
      </c>
      <c r="E73" s="118"/>
      <c r="F73" s="118" t="s">
        <v>572</v>
      </c>
      <c r="G73" s="154"/>
      <c r="H73" s="155"/>
      <c r="I73" s="11" t="s">
        <v>767</v>
      </c>
      <c r="J73" s="14">
        <v>1.82</v>
      </c>
      <c r="K73" s="109">
        <f t="shared" si="0"/>
        <v>3.64</v>
      </c>
      <c r="L73" s="115"/>
    </row>
    <row r="74" spans="1:12" ht="24">
      <c r="A74" s="114"/>
      <c r="B74" s="107">
        <v>2</v>
      </c>
      <c r="C74" s="10" t="s">
        <v>766</v>
      </c>
      <c r="D74" s="118" t="s">
        <v>872</v>
      </c>
      <c r="E74" s="118"/>
      <c r="F74" s="118" t="s">
        <v>755</v>
      </c>
      <c r="G74" s="154"/>
      <c r="H74" s="155"/>
      <c r="I74" s="11" t="s">
        <v>767</v>
      </c>
      <c r="J74" s="14">
        <v>1.97</v>
      </c>
      <c r="K74" s="109">
        <f t="shared" si="0"/>
        <v>3.94</v>
      </c>
      <c r="L74" s="115"/>
    </row>
    <row r="75" spans="1:12" ht="24">
      <c r="A75" s="114"/>
      <c r="B75" s="107">
        <v>2</v>
      </c>
      <c r="C75" s="10" t="s">
        <v>766</v>
      </c>
      <c r="D75" s="118" t="s">
        <v>873</v>
      </c>
      <c r="E75" s="118"/>
      <c r="F75" s="118" t="s">
        <v>725</v>
      </c>
      <c r="G75" s="154"/>
      <c r="H75" s="155"/>
      <c r="I75" s="11" t="s">
        <v>767</v>
      </c>
      <c r="J75" s="14">
        <v>2.13</v>
      </c>
      <c r="K75" s="109">
        <f t="shared" si="0"/>
        <v>4.26</v>
      </c>
      <c r="L75" s="115"/>
    </row>
    <row r="76" spans="1:12" ht="24">
      <c r="A76" s="114"/>
      <c r="B76" s="107">
        <v>2</v>
      </c>
      <c r="C76" s="10" t="s">
        <v>766</v>
      </c>
      <c r="D76" s="118" t="s">
        <v>874</v>
      </c>
      <c r="E76" s="118"/>
      <c r="F76" s="118" t="s">
        <v>298</v>
      </c>
      <c r="G76" s="154"/>
      <c r="H76" s="155"/>
      <c r="I76" s="11" t="s">
        <v>767</v>
      </c>
      <c r="J76" s="14">
        <v>2.5</v>
      </c>
      <c r="K76" s="109">
        <f t="shared" si="0"/>
        <v>5</v>
      </c>
      <c r="L76" s="115"/>
    </row>
    <row r="77" spans="1:12" ht="24">
      <c r="A77" s="114"/>
      <c r="B77" s="107">
        <v>2</v>
      </c>
      <c r="C77" s="10" t="s">
        <v>766</v>
      </c>
      <c r="D77" s="118" t="s">
        <v>875</v>
      </c>
      <c r="E77" s="118"/>
      <c r="F77" s="118" t="s">
        <v>768</v>
      </c>
      <c r="G77" s="154"/>
      <c r="H77" s="155"/>
      <c r="I77" s="11" t="s">
        <v>767</v>
      </c>
      <c r="J77" s="14">
        <v>2.77</v>
      </c>
      <c r="K77" s="109">
        <f t="shared" si="0"/>
        <v>5.54</v>
      </c>
      <c r="L77" s="115"/>
    </row>
    <row r="78" spans="1:12" ht="24">
      <c r="A78" s="114"/>
      <c r="B78" s="108">
        <v>2</v>
      </c>
      <c r="C78" s="12" t="s">
        <v>766</v>
      </c>
      <c r="D78" s="119" t="s">
        <v>876</v>
      </c>
      <c r="E78" s="119"/>
      <c r="F78" s="119" t="s">
        <v>294</v>
      </c>
      <c r="G78" s="156"/>
      <c r="H78" s="157"/>
      <c r="I78" s="13" t="s">
        <v>767</v>
      </c>
      <c r="J78" s="15">
        <v>3.02</v>
      </c>
      <c r="K78" s="110">
        <f t="shared" si="0"/>
        <v>6.04</v>
      </c>
      <c r="L78" s="115"/>
    </row>
    <row r="79" spans="1:12" ht="24">
      <c r="A79" s="114"/>
      <c r="B79" s="107">
        <v>7</v>
      </c>
      <c r="C79" s="10" t="s">
        <v>769</v>
      </c>
      <c r="D79" s="118" t="s">
        <v>769</v>
      </c>
      <c r="E79" s="118"/>
      <c r="F79" s="118" t="s">
        <v>23</v>
      </c>
      <c r="G79" s="154"/>
      <c r="H79" s="155"/>
      <c r="I79" s="11" t="s">
        <v>770</v>
      </c>
      <c r="J79" s="14">
        <v>2.06</v>
      </c>
      <c r="K79" s="109">
        <f t="shared" si="0"/>
        <v>14.42</v>
      </c>
      <c r="L79" s="115"/>
    </row>
    <row r="80" spans="1:12" ht="24">
      <c r="A80" s="114"/>
      <c r="B80" s="107">
        <v>3</v>
      </c>
      <c r="C80" s="10" t="s">
        <v>771</v>
      </c>
      <c r="D80" s="118" t="s">
        <v>771</v>
      </c>
      <c r="E80" s="118"/>
      <c r="F80" s="118" t="s">
        <v>23</v>
      </c>
      <c r="G80" s="154" t="s">
        <v>772</v>
      </c>
      <c r="H80" s="155"/>
      <c r="I80" s="11" t="s">
        <v>773</v>
      </c>
      <c r="J80" s="14">
        <v>2.8</v>
      </c>
      <c r="K80" s="109">
        <f t="shared" si="0"/>
        <v>8.3999999999999986</v>
      </c>
      <c r="L80" s="115"/>
    </row>
    <row r="81" spans="1:12" ht="24">
      <c r="A81" s="114"/>
      <c r="B81" s="107">
        <v>2</v>
      </c>
      <c r="C81" s="10" t="s">
        <v>771</v>
      </c>
      <c r="D81" s="118" t="s">
        <v>771</v>
      </c>
      <c r="E81" s="118"/>
      <c r="F81" s="118" t="s">
        <v>25</v>
      </c>
      <c r="G81" s="154" t="s">
        <v>772</v>
      </c>
      <c r="H81" s="155"/>
      <c r="I81" s="11" t="s">
        <v>773</v>
      </c>
      <c r="J81" s="14">
        <v>2.8</v>
      </c>
      <c r="K81" s="109">
        <f t="shared" si="0"/>
        <v>5.6</v>
      </c>
      <c r="L81" s="115"/>
    </row>
    <row r="82" spans="1:12" ht="24">
      <c r="A82" s="114"/>
      <c r="B82" s="108">
        <v>5</v>
      </c>
      <c r="C82" s="12" t="s">
        <v>771</v>
      </c>
      <c r="D82" s="119" t="s">
        <v>771</v>
      </c>
      <c r="E82" s="119"/>
      <c r="F82" s="119" t="s">
        <v>26</v>
      </c>
      <c r="G82" s="156" t="s">
        <v>772</v>
      </c>
      <c r="H82" s="157"/>
      <c r="I82" s="13" t="s">
        <v>773</v>
      </c>
      <c r="J82" s="15">
        <v>2.8</v>
      </c>
      <c r="K82" s="110">
        <f t="shared" si="0"/>
        <v>14</v>
      </c>
      <c r="L82" s="115"/>
    </row>
    <row r="83" spans="1:12" ht="35.1" customHeight="1">
      <c r="A83" s="114"/>
      <c r="B83" s="107">
        <v>3</v>
      </c>
      <c r="C83" s="10" t="s">
        <v>774</v>
      </c>
      <c r="D83" s="118" t="s">
        <v>774</v>
      </c>
      <c r="E83" s="118"/>
      <c r="F83" s="118" t="s">
        <v>107</v>
      </c>
      <c r="G83" s="154"/>
      <c r="H83" s="155"/>
      <c r="I83" s="11" t="s">
        <v>775</v>
      </c>
      <c r="J83" s="14">
        <v>0.48</v>
      </c>
      <c r="K83" s="109">
        <f t="shared" si="0"/>
        <v>1.44</v>
      </c>
      <c r="L83" s="115"/>
    </row>
    <row r="84" spans="1:12" ht="35.1" customHeight="1">
      <c r="A84" s="114"/>
      <c r="B84" s="108">
        <v>3</v>
      </c>
      <c r="C84" s="12" t="s">
        <v>774</v>
      </c>
      <c r="D84" s="119" t="s">
        <v>774</v>
      </c>
      <c r="E84" s="119"/>
      <c r="F84" s="119" t="s">
        <v>210</v>
      </c>
      <c r="G84" s="156"/>
      <c r="H84" s="157"/>
      <c r="I84" s="13" t="s">
        <v>775</v>
      </c>
      <c r="J84" s="15">
        <v>0.48</v>
      </c>
      <c r="K84" s="110">
        <f t="shared" si="0"/>
        <v>1.44</v>
      </c>
      <c r="L84" s="115"/>
    </row>
    <row r="85" spans="1:12" ht="35.1" customHeight="1">
      <c r="A85" s="114"/>
      <c r="B85" s="146">
        <v>15</v>
      </c>
      <c r="C85" s="147" t="s">
        <v>656</v>
      </c>
      <c r="D85" s="145" t="s">
        <v>656</v>
      </c>
      <c r="E85" s="145"/>
      <c r="F85" s="145" t="s">
        <v>23</v>
      </c>
      <c r="G85" s="170"/>
      <c r="H85" s="171"/>
      <c r="I85" s="148" t="s">
        <v>658</v>
      </c>
      <c r="J85" s="149">
        <v>0.17</v>
      </c>
      <c r="K85" s="150">
        <f t="shared" si="0"/>
        <v>2.5500000000000003</v>
      </c>
      <c r="L85" s="115"/>
    </row>
    <row r="86" spans="1:12" ht="35.1" customHeight="1">
      <c r="A86" s="114"/>
      <c r="B86" s="108">
        <v>10</v>
      </c>
      <c r="C86" s="12" t="s">
        <v>656</v>
      </c>
      <c r="D86" s="119" t="s">
        <v>656</v>
      </c>
      <c r="E86" s="119"/>
      <c r="F86" s="119" t="s">
        <v>27</v>
      </c>
      <c r="G86" s="156"/>
      <c r="H86" s="157"/>
      <c r="I86" s="13" t="s">
        <v>658</v>
      </c>
      <c r="J86" s="15">
        <v>0.17</v>
      </c>
      <c r="K86" s="110">
        <f t="shared" si="0"/>
        <v>1.7000000000000002</v>
      </c>
      <c r="L86" s="115"/>
    </row>
    <row r="87" spans="1:12" ht="35.1" customHeight="1">
      <c r="A87" s="114"/>
      <c r="B87" s="107">
        <v>15</v>
      </c>
      <c r="C87" s="10" t="s">
        <v>776</v>
      </c>
      <c r="D87" s="118" t="s">
        <v>776</v>
      </c>
      <c r="E87" s="118"/>
      <c r="F87" s="118" t="s">
        <v>298</v>
      </c>
      <c r="G87" s="154" t="s">
        <v>239</v>
      </c>
      <c r="H87" s="155"/>
      <c r="I87" s="11" t="s">
        <v>777</v>
      </c>
      <c r="J87" s="14">
        <v>0.46</v>
      </c>
      <c r="K87" s="109">
        <f t="shared" ref="K87:K150" si="1">J87*B87</f>
        <v>6.9</v>
      </c>
      <c r="L87" s="115"/>
    </row>
    <row r="88" spans="1:12" ht="35.1" customHeight="1">
      <c r="A88" s="114"/>
      <c r="B88" s="108">
        <v>10</v>
      </c>
      <c r="C88" s="12" t="s">
        <v>776</v>
      </c>
      <c r="D88" s="119" t="s">
        <v>776</v>
      </c>
      <c r="E88" s="119"/>
      <c r="F88" s="119" t="s">
        <v>294</v>
      </c>
      <c r="G88" s="156" t="s">
        <v>239</v>
      </c>
      <c r="H88" s="157"/>
      <c r="I88" s="13" t="s">
        <v>777</v>
      </c>
      <c r="J88" s="15">
        <v>0.46</v>
      </c>
      <c r="K88" s="110">
        <f t="shared" si="1"/>
        <v>4.6000000000000005</v>
      </c>
      <c r="L88" s="115"/>
    </row>
    <row r="89" spans="1:12" ht="69.95" customHeight="1">
      <c r="A89" s="114"/>
      <c r="B89" s="140">
        <v>10</v>
      </c>
      <c r="C89" s="141" t="s">
        <v>778</v>
      </c>
      <c r="D89" s="151" t="s">
        <v>778</v>
      </c>
      <c r="E89" s="151"/>
      <c r="F89" s="151" t="s">
        <v>26</v>
      </c>
      <c r="G89" s="168" t="s">
        <v>272</v>
      </c>
      <c r="H89" s="169"/>
      <c r="I89" s="142" t="s">
        <v>779</v>
      </c>
      <c r="J89" s="143">
        <v>0.57999999999999996</v>
      </c>
      <c r="K89" s="144">
        <f t="shared" si="1"/>
        <v>5.8</v>
      </c>
      <c r="L89" s="115"/>
    </row>
    <row r="90" spans="1:12" ht="69.95" customHeight="1">
      <c r="A90" s="114"/>
      <c r="B90" s="140">
        <v>5</v>
      </c>
      <c r="C90" s="141" t="s">
        <v>780</v>
      </c>
      <c r="D90" s="151" t="s">
        <v>780</v>
      </c>
      <c r="E90" s="151"/>
      <c r="F90" s="151" t="s">
        <v>26</v>
      </c>
      <c r="G90" s="168" t="s">
        <v>107</v>
      </c>
      <c r="H90" s="169"/>
      <c r="I90" s="142" t="s">
        <v>897</v>
      </c>
      <c r="J90" s="143">
        <v>1.76</v>
      </c>
      <c r="K90" s="144">
        <f t="shared" si="1"/>
        <v>8.8000000000000007</v>
      </c>
      <c r="L90" s="115"/>
    </row>
    <row r="91" spans="1:12" ht="69.95" customHeight="1">
      <c r="A91" s="114"/>
      <c r="B91" s="140">
        <v>3</v>
      </c>
      <c r="C91" s="141" t="s">
        <v>781</v>
      </c>
      <c r="D91" s="151" t="s">
        <v>781</v>
      </c>
      <c r="E91" s="151"/>
      <c r="F91" s="151" t="s">
        <v>25</v>
      </c>
      <c r="G91" s="168" t="s">
        <v>107</v>
      </c>
      <c r="H91" s="169"/>
      <c r="I91" s="142" t="s">
        <v>782</v>
      </c>
      <c r="J91" s="143">
        <v>1.99</v>
      </c>
      <c r="K91" s="144">
        <f t="shared" si="1"/>
        <v>5.97</v>
      </c>
      <c r="L91" s="115"/>
    </row>
    <row r="92" spans="1:12" ht="35.1" customHeight="1">
      <c r="A92" s="114"/>
      <c r="B92" s="107">
        <v>7</v>
      </c>
      <c r="C92" s="10" t="s">
        <v>783</v>
      </c>
      <c r="D92" s="118" t="s">
        <v>783</v>
      </c>
      <c r="E92" s="118"/>
      <c r="F92" s="118" t="s">
        <v>26</v>
      </c>
      <c r="G92" s="154" t="s">
        <v>239</v>
      </c>
      <c r="H92" s="155"/>
      <c r="I92" s="11" t="s">
        <v>784</v>
      </c>
      <c r="J92" s="14">
        <v>2</v>
      </c>
      <c r="K92" s="109">
        <f t="shared" si="1"/>
        <v>14</v>
      </c>
      <c r="L92" s="115"/>
    </row>
    <row r="93" spans="1:12" ht="35.1" customHeight="1">
      <c r="A93" s="114"/>
      <c r="B93" s="107">
        <v>3</v>
      </c>
      <c r="C93" s="10" t="s">
        <v>783</v>
      </c>
      <c r="D93" s="118" t="s">
        <v>783</v>
      </c>
      <c r="E93" s="118"/>
      <c r="F93" s="118" t="s">
        <v>26</v>
      </c>
      <c r="G93" s="154" t="s">
        <v>348</v>
      </c>
      <c r="H93" s="155"/>
      <c r="I93" s="11" t="s">
        <v>784</v>
      </c>
      <c r="J93" s="14">
        <v>2</v>
      </c>
      <c r="K93" s="109">
        <f t="shared" si="1"/>
        <v>6</v>
      </c>
      <c r="L93" s="115"/>
    </row>
    <row r="94" spans="1:12" ht="35.1" customHeight="1">
      <c r="A94" s="114"/>
      <c r="B94" s="108">
        <v>3</v>
      </c>
      <c r="C94" s="12" t="s">
        <v>783</v>
      </c>
      <c r="D94" s="119" t="s">
        <v>783</v>
      </c>
      <c r="E94" s="119"/>
      <c r="F94" s="119" t="s">
        <v>26</v>
      </c>
      <c r="G94" s="156" t="s">
        <v>528</v>
      </c>
      <c r="H94" s="157"/>
      <c r="I94" s="13" t="s">
        <v>784</v>
      </c>
      <c r="J94" s="15">
        <v>2</v>
      </c>
      <c r="K94" s="110">
        <f t="shared" si="1"/>
        <v>6</v>
      </c>
      <c r="L94" s="115"/>
    </row>
    <row r="95" spans="1:12" ht="69.95" customHeight="1">
      <c r="A95" s="114"/>
      <c r="B95" s="140">
        <v>1</v>
      </c>
      <c r="C95" s="141" t="s">
        <v>785</v>
      </c>
      <c r="D95" s="151" t="s">
        <v>877</v>
      </c>
      <c r="E95" s="151"/>
      <c r="F95" s="151" t="s">
        <v>717</v>
      </c>
      <c r="G95" s="168"/>
      <c r="H95" s="169"/>
      <c r="I95" s="142" t="s">
        <v>786</v>
      </c>
      <c r="J95" s="143">
        <v>14.7</v>
      </c>
      <c r="K95" s="144">
        <f t="shared" si="1"/>
        <v>14.7</v>
      </c>
      <c r="L95" s="115"/>
    </row>
    <row r="96" spans="1:12" ht="69.95" customHeight="1">
      <c r="A96" s="114"/>
      <c r="B96" s="140">
        <v>1</v>
      </c>
      <c r="C96" s="141" t="s">
        <v>787</v>
      </c>
      <c r="D96" s="151" t="s">
        <v>878</v>
      </c>
      <c r="E96" s="151"/>
      <c r="F96" s="151" t="s">
        <v>717</v>
      </c>
      <c r="G96" s="168"/>
      <c r="H96" s="169"/>
      <c r="I96" s="142" t="s">
        <v>788</v>
      </c>
      <c r="J96" s="143">
        <v>23.79</v>
      </c>
      <c r="K96" s="144">
        <f t="shared" si="1"/>
        <v>23.79</v>
      </c>
      <c r="L96" s="115"/>
    </row>
    <row r="97" spans="1:12" ht="69.95" customHeight="1">
      <c r="A97" s="114"/>
      <c r="B97" s="140">
        <v>2</v>
      </c>
      <c r="C97" s="141" t="s">
        <v>789</v>
      </c>
      <c r="D97" s="151" t="s">
        <v>879</v>
      </c>
      <c r="E97" s="151"/>
      <c r="F97" s="151" t="s">
        <v>717</v>
      </c>
      <c r="G97" s="168"/>
      <c r="H97" s="169"/>
      <c r="I97" s="142" t="s">
        <v>790</v>
      </c>
      <c r="J97" s="143">
        <v>15.04</v>
      </c>
      <c r="K97" s="144">
        <f t="shared" si="1"/>
        <v>30.08</v>
      </c>
      <c r="L97" s="115"/>
    </row>
    <row r="98" spans="1:12" ht="69.95" customHeight="1">
      <c r="A98" s="114"/>
      <c r="B98" s="140">
        <v>1</v>
      </c>
      <c r="C98" s="141" t="s">
        <v>791</v>
      </c>
      <c r="D98" s="151" t="s">
        <v>880</v>
      </c>
      <c r="E98" s="151"/>
      <c r="F98" s="151" t="s">
        <v>717</v>
      </c>
      <c r="G98" s="168"/>
      <c r="H98" s="169"/>
      <c r="I98" s="142" t="s">
        <v>792</v>
      </c>
      <c r="J98" s="143">
        <v>28.86</v>
      </c>
      <c r="K98" s="144">
        <f t="shared" si="1"/>
        <v>28.86</v>
      </c>
      <c r="L98" s="115"/>
    </row>
    <row r="99" spans="1:12" ht="69.95" customHeight="1">
      <c r="A99" s="114"/>
      <c r="B99" s="140">
        <v>1</v>
      </c>
      <c r="C99" s="141" t="s">
        <v>793</v>
      </c>
      <c r="D99" s="151" t="s">
        <v>881</v>
      </c>
      <c r="E99" s="151"/>
      <c r="F99" s="151" t="s">
        <v>717</v>
      </c>
      <c r="G99" s="168"/>
      <c r="H99" s="169"/>
      <c r="I99" s="142" t="s">
        <v>794</v>
      </c>
      <c r="J99" s="143">
        <v>15.12</v>
      </c>
      <c r="K99" s="144">
        <f t="shared" si="1"/>
        <v>15.12</v>
      </c>
      <c r="L99" s="115"/>
    </row>
    <row r="100" spans="1:12" ht="69.95" customHeight="1">
      <c r="A100" s="114"/>
      <c r="B100" s="140">
        <v>1</v>
      </c>
      <c r="C100" s="141" t="s">
        <v>795</v>
      </c>
      <c r="D100" s="151" t="s">
        <v>882</v>
      </c>
      <c r="E100" s="151"/>
      <c r="F100" s="151" t="s">
        <v>717</v>
      </c>
      <c r="G100" s="168"/>
      <c r="H100" s="169"/>
      <c r="I100" s="142" t="s">
        <v>796</v>
      </c>
      <c r="J100" s="143">
        <v>16.05</v>
      </c>
      <c r="K100" s="144">
        <f t="shared" si="1"/>
        <v>16.05</v>
      </c>
      <c r="L100" s="115"/>
    </row>
    <row r="101" spans="1:12" ht="69.95" customHeight="1">
      <c r="A101" s="114"/>
      <c r="B101" s="140">
        <v>1</v>
      </c>
      <c r="C101" s="141" t="s">
        <v>797</v>
      </c>
      <c r="D101" s="151" t="s">
        <v>883</v>
      </c>
      <c r="E101" s="151"/>
      <c r="F101" s="151" t="s">
        <v>717</v>
      </c>
      <c r="G101" s="168"/>
      <c r="H101" s="169"/>
      <c r="I101" s="142" t="s">
        <v>798</v>
      </c>
      <c r="J101" s="143">
        <v>18.02</v>
      </c>
      <c r="K101" s="144">
        <f t="shared" si="1"/>
        <v>18.02</v>
      </c>
      <c r="L101" s="115"/>
    </row>
    <row r="102" spans="1:12" ht="69.95" customHeight="1">
      <c r="A102" s="114"/>
      <c r="B102" s="140">
        <v>2</v>
      </c>
      <c r="C102" s="141" t="s">
        <v>799</v>
      </c>
      <c r="D102" s="151" t="s">
        <v>884</v>
      </c>
      <c r="E102" s="151"/>
      <c r="F102" s="151" t="s">
        <v>717</v>
      </c>
      <c r="G102" s="168"/>
      <c r="H102" s="169"/>
      <c r="I102" s="142" t="s">
        <v>800</v>
      </c>
      <c r="J102" s="143">
        <v>13.86</v>
      </c>
      <c r="K102" s="144">
        <f t="shared" si="1"/>
        <v>27.72</v>
      </c>
      <c r="L102" s="115"/>
    </row>
    <row r="103" spans="1:12" ht="69.95" customHeight="1">
      <c r="A103" s="114"/>
      <c r="B103" s="140">
        <v>20</v>
      </c>
      <c r="C103" s="141" t="s">
        <v>116</v>
      </c>
      <c r="D103" s="151" t="s">
        <v>116</v>
      </c>
      <c r="E103" s="151"/>
      <c r="F103" s="151"/>
      <c r="G103" s="168"/>
      <c r="H103" s="169"/>
      <c r="I103" s="142" t="s">
        <v>801</v>
      </c>
      <c r="J103" s="143">
        <v>0.19</v>
      </c>
      <c r="K103" s="144">
        <f t="shared" si="1"/>
        <v>3.8</v>
      </c>
      <c r="L103" s="115"/>
    </row>
    <row r="104" spans="1:12" ht="69.95" customHeight="1">
      <c r="A104" s="114"/>
      <c r="B104" s="140">
        <v>1</v>
      </c>
      <c r="C104" s="141" t="s">
        <v>802</v>
      </c>
      <c r="D104" s="151" t="s">
        <v>802</v>
      </c>
      <c r="E104" s="151"/>
      <c r="F104" s="151"/>
      <c r="G104" s="168"/>
      <c r="H104" s="169"/>
      <c r="I104" s="142" t="s">
        <v>803</v>
      </c>
      <c r="J104" s="143">
        <v>23.42</v>
      </c>
      <c r="K104" s="144">
        <f t="shared" si="1"/>
        <v>23.42</v>
      </c>
      <c r="L104" s="115"/>
    </row>
    <row r="105" spans="1:12" ht="69.95" customHeight="1">
      <c r="A105" s="114"/>
      <c r="B105" s="140">
        <v>1</v>
      </c>
      <c r="C105" s="141" t="s">
        <v>804</v>
      </c>
      <c r="D105" s="151" t="s">
        <v>885</v>
      </c>
      <c r="E105" s="151"/>
      <c r="F105" s="151" t="s">
        <v>717</v>
      </c>
      <c r="G105" s="168"/>
      <c r="H105" s="169"/>
      <c r="I105" s="142" t="s">
        <v>898</v>
      </c>
      <c r="J105" s="143">
        <v>20.23</v>
      </c>
      <c r="K105" s="144">
        <f t="shared" si="1"/>
        <v>20.23</v>
      </c>
      <c r="L105" s="115"/>
    </row>
    <row r="106" spans="1:12" ht="24">
      <c r="A106" s="114"/>
      <c r="B106" s="107">
        <v>5</v>
      </c>
      <c r="C106" s="10" t="s">
        <v>65</v>
      </c>
      <c r="D106" s="118" t="s">
        <v>65</v>
      </c>
      <c r="E106" s="118"/>
      <c r="F106" s="118" t="s">
        <v>25</v>
      </c>
      <c r="G106" s="154"/>
      <c r="H106" s="155"/>
      <c r="I106" s="11" t="s">
        <v>805</v>
      </c>
      <c r="J106" s="14">
        <v>1.57</v>
      </c>
      <c r="K106" s="109">
        <f t="shared" si="1"/>
        <v>7.8500000000000005</v>
      </c>
      <c r="L106" s="115"/>
    </row>
    <row r="107" spans="1:12" ht="24">
      <c r="A107" s="114"/>
      <c r="B107" s="107">
        <v>4</v>
      </c>
      <c r="C107" s="10" t="s">
        <v>65</v>
      </c>
      <c r="D107" s="118" t="s">
        <v>65</v>
      </c>
      <c r="E107" s="118"/>
      <c r="F107" s="118" t="s">
        <v>93</v>
      </c>
      <c r="G107" s="154"/>
      <c r="H107" s="155"/>
      <c r="I107" s="11" t="s">
        <v>805</v>
      </c>
      <c r="J107" s="14">
        <v>1.57</v>
      </c>
      <c r="K107" s="109">
        <f t="shared" si="1"/>
        <v>6.28</v>
      </c>
      <c r="L107" s="115"/>
    </row>
    <row r="108" spans="1:12" ht="24">
      <c r="A108" s="114"/>
      <c r="B108" s="108">
        <v>4</v>
      </c>
      <c r="C108" s="12" t="s">
        <v>65</v>
      </c>
      <c r="D108" s="119" t="s">
        <v>65</v>
      </c>
      <c r="E108" s="119"/>
      <c r="F108" s="119" t="s">
        <v>29</v>
      </c>
      <c r="G108" s="156"/>
      <c r="H108" s="157"/>
      <c r="I108" s="13" t="s">
        <v>805</v>
      </c>
      <c r="J108" s="15">
        <v>1.57</v>
      </c>
      <c r="K108" s="110">
        <f t="shared" si="1"/>
        <v>6.28</v>
      </c>
      <c r="L108" s="115"/>
    </row>
    <row r="109" spans="1:12" ht="69.95" customHeight="1">
      <c r="A109" s="114"/>
      <c r="B109" s="140">
        <v>10</v>
      </c>
      <c r="C109" s="141" t="s">
        <v>806</v>
      </c>
      <c r="D109" s="151" t="s">
        <v>806</v>
      </c>
      <c r="E109" s="151"/>
      <c r="F109" s="151" t="s">
        <v>25</v>
      </c>
      <c r="G109" s="168"/>
      <c r="H109" s="169"/>
      <c r="I109" s="142" t="s">
        <v>807</v>
      </c>
      <c r="J109" s="143">
        <v>2.06</v>
      </c>
      <c r="K109" s="144">
        <f t="shared" si="1"/>
        <v>20.6</v>
      </c>
      <c r="L109" s="115"/>
    </row>
    <row r="110" spans="1:12" ht="35.1" customHeight="1">
      <c r="A110" s="114"/>
      <c r="B110" s="107">
        <v>3</v>
      </c>
      <c r="C110" s="10" t="s">
        <v>68</v>
      </c>
      <c r="D110" s="118" t="s">
        <v>68</v>
      </c>
      <c r="E110" s="118"/>
      <c r="F110" s="118" t="s">
        <v>25</v>
      </c>
      <c r="G110" s="154" t="s">
        <v>272</v>
      </c>
      <c r="H110" s="155"/>
      <c r="I110" s="11" t="s">
        <v>808</v>
      </c>
      <c r="J110" s="14">
        <v>1.91</v>
      </c>
      <c r="K110" s="109">
        <f t="shared" si="1"/>
        <v>5.7299999999999995</v>
      </c>
      <c r="L110" s="115"/>
    </row>
    <row r="111" spans="1:12" ht="35.1" customHeight="1">
      <c r="A111" s="114"/>
      <c r="B111" s="108">
        <v>5</v>
      </c>
      <c r="C111" s="12" t="s">
        <v>68</v>
      </c>
      <c r="D111" s="119" t="s">
        <v>68</v>
      </c>
      <c r="E111" s="119"/>
      <c r="F111" s="119" t="s">
        <v>26</v>
      </c>
      <c r="G111" s="156" t="s">
        <v>272</v>
      </c>
      <c r="H111" s="157"/>
      <c r="I111" s="13" t="s">
        <v>808</v>
      </c>
      <c r="J111" s="15">
        <v>1.91</v>
      </c>
      <c r="K111" s="110">
        <f t="shared" si="1"/>
        <v>9.5499999999999989</v>
      </c>
      <c r="L111" s="115"/>
    </row>
    <row r="112" spans="1:12" ht="24.95" customHeight="1">
      <c r="A112" s="114"/>
      <c r="B112" s="107">
        <v>30</v>
      </c>
      <c r="C112" s="10" t="s">
        <v>809</v>
      </c>
      <c r="D112" s="118" t="s">
        <v>809</v>
      </c>
      <c r="E112" s="118"/>
      <c r="F112" s="118" t="s">
        <v>651</v>
      </c>
      <c r="G112" s="154"/>
      <c r="H112" s="155"/>
      <c r="I112" s="11" t="s">
        <v>810</v>
      </c>
      <c r="J112" s="14">
        <v>0.24</v>
      </c>
      <c r="K112" s="109">
        <f t="shared" si="1"/>
        <v>7.1999999999999993</v>
      </c>
      <c r="L112" s="115"/>
    </row>
    <row r="113" spans="1:12" ht="24.95" customHeight="1">
      <c r="A113" s="114"/>
      <c r="B113" s="107">
        <v>30</v>
      </c>
      <c r="C113" s="10" t="s">
        <v>809</v>
      </c>
      <c r="D113" s="118" t="s">
        <v>809</v>
      </c>
      <c r="E113" s="118"/>
      <c r="F113" s="118" t="s">
        <v>25</v>
      </c>
      <c r="G113" s="154"/>
      <c r="H113" s="155"/>
      <c r="I113" s="11" t="s">
        <v>810</v>
      </c>
      <c r="J113" s="14">
        <v>0.24</v>
      </c>
      <c r="K113" s="109">
        <f t="shared" si="1"/>
        <v>7.1999999999999993</v>
      </c>
      <c r="L113" s="115"/>
    </row>
    <row r="114" spans="1:12" ht="24.95" customHeight="1">
      <c r="A114" s="114"/>
      <c r="B114" s="108">
        <v>20</v>
      </c>
      <c r="C114" s="12" t="s">
        <v>809</v>
      </c>
      <c r="D114" s="119" t="s">
        <v>809</v>
      </c>
      <c r="E114" s="119"/>
      <c r="F114" s="119" t="s">
        <v>26</v>
      </c>
      <c r="G114" s="156"/>
      <c r="H114" s="157"/>
      <c r="I114" s="13" t="s">
        <v>810</v>
      </c>
      <c r="J114" s="15">
        <v>0.24</v>
      </c>
      <c r="K114" s="110">
        <f t="shared" si="1"/>
        <v>4.8</v>
      </c>
      <c r="L114" s="115"/>
    </row>
    <row r="115" spans="1:12" ht="24">
      <c r="A115" s="114"/>
      <c r="B115" s="107">
        <v>15</v>
      </c>
      <c r="C115" s="10" t="s">
        <v>98</v>
      </c>
      <c r="D115" s="118" t="s">
        <v>98</v>
      </c>
      <c r="E115" s="118"/>
      <c r="F115" s="118" t="s">
        <v>23</v>
      </c>
      <c r="G115" s="154" t="s">
        <v>272</v>
      </c>
      <c r="H115" s="155"/>
      <c r="I115" s="11" t="s">
        <v>811</v>
      </c>
      <c r="J115" s="14">
        <v>0.57999999999999996</v>
      </c>
      <c r="K115" s="109">
        <f t="shared" si="1"/>
        <v>8.6999999999999993</v>
      </c>
      <c r="L115" s="115"/>
    </row>
    <row r="116" spans="1:12" ht="24">
      <c r="A116" s="114"/>
      <c r="B116" s="107">
        <v>20</v>
      </c>
      <c r="C116" s="10" t="s">
        <v>98</v>
      </c>
      <c r="D116" s="118" t="s">
        <v>98</v>
      </c>
      <c r="E116" s="118"/>
      <c r="F116" s="118" t="s">
        <v>25</v>
      </c>
      <c r="G116" s="154" t="s">
        <v>273</v>
      </c>
      <c r="H116" s="155"/>
      <c r="I116" s="11" t="s">
        <v>811</v>
      </c>
      <c r="J116" s="14">
        <v>0.57999999999999996</v>
      </c>
      <c r="K116" s="109">
        <f t="shared" si="1"/>
        <v>11.6</v>
      </c>
      <c r="L116" s="115"/>
    </row>
    <row r="117" spans="1:12" ht="24">
      <c r="A117" s="114"/>
      <c r="B117" s="107">
        <v>20</v>
      </c>
      <c r="C117" s="10" t="s">
        <v>98</v>
      </c>
      <c r="D117" s="118" t="s">
        <v>98</v>
      </c>
      <c r="E117" s="118"/>
      <c r="F117" s="118" t="s">
        <v>25</v>
      </c>
      <c r="G117" s="154" t="s">
        <v>272</v>
      </c>
      <c r="H117" s="155"/>
      <c r="I117" s="11" t="s">
        <v>811</v>
      </c>
      <c r="J117" s="14">
        <v>0.57999999999999996</v>
      </c>
      <c r="K117" s="109">
        <f t="shared" si="1"/>
        <v>11.6</v>
      </c>
      <c r="L117" s="115"/>
    </row>
    <row r="118" spans="1:12" ht="24">
      <c r="A118" s="114"/>
      <c r="B118" s="108">
        <v>20</v>
      </c>
      <c r="C118" s="12" t="s">
        <v>812</v>
      </c>
      <c r="D118" s="119" t="s">
        <v>812</v>
      </c>
      <c r="E118" s="119"/>
      <c r="F118" s="119" t="s">
        <v>294</v>
      </c>
      <c r="G118" s="156" t="s">
        <v>239</v>
      </c>
      <c r="H118" s="157"/>
      <c r="I118" s="13" t="s">
        <v>813</v>
      </c>
      <c r="J118" s="15">
        <v>0.78</v>
      </c>
      <c r="K118" s="110">
        <f t="shared" si="1"/>
        <v>15.600000000000001</v>
      </c>
      <c r="L118" s="115"/>
    </row>
    <row r="119" spans="1:12" ht="69.95" customHeight="1">
      <c r="A119" s="114"/>
      <c r="B119" s="140">
        <v>20</v>
      </c>
      <c r="C119" s="141" t="s">
        <v>814</v>
      </c>
      <c r="D119" s="151" t="s">
        <v>814</v>
      </c>
      <c r="E119" s="151"/>
      <c r="F119" s="151" t="s">
        <v>272</v>
      </c>
      <c r="G119" s="168"/>
      <c r="H119" s="169"/>
      <c r="I119" s="142" t="s">
        <v>815</v>
      </c>
      <c r="J119" s="143">
        <v>0.38</v>
      </c>
      <c r="K119" s="144">
        <f t="shared" si="1"/>
        <v>7.6</v>
      </c>
      <c r="L119" s="115"/>
    </row>
    <row r="120" spans="1:12" ht="36">
      <c r="A120" s="114"/>
      <c r="B120" s="107">
        <v>20</v>
      </c>
      <c r="C120" s="10" t="s">
        <v>816</v>
      </c>
      <c r="D120" s="118" t="s">
        <v>886</v>
      </c>
      <c r="E120" s="118"/>
      <c r="F120" s="118" t="s">
        <v>817</v>
      </c>
      <c r="G120" s="154" t="s">
        <v>239</v>
      </c>
      <c r="H120" s="155"/>
      <c r="I120" s="11" t="s">
        <v>818</v>
      </c>
      <c r="J120" s="14">
        <v>1.1200000000000001</v>
      </c>
      <c r="K120" s="109">
        <f t="shared" si="1"/>
        <v>22.400000000000002</v>
      </c>
      <c r="L120" s="115"/>
    </row>
    <row r="121" spans="1:12" ht="36">
      <c r="A121" s="114"/>
      <c r="B121" s="108">
        <v>20</v>
      </c>
      <c r="C121" s="12" t="s">
        <v>816</v>
      </c>
      <c r="D121" s="119" t="s">
        <v>887</v>
      </c>
      <c r="E121" s="119"/>
      <c r="F121" s="119" t="s">
        <v>231</v>
      </c>
      <c r="G121" s="156" t="s">
        <v>239</v>
      </c>
      <c r="H121" s="157"/>
      <c r="I121" s="13" t="s">
        <v>818</v>
      </c>
      <c r="J121" s="15">
        <v>1.22</v>
      </c>
      <c r="K121" s="110">
        <f t="shared" si="1"/>
        <v>24.4</v>
      </c>
      <c r="L121" s="115"/>
    </row>
    <row r="122" spans="1:12" ht="36">
      <c r="A122" s="114"/>
      <c r="B122" s="107">
        <v>5</v>
      </c>
      <c r="C122" s="10" t="s">
        <v>819</v>
      </c>
      <c r="D122" s="118" t="s">
        <v>888</v>
      </c>
      <c r="E122" s="118"/>
      <c r="F122" s="118" t="s">
        <v>23</v>
      </c>
      <c r="G122" s="154" t="s">
        <v>635</v>
      </c>
      <c r="H122" s="155"/>
      <c r="I122" s="11" t="s">
        <v>820</v>
      </c>
      <c r="J122" s="14">
        <v>0.88</v>
      </c>
      <c r="K122" s="109">
        <f t="shared" si="1"/>
        <v>4.4000000000000004</v>
      </c>
      <c r="L122" s="115"/>
    </row>
    <row r="123" spans="1:12" ht="36">
      <c r="A123" s="114"/>
      <c r="B123" s="108">
        <v>5</v>
      </c>
      <c r="C123" s="12" t="s">
        <v>819</v>
      </c>
      <c r="D123" s="119" t="s">
        <v>888</v>
      </c>
      <c r="E123" s="119"/>
      <c r="F123" s="119" t="s">
        <v>25</v>
      </c>
      <c r="G123" s="156" t="s">
        <v>635</v>
      </c>
      <c r="H123" s="157"/>
      <c r="I123" s="13" t="s">
        <v>820</v>
      </c>
      <c r="J123" s="15">
        <v>0.88</v>
      </c>
      <c r="K123" s="110">
        <f t="shared" si="1"/>
        <v>4.4000000000000004</v>
      </c>
      <c r="L123" s="115"/>
    </row>
    <row r="124" spans="1:12" ht="24">
      <c r="A124" s="114"/>
      <c r="B124" s="107">
        <v>5</v>
      </c>
      <c r="C124" s="10" t="s">
        <v>821</v>
      </c>
      <c r="D124" s="118" t="s">
        <v>821</v>
      </c>
      <c r="E124" s="118"/>
      <c r="F124" s="118" t="s">
        <v>25</v>
      </c>
      <c r="G124" s="154" t="s">
        <v>107</v>
      </c>
      <c r="H124" s="155"/>
      <c r="I124" s="11" t="s">
        <v>237</v>
      </c>
      <c r="J124" s="14">
        <v>2.11</v>
      </c>
      <c r="K124" s="109">
        <f t="shared" si="1"/>
        <v>10.549999999999999</v>
      </c>
      <c r="L124" s="115"/>
    </row>
    <row r="125" spans="1:12" ht="24">
      <c r="A125" s="114"/>
      <c r="B125" s="107">
        <v>3</v>
      </c>
      <c r="C125" s="10" t="s">
        <v>821</v>
      </c>
      <c r="D125" s="118" t="s">
        <v>821</v>
      </c>
      <c r="E125" s="118"/>
      <c r="F125" s="118" t="s">
        <v>25</v>
      </c>
      <c r="G125" s="154" t="s">
        <v>210</v>
      </c>
      <c r="H125" s="155"/>
      <c r="I125" s="11" t="s">
        <v>237</v>
      </c>
      <c r="J125" s="14">
        <v>2.11</v>
      </c>
      <c r="K125" s="109">
        <f t="shared" si="1"/>
        <v>6.33</v>
      </c>
      <c r="L125" s="115"/>
    </row>
    <row r="126" spans="1:12" ht="24">
      <c r="A126" s="114"/>
      <c r="B126" s="107">
        <v>5</v>
      </c>
      <c r="C126" s="10" t="s">
        <v>821</v>
      </c>
      <c r="D126" s="118" t="s">
        <v>821</v>
      </c>
      <c r="E126" s="118"/>
      <c r="F126" s="118" t="s">
        <v>26</v>
      </c>
      <c r="G126" s="154" t="s">
        <v>107</v>
      </c>
      <c r="H126" s="155"/>
      <c r="I126" s="11" t="s">
        <v>237</v>
      </c>
      <c r="J126" s="14">
        <v>2.11</v>
      </c>
      <c r="K126" s="109">
        <f t="shared" si="1"/>
        <v>10.549999999999999</v>
      </c>
      <c r="L126" s="115"/>
    </row>
    <row r="127" spans="1:12" ht="24">
      <c r="A127" s="114"/>
      <c r="B127" s="107">
        <v>3</v>
      </c>
      <c r="C127" s="10" t="s">
        <v>821</v>
      </c>
      <c r="D127" s="118" t="s">
        <v>821</v>
      </c>
      <c r="E127" s="118"/>
      <c r="F127" s="118" t="s">
        <v>26</v>
      </c>
      <c r="G127" s="154" t="s">
        <v>210</v>
      </c>
      <c r="H127" s="155"/>
      <c r="I127" s="11" t="s">
        <v>237</v>
      </c>
      <c r="J127" s="14">
        <v>2.11</v>
      </c>
      <c r="K127" s="109">
        <f t="shared" si="1"/>
        <v>6.33</v>
      </c>
      <c r="L127" s="115"/>
    </row>
    <row r="128" spans="1:12" ht="24">
      <c r="A128" s="114"/>
      <c r="B128" s="107">
        <v>5</v>
      </c>
      <c r="C128" s="10" t="s">
        <v>821</v>
      </c>
      <c r="D128" s="118" t="s">
        <v>821</v>
      </c>
      <c r="E128" s="118"/>
      <c r="F128" s="118" t="s">
        <v>27</v>
      </c>
      <c r="G128" s="154" t="s">
        <v>107</v>
      </c>
      <c r="H128" s="155"/>
      <c r="I128" s="11" t="s">
        <v>237</v>
      </c>
      <c r="J128" s="14">
        <v>2.11</v>
      </c>
      <c r="K128" s="109">
        <f t="shared" si="1"/>
        <v>10.549999999999999</v>
      </c>
      <c r="L128" s="115"/>
    </row>
    <row r="129" spans="1:12" ht="24">
      <c r="A129" s="114"/>
      <c r="B129" s="108">
        <v>3</v>
      </c>
      <c r="C129" s="12" t="s">
        <v>821</v>
      </c>
      <c r="D129" s="119" t="s">
        <v>821</v>
      </c>
      <c r="E129" s="119"/>
      <c r="F129" s="119" t="s">
        <v>27</v>
      </c>
      <c r="G129" s="156" t="s">
        <v>210</v>
      </c>
      <c r="H129" s="157"/>
      <c r="I129" s="13" t="s">
        <v>237</v>
      </c>
      <c r="J129" s="15">
        <v>2.11</v>
      </c>
      <c r="K129" s="110">
        <f t="shared" si="1"/>
        <v>6.33</v>
      </c>
      <c r="L129" s="115"/>
    </row>
    <row r="130" spans="1:12" ht="36">
      <c r="A130" s="114"/>
      <c r="B130" s="107">
        <v>4</v>
      </c>
      <c r="C130" s="10" t="s">
        <v>822</v>
      </c>
      <c r="D130" s="118" t="s">
        <v>889</v>
      </c>
      <c r="E130" s="118"/>
      <c r="F130" s="118" t="s">
        <v>651</v>
      </c>
      <c r="G130" s="154" t="s">
        <v>823</v>
      </c>
      <c r="H130" s="155"/>
      <c r="I130" s="11" t="s">
        <v>824</v>
      </c>
      <c r="J130" s="14">
        <v>2.41</v>
      </c>
      <c r="K130" s="109">
        <f t="shared" si="1"/>
        <v>9.64</v>
      </c>
      <c r="L130" s="115"/>
    </row>
    <row r="131" spans="1:12" ht="36">
      <c r="A131" s="114"/>
      <c r="B131" s="108">
        <v>4</v>
      </c>
      <c r="C131" s="12" t="s">
        <v>822</v>
      </c>
      <c r="D131" s="119" t="s">
        <v>890</v>
      </c>
      <c r="E131" s="119"/>
      <c r="F131" s="119" t="s">
        <v>651</v>
      </c>
      <c r="G131" s="156" t="s">
        <v>825</v>
      </c>
      <c r="H131" s="157"/>
      <c r="I131" s="13" t="s">
        <v>824</v>
      </c>
      <c r="J131" s="15">
        <v>2.41</v>
      </c>
      <c r="K131" s="110">
        <f t="shared" si="1"/>
        <v>9.64</v>
      </c>
      <c r="L131" s="115"/>
    </row>
    <row r="132" spans="1:12" ht="69.95" customHeight="1">
      <c r="A132" s="114"/>
      <c r="B132" s="108">
        <v>4</v>
      </c>
      <c r="C132" s="12" t="s">
        <v>826</v>
      </c>
      <c r="D132" s="119" t="s">
        <v>826</v>
      </c>
      <c r="E132" s="119"/>
      <c r="F132" s="119"/>
      <c r="G132" s="156"/>
      <c r="H132" s="157"/>
      <c r="I132" s="13" t="s">
        <v>827</v>
      </c>
      <c r="J132" s="15">
        <v>0.6</v>
      </c>
      <c r="K132" s="110">
        <f t="shared" si="1"/>
        <v>2.4</v>
      </c>
      <c r="L132" s="115"/>
    </row>
    <row r="133" spans="1:12" ht="69.95" customHeight="1">
      <c r="A133" s="114"/>
      <c r="B133" s="108">
        <v>4</v>
      </c>
      <c r="C133" s="12" t="s">
        <v>828</v>
      </c>
      <c r="D133" s="119" t="s">
        <v>828</v>
      </c>
      <c r="E133" s="119"/>
      <c r="F133" s="119"/>
      <c r="G133" s="156"/>
      <c r="H133" s="157"/>
      <c r="I133" s="13" t="s">
        <v>829</v>
      </c>
      <c r="J133" s="15">
        <v>0.71</v>
      </c>
      <c r="K133" s="110">
        <f t="shared" si="1"/>
        <v>2.84</v>
      </c>
      <c r="L133" s="115"/>
    </row>
    <row r="134" spans="1:12" ht="69.95" customHeight="1">
      <c r="A134" s="114"/>
      <c r="B134" s="108">
        <v>3</v>
      </c>
      <c r="C134" s="12" t="s">
        <v>830</v>
      </c>
      <c r="D134" s="119" t="s">
        <v>830</v>
      </c>
      <c r="E134" s="119"/>
      <c r="F134" s="119"/>
      <c r="G134" s="156"/>
      <c r="H134" s="157"/>
      <c r="I134" s="13" t="s">
        <v>831</v>
      </c>
      <c r="J134" s="15">
        <v>0.74</v>
      </c>
      <c r="K134" s="110">
        <f t="shared" si="1"/>
        <v>2.2199999999999998</v>
      </c>
      <c r="L134" s="115"/>
    </row>
    <row r="135" spans="1:12" ht="35.1" customHeight="1">
      <c r="A135" s="114"/>
      <c r="B135" s="146">
        <v>1</v>
      </c>
      <c r="C135" s="147" t="s">
        <v>832</v>
      </c>
      <c r="D135" s="145" t="s">
        <v>891</v>
      </c>
      <c r="E135" s="145"/>
      <c r="F135" s="145" t="s">
        <v>25</v>
      </c>
      <c r="G135" s="170"/>
      <c r="H135" s="171"/>
      <c r="I135" s="148" t="s">
        <v>833</v>
      </c>
      <c r="J135" s="149">
        <v>0.59</v>
      </c>
      <c r="K135" s="150">
        <f t="shared" si="1"/>
        <v>0.59</v>
      </c>
      <c r="L135" s="115"/>
    </row>
    <row r="136" spans="1:12" ht="35.1" customHeight="1">
      <c r="A136" s="114"/>
      <c r="B136" s="108">
        <v>1</v>
      </c>
      <c r="C136" s="12" t="s">
        <v>832</v>
      </c>
      <c r="D136" s="119" t="s">
        <v>891</v>
      </c>
      <c r="E136" s="119"/>
      <c r="F136" s="119" t="s">
        <v>26</v>
      </c>
      <c r="G136" s="156"/>
      <c r="H136" s="157"/>
      <c r="I136" s="13" t="s">
        <v>833</v>
      </c>
      <c r="J136" s="15">
        <v>0.59</v>
      </c>
      <c r="K136" s="110">
        <f t="shared" si="1"/>
        <v>0.59</v>
      </c>
      <c r="L136" s="115"/>
    </row>
    <row r="137" spans="1:12" ht="69.95" customHeight="1">
      <c r="A137" s="114"/>
      <c r="B137" s="140">
        <v>2</v>
      </c>
      <c r="C137" s="141" t="s">
        <v>834</v>
      </c>
      <c r="D137" s="151" t="s">
        <v>834</v>
      </c>
      <c r="E137" s="151"/>
      <c r="F137" s="151" t="s">
        <v>272</v>
      </c>
      <c r="G137" s="168"/>
      <c r="H137" s="169"/>
      <c r="I137" s="142" t="s">
        <v>835</v>
      </c>
      <c r="J137" s="143">
        <v>1.92</v>
      </c>
      <c r="K137" s="144">
        <f t="shared" si="1"/>
        <v>3.84</v>
      </c>
      <c r="L137" s="115"/>
    </row>
    <row r="138" spans="1:12" ht="24">
      <c r="A138" s="114"/>
      <c r="B138" s="146">
        <v>2</v>
      </c>
      <c r="C138" s="147" t="s">
        <v>836</v>
      </c>
      <c r="D138" s="145" t="s">
        <v>836</v>
      </c>
      <c r="E138" s="145"/>
      <c r="F138" s="145" t="s">
        <v>273</v>
      </c>
      <c r="G138" s="170"/>
      <c r="H138" s="171"/>
      <c r="I138" s="148" t="s">
        <v>837</v>
      </c>
      <c r="J138" s="149">
        <v>1.91</v>
      </c>
      <c r="K138" s="150">
        <f t="shared" si="1"/>
        <v>3.82</v>
      </c>
      <c r="L138" s="115"/>
    </row>
    <row r="139" spans="1:12" ht="24">
      <c r="A139" s="114"/>
      <c r="B139" s="107">
        <v>1</v>
      </c>
      <c r="C139" s="10" t="s">
        <v>836</v>
      </c>
      <c r="D139" s="118" t="s">
        <v>836</v>
      </c>
      <c r="E139" s="118"/>
      <c r="F139" s="118" t="s">
        <v>271</v>
      </c>
      <c r="G139" s="154"/>
      <c r="H139" s="155"/>
      <c r="I139" s="11" t="s">
        <v>837</v>
      </c>
      <c r="J139" s="14">
        <v>1.91</v>
      </c>
      <c r="K139" s="109">
        <f t="shared" si="1"/>
        <v>1.91</v>
      </c>
      <c r="L139" s="115"/>
    </row>
    <row r="140" spans="1:12" ht="24">
      <c r="A140" s="114"/>
      <c r="B140" s="108">
        <v>1</v>
      </c>
      <c r="C140" s="12" t="s">
        <v>836</v>
      </c>
      <c r="D140" s="119" t="s">
        <v>836</v>
      </c>
      <c r="E140" s="119"/>
      <c r="F140" s="119" t="s">
        <v>272</v>
      </c>
      <c r="G140" s="156"/>
      <c r="H140" s="157"/>
      <c r="I140" s="13" t="s">
        <v>837</v>
      </c>
      <c r="J140" s="15">
        <v>1.91</v>
      </c>
      <c r="K140" s="110">
        <f t="shared" si="1"/>
        <v>1.91</v>
      </c>
      <c r="L140" s="115"/>
    </row>
    <row r="141" spans="1:12" ht="35.1" customHeight="1">
      <c r="A141" s="114"/>
      <c r="B141" s="107">
        <v>1</v>
      </c>
      <c r="C141" s="10" t="s">
        <v>838</v>
      </c>
      <c r="D141" s="118" t="s">
        <v>838</v>
      </c>
      <c r="E141" s="118"/>
      <c r="F141" s="118" t="s">
        <v>273</v>
      </c>
      <c r="G141" s="154"/>
      <c r="H141" s="155"/>
      <c r="I141" s="11" t="s">
        <v>839</v>
      </c>
      <c r="J141" s="14">
        <v>1.93</v>
      </c>
      <c r="K141" s="109">
        <f t="shared" si="1"/>
        <v>1.93</v>
      </c>
      <c r="L141" s="115"/>
    </row>
    <row r="142" spans="1:12" ht="35.1" customHeight="1">
      <c r="A142" s="114"/>
      <c r="B142" s="108">
        <v>1</v>
      </c>
      <c r="C142" s="12" t="s">
        <v>838</v>
      </c>
      <c r="D142" s="119" t="s">
        <v>838</v>
      </c>
      <c r="E142" s="119"/>
      <c r="F142" s="119" t="s">
        <v>272</v>
      </c>
      <c r="G142" s="156"/>
      <c r="H142" s="157"/>
      <c r="I142" s="13" t="s">
        <v>839</v>
      </c>
      <c r="J142" s="15">
        <v>1.93</v>
      </c>
      <c r="K142" s="110">
        <f t="shared" si="1"/>
        <v>1.93</v>
      </c>
      <c r="L142" s="115"/>
    </row>
    <row r="143" spans="1:12" ht="24">
      <c r="A143" s="114"/>
      <c r="B143" s="107">
        <v>1</v>
      </c>
      <c r="C143" s="10" t="s">
        <v>840</v>
      </c>
      <c r="D143" s="118" t="s">
        <v>840</v>
      </c>
      <c r="E143" s="118"/>
      <c r="F143" s="118" t="s">
        <v>273</v>
      </c>
      <c r="G143" s="154"/>
      <c r="H143" s="155"/>
      <c r="I143" s="11" t="s">
        <v>841</v>
      </c>
      <c r="J143" s="14">
        <v>1.93</v>
      </c>
      <c r="K143" s="109">
        <f t="shared" si="1"/>
        <v>1.93</v>
      </c>
      <c r="L143" s="115"/>
    </row>
    <row r="144" spans="1:12" ht="24">
      <c r="A144" s="114"/>
      <c r="B144" s="107">
        <v>1</v>
      </c>
      <c r="C144" s="10" t="s">
        <v>840</v>
      </c>
      <c r="D144" s="118" t="s">
        <v>840</v>
      </c>
      <c r="E144" s="118"/>
      <c r="F144" s="118" t="s">
        <v>271</v>
      </c>
      <c r="G144" s="154"/>
      <c r="H144" s="155"/>
      <c r="I144" s="11" t="s">
        <v>841</v>
      </c>
      <c r="J144" s="14">
        <v>1.93</v>
      </c>
      <c r="K144" s="109">
        <f t="shared" si="1"/>
        <v>1.93</v>
      </c>
      <c r="L144" s="115"/>
    </row>
    <row r="145" spans="1:12" ht="24">
      <c r="A145" s="114"/>
      <c r="B145" s="108">
        <v>1</v>
      </c>
      <c r="C145" s="12" t="s">
        <v>840</v>
      </c>
      <c r="D145" s="119" t="s">
        <v>840</v>
      </c>
      <c r="E145" s="119"/>
      <c r="F145" s="119" t="s">
        <v>272</v>
      </c>
      <c r="G145" s="156"/>
      <c r="H145" s="157"/>
      <c r="I145" s="13" t="s">
        <v>841</v>
      </c>
      <c r="J145" s="15">
        <v>1.93</v>
      </c>
      <c r="K145" s="110">
        <f t="shared" si="1"/>
        <v>1.93</v>
      </c>
      <c r="L145" s="115"/>
    </row>
    <row r="146" spans="1:12" ht="35.1" customHeight="1">
      <c r="A146" s="114"/>
      <c r="B146" s="107">
        <v>2</v>
      </c>
      <c r="C146" s="10" t="s">
        <v>842</v>
      </c>
      <c r="D146" s="118" t="s">
        <v>842</v>
      </c>
      <c r="E146" s="118"/>
      <c r="F146" s="118" t="s">
        <v>107</v>
      </c>
      <c r="G146" s="154"/>
      <c r="H146" s="155"/>
      <c r="I146" s="11" t="s">
        <v>843</v>
      </c>
      <c r="J146" s="14">
        <v>2.37</v>
      </c>
      <c r="K146" s="109">
        <f t="shared" si="1"/>
        <v>4.74</v>
      </c>
      <c r="L146" s="115"/>
    </row>
    <row r="147" spans="1:12" ht="35.1" customHeight="1">
      <c r="A147" s="114"/>
      <c r="B147" s="108">
        <v>2</v>
      </c>
      <c r="C147" s="12" t="s">
        <v>842</v>
      </c>
      <c r="D147" s="119" t="s">
        <v>842</v>
      </c>
      <c r="E147" s="119"/>
      <c r="F147" s="119" t="s">
        <v>210</v>
      </c>
      <c r="G147" s="156"/>
      <c r="H147" s="157"/>
      <c r="I147" s="13" t="s">
        <v>843</v>
      </c>
      <c r="J147" s="15">
        <v>2.37</v>
      </c>
      <c r="K147" s="110">
        <f t="shared" si="1"/>
        <v>4.74</v>
      </c>
      <c r="L147" s="115"/>
    </row>
    <row r="148" spans="1:12" ht="69.95" customHeight="1">
      <c r="A148" s="114"/>
      <c r="B148" s="140">
        <v>2</v>
      </c>
      <c r="C148" s="141" t="s">
        <v>513</v>
      </c>
      <c r="D148" s="151" t="s">
        <v>513</v>
      </c>
      <c r="E148" s="151"/>
      <c r="F148" s="151" t="s">
        <v>107</v>
      </c>
      <c r="G148" s="168"/>
      <c r="H148" s="169"/>
      <c r="I148" s="142" t="s">
        <v>515</v>
      </c>
      <c r="J148" s="143">
        <v>2.37</v>
      </c>
      <c r="K148" s="144">
        <f t="shared" si="1"/>
        <v>4.74</v>
      </c>
      <c r="L148" s="115"/>
    </row>
    <row r="149" spans="1:12" ht="35.1" customHeight="1">
      <c r="A149" s="114"/>
      <c r="B149" s="107">
        <v>1</v>
      </c>
      <c r="C149" s="10" t="s">
        <v>844</v>
      </c>
      <c r="D149" s="118" t="s">
        <v>892</v>
      </c>
      <c r="E149" s="118"/>
      <c r="F149" s="118" t="s">
        <v>26</v>
      </c>
      <c r="G149" s="154"/>
      <c r="H149" s="155"/>
      <c r="I149" s="11" t="s">
        <v>845</v>
      </c>
      <c r="J149" s="14">
        <v>3.84</v>
      </c>
      <c r="K149" s="109">
        <f t="shared" si="1"/>
        <v>3.84</v>
      </c>
      <c r="L149" s="115"/>
    </row>
    <row r="150" spans="1:12" ht="35.1" customHeight="1">
      <c r="A150" s="114"/>
      <c r="B150" s="108">
        <v>1</v>
      </c>
      <c r="C150" s="12" t="s">
        <v>844</v>
      </c>
      <c r="D150" s="119" t="s">
        <v>892</v>
      </c>
      <c r="E150" s="119"/>
      <c r="F150" s="119" t="s">
        <v>27</v>
      </c>
      <c r="G150" s="156"/>
      <c r="H150" s="157"/>
      <c r="I150" s="13" t="s">
        <v>845</v>
      </c>
      <c r="J150" s="15">
        <v>3.84</v>
      </c>
      <c r="K150" s="110">
        <f t="shared" si="1"/>
        <v>3.84</v>
      </c>
      <c r="L150" s="115"/>
    </row>
    <row r="151" spans="1:12" ht="69.95" customHeight="1">
      <c r="A151" s="114"/>
      <c r="B151" s="140">
        <v>1</v>
      </c>
      <c r="C151" s="141" t="s">
        <v>846</v>
      </c>
      <c r="D151" s="151" t="s">
        <v>846</v>
      </c>
      <c r="E151" s="151"/>
      <c r="F151" s="151" t="s">
        <v>847</v>
      </c>
      <c r="G151" s="168"/>
      <c r="H151" s="169"/>
      <c r="I151" s="142" t="s">
        <v>848</v>
      </c>
      <c r="J151" s="143">
        <v>0.63</v>
      </c>
      <c r="K151" s="144">
        <f t="shared" ref="K151:K153" si="2">J151*B151</f>
        <v>0.63</v>
      </c>
      <c r="L151" s="115"/>
    </row>
    <row r="152" spans="1:12" ht="69.95" customHeight="1">
      <c r="A152" s="114"/>
      <c r="B152" s="140">
        <v>2</v>
      </c>
      <c r="C152" s="141" t="s">
        <v>849</v>
      </c>
      <c r="D152" s="151" t="s">
        <v>849</v>
      </c>
      <c r="E152" s="151"/>
      <c r="F152" s="151" t="s">
        <v>583</v>
      </c>
      <c r="G152" s="168"/>
      <c r="H152" s="169"/>
      <c r="I152" s="142" t="s">
        <v>850</v>
      </c>
      <c r="J152" s="143">
        <v>0.63</v>
      </c>
      <c r="K152" s="144">
        <f t="shared" si="2"/>
        <v>1.26</v>
      </c>
      <c r="L152" s="115"/>
    </row>
    <row r="153" spans="1:12" ht="69.95" customHeight="1">
      <c r="A153" s="114"/>
      <c r="B153" s="108">
        <v>1</v>
      </c>
      <c r="C153" s="12" t="s">
        <v>851</v>
      </c>
      <c r="D153" s="119" t="s">
        <v>893</v>
      </c>
      <c r="E153" s="119"/>
      <c r="F153" s="119" t="s">
        <v>717</v>
      </c>
      <c r="G153" s="156"/>
      <c r="H153" s="157"/>
      <c r="I153" s="13" t="s">
        <v>899</v>
      </c>
      <c r="J153" s="15">
        <v>23.52</v>
      </c>
      <c r="K153" s="110">
        <f t="shared" si="2"/>
        <v>23.52</v>
      </c>
      <c r="L153" s="115"/>
    </row>
    <row r="154" spans="1:12">
      <c r="A154" s="114"/>
      <c r="B154" s="126"/>
      <c r="C154" s="126"/>
      <c r="D154" s="126"/>
      <c r="E154" s="126"/>
      <c r="F154" s="126"/>
      <c r="G154" s="126"/>
      <c r="H154" s="126"/>
      <c r="I154" s="126"/>
      <c r="J154" s="127" t="s">
        <v>255</v>
      </c>
      <c r="K154" s="128">
        <f>SUM(K23:K153)</f>
        <v>1045.2599999999998</v>
      </c>
      <c r="L154" s="115"/>
    </row>
    <row r="155" spans="1:12">
      <c r="A155" s="114"/>
      <c r="B155" s="126"/>
      <c r="C155" s="126"/>
      <c r="D155" s="126"/>
      <c r="E155" s="126"/>
      <c r="F155" s="126"/>
      <c r="G155" s="126"/>
      <c r="H155" s="126"/>
      <c r="I155" s="126"/>
      <c r="J155" s="127" t="s">
        <v>928</v>
      </c>
      <c r="K155" s="128">
        <f>K154*-3%</f>
        <v>-31.35779999999999</v>
      </c>
      <c r="L155" s="115"/>
    </row>
    <row r="156" spans="1:12">
      <c r="A156" s="114"/>
      <c r="B156" s="126"/>
      <c r="C156" s="126"/>
      <c r="D156" s="126"/>
      <c r="E156" s="126"/>
      <c r="F156" s="126"/>
      <c r="G156" s="126"/>
      <c r="H156" s="126"/>
      <c r="I156" s="126"/>
      <c r="J156" s="153" t="s">
        <v>926</v>
      </c>
      <c r="K156" s="128">
        <f>-25*36.07/38.21</f>
        <v>-23.599842973043707</v>
      </c>
      <c r="L156" s="115"/>
    </row>
    <row r="157" spans="1:12" outlineLevel="1">
      <c r="A157" s="114"/>
      <c r="B157" s="126"/>
      <c r="C157" s="126"/>
      <c r="D157" s="126"/>
      <c r="E157" s="126"/>
      <c r="F157" s="126"/>
      <c r="G157" s="126"/>
      <c r="H157" s="126"/>
      <c r="I157" s="126"/>
      <c r="J157" s="127" t="s">
        <v>929</v>
      </c>
      <c r="K157" s="128">
        <v>0</v>
      </c>
      <c r="L157" s="115"/>
    </row>
    <row r="158" spans="1:12">
      <c r="A158" s="114"/>
      <c r="B158" s="126"/>
      <c r="C158" s="126"/>
      <c r="D158" s="126"/>
      <c r="E158" s="126"/>
      <c r="F158" s="126"/>
      <c r="G158" s="126"/>
      <c r="H158" s="126"/>
      <c r="I158" s="126"/>
      <c r="J158" s="127" t="s">
        <v>257</v>
      </c>
      <c r="K158" s="128">
        <f>SUM(K154:K157)</f>
        <v>990.30235702695609</v>
      </c>
      <c r="L158" s="115"/>
    </row>
    <row r="159" spans="1:12">
      <c r="A159" s="6"/>
      <c r="B159" s="7"/>
      <c r="C159" s="7"/>
      <c r="D159" s="7"/>
      <c r="E159" s="7"/>
      <c r="F159" s="7"/>
      <c r="G159" s="7"/>
      <c r="H159" s="7"/>
      <c r="I159" s="7" t="s">
        <v>927</v>
      </c>
      <c r="J159" s="7"/>
      <c r="K159" s="7"/>
      <c r="L159" s="8"/>
    </row>
  </sheetData>
  <mergeCells count="135">
    <mergeCell ref="G151:H151"/>
    <mergeCell ref="G152:H152"/>
    <mergeCell ref="G153:H153"/>
    <mergeCell ref="G145:H145"/>
    <mergeCell ref="G146:H146"/>
    <mergeCell ref="G147:H147"/>
    <mergeCell ref="G148:H148"/>
    <mergeCell ref="G149:H149"/>
    <mergeCell ref="G150:H150"/>
    <mergeCell ref="G139:H139"/>
    <mergeCell ref="G140:H140"/>
    <mergeCell ref="G141:H141"/>
    <mergeCell ref="G142:H142"/>
    <mergeCell ref="G143:H143"/>
    <mergeCell ref="G144:H144"/>
    <mergeCell ref="G133:H133"/>
    <mergeCell ref="G134:H134"/>
    <mergeCell ref="G135:H135"/>
    <mergeCell ref="G136:H136"/>
    <mergeCell ref="G137:H137"/>
    <mergeCell ref="G138:H138"/>
    <mergeCell ref="G127:H127"/>
    <mergeCell ref="G128:H128"/>
    <mergeCell ref="G129:H129"/>
    <mergeCell ref="G130:H130"/>
    <mergeCell ref="G131:H131"/>
    <mergeCell ref="G132:H132"/>
    <mergeCell ref="G121:H121"/>
    <mergeCell ref="G122:H122"/>
    <mergeCell ref="G123:H123"/>
    <mergeCell ref="G124:H124"/>
    <mergeCell ref="G125:H125"/>
    <mergeCell ref="G126:H126"/>
    <mergeCell ref="G115:H115"/>
    <mergeCell ref="G116:H116"/>
    <mergeCell ref="G117:H117"/>
    <mergeCell ref="G118:H118"/>
    <mergeCell ref="G119:H119"/>
    <mergeCell ref="G120:H120"/>
    <mergeCell ref="G109:H109"/>
    <mergeCell ref="G110:H110"/>
    <mergeCell ref="G111:H111"/>
    <mergeCell ref="G112:H112"/>
    <mergeCell ref="G113:H113"/>
    <mergeCell ref="G114:H114"/>
    <mergeCell ref="G103:H103"/>
    <mergeCell ref="G104:H104"/>
    <mergeCell ref="G105:H105"/>
    <mergeCell ref="G106:H106"/>
    <mergeCell ref="G107:H107"/>
    <mergeCell ref="G108:H108"/>
    <mergeCell ref="G97:H97"/>
    <mergeCell ref="G98:H98"/>
    <mergeCell ref="G99:H99"/>
    <mergeCell ref="G100:H100"/>
    <mergeCell ref="G101:H101"/>
    <mergeCell ref="G102:H102"/>
    <mergeCell ref="G91:H91"/>
    <mergeCell ref="G92:H92"/>
    <mergeCell ref="G93:H93"/>
    <mergeCell ref="G94:H94"/>
    <mergeCell ref="G95:H95"/>
    <mergeCell ref="G96:H96"/>
    <mergeCell ref="G85:H85"/>
    <mergeCell ref="G86:H86"/>
    <mergeCell ref="G87:H87"/>
    <mergeCell ref="G88:H88"/>
    <mergeCell ref="G89:H89"/>
    <mergeCell ref="G90:H90"/>
    <mergeCell ref="G79:H79"/>
    <mergeCell ref="G80:H80"/>
    <mergeCell ref="G81:H81"/>
    <mergeCell ref="G82:H82"/>
    <mergeCell ref="G83:H83"/>
    <mergeCell ref="G84:H84"/>
    <mergeCell ref="G73:H73"/>
    <mergeCell ref="G74:H74"/>
    <mergeCell ref="G75:H75"/>
    <mergeCell ref="G76:H76"/>
    <mergeCell ref="G77:H77"/>
    <mergeCell ref="G78:H78"/>
    <mergeCell ref="G67:H67"/>
    <mergeCell ref="G68:H68"/>
    <mergeCell ref="G69:H69"/>
    <mergeCell ref="G70:H70"/>
    <mergeCell ref="G71:H71"/>
    <mergeCell ref="G72:H72"/>
    <mergeCell ref="G61:H61"/>
    <mergeCell ref="G62:H62"/>
    <mergeCell ref="G63:H63"/>
    <mergeCell ref="G64:H64"/>
    <mergeCell ref="G65:H65"/>
    <mergeCell ref="G66:H66"/>
    <mergeCell ref="G55:H55"/>
    <mergeCell ref="G56:H56"/>
    <mergeCell ref="G57:H57"/>
    <mergeCell ref="G58:H58"/>
    <mergeCell ref="G59:H59"/>
    <mergeCell ref="G60:H60"/>
    <mergeCell ref="G49:H49"/>
    <mergeCell ref="G50:H50"/>
    <mergeCell ref="G51:H51"/>
    <mergeCell ref="G52:H52"/>
    <mergeCell ref="G53:H53"/>
    <mergeCell ref="G54:H54"/>
    <mergeCell ref="G43:H43"/>
    <mergeCell ref="G44:H44"/>
    <mergeCell ref="G45:H45"/>
    <mergeCell ref="G46:H46"/>
    <mergeCell ref="G47:H47"/>
    <mergeCell ref="G48:H48"/>
    <mergeCell ref="G37:H37"/>
    <mergeCell ref="G38:H38"/>
    <mergeCell ref="G39:H39"/>
    <mergeCell ref="G40:H40"/>
    <mergeCell ref="G41:H41"/>
    <mergeCell ref="G42:H42"/>
    <mergeCell ref="G34:H34"/>
    <mergeCell ref="G35:H35"/>
    <mergeCell ref="G36:H36"/>
    <mergeCell ref="G25:H25"/>
    <mergeCell ref="G26:H26"/>
    <mergeCell ref="G27:H27"/>
    <mergeCell ref="G28:H28"/>
    <mergeCell ref="G29:H29"/>
    <mergeCell ref="G30:H30"/>
    <mergeCell ref="K11:K12"/>
    <mergeCell ref="K15:K16"/>
    <mergeCell ref="G21:H21"/>
    <mergeCell ref="G22:H22"/>
    <mergeCell ref="G23:H23"/>
    <mergeCell ref="G24:H24"/>
    <mergeCell ref="G31:H31"/>
    <mergeCell ref="G32:H32"/>
    <mergeCell ref="G33:H33"/>
  </mergeCells>
  <printOptions horizontalCentered="1"/>
  <pageMargins left="0.11" right="0.11" top="0.32" bottom="0.31" header="0.17" footer="0.12000000000000001"/>
  <pageSetup paperSize="9" scale="68" orientation="portrait" horizontalDpi="4294967293" verticalDpi="0" r:id="rId1"/>
  <headerFooter>
    <oddFooter>&amp;CPage &amp;P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59"/>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1045.2599999999998</v>
      </c>
      <c r="O2" t="s">
        <v>182</v>
      </c>
    </row>
    <row r="3" spans="1:15" ht="12.75" customHeight="1">
      <c r="A3" s="114"/>
      <c r="B3" s="121" t="s">
        <v>135</v>
      </c>
      <c r="C3" s="120"/>
      <c r="D3" s="120"/>
      <c r="E3" s="120"/>
      <c r="F3" s="120"/>
      <c r="G3" s="120"/>
      <c r="H3" s="120"/>
      <c r="I3" s="120"/>
      <c r="J3" s="120"/>
      <c r="K3" s="120"/>
      <c r="L3" s="115"/>
      <c r="N3">
        <v>1045.2599999999998</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33" t="s">
        <v>905</v>
      </c>
      <c r="C8" s="120"/>
      <c r="D8" s="120"/>
      <c r="E8" s="120"/>
      <c r="F8" s="120"/>
      <c r="G8" s="120"/>
      <c r="H8" s="120"/>
      <c r="I8" s="120"/>
      <c r="J8" s="120"/>
      <c r="K8" s="120"/>
      <c r="L8" s="115"/>
    </row>
    <row r="9" spans="1:15" ht="12.75" customHeight="1">
      <c r="A9" s="114"/>
      <c r="B9" s="120"/>
      <c r="C9" s="120"/>
      <c r="D9" s="120"/>
      <c r="E9" s="120"/>
      <c r="F9" s="120"/>
      <c r="G9" s="120"/>
      <c r="H9" s="120"/>
      <c r="I9" s="120"/>
      <c r="J9" s="120"/>
      <c r="K9" s="120"/>
      <c r="L9" s="115"/>
    </row>
    <row r="10" spans="1:15" ht="12.75" customHeight="1">
      <c r="A10" s="114"/>
      <c r="B10" s="101" t="s">
        <v>0</v>
      </c>
      <c r="C10" s="102"/>
      <c r="D10" s="102"/>
      <c r="E10" s="102"/>
      <c r="F10" s="103"/>
      <c r="G10" s="98"/>
      <c r="H10" s="99" t="s">
        <v>7</v>
      </c>
      <c r="I10" s="120"/>
      <c r="J10" s="120"/>
      <c r="K10" s="99" t="s">
        <v>195</v>
      </c>
      <c r="L10" s="115"/>
    </row>
    <row r="11" spans="1:15" ht="15" customHeight="1">
      <c r="A11" s="114"/>
      <c r="B11" s="114" t="s">
        <v>710</v>
      </c>
      <c r="C11" s="120"/>
      <c r="D11" s="120"/>
      <c r="E11" s="120"/>
      <c r="F11" s="115"/>
      <c r="G11" s="116"/>
      <c r="H11" s="116" t="s">
        <v>710</v>
      </c>
      <c r="I11" s="120"/>
      <c r="J11" s="120"/>
      <c r="K11" s="158">
        <f>IF(Invoice!J11&lt;&gt;"",Invoice!J11,"")</f>
        <v>51523</v>
      </c>
      <c r="L11" s="115"/>
    </row>
    <row r="12" spans="1:15" ht="12.75" customHeight="1">
      <c r="A12" s="114"/>
      <c r="B12" s="114" t="s">
        <v>711</v>
      </c>
      <c r="C12" s="120"/>
      <c r="D12" s="120"/>
      <c r="E12" s="120"/>
      <c r="F12" s="115"/>
      <c r="G12" s="116"/>
      <c r="H12" s="116" t="s">
        <v>711</v>
      </c>
      <c r="I12" s="120"/>
      <c r="J12" s="120"/>
      <c r="K12" s="159"/>
      <c r="L12" s="115"/>
    </row>
    <row r="13" spans="1:15" ht="12.75" customHeight="1">
      <c r="A13" s="114"/>
      <c r="B13" s="114" t="s">
        <v>902</v>
      </c>
      <c r="C13" s="120"/>
      <c r="D13" s="120"/>
      <c r="E13" s="120"/>
      <c r="F13" s="115"/>
      <c r="G13" s="116"/>
      <c r="H13" s="116" t="s">
        <v>902</v>
      </c>
      <c r="I13" s="120"/>
      <c r="J13" s="120"/>
      <c r="K13" s="120"/>
      <c r="L13" s="115"/>
    </row>
    <row r="14" spans="1:15" ht="12.75" customHeight="1">
      <c r="A14" s="114"/>
      <c r="B14" s="114" t="s">
        <v>903</v>
      </c>
      <c r="C14" s="120"/>
      <c r="D14" s="120"/>
      <c r="E14" s="120"/>
      <c r="F14" s="115"/>
      <c r="G14" s="116"/>
      <c r="H14" s="116" t="s">
        <v>903</v>
      </c>
      <c r="I14" s="120"/>
      <c r="J14" s="120"/>
      <c r="K14" s="99" t="s">
        <v>11</v>
      </c>
      <c r="L14" s="115"/>
    </row>
    <row r="15" spans="1:15" ht="15" customHeight="1">
      <c r="A15" s="114"/>
      <c r="B15" s="114" t="s">
        <v>713</v>
      </c>
      <c r="C15" s="120"/>
      <c r="D15" s="120"/>
      <c r="E15" s="120"/>
      <c r="F15" s="115"/>
      <c r="G15" s="116"/>
      <c r="H15" s="116" t="s">
        <v>713</v>
      </c>
      <c r="I15" s="120"/>
      <c r="J15" s="120"/>
      <c r="K15" s="160">
        <f>Invoice!J15</f>
        <v>45191</v>
      </c>
      <c r="L15" s="115"/>
    </row>
    <row r="16" spans="1:15" ht="15" customHeight="1">
      <c r="A16" s="114"/>
      <c r="B16" s="130" t="s">
        <v>904</v>
      </c>
      <c r="C16" s="7"/>
      <c r="D16" s="7"/>
      <c r="E16" s="7"/>
      <c r="F16" s="8"/>
      <c r="G16" s="116"/>
      <c r="H16" s="131" t="s">
        <v>904</v>
      </c>
      <c r="I16" s="120"/>
      <c r="J16" s="120"/>
      <c r="K16" s="161"/>
      <c r="L16" s="115"/>
    </row>
    <row r="17" spans="1:12" ht="15" customHeight="1">
      <c r="A17" s="114"/>
      <c r="B17" s="120"/>
      <c r="C17" s="120"/>
      <c r="D17" s="120"/>
      <c r="E17" s="120"/>
      <c r="F17" s="120"/>
      <c r="G17" s="120"/>
      <c r="H17" s="120"/>
      <c r="I17" s="123" t="s">
        <v>142</v>
      </c>
      <c r="J17" s="123" t="s">
        <v>142</v>
      </c>
      <c r="K17" s="129">
        <v>40086</v>
      </c>
      <c r="L17" s="115"/>
    </row>
    <row r="18" spans="1:12" ht="12.75" customHeight="1">
      <c r="A18" s="114"/>
      <c r="B18" s="120" t="s">
        <v>714</v>
      </c>
      <c r="C18" s="120"/>
      <c r="D18" s="120"/>
      <c r="E18" s="120"/>
      <c r="F18" s="120"/>
      <c r="G18" s="120"/>
      <c r="H18" s="120"/>
      <c r="I18" s="123" t="s">
        <v>143</v>
      </c>
      <c r="J18" s="123" t="s">
        <v>143</v>
      </c>
      <c r="K18" s="129" t="str">
        <f>IF(Invoice!J18&lt;&gt;"",Invoice!J18,"")</f>
        <v>Leo</v>
      </c>
      <c r="L18" s="115"/>
    </row>
    <row r="19" spans="1:12" ht="18" customHeight="1">
      <c r="A19" s="114"/>
      <c r="B19" s="120" t="s">
        <v>906</v>
      </c>
      <c r="C19" s="120"/>
      <c r="D19" s="120"/>
      <c r="E19" s="120"/>
      <c r="F19" s="120"/>
      <c r="G19" s="120"/>
      <c r="H19" s="120"/>
      <c r="I19" s="122" t="s">
        <v>258</v>
      </c>
      <c r="J19" s="122" t="s">
        <v>258</v>
      </c>
      <c r="K19" s="104" t="s">
        <v>133</v>
      </c>
      <c r="L19" s="115"/>
    </row>
    <row r="20" spans="1:12" ht="12.75" customHeight="1">
      <c r="A20" s="114"/>
      <c r="B20" s="120"/>
      <c r="C20" s="120"/>
      <c r="D20" s="120"/>
      <c r="E20" s="120"/>
      <c r="F20" s="120"/>
      <c r="G20" s="120"/>
      <c r="H20" s="120"/>
      <c r="I20" s="120"/>
      <c r="J20" s="120"/>
      <c r="K20" s="120"/>
      <c r="L20" s="115"/>
    </row>
    <row r="21" spans="1:12" ht="12.75" customHeight="1">
      <c r="A21" s="114"/>
      <c r="B21" s="100" t="s">
        <v>198</v>
      </c>
      <c r="C21" s="100" t="s">
        <v>199</v>
      </c>
      <c r="D21" s="100" t="s">
        <v>284</v>
      </c>
      <c r="E21" s="117" t="s">
        <v>200</v>
      </c>
      <c r="F21" s="162" t="s">
        <v>201</v>
      </c>
      <c r="G21" s="163"/>
      <c r="H21" s="100" t="s">
        <v>169</v>
      </c>
      <c r="I21" s="100" t="s">
        <v>202</v>
      </c>
      <c r="J21" s="100" t="s">
        <v>202</v>
      </c>
      <c r="K21" s="100" t="s">
        <v>21</v>
      </c>
      <c r="L21" s="115"/>
    </row>
    <row r="22" spans="1:12" ht="38.25">
      <c r="A22" s="114"/>
      <c r="B22" s="100"/>
      <c r="C22" s="100"/>
      <c r="D22" s="100"/>
      <c r="E22" s="117"/>
      <c r="F22" s="162"/>
      <c r="G22" s="163"/>
      <c r="H22" s="152" t="s">
        <v>979</v>
      </c>
      <c r="I22" s="100"/>
      <c r="J22" s="100"/>
      <c r="K22" s="100"/>
      <c r="L22" s="115"/>
    </row>
    <row r="23" spans="1:12" ht="48">
      <c r="A23" s="114"/>
      <c r="B23" s="107">
        <f>'Tax Invoice'!D18</f>
        <v>1</v>
      </c>
      <c r="C23" s="10" t="s">
        <v>716</v>
      </c>
      <c r="D23" s="10" t="s">
        <v>852</v>
      </c>
      <c r="E23" s="118" t="s">
        <v>717</v>
      </c>
      <c r="F23" s="154"/>
      <c r="G23" s="155"/>
      <c r="H23" s="11" t="s">
        <v>971</v>
      </c>
      <c r="I23" s="14">
        <f t="shared" ref="I23:I54" si="0">ROUNDUP(J23*$N$1,2)</f>
        <v>29.18</v>
      </c>
      <c r="J23" s="14">
        <v>29.18</v>
      </c>
      <c r="K23" s="109">
        <f t="shared" ref="K23:K54" si="1">I23*B23</f>
        <v>29.18</v>
      </c>
      <c r="L23" s="115"/>
    </row>
    <row r="24" spans="1:12">
      <c r="A24" s="114"/>
      <c r="B24" s="107">
        <f>'Tax Invoice'!D19</f>
        <v>3</v>
      </c>
      <c r="C24" s="10" t="s">
        <v>718</v>
      </c>
      <c r="D24" s="10" t="s">
        <v>853</v>
      </c>
      <c r="E24" s="118" t="s">
        <v>719</v>
      </c>
      <c r="F24" s="154" t="s">
        <v>484</v>
      </c>
      <c r="G24" s="155"/>
      <c r="H24" s="11" t="s">
        <v>720</v>
      </c>
      <c r="I24" s="14">
        <f t="shared" si="0"/>
        <v>0.75</v>
      </c>
      <c r="J24" s="14">
        <v>0.75</v>
      </c>
      <c r="K24" s="109">
        <f t="shared" si="1"/>
        <v>2.25</v>
      </c>
      <c r="L24" s="115"/>
    </row>
    <row r="25" spans="1:12">
      <c r="A25" s="114"/>
      <c r="B25" s="107">
        <f>'Tax Invoice'!D20</f>
        <v>20</v>
      </c>
      <c r="C25" s="10" t="s">
        <v>43</v>
      </c>
      <c r="D25" s="10" t="s">
        <v>43</v>
      </c>
      <c r="E25" s="118" t="s">
        <v>29</v>
      </c>
      <c r="F25" s="154"/>
      <c r="G25" s="155"/>
      <c r="H25" s="11" t="s">
        <v>930</v>
      </c>
      <c r="I25" s="14">
        <f t="shared" si="0"/>
        <v>0.19</v>
      </c>
      <c r="J25" s="14">
        <v>0.19</v>
      </c>
      <c r="K25" s="109">
        <f t="shared" si="1"/>
        <v>3.8</v>
      </c>
      <c r="L25" s="115"/>
    </row>
    <row r="26" spans="1:12">
      <c r="A26" s="114"/>
      <c r="B26" s="107">
        <f>'Tax Invoice'!D21</f>
        <v>20</v>
      </c>
      <c r="C26" s="10" t="s">
        <v>722</v>
      </c>
      <c r="D26" s="10" t="s">
        <v>722</v>
      </c>
      <c r="E26" s="118" t="s">
        <v>651</v>
      </c>
      <c r="F26" s="154"/>
      <c r="G26" s="155"/>
      <c r="H26" s="11" t="s">
        <v>931</v>
      </c>
      <c r="I26" s="14">
        <f t="shared" si="0"/>
        <v>0.24</v>
      </c>
      <c r="J26" s="14">
        <v>0.24</v>
      </c>
      <c r="K26" s="109">
        <f t="shared" si="1"/>
        <v>4.8</v>
      </c>
      <c r="L26" s="115"/>
    </row>
    <row r="27" spans="1:12" ht="24">
      <c r="A27" s="114"/>
      <c r="B27" s="107">
        <f>'Tax Invoice'!D22</f>
        <v>1</v>
      </c>
      <c r="C27" s="10" t="s">
        <v>724</v>
      </c>
      <c r="D27" s="10" t="s">
        <v>854</v>
      </c>
      <c r="E27" s="118" t="s">
        <v>725</v>
      </c>
      <c r="F27" s="154" t="s">
        <v>273</v>
      </c>
      <c r="G27" s="155"/>
      <c r="H27" s="11" t="s">
        <v>920</v>
      </c>
      <c r="I27" s="14">
        <f t="shared" si="0"/>
        <v>26.16</v>
      </c>
      <c r="J27" s="14">
        <v>26.16</v>
      </c>
      <c r="K27" s="109">
        <f t="shared" si="1"/>
        <v>26.16</v>
      </c>
      <c r="L27" s="115"/>
    </row>
    <row r="28" spans="1:12" ht="24">
      <c r="A28" s="114"/>
      <c r="B28" s="107">
        <f>'Tax Invoice'!D23</f>
        <v>1</v>
      </c>
      <c r="C28" s="10" t="s">
        <v>724</v>
      </c>
      <c r="D28" s="10" t="s">
        <v>854</v>
      </c>
      <c r="E28" s="118" t="s">
        <v>725</v>
      </c>
      <c r="F28" s="154" t="s">
        <v>272</v>
      </c>
      <c r="G28" s="155"/>
      <c r="H28" s="11" t="s">
        <v>920</v>
      </c>
      <c r="I28" s="14">
        <f t="shared" si="0"/>
        <v>26.16</v>
      </c>
      <c r="J28" s="14">
        <v>26.16</v>
      </c>
      <c r="K28" s="109">
        <f t="shared" si="1"/>
        <v>26.16</v>
      </c>
      <c r="L28" s="115"/>
    </row>
    <row r="29" spans="1:12" ht="24">
      <c r="A29" s="114"/>
      <c r="B29" s="107">
        <f>'Tax Invoice'!D24</f>
        <v>10</v>
      </c>
      <c r="C29" s="10" t="s">
        <v>727</v>
      </c>
      <c r="D29" s="10" t="s">
        <v>727</v>
      </c>
      <c r="E29" s="118" t="s">
        <v>25</v>
      </c>
      <c r="F29" s="154" t="s">
        <v>107</v>
      </c>
      <c r="G29" s="155"/>
      <c r="H29" s="11" t="s">
        <v>936</v>
      </c>
      <c r="I29" s="14">
        <f t="shared" si="0"/>
        <v>0.68</v>
      </c>
      <c r="J29" s="14">
        <v>0.68</v>
      </c>
      <c r="K29" s="109">
        <f t="shared" si="1"/>
        <v>6.8000000000000007</v>
      </c>
      <c r="L29" s="115"/>
    </row>
    <row r="30" spans="1:12" ht="24">
      <c r="A30" s="114"/>
      <c r="B30" s="107">
        <f>'Tax Invoice'!D25</f>
        <v>15</v>
      </c>
      <c r="C30" s="10" t="s">
        <v>662</v>
      </c>
      <c r="D30" s="10" t="s">
        <v>662</v>
      </c>
      <c r="E30" s="118" t="s">
        <v>26</v>
      </c>
      <c r="F30" s="154" t="s">
        <v>107</v>
      </c>
      <c r="G30" s="155"/>
      <c r="H30" s="11" t="s">
        <v>950</v>
      </c>
      <c r="I30" s="14">
        <f t="shared" si="0"/>
        <v>0.85</v>
      </c>
      <c r="J30" s="14">
        <v>0.85</v>
      </c>
      <c r="K30" s="109">
        <f t="shared" si="1"/>
        <v>12.75</v>
      </c>
      <c r="L30" s="115"/>
    </row>
    <row r="31" spans="1:12" ht="24">
      <c r="A31" s="114"/>
      <c r="B31" s="107">
        <f>'Tax Invoice'!D26</f>
        <v>5</v>
      </c>
      <c r="C31" s="10" t="s">
        <v>662</v>
      </c>
      <c r="D31" s="10" t="s">
        <v>662</v>
      </c>
      <c r="E31" s="118" t="s">
        <v>26</v>
      </c>
      <c r="F31" s="154" t="s">
        <v>210</v>
      </c>
      <c r="G31" s="155"/>
      <c r="H31" s="11" t="s">
        <v>950</v>
      </c>
      <c r="I31" s="14">
        <f t="shared" si="0"/>
        <v>0.85</v>
      </c>
      <c r="J31" s="14">
        <v>0.85</v>
      </c>
      <c r="K31" s="109">
        <f t="shared" si="1"/>
        <v>4.25</v>
      </c>
      <c r="L31" s="115"/>
    </row>
    <row r="32" spans="1:12" ht="24">
      <c r="A32" s="114"/>
      <c r="B32" s="107">
        <f>'Tax Invoice'!D27</f>
        <v>5</v>
      </c>
      <c r="C32" s="10" t="s">
        <v>662</v>
      </c>
      <c r="D32" s="10" t="s">
        <v>662</v>
      </c>
      <c r="E32" s="118" t="s">
        <v>26</v>
      </c>
      <c r="F32" s="154" t="s">
        <v>214</v>
      </c>
      <c r="G32" s="155"/>
      <c r="H32" s="11" t="s">
        <v>950</v>
      </c>
      <c r="I32" s="14">
        <f t="shared" si="0"/>
        <v>0.85</v>
      </c>
      <c r="J32" s="14">
        <v>0.85</v>
      </c>
      <c r="K32" s="109">
        <f t="shared" si="1"/>
        <v>4.25</v>
      </c>
      <c r="L32" s="115"/>
    </row>
    <row r="33" spans="1:12" ht="24">
      <c r="A33" s="114"/>
      <c r="B33" s="107">
        <f>'Tax Invoice'!D28</f>
        <v>15</v>
      </c>
      <c r="C33" s="10" t="s">
        <v>619</v>
      </c>
      <c r="D33" s="10" t="s">
        <v>619</v>
      </c>
      <c r="E33" s="118" t="s">
        <v>25</v>
      </c>
      <c r="F33" s="154" t="s">
        <v>107</v>
      </c>
      <c r="G33" s="155"/>
      <c r="H33" s="11" t="s">
        <v>937</v>
      </c>
      <c r="I33" s="14">
        <f t="shared" si="0"/>
        <v>0.78</v>
      </c>
      <c r="J33" s="14">
        <v>0.78</v>
      </c>
      <c r="K33" s="109">
        <f t="shared" si="1"/>
        <v>11.700000000000001</v>
      </c>
      <c r="L33" s="115"/>
    </row>
    <row r="34" spans="1:12" ht="24">
      <c r="A34" s="114"/>
      <c r="B34" s="107">
        <f>'Tax Invoice'!D29</f>
        <v>5</v>
      </c>
      <c r="C34" s="10" t="s">
        <v>619</v>
      </c>
      <c r="D34" s="10" t="s">
        <v>619</v>
      </c>
      <c r="E34" s="118" t="s">
        <v>25</v>
      </c>
      <c r="F34" s="154" t="s">
        <v>210</v>
      </c>
      <c r="G34" s="155"/>
      <c r="H34" s="11" t="s">
        <v>937</v>
      </c>
      <c r="I34" s="14">
        <f t="shared" si="0"/>
        <v>0.78</v>
      </c>
      <c r="J34" s="14">
        <v>0.78</v>
      </c>
      <c r="K34" s="109">
        <f t="shared" si="1"/>
        <v>3.9000000000000004</v>
      </c>
      <c r="L34" s="115"/>
    </row>
    <row r="35" spans="1:12" ht="24">
      <c r="A35" s="114"/>
      <c r="B35" s="107">
        <f>'Tax Invoice'!D30</f>
        <v>5</v>
      </c>
      <c r="C35" s="10" t="s">
        <v>619</v>
      </c>
      <c r="D35" s="10" t="s">
        <v>619</v>
      </c>
      <c r="E35" s="118" t="s">
        <v>25</v>
      </c>
      <c r="F35" s="154" t="s">
        <v>214</v>
      </c>
      <c r="G35" s="155"/>
      <c r="H35" s="11" t="s">
        <v>937</v>
      </c>
      <c r="I35" s="14">
        <f t="shared" si="0"/>
        <v>0.78</v>
      </c>
      <c r="J35" s="14">
        <v>0.78</v>
      </c>
      <c r="K35" s="109">
        <f t="shared" si="1"/>
        <v>3.9000000000000004</v>
      </c>
      <c r="L35" s="115"/>
    </row>
    <row r="36" spans="1:12">
      <c r="A36" s="114"/>
      <c r="B36" s="107">
        <f>'Tax Invoice'!D31</f>
        <v>20</v>
      </c>
      <c r="C36" s="10" t="s">
        <v>730</v>
      </c>
      <c r="D36" s="10" t="s">
        <v>730</v>
      </c>
      <c r="E36" s="118" t="s">
        <v>23</v>
      </c>
      <c r="F36" s="154"/>
      <c r="G36" s="155"/>
      <c r="H36" s="11" t="s">
        <v>938</v>
      </c>
      <c r="I36" s="14">
        <f t="shared" si="0"/>
        <v>0.16</v>
      </c>
      <c r="J36" s="14">
        <v>0.16</v>
      </c>
      <c r="K36" s="109">
        <f t="shared" si="1"/>
        <v>3.2</v>
      </c>
      <c r="L36" s="115"/>
    </row>
    <row r="37" spans="1:12" ht="24">
      <c r="A37" s="114"/>
      <c r="B37" s="107">
        <f>'Tax Invoice'!D32</f>
        <v>20</v>
      </c>
      <c r="C37" s="10" t="s">
        <v>732</v>
      </c>
      <c r="D37" s="10" t="s">
        <v>855</v>
      </c>
      <c r="E37" s="118" t="s">
        <v>614</v>
      </c>
      <c r="F37" s="154" t="s">
        <v>29</v>
      </c>
      <c r="G37" s="155"/>
      <c r="H37" s="11" t="s">
        <v>948</v>
      </c>
      <c r="I37" s="14">
        <f t="shared" si="0"/>
        <v>0.19</v>
      </c>
      <c r="J37" s="14">
        <v>0.19</v>
      </c>
      <c r="K37" s="109">
        <f t="shared" si="1"/>
        <v>3.8</v>
      </c>
      <c r="L37" s="115"/>
    </row>
    <row r="38" spans="1:12" ht="36">
      <c r="A38" s="114"/>
      <c r="B38" s="107">
        <f>'Tax Invoice'!D33</f>
        <v>5</v>
      </c>
      <c r="C38" s="10" t="s">
        <v>734</v>
      </c>
      <c r="D38" s="10" t="s">
        <v>734</v>
      </c>
      <c r="E38" s="118" t="s">
        <v>107</v>
      </c>
      <c r="F38" s="154"/>
      <c r="G38" s="155"/>
      <c r="H38" s="11" t="s">
        <v>939</v>
      </c>
      <c r="I38" s="14">
        <f t="shared" si="0"/>
        <v>0.87</v>
      </c>
      <c r="J38" s="14">
        <v>0.87</v>
      </c>
      <c r="K38" s="109">
        <f t="shared" si="1"/>
        <v>4.3499999999999996</v>
      </c>
      <c r="L38" s="115"/>
    </row>
    <row r="39" spans="1:12" ht="36">
      <c r="A39" s="114"/>
      <c r="B39" s="107">
        <f>'Tax Invoice'!D34</f>
        <v>5</v>
      </c>
      <c r="C39" s="10" t="s">
        <v>734</v>
      </c>
      <c r="D39" s="10" t="s">
        <v>734</v>
      </c>
      <c r="E39" s="118" t="s">
        <v>210</v>
      </c>
      <c r="F39" s="154"/>
      <c r="G39" s="155"/>
      <c r="H39" s="11" t="s">
        <v>939</v>
      </c>
      <c r="I39" s="14">
        <f t="shared" si="0"/>
        <v>0.87</v>
      </c>
      <c r="J39" s="14">
        <v>0.87</v>
      </c>
      <c r="K39" s="109">
        <f t="shared" si="1"/>
        <v>4.3499999999999996</v>
      </c>
      <c r="L39" s="115"/>
    </row>
    <row r="40" spans="1:12" ht="24">
      <c r="A40" s="114"/>
      <c r="B40" s="107">
        <f>'Tax Invoice'!D35</f>
        <v>15</v>
      </c>
      <c r="C40" s="10" t="s">
        <v>735</v>
      </c>
      <c r="D40" s="10" t="s">
        <v>735</v>
      </c>
      <c r="E40" s="118" t="s">
        <v>28</v>
      </c>
      <c r="F40" s="154" t="s">
        <v>271</v>
      </c>
      <c r="G40" s="155"/>
      <c r="H40" s="11" t="s">
        <v>949</v>
      </c>
      <c r="I40" s="14">
        <f t="shared" si="0"/>
        <v>0.57999999999999996</v>
      </c>
      <c r="J40" s="14">
        <v>0.57999999999999996</v>
      </c>
      <c r="K40" s="109">
        <f t="shared" si="1"/>
        <v>8.6999999999999993</v>
      </c>
      <c r="L40" s="115"/>
    </row>
    <row r="41" spans="1:12" ht="24">
      <c r="A41" s="114"/>
      <c r="B41" s="107">
        <f>'Tax Invoice'!D36</f>
        <v>5</v>
      </c>
      <c r="C41" s="10" t="s">
        <v>735</v>
      </c>
      <c r="D41" s="10" t="s">
        <v>735</v>
      </c>
      <c r="E41" s="118" t="s">
        <v>29</v>
      </c>
      <c r="F41" s="154" t="s">
        <v>273</v>
      </c>
      <c r="G41" s="155"/>
      <c r="H41" s="11" t="s">
        <v>949</v>
      </c>
      <c r="I41" s="14">
        <f t="shared" si="0"/>
        <v>0.57999999999999996</v>
      </c>
      <c r="J41" s="14">
        <v>0.57999999999999996</v>
      </c>
      <c r="K41" s="109">
        <f t="shared" si="1"/>
        <v>2.9</v>
      </c>
      <c r="L41" s="115"/>
    </row>
    <row r="42" spans="1:12" ht="24">
      <c r="A42" s="114"/>
      <c r="B42" s="107">
        <f>'Tax Invoice'!D37</f>
        <v>10</v>
      </c>
      <c r="C42" s="10" t="s">
        <v>735</v>
      </c>
      <c r="D42" s="10" t="s">
        <v>735</v>
      </c>
      <c r="E42" s="118" t="s">
        <v>29</v>
      </c>
      <c r="F42" s="154" t="s">
        <v>271</v>
      </c>
      <c r="G42" s="155"/>
      <c r="H42" s="11" t="s">
        <v>949</v>
      </c>
      <c r="I42" s="14">
        <f t="shared" si="0"/>
        <v>0.57999999999999996</v>
      </c>
      <c r="J42" s="14">
        <v>0.57999999999999996</v>
      </c>
      <c r="K42" s="109">
        <f t="shared" si="1"/>
        <v>5.8</v>
      </c>
      <c r="L42" s="115"/>
    </row>
    <row r="43" spans="1:12" ht="24">
      <c r="A43" s="114"/>
      <c r="B43" s="107">
        <f>'Tax Invoice'!D38</f>
        <v>5</v>
      </c>
      <c r="C43" s="10" t="s">
        <v>735</v>
      </c>
      <c r="D43" s="10" t="s">
        <v>735</v>
      </c>
      <c r="E43" s="118" t="s">
        <v>29</v>
      </c>
      <c r="F43" s="154" t="s">
        <v>272</v>
      </c>
      <c r="G43" s="155"/>
      <c r="H43" s="11" t="s">
        <v>949</v>
      </c>
      <c r="I43" s="14">
        <f t="shared" si="0"/>
        <v>0.57999999999999996</v>
      </c>
      <c r="J43" s="14">
        <v>0.57999999999999996</v>
      </c>
      <c r="K43" s="109">
        <f t="shared" si="1"/>
        <v>2.9</v>
      </c>
      <c r="L43" s="115"/>
    </row>
    <row r="44" spans="1:12" ht="48">
      <c r="A44" s="114"/>
      <c r="B44" s="107">
        <f>'Tax Invoice'!D39</f>
        <v>1</v>
      </c>
      <c r="C44" s="10" t="s">
        <v>737</v>
      </c>
      <c r="D44" s="10" t="s">
        <v>856</v>
      </c>
      <c r="E44" s="118" t="s">
        <v>717</v>
      </c>
      <c r="F44" s="154"/>
      <c r="G44" s="155"/>
      <c r="H44" s="11" t="s">
        <v>969</v>
      </c>
      <c r="I44" s="14">
        <f t="shared" si="0"/>
        <v>23.99</v>
      </c>
      <c r="J44" s="14">
        <v>23.99</v>
      </c>
      <c r="K44" s="109">
        <f t="shared" si="1"/>
        <v>23.99</v>
      </c>
      <c r="L44" s="115"/>
    </row>
    <row r="45" spans="1:12" ht="48">
      <c r="A45" s="114"/>
      <c r="B45" s="107">
        <f>'Tax Invoice'!D40</f>
        <v>1</v>
      </c>
      <c r="C45" s="10" t="s">
        <v>739</v>
      </c>
      <c r="D45" s="10" t="s">
        <v>857</v>
      </c>
      <c r="E45" s="118" t="s">
        <v>717</v>
      </c>
      <c r="F45" s="154"/>
      <c r="G45" s="155"/>
      <c r="H45" s="11" t="s">
        <v>918</v>
      </c>
      <c r="I45" s="14">
        <f t="shared" si="0"/>
        <v>15.6</v>
      </c>
      <c r="J45" s="14">
        <v>15.6</v>
      </c>
      <c r="K45" s="109">
        <f t="shared" si="1"/>
        <v>15.6</v>
      </c>
      <c r="L45" s="115"/>
    </row>
    <row r="46" spans="1:12" ht="48">
      <c r="A46" s="114"/>
      <c r="B46" s="107">
        <f>'Tax Invoice'!D41</f>
        <v>1</v>
      </c>
      <c r="C46" s="10" t="s">
        <v>741</v>
      </c>
      <c r="D46" s="10" t="s">
        <v>858</v>
      </c>
      <c r="E46" s="118" t="s">
        <v>717</v>
      </c>
      <c r="F46" s="154"/>
      <c r="G46" s="155"/>
      <c r="H46" s="11" t="s">
        <v>955</v>
      </c>
      <c r="I46" s="14">
        <f t="shared" si="0"/>
        <v>17.850000000000001</v>
      </c>
      <c r="J46" s="14">
        <v>17.850000000000001</v>
      </c>
      <c r="K46" s="109">
        <f t="shared" si="1"/>
        <v>17.850000000000001</v>
      </c>
      <c r="L46" s="115"/>
    </row>
    <row r="47" spans="1:12">
      <c r="A47" s="114"/>
      <c r="B47" s="107">
        <f>'Tax Invoice'!D42</f>
        <v>30</v>
      </c>
      <c r="C47" s="10" t="s">
        <v>743</v>
      </c>
      <c r="D47" s="10" t="s">
        <v>743</v>
      </c>
      <c r="E47" s="118" t="s">
        <v>25</v>
      </c>
      <c r="F47" s="154"/>
      <c r="G47" s="155"/>
      <c r="H47" s="11" t="s">
        <v>940</v>
      </c>
      <c r="I47" s="14">
        <f t="shared" si="0"/>
        <v>0.38</v>
      </c>
      <c r="J47" s="14">
        <v>0.38</v>
      </c>
      <c r="K47" s="109">
        <f t="shared" si="1"/>
        <v>11.4</v>
      </c>
      <c r="L47" s="115"/>
    </row>
    <row r="48" spans="1:12">
      <c r="A48" s="114"/>
      <c r="B48" s="107">
        <f>'Tax Invoice'!D43</f>
        <v>15</v>
      </c>
      <c r="C48" s="10" t="s">
        <v>743</v>
      </c>
      <c r="D48" s="10" t="s">
        <v>743</v>
      </c>
      <c r="E48" s="118" t="s">
        <v>26</v>
      </c>
      <c r="F48" s="154"/>
      <c r="G48" s="155"/>
      <c r="H48" s="11" t="s">
        <v>940</v>
      </c>
      <c r="I48" s="14">
        <f t="shared" si="0"/>
        <v>0.38</v>
      </c>
      <c r="J48" s="14">
        <v>0.38</v>
      </c>
      <c r="K48" s="109">
        <f t="shared" si="1"/>
        <v>5.7</v>
      </c>
      <c r="L48" s="115"/>
    </row>
    <row r="49" spans="1:12">
      <c r="A49" s="114"/>
      <c r="B49" s="107">
        <f>'Tax Invoice'!D44</f>
        <v>15</v>
      </c>
      <c r="C49" s="10" t="s">
        <v>745</v>
      </c>
      <c r="D49" s="10" t="s">
        <v>745</v>
      </c>
      <c r="E49" s="118" t="s">
        <v>23</v>
      </c>
      <c r="F49" s="154"/>
      <c r="G49" s="155"/>
      <c r="H49" s="11" t="s">
        <v>941</v>
      </c>
      <c r="I49" s="14">
        <f t="shared" si="0"/>
        <v>0.24</v>
      </c>
      <c r="J49" s="14">
        <v>0.24</v>
      </c>
      <c r="K49" s="109">
        <f t="shared" si="1"/>
        <v>3.5999999999999996</v>
      </c>
      <c r="L49" s="115"/>
    </row>
    <row r="50" spans="1:12" ht="12" customHeight="1">
      <c r="A50" s="114"/>
      <c r="B50" s="107">
        <f>'Tax Invoice'!D45</f>
        <v>10</v>
      </c>
      <c r="C50" s="10" t="s">
        <v>747</v>
      </c>
      <c r="D50" s="10" t="s">
        <v>747</v>
      </c>
      <c r="E50" s="118" t="s">
        <v>23</v>
      </c>
      <c r="F50" s="154" t="s">
        <v>273</v>
      </c>
      <c r="G50" s="155"/>
      <c r="H50" s="11" t="s">
        <v>951</v>
      </c>
      <c r="I50" s="14">
        <f t="shared" si="0"/>
        <v>0.57999999999999996</v>
      </c>
      <c r="J50" s="14">
        <v>0.57999999999999996</v>
      </c>
      <c r="K50" s="109">
        <f t="shared" si="1"/>
        <v>5.8</v>
      </c>
      <c r="L50" s="115"/>
    </row>
    <row r="51" spans="1:12" ht="12" customHeight="1">
      <c r="A51" s="114"/>
      <c r="B51" s="107">
        <f>'Tax Invoice'!D46</f>
        <v>15</v>
      </c>
      <c r="C51" s="10" t="s">
        <v>747</v>
      </c>
      <c r="D51" s="10" t="s">
        <v>747</v>
      </c>
      <c r="E51" s="118" t="s">
        <v>25</v>
      </c>
      <c r="F51" s="154" t="s">
        <v>273</v>
      </c>
      <c r="G51" s="155"/>
      <c r="H51" s="11" t="s">
        <v>951</v>
      </c>
      <c r="I51" s="14">
        <f t="shared" si="0"/>
        <v>0.57999999999999996</v>
      </c>
      <c r="J51" s="14">
        <v>0.57999999999999996</v>
      </c>
      <c r="K51" s="109">
        <f t="shared" si="1"/>
        <v>8.6999999999999993</v>
      </c>
      <c r="L51" s="115"/>
    </row>
    <row r="52" spans="1:12">
      <c r="A52" s="114"/>
      <c r="B52" s="107">
        <f>'Tax Invoice'!D47</f>
        <v>10</v>
      </c>
      <c r="C52" s="10" t="s">
        <v>749</v>
      </c>
      <c r="D52" s="10" t="s">
        <v>749</v>
      </c>
      <c r="E52" s="118" t="s">
        <v>28</v>
      </c>
      <c r="F52" s="154"/>
      <c r="G52" s="155"/>
      <c r="H52" s="11" t="s">
        <v>942</v>
      </c>
      <c r="I52" s="14">
        <f t="shared" si="0"/>
        <v>0.28999999999999998</v>
      </c>
      <c r="J52" s="14">
        <v>0.28999999999999998</v>
      </c>
      <c r="K52" s="109">
        <f t="shared" si="1"/>
        <v>2.9</v>
      </c>
      <c r="L52" s="115"/>
    </row>
    <row r="53" spans="1:12">
      <c r="A53" s="114"/>
      <c r="B53" s="107">
        <f>'Tax Invoice'!D48</f>
        <v>20</v>
      </c>
      <c r="C53" s="10" t="s">
        <v>751</v>
      </c>
      <c r="D53" s="10" t="s">
        <v>751</v>
      </c>
      <c r="E53" s="118" t="s">
        <v>25</v>
      </c>
      <c r="F53" s="154" t="s">
        <v>273</v>
      </c>
      <c r="G53" s="155"/>
      <c r="H53" s="11" t="s">
        <v>952</v>
      </c>
      <c r="I53" s="14">
        <f t="shared" si="0"/>
        <v>0.68</v>
      </c>
      <c r="J53" s="14">
        <v>0.68</v>
      </c>
      <c r="K53" s="109">
        <f t="shared" si="1"/>
        <v>13.600000000000001</v>
      </c>
      <c r="L53" s="115"/>
    </row>
    <row r="54" spans="1:12">
      <c r="A54" s="114"/>
      <c r="B54" s="107">
        <f>'Tax Invoice'!D49</f>
        <v>10</v>
      </c>
      <c r="C54" s="10" t="s">
        <v>751</v>
      </c>
      <c r="D54" s="10" t="s">
        <v>751</v>
      </c>
      <c r="E54" s="118" t="s">
        <v>25</v>
      </c>
      <c r="F54" s="154" t="s">
        <v>271</v>
      </c>
      <c r="G54" s="155"/>
      <c r="H54" s="11" t="s">
        <v>952</v>
      </c>
      <c r="I54" s="14">
        <f t="shared" si="0"/>
        <v>0.68</v>
      </c>
      <c r="J54" s="14">
        <v>0.68</v>
      </c>
      <c r="K54" s="109">
        <f t="shared" si="1"/>
        <v>6.8000000000000007</v>
      </c>
      <c r="L54" s="115"/>
    </row>
    <row r="55" spans="1:12">
      <c r="A55" s="114"/>
      <c r="B55" s="107">
        <f>'Tax Invoice'!D50</f>
        <v>20</v>
      </c>
      <c r="C55" s="10" t="s">
        <v>751</v>
      </c>
      <c r="D55" s="10" t="s">
        <v>751</v>
      </c>
      <c r="E55" s="118" t="s">
        <v>25</v>
      </c>
      <c r="F55" s="154" t="s">
        <v>272</v>
      </c>
      <c r="G55" s="155"/>
      <c r="H55" s="11" t="s">
        <v>952</v>
      </c>
      <c r="I55" s="14">
        <f t="shared" ref="I55:I86" si="2">ROUNDUP(J55*$N$1,2)</f>
        <v>0.68</v>
      </c>
      <c r="J55" s="14">
        <v>0.68</v>
      </c>
      <c r="K55" s="109">
        <f t="shared" ref="K55:K86" si="3">I55*B55</f>
        <v>13.600000000000001</v>
      </c>
      <c r="L55" s="115"/>
    </row>
    <row r="56" spans="1:12" ht="24">
      <c r="A56" s="114"/>
      <c r="B56" s="107">
        <f>'Tax Invoice'!D51</f>
        <v>2</v>
      </c>
      <c r="C56" s="10" t="s">
        <v>588</v>
      </c>
      <c r="D56" s="10" t="s">
        <v>859</v>
      </c>
      <c r="E56" s="118" t="s">
        <v>590</v>
      </c>
      <c r="F56" s="154" t="s">
        <v>210</v>
      </c>
      <c r="G56" s="155"/>
      <c r="H56" s="11" t="s">
        <v>966</v>
      </c>
      <c r="I56" s="14">
        <f t="shared" si="2"/>
        <v>0.98</v>
      </c>
      <c r="J56" s="14">
        <v>0.98</v>
      </c>
      <c r="K56" s="109">
        <f t="shared" si="3"/>
        <v>1.96</v>
      </c>
      <c r="L56" s="115"/>
    </row>
    <row r="57" spans="1:12" ht="24">
      <c r="A57" s="114"/>
      <c r="B57" s="107">
        <f>'Tax Invoice'!D52</f>
        <v>2</v>
      </c>
      <c r="C57" s="10" t="s">
        <v>588</v>
      </c>
      <c r="D57" s="10" t="s">
        <v>859</v>
      </c>
      <c r="E57" s="118" t="s">
        <v>590</v>
      </c>
      <c r="F57" s="154" t="s">
        <v>754</v>
      </c>
      <c r="G57" s="155"/>
      <c r="H57" s="11" t="s">
        <v>966</v>
      </c>
      <c r="I57" s="14">
        <f t="shared" si="2"/>
        <v>0.98</v>
      </c>
      <c r="J57" s="14">
        <v>0.98</v>
      </c>
      <c r="K57" s="109">
        <f t="shared" si="3"/>
        <v>1.96</v>
      </c>
      <c r="L57" s="115"/>
    </row>
    <row r="58" spans="1:12" ht="24">
      <c r="A58" s="114"/>
      <c r="B58" s="107">
        <f>'Tax Invoice'!D53</f>
        <v>2</v>
      </c>
      <c r="C58" s="10" t="s">
        <v>588</v>
      </c>
      <c r="D58" s="10" t="s">
        <v>860</v>
      </c>
      <c r="E58" s="118" t="s">
        <v>572</v>
      </c>
      <c r="F58" s="154" t="s">
        <v>210</v>
      </c>
      <c r="G58" s="155"/>
      <c r="H58" s="11" t="s">
        <v>966</v>
      </c>
      <c r="I58" s="14">
        <f t="shared" si="2"/>
        <v>1.04</v>
      </c>
      <c r="J58" s="14">
        <v>1.04</v>
      </c>
      <c r="K58" s="109">
        <f t="shared" si="3"/>
        <v>2.08</v>
      </c>
      <c r="L58" s="115"/>
    </row>
    <row r="59" spans="1:12" ht="24">
      <c r="A59" s="114"/>
      <c r="B59" s="107">
        <f>'Tax Invoice'!D54</f>
        <v>2</v>
      </c>
      <c r="C59" s="10" t="s">
        <v>588</v>
      </c>
      <c r="D59" s="10" t="s">
        <v>860</v>
      </c>
      <c r="E59" s="118" t="s">
        <v>572</v>
      </c>
      <c r="F59" s="154" t="s">
        <v>754</v>
      </c>
      <c r="G59" s="155"/>
      <c r="H59" s="11" t="s">
        <v>966</v>
      </c>
      <c r="I59" s="14">
        <f t="shared" si="2"/>
        <v>1.04</v>
      </c>
      <c r="J59" s="14">
        <v>1.04</v>
      </c>
      <c r="K59" s="109">
        <f t="shared" si="3"/>
        <v>2.08</v>
      </c>
      <c r="L59" s="115"/>
    </row>
    <row r="60" spans="1:12" ht="24">
      <c r="A60" s="114"/>
      <c r="B60" s="107">
        <f>'Tax Invoice'!D55</f>
        <v>2</v>
      </c>
      <c r="C60" s="10" t="s">
        <v>588</v>
      </c>
      <c r="D60" s="10" t="s">
        <v>861</v>
      </c>
      <c r="E60" s="118" t="s">
        <v>755</v>
      </c>
      <c r="F60" s="154" t="s">
        <v>210</v>
      </c>
      <c r="G60" s="155"/>
      <c r="H60" s="11" t="s">
        <v>966</v>
      </c>
      <c r="I60" s="14">
        <f t="shared" si="2"/>
        <v>1.2</v>
      </c>
      <c r="J60" s="14">
        <v>1.2</v>
      </c>
      <c r="K60" s="109">
        <f t="shared" si="3"/>
        <v>2.4</v>
      </c>
      <c r="L60" s="115"/>
    </row>
    <row r="61" spans="1:12" ht="24">
      <c r="A61" s="114"/>
      <c r="B61" s="107">
        <f>'Tax Invoice'!D56</f>
        <v>2</v>
      </c>
      <c r="C61" s="10" t="s">
        <v>588</v>
      </c>
      <c r="D61" s="10" t="s">
        <v>861</v>
      </c>
      <c r="E61" s="118" t="s">
        <v>755</v>
      </c>
      <c r="F61" s="154" t="s">
        <v>754</v>
      </c>
      <c r="G61" s="155"/>
      <c r="H61" s="11" t="s">
        <v>966</v>
      </c>
      <c r="I61" s="14">
        <f t="shared" si="2"/>
        <v>1.2</v>
      </c>
      <c r="J61" s="14">
        <v>1.2</v>
      </c>
      <c r="K61" s="109">
        <f t="shared" si="3"/>
        <v>2.4</v>
      </c>
      <c r="L61" s="115"/>
    </row>
    <row r="62" spans="1:12" ht="24">
      <c r="A62" s="114"/>
      <c r="B62" s="107">
        <f>'Tax Invoice'!D57</f>
        <v>2</v>
      </c>
      <c r="C62" s="10" t="s">
        <v>588</v>
      </c>
      <c r="D62" s="10" t="s">
        <v>862</v>
      </c>
      <c r="E62" s="118" t="s">
        <v>725</v>
      </c>
      <c r="F62" s="154" t="s">
        <v>210</v>
      </c>
      <c r="G62" s="155"/>
      <c r="H62" s="11" t="s">
        <v>966</v>
      </c>
      <c r="I62" s="14">
        <f t="shared" si="2"/>
        <v>1.42</v>
      </c>
      <c r="J62" s="14">
        <v>1.42</v>
      </c>
      <c r="K62" s="109">
        <f t="shared" si="3"/>
        <v>2.84</v>
      </c>
      <c r="L62" s="115"/>
    </row>
    <row r="63" spans="1:12" ht="24">
      <c r="A63" s="114"/>
      <c r="B63" s="107">
        <f>'Tax Invoice'!D58</f>
        <v>2</v>
      </c>
      <c r="C63" s="10" t="s">
        <v>588</v>
      </c>
      <c r="D63" s="10" t="s">
        <v>862</v>
      </c>
      <c r="E63" s="118" t="s">
        <v>725</v>
      </c>
      <c r="F63" s="154" t="s">
        <v>754</v>
      </c>
      <c r="G63" s="155"/>
      <c r="H63" s="11" t="s">
        <v>966</v>
      </c>
      <c r="I63" s="14">
        <f t="shared" si="2"/>
        <v>1.42</v>
      </c>
      <c r="J63" s="14">
        <v>1.42</v>
      </c>
      <c r="K63" s="109">
        <f t="shared" si="3"/>
        <v>2.84</v>
      </c>
      <c r="L63" s="115"/>
    </row>
    <row r="64" spans="1:12">
      <c r="A64" s="114"/>
      <c r="B64" s="107">
        <f>'Tax Invoice'!D59</f>
        <v>6</v>
      </c>
      <c r="C64" s="10" t="s">
        <v>756</v>
      </c>
      <c r="D64" s="10" t="s">
        <v>863</v>
      </c>
      <c r="E64" s="118" t="s">
        <v>757</v>
      </c>
      <c r="F64" s="154" t="s">
        <v>583</v>
      </c>
      <c r="G64" s="155"/>
      <c r="H64" s="11" t="s">
        <v>758</v>
      </c>
      <c r="I64" s="14">
        <f t="shared" si="2"/>
        <v>0.41</v>
      </c>
      <c r="J64" s="14">
        <v>0.41</v>
      </c>
      <c r="K64" s="109">
        <f t="shared" si="3"/>
        <v>2.46</v>
      </c>
      <c r="L64" s="115"/>
    </row>
    <row r="65" spans="1:12">
      <c r="A65" s="114"/>
      <c r="B65" s="107">
        <f>'Tax Invoice'!D60</f>
        <v>6</v>
      </c>
      <c r="C65" s="10" t="s">
        <v>756</v>
      </c>
      <c r="D65" s="10" t="s">
        <v>864</v>
      </c>
      <c r="E65" s="118" t="s">
        <v>719</v>
      </c>
      <c r="F65" s="154" t="s">
        <v>583</v>
      </c>
      <c r="G65" s="155"/>
      <c r="H65" s="11" t="s">
        <v>758</v>
      </c>
      <c r="I65" s="14">
        <f t="shared" si="2"/>
        <v>0.51</v>
      </c>
      <c r="J65" s="14">
        <v>0.51</v>
      </c>
      <c r="K65" s="109">
        <f t="shared" si="3"/>
        <v>3.06</v>
      </c>
      <c r="L65" s="115"/>
    </row>
    <row r="66" spans="1:12">
      <c r="A66" s="114"/>
      <c r="B66" s="107">
        <f>'Tax Invoice'!D61</f>
        <v>4</v>
      </c>
      <c r="C66" s="10" t="s">
        <v>756</v>
      </c>
      <c r="D66" s="10" t="s">
        <v>865</v>
      </c>
      <c r="E66" s="118" t="s">
        <v>759</v>
      </c>
      <c r="F66" s="154" t="s">
        <v>583</v>
      </c>
      <c r="G66" s="155"/>
      <c r="H66" s="11" t="s">
        <v>758</v>
      </c>
      <c r="I66" s="14">
        <f t="shared" si="2"/>
        <v>0.55000000000000004</v>
      </c>
      <c r="J66" s="14">
        <v>0.55000000000000004</v>
      </c>
      <c r="K66" s="109">
        <f t="shared" si="3"/>
        <v>2.2000000000000002</v>
      </c>
      <c r="L66" s="115"/>
    </row>
    <row r="67" spans="1:12">
      <c r="A67" s="114"/>
      <c r="B67" s="107">
        <f>'Tax Invoice'!D62</f>
        <v>4</v>
      </c>
      <c r="C67" s="10" t="s">
        <v>756</v>
      </c>
      <c r="D67" s="10" t="s">
        <v>866</v>
      </c>
      <c r="E67" s="118" t="s">
        <v>760</v>
      </c>
      <c r="F67" s="154" t="s">
        <v>583</v>
      </c>
      <c r="G67" s="155"/>
      <c r="H67" s="11" t="s">
        <v>758</v>
      </c>
      <c r="I67" s="14">
        <f t="shared" si="2"/>
        <v>0.61</v>
      </c>
      <c r="J67" s="14">
        <v>0.61</v>
      </c>
      <c r="K67" s="109">
        <f t="shared" si="3"/>
        <v>2.44</v>
      </c>
      <c r="L67" s="115"/>
    </row>
    <row r="68" spans="1:12">
      <c r="A68" s="114"/>
      <c r="B68" s="107">
        <f>'Tax Invoice'!D63</f>
        <v>6</v>
      </c>
      <c r="C68" s="10" t="s">
        <v>756</v>
      </c>
      <c r="D68" s="10" t="s">
        <v>867</v>
      </c>
      <c r="E68" s="118" t="s">
        <v>761</v>
      </c>
      <c r="F68" s="154" t="s">
        <v>273</v>
      </c>
      <c r="G68" s="155"/>
      <c r="H68" s="11" t="s">
        <v>758</v>
      </c>
      <c r="I68" s="14">
        <f t="shared" si="2"/>
        <v>0.69</v>
      </c>
      <c r="J68" s="14">
        <v>0.69</v>
      </c>
      <c r="K68" s="109">
        <f t="shared" si="3"/>
        <v>4.1399999999999997</v>
      </c>
      <c r="L68" s="115"/>
    </row>
    <row r="69" spans="1:12">
      <c r="A69" s="114"/>
      <c r="B69" s="107">
        <f>'Tax Invoice'!D64</f>
        <v>6</v>
      </c>
      <c r="C69" s="10" t="s">
        <v>756</v>
      </c>
      <c r="D69" s="10" t="s">
        <v>867</v>
      </c>
      <c r="E69" s="118" t="s">
        <v>761</v>
      </c>
      <c r="F69" s="154" t="s">
        <v>583</v>
      </c>
      <c r="G69" s="155"/>
      <c r="H69" s="11" t="s">
        <v>758</v>
      </c>
      <c r="I69" s="14">
        <f t="shared" si="2"/>
        <v>0.69</v>
      </c>
      <c r="J69" s="14">
        <v>0.69</v>
      </c>
      <c r="K69" s="109">
        <f t="shared" si="3"/>
        <v>4.1399999999999997</v>
      </c>
      <c r="L69" s="115"/>
    </row>
    <row r="70" spans="1:12">
      <c r="A70" s="114"/>
      <c r="B70" s="107">
        <f>'Tax Invoice'!D65</f>
        <v>6</v>
      </c>
      <c r="C70" s="10" t="s">
        <v>756</v>
      </c>
      <c r="D70" s="10" t="s">
        <v>868</v>
      </c>
      <c r="E70" s="118" t="s">
        <v>762</v>
      </c>
      <c r="F70" s="154" t="s">
        <v>273</v>
      </c>
      <c r="G70" s="155"/>
      <c r="H70" s="11" t="s">
        <v>758</v>
      </c>
      <c r="I70" s="14">
        <f t="shared" si="2"/>
        <v>0.76</v>
      </c>
      <c r="J70" s="14">
        <v>0.76</v>
      </c>
      <c r="K70" s="109">
        <f t="shared" si="3"/>
        <v>4.5600000000000005</v>
      </c>
      <c r="L70" s="115"/>
    </row>
    <row r="71" spans="1:12" ht="24">
      <c r="A71" s="114"/>
      <c r="B71" s="107">
        <f>'Tax Invoice'!D66</f>
        <v>2</v>
      </c>
      <c r="C71" s="10" t="s">
        <v>763</v>
      </c>
      <c r="D71" s="10" t="s">
        <v>869</v>
      </c>
      <c r="E71" s="118" t="s">
        <v>764</v>
      </c>
      <c r="F71" s="154"/>
      <c r="G71" s="155"/>
      <c r="H71" s="11" t="s">
        <v>957</v>
      </c>
      <c r="I71" s="14">
        <f t="shared" si="2"/>
        <v>1.86</v>
      </c>
      <c r="J71" s="14">
        <v>1.86</v>
      </c>
      <c r="K71" s="109">
        <f t="shared" si="3"/>
        <v>3.72</v>
      </c>
      <c r="L71" s="115"/>
    </row>
    <row r="72" spans="1:12" ht="24">
      <c r="A72" s="114"/>
      <c r="B72" s="107">
        <f>'Tax Invoice'!D67</f>
        <v>2</v>
      </c>
      <c r="C72" s="10" t="s">
        <v>766</v>
      </c>
      <c r="D72" s="10" t="s">
        <v>870</v>
      </c>
      <c r="E72" s="118" t="s">
        <v>590</v>
      </c>
      <c r="F72" s="154"/>
      <c r="G72" s="155"/>
      <c r="H72" s="11" t="s">
        <v>958</v>
      </c>
      <c r="I72" s="14">
        <f t="shared" si="2"/>
        <v>1.76</v>
      </c>
      <c r="J72" s="14">
        <v>1.76</v>
      </c>
      <c r="K72" s="109">
        <f t="shared" si="3"/>
        <v>3.52</v>
      </c>
      <c r="L72" s="115"/>
    </row>
    <row r="73" spans="1:12" ht="24">
      <c r="A73" s="114"/>
      <c r="B73" s="107">
        <f>'Tax Invoice'!D68</f>
        <v>2</v>
      </c>
      <c r="C73" s="10" t="s">
        <v>766</v>
      </c>
      <c r="D73" s="10" t="s">
        <v>871</v>
      </c>
      <c r="E73" s="118" t="s">
        <v>572</v>
      </c>
      <c r="F73" s="154"/>
      <c r="G73" s="155"/>
      <c r="H73" s="11" t="s">
        <v>958</v>
      </c>
      <c r="I73" s="14">
        <f t="shared" si="2"/>
        <v>1.82</v>
      </c>
      <c r="J73" s="14">
        <v>1.82</v>
      </c>
      <c r="K73" s="109">
        <f t="shared" si="3"/>
        <v>3.64</v>
      </c>
      <c r="L73" s="115"/>
    </row>
    <row r="74" spans="1:12" ht="24">
      <c r="A74" s="114"/>
      <c r="B74" s="107">
        <f>'Tax Invoice'!D69</f>
        <v>2</v>
      </c>
      <c r="C74" s="10" t="s">
        <v>766</v>
      </c>
      <c r="D74" s="10" t="s">
        <v>872</v>
      </c>
      <c r="E74" s="118" t="s">
        <v>755</v>
      </c>
      <c r="F74" s="154"/>
      <c r="G74" s="155"/>
      <c r="H74" s="11" t="s">
        <v>958</v>
      </c>
      <c r="I74" s="14">
        <f t="shared" si="2"/>
        <v>1.97</v>
      </c>
      <c r="J74" s="14">
        <v>1.97</v>
      </c>
      <c r="K74" s="109">
        <f t="shared" si="3"/>
        <v>3.94</v>
      </c>
      <c r="L74" s="115"/>
    </row>
    <row r="75" spans="1:12" ht="24">
      <c r="A75" s="114"/>
      <c r="B75" s="107">
        <f>'Tax Invoice'!D70</f>
        <v>2</v>
      </c>
      <c r="C75" s="10" t="s">
        <v>766</v>
      </c>
      <c r="D75" s="10" t="s">
        <v>873</v>
      </c>
      <c r="E75" s="118" t="s">
        <v>725</v>
      </c>
      <c r="F75" s="154"/>
      <c r="G75" s="155"/>
      <c r="H75" s="11" t="s">
        <v>958</v>
      </c>
      <c r="I75" s="14">
        <f t="shared" si="2"/>
        <v>2.13</v>
      </c>
      <c r="J75" s="14">
        <v>2.13</v>
      </c>
      <c r="K75" s="109">
        <f t="shared" si="3"/>
        <v>4.26</v>
      </c>
      <c r="L75" s="115"/>
    </row>
    <row r="76" spans="1:12" ht="24">
      <c r="A76" s="114"/>
      <c r="B76" s="107">
        <f>'Tax Invoice'!D71</f>
        <v>2</v>
      </c>
      <c r="C76" s="10" t="s">
        <v>766</v>
      </c>
      <c r="D76" s="10" t="s">
        <v>874</v>
      </c>
      <c r="E76" s="118" t="s">
        <v>298</v>
      </c>
      <c r="F76" s="154"/>
      <c r="G76" s="155"/>
      <c r="H76" s="11" t="s">
        <v>958</v>
      </c>
      <c r="I76" s="14">
        <f t="shared" si="2"/>
        <v>2.5</v>
      </c>
      <c r="J76" s="14">
        <v>2.5</v>
      </c>
      <c r="K76" s="109">
        <f t="shared" si="3"/>
        <v>5</v>
      </c>
      <c r="L76" s="115"/>
    </row>
    <row r="77" spans="1:12" ht="24">
      <c r="A77" s="114"/>
      <c r="B77" s="107">
        <f>'Tax Invoice'!D72</f>
        <v>2</v>
      </c>
      <c r="C77" s="10" t="s">
        <v>766</v>
      </c>
      <c r="D77" s="10" t="s">
        <v>875</v>
      </c>
      <c r="E77" s="118" t="s">
        <v>768</v>
      </c>
      <c r="F77" s="154"/>
      <c r="G77" s="155"/>
      <c r="H77" s="11" t="s">
        <v>958</v>
      </c>
      <c r="I77" s="14">
        <f t="shared" si="2"/>
        <v>2.77</v>
      </c>
      <c r="J77" s="14">
        <v>2.77</v>
      </c>
      <c r="K77" s="109">
        <f t="shared" si="3"/>
        <v>5.54</v>
      </c>
      <c r="L77" s="115"/>
    </row>
    <row r="78" spans="1:12" ht="24">
      <c r="A78" s="114"/>
      <c r="B78" s="107">
        <f>'Tax Invoice'!D73</f>
        <v>2</v>
      </c>
      <c r="C78" s="10" t="s">
        <v>766</v>
      </c>
      <c r="D78" s="10" t="s">
        <v>876</v>
      </c>
      <c r="E78" s="118" t="s">
        <v>294</v>
      </c>
      <c r="F78" s="154"/>
      <c r="G78" s="155"/>
      <c r="H78" s="11" t="s">
        <v>958</v>
      </c>
      <c r="I78" s="14">
        <f t="shared" si="2"/>
        <v>3.02</v>
      </c>
      <c r="J78" s="14">
        <v>3.02</v>
      </c>
      <c r="K78" s="109">
        <f t="shared" si="3"/>
        <v>6.04</v>
      </c>
      <c r="L78" s="115"/>
    </row>
    <row r="79" spans="1:12" ht="24">
      <c r="A79" s="114"/>
      <c r="B79" s="107">
        <f>'Tax Invoice'!D74</f>
        <v>7</v>
      </c>
      <c r="C79" s="10" t="s">
        <v>769</v>
      </c>
      <c r="D79" s="10" t="s">
        <v>769</v>
      </c>
      <c r="E79" s="118" t="s">
        <v>23</v>
      </c>
      <c r="F79" s="154"/>
      <c r="G79" s="155"/>
      <c r="H79" s="11" t="s">
        <v>909</v>
      </c>
      <c r="I79" s="14">
        <f t="shared" si="2"/>
        <v>2.06</v>
      </c>
      <c r="J79" s="14">
        <v>2.06</v>
      </c>
      <c r="K79" s="109">
        <f t="shared" si="3"/>
        <v>14.42</v>
      </c>
      <c r="L79" s="115"/>
    </row>
    <row r="80" spans="1:12" ht="24">
      <c r="A80" s="114"/>
      <c r="B80" s="107">
        <f>'Tax Invoice'!D75</f>
        <v>3</v>
      </c>
      <c r="C80" s="10" t="s">
        <v>771</v>
      </c>
      <c r="D80" s="10" t="s">
        <v>771</v>
      </c>
      <c r="E80" s="118" t="s">
        <v>23</v>
      </c>
      <c r="F80" s="154" t="s">
        <v>945</v>
      </c>
      <c r="G80" s="155"/>
      <c r="H80" s="11" t="s">
        <v>946</v>
      </c>
      <c r="I80" s="14">
        <f t="shared" si="2"/>
        <v>2.8</v>
      </c>
      <c r="J80" s="14">
        <v>2.8</v>
      </c>
      <c r="K80" s="109">
        <f t="shared" si="3"/>
        <v>8.3999999999999986</v>
      </c>
      <c r="L80" s="115"/>
    </row>
    <row r="81" spans="1:12" ht="24">
      <c r="A81" s="114"/>
      <c r="B81" s="107">
        <f>'Tax Invoice'!D76</f>
        <v>2</v>
      </c>
      <c r="C81" s="10" t="s">
        <v>771</v>
      </c>
      <c r="D81" s="10" t="s">
        <v>771</v>
      </c>
      <c r="E81" s="118" t="s">
        <v>25</v>
      </c>
      <c r="F81" s="154" t="s">
        <v>945</v>
      </c>
      <c r="G81" s="155"/>
      <c r="H81" s="11" t="s">
        <v>946</v>
      </c>
      <c r="I81" s="14">
        <f t="shared" si="2"/>
        <v>2.8</v>
      </c>
      <c r="J81" s="14">
        <v>2.8</v>
      </c>
      <c r="K81" s="109">
        <f t="shared" si="3"/>
        <v>5.6</v>
      </c>
      <c r="L81" s="115"/>
    </row>
    <row r="82" spans="1:12" ht="24">
      <c r="A82" s="114"/>
      <c r="B82" s="107">
        <f>'Tax Invoice'!D77</f>
        <v>5</v>
      </c>
      <c r="C82" s="10" t="s">
        <v>771</v>
      </c>
      <c r="D82" s="10" t="s">
        <v>771</v>
      </c>
      <c r="E82" s="118" t="s">
        <v>26</v>
      </c>
      <c r="F82" s="154" t="s">
        <v>945</v>
      </c>
      <c r="G82" s="155"/>
      <c r="H82" s="11" t="s">
        <v>946</v>
      </c>
      <c r="I82" s="14">
        <f t="shared" si="2"/>
        <v>2.8</v>
      </c>
      <c r="J82" s="14">
        <v>2.8</v>
      </c>
      <c r="K82" s="109">
        <f t="shared" si="3"/>
        <v>14</v>
      </c>
      <c r="L82" s="115"/>
    </row>
    <row r="83" spans="1:12" ht="24">
      <c r="A83" s="114"/>
      <c r="B83" s="107">
        <f>'Tax Invoice'!D78</f>
        <v>3</v>
      </c>
      <c r="C83" s="10" t="s">
        <v>774</v>
      </c>
      <c r="D83" s="10" t="s">
        <v>774</v>
      </c>
      <c r="E83" s="118" t="s">
        <v>107</v>
      </c>
      <c r="F83" s="154"/>
      <c r="G83" s="155"/>
      <c r="H83" s="11" t="s">
        <v>968</v>
      </c>
      <c r="I83" s="14">
        <f t="shared" si="2"/>
        <v>0.48</v>
      </c>
      <c r="J83" s="14">
        <v>0.48</v>
      </c>
      <c r="K83" s="109">
        <f t="shared" si="3"/>
        <v>1.44</v>
      </c>
      <c r="L83" s="115"/>
    </row>
    <row r="84" spans="1:12" ht="24">
      <c r="A84" s="114"/>
      <c r="B84" s="107">
        <f>'Tax Invoice'!D79</f>
        <v>3</v>
      </c>
      <c r="C84" s="10" t="s">
        <v>774</v>
      </c>
      <c r="D84" s="10" t="s">
        <v>774</v>
      </c>
      <c r="E84" s="118" t="s">
        <v>210</v>
      </c>
      <c r="F84" s="154"/>
      <c r="G84" s="155"/>
      <c r="H84" s="11" t="s">
        <v>968</v>
      </c>
      <c r="I84" s="14">
        <f t="shared" si="2"/>
        <v>0.48</v>
      </c>
      <c r="J84" s="14">
        <v>0.48</v>
      </c>
      <c r="K84" s="109">
        <f t="shared" si="3"/>
        <v>1.44</v>
      </c>
      <c r="L84" s="115"/>
    </row>
    <row r="85" spans="1:12">
      <c r="A85" s="114"/>
      <c r="B85" s="107">
        <f>'Tax Invoice'!D80</f>
        <v>15</v>
      </c>
      <c r="C85" s="10" t="s">
        <v>656</v>
      </c>
      <c r="D85" s="10" t="s">
        <v>656</v>
      </c>
      <c r="E85" s="118" t="s">
        <v>23</v>
      </c>
      <c r="F85" s="154"/>
      <c r="G85" s="155"/>
      <c r="H85" s="11" t="s">
        <v>943</v>
      </c>
      <c r="I85" s="14">
        <f t="shared" si="2"/>
        <v>0.17</v>
      </c>
      <c r="J85" s="14">
        <v>0.17</v>
      </c>
      <c r="K85" s="109">
        <f t="shared" si="3"/>
        <v>2.5500000000000003</v>
      </c>
      <c r="L85" s="115"/>
    </row>
    <row r="86" spans="1:12">
      <c r="A86" s="114"/>
      <c r="B86" s="107">
        <f>'Tax Invoice'!D81</f>
        <v>10</v>
      </c>
      <c r="C86" s="10" t="s">
        <v>656</v>
      </c>
      <c r="D86" s="10" t="s">
        <v>656</v>
      </c>
      <c r="E86" s="118" t="s">
        <v>27</v>
      </c>
      <c r="F86" s="154"/>
      <c r="G86" s="155"/>
      <c r="H86" s="11" t="s">
        <v>943</v>
      </c>
      <c r="I86" s="14">
        <f t="shared" si="2"/>
        <v>0.17</v>
      </c>
      <c r="J86" s="14">
        <v>0.17</v>
      </c>
      <c r="K86" s="109">
        <f t="shared" si="3"/>
        <v>1.7000000000000002</v>
      </c>
      <c r="L86" s="115"/>
    </row>
    <row r="87" spans="1:12">
      <c r="A87" s="114"/>
      <c r="B87" s="107">
        <f>'Tax Invoice'!D82</f>
        <v>15</v>
      </c>
      <c r="C87" s="10" t="s">
        <v>776</v>
      </c>
      <c r="D87" s="10" t="s">
        <v>776</v>
      </c>
      <c r="E87" s="118" t="s">
        <v>298</v>
      </c>
      <c r="F87" s="154" t="s">
        <v>239</v>
      </c>
      <c r="G87" s="155"/>
      <c r="H87" s="11" t="s">
        <v>944</v>
      </c>
      <c r="I87" s="14">
        <f t="shared" ref="I87:I118" si="4">ROUNDUP(J87*$N$1,2)</f>
        <v>0.46</v>
      </c>
      <c r="J87" s="14">
        <v>0.46</v>
      </c>
      <c r="K87" s="109">
        <f t="shared" ref="K87:K118" si="5">I87*B87</f>
        <v>6.9</v>
      </c>
      <c r="L87" s="115"/>
    </row>
    <row r="88" spans="1:12">
      <c r="A88" s="114"/>
      <c r="B88" s="107">
        <f>'Tax Invoice'!D83</f>
        <v>10</v>
      </c>
      <c r="C88" s="10" t="s">
        <v>776</v>
      </c>
      <c r="D88" s="10" t="s">
        <v>776</v>
      </c>
      <c r="E88" s="118" t="s">
        <v>294</v>
      </c>
      <c r="F88" s="154" t="s">
        <v>239</v>
      </c>
      <c r="G88" s="155"/>
      <c r="H88" s="11" t="s">
        <v>944</v>
      </c>
      <c r="I88" s="14">
        <f t="shared" si="4"/>
        <v>0.46</v>
      </c>
      <c r="J88" s="14">
        <v>0.46</v>
      </c>
      <c r="K88" s="109">
        <f t="shared" si="5"/>
        <v>4.6000000000000005</v>
      </c>
      <c r="L88" s="115"/>
    </row>
    <row r="89" spans="1:12">
      <c r="A89" s="114"/>
      <c r="B89" s="107">
        <f>'Tax Invoice'!D84</f>
        <v>10</v>
      </c>
      <c r="C89" s="10" t="s">
        <v>778</v>
      </c>
      <c r="D89" s="10" t="s">
        <v>778</v>
      </c>
      <c r="E89" s="118" t="s">
        <v>26</v>
      </c>
      <c r="F89" s="154" t="s">
        <v>272</v>
      </c>
      <c r="G89" s="155"/>
      <c r="H89" s="11" t="s">
        <v>953</v>
      </c>
      <c r="I89" s="14">
        <f t="shared" si="4"/>
        <v>0.57999999999999996</v>
      </c>
      <c r="J89" s="14">
        <v>0.57999999999999996</v>
      </c>
      <c r="K89" s="109">
        <f t="shared" si="5"/>
        <v>5.8</v>
      </c>
      <c r="L89" s="115"/>
    </row>
    <row r="90" spans="1:12" ht="36">
      <c r="A90" s="114"/>
      <c r="B90" s="107">
        <f>'Tax Invoice'!D85</f>
        <v>5</v>
      </c>
      <c r="C90" s="10" t="s">
        <v>780</v>
      </c>
      <c r="D90" s="10" t="s">
        <v>780</v>
      </c>
      <c r="E90" s="118" t="s">
        <v>26</v>
      </c>
      <c r="F90" s="154" t="s">
        <v>107</v>
      </c>
      <c r="G90" s="155"/>
      <c r="H90" s="11" t="s">
        <v>973</v>
      </c>
      <c r="I90" s="14">
        <f t="shared" si="4"/>
        <v>1.76</v>
      </c>
      <c r="J90" s="14">
        <v>1.76</v>
      </c>
      <c r="K90" s="109">
        <f t="shared" si="5"/>
        <v>8.8000000000000007</v>
      </c>
      <c r="L90" s="115"/>
    </row>
    <row r="91" spans="1:12" ht="24">
      <c r="A91" s="114"/>
      <c r="B91" s="107">
        <f>'Tax Invoice'!D86</f>
        <v>3</v>
      </c>
      <c r="C91" s="10" t="s">
        <v>781</v>
      </c>
      <c r="D91" s="10" t="s">
        <v>781</v>
      </c>
      <c r="E91" s="118" t="s">
        <v>25</v>
      </c>
      <c r="F91" s="154" t="s">
        <v>107</v>
      </c>
      <c r="G91" s="155"/>
      <c r="H91" s="11" t="s">
        <v>959</v>
      </c>
      <c r="I91" s="14">
        <f t="shared" si="4"/>
        <v>1.99</v>
      </c>
      <c r="J91" s="14">
        <v>1.99</v>
      </c>
      <c r="K91" s="109">
        <f t="shared" si="5"/>
        <v>5.97</v>
      </c>
      <c r="L91" s="115"/>
    </row>
    <row r="92" spans="1:12" ht="24">
      <c r="A92" s="114"/>
      <c r="B92" s="107">
        <f>'Tax Invoice'!D87</f>
        <v>7</v>
      </c>
      <c r="C92" s="10" t="s">
        <v>783</v>
      </c>
      <c r="D92" s="10" t="s">
        <v>783</v>
      </c>
      <c r="E92" s="118" t="s">
        <v>26</v>
      </c>
      <c r="F92" s="154" t="s">
        <v>239</v>
      </c>
      <c r="G92" s="155"/>
      <c r="H92" s="11" t="s">
        <v>960</v>
      </c>
      <c r="I92" s="14">
        <f t="shared" si="4"/>
        <v>2</v>
      </c>
      <c r="J92" s="14">
        <v>2</v>
      </c>
      <c r="K92" s="109">
        <f t="shared" si="5"/>
        <v>14</v>
      </c>
      <c r="L92" s="115"/>
    </row>
    <row r="93" spans="1:12" ht="24">
      <c r="A93" s="114"/>
      <c r="B93" s="107">
        <f>'Tax Invoice'!D88</f>
        <v>3</v>
      </c>
      <c r="C93" s="10" t="s">
        <v>783</v>
      </c>
      <c r="D93" s="10" t="s">
        <v>783</v>
      </c>
      <c r="E93" s="118" t="s">
        <v>26</v>
      </c>
      <c r="F93" s="154" t="s">
        <v>348</v>
      </c>
      <c r="G93" s="155"/>
      <c r="H93" s="11" t="s">
        <v>960</v>
      </c>
      <c r="I93" s="14">
        <f t="shared" si="4"/>
        <v>2</v>
      </c>
      <c r="J93" s="14">
        <v>2</v>
      </c>
      <c r="K93" s="109">
        <f t="shared" si="5"/>
        <v>6</v>
      </c>
      <c r="L93" s="115"/>
    </row>
    <row r="94" spans="1:12" ht="24">
      <c r="A94" s="114"/>
      <c r="B94" s="107">
        <f>'Tax Invoice'!D89</f>
        <v>3</v>
      </c>
      <c r="C94" s="10" t="s">
        <v>783</v>
      </c>
      <c r="D94" s="10" t="s">
        <v>783</v>
      </c>
      <c r="E94" s="118" t="s">
        <v>26</v>
      </c>
      <c r="F94" s="154" t="s">
        <v>528</v>
      </c>
      <c r="G94" s="155"/>
      <c r="H94" s="11" t="s">
        <v>960</v>
      </c>
      <c r="I94" s="14">
        <f t="shared" si="4"/>
        <v>2</v>
      </c>
      <c r="J94" s="14">
        <v>2</v>
      </c>
      <c r="K94" s="109">
        <f t="shared" si="5"/>
        <v>6</v>
      </c>
      <c r="L94" s="115"/>
    </row>
    <row r="95" spans="1:12" ht="48">
      <c r="A95" s="114"/>
      <c r="B95" s="107">
        <f>'Tax Invoice'!D90</f>
        <v>1</v>
      </c>
      <c r="C95" s="10" t="s">
        <v>785</v>
      </c>
      <c r="D95" s="10" t="s">
        <v>877</v>
      </c>
      <c r="E95" s="118" t="s">
        <v>717</v>
      </c>
      <c r="F95" s="154"/>
      <c r="G95" s="155"/>
      <c r="H95" s="11" t="s">
        <v>932</v>
      </c>
      <c r="I95" s="14">
        <f t="shared" si="4"/>
        <v>14.7</v>
      </c>
      <c r="J95" s="14">
        <v>14.7</v>
      </c>
      <c r="K95" s="109">
        <f t="shared" si="5"/>
        <v>14.7</v>
      </c>
      <c r="L95" s="115"/>
    </row>
    <row r="96" spans="1:12" ht="48">
      <c r="A96" s="114"/>
      <c r="B96" s="107">
        <f>'Tax Invoice'!D91</f>
        <v>1</v>
      </c>
      <c r="C96" s="10" t="s">
        <v>787</v>
      </c>
      <c r="D96" s="10" t="s">
        <v>878</v>
      </c>
      <c r="E96" s="118" t="s">
        <v>717</v>
      </c>
      <c r="F96" s="154"/>
      <c r="G96" s="155"/>
      <c r="H96" s="11" t="s">
        <v>933</v>
      </c>
      <c r="I96" s="14">
        <f t="shared" si="4"/>
        <v>23.79</v>
      </c>
      <c r="J96" s="14">
        <v>23.79</v>
      </c>
      <c r="K96" s="109">
        <f t="shared" si="5"/>
        <v>23.79</v>
      </c>
      <c r="L96" s="115"/>
    </row>
    <row r="97" spans="1:12" ht="48">
      <c r="A97" s="114"/>
      <c r="B97" s="107">
        <f>'Tax Invoice'!D92</f>
        <v>2</v>
      </c>
      <c r="C97" s="10" t="s">
        <v>789</v>
      </c>
      <c r="D97" s="10" t="s">
        <v>879</v>
      </c>
      <c r="E97" s="118" t="s">
        <v>717</v>
      </c>
      <c r="F97" s="154"/>
      <c r="G97" s="155"/>
      <c r="H97" s="11" t="s">
        <v>961</v>
      </c>
      <c r="I97" s="14">
        <f t="shared" si="4"/>
        <v>15.04</v>
      </c>
      <c r="J97" s="14">
        <v>15.04</v>
      </c>
      <c r="K97" s="109">
        <f t="shared" si="5"/>
        <v>30.08</v>
      </c>
      <c r="L97" s="115"/>
    </row>
    <row r="98" spans="1:12" ht="48">
      <c r="A98" s="114"/>
      <c r="B98" s="107">
        <f>'Tax Invoice'!D93</f>
        <v>1</v>
      </c>
      <c r="C98" s="10" t="s">
        <v>791</v>
      </c>
      <c r="D98" s="10" t="s">
        <v>880</v>
      </c>
      <c r="E98" s="118" t="s">
        <v>717</v>
      </c>
      <c r="F98" s="154"/>
      <c r="G98" s="155"/>
      <c r="H98" s="11" t="s">
        <v>934</v>
      </c>
      <c r="I98" s="14">
        <f t="shared" si="4"/>
        <v>28.86</v>
      </c>
      <c r="J98" s="14">
        <v>28.86</v>
      </c>
      <c r="K98" s="109">
        <f t="shared" si="5"/>
        <v>28.86</v>
      </c>
      <c r="L98" s="115"/>
    </row>
    <row r="99" spans="1:12" ht="48">
      <c r="A99" s="114"/>
      <c r="B99" s="107">
        <f>'Tax Invoice'!D94</f>
        <v>1</v>
      </c>
      <c r="C99" s="10" t="s">
        <v>793</v>
      </c>
      <c r="D99" s="10" t="s">
        <v>881</v>
      </c>
      <c r="E99" s="118" t="s">
        <v>717</v>
      </c>
      <c r="F99" s="154"/>
      <c r="G99" s="155"/>
      <c r="H99" s="11" t="s">
        <v>956</v>
      </c>
      <c r="I99" s="14">
        <f t="shared" si="4"/>
        <v>15.12</v>
      </c>
      <c r="J99" s="14">
        <v>15.12</v>
      </c>
      <c r="K99" s="109">
        <f t="shared" si="5"/>
        <v>15.12</v>
      </c>
      <c r="L99" s="115"/>
    </row>
    <row r="100" spans="1:12" ht="48">
      <c r="A100" s="114"/>
      <c r="B100" s="107">
        <f>'Tax Invoice'!D95</f>
        <v>1</v>
      </c>
      <c r="C100" s="10" t="s">
        <v>795</v>
      </c>
      <c r="D100" s="10" t="s">
        <v>882</v>
      </c>
      <c r="E100" s="118" t="s">
        <v>717</v>
      </c>
      <c r="F100" s="154"/>
      <c r="G100" s="155"/>
      <c r="H100" s="11" t="s">
        <v>935</v>
      </c>
      <c r="I100" s="14">
        <f t="shared" si="4"/>
        <v>16.05</v>
      </c>
      <c r="J100" s="14">
        <v>16.05</v>
      </c>
      <c r="K100" s="109">
        <f t="shared" si="5"/>
        <v>16.05</v>
      </c>
      <c r="L100" s="115"/>
    </row>
    <row r="101" spans="1:12" ht="48">
      <c r="A101" s="114"/>
      <c r="B101" s="107">
        <f>'Tax Invoice'!D96</f>
        <v>1</v>
      </c>
      <c r="C101" s="10" t="s">
        <v>797</v>
      </c>
      <c r="D101" s="10" t="s">
        <v>883</v>
      </c>
      <c r="E101" s="118" t="s">
        <v>717</v>
      </c>
      <c r="F101" s="154"/>
      <c r="G101" s="155"/>
      <c r="H101" s="11" t="s">
        <v>972</v>
      </c>
      <c r="I101" s="14">
        <f t="shared" si="4"/>
        <v>18.02</v>
      </c>
      <c r="J101" s="14">
        <v>18.02</v>
      </c>
      <c r="K101" s="109">
        <f t="shared" si="5"/>
        <v>18.02</v>
      </c>
      <c r="L101" s="115"/>
    </row>
    <row r="102" spans="1:12" ht="48">
      <c r="A102" s="114"/>
      <c r="B102" s="107">
        <f>'Tax Invoice'!D97</f>
        <v>2</v>
      </c>
      <c r="C102" s="10" t="s">
        <v>799</v>
      </c>
      <c r="D102" s="10" t="s">
        <v>884</v>
      </c>
      <c r="E102" s="118" t="s">
        <v>717</v>
      </c>
      <c r="F102" s="154"/>
      <c r="G102" s="155"/>
      <c r="H102" s="11" t="s">
        <v>962</v>
      </c>
      <c r="I102" s="14">
        <f t="shared" si="4"/>
        <v>13.86</v>
      </c>
      <c r="J102" s="14">
        <v>13.86</v>
      </c>
      <c r="K102" s="109">
        <f t="shared" si="5"/>
        <v>27.72</v>
      </c>
      <c r="L102" s="115"/>
    </row>
    <row r="103" spans="1:12" ht="24">
      <c r="A103" s="114"/>
      <c r="B103" s="107">
        <f>'Tax Invoice'!D98</f>
        <v>20</v>
      </c>
      <c r="C103" s="10" t="s">
        <v>116</v>
      </c>
      <c r="D103" s="10" t="s">
        <v>116</v>
      </c>
      <c r="E103" s="118"/>
      <c r="F103" s="154"/>
      <c r="G103" s="155"/>
      <c r="H103" s="11" t="s">
        <v>910</v>
      </c>
      <c r="I103" s="14">
        <f t="shared" si="4"/>
        <v>0.19</v>
      </c>
      <c r="J103" s="14">
        <v>0.19</v>
      </c>
      <c r="K103" s="109">
        <f t="shared" si="5"/>
        <v>3.8</v>
      </c>
      <c r="L103" s="115"/>
    </row>
    <row r="104" spans="1:12" ht="24">
      <c r="A104" s="114"/>
      <c r="B104" s="107">
        <f>'Tax Invoice'!D99</f>
        <v>1</v>
      </c>
      <c r="C104" s="10" t="s">
        <v>802</v>
      </c>
      <c r="D104" s="10" t="s">
        <v>802</v>
      </c>
      <c r="E104" s="118"/>
      <c r="F104" s="154"/>
      <c r="G104" s="155"/>
      <c r="H104" s="11" t="s">
        <v>970</v>
      </c>
      <c r="I104" s="14">
        <f t="shared" si="4"/>
        <v>23.42</v>
      </c>
      <c r="J104" s="14">
        <v>23.42</v>
      </c>
      <c r="K104" s="109">
        <f t="shared" si="5"/>
        <v>23.42</v>
      </c>
      <c r="L104" s="115"/>
    </row>
    <row r="105" spans="1:12" ht="48">
      <c r="A105" s="114"/>
      <c r="B105" s="107">
        <f>'Tax Invoice'!D100</f>
        <v>1</v>
      </c>
      <c r="C105" s="10" t="s">
        <v>804</v>
      </c>
      <c r="D105" s="10" t="s">
        <v>885</v>
      </c>
      <c r="E105" s="118" t="s">
        <v>717</v>
      </c>
      <c r="F105" s="154"/>
      <c r="G105" s="155"/>
      <c r="H105" s="11" t="s">
        <v>967</v>
      </c>
      <c r="I105" s="14">
        <f t="shared" si="4"/>
        <v>20.23</v>
      </c>
      <c r="J105" s="14">
        <v>20.23</v>
      </c>
      <c r="K105" s="109">
        <f t="shared" si="5"/>
        <v>20.23</v>
      </c>
      <c r="L105" s="115"/>
    </row>
    <row r="106" spans="1:12">
      <c r="A106" s="114"/>
      <c r="B106" s="107">
        <f>'Tax Invoice'!D101</f>
        <v>5</v>
      </c>
      <c r="C106" s="10" t="s">
        <v>65</v>
      </c>
      <c r="D106" s="10" t="s">
        <v>65</v>
      </c>
      <c r="E106" s="118" t="s">
        <v>25</v>
      </c>
      <c r="F106" s="154"/>
      <c r="G106" s="155"/>
      <c r="H106" s="11" t="s">
        <v>911</v>
      </c>
      <c r="I106" s="14">
        <f t="shared" si="4"/>
        <v>1.57</v>
      </c>
      <c r="J106" s="14">
        <v>1.57</v>
      </c>
      <c r="K106" s="109">
        <f t="shared" si="5"/>
        <v>7.8500000000000005</v>
      </c>
      <c r="L106" s="115"/>
    </row>
    <row r="107" spans="1:12">
      <c r="A107" s="114"/>
      <c r="B107" s="107">
        <f>'Tax Invoice'!D102</f>
        <v>4</v>
      </c>
      <c r="C107" s="10" t="s">
        <v>65</v>
      </c>
      <c r="D107" s="10" t="s">
        <v>65</v>
      </c>
      <c r="E107" s="118" t="s">
        <v>93</v>
      </c>
      <c r="F107" s="154"/>
      <c r="G107" s="155"/>
      <c r="H107" s="11" t="s">
        <v>911</v>
      </c>
      <c r="I107" s="14">
        <f t="shared" si="4"/>
        <v>1.57</v>
      </c>
      <c r="J107" s="14">
        <v>1.57</v>
      </c>
      <c r="K107" s="109">
        <f t="shared" si="5"/>
        <v>6.28</v>
      </c>
      <c r="L107" s="115"/>
    </row>
    <row r="108" spans="1:12">
      <c r="A108" s="114"/>
      <c r="B108" s="107">
        <f>'Tax Invoice'!D103</f>
        <v>4</v>
      </c>
      <c r="C108" s="10" t="s">
        <v>65</v>
      </c>
      <c r="D108" s="10" t="s">
        <v>65</v>
      </c>
      <c r="E108" s="118" t="s">
        <v>29</v>
      </c>
      <c r="F108" s="154"/>
      <c r="G108" s="155"/>
      <c r="H108" s="11" t="s">
        <v>911</v>
      </c>
      <c r="I108" s="14">
        <f t="shared" si="4"/>
        <v>1.57</v>
      </c>
      <c r="J108" s="14">
        <v>1.57</v>
      </c>
      <c r="K108" s="109">
        <f t="shared" si="5"/>
        <v>6.28</v>
      </c>
      <c r="L108" s="115"/>
    </row>
    <row r="109" spans="1:12">
      <c r="A109" s="114"/>
      <c r="B109" s="107">
        <f>'Tax Invoice'!D104</f>
        <v>10</v>
      </c>
      <c r="C109" s="10" t="s">
        <v>806</v>
      </c>
      <c r="D109" s="10" t="s">
        <v>806</v>
      </c>
      <c r="E109" s="118" t="s">
        <v>25</v>
      </c>
      <c r="F109" s="154"/>
      <c r="G109" s="155"/>
      <c r="H109" s="11" t="s">
        <v>912</v>
      </c>
      <c r="I109" s="14">
        <f t="shared" si="4"/>
        <v>2.06</v>
      </c>
      <c r="J109" s="14">
        <v>2.06</v>
      </c>
      <c r="K109" s="109">
        <f t="shared" si="5"/>
        <v>20.6</v>
      </c>
      <c r="L109" s="115"/>
    </row>
    <row r="110" spans="1:12">
      <c r="A110" s="114"/>
      <c r="B110" s="107">
        <f>'Tax Invoice'!D105</f>
        <v>3</v>
      </c>
      <c r="C110" s="10" t="s">
        <v>68</v>
      </c>
      <c r="D110" s="10" t="s">
        <v>68</v>
      </c>
      <c r="E110" s="118" t="s">
        <v>25</v>
      </c>
      <c r="F110" s="154" t="s">
        <v>272</v>
      </c>
      <c r="G110" s="155"/>
      <c r="H110" s="11" t="s">
        <v>954</v>
      </c>
      <c r="I110" s="14">
        <f t="shared" si="4"/>
        <v>1.91</v>
      </c>
      <c r="J110" s="14">
        <v>1.91</v>
      </c>
      <c r="K110" s="109">
        <f t="shared" si="5"/>
        <v>5.7299999999999995</v>
      </c>
      <c r="L110" s="115"/>
    </row>
    <row r="111" spans="1:12">
      <c r="A111" s="114"/>
      <c r="B111" s="107">
        <f>'Tax Invoice'!D106</f>
        <v>5</v>
      </c>
      <c r="C111" s="10" t="s">
        <v>68</v>
      </c>
      <c r="D111" s="10" t="s">
        <v>68</v>
      </c>
      <c r="E111" s="118" t="s">
        <v>26</v>
      </c>
      <c r="F111" s="154" t="s">
        <v>272</v>
      </c>
      <c r="G111" s="155"/>
      <c r="H111" s="11" t="s">
        <v>954</v>
      </c>
      <c r="I111" s="14">
        <f t="shared" si="4"/>
        <v>1.91</v>
      </c>
      <c r="J111" s="14">
        <v>1.91</v>
      </c>
      <c r="K111" s="109">
        <f t="shared" si="5"/>
        <v>9.5499999999999989</v>
      </c>
      <c r="L111" s="115"/>
    </row>
    <row r="112" spans="1:12">
      <c r="A112" s="114"/>
      <c r="B112" s="107">
        <f>'Tax Invoice'!D107</f>
        <v>30</v>
      </c>
      <c r="C112" s="10" t="s">
        <v>809</v>
      </c>
      <c r="D112" s="10" t="s">
        <v>809</v>
      </c>
      <c r="E112" s="118" t="s">
        <v>651</v>
      </c>
      <c r="F112" s="154"/>
      <c r="G112" s="155"/>
      <c r="H112" s="11" t="s">
        <v>963</v>
      </c>
      <c r="I112" s="14">
        <f t="shared" si="4"/>
        <v>0.24</v>
      </c>
      <c r="J112" s="14">
        <v>0.24</v>
      </c>
      <c r="K112" s="109">
        <f t="shared" si="5"/>
        <v>7.1999999999999993</v>
      </c>
      <c r="L112" s="115"/>
    </row>
    <row r="113" spans="1:12">
      <c r="A113" s="114"/>
      <c r="B113" s="107">
        <f>'Tax Invoice'!D108</f>
        <v>30</v>
      </c>
      <c r="C113" s="10" t="s">
        <v>809</v>
      </c>
      <c r="D113" s="10" t="s">
        <v>809</v>
      </c>
      <c r="E113" s="118" t="s">
        <v>25</v>
      </c>
      <c r="F113" s="154"/>
      <c r="G113" s="155"/>
      <c r="H113" s="11" t="s">
        <v>963</v>
      </c>
      <c r="I113" s="14">
        <f t="shared" si="4"/>
        <v>0.24</v>
      </c>
      <c r="J113" s="14">
        <v>0.24</v>
      </c>
      <c r="K113" s="109">
        <f t="shared" si="5"/>
        <v>7.1999999999999993</v>
      </c>
      <c r="L113" s="115"/>
    </row>
    <row r="114" spans="1:12">
      <c r="A114" s="114"/>
      <c r="B114" s="107">
        <f>'Tax Invoice'!D109</f>
        <v>20</v>
      </c>
      <c r="C114" s="10" t="s">
        <v>809</v>
      </c>
      <c r="D114" s="10" t="s">
        <v>809</v>
      </c>
      <c r="E114" s="118" t="s">
        <v>26</v>
      </c>
      <c r="F114" s="154"/>
      <c r="G114" s="155"/>
      <c r="H114" s="11" t="s">
        <v>963</v>
      </c>
      <c r="I114" s="14">
        <f t="shared" si="4"/>
        <v>0.24</v>
      </c>
      <c r="J114" s="14">
        <v>0.24</v>
      </c>
      <c r="K114" s="109">
        <f t="shared" si="5"/>
        <v>4.8</v>
      </c>
      <c r="L114" s="115"/>
    </row>
    <row r="115" spans="1:12">
      <c r="A115" s="114"/>
      <c r="B115" s="107">
        <f>'Tax Invoice'!D110</f>
        <v>15</v>
      </c>
      <c r="C115" s="10" t="s">
        <v>98</v>
      </c>
      <c r="D115" s="10" t="s">
        <v>98</v>
      </c>
      <c r="E115" s="118" t="s">
        <v>23</v>
      </c>
      <c r="F115" s="154" t="s">
        <v>272</v>
      </c>
      <c r="G115" s="155"/>
      <c r="H115" s="11" t="s">
        <v>964</v>
      </c>
      <c r="I115" s="14">
        <f t="shared" si="4"/>
        <v>0.57999999999999996</v>
      </c>
      <c r="J115" s="14">
        <v>0.57999999999999996</v>
      </c>
      <c r="K115" s="109">
        <f t="shared" si="5"/>
        <v>8.6999999999999993</v>
      </c>
      <c r="L115" s="115"/>
    </row>
    <row r="116" spans="1:12">
      <c r="A116" s="114"/>
      <c r="B116" s="107">
        <f>'Tax Invoice'!D111</f>
        <v>20</v>
      </c>
      <c r="C116" s="10" t="s">
        <v>98</v>
      </c>
      <c r="D116" s="10" t="s">
        <v>98</v>
      </c>
      <c r="E116" s="118" t="s">
        <v>25</v>
      </c>
      <c r="F116" s="154" t="s">
        <v>273</v>
      </c>
      <c r="G116" s="155"/>
      <c r="H116" s="11" t="s">
        <v>964</v>
      </c>
      <c r="I116" s="14">
        <f t="shared" si="4"/>
        <v>0.57999999999999996</v>
      </c>
      <c r="J116" s="14">
        <v>0.57999999999999996</v>
      </c>
      <c r="K116" s="109">
        <f t="shared" si="5"/>
        <v>11.6</v>
      </c>
      <c r="L116" s="115"/>
    </row>
    <row r="117" spans="1:12">
      <c r="A117" s="114"/>
      <c r="B117" s="107">
        <f>'Tax Invoice'!D112</f>
        <v>20</v>
      </c>
      <c r="C117" s="10" t="s">
        <v>98</v>
      </c>
      <c r="D117" s="10" t="s">
        <v>98</v>
      </c>
      <c r="E117" s="118" t="s">
        <v>25</v>
      </c>
      <c r="F117" s="154" t="s">
        <v>272</v>
      </c>
      <c r="G117" s="155"/>
      <c r="H117" s="11" t="s">
        <v>964</v>
      </c>
      <c r="I117" s="14">
        <f t="shared" si="4"/>
        <v>0.57999999999999996</v>
      </c>
      <c r="J117" s="14">
        <v>0.57999999999999996</v>
      </c>
      <c r="K117" s="109">
        <f t="shared" si="5"/>
        <v>11.6</v>
      </c>
      <c r="L117" s="115"/>
    </row>
    <row r="118" spans="1:12" ht="24">
      <c r="A118" s="114"/>
      <c r="B118" s="107">
        <f>'Tax Invoice'!D113</f>
        <v>20</v>
      </c>
      <c r="C118" s="10" t="s">
        <v>812</v>
      </c>
      <c r="D118" s="10" t="s">
        <v>812</v>
      </c>
      <c r="E118" s="118" t="s">
        <v>294</v>
      </c>
      <c r="F118" s="154" t="s">
        <v>239</v>
      </c>
      <c r="G118" s="155"/>
      <c r="H118" s="11" t="s">
        <v>965</v>
      </c>
      <c r="I118" s="14">
        <f t="shared" si="4"/>
        <v>0.78</v>
      </c>
      <c r="J118" s="14">
        <v>0.78</v>
      </c>
      <c r="K118" s="109">
        <f t="shared" si="5"/>
        <v>15.600000000000001</v>
      </c>
      <c r="L118" s="115"/>
    </row>
    <row r="119" spans="1:12" ht="12" customHeight="1">
      <c r="A119" s="114"/>
      <c r="B119" s="107">
        <f>'Tax Invoice'!D114</f>
        <v>20</v>
      </c>
      <c r="C119" s="10" t="s">
        <v>814</v>
      </c>
      <c r="D119" s="10" t="s">
        <v>814</v>
      </c>
      <c r="E119" s="118" t="s">
        <v>272</v>
      </c>
      <c r="F119" s="154"/>
      <c r="G119" s="155"/>
      <c r="H119" s="11" t="s">
        <v>947</v>
      </c>
      <c r="I119" s="14">
        <f t="shared" ref="I119:I150" si="6">ROUNDUP(J119*$N$1,2)</f>
        <v>0.38</v>
      </c>
      <c r="J119" s="14">
        <v>0.38</v>
      </c>
      <c r="K119" s="109">
        <f t="shared" ref="K119:K153" si="7">I119*B119</f>
        <v>7.6</v>
      </c>
      <c r="L119" s="115"/>
    </row>
    <row r="120" spans="1:12" ht="36">
      <c r="A120" s="114"/>
      <c r="B120" s="107">
        <f>'Tax Invoice'!D115</f>
        <v>20</v>
      </c>
      <c r="C120" s="10" t="s">
        <v>816</v>
      </c>
      <c r="D120" s="10" t="s">
        <v>886</v>
      </c>
      <c r="E120" s="118" t="s">
        <v>817</v>
      </c>
      <c r="F120" s="154" t="s">
        <v>239</v>
      </c>
      <c r="G120" s="155"/>
      <c r="H120" s="11" t="s">
        <v>977</v>
      </c>
      <c r="I120" s="14">
        <f t="shared" si="6"/>
        <v>1.1200000000000001</v>
      </c>
      <c r="J120" s="14">
        <v>1.1200000000000001</v>
      </c>
      <c r="K120" s="109">
        <f t="shared" si="7"/>
        <v>22.400000000000002</v>
      </c>
      <c r="L120" s="115"/>
    </row>
    <row r="121" spans="1:12" ht="36">
      <c r="A121" s="114"/>
      <c r="B121" s="107">
        <f>'Tax Invoice'!D116</f>
        <v>20</v>
      </c>
      <c r="C121" s="10" t="s">
        <v>816</v>
      </c>
      <c r="D121" s="10" t="s">
        <v>887</v>
      </c>
      <c r="E121" s="118" t="s">
        <v>231</v>
      </c>
      <c r="F121" s="154" t="s">
        <v>239</v>
      </c>
      <c r="G121" s="155"/>
      <c r="H121" s="11" t="s">
        <v>977</v>
      </c>
      <c r="I121" s="14">
        <f t="shared" si="6"/>
        <v>1.22</v>
      </c>
      <c r="J121" s="14">
        <v>1.22</v>
      </c>
      <c r="K121" s="109">
        <f t="shared" si="7"/>
        <v>24.4</v>
      </c>
      <c r="L121" s="115"/>
    </row>
    <row r="122" spans="1:12" ht="36">
      <c r="A122" s="114"/>
      <c r="B122" s="107">
        <f>'Tax Invoice'!D117</f>
        <v>5</v>
      </c>
      <c r="C122" s="10" t="s">
        <v>819</v>
      </c>
      <c r="D122" s="10" t="s">
        <v>888</v>
      </c>
      <c r="E122" s="118" t="s">
        <v>23</v>
      </c>
      <c r="F122" s="154" t="s">
        <v>635</v>
      </c>
      <c r="G122" s="155"/>
      <c r="H122" s="11" t="s">
        <v>978</v>
      </c>
      <c r="I122" s="14">
        <f t="shared" si="6"/>
        <v>0.88</v>
      </c>
      <c r="J122" s="14">
        <v>0.88</v>
      </c>
      <c r="K122" s="109">
        <f t="shared" si="7"/>
        <v>4.4000000000000004</v>
      </c>
      <c r="L122" s="115"/>
    </row>
    <row r="123" spans="1:12" ht="36">
      <c r="A123" s="114"/>
      <c r="B123" s="107">
        <f>'Tax Invoice'!D118</f>
        <v>5</v>
      </c>
      <c r="C123" s="10" t="s">
        <v>819</v>
      </c>
      <c r="D123" s="10" t="s">
        <v>888</v>
      </c>
      <c r="E123" s="118" t="s">
        <v>25</v>
      </c>
      <c r="F123" s="154" t="s">
        <v>635</v>
      </c>
      <c r="G123" s="155"/>
      <c r="H123" s="11" t="s">
        <v>978</v>
      </c>
      <c r="I123" s="14">
        <f t="shared" si="6"/>
        <v>0.88</v>
      </c>
      <c r="J123" s="14">
        <v>0.88</v>
      </c>
      <c r="K123" s="109">
        <f t="shared" si="7"/>
        <v>4.4000000000000004</v>
      </c>
      <c r="L123" s="115"/>
    </row>
    <row r="124" spans="1:12" ht="15" customHeight="1">
      <c r="A124" s="114"/>
      <c r="B124" s="107">
        <f>'Tax Invoice'!D119</f>
        <v>5</v>
      </c>
      <c r="C124" s="10" t="s">
        <v>821</v>
      </c>
      <c r="D124" s="10" t="s">
        <v>821</v>
      </c>
      <c r="E124" s="118" t="s">
        <v>25</v>
      </c>
      <c r="F124" s="154" t="s">
        <v>107</v>
      </c>
      <c r="G124" s="155"/>
      <c r="H124" s="11" t="s">
        <v>975</v>
      </c>
      <c r="I124" s="14">
        <f t="shared" si="6"/>
        <v>2.11</v>
      </c>
      <c r="J124" s="14">
        <v>2.11</v>
      </c>
      <c r="K124" s="109">
        <f t="shared" si="7"/>
        <v>10.549999999999999</v>
      </c>
      <c r="L124" s="115"/>
    </row>
    <row r="125" spans="1:12" ht="15" customHeight="1">
      <c r="A125" s="114"/>
      <c r="B125" s="107">
        <f>'Tax Invoice'!D120</f>
        <v>3</v>
      </c>
      <c r="C125" s="10" t="s">
        <v>821</v>
      </c>
      <c r="D125" s="10" t="s">
        <v>821</v>
      </c>
      <c r="E125" s="118" t="s">
        <v>25</v>
      </c>
      <c r="F125" s="154" t="s">
        <v>210</v>
      </c>
      <c r="G125" s="155"/>
      <c r="H125" s="11" t="s">
        <v>975</v>
      </c>
      <c r="I125" s="14">
        <f t="shared" si="6"/>
        <v>2.11</v>
      </c>
      <c r="J125" s="14">
        <v>2.11</v>
      </c>
      <c r="K125" s="109">
        <f t="shared" si="7"/>
        <v>6.33</v>
      </c>
      <c r="L125" s="115"/>
    </row>
    <row r="126" spans="1:12" ht="15" customHeight="1">
      <c r="A126" s="114"/>
      <c r="B126" s="107">
        <f>'Tax Invoice'!D121</f>
        <v>5</v>
      </c>
      <c r="C126" s="10" t="s">
        <v>821</v>
      </c>
      <c r="D126" s="10" t="s">
        <v>821</v>
      </c>
      <c r="E126" s="118" t="s">
        <v>26</v>
      </c>
      <c r="F126" s="154" t="s">
        <v>107</v>
      </c>
      <c r="G126" s="155"/>
      <c r="H126" s="11" t="s">
        <v>975</v>
      </c>
      <c r="I126" s="14">
        <f t="shared" si="6"/>
        <v>2.11</v>
      </c>
      <c r="J126" s="14">
        <v>2.11</v>
      </c>
      <c r="K126" s="109">
        <f t="shared" si="7"/>
        <v>10.549999999999999</v>
      </c>
      <c r="L126" s="115"/>
    </row>
    <row r="127" spans="1:12" ht="15" customHeight="1">
      <c r="A127" s="114"/>
      <c r="B127" s="107">
        <f>'Tax Invoice'!D122</f>
        <v>3</v>
      </c>
      <c r="C127" s="10" t="s">
        <v>821</v>
      </c>
      <c r="D127" s="10" t="s">
        <v>821</v>
      </c>
      <c r="E127" s="118" t="s">
        <v>26</v>
      </c>
      <c r="F127" s="154" t="s">
        <v>210</v>
      </c>
      <c r="G127" s="155"/>
      <c r="H127" s="11" t="s">
        <v>975</v>
      </c>
      <c r="I127" s="14">
        <f t="shared" si="6"/>
        <v>2.11</v>
      </c>
      <c r="J127" s="14">
        <v>2.11</v>
      </c>
      <c r="K127" s="109">
        <f t="shared" si="7"/>
        <v>6.33</v>
      </c>
      <c r="L127" s="115"/>
    </row>
    <row r="128" spans="1:12" ht="15" customHeight="1">
      <c r="A128" s="114"/>
      <c r="B128" s="107">
        <f>'Tax Invoice'!D123</f>
        <v>5</v>
      </c>
      <c r="C128" s="10" t="s">
        <v>821</v>
      </c>
      <c r="D128" s="10" t="s">
        <v>821</v>
      </c>
      <c r="E128" s="118" t="s">
        <v>27</v>
      </c>
      <c r="F128" s="154" t="s">
        <v>107</v>
      </c>
      <c r="G128" s="155"/>
      <c r="H128" s="11" t="s">
        <v>975</v>
      </c>
      <c r="I128" s="14">
        <f t="shared" si="6"/>
        <v>2.11</v>
      </c>
      <c r="J128" s="14">
        <v>2.11</v>
      </c>
      <c r="K128" s="109">
        <f t="shared" si="7"/>
        <v>10.549999999999999</v>
      </c>
      <c r="L128" s="115"/>
    </row>
    <row r="129" spans="1:12" ht="15" customHeight="1">
      <c r="A129" s="114"/>
      <c r="B129" s="107">
        <f>'Tax Invoice'!D124</f>
        <v>3</v>
      </c>
      <c r="C129" s="10" t="s">
        <v>821</v>
      </c>
      <c r="D129" s="10" t="s">
        <v>821</v>
      </c>
      <c r="E129" s="118" t="s">
        <v>27</v>
      </c>
      <c r="F129" s="154" t="s">
        <v>210</v>
      </c>
      <c r="G129" s="155"/>
      <c r="H129" s="11" t="s">
        <v>975</v>
      </c>
      <c r="I129" s="14">
        <f t="shared" si="6"/>
        <v>2.11</v>
      </c>
      <c r="J129" s="14">
        <v>2.11</v>
      </c>
      <c r="K129" s="109">
        <f t="shared" si="7"/>
        <v>6.33</v>
      </c>
      <c r="L129" s="115"/>
    </row>
    <row r="130" spans="1:12" ht="26.25" customHeight="1">
      <c r="A130" s="114"/>
      <c r="B130" s="107">
        <f>'Tax Invoice'!D125</f>
        <v>4</v>
      </c>
      <c r="C130" s="10" t="s">
        <v>822</v>
      </c>
      <c r="D130" s="10" t="s">
        <v>889</v>
      </c>
      <c r="E130" s="118" t="s">
        <v>651</v>
      </c>
      <c r="F130" s="154" t="s">
        <v>823</v>
      </c>
      <c r="G130" s="155"/>
      <c r="H130" s="11" t="s">
        <v>976</v>
      </c>
      <c r="I130" s="14">
        <f t="shared" si="6"/>
        <v>2.41</v>
      </c>
      <c r="J130" s="14">
        <v>2.41</v>
      </c>
      <c r="K130" s="109">
        <f t="shared" si="7"/>
        <v>9.64</v>
      </c>
      <c r="L130" s="115"/>
    </row>
    <row r="131" spans="1:12" ht="26.25" customHeight="1">
      <c r="A131" s="114"/>
      <c r="B131" s="107">
        <f>'Tax Invoice'!D126</f>
        <v>4</v>
      </c>
      <c r="C131" s="10" t="s">
        <v>822</v>
      </c>
      <c r="D131" s="10" t="s">
        <v>890</v>
      </c>
      <c r="E131" s="118" t="s">
        <v>651</v>
      </c>
      <c r="F131" s="154" t="s">
        <v>825</v>
      </c>
      <c r="G131" s="155"/>
      <c r="H131" s="11" t="s">
        <v>976</v>
      </c>
      <c r="I131" s="14">
        <f t="shared" si="6"/>
        <v>2.41</v>
      </c>
      <c r="J131" s="14">
        <v>2.41</v>
      </c>
      <c r="K131" s="109">
        <f t="shared" si="7"/>
        <v>9.64</v>
      </c>
      <c r="L131" s="115"/>
    </row>
    <row r="132" spans="1:12" ht="24">
      <c r="A132" s="114"/>
      <c r="B132" s="107">
        <f>'Tax Invoice'!D127</f>
        <v>4</v>
      </c>
      <c r="C132" s="10" t="s">
        <v>826</v>
      </c>
      <c r="D132" s="10" t="s">
        <v>826</v>
      </c>
      <c r="E132" s="118"/>
      <c r="F132" s="154"/>
      <c r="G132" s="155"/>
      <c r="H132" s="11" t="s">
        <v>913</v>
      </c>
      <c r="I132" s="14">
        <f t="shared" si="6"/>
        <v>0.6</v>
      </c>
      <c r="J132" s="14">
        <v>0.6</v>
      </c>
      <c r="K132" s="109">
        <f t="shared" si="7"/>
        <v>2.4</v>
      </c>
      <c r="L132" s="115"/>
    </row>
    <row r="133" spans="1:12" ht="24">
      <c r="A133" s="114"/>
      <c r="B133" s="107">
        <f>'Tax Invoice'!D128</f>
        <v>4</v>
      </c>
      <c r="C133" s="10" t="s">
        <v>828</v>
      </c>
      <c r="D133" s="10" t="s">
        <v>828</v>
      </c>
      <c r="E133" s="118"/>
      <c r="F133" s="154"/>
      <c r="G133" s="155"/>
      <c r="H133" s="11" t="s">
        <v>914</v>
      </c>
      <c r="I133" s="14">
        <f t="shared" si="6"/>
        <v>0.71</v>
      </c>
      <c r="J133" s="14">
        <v>0.71</v>
      </c>
      <c r="K133" s="109">
        <f t="shared" si="7"/>
        <v>2.84</v>
      </c>
      <c r="L133" s="115"/>
    </row>
    <row r="134" spans="1:12" ht="24">
      <c r="A134" s="114"/>
      <c r="B134" s="107">
        <f>'Tax Invoice'!D129</f>
        <v>3</v>
      </c>
      <c r="C134" s="10" t="s">
        <v>830</v>
      </c>
      <c r="D134" s="10" t="s">
        <v>830</v>
      </c>
      <c r="E134" s="118"/>
      <c r="F134" s="154"/>
      <c r="G134" s="155"/>
      <c r="H134" s="11" t="s">
        <v>915</v>
      </c>
      <c r="I134" s="14">
        <f t="shared" si="6"/>
        <v>0.74</v>
      </c>
      <c r="J134" s="14">
        <v>0.74</v>
      </c>
      <c r="K134" s="109">
        <f t="shared" si="7"/>
        <v>2.2199999999999998</v>
      </c>
      <c r="L134" s="115"/>
    </row>
    <row r="135" spans="1:12" ht="24">
      <c r="A135" s="114"/>
      <c r="B135" s="107">
        <f>'Tax Invoice'!D130</f>
        <v>1</v>
      </c>
      <c r="C135" s="10" t="s">
        <v>832</v>
      </c>
      <c r="D135" s="10" t="s">
        <v>891</v>
      </c>
      <c r="E135" s="118" t="s">
        <v>25</v>
      </c>
      <c r="F135" s="154"/>
      <c r="G135" s="155"/>
      <c r="H135" s="11" t="s">
        <v>833</v>
      </c>
      <c r="I135" s="14">
        <f t="shared" si="6"/>
        <v>0.59</v>
      </c>
      <c r="J135" s="14">
        <v>0.59</v>
      </c>
      <c r="K135" s="109">
        <f t="shared" si="7"/>
        <v>0.59</v>
      </c>
      <c r="L135" s="115"/>
    </row>
    <row r="136" spans="1:12" ht="24">
      <c r="A136" s="114"/>
      <c r="B136" s="107">
        <f>'Tax Invoice'!D131</f>
        <v>1</v>
      </c>
      <c r="C136" s="10" t="s">
        <v>832</v>
      </c>
      <c r="D136" s="10" t="s">
        <v>891</v>
      </c>
      <c r="E136" s="118" t="s">
        <v>26</v>
      </c>
      <c r="F136" s="154"/>
      <c r="G136" s="155"/>
      <c r="H136" s="11" t="s">
        <v>833</v>
      </c>
      <c r="I136" s="14">
        <f t="shared" si="6"/>
        <v>0.59</v>
      </c>
      <c r="J136" s="14">
        <v>0.59</v>
      </c>
      <c r="K136" s="109">
        <f t="shared" si="7"/>
        <v>0.59</v>
      </c>
      <c r="L136" s="115"/>
    </row>
    <row r="137" spans="1:12" ht="24">
      <c r="A137" s="114"/>
      <c r="B137" s="107">
        <f>'Tax Invoice'!D132</f>
        <v>2</v>
      </c>
      <c r="C137" s="10" t="s">
        <v>834</v>
      </c>
      <c r="D137" s="10" t="s">
        <v>834</v>
      </c>
      <c r="E137" s="118" t="s">
        <v>272</v>
      </c>
      <c r="F137" s="154"/>
      <c r="G137" s="155"/>
      <c r="H137" s="11" t="s">
        <v>921</v>
      </c>
      <c r="I137" s="14">
        <f t="shared" si="6"/>
        <v>1.92</v>
      </c>
      <c r="J137" s="14">
        <v>1.92</v>
      </c>
      <c r="K137" s="109">
        <f t="shared" si="7"/>
        <v>3.84</v>
      </c>
      <c r="L137" s="115"/>
    </row>
    <row r="138" spans="1:12" ht="24">
      <c r="A138" s="114"/>
      <c r="B138" s="107">
        <f>'Tax Invoice'!D133</f>
        <v>2</v>
      </c>
      <c r="C138" s="10" t="s">
        <v>836</v>
      </c>
      <c r="D138" s="10" t="s">
        <v>836</v>
      </c>
      <c r="E138" s="118" t="s">
        <v>273</v>
      </c>
      <c r="F138" s="154"/>
      <c r="G138" s="155"/>
      <c r="H138" s="11" t="s">
        <v>922</v>
      </c>
      <c r="I138" s="14">
        <f t="shared" si="6"/>
        <v>1.91</v>
      </c>
      <c r="J138" s="14">
        <v>1.91</v>
      </c>
      <c r="K138" s="109">
        <f t="shared" si="7"/>
        <v>3.82</v>
      </c>
      <c r="L138" s="115"/>
    </row>
    <row r="139" spans="1:12" ht="24">
      <c r="A139" s="114"/>
      <c r="B139" s="107">
        <f>'Tax Invoice'!D134</f>
        <v>1</v>
      </c>
      <c r="C139" s="10" t="s">
        <v>836</v>
      </c>
      <c r="D139" s="10" t="s">
        <v>836</v>
      </c>
      <c r="E139" s="118" t="s">
        <v>271</v>
      </c>
      <c r="F139" s="154"/>
      <c r="G139" s="155"/>
      <c r="H139" s="11" t="s">
        <v>922</v>
      </c>
      <c r="I139" s="14">
        <f t="shared" si="6"/>
        <v>1.91</v>
      </c>
      <c r="J139" s="14">
        <v>1.91</v>
      </c>
      <c r="K139" s="109">
        <f t="shared" si="7"/>
        <v>1.91</v>
      </c>
      <c r="L139" s="115"/>
    </row>
    <row r="140" spans="1:12" ht="24">
      <c r="A140" s="114"/>
      <c r="B140" s="107">
        <f>'Tax Invoice'!D135</f>
        <v>1</v>
      </c>
      <c r="C140" s="10" t="s">
        <v>836</v>
      </c>
      <c r="D140" s="10" t="s">
        <v>836</v>
      </c>
      <c r="E140" s="118" t="s">
        <v>272</v>
      </c>
      <c r="F140" s="154"/>
      <c r="G140" s="155"/>
      <c r="H140" s="11" t="s">
        <v>922</v>
      </c>
      <c r="I140" s="14">
        <f t="shared" si="6"/>
        <v>1.91</v>
      </c>
      <c r="J140" s="14">
        <v>1.91</v>
      </c>
      <c r="K140" s="109">
        <f t="shared" si="7"/>
        <v>1.91</v>
      </c>
      <c r="L140" s="115"/>
    </row>
    <row r="141" spans="1:12" ht="24">
      <c r="A141" s="114"/>
      <c r="B141" s="107">
        <f>'Tax Invoice'!D136</f>
        <v>1</v>
      </c>
      <c r="C141" s="10" t="s">
        <v>838</v>
      </c>
      <c r="D141" s="10" t="s">
        <v>838</v>
      </c>
      <c r="E141" s="118" t="s">
        <v>273</v>
      </c>
      <c r="F141" s="154"/>
      <c r="G141" s="155"/>
      <c r="H141" s="11" t="s">
        <v>923</v>
      </c>
      <c r="I141" s="14">
        <f t="shared" si="6"/>
        <v>1.93</v>
      </c>
      <c r="J141" s="14">
        <v>1.93</v>
      </c>
      <c r="K141" s="109">
        <f t="shared" si="7"/>
        <v>1.93</v>
      </c>
      <c r="L141" s="115"/>
    </row>
    <row r="142" spans="1:12" ht="24">
      <c r="A142" s="114"/>
      <c r="B142" s="107">
        <f>'Tax Invoice'!D137</f>
        <v>1</v>
      </c>
      <c r="C142" s="10" t="s">
        <v>838</v>
      </c>
      <c r="D142" s="10" t="s">
        <v>838</v>
      </c>
      <c r="E142" s="118" t="s">
        <v>272</v>
      </c>
      <c r="F142" s="154"/>
      <c r="G142" s="155"/>
      <c r="H142" s="11" t="s">
        <v>923</v>
      </c>
      <c r="I142" s="14">
        <f t="shared" si="6"/>
        <v>1.93</v>
      </c>
      <c r="J142" s="14">
        <v>1.93</v>
      </c>
      <c r="K142" s="109">
        <f t="shared" si="7"/>
        <v>1.93</v>
      </c>
      <c r="L142" s="115"/>
    </row>
    <row r="143" spans="1:12" ht="24">
      <c r="A143" s="114"/>
      <c r="B143" s="107">
        <f>'Tax Invoice'!D138</f>
        <v>1</v>
      </c>
      <c r="C143" s="10" t="s">
        <v>840</v>
      </c>
      <c r="D143" s="10" t="s">
        <v>840</v>
      </c>
      <c r="E143" s="118" t="s">
        <v>273</v>
      </c>
      <c r="F143" s="154"/>
      <c r="G143" s="155"/>
      <c r="H143" s="11" t="s">
        <v>924</v>
      </c>
      <c r="I143" s="14">
        <f t="shared" si="6"/>
        <v>1.93</v>
      </c>
      <c r="J143" s="14">
        <v>1.93</v>
      </c>
      <c r="K143" s="109">
        <f t="shared" si="7"/>
        <v>1.93</v>
      </c>
      <c r="L143" s="115"/>
    </row>
    <row r="144" spans="1:12" ht="24">
      <c r="A144" s="114"/>
      <c r="B144" s="107">
        <f>'Tax Invoice'!D139</f>
        <v>1</v>
      </c>
      <c r="C144" s="10" t="s">
        <v>840</v>
      </c>
      <c r="D144" s="10" t="s">
        <v>840</v>
      </c>
      <c r="E144" s="118" t="s">
        <v>271</v>
      </c>
      <c r="F144" s="154"/>
      <c r="G144" s="155"/>
      <c r="H144" s="11" t="s">
        <v>924</v>
      </c>
      <c r="I144" s="14">
        <f t="shared" si="6"/>
        <v>1.93</v>
      </c>
      <c r="J144" s="14">
        <v>1.93</v>
      </c>
      <c r="K144" s="109">
        <f t="shared" si="7"/>
        <v>1.93</v>
      </c>
      <c r="L144" s="115"/>
    </row>
    <row r="145" spans="1:12" ht="24">
      <c r="A145" s="114"/>
      <c r="B145" s="107">
        <f>'Tax Invoice'!D140</f>
        <v>1</v>
      </c>
      <c r="C145" s="10" t="s">
        <v>840</v>
      </c>
      <c r="D145" s="10" t="s">
        <v>840</v>
      </c>
      <c r="E145" s="118" t="s">
        <v>272</v>
      </c>
      <c r="F145" s="154"/>
      <c r="G145" s="155"/>
      <c r="H145" s="11" t="s">
        <v>924</v>
      </c>
      <c r="I145" s="14">
        <f t="shared" si="6"/>
        <v>1.93</v>
      </c>
      <c r="J145" s="14">
        <v>1.93</v>
      </c>
      <c r="K145" s="109">
        <f t="shared" si="7"/>
        <v>1.93</v>
      </c>
      <c r="L145" s="115"/>
    </row>
    <row r="146" spans="1:12" ht="24">
      <c r="A146" s="114"/>
      <c r="B146" s="107">
        <f>'Tax Invoice'!D141</f>
        <v>2</v>
      </c>
      <c r="C146" s="10" t="s">
        <v>842</v>
      </c>
      <c r="D146" s="10" t="s">
        <v>842</v>
      </c>
      <c r="E146" s="118" t="s">
        <v>107</v>
      </c>
      <c r="F146" s="154"/>
      <c r="G146" s="155"/>
      <c r="H146" s="11" t="s">
        <v>916</v>
      </c>
      <c r="I146" s="14">
        <f t="shared" si="6"/>
        <v>2.37</v>
      </c>
      <c r="J146" s="14">
        <v>2.37</v>
      </c>
      <c r="K146" s="109">
        <f t="shared" si="7"/>
        <v>4.74</v>
      </c>
      <c r="L146" s="115"/>
    </row>
    <row r="147" spans="1:12" ht="24">
      <c r="A147" s="114"/>
      <c r="B147" s="107">
        <f>'Tax Invoice'!D142</f>
        <v>2</v>
      </c>
      <c r="C147" s="10" t="s">
        <v>842</v>
      </c>
      <c r="D147" s="10" t="s">
        <v>842</v>
      </c>
      <c r="E147" s="118" t="s">
        <v>210</v>
      </c>
      <c r="F147" s="154"/>
      <c r="G147" s="155"/>
      <c r="H147" s="11" t="s">
        <v>916</v>
      </c>
      <c r="I147" s="14">
        <f t="shared" si="6"/>
        <v>2.37</v>
      </c>
      <c r="J147" s="14">
        <v>2.37</v>
      </c>
      <c r="K147" s="109">
        <f t="shared" si="7"/>
        <v>4.74</v>
      </c>
      <c r="L147" s="115"/>
    </row>
    <row r="148" spans="1:12" ht="24">
      <c r="A148" s="114"/>
      <c r="B148" s="107">
        <f>'Tax Invoice'!D143</f>
        <v>2</v>
      </c>
      <c r="C148" s="10" t="s">
        <v>513</v>
      </c>
      <c r="D148" s="10" t="s">
        <v>513</v>
      </c>
      <c r="E148" s="118" t="s">
        <v>107</v>
      </c>
      <c r="F148" s="154"/>
      <c r="G148" s="155"/>
      <c r="H148" s="11" t="s">
        <v>917</v>
      </c>
      <c r="I148" s="14">
        <f t="shared" si="6"/>
        <v>2.37</v>
      </c>
      <c r="J148" s="14">
        <v>2.37</v>
      </c>
      <c r="K148" s="109">
        <f t="shared" si="7"/>
        <v>4.74</v>
      </c>
      <c r="L148" s="115"/>
    </row>
    <row r="149" spans="1:12">
      <c r="A149" s="114"/>
      <c r="B149" s="107">
        <f>'Tax Invoice'!D144</f>
        <v>1</v>
      </c>
      <c r="C149" s="10" t="s">
        <v>844</v>
      </c>
      <c r="D149" s="10" t="s">
        <v>892</v>
      </c>
      <c r="E149" s="118" t="s">
        <v>26</v>
      </c>
      <c r="F149" s="154"/>
      <c r="G149" s="155"/>
      <c r="H149" s="11" t="s">
        <v>919</v>
      </c>
      <c r="I149" s="14">
        <f t="shared" si="6"/>
        <v>3.84</v>
      </c>
      <c r="J149" s="14">
        <v>3.84</v>
      </c>
      <c r="K149" s="109">
        <f t="shared" si="7"/>
        <v>3.84</v>
      </c>
      <c r="L149" s="115"/>
    </row>
    <row r="150" spans="1:12">
      <c r="A150" s="114"/>
      <c r="B150" s="107">
        <f>'Tax Invoice'!D145</f>
        <v>1</v>
      </c>
      <c r="C150" s="10" t="s">
        <v>844</v>
      </c>
      <c r="D150" s="10" t="s">
        <v>892</v>
      </c>
      <c r="E150" s="118" t="s">
        <v>27</v>
      </c>
      <c r="F150" s="154"/>
      <c r="G150" s="155"/>
      <c r="H150" s="11" t="s">
        <v>919</v>
      </c>
      <c r="I150" s="14">
        <f t="shared" si="6"/>
        <v>3.84</v>
      </c>
      <c r="J150" s="14">
        <v>3.84</v>
      </c>
      <c r="K150" s="109">
        <f t="shared" si="7"/>
        <v>3.84</v>
      </c>
      <c r="L150" s="115"/>
    </row>
    <row r="151" spans="1:12" ht="13.5" customHeight="1">
      <c r="A151" s="114"/>
      <c r="B151" s="107">
        <f>'Tax Invoice'!D146</f>
        <v>1</v>
      </c>
      <c r="C151" s="10" t="s">
        <v>846</v>
      </c>
      <c r="D151" s="10" t="s">
        <v>846</v>
      </c>
      <c r="E151" s="118" t="s">
        <v>847</v>
      </c>
      <c r="F151" s="154"/>
      <c r="G151" s="155"/>
      <c r="H151" s="11" t="s">
        <v>848</v>
      </c>
      <c r="I151" s="14">
        <f t="shared" ref="I151:I153" si="8">ROUNDUP(J151*$N$1,2)</f>
        <v>0.63</v>
      </c>
      <c r="J151" s="14">
        <v>0.63</v>
      </c>
      <c r="K151" s="109">
        <f t="shared" si="7"/>
        <v>0.63</v>
      </c>
      <c r="L151" s="115"/>
    </row>
    <row r="152" spans="1:12" ht="13.5" customHeight="1">
      <c r="A152" s="114"/>
      <c r="B152" s="107">
        <f>'Tax Invoice'!D147</f>
        <v>2</v>
      </c>
      <c r="C152" s="10" t="s">
        <v>849</v>
      </c>
      <c r="D152" s="10" t="s">
        <v>849</v>
      </c>
      <c r="E152" s="118" t="s">
        <v>583</v>
      </c>
      <c r="F152" s="154"/>
      <c r="G152" s="155"/>
      <c r="H152" s="11" t="s">
        <v>850</v>
      </c>
      <c r="I152" s="14">
        <f t="shared" si="8"/>
        <v>0.63</v>
      </c>
      <c r="J152" s="14">
        <v>0.63</v>
      </c>
      <c r="K152" s="109">
        <f t="shared" si="7"/>
        <v>1.26</v>
      </c>
      <c r="L152" s="115"/>
    </row>
    <row r="153" spans="1:12" ht="48">
      <c r="A153" s="114"/>
      <c r="B153" s="108">
        <f>'Tax Invoice'!D148</f>
        <v>1</v>
      </c>
      <c r="C153" s="12" t="s">
        <v>851</v>
      </c>
      <c r="D153" s="12" t="s">
        <v>893</v>
      </c>
      <c r="E153" s="119" t="s">
        <v>717</v>
      </c>
      <c r="F153" s="156"/>
      <c r="G153" s="157"/>
      <c r="H153" s="13" t="s">
        <v>974</v>
      </c>
      <c r="I153" s="15">
        <f t="shared" si="8"/>
        <v>23.52</v>
      </c>
      <c r="J153" s="15">
        <v>23.52</v>
      </c>
      <c r="K153" s="110">
        <f t="shared" si="7"/>
        <v>23.52</v>
      </c>
      <c r="L153" s="115"/>
    </row>
    <row r="154" spans="1:12" ht="12.75" customHeight="1">
      <c r="A154" s="114"/>
      <c r="B154" s="126">
        <f>SUM(B23:B153)</f>
        <v>869</v>
      </c>
      <c r="C154" s="126" t="s">
        <v>144</v>
      </c>
      <c r="D154" s="126"/>
      <c r="E154" s="126"/>
      <c r="F154" s="126"/>
      <c r="G154" s="126"/>
      <c r="H154" s="126"/>
      <c r="I154" s="127" t="s">
        <v>255</v>
      </c>
      <c r="J154" s="127" t="s">
        <v>255</v>
      </c>
      <c r="K154" s="128">
        <f>SUM(K23:K153)</f>
        <v>1045.2599999999998</v>
      </c>
      <c r="L154" s="115"/>
    </row>
    <row r="155" spans="1:12" ht="12.75" customHeight="1">
      <c r="A155" s="114"/>
      <c r="B155" s="126"/>
      <c r="C155" s="126"/>
      <c r="D155" s="126"/>
      <c r="E155" s="126"/>
      <c r="F155" s="126"/>
      <c r="G155" s="126"/>
      <c r="H155" s="126"/>
      <c r="I155" s="127" t="s">
        <v>928</v>
      </c>
      <c r="J155" s="127" t="s">
        <v>184</v>
      </c>
      <c r="K155" s="128">
        <f>K154*-3%</f>
        <v>-31.35779999999999</v>
      </c>
      <c r="L155" s="115"/>
    </row>
    <row r="156" spans="1:12" ht="12.75" customHeight="1">
      <c r="A156" s="114"/>
      <c r="B156" s="126"/>
      <c r="C156" s="126"/>
      <c r="D156" s="126"/>
      <c r="E156" s="126"/>
      <c r="F156" s="126"/>
      <c r="G156" s="126"/>
      <c r="H156" s="126"/>
      <c r="I156" s="153" t="s">
        <v>926</v>
      </c>
      <c r="J156" s="127"/>
      <c r="K156" s="128">
        <f>-25*36.07/38.21</f>
        <v>-23.599842973043707</v>
      </c>
      <c r="L156" s="115"/>
    </row>
    <row r="157" spans="1:12" ht="12.75" customHeight="1" outlineLevel="1">
      <c r="A157" s="114"/>
      <c r="B157" s="126"/>
      <c r="C157" s="126"/>
      <c r="D157" s="126"/>
      <c r="E157" s="126"/>
      <c r="F157" s="126"/>
      <c r="G157" s="126"/>
      <c r="H157" s="126"/>
      <c r="I157" s="127" t="s">
        <v>929</v>
      </c>
      <c r="J157" s="127" t="s">
        <v>185</v>
      </c>
      <c r="K157" s="128">
        <v>0</v>
      </c>
      <c r="L157" s="115"/>
    </row>
    <row r="158" spans="1:12" ht="12.75" customHeight="1">
      <c r="A158" s="114"/>
      <c r="B158" s="126"/>
      <c r="C158" s="126"/>
      <c r="D158" s="126"/>
      <c r="E158" s="126"/>
      <c r="F158" s="126"/>
      <c r="G158" s="126"/>
      <c r="H158" s="126"/>
      <c r="I158" s="127" t="s">
        <v>257</v>
      </c>
      <c r="J158" s="127" t="s">
        <v>257</v>
      </c>
      <c r="K158" s="128">
        <f>SUM(K154:K157)</f>
        <v>990.30235702695609</v>
      </c>
      <c r="L158" s="115"/>
    </row>
    <row r="159" spans="1:12" ht="12.75" customHeight="1">
      <c r="A159" s="6"/>
      <c r="B159" s="7"/>
      <c r="C159" s="7"/>
      <c r="D159" s="7"/>
      <c r="E159" s="7"/>
      <c r="F159" s="7"/>
      <c r="G159" s="7"/>
      <c r="H159" s="7" t="s">
        <v>927</v>
      </c>
      <c r="I159" s="7"/>
      <c r="J159" s="7"/>
      <c r="K159" s="7"/>
      <c r="L159" s="8"/>
    </row>
  </sheetData>
  <mergeCells count="135">
    <mergeCell ref="F21:G21"/>
    <mergeCell ref="F22:G22"/>
    <mergeCell ref="F23:G23"/>
    <mergeCell ref="K11:K12"/>
    <mergeCell ref="K15:K16"/>
    <mergeCell ref="F36:G36"/>
    <mergeCell ref="F37:G37"/>
    <mergeCell ref="F38:G38"/>
    <mergeCell ref="F39:G39"/>
    <mergeCell ref="F40:G40"/>
    <mergeCell ref="F25:G25"/>
    <mergeCell ref="F26:G26"/>
    <mergeCell ref="F24:G24"/>
    <mergeCell ref="F29:G29"/>
    <mergeCell ref="F30:G30"/>
    <mergeCell ref="F27:G27"/>
    <mergeCell ref="F28:G28"/>
    <mergeCell ref="F34:G34"/>
    <mergeCell ref="F35:G35"/>
    <mergeCell ref="F31:G31"/>
    <mergeCell ref="F32:G32"/>
    <mergeCell ref="F33:G33"/>
    <mergeCell ref="F46:G46"/>
    <mergeCell ref="F47:G47"/>
    <mergeCell ref="F48:G48"/>
    <mergeCell ref="F49:G49"/>
    <mergeCell ref="F50:G50"/>
    <mergeCell ref="F41:G41"/>
    <mergeCell ref="F42:G42"/>
    <mergeCell ref="F43:G43"/>
    <mergeCell ref="F44:G44"/>
    <mergeCell ref="F45:G45"/>
    <mergeCell ref="F56:G56"/>
    <mergeCell ref="F57:G57"/>
    <mergeCell ref="F58:G58"/>
    <mergeCell ref="F59:G59"/>
    <mergeCell ref="F60:G60"/>
    <mergeCell ref="F51:G51"/>
    <mergeCell ref="F52:G52"/>
    <mergeCell ref="F53:G53"/>
    <mergeCell ref="F54:G54"/>
    <mergeCell ref="F55:G55"/>
    <mergeCell ref="F66:G66"/>
    <mergeCell ref="F67:G67"/>
    <mergeCell ref="F68:G68"/>
    <mergeCell ref="F69:G69"/>
    <mergeCell ref="F70:G70"/>
    <mergeCell ref="F61:G61"/>
    <mergeCell ref="F62:G62"/>
    <mergeCell ref="F63:G63"/>
    <mergeCell ref="F64:G64"/>
    <mergeCell ref="F65:G65"/>
    <mergeCell ref="F76:G76"/>
    <mergeCell ref="F77:G77"/>
    <mergeCell ref="F78:G78"/>
    <mergeCell ref="F79:G79"/>
    <mergeCell ref="F80:G80"/>
    <mergeCell ref="F71:G71"/>
    <mergeCell ref="F72:G72"/>
    <mergeCell ref="F73:G73"/>
    <mergeCell ref="F74:G74"/>
    <mergeCell ref="F75:G75"/>
    <mergeCell ref="F86:G86"/>
    <mergeCell ref="F87:G87"/>
    <mergeCell ref="F88:G88"/>
    <mergeCell ref="F89:G89"/>
    <mergeCell ref="F90:G90"/>
    <mergeCell ref="F81:G81"/>
    <mergeCell ref="F82:G82"/>
    <mergeCell ref="F83:G83"/>
    <mergeCell ref="F84:G84"/>
    <mergeCell ref="F85:G85"/>
    <mergeCell ref="F96:G96"/>
    <mergeCell ref="F97:G97"/>
    <mergeCell ref="F98:G98"/>
    <mergeCell ref="F99:G99"/>
    <mergeCell ref="F100:G100"/>
    <mergeCell ref="F91:G91"/>
    <mergeCell ref="F92:G92"/>
    <mergeCell ref="F93:G93"/>
    <mergeCell ref="F94:G94"/>
    <mergeCell ref="F95:G95"/>
    <mergeCell ref="F106:G106"/>
    <mergeCell ref="F107:G107"/>
    <mergeCell ref="F108:G108"/>
    <mergeCell ref="F109:G109"/>
    <mergeCell ref="F110:G110"/>
    <mergeCell ref="F101:G101"/>
    <mergeCell ref="F102:G102"/>
    <mergeCell ref="F103:G103"/>
    <mergeCell ref="F104:G104"/>
    <mergeCell ref="F105:G105"/>
    <mergeCell ref="F116:G116"/>
    <mergeCell ref="F117:G117"/>
    <mergeCell ref="F118:G118"/>
    <mergeCell ref="F119:G119"/>
    <mergeCell ref="F120:G120"/>
    <mergeCell ref="F111:G111"/>
    <mergeCell ref="F112:G112"/>
    <mergeCell ref="F113:G113"/>
    <mergeCell ref="F114:G114"/>
    <mergeCell ref="F115:G115"/>
    <mergeCell ref="F126:G126"/>
    <mergeCell ref="F127:G127"/>
    <mergeCell ref="F128:G128"/>
    <mergeCell ref="F129:G129"/>
    <mergeCell ref="F130:G130"/>
    <mergeCell ref="F121:G121"/>
    <mergeCell ref="F122:G122"/>
    <mergeCell ref="F123:G123"/>
    <mergeCell ref="F124:G124"/>
    <mergeCell ref="F125:G125"/>
    <mergeCell ref="F136:G136"/>
    <mergeCell ref="F137:G137"/>
    <mergeCell ref="F138:G138"/>
    <mergeCell ref="F139:G139"/>
    <mergeCell ref="F140:G140"/>
    <mergeCell ref="F131:G131"/>
    <mergeCell ref="F132:G132"/>
    <mergeCell ref="F133:G133"/>
    <mergeCell ref="F134:G134"/>
    <mergeCell ref="F135:G135"/>
    <mergeCell ref="F151:G151"/>
    <mergeCell ref="F152:G152"/>
    <mergeCell ref="F153:G153"/>
    <mergeCell ref="F146:G146"/>
    <mergeCell ref="F147:G147"/>
    <mergeCell ref="F148:G148"/>
    <mergeCell ref="F149:G149"/>
    <mergeCell ref="F150:G150"/>
    <mergeCell ref="F141:G141"/>
    <mergeCell ref="F142:G142"/>
    <mergeCell ref="F143:G143"/>
    <mergeCell ref="F144:G144"/>
    <mergeCell ref="F145:G145"/>
  </mergeCells>
  <printOptions horizontalCentered="1"/>
  <pageMargins left="0.11" right="0.11" top="0.32" bottom="0.31" header="0.17" footer="0.12000000000000001"/>
  <pageSetup paperSize="9" scale="72"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1045.2599999999998</v>
      </c>
      <c r="O2" s="21" t="s">
        <v>259</v>
      </c>
    </row>
    <row r="3" spans="1:15" s="21" customFormat="1" ht="15" customHeight="1" thickBot="1">
      <c r="A3" s="22" t="s">
        <v>151</v>
      </c>
      <c r="G3" s="28">
        <v>45195</v>
      </c>
      <c r="H3" s="29"/>
      <c r="N3" s="21">
        <v>1045.2599999999998</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EUR</v>
      </c>
    </row>
    <row r="10" spans="1:15" s="21" customFormat="1" ht="13.5" thickBot="1">
      <c r="A10" s="36" t="str">
        <f>'Copy paste to Here'!G10</f>
        <v>Yaiza Del Cristo Santana Ramírez</v>
      </c>
      <c r="B10" s="37"/>
      <c r="C10" s="37"/>
      <c r="D10" s="37"/>
      <c r="F10" s="38" t="str">
        <f>'Copy paste to Here'!B10</f>
        <v>Yaiza Del Cristo Santana Ramírez</v>
      </c>
      <c r="G10" s="39"/>
      <c r="H10" s="40"/>
      <c r="K10" s="95" t="s">
        <v>276</v>
      </c>
      <c r="L10" s="35" t="s">
        <v>276</v>
      </c>
      <c r="M10" s="21">
        <v>1</v>
      </c>
    </row>
    <row r="11" spans="1:15" s="21" customFormat="1" ht="15.75" thickBot="1">
      <c r="A11" s="41" t="str">
        <f>'Copy paste to Here'!G11</f>
        <v>El Salvador nº1 Local 1, EUROPLATA</v>
      </c>
      <c r="B11" s="42"/>
      <c r="C11" s="42"/>
      <c r="D11" s="42"/>
      <c r="F11" s="43" t="str">
        <f>'Copy paste to Here'!B11</f>
        <v>El Salvador nº1 Local 1, EUROPLATA</v>
      </c>
      <c r="G11" s="44"/>
      <c r="H11" s="45"/>
      <c r="K11" s="93" t="s">
        <v>158</v>
      </c>
      <c r="L11" s="46" t="s">
        <v>159</v>
      </c>
      <c r="M11" s="21">
        <f>VLOOKUP(G3,[1]Sheet1!$A$9:$I$7290,2,FALSE)</f>
        <v>36.17</v>
      </c>
    </row>
    <row r="12" spans="1:15" s="21" customFormat="1" ht="15.75" thickBot="1">
      <c r="A12" s="41" t="str">
        <f>'Copy paste to Here'!G12</f>
        <v>35200 TELDE, Islas Canarias, Las Palmas de Gran Canaria</v>
      </c>
      <c r="B12" s="42"/>
      <c r="C12" s="42"/>
      <c r="D12" s="42"/>
      <c r="E12" s="89"/>
      <c r="F12" s="43" t="str">
        <f>'Copy paste to Here'!B12</f>
        <v>35200 TELDE, Islas Canarias, Las Palmas de Gran Canaria</v>
      </c>
      <c r="G12" s="44"/>
      <c r="H12" s="45"/>
      <c r="K12" s="93" t="s">
        <v>160</v>
      </c>
      <c r="L12" s="46" t="s">
        <v>133</v>
      </c>
      <c r="M12" s="21">
        <f>VLOOKUP(G3,[1]Sheet1!$A$9:$I$7290,3,FALSE)</f>
        <v>38.090000000000003</v>
      </c>
    </row>
    <row r="13" spans="1:15" s="21" customFormat="1" ht="15.75" thickBot="1">
      <c r="A13" s="41" t="str">
        <f>'Copy paste to Here'!G13</f>
        <v>Spain</v>
      </c>
      <c r="B13" s="42"/>
      <c r="C13" s="42"/>
      <c r="D13" s="42"/>
      <c r="E13" s="111" t="s">
        <v>133</v>
      </c>
      <c r="F13" s="43" t="str">
        <f>'Copy paste to Here'!B13</f>
        <v>Spain</v>
      </c>
      <c r="G13" s="44"/>
      <c r="H13" s="45"/>
      <c r="K13" s="93" t="s">
        <v>161</v>
      </c>
      <c r="L13" s="46" t="s">
        <v>162</v>
      </c>
      <c r="M13" s="113">
        <f>VLOOKUP(G3,[1]Sheet1!$A$9:$I$7290,4,FALSE)</f>
        <v>43.91</v>
      </c>
    </row>
    <row r="14" spans="1:15" s="21" customFormat="1" ht="15.75" thickBot="1">
      <c r="A14" s="41" t="str">
        <f>'Copy paste to Here'!G14</f>
        <v xml:space="preserve"> </v>
      </c>
      <c r="B14" s="42"/>
      <c r="C14" s="42"/>
      <c r="D14" s="42"/>
      <c r="E14" s="111">
        <f>VLOOKUP(J9,$L$10:$M$17,2,FALSE)</f>
        <v>38.090000000000003</v>
      </c>
      <c r="F14" s="43">
        <f>'Copy paste to Here'!B14</f>
        <v>0</v>
      </c>
      <c r="G14" s="44"/>
      <c r="H14" s="45"/>
      <c r="K14" s="93" t="s">
        <v>163</v>
      </c>
      <c r="L14" s="46" t="s">
        <v>164</v>
      </c>
      <c r="M14" s="21">
        <f>VLOOKUP(G3,[1]Sheet1!$A$9:$I$7290,5,FALSE)</f>
        <v>22.83</v>
      </c>
    </row>
    <row r="15" spans="1:15" s="21" customFormat="1" ht="15.75" thickBot="1">
      <c r="A15" s="47"/>
      <c r="F15" s="48" t="str">
        <f>'Copy paste to Here'!B15</f>
        <v xml:space="preserve"> </v>
      </c>
      <c r="G15" s="49"/>
      <c r="H15" s="50"/>
      <c r="K15" s="94" t="s">
        <v>165</v>
      </c>
      <c r="L15" s="51" t="s">
        <v>166</v>
      </c>
      <c r="M15" s="21">
        <f>VLOOKUP(G3,[1]Sheet1!$A$9:$I$7290,6,FALSE)</f>
        <v>26.68</v>
      </c>
    </row>
    <row r="16" spans="1:15" s="21" customFormat="1" ht="13.7" customHeight="1" thickBot="1">
      <c r="A16" s="52"/>
      <c r="K16" s="94" t="s">
        <v>167</v>
      </c>
      <c r="L16" s="51" t="s">
        <v>168</v>
      </c>
      <c r="M16" s="21">
        <f>VLOOKUP(G3,[1]Sheet1!$A$9:$I$7290,7,FALSE)</f>
        <v>21.3</v>
      </c>
    </row>
    <row r="17" spans="1:13" s="21" customFormat="1" ht="13.5" thickBot="1">
      <c r="A17" s="53" t="s">
        <v>169</v>
      </c>
      <c r="B17" s="54" t="s">
        <v>170</v>
      </c>
      <c r="C17" s="54" t="s">
        <v>284</v>
      </c>
      <c r="D17" s="55" t="s">
        <v>198</v>
      </c>
      <c r="E17" s="55" t="s">
        <v>261</v>
      </c>
      <c r="F17" s="55" t="str">
        <f>CONCATENATE("Amount ",,J9)</f>
        <v>Amount EUR</v>
      </c>
      <c r="G17" s="54" t="s">
        <v>171</v>
      </c>
      <c r="H17" s="54" t="s">
        <v>172</v>
      </c>
      <c r="J17" s="21" t="s">
        <v>173</v>
      </c>
      <c r="K17" s="21" t="s">
        <v>174</v>
      </c>
      <c r="L17" s="21" t="s">
        <v>174</v>
      </c>
      <c r="M17" s="21">
        <v>2.5</v>
      </c>
    </row>
    <row r="18" spans="1:13" s="62" customFormat="1" ht="60">
      <c r="A18" s="56" t="str">
        <f>IF((LEN('Copy paste to Here'!G22))&gt;5,((CONCATENATE('Copy paste to Here'!G22," &amp; ",'Copy paste to Here'!D22,"  &amp;  ",'Copy paste to Here'!E22))),"Empty Cell")</f>
        <v xml:space="preserve">Display box of 52 pieces of 925 sterling silver'' Bend it yourself'' nose studs with 18k gold plating and big 2.5mm clear prong set Cubic Zirconia (CZ) stones (in standard packing or in vacuum sealed packing to prevent tarnishing) &amp; Packing Option: Vacuum Sealed Packing to prevent tarnishing  &amp;  </v>
      </c>
      <c r="B18" s="57" t="str">
        <f>'Copy paste to Here'!C22</f>
        <v>18YZ25XC</v>
      </c>
      <c r="C18" s="57" t="s">
        <v>852</v>
      </c>
      <c r="D18" s="58">
        <f>Invoice!B23</f>
        <v>1</v>
      </c>
      <c r="E18" s="59">
        <f>'Shipping Invoice'!J23*$N$1</f>
        <v>29.18</v>
      </c>
      <c r="F18" s="59">
        <f>D18*E18</f>
        <v>29.18</v>
      </c>
      <c r="G18" s="60">
        <f>E18*$E$14</f>
        <v>1111.4662000000001</v>
      </c>
      <c r="H18" s="61">
        <f>D18*G18</f>
        <v>1111.4662000000001</v>
      </c>
    </row>
    <row r="19" spans="1:13" s="62" customFormat="1" ht="24">
      <c r="A19" s="112" t="str">
        <f>IF((LEN('Copy paste to Here'!G23))&gt;5,((CONCATENATE('Copy paste to Here'!G23," &amp; ",'Copy paste to Here'!D23,"  &amp;  ",'Copy paste to Here'!E23))),"Empty Cell")</f>
        <v>Acrylic solid &amp; UV spiral coil taper &amp; Gauge: 10mm  &amp;  Color: Light blue</v>
      </c>
      <c r="B19" s="57" t="str">
        <f>'Copy paste to Here'!C23</f>
        <v>ACCO</v>
      </c>
      <c r="C19" s="57" t="s">
        <v>853</v>
      </c>
      <c r="D19" s="58">
        <f>Invoice!B24</f>
        <v>3</v>
      </c>
      <c r="E19" s="59">
        <f>'Shipping Invoice'!J24*$N$1</f>
        <v>0.75</v>
      </c>
      <c r="F19" s="59">
        <f t="shared" ref="F19:F82" si="0">D19*E19</f>
        <v>2.25</v>
      </c>
      <c r="G19" s="60">
        <f t="shared" ref="G19:G82" si="1">E19*$E$14</f>
        <v>28.567500000000003</v>
      </c>
      <c r="H19" s="63">
        <f t="shared" ref="H19:H82" si="2">D19*G19</f>
        <v>85.702500000000015</v>
      </c>
    </row>
    <row r="20" spans="1:13" s="62" customFormat="1" ht="24">
      <c r="A20" s="56" t="str">
        <f>IF((LEN('Copy paste to Here'!G24))&gt;5,((CONCATENATE('Copy paste to Here'!G24," &amp; ",'Copy paste to Here'!D24,"  &amp;  ",'Copy paste to Here'!E24))),"Empty Cell")</f>
        <v xml:space="preserve">Surgical steel tongue barbell, 14g (1.6mm) with two 5mm balls &amp; Length: 16mm  &amp;  </v>
      </c>
      <c r="B20" s="57" t="str">
        <f>'Copy paste to Here'!C24</f>
        <v>BBS</v>
      </c>
      <c r="C20" s="57" t="s">
        <v>43</v>
      </c>
      <c r="D20" s="58">
        <f>Invoice!B25</f>
        <v>20</v>
      </c>
      <c r="E20" s="59">
        <f>'Shipping Invoice'!J25*$N$1</f>
        <v>0.19</v>
      </c>
      <c r="F20" s="59">
        <f t="shared" si="0"/>
        <v>3.8</v>
      </c>
      <c r="G20" s="60">
        <f t="shared" si="1"/>
        <v>7.2371000000000008</v>
      </c>
      <c r="H20" s="63">
        <f t="shared" si="2"/>
        <v>144.74200000000002</v>
      </c>
    </row>
    <row r="21" spans="1:13" s="62" customFormat="1" ht="24">
      <c r="A21" s="56" t="str">
        <f>IF((LEN('Copy paste to Here'!G25))&gt;5,((CONCATENATE('Copy paste to Here'!G25," &amp; ",'Copy paste to Here'!D25,"  &amp;  ",'Copy paste to Here'!E25))),"Empty Cell")</f>
        <v xml:space="preserve">Annealed surgical steel fixed bead ring, 20g (0.8mm) with a 2mm ball &amp; Length: 7mm  &amp;  </v>
      </c>
      <c r="B21" s="57" t="str">
        <f>'Copy paste to Here'!C25</f>
        <v>BEDR20</v>
      </c>
      <c r="C21" s="57" t="s">
        <v>722</v>
      </c>
      <c r="D21" s="58">
        <f>Invoice!B26</f>
        <v>20</v>
      </c>
      <c r="E21" s="59">
        <f>'Shipping Invoice'!J26*$N$1</f>
        <v>0.24</v>
      </c>
      <c r="F21" s="59">
        <f t="shared" si="0"/>
        <v>4.8</v>
      </c>
      <c r="G21" s="60">
        <f t="shared" si="1"/>
        <v>9.1416000000000004</v>
      </c>
      <c r="H21" s="63">
        <f t="shared" si="2"/>
        <v>182.83199999999999</v>
      </c>
    </row>
    <row r="22" spans="1:13" s="62" customFormat="1" ht="24">
      <c r="A22" s="56" t="str">
        <f>IF((LEN('Copy paste to Here'!G26))&gt;5,((CONCATENATE('Copy paste to Here'!G26," &amp; ",'Copy paste to Here'!D26,"  &amp;  ",'Copy paste to Here'!E26))),"Empty Cell")</f>
        <v>Bulk body jewelry: 50 pcs. assortment of anodized surgical steel fake plug without rubber O-rings &amp; Size: 5mm  &amp;  Color: Black</v>
      </c>
      <c r="B22" s="57" t="str">
        <f>'Copy paste to Here'!C26</f>
        <v>BLK197</v>
      </c>
      <c r="C22" s="57" t="s">
        <v>854</v>
      </c>
      <c r="D22" s="58">
        <f>Invoice!B27</f>
        <v>1</v>
      </c>
      <c r="E22" s="59">
        <f>'Shipping Invoice'!J27*$N$1</f>
        <v>26.16</v>
      </c>
      <c r="F22" s="59">
        <f t="shared" si="0"/>
        <v>26.16</v>
      </c>
      <c r="G22" s="60">
        <f t="shared" si="1"/>
        <v>996.4344000000001</v>
      </c>
      <c r="H22" s="63">
        <f t="shared" si="2"/>
        <v>996.4344000000001</v>
      </c>
    </row>
    <row r="23" spans="1:13" s="62" customFormat="1" ht="24">
      <c r="A23" s="56" t="str">
        <f>IF((LEN('Copy paste to Here'!G27))&gt;5,((CONCATENATE('Copy paste to Here'!G27," &amp; ",'Copy paste to Here'!D27,"  &amp;  ",'Copy paste to Here'!E27))),"Empty Cell")</f>
        <v>Bulk body jewelry: 50 pcs. assortment of anodized surgical steel fake plug without rubber O-rings &amp; Size: 5mm  &amp;  Color: Gold</v>
      </c>
      <c r="B23" s="57" t="str">
        <f>'Copy paste to Here'!C27</f>
        <v>BLK197</v>
      </c>
      <c r="C23" s="57" t="s">
        <v>854</v>
      </c>
      <c r="D23" s="58">
        <f>Invoice!B28</f>
        <v>1</v>
      </c>
      <c r="E23" s="59">
        <f>'Shipping Invoice'!J28*$N$1</f>
        <v>26.16</v>
      </c>
      <c r="F23" s="59">
        <f t="shared" si="0"/>
        <v>26.16</v>
      </c>
      <c r="G23" s="60">
        <f t="shared" si="1"/>
        <v>996.4344000000001</v>
      </c>
      <c r="H23" s="63">
        <f t="shared" si="2"/>
        <v>996.4344000000001</v>
      </c>
    </row>
    <row r="24" spans="1:13" s="62" customFormat="1" ht="36">
      <c r="A24" s="56" t="str">
        <f>IF((LEN('Copy paste to Here'!G28))&gt;5,((CONCATENATE('Copy paste to Here'!G28," &amp; ",'Copy paste to Here'!D28,"  &amp;  ",'Copy paste to Here'!E28))),"Empty Cell")</f>
        <v>Surgical steel belly banana, 14g (1.6mm) with a 6mm bezel set jewel ball and an upper 5mm plain steel ball &amp; Length: 8mm  &amp;  Crystal Color: Clear</v>
      </c>
      <c r="B24" s="57" t="str">
        <f>'Copy paste to Here'!C28</f>
        <v>BN1CS</v>
      </c>
      <c r="C24" s="57" t="s">
        <v>727</v>
      </c>
      <c r="D24" s="58">
        <f>Invoice!B29</f>
        <v>10</v>
      </c>
      <c r="E24" s="59">
        <f>'Shipping Invoice'!J29*$N$1</f>
        <v>0.68</v>
      </c>
      <c r="F24" s="59">
        <f t="shared" si="0"/>
        <v>6.8000000000000007</v>
      </c>
      <c r="G24" s="60">
        <f t="shared" si="1"/>
        <v>25.901200000000003</v>
      </c>
      <c r="H24" s="63">
        <f t="shared" si="2"/>
        <v>259.01200000000006</v>
      </c>
    </row>
    <row r="25" spans="1:13" s="62" customFormat="1" ht="36">
      <c r="A25" s="56" t="str">
        <f>IF((LEN('Copy paste to Here'!G29))&gt;5,((CONCATENATE('Copy paste to Here'!G29," &amp; ",'Copy paste to Here'!D29,"  &amp;  ",'Copy paste to Here'!E29))),"Empty Cell")</f>
        <v>316L steel belly banana, 14g (1.6m) with a 8mm and a 5mm bezel set jewel ball using original Czech Preciosa crystals. &amp; Length: 10mm  &amp;  Crystal Color: Clear</v>
      </c>
      <c r="B25" s="57" t="str">
        <f>'Copy paste to Here'!C29</f>
        <v>BN2CG</v>
      </c>
      <c r="C25" s="57" t="s">
        <v>662</v>
      </c>
      <c r="D25" s="58">
        <f>Invoice!B30</f>
        <v>15</v>
      </c>
      <c r="E25" s="59">
        <f>'Shipping Invoice'!J30*$N$1</f>
        <v>0.85</v>
      </c>
      <c r="F25" s="59">
        <f t="shared" si="0"/>
        <v>12.75</v>
      </c>
      <c r="G25" s="60">
        <f t="shared" si="1"/>
        <v>32.3765</v>
      </c>
      <c r="H25" s="63">
        <f t="shared" si="2"/>
        <v>485.64749999999998</v>
      </c>
    </row>
    <row r="26" spans="1:13" s="62" customFormat="1" ht="36">
      <c r="A26" s="56" t="str">
        <f>IF((LEN('Copy paste to Here'!G30))&gt;5,((CONCATENATE('Copy paste to Here'!G30," &amp; ",'Copy paste to Here'!D30,"  &amp;  ",'Copy paste to Here'!E30))),"Empty Cell")</f>
        <v>316L steel belly banana, 14g (1.6m) with a 8mm and a 5mm bezel set jewel ball using original Czech Preciosa crystals. &amp; Length: 10mm  &amp;  Crystal Color: AB</v>
      </c>
      <c r="B26" s="57" t="str">
        <f>'Copy paste to Here'!C30</f>
        <v>BN2CG</v>
      </c>
      <c r="C26" s="57" t="s">
        <v>662</v>
      </c>
      <c r="D26" s="58">
        <f>Invoice!B31</f>
        <v>5</v>
      </c>
      <c r="E26" s="59">
        <f>'Shipping Invoice'!J31*$N$1</f>
        <v>0.85</v>
      </c>
      <c r="F26" s="59">
        <f t="shared" si="0"/>
        <v>4.25</v>
      </c>
      <c r="G26" s="60">
        <f t="shared" si="1"/>
        <v>32.3765</v>
      </c>
      <c r="H26" s="63">
        <f t="shared" si="2"/>
        <v>161.88249999999999</v>
      </c>
    </row>
    <row r="27" spans="1:13" s="62" customFormat="1" ht="36">
      <c r="A27" s="56" t="str">
        <f>IF((LEN('Copy paste to Here'!G31))&gt;5,((CONCATENATE('Copy paste to Here'!G31," &amp; ",'Copy paste to Here'!D31,"  &amp;  ",'Copy paste to Here'!E31))),"Empty Cell")</f>
        <v>316L steel belly banana, 14g (1.6m) with a 8mm and a 5mm bezel set jewel ball using original Czech Preciosa crystals. &amp; Length: 10mm  &amp;  Crystal Color: Aquamarine</v>
      </c>
      <c r="B27" s="57" t="str">
        <f>'Copy paste to Here'!C31</f>
        <v>BN2CG</v>
      </c>
      <c r="C27" s="57" t="s">
        <v>662</v>
      </c>
      <c r="D27" s="58">
        <f>Invoice!B32</f>
        <v>5</v>
      </c>
      <c r="E27" s="59">
        <f>'Shipping Invoice'!J32*$N$1</f>
        <v>0.85</v>
      </c>
      <c r="F27" s="59">
        <f t="shared" si="0"/>
        <v>4.25</v>
      </c>
      <c r="G27" s="60">
        <f t="shared" si="1"/>
        <v>32.3765</v>
      </c>
      <c r="H27" s="63">
        <f t="shared" si="2"/>
        <v>161.88249999999999</v>
      </c>
    </row>
    <row r="28" spans="1:13" s="62" customFormat="1" ht="24">
      <c r="A28" s="56" t="str">
        <f>IF((LEN('Copy paste to Here'!G32))&gt;5,((CONCATENATE('Copy paste to Here'!G32," &amp; ",'Copy paste to Here'!D32,"  &amp;  ",'Copy paste to Here'!E32))),"Empty Cell")</f>
        <v>Surgical steel belly banana, 14g (1.6mm) with a 6mm and a 5mm bezel set jewel ball &amp; Length: 8mm  &amp;  Crystal Color: Clear</v>
      </c>
      <c r="B28" s="57" t="str">
        <f>'Copy paste to Here'!C32</f>
        <v>BN2CS</v>
      </c>
      <c r="C28" s="57" t="s">
        <v>619</v>
      </c>
      <c r="D28" s="58">
        <f>Invoice!B33</f>
        <v>15</v>
      </c>
      <c r="E28" s="59">
        <f>'Shipping Invoice'!J33*$N$1</f>
        <v>0.78</v>
      </c>
      <c r="F28" s="59">
        <f t="shared" si="0"/>
        <v>11.700000000000001</v>
      </c>
      <c r="G28" s="60">
        <f t="shared" si="1"/>
        <v>29.710200000000004</v>
      </c>
      <c r="H28" s="63">
        <f t="shared" si="2"/>
        <v>445.65300000000008</v>
      </c>
    </row>
    <row r="29" spans="1:13" s="62" customFormat="1" ht="24">
      <c r="A29" s="56" t="str">
        <f>IF((LEN('Copy paste to Here'!G33))&gt;5,((CONCATENATE('Copy paste to Here'!G33," &amp; ",'Copy paste to Here'!D33,"  &amp;  ",'Copy paste to Here'!E33))),"Empty Cell")</f>
        <v>Surgical steel belly banana, 14g (1.6mm) with a 6mm and a 5mm bezel set jewel ball &amp; Length: 8mm  &amp;  Crystal Color: AB</v>
      </c>
      <c r="B29" s="57" t="str">
        <f>'Copy paste to Here'!C33</f>
        <v>BN2CS</v>
      </c>
      <c r="C29" s="57" t="s">
        <v>619</v>
      </c>
      <c r="D29" s="58">
        <f>Invoice!B34</f>
        <v>5</v>
      </c>
      <c r="E29" s="59">
        <f>'Shipping Invoice'!J34*$N$1</f>
        <v>0.78</v>
      </c>
      <c r="F29" s="59">
        <f t="shared" si="0"/>
        <v>3.9000000000000004</v>
      </c>
      <c r="G29" s="60">
        <f t="shared" si="1"/>
        <v>29.710200000000004</v>
      </c>
      <c r="H29" s="63">
        <f t="shared" si="2"/>
        <v>148.55100000000002</v>
      </c>
    </row>
    <row r="30" spans="1:13" s="62" customFormat="1" ht="24">
      <c r="A30" s="56" t="str">
        <f>IF((LEN('Copy paste to Here'!G34))&gt;5,((CONCATENATE('Copy paste to Here'!G34," &amp; ",'Copy paste to Here'!D34,"  &amp;  ",'Copy paste to Here'!E34))),"Empty Cell")</f>
        <v>Surgical steel belly banana, 14g (1.6mm) with a 6mm and a 5mm bezel set jewel ball &amp; Length: 8mm  &amp;  Crystal Color: Aquamarine</v>
      </c>
      <c r="B30" s="57" t="str">
        <f>'Copy paste to Here'!C34</f>
        <v>BN2CS</v>
      </c>
      <c r="C30" s="57" t="s">
        <v>619</v>
      </c>
      <c r="D30" s="58">
        <f>Invoice!B35</f>
        <v>5</v>
      </c>
      <c r="E30" s="59">
        <f>'Shipping Invoice'!J35*$N$1</f>
        <v>0.78</v>
      </c>
      <c r="F30" s="59">
        <f t="shared" si="0"/>
        <v>3.9000000000000004</v>
      </c>
      <c r="G30" s="60">
        <f t="shared" si="1"/>
        <v>29.710200000000004</v>
      </c>
      <c r="H30" s="63">
        <f t="shared" si="2"/>
        <v>148.55100000000002</v>
      </c>
    </row>
    <row r="31" spans="1:13" s="62" customFormat="1" ht="24">
      <c r="A31" s="56" t="str">
        <f>IF((LEN('Copy paste to Here'!G35))&gt;5,((CONCATENATE('Copy paste to Here'!G35," &amp; ",'Copy paste to Here'!D35,"  &amp;  ",'Copy paste to Here'!E35))),"Empty Cell")</f>
        <v xml:space="preserve">Surgical steel eyebrow banana, 16g (1.2mm) with two 3mm balls &amp; Length: 6mm  &amp;  </v>
      </c>
      <c r="B31" s="57" t="str">
        <f>'Copy paste to Here'!C35</f>
        <v>BNEB</v>
      </c>
      <c r="C31" s="57" t="s">
        <v>730</v>
      </c>
      <c r="D31" s="58">
        <f>Invoice!B36</f>
        <v>20</v>
      </c>
      <c r="E31" s="59">
        <f>'Shipping Invoice'!J36*$N$1</f>
        <v>0.16</v>
      </c>
      <c r="F31" s="59">
        <f t="shared" si="0"/>
        <v>3.2</v>
      </c>
      <c r="G31" s="60">
        <f t="shared" si="1"/>
        <v>6.0944000000000003</v>
      </c>
      <c r="H31" s="63">
        <f t="shared" si="2"/>
        <v>121.88800000000001</v>
      </c>
    </row>
    <row r="32" spans="1:13" s="62" customFormat="1" ht="25.5">
      <c r="A32" s="56" t="str">
        <f>IF((LEN('Copy paste to Here'!G36))&gt;5,((CONCATENATE('Copy paste to Here'!G36," &amp; ",'Copy paste to Here'!D36,"  &amp;  ",'Copy paste to Here'!E36))),"Empty Cell")</f>
        <v>316L steel snake eyes piercing banana, 16g (1.2mm) and 14g (1.6mm) with 3mm balls &amp; Gauge: 1.2mm  &amp;  Length: 16mm</v>
      </c>
      <c r="B32" s="57" t="str">
        <f>'Copy paste to Here'!C36</f>
        <v>BNEBL</v>
      </c>
      <c r="C32" s="57" t="s">
        <v>855</v>
      </c>
      <c r="D32" s="58">
        <f>Invoice!B37</f>
        <v>20</v>
      </c>
      <c r="E32" s="59">
        <f>'Shipping Invoice'!J37*$N$1</f>
        <v>0.19</v>
      </c>
      <c r="F32" s="59">
        <f t="shared" si="0"/>
        <v>3.8</v>
      </c>
      <c r="G32" s="60">
        <f t="shared" si="1"/>
        <v>7.2371000000000008</v>
      </c>
      <c r="H32" s="63">
        <f t="shared" si="2"/>
        <v>144.74200000000002</v>
      </c>
    </row>
    <row r="33" spans="1:8" s="62" customFormat="1" ht="36">
      <c r="A33" s="56" t="str">
        <f>IF((LEN('Copy paste to Here'!G37))&gt;5,((CONCATENATE('Copy paste to Here'!G37," &amp; ",'Copy paste to Here'!D37,"  &amp;  ",'Copy paste to Here'!E37))),"Empty Cell")</f>
        <v xml:space="preserve">Surgical steel eyebrow banana, 16g (1.2mm) with a small heart with a center crystal on one side and a 2.5mm ball on the other side - length 5/16'' (8mm) &amp; Crystal Color: Clear  &amp;  </v>
      </c>
      <c r="B33" s="57" t="str">
        <f>'Copy paste to Here'!C37</f>
        <v>BNEHRC</v>
      </c>
      <c r="C33" s="57" t="s">
        <v>734</v>
      </c>
      <c r="D33" s="58">
        <f>Invoice!B38</f>
        <v>5</v>
      </c>
      <c r="E33" s="59">
        <f>'Shipping Invoice'!J38*$N$1</f>
        <v>0.87</v>
      </c>
      <c r="F33" s="59">
        <f t="shared" si="0"/>
        <v>4.3499999999999996</v>
      </c>
      <c r="G33" s="60">
        <f t="shared" si="1"/>
        <v>33.138300000000001</v>
      </c>
      <c r="H33" s="63">
        <f t="shared" si="2"/>
        <v>165.69150000000002</v>
      </c>
    </row>
    <row r="34" spans="1:8" s="62" customFormat="1" ht="36">
      <c r="A34" s="56" t="str">
        <f>IF((LEN('Copy paste to Here'!G38))&gt;5,((CONCATENATE('Copy paste to Here'!G38," &amp; ",'Copy paste to Here'!D38,"  &amp;  ",'Copy paste to Here'!E38))),"Empty Cell")</f>
        <v xml:space="preserve">Surgical steel eyebrow banana, 16g (1.2mm) with a small heart with a center crystal on one side and a 2.5mm ball on the other side - length 5/16'' (8mm) &amp; Crystal Color: AB  &amp;  </v>
      </c>
      <c r="B34" s="57" t="str">
        <f>'Copy paste to Here'!C38</f>
        <v>BNEHRC</v>
      </c>
      <c r="C34" s="57" t="s">
        <v>734</v>
      </c>
      <c r="D34" s="58">
        <f>Invoice!B39</f>
        <v>5</v>
      </c>
      <c r="E34" s="59">
        <f>'Shipping Invoice'!J39*$N$1</f>
        <v>0.87</v>
      </c>
      <c r="F34" s="59">
        <f t="shared" si="0"/>
        <v>4.3499999999999996</v>
      </c>
      <c r="G34" s="60">
        <f t="shared" si="1"/>
        <v>33.138300000000001</v>
      </c>
      <c r="H34" s="63">
        <f t="shared" si="2"/>
        <v>165.69150000000002</v>
      </c>
    </row>
    <row r="35" spans="1:8" s="62" customFormat="1" ht="24">
      <c r="A35" s="56" t="str">
        <f>IF((LEN('Copy paste to Here'!G39))&gt;5,((CONCATENATE('Copy paste to Here'!G39," &amp; ",'Copy paste to Here'!D39,"  &amp;  ",'Copy paste to Here'!E39))),"Empty Cell")</f>
        <v>Anodized 316L steel snake eyes piercing banana, 16g (1.2mm) with two 3mm balls &amp; Length: 14mm  &amp;  Color: Rainbow</v>
      </c>
      <c r="B35" s="57" t="str">
        <f>'Copy paste to Here'!C39</f>
        <v>BNETBL</v>
      </c>
      <c r="C35" s="57" t="s">
        <v>735</v>
      </c>
      <c r="D35" s="58">
        <f>Invoice!B40</f>
        <v>15</v>
      </c>
      <c r="E35" s="59">
        <f>'Shipping Invoice'!J40*$N$1</f>
        <v>0.57999999999999996</v>
      </c>
      <c r="F35" s="59">
        <f t="shared" si="0"/>
        <v>8.6999999999999993</v>
      </c>
      <c r="G35" s="60">
        <f t="shared" si="1"/>
        <v>22.092200000000002</v>
      </c>
      <c r="H35" s="63">
        <f t="shared" si="2"/>
        <v>331.38300000000004</v>
      </c>
    </row>
    <row r="36" spans="1:8" s="62" customFormat="1" ht="24">
      <c r="A36" s="56" t="str">
        <f>IF((LEN('Copy paste to Here'!G40))&gt;5,((CONCATENATE('Copy paste to Here'!G40," &amp; ",'Copy paste to Here'!D40,"  &amp;  ",'Copy paste to Here'!E40))),"Empty Cell")</f>
        <v>Anodized 316L steel snake eyes piercing banana, 16g (1.2mm) with two 3mm balls &amp; Length: 16mm  &amp;  Color: Black</v>
      </c>
      <c r="B36" s="57" t="str">
        <f>'Copy paste to Here'!C40</f>
        <v>BNETBL</v>
      </c>
      <c r="C36" s="57" t="s">
        <v>735</v>
      </c>
      <c r="D36" s="58">
        <f>Invoice!B41</f>
        <v>5</v>
      </c>
      <c r="E36" s="59">
        <f>'Shipping Invoice'!J41*$N$1</f>
        <v>0.57999999999999996</v>
      </c>
      <c r="F36" s="59">
        <f t="shared" si="0"/>
        <v>2.9</v>
      </c>
      <c r="G36" s="60">
        <f t="shared" si="1"/>
        <v>22.092200000000002</v>
      </c>
      <c r="H36" s="63">
        <f t="shared" si="2"/>
        <v>110.46100000000001</v>
      </c>
    </row>
    <row r="37" spans="1:8" s="62" customFormat="1" ht="24">
      <c r="A37" s="56" t="str">
        <f>IF((LEN('Copy paste to Here'!G41))&gt;5,((CONCATENATE('Copy paste to Here'!G41," &amp; ",'Copy paste to Here'!D41,"  &amp;  ",'Copy paste to Here'!E41))),"Empty Cell")</f>
        <v>Anodized 316L steel snake eyes piercing banana, 16g (1.2mm) with two 3mm balls &amp; Length: 16mm  &amp;  Color: Rainbow</v>
      </c>
      <c r="B37" s="57" t="str">
        <f>'Copy paste to Here'!C41</f>
        <v>BNETBL</v>
      </c>
      <c r="C37" s="57" t="s">
        <v>735</v>
      </c>
      <c r="D37" s="58">
        <f>Invoice!B42</f>
        <v>10</v>
      </c>
      <c r="E37" s="59">
        <f>'Shipping Invoice'!J42*$N$1</f>
        <v>0.57999999999999996</v>
      </c>
      <c r="F37" s="59">
        <f t="shared" si="0"/>
        <v>5.8</v>
      </c>
      <c r="G37" s="60">
        <f t="shared" si="1"/>
        <v>22.092200000000002</v>
      </c>
      <c r="H37" s="63">
        <f t="shared" si="2"/>
        <v>220.92200000000003</v>
      </c>
    </row>
    <row r="38" spans="1:8" s="62" customFormat="1" ht="24">
      <c r="A38" s="56" t="str">
        <f>IF((LEN('Copy paste to Here'!G42))&gt;5,((CONCATENATE('Copy paste to Here'!G42," &amp; ",'Copy paste to Here'!D42,"  &amp;  ",'Copy paste to Here'!E42))),"Empty Cell")</f>
        <v>Anodized 316L steel snake eyes piercing banana, 16g (1.2mm) with two 3mm balls &amp; Length: 16mm  &amp;  Color: Gold</v>
      </c>
      <c r="B38" s="57" t="str">
        <f>'Copy paste to Here'!C42</f>
        <v>BNETBL</v>
      </c>
      <c r="C38" s="57" t="s">
        <v>735</v>
      </c>
      <c r="D38" s="58">
        <f>Invoice!B43</f>
        <v>5</v>
      </c>
      <c r="E38" s="59">
        <f>'Shipping Invoice'!J43*$N$1</f>
        <v>0.57999999999999996</v>
      </c>
      <c r="F38" s="59">
        <f t="shared" si="0"/>
        <v>2.9</v>
      </c>
      <c r="G38" s="60">
        <f t="shared" si="1"/>
        <v>22.092200000000002</v>
      </c>
      <c r="H38" s="63">
        <f t="shared" si="2"/>
        <v>110.46100000000001</v>
      </c>
    </row>
    <row r="39" spans="1:8" s="62" customFormat="1" ht="60">
      <c r="A39" s="56" t="str">
        <f>IF((LEN('Copy paste to Here'!G43))&gt;5,((CONCATENATE('Copy paste to Here'!G43," &amp; ",'Copy paste to Here'!D43,"  &amp;  ",'Copy paste to Here'!E43))),"Empty Cell")</f>
        <v xml:space="preserve">925 sterling silver nose bones, 0.6mm (22g) in butterfly shape design top with 1mm crystals in assorted colors / 36 pcs per display box (in standard packing or in vacuum sealed packing to prevent tarnishing) &amp; Packing Option: Vacuum Sealed Packing to prevent tarnishing  &amp;  </v>
      </c>
      <c r="B39" s="57" t="str">
        <f>'Copy paste to Here'!C43</f>
        <v>BXBUTM36</v>
      </c>
      <c r="C39" s="57" t="s">
        <v>856</v>
      </c>
      <c r="D39" s="58">
        <f>Invoice!B44</f>
        <v>1</v>
      </c>
      <c r="E39" s="59">
        <f>'Shipping Invoice'!J44*$N$1</f>
        <v>23.99</v>
      </c>
      <c r="F39" s="59">
        <f t="shared" si="0"/>
        <v>23.99</v>
      </c>
      <c r="G39" s="60">
        <f t="shared" si="1"/>
        <v>913.77909999999997</v>
      </c>
      <c r="H39" s="63">
        <f t="shared" si="2"/>
        <v>913.77909999999997</v>
      </c>
    </row>
    <row r="40" spans="1:8" s="62" customFormat="1" ht="48">
      <c r="A40" s="56" t="str">
        <f>IF((LEN('Copy paste to Here'!G44))&gt;5,((CONCATENATE('Copy paste to Here'!G44," &amp; ",'Copy paste to Here'!D44,"  &amp;  ",'Copy paste to Here'!E44))),"Empty Cell")</f>
        <v xml:space="preserve">Display box with 52 pcs. of silver nose bones, 22g (0.6mm) with dolphin shaped top with assorted color crystals (in standard packing or in vacuum sealed packing to prevent tarnishing) &amp; Packing Option: Vacuum Sealed Packing to prevent tarnishing  &amp;  </v>
      </c>
      <c r="B40" s="57" t="str">
        <f>'Copy paste to Here'!C44</f>
        <v>BXDPM</v>
      </c>
      <c r="C40" s="57" t="s">
        <v>857</v>
      </c>
      <c r="D40" s="58">
        <f>Invoice!B45</f>
        <v>1</v>
      </c>
      <c r="E40" s="59">
        <f>'Shipping Invoice'!J45*$N$1</f>
        <v>15.6</v>
      </c>
      <c r="F40" s="59">
        <f t="shared" si="0"/>
        <v>15.6</v>
      </c>
      <c r="G40" s="60">
        <f t="shared" si="1"/>
        <v>594.20400000000006</v>
      </c>
      <c r="H40" s="63">
        <f t="shared" si="2"/>
        <v>594.20400000000006</v>
      </c>
    </row>
    <row r="41" spans="1:8" s="62" customFormat="1" ht="48">
      <c r="A41" s="56" t="str">
        <f>IF((LEN('Copy paste to Here'!G45))&gt;5,((CONCATENATE('Copy paste to Here'!G45," &amp; ",'Copy paste to Here'!D45,"  &amp;  ",'Copy paste to Here'!E45))),"Empty Cell")</f>
        <v xml:space="preserve">Display box with 52 pcs. of 925 silver nose bones, 22g (0.6mm) with 3mm faux pearl ball tops (in standard packing or in vacuum sealed packing to prevent tarnishing) &amp; Packing Option: Vacuum Sealed Packing to prevent tarnishing  &amp;  </v>
      </c>
      <c r="B41" s="57" t="str">
        <f>'Copy paste to Here'!C45</f>
        <v>BXNBPR3</v>
      </c>
      <c r="C41" s="57" t="s">
        <v>858</v>
      </c>
      <c r="D41" s="58">
        <f>Invoice!B46</f>
        <v>1</v>
      </c>
      <c r="E41" s="59">
        <f>'Shipping Invoice'!J46*$N$1</f>
        <v>17.850000000000001</v>
      </c>
      <c r="F41" s="59">
        <f t="shared" si="0"/>
        <v>17.850000000000001</v>
      </c>
      <c r="G41" s="60">
        <f t="shared" si="1"/>
        <v>679.90650000000016</v>
      </c>
      <c r="H41" s="63">
        <f t="shared" si="2"/>
        <v>679.90650000000016</v>
      </c>
    </row>
    <row r="42" spans="1:8" s="62" customFormat="1" ht="24">
      <c r="A42" s="56" t="str">
        <f>IF((LEN('Copy paste to Here'!G46))&gt;5,((CONCATENATE('Copy paste to Here'!G46," &amp; ",'Copy paste to Here'!D46,"  &amp;  ",'Copy paste to Here'!E46))),"Empty Cell")</f>
        <v xml:space="preserve">Surgical steel circular barbell, 20g (0.8mm) with two 3mm balls &amp; Length: 8mm  &amp;  </v>
      </c>
      <c r="B42" s="57" t="str">
        <f>'Copy paste to Here'!C46</f>
        <v>CB20B</v>
      </c>
      <c r="C42" s="57" t="s">
        <v>743</v>
      </c>
      <c r="D42" s="58">
        <f>Invoice!B47</f>
        <v>30</v>
      </c>
      <c r="E42" s="59">
        <f>'Shipping Invoice'!J47*$N$1</f>
        <v>0.38</v>
      </c>
      <c r="F42" s="59">
        <f t="shared" si="0"/>
        <v>11.4</v>
      </c>
      <c r="G42" s="60">
        <f t="shared" si="1"/>
        <v>14.474200000000002</v>
      </c>
      <c r="H42" s="63">
        <f t="shared" si="2"/>
        <v>434.22600000000006</v>
      </c>
    </row>
    <row r="43" spans="1:8" s="62" customFormat="1" ht="24">
      <c r="A43" s="56" t="str">
        <f>IF((LEN('Copy paste to Here'!G47))&gt;5,((CONCATENATE('Copy paste to Here'!G47," &amp; ",'Copy paste to Here'!D47,"  &amp;  ",'Copy paste to Here'!E47))),"Empty Cell")</f>
        <v xml:space="preserve">Surgical steel circular barbell, 20g (0.8mm) with two 3mm balls &amp; Length: 10mm  &amp;  </v>
      </c>
      <c r="B43" s="57" t="str">
        <f>'Copy paste to Here'!C47</f>
        <v>CB20B</v>
      </c>
      <c r="C43" s="57" t="s">
        <v>743</v>
      </c>
      <c r="D43" s="58">
        <f>Invoice!B48</f>
        <v>15</v>
      </c>
      <c r="E43" s="59">
        <f>'Shipping Invoice'!J48*$N$1</f>
        <v>0.38</v>
      </c>
      <c r="F43" s="59">
        <f t="shared" si="0"/>
        <v>5.7</v>
      </c>
      <c r="G43" s="60">
        <f t="shared" si="1"/>
        <v>14.474200000000002</v>
      </c>
      <c r="H43" s="63">
        <f t="shared" si="2"/>
        <v>217.11300000000003</v>
      </c>
    </row>
    <row r="44" spans="1:8" s="62" customFormat="1" ht="24">
      <c r="A44" s="56" t="str">
        <f>IF((LEN('Copy paste to Here'!G48))&gt;5,((CONCATENATE('Copy paste to Here'!G48," &amp; ",'Copy paste to Here'!D48,"  &amp;  ",'Copy paste to Here'!E48))),"Empty Cell")</f>
        <v xml:space="preserve">Surgical steel circular barbell, 16g (1.2mm) with two 3mm balls &amp; Length: 6mm  &amp;  </v>
      </c>
      <c r="B44" s="57" t="str">
        <f>'Copy paste to Here'!C48</f>
        <v>CBEB</v>
      </c>
      <c r="C44" s="57" t="s">
        <v>745</v>
      </c>
      <c r="D44" s="58">
        <f>Invoice!B49</f>
        <v>15</v>
      </c>
      <c r="E44" s="59">
        <f>'Shipping Invoice'!J49*$N$1</f>
        <v>0.24</v>
      </c>
      <c r="F44" s="59">
        <f t="shared" si="0"/>
        <v>3.5999999999999996</v>
      </c>
      <c r="G44" s="60">
        <f t="shared" si="1"/>
        <v>9.1416000000000004</v>
      </c>
      <c r="H44" s="63">
        <f t="shared" si="2"/>
        <v>137.124</v>
      </c>
    </row>
    <row r="45" spans="1:8" s="62" customFormat="1" ht="24">
      <c r="A45" s="56" t="str">
        <f>IF((LEN('Copy paste to Here'!G49))&gt;5,((CONCATENATE('Copy paste to Here'!G49," &amp; ",'Copy paste to Here'!D49,"  &amp;  ",'Copy paste to Here'!E49))),"Empty Cell")</f>
        <v>Premium PVD plated surgical steel circular barbell, 16g (1.2mm) with two 3mm balls &amp; Length: 6mm  &amp;  Color: Black</v>
      </c>
      <c r="B45" s="57" t="str">
        <f>'Copy paste to Here'!C49</f>
        <v>CBETB</v>
      </c>
      <c r="C45" s="57" t="s">
        <v>747</v>
      </c>
      <c r="D45" s="58">
        <f>Invoice!B50</f>
        <v>10</v>
      </c>
      <c r="E45" s="59">
        <f>'Shipping Invoice'!J50*$N$1</f>
        <v>0.57999999999999996</v>
      </c>
      <c r="F45" s="59">
        <f t="shared" si="0"/>
        <v>5.8</v>
      </c>
      <c r="G45" s="60">
        <f t="shared" si="1"/>
        <v>22.092200000000002</v>
      </c>
      <c r="H45" s="63">
        <f t="shared" si="2"/>
        <v>220.92200000000003</v>
      </c>
    </row>
    <row r="46" spans="1:8" s="62" customFormat="1" ht="24">
      <c r="A46" s="56" t="str">
        <f>IF((LEN('Copy paste to Here'!G50))&gt;5,((CONCATENATE('Copy paste to Here'!G50," &amp; ",'Copy paste to Here'!D50,"  &amp;  ",'Copy paste to Here'!E50))),"Empty Cell")</f>
        <v>Premium PVD plated surgical steel circular barbell, 16g (1.2mm) with two 3mm balls &amp; Length: 8mm  &amp;  Color: Black</v>
      </c>
      <c r="B46" s="57" t="str">
        <f>'Copy paste to Here'!C50</f>
        <v>CBETB</v>
      </c>
      <c r="C46" s="57" t="s">
        <v>747</v>
      </c>
      <c r="D46" s="58">
        <f>Invoice!B51</f>
        <v>15</v>
      </c>
      <c r="E46" s="59">
        <f>'Shipping Invoice'!J51*$N$1</f>
        <v>0.57999999999999996</v>
      </c>
      <c r="F46" s="59">
        <f t="shared" si="0"/>
        <v>8.6999999999999993</v>
      </c>
      <c r="G46" s="60">
        <f t="shared" si="1"/>
        <v>22.092200000000002</v>
      </c>
      <c r="H46" s="63">
        <f t="shared" si="2"/>
        <v>331.38300000000004</v>
      </c>
    </row>
    <row r="47" spans="1:8" s="62" customFormat="1" ht="24">
      <c r="A47" s="56" t="str">
        <f>IF((LEN('Copy paste to Here'!G51))&gt;5,((CONCATENATE('Copy paste to Here'!G51," &amp; ",'Copy paste to Here'!D51,"  &amp;  ",'Copy paste to Here'!E51))),"Empty Cell")</f>
        <v xml:space="preserve">Surgical steel circular barbell, 14g (1.6mm) with two 4mm balls &amp; Length: 14mm  &amp;  </v>
      </c>
      <c r="B47" s="57" t="str">
        <f>'Copy paste to Here'!C51</f>
        <v>CBM</v>
      </c>
      <c r="C47" s="57" t="s">
        <v>749</v>
      </c>
      <c r="D47" s="58">
        <f>Invoice!B52</f>
        <v>10</v>
      </c>
      <c r="E47" s="59">
        <f>'Shipping Invoice'!J52*$N$1</f>
        <v>0.28999999999999998</v>
      </c>
      <c r="F47" s="59">
        <f t="shared" si="0"/>
        <v>2.9</v>
      </c>
      <c r="G47" s="60">
        <f t="shared" si="1"/>
        <v>11.046100000000001</v>
      </c>
      <c r="H47" s="63">
        <f t="shared" si="2"/>
        <v>110.46100000000001</v>
      </c>
    </row>
    <row r="48" spans="1:8" s="62" customFormat="1" ht="24">
      <c r="A48" s="56" t="str">
        <f>IF((LEN('Copy paste to Here'!G52))&gt;5,((CONCATENATE('Copy paste to Here'!G52," &amp; ",'Copy paste to Here'!D52,"  &amp;  ",'Copy paste to Here'!E52))),"Empty Cell")</f>
        <v>PVD plated surgical steel circular barbell 20g (0.8mm) with two 3mm balls &amp; Length: 8mm  &amp;  Color: Black</v>
      </c>
      <c r="B48" s="57" t="str">
        <f>'Copy paste to Here'!C52</f>
        <v>CBT20B</v>
      </c>
      <c r="C48" s="57" t="s">
        <v>751</v>
      </c>
      <c r="D48" s="58">
        <f>Invoice!B53</f>
        <v>20</v>
      </c>
      <c r="E48" s="59">
        <f>'Shipping Invoice'!J53*$N$1</f>
        <v>0.68</v>
      </c>
      <c r="F48" s="59">
        <f t="shared" si="0"/>
        <v>13.600000000000001</v>
      </c>
      <c r="G48" s="60">
        <f t="shared" si="1"/>
        <v>25.901200000000003</v>
      </c>
      <c r="H48" s="63">
        <f t="shared" si="2"/>
        <v>518.02400000000011</v>
      </c>
    </row>
    <row r="49" spans="1:8" s="62" customFormat="1" ht="24">
      <c r="A49" s="56" t="str">
        <f>IF((LEN('Copy paste to Here'!G53))&gt;5,((CONCATENATE('Copy paste to Here'!G53," &amp; ",'Copy paste to Here'!D53,"  &amp;  ",'Copy paste to Here'!E53))),"Empty Cell")</f>
        <v>PVD plated surgical steel circular barbell 20g (0.8mm) with two 3mm balls &amp; Length: 8mm  &amp;  Color: Rainbow</v>
      </c>
      <c r="B49" s="57" t="str">
        <f>'Copy paste to Here'!C53</f>
        <v>CBT20B</v>
      </c>
      <c r="C49" s="57" t="s">
        <v>751</v>
      </c>
      <c r="D49" s="58">
        <f>Invoice!B54</f>
        <v>10</v>
      </c>
      <c r="E49" s="59">
        <f>'Shipping Invoice'!J54*$N$1</f>
        <v>0.68</v>
      </c>
      <c r="F49" s="59">
        <f t="shared" si="0"/>
        <v>6.8000000000000007</v>
      </c>
      <c r="G49" s="60">
        <f t="shared" si="1"/>
        <v>25.901200000000003</v>
      </c>
      <c r="H49" s="63">
        <f t="shared" si="2"/>
        <v>259.01200000000006</v>
      </c>
    </row>
    <row r="50" spans="1:8" s="62" customFormat="1" ht="24">
      <c r="A50" s="56" t="str">
        <f>IF((LEN('Copy paste to Here'!G54))&gt;5,((CONCATENATE('Copy paste to Here'!G54," &amp; ",'Copy paste to Here'!D54,"  &amp;  ",'Copy paste to Here'!E54))),"Empty Cell")</f>
        <v>PVD plated surgical steel circular barbell 20g (0.8mm) with two 3mm balls &amp; Length: 8mm  &amp;  Color: Gold</v>
      </c>
      <c r="B50" s="57" t="str">
        <f>'Copy paste to Here'!C54</f>
        <v>CBT20B</v>
      </c>
      <c r="C50" s="57" t="s">
        <v>751</v>
      </c>
      <c r="D50" s="58">
        <f>Invoice!B55</f>
        <v>20</v>
      </c>
      <c r="E50" s="59">
        <f>'Shipping Invoice'!J55*$N$1</f>
        <v>0.68</v>
      </c>
      <c r="F50" s="59">
        <f t="shared" si="0"/>
        <v>13.600000000000001</v>
      </c>
      <c r="G50" s="60">
        <f t="shared" si="1"/>
        <v>25.901200000000003</v>
      </c>
      <c r="H50" s="63">
        <f t="shared" si="2"/>
        <v>518.02400000000011</v>
      </c>
    </row>
    <row r="51" spans="1:8" s="62" customFormat="1" ht="24">
      <c r="A51" s="56" t="str">
        <f>IF((LEN('Copy paste to Here'!G55))&gt;5,((CONCATENATE('Copy paste to Here'!G55," &amp; ",'Copy paste to Here'!D55,"  &amp;  ",'Copy paste to Here'!E55))),"Empty Cell")</f>
        <v>One pair of 925 silver ear studs with 1.5mm to 11mm round prong set Cubic Zirconia stones &amp; Size: 2mm  &amp;  Crystal Color: AB</v>
      </c>
      <c r="B51" s="57" t="str">
        <f>'Copy paste to Here'!C55</f>
        <v>CZRDM</v>
      </c>
      <c r="C51" s="57" t="s">
        <v>859</v>
      </c>
      <c r="D51" s="58">
        <f>Invoice!B56</f>
        <v>2</v>
      </c>
      <c r="E51" s="59">
        <f>'Shipping Invoice'!J56*$N$1</f>
        <v>0.98</v>
      </c>
      <c r="F51" s="59">
        <f t="shared" si="0"/>
        <v>1.96</v>
      </c>
      <c r="G51" s="60">
        <f t="shared" si="1"/>
        <v>37.328200000000002</v>
      </c>
      <c r="H51" s="63">
        <f t="shared" si="2"/>
        <v>74.656400000000005</v>
      </c>
    </row>
    <row r="52" spans="1:8" s="62" customFormat="1" ht="36">
      <c r="A52" s="56" t="str">
        <f>IF((LEN('Copy paste to Here'!G56))&gt;5,((CONCATENATE('Copy paste to Here'!G56," &amp; ",'Copy paste to Here'!D56,"  &amp;  ",'Copy paste to Here'!E56))),"Empty Cell")</f>
        <v>One pair of 925 silver ear studs with 1.5mm to 11mm round prong set Cubic Zirconia stones &amp; Size: 2mm  &amp;  Crystal Color: Lavender</v>
      </c>
      <c r="B52" s="57" t="str">
        <f>'Copy paste to Here'!C56</f>
        <v>CZRDM</v>
      </c>
      <c r="C52" s="57" t="s">
        <v>859</v>
      </c>
      <c r="D52" s="58">
        <f>Invoice!B57</f>
        <v>2</v>
      </c>
      <c r="E52" s="59">
        <f>'Shipping Invoice'!J57*$N$1</f>
        <v>0.98</v>
      </c>
      <c r="F52" s="59">
        <f t="shared" si="0"/>
        <v>1.96</v>
      </c>
      <c r="G52" s="60">
        <f t="shared" si="1"/>
        <v>37.328200000000002</v>
      </c>
      <c r="H52" s="63">
        <f t="shared" si="2"/>
        <v>74.656400000000005</v>
      </c>
    </row>
    <row r="53" spans="1:8" s="62" customFormat="1" ht="24">
      <c r="A53" s="56" t="str">
        <f>IF((LEN('Copy paste to Here'!G57))&gt;5,((CONCATENATE('Copy paste to Here'!G57," &amp; ",'Copy paste to Here'!D57,"  &amp;  ",'Copy paste to Here'!E57))),"Empty Cell")</f>
        <v>One pair of 925 silver ear studs with 1.5mm to 11mm round prong set Cubic Zirconia stones &amp; Size: 3mm  &amp;  Crystal Color: AB</v>
      </c>
      <c r="B53" s="57" t="str">
        <f>'Copy paste to Here'!C57</f>
        <v>CZRDM</v>
      </c>
      <c r="C53" s="57" t="s">
        <v>860</v>
      </c>
      <c r="D53" s="58">
        <f>Invoice!B58</f>
        <v>2</v>
      </c>
      <c r="E53" s="59">
        <f>'Shipping Invoice'!J58*$N$1</f>
        <v>1.04</v>
      </c>
      <c r="F53" s="59">
        <f t="shared" si="0"/>
        <v>2.08</v>
      </c>
      <c r="G53" s="60">
        <f t="shared" si="1"/>
        <v>39.613600000000005</v>
      </c>
      <c r="H53" s="63">
        <f t="shared" si="2"/>
        <v>79.227200000000011</v>
      </c>
    </row>
    <row r="54" spans="1:8" s="62" customFormat="1" ht="36">
      <c r="A54" s="56" t="str">
        <f>IF((LEN('Copy paste to Here'!G58))&gt;5,((CONCATENATE('Copy paste to Here'!G58," &amp; ",'Copy paste to Here'!D58,"  &amp;  ",'Copy paste to Here'!E58))),"Empty Cell")</f>
        <v>One pair of 925 silver ear studs with 1.5mm to 11mm round prong set Cubic Zirconia stones &amp; Size: 3mm  &amp;  Crystal Color: Lavender</v>
      </c>
      <c r="B54" s="57" t="str">
        <f>'Copy paste to Here'!C58</f>
        <v>CZRDM</v>
      </c>
      <c r="C54" s="57" t="s">
        <v>860</v>
      </c>
      <c r="D54" s="58">
        <f>Invoice!B59</f>
        <v>2</v>
      </c>
      <c r="E54" s="59">
        <f>'Shipping Invoice'!J59*$N$1</f>
        <v>1.04</v>
      </c>
      <c r="F54" s="59">
        <f t="shared" si="0"/>
        <v>2.08</v>
      </c>
      <c r="G54" s="60">
        <f t="shared" si="1"/>
        <v>39.613600000000005</v>
      </c>
      <c r="H54" s="63">
        <f t="shared" si="2"/>
        <v>79.227200000000011</v>
      </c>
    </row>
    <row r="55" spans="1:8" s="62" customFormat="1" ht="24">
      <c r="A55" s="56" t="str">
        <f>IF((LEN('Copy paste to Here'!G59))&gt;5,((CONCATENATE('Copy paste to Here'!G59," &amp; ",'Copy paste to Here'!D59,"  &amp;  ",'Copy paste to Here'!E59))),"Empty Cell")</f>
        <v>One pair of 925 silver ear studs with 1.5mm to 11mm round prong set Cubic Zirconia stones &amp; Size: 4mm  &amp;  Crystal Color: AB</v>
      </c>
      <c r="B55" s="57" t="str">
        <f>'Copy paste to Here'!C59</f>
        <v>CZRDM</v>
      </c>
      <c r="C55" s="57" t="s">
        <v>861</v>
      </c>
      <c r="D55" s="58">
        <f>Invoice!B60</f>
        <v>2</v>
      </c>
      <c r="E55" s="59">
        <f>'Shipping Invoice'!J60*$N$1</f>
        <v>1.2</v>
      </c>
      <c r="F55" s="59">
        <f t="shared" si="0"/>
        <v>2.4</v>
      </c>
      <c r="G55" s="60">
        <f t="shared" si="1"/>
        <v>45.708000000000006</v>
      </c>
      <c r="H55" s="63">
        <f t="shared" si="2"/>
        <v>91.416000000000011</v>
      </c>
    </row>
    <row r="56" spans="1:8" s="62" customFormat="1" ht="36">
      <c r="A56" s="56" t="str">
        <f>IF((LEN('Copy paste to Here'!G60))&gt;5,((CONCATENATE('Copy paste to Here'!G60," &amp; ",'Copy paste to Here'!D60,"  &amp;  ",'Copy paste to Here'!E60))),"Empty Cell")</f>
        <v>One pair of 925 silver ear studs with 1.5mm to 11mm round prong set Cubic Zirconia stones &amp; Size: 4mm  &amp;  Crystal Color: Lavender</v>
      </c>
      <c r="B56" s="57" t="str">
        <f>'Copy paste to Here'!C60</f>
        <v>CZRDM</v>
      </c>
      <c r="C56" s="57" t="s">
        <v>861</v>
      </c>
      <c r="D56" s="58">
        <f>Invoice!B61</f>
        <v>2</v>
      </c>
      <c r="E56" s="59">
        <f>'Shipping Invoice'!J61*$N$1</f>
        <v>1.2</v>
      </c>
      <c r="F56" s="59">
        <f t="shared" si="0"/>
        <v>2.4</v>
      </c>
      <c r="G56" s="60">
        <f t="shared" si="1"/>
        <v>45.708000000000006</v>
      </c>
      <c r="H56" s="63">
        <f t="shared" si="2"/>
        <v>91.416000000000011</v>
      </c>
    </row>
    <row r="57" spans="1:8" s="62" customFormat="1" ht="24">
      <c r="A57" s="56" t="str">
        <f>IF((LEN('Copy paste to Here'!G61))&gt;5,((CONCATENATE('Copy paste to Here'!G61," &amp; ",'Copy paste to Here'!D61,"  &amp;  ",'Copy paste to Here'!E61))),"Empty Cell")</f>
        <v>One pair of 925 silver ear studs with 1.5mm to 11mm round prong set Cubic Zirconia stones &amp; Size: 5mm  &amp;  Crystal Color: AB</v>
      </c>
      <c r="B57" s="57" t="str">
        <f>'Copy paste to Here'!C61</f>
        <v>CZRDM</v>
      </c>
      <c r="C57" s="57" t="s">
        <v>862</v>
      </c>
      <c r="D57" s="58">
        <f>Invoice!B62</f>
        <v>2</v>
      </c>
      <c r="E57" s="59">
        <f>'Shipping Invoice'!J62*$N$1</f>
        <v>1.42</v>
      </c>
      <c r="F57" s="59">
        <f t="shared" si="0"/>
        <v>2.84</v>
      </c>
      <c r="G57" s="60">
        <f t="shared" si="1"/>
        <v>54.087800000000001</v>
      </c>
      <c r="H57" s="63">
        <f t="shared" si="2"/>
        <v>108.1756</v>
      </c>
    </row>
    <row r="58" spans="1:8" s="62" customFormat="1" ht="36">
      <c r="A58" s="56" t="str">
        <f>IF((LEN('Copy paste to Here'!G62))&gt;5,((CONCATENATE('Copy paste to Here'!G62," &amp; ",'Copy paste to Here'!D62,"  &amp;  ",'Copy paste to Here'!E62))),"Empty Cell")</f>
        <v>One pair of 925 silver ear studs with 1.5mm to 11mm round prong set Cubic Zirconia stones &amp; Size: 5mm  &amp;  Crystal Color: Lavender</v>
      </c>
      <c r="B58" s="57" t="str">
        <f>'Copy paste to Here'!C62</f>
        <v>CZRDM</v>
      </c>
      <c r="C58" s="57" t="s">
        <v>862</v>
      </c>
      <c r="D58" s="58">
        <f>Invoice!B63</f>
        <v>2</v>
      </c>
      <c r="E58" s="59">
        <f>'Shipping Invoice'!J63*$N$1</f>
        <v>1.42</v>
      </c>
      <c r="F58" s="59">
        <f t="shared" si="0"/>
        <v>2.84</v>
      </c>
      <c r="G58" s="60">
        <f t="shared" si="1"/>
        <v>54.087800000000001</v>
      </c>
      <c r="H58" s="63">
        <f t="shared" si="2"/>
        <v>108.1756</v>
      </c>
    </row>
    <row r="59" spans="1:8" s="62" customFormat="1">
      <c r="A59" s="56" t="str">
        <f>IF((LEN('Copy paste to Here'!G63))&gt;5,((CONCATENATE('Copy paste to Here'!G63," &amp; ",'Copy paste to Here'!D63,"  &amp;  ",'Copy paste to Here'!E63))),"Empty Cell")</f>
        <v>Silicone double flared flesh tunnel &amp; Gauge: 6mm  &amp;  Color: White</v>
      </c>
      <c r="B59" s="57" t="str">
        <f>'Copy paste to Here'!C63</f>
        <v>FTSI</v>
      </c>
      <c r="C59" s="57" t="s">
        <v>863</v>
      </c>
      <c r="D59" s="58">
        <f>Invoice!B64</f>
        <v>6</v>
      </c>
      <c r="E59" s="59">
        <f>'Shipping Invoice'!J64*$N$1</f>
        <v>0.41</v>
      </c>
      <c r="F59" s="59">
        <f t="shared" si="0"/>
        <v>2.46</v>
      </c>
      <c r="G59" s="60">
        <f t="shared" si="1"/>
        <v>15.616900000000001</v>
      </c>
      <c r="H59" s="63">
        <f t="shared" si="2"/>
        <v>93.701400000000007</v>
      </c>
    </row>
    <row r="60" spans="1:8" s="62" customFormat="1" ht="24">
      <c r="A60" s="56" t="str">
        <f>IF((LEN('Copy paste to Here'!G64))&gt;5,((CONCATENATE('Copy paste to Here'!G64," &amp; ",'Copy paste to Here'!D64,"  &amp;  ",'Copy paste to Here'!E64))),"Empty Cell")</f>
        <v>Silicone double flared flesh tunnel &amp; Gauge: 10mm  &amp;  Color: White</v>
      </c>
      <c r="B60" s="57" t="str">
        <f>'Copy paste to Here'!C64</f>
        <v>FTSI</v>
      </c>
      <c r="C60" s="57" t="s">
        <v>864</v>
      </c>
      <c r="D60" s="58">
        <f>Invoice!B65</f>
        <v>6</v>
      </c>
      <c r="E60" s="59">
        <f>'Shipping Invoice'!J65*$N$1</f>
        <v>0.51</v>
      </c>
      <c r="F60" s="59">
        <f t="shared" si="0"/>
        <v>3.06</v>
      </c>
      <c r="G60" s="60">
        <f t="shared" si="1"/>
        <v>19.425900000000002</v>
      </c>
      <c r="H60" s="63">
        <f t="shared" si="2"/>
        <v>116.55540000000002</v>
      </c>
    </row>
    <row r="61" spans="1:8" s="62" customFormat="1" ht="24">
      <c r="A61" s="56" t="str">
        <f>IF((LEN('Copy paste to Here'!G65))&gt;5,((CONCATENATE('Copy paste to Here'!G65," &amp; ",'Copy paste to Here'!D65,"  &amp;  ",'Copy paste to Here'!E65))),"Empty Cell")</f>
        <v>Silicone double flared flesh tunnel &amp; Gauge: 12mm  &amp;  Color: White</v>
      </c>
      <c r="B61" s="57" t="str">
        <f>'Copy paste to Here'!C65</f>
        <v>FTSI</v>
      </c>
      <c r="C61" s="57" t="s">
        <v>865</v>
      </c>
      <c r="D61" s="58">
        <f>Invoice!B66</f>
        <v>4</v>
      </c>
      <c r="E61" s="59">
        <f>'Shipping Invoice'!J66*$N$1</f>
        <v>0.55000000000000004</v>
      </c>
      <c r="F61" s="59">
        <f t="shared" si="0"/>
        <v>2.2000000000000002</v>
      </c>
      <c r="G61" s="60">
        <f t="shared" si="1"/>
        <v>20.949500000000004</v>
      </c>
      <c r="H61" s="63">
        <f t="shared" si="2"/>
        <v>83.798000000000016</v>
      </c>
    </row>
    <row r="62" spans="1:8" s="62" customFormat="1" ht="24">
      <c r="A62" s="56" t="str">
        <f>IF((LEN('Copy paste to Here'!G66))&gt;5,((CONCATENATE('Copy paste to Here'!G66," &amp; ",'Copy paste to Here'!D66,"  &amp;  ",'Copy paste to Here'!E66))),"Empty Cell")</f>
        <v>Silicone double flared flesh tunnel &amp; Gauge: 14mm  &amp;  Color: White</v>
      </c>
      <c r="B62" s="57" t="str">
        <f>'Copy paste to Here'!C66</f>
        <v>FTSI</v>
      </c>
      <c r="C62" s="57" t="s">
        <v>866</v>
      </c>
      <c r="D62" s="58">
        <f>Invoice!B67</f>
        <v>4</v>
      </c>
      <c r="E62" s="59">
        <f>'Shipping Invoice'!J67*$N$1</f>
        <v>0.61</v>
      </c>
      <c r="F62" s="59">
        <f t="shared" si="0"/>
        <v>2.44</v>
      </c>
      <c r="G62" s="60">
        <f t="shared" si="1"/>
        <v>23.234900000000003</v>
      </c>
      <c r="H62" s="63">
        <f t="shared" si="2"/>
        <v>92.939600000000013</v>
      </c>
    </row>
    <row r="63" spans="1:8" s="62" customFormat="1" ht="25.5">
      <c r="A63" s="56" t="str">
        <f>IF((LEN('Copy paste to Here'!G67))&gt;5,((CONCATENATE('Copy paste to Here'!G67," &amp; ",'Copy paste to Here'!D67,"  &amp;  ",'Copy paste to Here'!E67))),"Empty Cell")</f>
        <v>Silicone double flared flesh tunnel &amp; Gauge: 18mm  &amp;  Color: Black</v>
      </c>
      <c r="B63" s="57" t="str">
        <f>'Copy paste to Here'!C67</f>
        <v>FTSI</v>
      </c>
      <c r="C63" s="57" t="s">
        <v>867</v>
      </c>
      <c r="D63" s="58">
        <f>Invoice!B68</f>
        <v>6</v>
      </c>
      <c r="E63" s="59">
        <f>'Shipping Invoice'!J68*$N$1</f>
        <v>0.69</v>
      </c>
      <c r="F63" s="59">
        <f t="shared" si="0"/>
        <v>4.1399999999999997</v>
      </c>
      <c r="G63" s="60">
        <f t="shared" si="1"/>
        <v>26.2821</v>
      </c>
      <c r="H63" s="63">
        <f t="shared" si="2"/>
        <v>157.6926</v>
      </c>
    </row>
    <row r="64" spans="1:8" s="62" customFormat="1" ht="25.5">
      <c r="A64" s="56" t="str">
        <f>IF((LEN('Copy paste to Here'!G68))&gt;5,((CONCATENATE('Copy paste to Here'!G68," &amp; ",'Copy paste to Here'!D68,"  &amp;  ",'Copy paste to Here'!E68))),"Empty Cell")</f>
        <v>Silicone double flared flesh tunnel &amp; Gauge: 18mm  &amp;  Color: White</v>
      </c>
      <c r="B64" s="57" t="str">
        <f>'Copy paste to Here'!C68</f>
        <v>FTSI</v>
      </c>
      <c r="C64" s="57" t="s">
        <v>867</v>
      </c>
      <c r="D64" s="58">
        <f>Invoice!B69</f>
        <v>6</v>
      </c>
      <c r="E64" s="59">
        <f>'Shipping Invoice'!J69*$N$1</f>
        <v>0.69</v>
      </c>
      <c r="F64" s="59">
        <f t="shared" si="0"/>
        <v>4.1399999999999997</v>
      </c>
      <c r="G64" s="60">
        <f t="shared" si="1"/>
        <v>26.2821</v>
      </c>
      <c r="H64" s="63">
        <f t="shared" si="2"/>
        <v>157.6926</v>
      </c>
    </row>
    <row r="65" spans="1:8" s="62" customFormat="1" ht="25.5">
      <c r="A65" s="56" t="str">
        <f>IF((LEN('Copy paste to Here'!G69))&gt;5,((CONCATENATE('Copy paste to Here'!G69," &amp; ",'Copy paste to Here'!D69,"  &amp;  ",'Copy paste to Here'!E69))),"Empty Cell")</f>
        <v>Silicone double flared flesh tunnel &amp; Gauge: 20mm  &amp;  Color: Black</v>
      </c>
      <c r="B65" s="57" t="str">
        <f>'Copy paste to Here'!C69</f>
        <v>FTSI</v>
      </c>
      <c r="C65" s="57" t="s">
        <v>868</v>
      </c>
      <c r="D65" s="58">
        <f>Invoice!B70</f>
        <v>6</v>
      </c>
      <c r="E65" s="59">
        <f>'Shipping Invoice'!J70*$N$1</f>
        <v>0.76</v>
      </c>
      <c r="F65" s="59">
        <f t="shared" si="0"/>
        <v>4.5600000000000005</v>
      </c>
      <c r="G65" s="60">
        <f t="shared" si="1"/>
        <v>28.948400000000003</v>
      </c>
      <c r="H65" s="63">
        <f t="shared" si="2"/>
        <v>173.69040000000001</v>
      </c>
    </row>
    <row r="66" spans="1:8" s="62" customFormat="1" ht="24">
      <c r="A66" s="56" t="str">
        <f>IF((LEN('Copy paste to Here'!G70))&gt;5,((CONCATENATE('Copy paste to Here'!G70," &amp; ",'Copy paste to Here'!D70,"  &amp;  ",'Copy paste to Here'!E70))),"Empty Cell")</f>
        <v xml:space="preserve">High polished and black anodized surgical steel screw-fit flesh tunnel with laser cut spider web on front &amp; Gauge: 8mm  &amp;  </v>
      </c>
      <c r="B66" s="57" t="str">
        <f>'Copy paste to Here'!C70</f>
        <v>FTSPW</v>
      </c>
      <c r="C66" s="57" t="s">
        <v>869</v>
      </c>
      <c r="D66" s="58">
        <f>Invoice!B71</f>
        <v>2</v>
      </c>
      <c r="E66" s="59">
        <f>'Shipping Invoice'!J71*$N$1</f>
        <v>1.86</v>
      </c>
      <c r="F66" s="59">
        <f t="shared" si="0"/>
        <v>3.72</v>
      </c>
      <c r="G66" s="60">
        <f t="shared" si="1"/>
        <v>70.847400000000007</v>
      </c>
      <c r="H66" s="63">
        <f t="shared" si="2"/>
        <v>141.69480000000001</v>
      </c>
    </row>
    <row r="67" spans="1:8" s="62" customFormat="1" ht="24">
      <c r="A67" s="56" t="str">
        <f>IF((LEN('Copy paste to Here'!G71))&gt;5,((CONCATENATE('Copy paste to Here'!G71," &amp; ",'Copy paste to Here'!D71,"  &amp;  ",'Copy paste to Here'!E71))),"Empty Cell")</f>
        <v xml:space="preserve">One pair of 18k gold plated sterling silver earring studs with 1.5mm to 10mm round clear prong set CZ stone &amp; Size: 2mm  &amp;  </v>
      </c>
      <c r="B67" s="57" t="str">
        <f>'Copy paste to Here'!C71</f>
        <v>GPRZ</v>
      </c>
      <c r="C67" s="57" t="s">
        <v>870</v>
      </c>
      <c r="D67" s="58">
        <f>Invoice!B72</f>
        <v>2</v>
      </c>
      <c r="E67" s="59">
        <f>'Shipping Invoice'!J72*$N$1</f>
        <v>1.76</v>
      </c>
      <c r="F67" s="59">
        <f t="shared" si="0"/>
        <v>3.52</v>
      </c>
      <c r="G67" s="60">
        <f t="shared" si="1"/>
        <v>67.03840000000001</v>
      </c>
      <c r="H67" s="63">
        <f t="shared" si="2"/>
        <v>134.07680000000002</v>
      </c>
    </row>
    <row r="68" spans="1:8" s="62" customFormat="1" ht="24">
      <c r="A68" s="56" t="str">
        <f>IF((LEN('Copy paste to Here'!G72))&gt;5,((CONCATENATE('Copy paste to Here'!G72," &amp; ",'Copy paste to Here'!D72,"  &amp;  ",'Copy paste to Here'!E72))),"Empty Cell")</f>
        <v xml:space="preserve">One pair of 18k gold plated sterling silver earring studs with 1.5mm to 10mm round clear prong set CZ stone &amp; Size: 3mm  &amp;  </v>
      </c>
      <c r="B68" s="57" t="str">
        <f>'Copy paste to Here'!C72</f>
        <v>GPRZ</v>
      </c>
      <c r="C68" s="57" t="s">
        <v>871</v>
      </c>
      <c r="D68" s="58">
        <f>Invoice!B73</f>
        <v>2</v>
      </c>
      <c r="E68" s="59">
        <f>'Shipping Invoice'!J73*$N$1</f>
        <v>1.82</v>
      </c>
      <c r="F68" s="59">
        <f t="shared" si="0"/>
        <v>3.64</v>
      </c>
      <c r="G68" s="60">
        <f t="shared" si="1"/>
        <v>69.323800000000006</v>
      </c>
      <c r="H68" s="63">
        <f t="shared" si="2"/>
        <v>138.64760000000001</v>
      </c>
    </row>
    <row r="69" spans="1:8" s="62" customFormat="1" ht="24">
      <c r="A69" s="56" t="str">
        <f>IF((LEN('Copy paste to Here'!G73))&gt;5,((CONCATENATE('Copy paste to Here'!G73," &amp; ",'Copy paste to Here'!D73,"  &amp;  ",'Copy paste to Here'!E73))),"Empty Cell")</f>
        <v xml:space="preserve">One pair of 18k gold plated sterling silver earring studs with 1.5mm to 10mm round clear prong set CZ stone &amp; Size: 4mm  &amp;  </v>
      </c>
      <c r="B69" s="57" t="str">
        <f>'Copy paste to Here'!C73</f>
        <v>GPRZ</v>
      </c>
      <c r="C69" s="57" t="s">
        <v>872</v>
      </c>
      <c r="D69" s="58">
        <f>Invoice!B74</f>
        <v>2</v>
      </c>
      <c r="E69" s="59">
        <f>'Shipping Invoice'!J74*$N$1</f>
        <v>1.97</v>
      </c>
      <c r="F69" s="59">
        <f t="shared" si="0"/>
        <v>3.94</v>
      </c>
      <c r="G69" s="60">
        <f t="shared" si="1"/>
        <v>75.037300000000002</v>
      </c>
      <c r="H69" s="63">
        <f t="shared" si="2"/>
        <v>150.0746</v>
      </c>
    </row>
    <row r="70" spans="1:8" s="62" customFormat="1" ht="24">
      <c r="A70" s="56" t="str">
        <f>IF((LEN('Copy paste to Here'!G74))&gt;5,((CONCATENATE('Copy paste to Here'!G74," &amp; ",'Copy paste to Here'!D74,"  &amp;  ",'Copy paste to Here'!E74))),"Empty Cell")</f>
        <v xml:space="preserve">One pair of 18k gold plated sterling silver earring studs with 1.5mm to 10mm round clear prong set CZ stone &amp; Size: 5mm  &amp;  </v>
      </c>
      <c r="B70" s="57" t="str">
        <f>'Copy paste to Here'!C74</f>
        <v>GPRZ</v>
      </c>
      <c r="C70" s="57" t="s">
        <v>873</v>
      </c>
      <c r="D70" s="58">
        <f>Invoice!B75</f>
        <v>2</v>
      </c>
      <c r="E70" s="59">
        <f>'Shipping Invoice'!J75*$N$1</f>
        <v>2.13</v>
      </c>
      <c r="F70" s="59">
        <f t="shared" si="0"/>
        <v>4.26</v>
      </c>
      <c r="G70" s="60">
        <f t="shared" si="1"/>
        <v>81.131700000000009</v>
      </c>
      <c r="H70" s="63">
        <f t="shared" si="2"/>
        <v>162.26340000000002</v>
      </c>
    </row>
    <row r="71" spans="1:8" s="62" customFormat="1" ht="24">
      <c r="A71" s="56" t="str">
        <f>IF((LEN('Copy paste to Here'!G75))&gt;5,((CONCATENATE('Copy paste to Here'!G75," &amp; ",'Copy paste to Here'!D75,"  &amp;  ",'Copy paste to Here'!E75))),"Empty Cell")</f>
        <v xml:space="preserve">One pair of 18k gold plated sterling silver earring studs with 1.5mm to 10mm round clear prong set CZ stone &amp; Size: 6mm  &amp;  </v>
      </c>
      <c r="B71" s="57" t="str">
        <f>'Copy paste to Here'!C75</f>
        <v>GPRZ</v>
      </c>
      <c r="C71" s="57" t="s">
        <v>874</v>
      </c>
      <c r="D71" s="58">
        <f>Invoice!B76</f>
        <v>2</v>
      </c>
      <c r="E71" s="59">
        <f>'Shipping Invoice'!J76*$N$1</f>
        <v>2.5</v>
      </c>
      <c r="F71" s="59">
        <f t="shared" si="0"/>
        <v>5</v>
      </c>
      <c r="G71" s="60">
        <f t="shared" si="1"/>
        <v>95.225000000000009</v>
      </c>
      <c r="H71" s="63">
        <f t="shared" si="2"/>
        <v>190.45000000000002</v>
      </c>
    </row>
    <row r="72" spans="1:8" s="62" customFormat="1" ht="24">
      <c r="A72" s="56" t="str">
        <f>IF((LEN('Copy paste to Here'!G76))&gt;5,((CONCATENATE('Copy paste to Here'!G76," &amp; ",'Copy paste to Here'!D76,"  &amp;  ",'Copy paste to Here'!E76))),"Empty Cell")</f>
        <v xml:space="preserve">One pair of 18k gold plated sterling silver earring studs with 1.5mm to 10mm round clear prong set CZ stone &amp; Size: 7mm  &amp;  </v>
      </c>
      <c r="B72" s="57" t="str">
        <f>'Copy paste to Here'!C76</f>
        <v>GPRZ</v>
      </c>
      <c r="C72" s="57" t="s">
        <v>875</v>
      </c>
      <c r="D72" s="58">
        <f>Invoice!B77</f>
        <v>2</v>
      </c>
      <c r="E72" s="59">
        <f>'Shipping Invoice'!J77*$N$1</f>
        <v>2.77</v>
      </c>
      <c r="F72" s="59">
        <f t="shared" si="0"/>
        <v>5.54</v>
      </c>
      <c r="G72" s="60">
        <f t="shared" si="1"/>
        <v>105.50930000000001</v>
      </c>
      <c r="H72" s="63">
        <f t="shared" si="2"/>
        <v>211.01860000000002</v>
      </c>
    </row>
    <row r="73" spans="1:8" s="62" customFormat="1" ht="24">
      <c r="A73" s="56" t="str">
        <f>IF((LEN('Copy paste to Here'!G77))&gt;5,((CONCATENATE('Copy paste to Here'!G77," &amp; ",'Copy paste to Here'!D77,"  &amp;  ",'Copy paste to Here'!E77))),"Empty Cell")</f>
        <v xml:space="preserve">One pair of 18k gold plated sterling silver earring studs with 1.5mm to 10mm round clear prong set CZ stone &amp; Size: 8mm  &amp;  </v>
      </c>
      <c r="B73" s="57" t="str">
        <f>'Copy paste to Here'!C77</f>
        <v>GPRZ</v>
      </c>
      <c r="C73" s="57" t="s">
        <v>876</v>
      </c>
      <c r="D73" s="58">
        <f>Invoice!B78</f>
        <v>2</v>
      </c>
      <c r="E73" s="59">
        <f>'Shipping Invoice'!J78*$N$1</f>
        <v>3.02</v>
      </c>
      <c r="F73" s="59">
        <f t="shared" si="0"/>
        <v>6.04</v>
      </c>
      <c r="G73" s="60">
        <f t="shared" si="1"/>
        <v>115.0318</v>
      </c>
      <c r="H73" s="63">
        <f t="shared" si="2"/>
        <v>230.06360000000001</v>
      </c>
    </row>
    <row r="74" spans="1:8" s="62" customFormat="1" ht="25.5">
      <c r="A74" s="56" t="str">
        <f>IF((LEN('Copy paste to Here'!G78))&gt;5,((CONCATENATE('Copy paste to Here'!G78," &amp; ",'Copy paste to Here'!D78,"  &amp;  ",'Copy paste to Here'!E78))),"Empty Cell")</f>
        <v xml:space="preserve">High polished surgical steel hinged ball closure ring, 16g (1.2mm) with 3mm ball &amp; Length: 6mm  &amp;  </v>
      </c>
      <c r="B74" s="57" t="str">
        <f>'Copy paste to Here'!C78</f>
        <v>HBCRB16</v>
      </c>
      <c r="C74" s="57" t="s">
        <v>769</v>
      </c>
      <c r="D74" s="58">
        <f>Invoice!B79</f>
        <v>7</v>
      </c>
      <c r="E74" s="59">
        <f>'Shipping Invoice'!J79*$N$1</f>
        <v>2.06</v>
      </c>
      <c r="F74" s="59">
        <f t="shared" si="0"/>
        <v>14.42</v>
      </c>
      <c r="G74" s="60">
        <f t="shared" si="1"/>
        <v>78.465400000000002</v>
      </c>
      <c r="H74" s="63">
        <f t="shared" si="2"/>
        <v>549.25779999999997</v>
      </c>
    </row>
    <row r="75" spans="1:8" s="62" customFormat="1" ht="36">
      <c r="A75" s="56" t="str">
        <f>IF((LEN('Copy paste to Here'!G79))&gt;5,((CONCATENATE('Copy paste to Here'!G79," &amp; ",'Copy paste to Here'!D79,"  &amp;  ",'Copy paste to Here'!E79))),"Empty Cell")</f>
        <v>Anodized 316L steel hinged ball closure ring, 16g (1.2mm) with 3mm ball with bezel set crystal &amp; Length: 6mm  &amp;  Color: Gold Anodized w/ Clear crystal</v>
      </c>
      <c r="B75" s="57" t="str">
        <f>'Copy paste to Here'!C79</f>
        <v>HBCRCT16</v>
      </c>
      <c r="C75" s="57" t="s">
        <v>771</v>
      </c>
      <c r="D75" s="58">
        <f>Invoice!B80</f>
        <v>3</v>
      </c>
      <c r="E75" s="59">
        <f>'Shipping Invoice'!J80*$N$1</f>
        <v>2.8</v>
      </c>
      <c r="F75" s="59">
        <f t="shared" si="0"/>
        <v>8.3999999999999986</v>
      </c>
      <c r="G75" s="60">
        <f t="shared" si="1"/>
        <v>106.652</v>
      </c>
      <c r="H75" s="63">
        <f t="shared" si="2"/>
        <v>319.95600000000002</v>
      </c>
    </row>
    <row r="76" spans="1:8" s="62" customFormat="1" ht="36">
      <c r="A76" s="56" t="str">
        <f>IF((LEN('Copy paste to Here'!G80))&gt;5,((CONCATENATE('Copy paste to Here'!G80," &amp; ",'Copy paste to Here'!D80,"  &amp;  ",'Copy paste to Here'!E80))),"Empty Cell")</f>
        <v>Anodized 316L steel hinged ball closure ring, 16g (1.2mm) with 3mm ball with bezel set crystal &amp; Length: 8mm  &amp;  Color: Gold Anodized w/ Clear crystal</v>
      </c>
      <c r="B76" s="57" t="str">
        <f>'Copy paste to Here'!C80</f>
        <v>HBCRCT16</v>
      </c>
      <c r="C76" s="57" t="s">
        <v>771</v>
      </c>
      <c r="D76" s="58">
        <f>Invoice!B81</f>
        <v>2</v>
      </c>
      <c r="E76" s="59">
        <f>'Shipping Invoice'!J81*$N$1</f>
        <v>2.8</v>
      </c>
      <c r="F76" s="59">
        <f t="shared" si="0"/>
        <v>5.6</v>
      </c>
      <c r="G76" s="60">
        <f t="shared" si="1"/>
        <v>106.652</v>
      </c>
      <c r="H76" s="63">
        <f t="shared" si="2"/>
        <v>213.304</v>
      </c>
    </row>
    <row r="77" spans="1:8" s="62" customFormat="1" ht="36">
      <c r="A77" s="56" t="str">
        <f>IF((LEN('Copy paste to Here'!G81))&gt;5,((CONCATENATE('Copy paste to Here'!G81," &amp; ",'Copy paste to Here'!D81,"  &amp;  ",'Copy paste to Here'!E81))),"Empty Cell")</f>
        <v>Anodized 316L steel hinged ball closure ring, 16g (1.2mm) with 3mm ball with bezel set crystal &amp; Length: 10mm  &amp;  Color: Gold Anodized w/ Clear crystal</v>
      </c>
      <c r="B77" s="57" t="str">
        <f>'Copy paste to Here'!C81</f>
        <v>HBCRCT16</v>
      </c>
      <c r="C77" s="57" t="s">
        <v>771</v>
      </c>
      <c r="D77" s="58">
        <f>Invoice!B82</f>
        <v>5</v>
      </c>
      <c r="E77" s="59">
        <f>'Shipping Invoice'!J82*$N$1</f>
        <v>2.8</v>
      </c>
      <c r="F77" s="59">
        <f t="shared" si="0"/>
        <v>14</v>
      </c>
      <c r="G77" s="60">
        <f t="shared" si="1"/>
        <v>106.652</v>
      </c>
      <c r="H77" s="63">
        <f t="shared" si="2"/>
        <v>533.26</v>
      </c>
    </row>
    <row r="78" spans="1:8" s="62" customFormat="1" ht="36">
      <c r="A78" s="56" t="str">
        <f>IF((LEN('Copy paste to Here'!G82))&gt;5,((CONCATENATE('Copy paste to Here'!G82," &amp; ",'Copy paste to Here'!D82,"  &amp;  ",'Copy paste to Here'!E82))),"Empty Cell")</f>
        <v xml:space="preserve">316L steel 3mm dermal anchor top part with bezel set flat crystal for 1.6mm (14g) posts with 1.2mm internal threading &amp; Crystal Color: Clear  &amp;  </v>
      </c>
      <c r="B78" s="57" t="str">
        <f>'Copy paste to Here'!C82</f>
        <v>IJF3</v>
      </c>
      <c r="C78" s="57" t="s">
        <v>774</v>
      </c>
      <c r="D78" s="58">
        <f>Invoice!B83</f>
        <v>3</v>
      </c>
      <c r="E78" s="59">
        <f>'Shipping Invoice'!J83*$N$1</f>
        <v>0.48</v>
      </c>
      <c r="F78" s="59">
        <f t="shared" si="0"/>
        <v>1.44</v>
      </c>
      <c r="G78" s="60">
        <f t="shared" si="1"/>
        <v>18.283200000000001</v>
      </c>
      <c r="H78" s="63">
        <f t="shared" si="2"/>
        <v>54.849600000000002</v>
      </c>
    </row>
    <row r="79" spans="1:8" s="62" customFormat="1" ht="36">
      <c r="A79" s="56" t="str">
        <f>IF((LEN('Copy paste to Here'!G83))&gt;5,((CONCATENATE('Copy paste to Here'!G83," &amp; ",'Copy paste to Here'!D83,"  &amp;  ",'Copy paste to Here'!E83))),"Empty Cell")</f>
        <v xml:space="preserve">316L steel 3mm dermal anchor top part with bezel set flat crystal for 1.6mm (14g) posts with 1.2mm internal threading &amp; Crystal Color: AB  &amp;  </v>
      </c>
      <c r="B79" s="57" t="str">
        <f>'Copy paste to Here'!C83</f>
        <v>IJF3</v>
      </c>
      <c r="C79" s="57" t="s">
        <v>774</v>
      </c>
      <c r="D79" s="58">
        <f>Invoice!B84</f>
        <v>3</v>
      </c>
      <c r="E79" s="59">
        <f>'Shipping Invoice'!J84*$N$1</f>
        <v>0.48</v>
      </c>
      <c r="F79" s="59">
        <f t="shared" si="0"/>
        <v>1.44</v>
      </c>
      <c r="G79" s="60">
        <f t="shared" si="1"/>
        <v>18.283200000000001</v>
      </c>
      <c r="H79" s="63">
        <f t="shared" si="2"/>
        <v>54.849600000000002</v>
      </c>
    </row>
    <row r="80" spans="1:8" s="62" customFormat="1" ht="24">
      <c r="A80" s="56" t="str">
        <f>IF((LEN('Copy paste to Here'!G84))&gt;5,((CONCATENATE('Copy paste to Here'!G84," &amp; ",'Copy paste to Here'!D84,"  &amp;  ",'Copy paste to Here'!E84))),"Empty Cell")</f>
        <v xml:space="preserve">Surgical steel labret, 16g (1.2mm) with a 3mm ball &amp; Length: 6mm  &amp;  </v>
      </c>
      <c r="B80" s="57" t="str">
        <f>'Copy paste to Here'!C84</f>
        <v>LBB3</v>
      </c>
      <c r="C80" s="57" t="s">
        <v>656</v>
      </c>
      <c r="D80" s="58">
        <f>Invoice!B85</f>
        <v>15</v>
      </c>
      <c r="E80" s="59">
        <f>'Shipping Invoice'!J85*$N$1</f>
        <v>0.17</v>
      </c>
      <c r="F80" s="59">
        <f t="shared" si="0"/>
        <v>2.5500000000000003</v>
      </c>
      <c r="G80" s="60">
        <f t="shared" si="1"/>
        <v>6.4753000000000007</v>
      </c>
      <c r="H80" s="63">
        <f t="shared" si="2"/>
        <v>97.129500000000007</v>
      </c>
    </row>
    <row r="81" spans="1:8" s="62" customFormat="1" ht="24">
      <c r="A81" s="56" t="str">
        <f>IF((LEN('Copy paste to Here'!G85))&gt;5,((CONCATENATE('Copy paste to Here'!G85," &amp; ",'Copy paste to Here'!D85,"  &amp;  ",'Copy paste to Here'!E85))),"Empty Cell")</f>
        <v xml:space="preserve">Surgical steel labret, 16g (1.2mm) with a 3mm ball &amp; Length: 12mm  &amp;  </v>
      </c>
      <c r="B81" s="57" t="str">
        <f>'Copy paste to Here'!C85</f>
        <v>LBB3</v>
      </c>
      <c r="C81" s="57" t="s">
        <v>656</v>
      </c>
      <c r="D81" s="58">
        <f>Invoice!B86</f>
        <v>10</v>
      </c>
      <c r="E81" s="59">
        <f>'Shipping Invoice'!J86*$N$1</f>
        <v>0.17</v>
      </c>
      <c r="F81" s="59">
        <f t="shared" si="0"/>
        <v>1.7000000000000002</v>
      </c>
      <c r="G81" s="60">
        <f t="shared" si="1"/>
        <v>6.4753000000000007</v>
      </c>
      <c r="H81" s="63">
        <f t="shared" si="2"/>
        <v>64.753000000000014</v>
      </c>
    </row>
    <row r="82" spans="1:8" s="62" customFormat="1" ht="24">
      <c r="A82" s="56" t="str">
        <f>IF((LEN('Copy paste to Here'!G86))&gt;5,((CONCATENATE('Copy paste to Here'!G86," &amp; ",'Copy paste to Here'!D86,"  &amp;  ",'Copy paste to Here'!E86))),"Empty Cell")</f>
        <v>Surgical steel labret, 20g (0.8mm) with a 3mm bezel jewel balls &amp; Size: 6mm  &amp;  Cz Color: Clear</v>
      </c>
      <c r="B82" s="57" t="str">
        <f>'Copy paste to Here'!C86</f>
        <v>LBJB3XS</v>
      </c>
      <c r="C82" s="57" t="s">
        <v>776</v>
      </c>
      <c r="D82" s="58">
        <f>Invoice!B87</f>
        <v>15</v>
      </c>
      <c r="E82" s="59">
        <f>'Shipping Invoice'!J87*$N$1</f>
        <v>0.46</v>
      </c>
      <c r="F82" s="59">
        <f t="shared" si="0"/>
        <v>6.9</v>
      </c>
      <c r="G82" s="60">
        <f t="shared" si="1"/>
        <v>17.521400000000003</v>
      </c>
      <c r="H82" s="63">
        <f t="shared" si="2"/>
        <v>262.82100000000003</v>
      </c>
    </row>
    <row r="83" spans="1:8" s="62" customFormat="1" ht="24">
      <c r="A83" s="56" t="str">
        <f>IF((LEN('Copy paste to Here'!G87))&gt;5,((CONCATENATE('Copy paste to Here'!G87," &amp; ",'Copy paste to Here'!D87,"  &amp;  ",'Copy paste to Here'!E87))),"Empty Cell")</f>
        <v>Surgical steel labret, 20g (0.8mm) with a 3mm bezel jewel balls &amp; Size: 8mm  &amp;  Cz Color: Clear</v>
      </c>
      <c r="B83" s="57" t="str">
        <f>'Copy paste to Here'!C87</f>
        <v>LBJB3XS</v>
      </c>
      <c r="C83" s="57" t="s">
        <v>776</v>
      </c>
      <c r="D83" s="58">
        <f>Invoice!B88</f>
        <v>10</v>
      </c>
      <c r="E83" s="59">
        <f>'Shipping Invoice'!J88*$N$1</f>
        <v>0.46</v>
      </c>
      <c r="F83" s="59">
        <f t="shared" ref="F83:F146" si="3">D83*E83</f>
        <v>4.6000000000000005</v>
      </c>
      <c r="G83" s="60">
        <f t="shared" ref="G83:G146" si="4">E83*$E$14</f>
        <v>17.521400000000003</v>
      </c>
      <c r="H83" s="63">
        <f t="shared" ref="H83:H146" si="5">D83*G83</f>
        <v>175.21400000000003</v>
      </c>
    </row>
    <row r="84" spans="1:8" s="62" customFormat="1" ht="24">
      <c r="A84" s="56" t="str">
        <f>IF((LEN('Copy paste to Here'!G88))&gt;5,((CONCATENATE('Copy paste to Here'!G88," &amp; ",'Copy paste to Here'!D88,"  &amp;  ",'Copy paste to Here'!E88))),"Empty Cell")</f>
        <v>Premium PVD plated surgical steel labret, 16g (1.2mm) with a 3mm ball &amp; Length: 10mm  &amp;  Color: Gold</v>
      </c>
      <c r="B84" s="57" t="str">
        <f>'Copy paste to Here'!C88</f>
        <v>LBTB3</v>
      </c>
      <c r="C84" s="57" t="s">
        <v>778</v>
      </c>
      <c r="D84" s="58">
        <f>Invoice!B89</f>
        <v>10</v>
      </c>
      <c r="E84" s="59">
        <f>'Shipping Invoice'!J89*$N$1</f>
        <v>0.57999999999999996</v>
      </c>
      <c r="F84" s="59">
        <f t="shared" si="3"/>
        <v>5.8</v>
      </c>
      <c r="G84" s="60">
        <f t="shared" si="4"/>
        <v>22.092200000000002</v>
      </c>
      <c r="H84" s="63">
        <f t="shared" si="5"/>
        <v>220.92200000000003</v>
      </c>
    </row>
    <row r="85" spans="1:8" s="62" customFormat="1" ht="48">
      <c r="A85" s="56" t="str">
        <f>IF((LEN('Copy paste to Here'!G89))&gt;5,((CONCATENATE('Copy paste to Here'!G89," &amp; ",'Copy paste to Here'!D89,"  &amp;  ",'Copy paste to Here'!E89))),"Empty Cell")</f>
        <v>Surgical steel belly banana, 14g (1.6mm) with a lower 8mm bezel set jewel ball and a dangling ''celtic knot '' with crystals (dangling is made from silver plated brass) &amp; Length: 10mm  &amp;  Crystal Color: Clear</v>
      </c>
      <c r="B85" s="57" t="str">
        <f>'Copy paste to Here'!C89</f>
        <v>MCD759</v>
      </c>
      <c r="C85" s="57" t="s">
        <v>780</v>
      </c>
      <c r="D85" s="58">
        <f>Invoice!B90</f>
        <v>5</v>
      </c>
      <c r="E85" s="59">
        <f>'Shipping Invoice'!J90*$N$1</f>
        <v>1.76</v>
      </c>
      <c r="F85" s="59">
        <f t="shared" si="3"/>
        <v>8.8000000000000007</v>
      </c>
      <c r="G85" s="60">
        <f t="shared" si="4"/>
        <v>67.03840000000001</v>
      </c>
      <c r="H85" s="63">
        <f t="shared" si="5"/>
        <v>335.19200000000006</v>
      </c>
    </row>
    <row r="86" spans="1:8" s="62" customFormat="1" ht="36">
      <c r="A86" s="56" t="str">
        <f>IF((LEN('Copy paste to Here'!G90))&gt;5,((CONCATENATE('Copy paste to Here'!G90," &amp; ",'Copy paste to Here'!D90,"  &amp;  ",'Copy paste to Here'!E90))),"Empty Cell")</f>
        <v>Surgical steel belly banana, 14g (1.6mm) with a 7mm round prong set CZ stone and a round CZ stone inside a heart shaped dangling &amp; Length: 8mm  &amp;  Crystal Color: Clear</v>
      </c>
      <c r="B86" s="57" t="str">
        <f>'Copy paste to Here'!C90</f>
        <v>MCDZ17</v>
      </c>
      <c r="C86" s="57" t="s">
        <v>781</v>
      </c>
      <c r="D86" s="58">
        <f>Invoice!B91</f>
        <v>3</v>
      </c>
      <c r="E86" s="59">
        <f>'Shipping Invoice'!J91*$N$1</f>
        <v>1.99</v>
      </c>
      <c r="F86" s="59">
        <f t="shared" si="3"/>
        <v>5.97</v>
      </c>
      <c r="G86" s="60">
        <f t="shared" si="4"/>
        <v>75.79910000000001</v>
      </c>
      <c r="H86" s="63">
        <f t="shared" si="5"/>
        <v>227.39730000000003</v>
      </c>
    </row>
    <row r="87" spans="1:8" s="62" customFormat="1" ht="36">
      <c r="A87" s="56" t="str">
        <f>IF((LEN('Copy paste to Here'!G91))&gt;5,((CONCATENATE('Copy paste to Here'!G91," &amp; ",'Copy paste to Here'!D91,"  &amp;  ",'Copy paste to Here'!E91))),"Empty Cell")</f>
        <v>Surgical steel belly banana, 14g (1.6mm) with a 7mm round prong set CZ stone and a dangling 8mm round CZ stone &amp; Length: 10mm  &amp;  Cz Color: Clear</v>
      </c>
      <c r="B87" s="57" t="str">
        <f>'Copy paste to Here'!C91</f>
        <v>MCDZ407</v>
      </c>
      <c r="C87" s="57" t="s">
        <v>783</v>
      </c>
      <c r="D87" s="58">
        <f>Invoice!B92</f>
        <v>7</v>
      </c>
      <c r="E87" s="59">
        <f>'Shipping Invoice'!J92*$N$1</f>
        <v>2</v>
      </c>
      <c r="F87" s="59">
        <f t="shared" si="3"/>
        <v>14</v>
      </c>
      <c r="G87" s="60">
        <f t="shared" si="4"/>
        <v>76.180000000000007</v>
      </c>
      <c r="H87" s="63">
        <f t="shared" si="5"/>
        <v>533.26</v>
      </c>
    </row>
    <row r="88" spans="1:8" s="62" customFormat="1" ht="36">
      <c r="A88" s="56" t="str">
        <f>IF((LEN('Copy paste to Here'!G92))&gt;5,((CONCATENATE('Copy paste to Here'!G92," &amp; ",'Copy paste to Here'!D92,"  &amp;  ",'Copy paste to Here'!E92))),"Empty Cell")</f>
        <v>Surgical steel belly banana, 14g (1.6mm) with a 7mm round prong set CZ stone and a dangling 8mm round CZ stone &amp; Length: 10mm  &amp;  Cz Color: Rose</v>
      </c>
      <c r="B88" s="57" t="str">
        <f>'Copy paste to Here'!C92</f>
        <v>MCDZ407</v>
      </c>
      <c r="C88" s="57" t="s">
        <v>783</v>
      </c>
      <c r="D88" s="58">
        <f>Invoice!B93</f>
        <v>3</v>
      </c>
      <c r="E88" s="59">
        <f>'Shipping Invoice'!J93*$N$1</f>
        <v>2</v>
      </c>
      <c r="F88" s="59">
        <f t="shared" si="3"/>
        <v>6</v>
      </c>
      <c r="G88" s="60">
        <f t="shared" si="4"/>
        <v>76.180000000000007</v>
      </c>
      <c r="H88" s="63">
        <f t="shared" si="5"/>
        <v>228.54000000000002</v>
      </c>
    </row>
    <row r="89" spans="1:8" s="62" customFormat="1" ht="36">
      <c r="A89" s="56" t="str">
        <f>IF((LEN('Copy paste to Here'!G93))&gt;5,((CONCATENATE('Copy paste to Here'!G93," &amp; ",'Copy paste to Here'!D93,"  &amp;  ",'Copy paste to Here'!E93))),"Empty Cell")</f>
        <v>Surgical steel belly banana, 14g (1.6mm) with a 7mm round prong set CZ stone and a dangling 8mm round CZ stone &amp; Length: 10mm  &amp;  Cz Color: Lavender</v>
      </c>
      <c r="B89" s="57" t="str">
        <f>'Copy paste to Here'!C93</f>
        <v>MCDZ407</v>
      </c>
      <c r="C89" s="57" t="s">
        <v>783</v>
      </c>
      <c r="D89" s="58">
        <f>Invoice!B94</f>
        <v>3</v>
      </c>
      <c r="E89" s="59">
        <f>'Shipping Invoice'!J94*$N$1</f>
        <v>2</v>
      </c>
      <c r="F89" s="59">
        <f t="shared" si="3"/>
        <v>6</v>
      </c>
      <c r="G89" s="60">
        <f t="shared" si="4"/>
        <v>76.180000000000007</v>
      </c>
      <c r="H89" s="63">
        <f t="shared" si="5"/>
        <v>228.54000000000002</v>
      </c>
    </row>
    <row r="90" spans="1:8" s="62" customFormat="1" ht="48">
      <c r="A90" s="56" t="str">
        <f>IF((LEN('Copy paste to Here'!G94))&gt;5,((CONCATENATE('Copy paste to Here'!G94," &amp; ",'Copy paste to Here'!D94,"  &amp;  ",'Copy paste to Here'!E94))),"Empty Cell")</f>
        <v xml:space="preserve">Display box with 52 pcs. of 925 sterling silver nose bones, 22g (0.6mm) with big 2.5mm clear crystal tops (in standard packing or in vacuum sealed packing to prevent tarnishing) &amp; Packing Option: Vacuum Sealed Packing to prevent tarnishing  &amp;  </v>
      </c>
      <c r="B90" s="57" t="str">
        <f>'Copy paste to Here'!C94</f>
        <v>NB19CX</v>
      </c>
      <c r="C90" s="57" t="s">
        <v>877</v>
      </c>
      <c r="D90" s="58">
        <f>Invoice!B95</f>
        <v>1</v>
      </c>
      <c r="E90" s="59">
        <f>'Shipping Invoice'!J95*$N$1</f>
        <v>14.7</v>
      </c>
      <c r="F90" s="59">
        <f t="shared" si="3"/>
        <v>14.7</v>
      </c>
      <c r="G90" s="60">
        <f t="shared" si="4"/>
        <v>559.923</v>
      </c>
      <c r="H90" s="63">
        <f t="shared" si="5"/>
        <v>559.923</v>
      </c>
    </row>
    <row r="91" spans="1:8" s="62" customFormat="1" ht="60">
      <c r="A91" s="56" t="str">
        <f>IF((LEN('Copy paste to Here'!G95))&gt;5,((CONCATENATE('Copy paste to Here'!G95," &amp; ",'Copy paste to Here'!D95,"  &amp;  ",'Copy paste to Here'!E95))),"Empty Cell")</f>
        <v xml:space="preserve">Display box with 52 pcs. of 925 sterling silver nose bones, 22g (0.6mm) with assorted flower shaped tops with crystals in assorted colors (in standard packing or in vacuum sealed packing to prevent tarnishing) &amp; Packing Option: Vacuum Sealed Packing to prevent tarnishing  &amp;  </v>
      </c>
      <c r="B91" s="57" t="str">
        <f>'Copy paste to Here'!C95</f>
        <v>NBBXM7M</v>
      </c>
      <c r="C91" s="57" t="s">
        <v>878</v>
      </c>
      <c r="D91" s="58">
        <f>Invoice!B96</f>
        <v>1</v>
      </c>
      <c r="E91" s="59">
        <f>'Shipping Invoice'!J96*$N$1</f>
        <v>23.79</v>
      </c>
      <c r="F91" s="59">
        <f t="shared" si="3"/>
        <v>23.79</v>
      </c>
      <c r="G91" s="60">
        <f t="shared" si="4"/>
        <v>906.16110000000003</v>
      </c>
      <c r="H91" s="63">
        <f t="shared" si="5"/>
        <v>906.16110000000003</v>
      </c>
    </row>
    <row r="92" spans="1:8" s="62" customFormat="1" ht="48">
      <c r="A92" s="56" t="str">
        <f>IF((LEN('Copy paste to Here'!G96))&gt;5,((CONCATENATE('Copy paste to Here'!G96," &amp; ",'Copy paste to Here'!D96,"  &amp;  ",'Copy paste to Here'!E96))),"Empty Cell")</f>
        <v xml:space="preserve">Display box with 52 pcs. of 925 sterling silver nose bones, 22g (0.6mm) with 2mm round prong set clear CZ stones (in standard packing or in vacuum sealed packing to prevent tarnishing) &amp; Packing Option: Vacuum Sealed Packing to prevent tarnishing  &amp;  </v>
      </c>
      <c r="B92" s="57" t="str">
        <f>'Copy paste to Here'!C96</f>
        <v>NBCZBXC</v>
      </c>
      <c r="C92" s="57" t="s">
        <v>879</v>
      </c>
      <c r="D92" s="58">
        <f>Invoice!B97</f>
        <v>2</v>
      </c>
      <c r="E92" s="59">
        <f>'Shipping Invoice'!J97*$N$1</f>
        <v>15.04</v>
      </c>
      <c r="F92" s="59">
        <f t="shared" si="3"/>
        <v>30.08</v>
      </c>
      <c r="G92" s="60">
        <f t="shared" si="4"/>
        <v>572.87360000000001</v>
      </c>
      <c r="H92" s="63">
        <f t="shared" si="5"/>
        <v>1145.7472</v>
      </c>
    </row>
    <row r="93" spans="1:8" s="62" customFormat="1" ht="60">
      <c r="A93" s="56" t="str">
        <f>IF((LEN('Copy paste to Here'!G97))&gt;5,((CONCATENATE('Copy paste to Here'!G97," &amp; ",'Copy paste to Here'!D97,"  &amp;  ",'Copy paste to Here'!E97))),"Empty Cell")</f>
        <v xml:space="preserve">Display box with 52 pcs. of 925 sterling silver nose bones, 22g (0.6mm) with 1mm crystal flower design tops in assorted colors (in standard packing or in vacuum sealed packing to prevent tarnishing) &amp; Packing Option: Vacuum Sealed Packing to prevent tarnishing  &amp;  </v>
      </c>
      <c r="B93" s="57" t="str">
        <f>'Copy paste to Here'!C97</f>
        <v>NBFLBXS</v>
      </c>
      <c r="C93" s="57" t="s">
        <v>880</v>
      </c>
      <c r="D93" s="58">
        <f>Invoice!B98</f>
        <v>1</v>
      </c>
      <c r="E93" s="59">
        <f>'Shipping Invoice'!J98*$N$1</f>
        <v>28.86</v>
      </c>
      <c r="F93" s="59">
        <f t="shared" si="3"/>
        <v>28.86</v>
      </c>
      <c r="G93" s="60">
        <f t="shared" si="4"/>
        <v>1099.2774000000002</v>
      </c>
      <c r="H93" s="63">
        <f t="shared" si="5"/>
        <v>1099.2774000000002</v>
      </c>
    </row>
    <row r="94" spans="1:8" s="62" customFormat="1" ht="60">
      <c r="A94" s="56" t="str">
        <f>IF((LEN('Copy paste to Here'!G98))&gt;5,((CONCATENATE('Copy paste to Here'!G98," &amp; ",'Copy paste to Here'!D98,"  &amp;  ",'Copy paste to Here'!E98))),"Empty Cell")</f>
        <v xml:space="preserve">Display box with 52 pcs. of 925 silver nose bones, 22g (0.6mm) with 2mm prong set round crystal tops in assorted color (in standard packing or in vacuum sealed packing to prevent tarnishing) &amp; Packing Option: Vacuum Sealed Packing to prevent tarnishing  &amp;  </v>
      </c>
      <c r="B94" s="57" t="str">
        <f>'Copy paste to Here'!C98</f>
        <v>NBP14MX</v>
      </c>
      <c r="C94" s="57" t="s">
        <v>881</v>
      </c>
      <c r="D94" s="58">
        <f>Invoice!B99</f>
        <v>1</v>
      </c>
      <c r="E94" s="59">
        <f>'Shipping Invoice'!J99*$N$1</f>
        <v>15.12</v>
      </c>
      <c r="F94" s="59">
        <f t="shared" si="3"/>
        <v>15.12</v>
      </c>
      <c r="G94" s="60">
        <f t="shared" si="4"/>
        <v>575.92079999999999</v>
      </c>
      <c r="H94" s="63">
        <f t="shared" si="5"/>
        <v>575.92079999999999</v>
      </c>
    </row>
    <row r="95" spans="1:8" s="62" customFormat="1" ht="48">
      <c r="A95" s="56" t="str">
        <f>IF((LEN('Copy paste to Here'!G99))&gt;5,((CONCATENATE('Copy paste to Here'!G99," &amp; ",'Copy paste to Here'!D99,"  &amp;  ",'Copy paste to Here'!E99))),"Empty Cell")</f>
        <v xml:space="preserve">Display box with 52 pcs. of 925 sterling silver nose bones, 22g (0.6mm) with big 2.5mm prong set crystal tops in assorted colors &amp; Packing Option: Vacuum Sealed Packing to prevent tarnishing  &amp;  </v>
      </c>
      <c r="B95" s="57" t="str">
        <f>'Copy paste to Here'!C99</f>
        <v>NBP19MX</v>
      </c>
      <c r="C95" s="57" t="s">
        <v>882</v>
      </c>
      <c r="D95" s="58">
        <f>Invoice!B100</f>
        <v>1</v>
      </c>
      <c r="E95" s="59">
        <f>'Shipping Invoice'!J100*$N$1</f>
        <v>16.05</v>
      </c>
      <c r="F95" s="59">
        <f t="shared" si="3"/>
        <v>16.05</v>
      </c>
      <c r="G95" s="60">
        <f t="shared" si="4"/>
        <v>611.34450000000004</v>
      </c>
      <c r="H95" s="63">
        <f t="shared" si="5"/>
        <v>611.34450000000004</v>
      </c>
    </row>
    <row r="96" spans="1:8" s="62" customFormat="1" ht="48">
      <c r="A96" s="56" t="str">
        <f>IF((LEN('Copy paste to Here'!G100))&gt;5,((CONCATENATE('Copy paste to Here'!G100," &amp; ",'Copy paste to Here'!D100,"  &amp;  ",'Copy paste to Here'!E100))),"Empty Cell")</f>
        <v xml:space="preserve">Display box with 52 pcs. of 925 sterling silver nose bones, 22g (0.6mm) with 2mm plain silver ball shaped top (in standard packing or in vacuum sealed packing to prevent tarnishing) &amp; Packing Option: Vacuum Sealed Packing to prevent tarnishing  &amp;  </v>
      </c>
      <c r="B96" s="57" t="str">
        <f>'Copy paste to Here'!C100</f>
        <v>NBSV2BX</v>
      </c>
      <c r="C96" s="57" t="s">
        <v>883</v>
      </c>
      <c r="D96" s="58">
        <f>Invoice!B101</f>
        <v>1</v>
      </c>
      <c r="E96" s="59">
        <f>'Shipping Invoice'!J101*$N$1</f>
        <v>18.02</v>
      </c>
      <c r="F96" s="59">
        <f t="shared" si="3"/>
        <v>18.02</v>
      </c>
      <c r="G96" s="60">
        <f t="shared" si="4"/>
        <v>686.3818</v>
      </c>
      <c r="H96" s="63">
        <f t="shared" si="5"/>
        <v>686.3818</v>
      </c>
    </row>
    <row r="97" spans="1:8" s="62" customFormat="1" ht="60">
      <c r="A97" s="56" t="str">
        <f>IF((LEN('Copy paste to Here'!G101))&gt;5,((CONCATENATE('Copy paste to Here'!G101," &amp; ",'Copy paste to Here'!D101,"  &amp;  ",'Copy paste to Here'!E101))),"Empty Cell")</f>
        <v xml:space="preserve">Display box with 52 pcs. of 925 sterling silver nose bones, 22g (0.6mm) with 1.5mm round clear prong set CZ stones (in standard packing or in vacuum sealed packing to prevent tarnishing)   &amp; Packing Option: Vacuum Sealed Packing to prevent tarnishing  &amp;  </v>
      </c>
      <c r="B97" s="57" t="str">
        <f>'Copy paste to Here'!C101</f>
        <v>NBZBXC</v>
      </c>
      <c r="C97" s="57" t="s">
        <v>884</v>
      </c>
      <c r="D97" s="58">
        <f>Invoice!B102</f>
        <v>2</v>
      </c>
      <c r="E97" s="59">
        <f>'Shipping Invoice'!J102*$N$1</f>
        <v>13.86</v>
      </c>
      <c r="F97" s="59">
        <f t="shared" si="3"/>
        <v>27.72</v>
      </c>
      <c r="G97" s="60">
        <f t="shared" si="4"/>
        <v>527.92740000000003</v>
      </c>
      <c r="H97" s="63">
        <f t="shared" si="5"/>
        <v>1055.8548000000001</v>
      </c>
    </row>
    <row r="98" spans="1:8" s="62" customFormat="1" ht="24">
      <c r="A98" s="56" t="str">
        <f>IF((LEN('Copy paste to Here'!G102))&gt;5,((CONCATENATE('Copy paste to Here'!G102," &amp; ",'Copy paste to Here'!D102,"  &amp;  ",'Copy paste to Here'!E102))),"Empty Cell")</f>
        <v xml:space="preserve">High polished surgical steel nose screw, 0.8mm (20g) with 2mm ball shaped top &amp;   &amp;  </v>
      </c>
      <c r="B98" s="57" t="str">
        <f>'Copy paste to Here'!C102</f>
        <v>NSB</v>
      </c>
      <c r="C98" s="57" t="s">
        <v>116</v>
      </c>
      <c r="D98" s="58">
        <f>Invoice!B103</f>
        <v>20</v>
      </c>
      <c r="E98" s="59">
        <f>'Shipping Invoice'!J103*$N$1</f>
        <v>0.19</v>
      </c>
      <c r="F98" s="59">
        <f t="shared" si="3"/>
        <v>3.8</v>
      </c>
      <c r="G98" s="60">
        <f t="shared" si="4"/>
        <v>7.2371000000000008</v>
      </c>
      <c r="H98" s="63">
        <f t="shared" si="5"/>
        <v>144.74200000000002</v>
      </c>
    </row>
    <row r="99" spans="1:8" s="62" customFormat="1" ht="25.5">
      <c r="A99" s="56" t="str">
        <f>IF((LEN('Copy paste to Here'!G103))&gt;5,((CONCATENATE('Copy paste to Here'!G103," &amp; ",'Copy paste to Here'!D103,"  &amp;  ",'Copy paste to Here'!E103))),"Empty Cell")</f>
        <v xml:space="preserve">Display box with 52 pcs. of sterling silver nose screws, 22g (0.6mm) with prong set 2mm clear CZs (Cubic Zirconia) &amp;   &amp;  </v>
      </c>
      <c r="B99" s="57" t="str">
        <f>'Copy paste to Here'!C103</f>
        <v>NWCZBXC</v>
      </c>
      <c r="C99" s="57" t="s">
        <v>802</v>
      </c>
      <c r="D99" s="58">
        <f>Invoice!B104</f>
        <v>1</v>
      </c>
      <c r="E99" s="59">
        <f>'Shipping Invoice'!J104*$N$1</f>
        <v>23.42</v>
      </c>
      <c r="F99" s="59">
        <f t="shared" si="3"/>
        <v>23.42</v>
      </c>
      <c r="G99" s="60">
        <f t="shared" si="4"/>
        <v>892.06780000000015</v>
      </c>
      <c r="H99" s="63">
        <f t="shared" si="5"/>
        <v>892.06780000000015</v>
      </c>
    </row>
    <row r="100" spans="1:8" s="62" customFormat="1" ht="60">
      <c r="A100" s="56" t="str">
        <f>IF((LEN('Copy paste to Here'!G104))&gt;5,((CONCATENATE('Copy paste to Here'!G104," &amp; ",'Copy paste to Here'!D104,"  &amp;  ",'Copy paste to Here'!E104))),"Empty Cell")</f>
        <v xml:space="preserve">925 sterling silver ''Bend it yourself'' nose studs, 0.6mm (22g) with 1.5mm round clear SwarovskiⓇ crystal tops / 52 pcs per display box (in standard packing or in vacuum sealed packing to prevent tarnishing) &amp; Packing Option: Vacuum Sealed Packing to prevent tarnishing  &amp;  </v>
      </c>
      <c r="B100" s="57" t="str">
        <f>'Copy paste to Here'!C104</f>
        <v>NY9CXSW</v>
      </c>
      <c r="C100" s="57" t="s">
        <v>885</v>
      </c>
      <c r="D100" s="58">
        <f>Invoice!B105</f>
        <v>1</v>
      </c>
      <c r="E100" s="59">
        <f>'Shipping Invoice'!J105*$N$1</f>
        <v>20.23</v>
      </c>
      <c r="F100" s="59">
        <f t="shared" si="3"/>
        <v>20.23</v>
      </c>
      <c r="G100" s="60">
        <f t="shared" si="4"/>
        <v>770.56070000000011</v>
      </c>
      <c r="H100" s="63">
        <f t="shared" si="5"/>
        <v>770.56070000000011</v>
      </c>
    </row>
    <row r="101" spans="1:8" s="62" customFormat="1" ht="24">
      <c r="A101" s="56" t="str">
        <f>IF((LEN('Copy paste to Here'!G105))&gt;5,((CONCATENATE('Copy paste to Here'!G105," &amp; ",'Copy paste to Here'!D105,"  &amp;  ",'Copy paste to Here'!E105))),"Empty Cell")</f>
        <v xml:space="preserve">High polished surgical steel hinged segment ring, 16g (1.2mm) &amp; Length: 8mm  &amp;  </v>
      </c>
      <c r="B101" s="57" t="str">
        <f>'Copy paste to Here'!C105</f>
        <v>SEGH16</v>
      </c>
      <c r="C101" s="57" t="s">
        <v>65</v>
      </c>
      <c r="D101" s="58">
        <f>Invoice!B106</f>
        <v>5</v>
      </c>
      <c r="E101" s="59">
        <f>'Shipping Invoice'!J106*$N$1</f>
        <v>1.57</v>
      </c>
      <c r="F101" s="59">
        <f t="shared" si="3"/>
        <v>7.8500000000000005</v>
      </c>
      <c r="G101" s="60">
        <f t="shared" si="4"/>
        <v>59.801300000000005</v>
      </c>
      <c r="H101" s="63">
        <f t="shared" si="5"/>
        <v>299.00650000000002</v>
      </c>
    </row>
    <row r="102" spans="1:8" s="62" customFormat="1" ht="24">
      <c r="A102" s="56" t="str">
        <f>IF((LEN('Copy paste to Here'!G106))&gt;5,((CONCATENATE('Copy paste to Here'!G106," &amp; ",'Copy paste to Here'!D106,"  &amp;  ",'Copy paste to Here'!E106))),"Empty Cell")</f>
        <v xml:space="preserve">High polished surgical steel hinged segment ring, 16g (1.2mm) &amp; Length: 13mm  &amp;  </v>
      </c>
      <c r="B102" s="57" t="str">
        <f>'Copy paste to Here'!C106</f>
        <v>SEGH16</v>
      </c>
      <c r="C102" s="57" t="s">
        <v>65</v>
      </c>
      <c r="D102" s="58">
        <f>Invoice!B107</f>
        <v>4</v>
      </c>
      <c r="E102" s="59">
        <f>'Shipping Invoice'!J107*$N$1</f>
        <v>1.57</v>
      </c>
      <c r="F102" s="59">
        <f t="shared" si="3"/>
        <v>6.28</v>
      </c>
      <c r="G102" s="60">
        <f t="shared" si="4"/>
        <v>59.801300000000005</v>
      </c>
      <c r="H102" s="63">
        <f t="shared" si="5"/>
        <v>239.20520000000002</v>
      </c>
    </row>
    <row r="103" spans="1:8" s="62" customFormat="1" ht="24">
      <c r="A103" s="56" t="str">
        <f>IF((LEN('Copy paste to Here'!G107))&gt;5,((CONCATENATE('Copy paste to Here'!G107," &amp; ",'Copy paste to Here'!D107,"  &amp;  ",'Copy paste to Here'!E107))),"Empty Cell")</f>
        <v xml:space="preserve">High polished surgical steel hinged segment ring, 16g (1.2mm) &amp; Length: 16mm  &amp;  </v>
      </c>
      <c r="B103" s="57" t="str">
        <f>'Copy paste to Here'!C107</f>
        <v>SEGH16</v>
      </c>
      <c r="C103" s="57" t="s">
        <v>65</v>
      </c>
      <c r="D103" s="58">
        <f>Invoice!B108</f>
        <v>4</v>
      </c>
      <c r="E103" s="59">
        <f>'Shipping Invoice'!J108*$N$1</f>
        <v>1.57</v>
      </c>
      <c r="F103" s="59">
        <f t="shared" si="3"/>
        <v>6.28</v>
      </c>
      <c r="G103" s="60">
        <f t="shared" si="4"/>
        <v>59.801300000000005</v>
      </c>
      <c r="H103" s="63">
        <f t="shared" si="5"/>
        <v>239.20520000000002</v>
      </c>
    </row>
    <row r="104" spans="1:8" s="62" customFormat="1" ht="24">
      <c r="A104" s="56" t="str">
        <f>IF((LEN('Copy paste to Here'!G108))&gt;5,((CONCATENATE('Copy paste to Here'!G108," &amp; ",'Copy paste to Here'!D108,"  &amp;  ",'Copy paste to Here'!E108))),"Empty Cell")</f>
        <v xml:space="preserve">High polished surgical steel hinged segment ring, 20g (0.8mm) &amp; Length: 8mm  &amp;  </v>
      </c>
      <c r="B104" s="57" t="str">
        <f>'Copy paste to Here'!C108</f>
        <v>SEGH20</v>
      </c>
      <c r="C104" s="57" t="s">
        <v>806</v>
      </c>
      <c r="D104" s="58">
        <f>Invoice!B109</f>
        <v>10</v>
      </c>
      <c r="E104" s="59">
        <f>'Shipping Invoice'!J109*$N$1</f>
        <v>2.06</v>
      </c>
      <c r="F104" s="59">
        <f t="shared" si="3"/>
        <v>20.6</v>
      </c>
      <c r="G104" s="60">
        <f t="shared" si="4"/>
        <v>78.465400000000002</v>
      </c>
      <c r="H104" s="63">
        <f t="shared" si="5"/>
        <v>784.654</v>
      </c>
    </row>
    <row r="105" spans="1:8" s="62" customFormat="1" ht="25.5">
      <c r="A105" s="56" t="str">
        <f>IF((LEN('Copy paste to Here'!G109))&gt;5,((CONCATENATE('Copy paste to Here'!G109," &amp; ",'Copy paste to Here'!D109,"  &amp;  ",'Copy paste to Here'!E109))),"Empty Cell")</f>
        <v>PVD plated surgical steel hinged segment ring, 16g (1.2mm) &amp; Length: 8mm  &amp;  Color: Gold</v>
      </c>
      <c r="B105" s="57" t="str">
        <f>'Copy paste to Here'!C109</f>
        <v>SEGHT16</v>
      </c>
      <c r="C105" s="57" t="s">
        <v>68</v>
      </c>
      <c r="D105" s="58">
        <f>Invoice!B110</f>
        <v>3</v>
      </c>
      <c r="E105" s="59">
        <f>'Shipping Invoice'!J110*$N$1</f>
        <v>1.91</v>
      </c>
      <c r="F105" s="59">
        <f t="shared" si="3"/>
        <v>5.7299999999999995</v>
      </c>
      <c r="G105" s="60">
        <f t="shared" si="4"/>
        <v>72.751900000000006</v>
      </c>
      <c r="H105" s="63">
        <f t="shared" si="5"/>
        <v>218.25570000000002</v>
      </c>
    </row>
    <row r="106" spans="1:8" s="62" customFormat="1" ht="25.5">
      <c r="A106" s="56" t="str">
        <f>IF((LEN('Copy paste to Here'!G110))&gt;5,((CONCATENATE('Copy paste to Here'!G110," &amp; ",'Copy paste to Here'!D110,"  &amp;  ",'Copy paste to Here'!E110))),"Empty Cell")</f>
        <v>PVD plated surgical steel hinged segment ring, 16g (1.2mm) &amp; Length: 10mm  &amp;  Color: Gold</v>
      </c>
      <c r="B106" s="57" t="str">
        <f>'Copy paste to Here'!C110</f>
        <v>SEGHT16</v>
      </c>
      <c r="C106" s="57" t="s">
        <v>68</v>
      </c>
      <c r="D106" s="58">
        <f>Invoice!B111</f>
        <v>5</v>
      </c>
      <c r="E106" s="59">
        <f>'Shipping Invoice'!J111*$N$1</f>
        <v>1.91</v>
      </c>
      <c r="F106" s="59">
        <f t="shared" si="3"/>
        <v>9.5499999999999989</v>
      </c>
      <c r="G106" s="60">
        <f t="shared" si="4"/>
        <v>72.751900000000006</v>
      </c>
      <c r="H106" s="63">
        <f t="shared" si="5"/>
        <v>363.7595</v>
      </c>
    </row>
    <row r="107" spans="1:8" s="62" customFormat="1" ht="24">
      <c r="A107" s="56" t="str">
        <f>IF((LEN('Copy paste to Here'!G111))&gt;5,((CONCATENATE('Copy paste to Here'!G111," &amp; ",'Copy paste to Here'!D111,"  &amp;  ",'Copy paste to Here'!E111))),"Empty Cell")</f>
        <v xml:space="preserve">High polished annealed 316L steel seamless hoop ring, 20g (0.8mm) &amp; Length: 7mm  &amp;  </v>
      </c>
      <c r="B107" s="57" t="str">
        <f>'Copy paste to Here'!C111</f>
        <v>SEL20</v>
      </c>
      <c r="C107" s="57" t="s">
        <v>809</v>
      </c>
      <c r="D107" s="58">
        <f>Invoice!B112</f>
        <v>30</v>
      </c>
      <c r="E107" s="59">
        <f>'Shipping Invoice'!J112*$N$1</f>
        <v>0.24</v>
      </c>
      <c r="F107" s="59">
        <f t="shared" si="3"/>
        <v>7.1999999999999993</v>
      </c>
      <c r="G107" s="60">
        <f t="shared" si="4"/>
        <v>9.1416000000000004</v>
      </c>
      <c r="H107" s="63">
        <f t="shared" si="5"/>
        <v>274.24799999999999</v>
      </c>
    </row>
    <row r="108" spans="1:8" s="62" customFormat="1" ht="24">
      <c r="A108" s="56" t="str">
        <f>IF((LEN('Copy paste to Here'!G112))&gt;5,((CONCATENATE('Copy paste to Here'!G112," &amp; ",'Copy paste to Here'!D112,"  &amp;  ",'Copy paste to Here'!E112))),"Empty Cell")</f>
        <v xml:space="preserve">High polished annealed 316L steel seamless hoop ring, 20g (0.8mm) &amp; Length: 8mm  &amp;  </v>
      </c>
      <c r="B108" s="57" t="str">
        <f>'Copy paste to Here'!C112</f>
        <v>SEL20</v>
      </c>
      <c r="C108" s="57" t="s">
        <v>809</v>
      </c>
      <c r="D108" s="58">
        <f>Invoice!B113</f>
        <v>30</v>
      </c>
      <c r="E108" s="59">
        <f>'Shipping Invoice'!J113*$N$1</f>
        <v>0.24</v>
      </c>
      <c r="F108" s="59">
        <f t="shared" si="3"/>
        <v>7.1999999999999993</v>
      </c>
      <c r="G108" s="60">
        <f t="shared" si="4"/>
        <v>9.1416000000000004</v>
      </c>
      <c r="H108" s="63">
        <f t="shared" si="5"/>
        <v>274.24799999999999</v>
      </c>
    </row>
    <row r="109" spans="1:8" s="62" customFormat="1" ht="24">
      <c r="A109" s="56" t="str">
        <f>IF((LEN('Copy paste to Here'!G113))&gt;5,((CONCATENATE('Copy paste to Here'!G113," &amp; ",'Copy paste to Here'!D113,"  &amp;  ",'Copy paste to Here'!E113))),"Empty Cell")</f>
        <v xml:space="preserve">High polished annealed 316L steel seamless hoop ring, 20g (0.8mm) &amp; Length: 10mm  &amp;  </v>
      </c>
      <c r="B109" s="57" t="str">
        <f>'Copy paste to Here'!C113</f>
        <v>SEL20</v>
      </c>
      <c r="C109" s="57" t="s">
        <v>809</v>
      </c>
      <c r="D109" s="58">
        <f>Invoice!B114</f>
        <v>20</v>
      </c>
      <c r="E109" s="59">
        <f>'Shipping Invoice'!J114*$N$1</f>
        <v>0.24</v>
      </c>
      <c r="F109" s="59">
        <f t="shared" si="3"/>
        <v>4.8</v>
      </c>
      <c r="G109" s="60">
        <f t="shared" si="4"/>
        <v>9.1416000000000004</v>
      </c>
      <c r="H109" s="63">
        <f t="shared" si="5"/>
        <v>182.83199999999999</v>
      </c>
    </row>
    <row r="110" spans="1:8" s="62" customFormat="1" ht="24">
      <c r="A110" s="56" t="str">
        <f>IF((LEN('Copy paste to Here'!G114))&gt;5,((CONCATENATE('Copy paste to Here'!G114," &amp; ",'Copy paste to Here'!D114,"  &amp;  ",'Copy paste to Here'!E114))),"Empty Cell")</f>
        <v>PVD plated annealed 316L steel seamless hoop ring, 20g (0.8mm) &amp; Length: 6mm  &amp;  Color: Gold</v>
      </c>
      <c r="B110" s="57" t="str">
        <f>'Copy paste to Here'!C114</f>
        <v>SELT20</v>
      </c>
      <c r="C110" s="57" t="s">
        <v>98</v>
      </c>
      <c r="D110" s="58">
        <f>Invoice!B115</f>
        <v>15</v>
      </c>
      <c r="E110" s="59">
        <f>'Shipping Invoice'!J115*$N$1</f>
        <v>0.57999999999999996</v>
      </c>
      <c r="F110" s="59">
        <f t="shared" si="3"/>
        <v>8.6999999999999993</v>
      </c>
      <c r="G110" s="60">
        <f t="shared" si="4"/>
        <v>22.092200000000002</v>
      </c>
      <c r="H110" s="63">
        <f t="shared" si="5"/>
        <v>331.38300000000004</v>
      </c>
    </row>
    <row r="111" spans="1:8" s="62" customFormat="1" ht="24">
      <c r="A111" s="56" t="str">
        <f>IF((LEN('Copy paste to Here'!G115))&gt;5,((CONCATENATE('Copy paste to Here'!G115," &amp; ",'Copy paste to Here'!D115,"  &amp;  ",'Copy paste to Here'!E115))),"Empty Cell")</f>
        <v>PVD plated annealed 316L steel seamless hoop ring, 20g (0.8mm) &amp; Length: 8mm  &amp;  Color: Black</v>
      </c>
      <c r="B111" s="57" t="str">
        <f>'Copy paste to Here'!C115</f>
        <v>SELT20</v>
      </c>
      <c r="C111" s="57" t="s">
        <v>98</v>
      </c>
      <c r="D111" s="58">
        <f>Invoice!B116</f>
        <v>20</v>
      </c>
      <c r="E111" s="59">
        <f>'Shipping Invoice'!J116*$N$1</f>
        <v>0.57999999999999996</v>
      </c>
      <c r="F111" s="59">
        <f t="shared" si="3"/>
        <v>11.6</v>
      </c>
      <c r="G111" s="60">
        <f t="shared" si="4"/>
        <v>22.092200000000002</v>
      </c>
      <c r="H111" s="63">
        <f t="shared" si="5"/>
        <v>441.84400000000005</v>
      </c>
    </row>
    <row r="112" spans="1:8" s="62" customFormat="1" ht="24">
      <c r="A112" s="56" t="str">
        <f>IF((LEN('Copy paste to Here'!G116))&gt;5,((CONCATENATE('Copy paste to Here'!G116," &amp; ",'Copy paste to Here'!D116,"  &amp;  ",'Copy paste to Here'!E116))),"Empty Cell")</f>
        <v>PVD plated annealed 316L steel seamless hoop ring, 20g (0.8mm) &amp; Length: 8mm  &amp;  Color: Gold</v>
      </c>
      <c r="B112" s="57" t="str">
        <f>'Copy paste to Here'!C116</f>
        <v>SELT20</v>
      </c>
      <c r="C112" s="57" t="s">
        <v>98</v>
      </c>
      <c r="D112" s="58">
        <f>Invoice!B117</f>
        <v>20</v>
      </c>
      <c r="E112" s="59">
        <f>'Shipping Invoice'!J117*$N$1</f>
        <v>0.57999999999999996</v>
      </c>
      <c r="F112" s="59">
        <f t="shared" si="3"/>
        <v>11.6</v>
      </c>
      <c r="G112" s="60">
        <f t="shared" si="4"/>
        <v>22.092200000000002</v>
      </c>
      <c r="H112" s="63">
        <f t="shared" si="5"/>
        <v>441.84400000000005</v>
      </c>
    </row>
    <row r="113" spans="1:8" s="62" customFormat="1" ht="24">
      <c r="A113" s="56" t="str">
        <f>IF((LEN('Copy paste to Here'!G117))&gt;5,((CONCATENATE('Copy paste to Here'!G117," &amp; ",'Copy paste to Here'!D117,"  &amp;  ",'Copy paste to Here'!E117))),"Empty Cell")</f>
        <v>Annealed 316L steel seamless hoop ring, 20g (0.8mm) with a 2mm prong set CZ &amp; Size: 8mm  &amp;  Cz Color: Clear</v>
      </c>
      <c r="B113" s="57" t="str">
        <f>'Copy paste to Here'!C117</f>
        <v>SELZ20</v>
      </c>
      <c r="C113" s="57" t="s">
        <v>812</v>
      </c>
      <c r="D113" s="58">
        <f>Invoice!B118</f>
        <v>20</v>
      </c>
      <c r="E113" s="59">
        <f>'Shipping Invoice'!J118*$N$1</f>
        <v>0.78</v>
      </c>
      <c r="F113" s="59">
        <f t="shared" si="3"/>
        <v>15.600000000000001</v>
      </c>
      <c r="G113" s="60">
        <f t="shared" si="4"/>
        <v>29.710200000000004</v>
      </c>
      <c r="H113" s="63">
        <f t="shared" si="5"/>
        <v>594.20400000000006</v>
      </c>
    </row>
    <row r="114" spans="1:8" s="62" customFormat="1" ht="24">
      <c r="A114" s="56" t="str">
        <f>IF((LEN('Copy paste to Here'!G118))&gt;5,((CONCATENATE('Copy paste to Here'!G118," &amp; ",'Copy paste to Here'!D118,"  &amp;  ",'Copy paste to Here'!E118))),"Empty Cell")</f>
        <v xml:space="preserve">Anodized surgical steel nose bone, 20g (0.8mm) with 2mm ball shaped top &amp; Color: Gold  &amp;  </v>
      </c>
      <c r="B114" s="57" t="str">
        <f>'Copy paste to Here'!C118</f>
        <v>SNBBT</v>
      </c>
      <c r="C114" s="57" t="s">
        <v>814</v>
      </c>
      <c r="D114" s="58">
        <f>Invoice!B119</f>
        <v>20</v>
      </c>
      <c r="E114" s="59">
        <f>'Shipping Invoice'!J119*$N$1</f>
        <v>0.38</v>
      </c>
      <c r="F114" s="59">
        <f t="shared" si="3"/>
        <v>7.6</v>
      </c>
      <c r="G114" s="60">
        <f t="shared" si="4"/>
        <v>14.474200000000002</v>
      </c>
      <c r="H114" s="63">
        <f t="shared" si="5"/>
        <v>289.48400000000004</v>
      </c>
    </row>
    <row r="115" spans="1:8" s="62" customFormat="1" ht="48">
      <c r="A115" s="56" t="str">
        <f>IF((LEN('Copy paste to Here'!G119))&gt;5,((CONCATENATE('Copy paste to Here'!G119," &amp; ",'Copy paste to Here'!D119,"  &amp;  ",'Copy paste to Here'!E119))),"Empty Cell")</f>
        <v>316L steel internal threading Tragus Labret post, 16g (1.2mm) with an upper 2mm to 5mm prong set round CZ stone for triple tragus piercings &amp; Length: 6mm with 2mm top part  &amp;  Cz Color: Clear</v>
      </c>
      <c r="B115" s="57" t="str">
        <f>'Copy paste to Here'!C119</f>
        <v>TLBCZIN</v>
      </c>
      <c r="C115" s="57" t="s">
        <v>886</v>
      </c>
      <c r="D115" s="58">
        <f>Invoice!B120</f>
        <v>20</v>
      </c>
      <c r="E115" s="59">
        <f>'Shipping Invoice'!J120*$N$1</f>
        <v>1.1200000000000001</v>
      </c>
      <c r="F115" s="59">
        <f t="shared" si="3"/>
        <v>22.400000000000002</v>
      </c>
      <c r="G115" s="60">
        <f t="shared" si="4"/>
        <v>42.660800000000009</v>
      </c>
      <c r="H115" s="63">
        <f t="shared" si="5"/>
        <v>853.21600000000012</v>
      </c>
    </row>
    <row r="116" spans="1:8" s="62" customFormat="1" ht="48">
      <c r="A116" s="56" t="str">
        <f>IF((LEN('Copy paste to Here'!G120))&gt;5,((CONCATENATE('Copy paste to Here'!G120," &amp; ",'Copy paste to Here'!D120,"  &amp;  ",'Copy paste to Here'!E120))),"Empty Cell")</f>
        <v>316L steel internal threading Tragus Labret post, 16g (1.2mm) with an upper 2mm to 5mm prong set round CZ stone for triple tragus piercings &amp; Length: 8mm with 3mm top part  &amp;  Cz Color: Clear</v>
      </c>
      <c r="B116" s="57" t="str">
        <f>'Copy paste to Here'!C120</f>
        <v>TLBCZIN</v>
      </c>
      <c r="C116" s="57" t="s">
        <v>887</v>
      </c>
      <c r="D116" s="58">
        <f>Invoice!B121</f>
        <v>20</v>
      </c>
      <c r="E116" s="59">
        <f>'Shipping Invoice'!J121*$N$1</f>
        <v>1.22</v>
      </c>
      <c r="F116" s="59">
        <f t="shared" si="3"/>
        <v>24.4</v>
      </c>
      <c r="G116" s="60">
        <f t="shared" si="4"/>
        <v>46.469800000000006</v>
      </c>
      <c r="H116" s="63">
        <f t="shared" si="5"/>
        <v>929.39600000000019</v>
      </c>
    </row>
    <row r="117" spans="1:8" s="62" customFormat="1" ht="36">
      <c r="A117" s="56" t="str">
        <f>IF((LEN('Copy paste to Here'!G121))&gt;5,((CONCATENATE('Copy paste to Here'!G121," &amp; ",'Copy paste to Here'!D121,"  &amp;  ",'Copy paste to Here'!E121))),"Empty Cell")</f>
        <v>316L steel Tragus Labret, 16g (1.2mm) with a tiny 2.5mm round base plate suitable for tragus piercings and a feather shaped top &amp; Length: 6mm  &amp;  Color: # 1 in picture</v>
      </c>
      <c r="B117" s="57" t="str">
        <f>'Copy paste to Here'!C121</f>
        <v>TLBFE</v>
      </c>
      <c r="C117" s="57" t="s">
        <v>888</v>
      </c>
      <c r="D117" s="58">
        <f>Invoice!B122</f>
        <v>5</v>
      </c>
      <c r="E117" s="59">
        <f>'Shipping Invoice'!J122*$N$1</f>
        <v>0.88</v>
      </c>
      <c r="F117" s="59">
        <f t="shared" si="3"/>
        <v>4.4000000000000004</v>
      </c>
      <c r="G117" s="60">
        <f t="shared" si="4"/>
        <v>33.519200000000005</v>
      </c>
      <c r="H117" s="63">
        <f t="shared" si="5"/>
        <v>167.59600000000003</v>
      </c>
    </row>
    <row r="118" spans="1:8" s="62" customFormat="1" ht="36">
      <c r="A118" s="56" t="str">
        <f>IF((LEN('Copy paste to Here'!G122))&gt;5,((CONCATENATE('Copy paste to Here'!G122," &amp; ",'Copy paste to Here'!D122,"  &amp;  ",'Copy paste to Here'!E122))),"Empty Cell")</f>
        <v>316L steel Tragus Labret, 16g (1.2mm) with a tiny 2.5mm round base plate suitable for tragus piercings and a feather shaped top &amp; Length: 8mm  &amp;  Color: # 1 in picture</v>
      </c>
      <c r="B118" s="57" t="str">
        <f>'Copy paste to Here'!C122</f>
        <v>TLBFE</v>
      </c>
      <c r="C118" s="57" t="s">
        <v>888</v>
      </c>
      <c r="D118" s="58">
        <f>Invoice!B123</f>
        <v>5</v>
      </c>
      <c r="E118" s="59">
        <f>'Shipping Invoice'!J123*$N$1</f>
        <v>0.88</v>
      </c>
      <c r="F118" s="59">
        <f t="shared" si="3"/>
        <v>4.4000000000000004</v>
      </c>
      <c r="G118" s="60">
        <f t="shared" si="4"/>
        <v>33.519200000000005</v>
      </c>
      <c r="H118" s="63">
        <f t="shared" si="5"/>
        <v>167.59600000000003</v>
      </c>
    </row>
    <row r="119" spans="1:8" s="62" customFormat="1" ht="24">
      <c r="A119" s="56" t="str">
        <f>IF((LEN('Copy paste to Here'!G123))&gt;5,((CONCATENATE('Copy paste to Here'!G123," &amp; ",'Copy paste to Here'!D123,"  &amp;  ",'Copy paste to Here'!E123))),"Empty Cell")</f>
        <v>Titanium G23 belly banana, 14g (1.6mm) with 8mm &amp; 5mm bezel set jewel ball &amp; Length: 8mm  &amp;  Crystal Color: Clear</v>
      </c>
      <c r="B119" s="57" t="str">
        <f>'Copy paste to Here'!C123</f>
        <v>UBN2CG</v>
      </c>
      <c r="C119" s="57" t="s">
        <v>821</v>
      </c>
      <c r="D119" s="58">
        <f>Invoice!B124</f>
        <v>5</v>
      </c>
      <c r="E119" s="59">
        <f>'Shipping Invoice'!J124*$N$1</f>
        <v>2.11</v>
      </c>
      <c r="F119" s="59">
        <f t="shared" si="3"/>
        <v>10.549999999999999</v>
      </c>
      <c r="G119" s="60">
        <f t="shared" si="4"/>
        <v>80.369900000000001</v>
      </c>
      <c r="H119" s="63">
        <f t="shared" si="5"/>
        <v>401.84950000000003</v>
      </c>
    </row>
    <row r="120" spans="1:8" s="62" customFormat="1" ht="24">
      <c r="A120" s="56" t="str">
        <f>IF((LEN('Copy paste to Here'!G124))&gt;5,((CONCATENATE('Copy paste to Here'!G124," &amp; ",'Copy paste to Here'!D124,"  &amp;  ",'Copy paste to Here'!E124))),"Empty Cell")</f>
        <v>Titanium G23 belly banana, 14g (1.6mm) with 8mm &amp; 5mm bezel set jewel ball &amp; Length: 8mm  &amp;  Crystal Color: AB</v>
      </c>
      <c r="B120" s="57" t="str">
        <f>'Copy paste to Here'!C124</f>
        <v>UBN2CG</v>
      </c>
      <c r="C120" s="57" t="s">
        <v>821</v>
      </c>
      <c r="D120" s="58">
        <f>Invoice!B125</f>
        <v>3</v>
      </c>
      <c r="E120" s="59">
        <f>'Shipping Invoice'!J125*$N$1</f>
        <v>2.11</v>
      </c>
      <c r="F120" s="59">
        <f t="shared" si="3"/>
        <v>6.33</v>
      </c>
      <c r="G120" s="60">
        <f t="shared" si="4"/>
        <v>80.369900000000001</v>
      </c>
      <c r="H120" s="63">
        <f t="shared" si="5"/>
        <v>241.1097</v>
      </c>
    </row>
    <row r="121" spans="1:8" s="62" customFormat="1" ht="24">
      <c r="A121" s="56" t="str">
        <f>IF((LEN('Copy paste to Here'!G125))&gt;5,((CONCATENATE('Copy paste to Here'!G125," &amp; ",'Copy paste to Here'!D125,"  &amp;  ",'Copy paste to Here'!E125))),"Empty Cell")</f>
        <v>Titanium G23 belly banana, 14g (1.6mm) with 8mm &amp; 5mm bezel set jewel ball &amp; Length: 10mm  &amp;  Crystal Color: Clear</v>
      </c>
      <c r="B121" s="57" t="str">
        <f>'Copy paste to Here'!C125</f>
        <v>UBN2CG</v>
      </c>
      <c r="C121" s="57" t="s">
        <v>821</v>
      </c>
      <c r="D121" s="58">
        <f>Invoice!B126</f>
        <v>5</v>
      </c>
      <c r="E121" s="59">
        <f>'Shipping Invoice'!J126*$N$1</f>
        <v>2.11</v>
      </c>
      <c r="F121" s="59">
        <f t="shared" si="3"/>
        <v>10.549999999999999</v>
      </c>
      <c r="G121" s="60">
        <f t="shared" si="4"/>
        <v>80.369900000000001</v>
      </c>
      <c r="H121" s="63">
        <f t="shared" si="5"/>
        <v>401.84950000000003</v>
      </c>
    </row>
    <row r="122" spans="1:8" s="62" customFormat="1" ht="24">
      <c r="A122" s="56" t="str">
        <f>IF((LEN('Copy paste to Here'!G126))&gt;5,((CONCATENATE('Copy paste to Here'!G126," &amp; ",'Copy paste to Here'!D126,"  &amp;  ",'Copy paste to Here'!E126))),"Empty Cell")</f>
        <v>Titanium G23 belly banana, 14g (1.6mm) with 8mm &amp; 5mm bezel set jewel ball &amp; Length: 10mm  &amp;  Crystal Color: AB</v>
      </c>
      <c r="B122" s="57" t="str">
        <f>'Copy paste to Here'!C126</f>
        <v>UBN2CG</v>
      </c>
      <c r="C122" s="57" t="s">
        <v>821</v>
      </c>
      <c r="D122" s="58">
        <f>Invoice!B127</f>
        <v>3</v>
      </c>
      <c r="E122" s="59">
        <f>'Shipping Invoice'!J127*$N$1</f>
        <v>2.11</v>
      </c>
      <c r="F122" s="59">
        <f t="shared" si="3"/>
        <v>6.33</v>
      </c>
      <c r="G122" s="60">
        <f t="shared" si="4"/>
        <v>80.369900000000001</v>
      </c>
      <c r="H122" s="63">
        <f t="shared" si="5"/>
        <v>241.1097</v>
      </c>
    </row>
    <row r="123" spans="1:8" s="62" customFormat="1" ht="24">
      <c r="A123" s="56" t="str">
        <f>IF((LEN('Copy paste to Here'!G127))&gt;5,((CONCATENATE('Copy paste to Here'!G127," &amp; ",'Copy paste to Here'!D127,"  &amp;  ",'Copy paste to Here'!E127))),"Empty Cell")</f>
        <v>Titanium G23 belly banana, 14g (1.6mm) with 8mm &amp; 5mm bezel set jewel ball &amp; Length: 12mm  &amp;  Crystal Color: Clear</v>
      </c>
      <c r="B123" s="57" t="str">
        <f>'Copy paste to Here'!C127</f>
        <v>UBN2CG</v>
      </c>
      <c r="C123" s="57" t="s">
        <v>821</v>
      </c>
      <c r="D123" s="58">
        <f>Invoice!B128</f>
        <v>5</v>
      </c>
      <c r="E123" s="59">
        <f>'Shipping Invoice'!J128*$N$1</f>
        <v>2.11</v>
      </c>
      <c r="F123" s="59">
        <f t="shared" si="3"/>
        <v>10.549999999999999</v>
      </c>
      <c r="G123" s="60">
        <f t="shared" si="4"/>
        <v>80.369900000000001</v>
      </c>
      <c r="H123" s="63">
        <f t="shared" si="5"/>
        <v>401.84950000000003</v>
      </c>
    </row>
    <row r="124" spans="1:8" s="62" customFormat="1" ht="24">
      <c r="A124" s="56" t="str">
        <f>IF((LEN('Copy paste to Here'!G128))&gt;5,((CONCATENATE('Copy paste to Here'!G128," &amp; ",'Copy paste to Here'!D128,"  &amp;  ",'Copy paste to Here'!E128))),"Empty Cell")</f>
        <v>Titanium G23 belly banana, 14g (1.6mm) with 8mm &amp; 5mm bezel set jewel ball &amp; Length: 12mm  &amp;  Crystal Color: AB</v>
      </c>
      <c r="B124" s="57" t="str">
        <f>'Copy paste to Here'!C128</f>
        <v>UBN2CG</v>
      </c>
      <c r="C124" s="57" t="s">
        <v>821</v>
      </c>
      <c r="D124" s="58">
        <f>Invoice!B129</f>
        <v>3</v>
      </c>
      <c r="E124" s="59">
        <f>'Shipping Invoice'!J129*$N$1</f>
        <v>2.11</v>
      </c>
      <c r="F124" s="59">
        <f t="shared" si="3"/>
        <v>6.33</v>
      </c>
      <c r="G124" s="60">
        <f t="shared" si="4"/>
        <v>80.369900000000001</v>
      </c>
      <c r="H124" s="63">
        <f t="shared" si="5"/>
        <v>241.1097</v>
      </c>
    </row>
    <row r="125" spans="1:8" s="62" customFormat="1" ht="36">
      <c r="A125" s="56" t="str">
        <f>IF((LEN('Copy paste to Here'!G129))&gt;5,((CONCATENATE('Copy paste to Here'!G129," &amp; ",'Copy paste to Here'!D129,"  &amp;  ",'Copy paste to Here'!E129))),"Empty Cell")</f>
        <v>Titanium G23 internally threaded labret, 1.2mm (16g) with four balls in descending curve shape design top (left and right side options) &amp; Length: 7mm  &amp;  Design: Left side</v>
      </c>
      <c r="B125" s="57" t="str">
        <f>'Copy paste to Here'!C129</f>
        <v>ULBIN51</v>
      </c>
      <c r="C125" s="57" t="s">
        <v>889</v>
      </c>
      <c r="D125" s="58">
        <f>Invoice!B130</f>
        <v>4</v>
      </c>
      <c r="E125" s="59">
        <f>'Shipping Invoice'!J130*$N$1</f>
        <v>2.41</v>
      </c>
      <c r="F125" s="59">
        <f t="shared" si="3"/>
        <v>9.64</v>
      </c>
      <c r="G125" s="60">
        <f t="shared" si="4"/>
        <v>91.796900000000008</v>
      </c>
      <c r="H125" s="63">
        <f t="shared" si="5"/>
        <v>367.18760000000003</v>
      </c>
    </row>
    <row r="126" spans="1:8" s="62" customFormat="1" ht="36">
      <c r="A126" s="56" t="str">
        <f>IF((LEN('Copy paste to Here'!G130))&gt;5,((CONCATENATE('Copy paste to Here'!G130," &amp; ",'Copy paste to Here'!D130,"  &amp;  ",'Copy paste to Here'!E130))),"Empty Cell")</f>
        <v>Titanium G23 internally threaded labret, 1.2mm (16g) with four balls in descending curve shape design top (left and right side options) &amp; Length: 7mm  &amp;  Design: Right side</v>
      </c>
      <c r="B126" s="57" t="str">
        <f>'Copy paste to Here'!C130</f>
        <v>ULBIN51</v>
      </c>
      <c r="C126" s="57" t="s">
        <v>890</v>
      </c>
      <c r="D126" s="58">
        <f>Invoice!B131</f>
        <v>4</v>
      </c>
      <c r="E126" s="59">
        <f>'Shipping Invoice'!J131*$N$1</f>
        <v>2.41</v>
      </c>
      <c r="F126" s="59">
        <f t="shared" si="3"/>
        <v>9.64</v>
      </c>
      <c r="G126" s="60">
        <f t="shared" si="4"/>
        <v>91.796900000000008</v>
      </c>
      <c r="H126" s="63">
        <f t="shared" si="5"/>
        <v>367.18760000000003</v>
      </c>
    </row>
    <row r="127" spans="1:8" s="62" customFormat="1" ht="24">
      <c r="A127" s="56" t="str">
        <f>IF((LEN('Copy paste to Here'!G131))&gt;5,((CONCATENATE('Copy paste to Here'!G131," &amp; ",'Copy paste to Here'!D131,"  &amp;  ",'Copy paste to Here'!E131))),"Empty Cell")</f>
        <v xml:space="preserve">Pack of 10 pcs. of 3mm high polished surgical steel balls with 1.2mm threading (16g) &amp;   &amp;  </v>
      </c>
      <c r="B127" s="57" t="str">
        <f>'Copy paste to Here'!C131</f>
        <v>XBAL3</v>
      </c>
      <c r="C127" s="57" t="s">
        <v>826</v>
      </c>
      <c r="D127" s="58">
        <f>Invoice!B132</f>
        <v>4</v>
      </c>
      <c r="E127" s="59">
        <f>'Shipping Invoice'!J132*$N$1</f>
        <v>0.6</v>
      </c>
      <c r="F127" s="59">
        <f t="shared" si="3"/>
        <v>2.4</v>
      </c>
      <c r="G127" s="60">
        <f t="shared" si="4"/>
        <v>22.854000000000003</v>
      </c>
      <c r="H127" s="63">
        <f t="shared" si="5"/>
        <v>91.416000000000011</v>
      </c>
    </row>
    <row r="128" spans="1:8" s="62" customFormat="1" ht="24">
      <c r="A128" s="56" t="str">
        <f>IF((LEN('Copy paste to Here'!G132))&gt;5,((CONCATENATE('Copy paste to Here'!G132," &amp; ",'Copy paste to Here'!D132,"  &amp;  ",'Copy paste to Here'!E132))),"Empty Cell")</f>
        <v xml:space="preserve">Pack of 10 pcs. of 4mm high polished surgical steel balls with 1.2mm threading (16g) &amp;   &amp;  </v>
      </c>
      <c r="B128" s="57" t="str">
        <f>'Copy paste to Here'!C132</f>
        <v>XBAL4S</v>
      </c>
      <c r="C128" s="57" t="s">
        <v>828</v>
      </c>
      <c r="D128" s="58">
        <f>Invoice!B133</f>
        <v>4</v>
      </c>
      <c r="E128" s="59">
        <f>'Shipping Invoice'!J133*$N$1</f>
        <v>0.71</v>
      </c>
      <c r="F128" s="59">
        <f t="shared" si="3"/>
        <v>2.84</v>
      </c>
      <c r="G128" s="60">
        <f t="shared" si="4"/>
        <v>27.043900000000001</v>
      </c>
      <c r="H128" s="63">
        <f t="shared" si="5"/>
        <v>108.1756</v>
      </c>
    </row>
    <row r="129" spans="1:8" s="62" customFormat="1" ht="24">
      <c r="A129" s="56" t="str">
        <f>IF((LEN('Copy paste to Here'!G133))&gt;5,((CONCATENATE('Copy paste to Here'!G133," &amp; ",'Copy paste to Here'!D133,"  &amp;  ",'Copy paste to Here'!E133))),"Empty Cell")</f>
        <v xml:space="preserve">Pack of 10 pcs. of 5mm high polished surgical steel balls with 1.6mm threading (14g) &amp;   &amp;  </v>
      </c>
      <c r="B129" s="57" t="str">
        <f>'Copy paste to Here'!C133</f>
        <v>XBAL5</v>
      </c>
      <c r="C129" s="57" t="s">
        <v>830</v>
      </c>
      <c r="D129" s="58">
        <f>Invoice!B134</f>
        <v>3</v>
      </c>
      <c r="E129" s="59">
        <f>'Shipping Invoice'!J134*$N$1</f>
        <v>0.74</v>
      </c>
      <c r="F129" s="59">
        <f t="shared" si="3"/>
        <v>2.2199999999999998</v>
      </c>
      <c r="G129" s="60">
        <f t="shared" si="4"/>
        <v>28.186600000000002</v>
      </c>
      <c r="H129" s="63">
        <f t="shared" si="5"/>
        <v>84.55980000000001</v>
      </c>
    </row>
    <row r="130" spans="1:8" s="62" customFormat="1" ht="25.5">
      <c r="A130" s="56" t="str">
        <f>IF((LEN('Copy paste to Here'!G134))&gt;5,((CONCATENATE('Copy paste to Here'!G134," &amp; ",'Copy paste to Here'!D134,"  &amp;  ",'Copy paste to Here'!E134))),"Empty Cell")</f>
        <v xml:space="preserve">Pack of 10 pcs. of high polished 316L steel barbell posts - threading 1.2mm (16g) &amp; Length: 8mm  &amp;  </v>
      </c>
      <c r="B130" s="57" t="str">
        <f>'Copy paste to Here'!C134</f>
        <v>XBB16G</v>
      </c>
      <c r="C130" s="57" t="s">
        <v>891</v>
      </c>
      <c r="D130" s="58">
        <f>Invoice!B135</f>
        <v>1</v>
      </c>
      <c r="E130" s="59">
        <f>'Shipping Invoice'!J135*$N$1</f>
        <v>0.59</v>
      </c>
      <c r="F130" s="59">
        <f t="shared" si="3"/>
        <v>0.59</v>
      </c>
      <c r="G130" s="60">
        <f t="shared" si="4"/>
        <v>22.473100000000002</v>
      </c>
      <c r="H130" s="63">
        <f t="shared" si="5"/>
        <v>22.473100000000002</v>
      </c>
    </row>
    <row r="131" spans="1:8" s="62" customFormat="1" ht="25.5">
      <c r="A131" s="56" t="str">
        <f>IF((LEN('Copy paste to Here'!G135))&gt;5,((CONCATENATE('Copy paste to Here'!G135," &amp; ",'Copy paste to Here'!D135,"  &amp;  ",'Copy paste to Here'!E135))),"Empty Cell")</f>
        <v xml:space="preserve">Pack of 10 pcs. of high polished 316L steel barbell posts - threading 1.2mm (16g) &amp; Length: 10mm  &amp;  </v>
      </c>
      <c r="B131" s="57" t="str">
        <f>'Copy paste to Here'!C135</f>
        <v>XBB16G</v>
      </c>
      <c r="C131" s="57" t="s">
        <v>891</v>
      </c>
      <c r="D131" s="58">
        <f>Invoice!B136</f>
        <v>1</v>
      </c>
      <c r="E131" s="59">
        <f>'Shipping Invoice'!J136*$N$1</f>
        <v>0.59</v>
      </c>
      <c r="F131" s="59">
        <f t="shared" si="3"/>
        <v>0.59</v>
      </c>
      <c r="G131" s="60">
        <f t="shared" si="4"/>
        <v>22.473100000000002</v>
      </c>
      <c r="H131" s="63">
        <f t="shared" si="5"/>
        <v>22.473100000000002</v>
      </c>
    </row>
    <row r="132" spans="1:8" s="62" customFormat="1" ht="24">
      <c r="A132" s="56" t="str">
        <f>IF((LEN('Copy paste to Here'!G136))&gt;5,((CONCATENATE('Copy paste to Here'!G136," &amp; ",'Copy paste to Here'!D136,"  &amp;  ",'Copy paste to Here'!E136))),"Empty Cell")</f>
        <v xml:space="preserve">Pack of 10 pcs. of 3mm anodized surgical steel balls with threading 1.2mm (16g) &amp; Color: Gold  &amp;  </v>
      </c>
      <c r="B132" s="57" t="str">
        <f>'Copy paste to Here'!C136</f>
        <v>XBT3S</v>
      </c>
      <c r="C132" s="57" t="s">
        <v>834</v>
      </c>
      <c r="D132" s="58">
        <f>Invoice!B137</f>
        <v>2</v>
      </c>
      <c r="E132" s="59">
        <f>'Shipping Invoice'!J137*$N$1</f>
        <v>1.92</v>
      </c>
      <c r="F132" s="59">
        <f t="shared" si="3"/>
        <v>3.84</v>
      </c>
      <c r="G132" s="60">
        <f t="shared" si="4"/>
        <v>73.132800000000003</v>
      </c>
      <c r="H132" s="63">
        <f t="shared" si="5"/>
        <v>146.26560000000001</v>
      </c>
    </row>
    <row r="133" spans="1:8" s="62" customFormat="1" ht="24">
      <c r="A133" s="56" t="str">
        <f>IF((LEN('Copy paste to Here'!G137))&gt;5,((CONCATENATE('Copy paste to Here'!G137," &amp; ",'Copy paste to Here'!D137,"  &amp;  ",'Copy paste to Here'!E137))),"Empty Cell")</f>
        <v xml:space="preserve">Pack of 10 pcs. of 3mm anodized surgical steel cones with threading 1.2mm (16g) &amp; Color: Black  &amp;  </v>
      </c>
      <c r="B133" s="57" t="str">
        <f>'Copy paste to Here'!C137</f>
        <v>XCNT3S</v>
      </c>
      <c r="C133" s="57" t="s">
        <v>836</v>
      </c>
      <c r="D133" s="58">
        <f>Invoice!B138</f>
        <v>2</v>
      </c>
      <c r="E133" s="59">
        <f>'Shipping Invoice'!J138*$N$1</f>
        <v>1.91</v>
      </c>
      <c r="F133" s="59">
        <f t="shared" si="3"/>
        <v>3.82</v>
      </c>
      <c r="G133" s="60">
        <f t="shared" si="4"/>
        <v>72.751900000000006</v>
      </c>
      <c r="H133" s="63">
        <f t="shared" si="5"/>
        <v>145.50380000000001</v>
      </c>
    </row>
    <row r="134" spans="1:8" s="62" customFormat="1" ht="24">
      <c r="A134" s="56" t="str">
        <f>IF((LEN('Copy paste to Here'!G138))&gt;5,((CONCATENATE('Copy paste to Here'!G138," &amp; ",'Copy paste to Here'!D138,"  &amp;  ",'Copy paste to Here'!E138))),"Empty Cell")</f>
        <v xml:space="preserve">Pack of 10 pcs. of 3mm anodized surgical steel cones with threading 1.2mm (16g) &amp; Color: Rainbow  &amp;  </v>
      </c>
      <c r="B134" s="57" t="str">
        <f>'Copy paste to Here'!C138</f>
        <v>XCNT3S</v>
      </c>
      <c r="C134" s="57" t="s">
        <v>836</v>
      </c>
      <c r="D134" s="58">
        <f>Invoice!B139</f>
        <v>1</v>
      </c>
      <c r="E134" s="59">
        <f>'Shipping Invoice'!J139*$N$1</f>
        <v>1.91</v>
      </c>
      <c r="F134" s="59">
        <f t="shared" si="3"/>
        <v>1.91</v>
      </c>
      <c r="G134" s="60">
        <f t="shared" si="4"/>
        <v>72.751900000000006</v>
      </c>
      <c r="H134" s="63">
        <f t="shared" si="5"/>
        <v>72.751900000000006</v>
      </c>
    </row>
    <row r="135" spans="1:8" s="62" customFormat="1" ht="24">
      <c r="A135" s="56" t="str">
        <f>IF((LEN('Copy paste to Here'!G139))&gt;5,((CONCATENATE('Copy paste to Here'!G139," &amp; ",'Copy paste to Here'!D139,"  &amp;  ",'Copy paste to Here'!E139))),"Empty Cell")</f>
        <v xml:space="preserve">Pack of 10 pcs. of 3mm anodized surgical steel cones with threading 1.2mm (16g) &amp; Color: Gold  &amp;  </v>
      </c>
      <c r="B135" s="57" t="str">
        <f>'Copy paste to Here'!C139</f>
        <v>XCNT3S</v>
      </c>
      <c r="C135" s="57" t="s">
        <v>836</v>
      </c>
      <c r="D135" s="58">
        <f>Invoice!B140</f>
        <v>1</v>
      </c>
      <c r="E135" s="59">
        <f>'Shipping Invoice'!J140*$N$1</f>
        <v>1.91</v>
      </c>
      <c r="F135" s="59">
        <f t="shared" si="3"/>
        <v>1.91</v>
      </c>
      <c r="G135" s="60">
        <f t="shared" si="4"/>
        <v>72.751900000000006</v>
      </c>
      <c r="H135" s="63">
        <f t="shared" si="5"/>
        <v>72.751900000000006</v>
      </c>
    </row>
    <row r="136" spans="1:8" s="62" customFormat="1" ht="24">
      <c r="A136" s="56" t="str">
        <f>IF((LEN('Copy paste to Here'!G140))&gt;5,((CONCATENATE('Copy paste to Here'!G140," &amp; ",'Copy paste to Here'!D140,"  &amp;  ",'Copy paste to Here'!E140))),"Empty Cell")</f>
        <v xml:space="preserve">Pack of 10 pcs. of 4mm anodized surgical steel cones with threading 1.6mm (14g) &amp; Color: Black  &amp;  </v>
      </c>
      <c r="B136" s="57" t="str">
        <f>'Copy paste to Here'!C140</f>
        <v>XCNT4G</v>
      </c>
      <c r="C136" s="57" t="s">
        <v>838</v>
      </c>
      <c r="D136" s="58">
        <f>Invoice!B141</f>
        <v>1</v>
      </c>
      <c r="E136" s="59">
        <f>'Shipping Invoice'!J141*$N$1</f>
        <v>1.93</v>
      </c>
      <c r="F136" s="59">
        <f t="shared" si="3"/>
        <v>1.93</v>
      </c>
      <c r="G136" s="60">
        <f t="shared" si="4"/>
        <v>73.5137</v>
      </c>
      <c r="H136" s="63">
        <f t="shared" si="5"/>
        <v>73.5137</v>
      </c>
    </row>
    <row r="137" spans="1:8" s="62" customFormat="1" ht="24">
      <c r="A137" s="56" t="str">
        <f>IF((LEN('Copy paste to Here'!G141))&gt;5,((CONCATENATE('Copy paste to Here'!G141," &amp; ",'Copy paste to Here'!D141,"  &amp;  ",'Copy paste to Here'!E141))),"Empty Cell")</f>
        <v xml:space="preserve">Pack of 10 pcs. of 4mm anodized surgical steel cones with threading 1.6mm (14g) &amp; Color: Gold  &amp;  </v>
      </c>
      <c r="B137" s="57" t="str">
        <f>'Copy paste to Here'!C141</f>
        <v>XCNT4G</v>
      </c>
      <c r="C137" s="57" t="s">
        <v>838</v>
      </c>
      <c r="D137" s="58">
        <f>Invoice!B142</f>
        <v>1</v>
      </c>
      <c r="E137" s="59">
        <f>'Shipping Invoice'!J142*$N$1</f>
        <v>1.93</v>
      </c>
      <c r="F137" s="59">
        <f t="shared" si="3"/>
        <v>1.93</v>
      </c>
      <c r="G137" s="60">
        <f t="shared" si="4"/>
        <v>73.5137</v>
      </c>
      <c r="H137" s="63">
        <f t="shared" si="5"/>
        <v>73.5137</v>
      </c>
    </row>
    <row r="138" spans="1:8" s="62" customFormat="1" ht="24">
      <c r="A138" s="56" t="str">
        <f>IF((LEN('Copy paste to Here'!G142))&gt;5,((CONCATENATE('Copy paste to Here'!G142," &amp; ",'Copy paste to Here'!D142,"  &amp;  ",'Copy paste to Here'!E142))),"Empty Cell")</f>
        <v xml:space="preserve">Pack of 10 pcs. of 4mm anodized surgical steel cones with threading 1.2mm (16g) &amp; Color: Black  &amp;  </v>
      </c>
      <c r="B138" s="57" t="str">
        <f>'Copy paste to Here'!C142</f>
        <v>XCNT4S</v>
      </c>
      <c r="C138" s="57" t="s">
        <v>840</v>
      </c>
      <c r="D138" s="58">
        <f>Invoice!B143</f>
        <v>1</v>
      </c>
      <c r="E138" s="59">
        <f>'Shipping Invoice'!J143*$N$1</f>
        <v>1.93</v>
      </c>
      <c r="F138" s="59">
        <f t="shared" si="3"/>
        <v>1.93</v>
      </c>
      <c r="G138" s="60">
        <f t="shared" si="4"/>
        <v>73.5137</v>
      </c>
      <c r="H138" s="63">
        <f t="shared" si="5"/>
        <v>73.5137</v>
      </c>
    </row>
    <row r="139" spans="1:8" s="62" customFormat="1" ht="24">
      <c r="A139" s="56" t="str">
        <f>IF((LEN('Copy paste to Here'!G143))&gt;5,((CONCATENATE('Copy paste to Here'!G143," &amp; ",'Copy paste to Here'!D143,"  &amp;  ",'Copy paste to Here'!E143))),"Empty Cell")</f>
        <v xml:space="preserve">Pack of 10 pcs. of 4mm anodized surgical steel cones with threading 1.2mm (16g) &amp; Color: Rainbow  &amp;  </v>
      </c>
      <c r="B139" s="57" t="str">
        <f>'Copy paste to Here'!C143</f>
        <v>XCNT4S</v>
      </c>
      <c r="C139" s="57" t="s">
        <v>840</v>
      </c>
      <c r="D139" s="58">
        <f>Invoice!B144</f>
        <v>1</v>
      </c>
      <c r="E139" s="59">
        <f>'Shipping Invoice'!J144*$N$1</f>
        <v>1.93</v>
      </c>
      <c r="F139" s="59">
        <f t="shared" si="3"/>
        <v>1.93</v>
      </c>
      <c r="G139" s="60">
        <f t="shared" si="4"/>
        <v>73.5137</v>
      </c>
      <c r="H139" s="63">
        <f t="shared" si="5"/>
        <v>73.5137</v>
      </c>
    </row>
    <row r="140" spans="1:8" s="62" customFormat="1" ht="24">
      <c r="A140" s="56" t="str">
        <f>IF((LEN('Copy paste to Here'!G144))&gt;5,((CONCATENATE('Copy paste to Here'!G144," &amp; ",'Copy paste to Here'!D144,"  &amp;  ",'Copy paste to Here'!E144))),"Empty Cell")</f>
        <v xml:space="preserve">Pack of 10 pcs. of 4mm anodized surgical steel cones with threading 1.2mm (16g) &amp; Color: Gold  &amp;  </v>
      </c>
      <c r="B140" s="57" t="str">
        <f>'Copy paste to Here'!C144</f>
        <v>XCNT4S</v>
      </c>
      <c r="C140" s="57" t="s">
        <v>840</v>
      </c>
      <c r="D140" s="58">
        <f>Invoice!B145</f>
        <v>1</v>
      </c>
      <c r="E140" s="59">
        <f>'Shipping Invoice'!J145*$N$1</f>
        <v>1.93</v>
      </c>
      <c r="F140" s="59">
        <f t="shared" si="3"/>
        <v>1.93</v>
      </c>
      <c r="G140" s="60">
        <f t="shared" si="4"/>
        <v>73.5137</v>
      </c>
      <c r="H140" s="63">
        <f t="shared" si="5"/>
        <v>73.5137</v>
      </c>
    </row>
    <row r="141" spans="1:8" s="62" customFormat="1" ht="36">
      <c r="A141" s="56" t="str">
        <f>IF((LEN('Copy paste to Here'!G145))&gt;5,((CONCATENATE('Copy paste to Here'!G145," &amp; ",'Copy paste to Here'!D145,"  &amp;  ",'Copy paste to Here'!E145))),"Empty Cell")</f>
        <v xml:space="preserve">Pack of 10 pcs. of 3mm high polished surgical steel balls with bezel set crystal and with 1.2mm (16g) threading &amp; Crystal Color: Clear  &amp;  </v>
      </c>
      <c r="B141" s="57" t="str">
        <f>'Copy paste to Here'!C145</f>
        <v>XJB3</v>
      </c>
      <c r="C141" s="57" t="s">
        <v>842</v>
      </c>
      <c r="D141" s="58">
        <f>Invoice!B146</f>
        <v>2</v>
      </c>
      <c r="E141" s="59">
        <f>'Shipping Invoice'!J146*$N$1</f>
        <v>2.37</v>
      </c>
      <c r="F141" s="59">
        <f t="shared" si="3"/>
        <v>4.74</v>
      </c>
      <c r="G141" s="60">
        <f t="shared" si="4"/>
        <v>90.273300000000006</v>
      </c>
      <c r="H141" s="63">
        <f t="shared" si="5"/>
        <v>180.54660000000001</v>
      </c>
    </row>
    <row r="142" spans="1:8" s="62" customFormat="1" ht="36">
      <c r="A142" s="56" t="str">
        <f>IF((LEN('Copy paste to Here'!G146))&gt;5,((CONCATENATE('Copy paste to Here'!G146," &amp; ",'Copy paste to Here'!D146,"  &amp;  ",'Copy paste to Here'!E146))),"Empty Cell")</f>
        <v xml:space="preserve">Pack of 10 pcs. of 3mm high polished surgical steel balls with bezel set crystal and with 1.2mm (16g) threading &amp; Crystal Color: AB  &amp;  </v>
      </c>
      <c r="B142" s="57" t="str">
        <f>'Copy paste to Here'!C146</f>
        <v>XJB3</v>
      </c>
      <c r="C142" s="57" t="s">
        <v>842</v>
      </c>
      <c r="D142" s="58">
        <f>Invoice!B147</f>
        <v>2</v>
      </c>
      <c r="E142" s="59">
        <f>'Shipping Invoice'!J147*$N$1</f>
        <v>2.37</v>
      </c>
      <c r="F142" s="59">
        <f t="shared" si="3"/>
        <v>4.74</v>
      </c>
      <c r="G142" s="60">
        <f t="shared" si="4"/>
        <v>90.273300000000006</v>
      </c>
      <c r="H142" s="63">
        <f t="shared" si="5"/>
        <v>180.54660000000001</v>
      </c>
    </row>
    <row r="143" spans="1:8" s="62" customFormat="1" ht="36">
      <c r="A143" s="56" t="str">
        <f>IF((LEN('Copy paste to Here'!G147))&gt;5,((CONCATENATE('Copy paste to Here'!G147," &amp; ",'Copy paste to Here'!D147,"  &amp;  ",'Copy paste to Here'!E147))),"Empty Cell")</f>
        <v xml:space="preserve">Pack of 10 pcs. of 3mm high polished surgical steel balls with bezel set crystal and with 0.8mm (20g) threading &amp; Crystal Color: Clear  &amp;  </v>
      </c>
      <c r="B143" s="57" t="str">
        <f>'Copy paste to Here'!C147</f>
        <v>XJB3XS</v>
      </c>
      <c r="C143" s="57" t="s">
        <v>513</v>
      </c>
      <c r="D143" s="58">
        <f>Invoice!B148</f>
        <v>2</v>
      </c>
      <c r="E143" s="59">
        <f>'Shipping Invoice'!J148*$N$1</f>
        <v>2.37</v>
      </c>
      <c r="F143" s="59">
        <f t="shared" si="3"/>
        <v>4.74</v>
      </c>
      <c r="G143" s="60">
        <f t="shared" si="4"/>
        <v>90.273300000000006</v>
      </c>
      <c r="H143" s="63">
        <f t="shared" si="5"/>
        <v>180.54660000000001</v>
      </c>
    </row>
    <row r="144" spans="1:8" s="62" customFormat="1" ht="25.5">
      <c r="A144" s="56" t="str">
        <f>IF((LEN('Copy paste to Here'!G148))&gt;5,((CONCATENATE('Copy paste to Here'!G148," &amp; ",'Copy paste to Here'!D148,"  &amp;  ",'Copy paste to Here'!E148))),"Empty Cell")</f>
        <v xml:space="preserve">Pack of 10 pcs. of high polished titanium G23 barbell bars, 14g (1.6mm)  &amp; Length: 10mm  &amp;  </v>
      </c>
      <c r="B144" s="57" t="str">
        <f>'Copy paste to Here'!C148</f>
        <v>XUBB14G</v>
      </c>
      <c r="C144" s="57" t="s">
        <v>892</v>
      </c>
      <c r="D144" s="58">
        <f>Invoice!B149</f>
        <v>1</v>
      </c>
      <c r="E144" s="59">
        <f>'Shipping Invoice'!J149*$N$1</f>
        <v>3.84</v>
      </c>
      <c r="F144" s="59">
        <f t="shared" si="3"/>
        <v>3.84</v>
      </c>
      <c r="G144" s="60">
        <f t="shared" si="4"/>
        <v>146.26560000000001</v>
      </c>
      <c r="H144" s="63">
        <f t="shared" si="5"/>
        <v>146.26560000000001</v>
      </c>
    </row>
    <row r="145" spans="1:8" s="62" customFormat="1" ht="25.5">
      <c r="A145" s="56" t="str">
        <f>IF((LEN('Copy paste to Here'!G149))&gt;5,((CONCATENATE('Copy paste to Here'!G149," &amp; ",'Copy paste to Here'!D149,"  &amp;  ",'Copy paste to Here'!E149))),"Empty Cell")</f>
        <v xml:space="preserve">Pack of 10 pcs. of high polished titanium G23 barbell bars, 14g (1.6mm)  &amp; Length: 12mm  &amp;  </v>
      </c>
      <c r="B145" s="57" t="str">
        <f>'Copy paste to Here'!C149</f>
        <v>XUBB14G</v>
      </c>
      <c r="C145" s="57" t="s">
        <v>892</v>
      </c>
      <c r="D145" s="58">
        <f>Invoice!B150</f>
        <v>1</v>
      </c>
      <c r="E145" s="59">
        <f>'Shipping Invoice'!J150*$N$1</f>
        <v>3.84</v>
      </c>
      <c r="F145" s="59">
        <f t="shared" si="3"/>
        <v>3.84</v>
      </c>
      <c r="G145" s="60">
        <f t="shared" si="4"/>
        <v>146.26560000000001</v>
      </c>
      <c r="H145" s="63">
        <f t="shared" si="5"/>
        <v>146.26560000000001</v>
      </c>
    </row>
    <row r="146" spans="1:8" s="62" customFormat="1" ht="24">
      <c r="A146" s="56" t="str">
        <f>IF((LEN('Copy paste to Here'!G150))&gt;5,((CONCATENATE('Copy paste to Here'!G150," &amp; ",'Copy paste to Here'!D150,"  &amp;  ",'Copy paste to Here'!E150))),"Empty Cell")</f>
        <v xml:space="preserve">Set of 10 pcs. of 3mm acrylic UV balls with 16g (1.2mm) threading &amp; Color: Pink  &amp;  </v>
      </c>
      <c r="B146" s="57" t="str">
        <f>'Copy paste to Here'!C150</f>
        <v>XUVB3</v>
      </c>
      <c r="C146" s="57" t="s">
        <v>846</v>
      </c>
      <c r="D146" s="58">
        <f>Invoice!B151</f>
        <v>1</v>
      </c>
      <c r="E146" s="59">
        <f>'Shipping Invoice'!J151*$N$1</f>
        <v>0.63</v>
      </c>
      <c r="F146" s="59">
        <f t="shared" si="3"/>
        <v>0.63</v>
      </c>
      <c r="G146" s="60">
        <f t="shared" si="4"/>
        <v>23.996700000000001</v>
      </c>
      <c r="H146" s="63">
        <f t="shared" si="5"/>
        <v>23.996700000000001</v>
      </c>
    </row>
    <row r="147" spans="1:8" s="62" customFormat="1" ht="24">
      <c r="A147" s="56" t="str">
        <f>IF((LEN('Copy paste to Here'!G151))&gt;5,((CONCATENATE('Copy paste to Here'!G151," &amp; ",'Copy paste to Here'!D151,"  &amp;  ",'Copy paste to Here'!E151))),"Empty Cell")</f>
        <v xml:space="preserve">Set of 10 pcs. of 4mm acrylic UV balls with 16g (1.2mm) threading &amp; Color: White  &amp;  </v>
      </c>
      <c r="B147" s="57" t="str">
        <f>'Copy paste to Here'!C151</f>
        <v>XUVB4S</v>
      </c>
      <c r="C147" s="57" t="s">
        <v>849</v>
      </c>
      <c r="D147" s="58">
        <f>Invoice!B152</f>
        <v>2</v>
      </c>
      <c r="E147" s="59">
        <f>'Shipping Invoice'!J152*$N$1</f>
        <v>0.63</v>
      </c>
      <c r="F147" s="59">
        <f t="shared" ref="F147:F156" si="6">D147*E147</f>
        <v>1.26</v>
      </c>
      <c r="G147" s="60">
        <f t="shared" ref="G147:G210" si="7">E147*$E$14</f>
        <v>23.996700000000001</v>
      </c>
      <c r="H147" s="63">
        <f t="shared" ref="H147:H210" si="8">D147*G147</f>
        <v>47.993400000000001</v>
      </c>
    </row>
    <row r="148" spans="1:8" s="62" customFormat="1" ht="60">
      <c r="A148" s="56" t="str">
        <f>IF((LEN('Copy paste to Here'!G152))&gt;5,((CONCATENATE('Copy paste to Here'!G152," &amp; ",'Copy paste to Here'!D152,"  &amp;  ",'Copy paste to Here'!E152))),"Empty Cell")</f>
        <v xml:space="preserve">925 sterling silver ''Bend it yourself'' nose studs, 0.6mm (22g) in butterfly shape design top with 1mm clear crystals / 36 pcs per display box (in standard packing or in vacuum sealed packing to prevent tarnishing) &amp; Packing Option: Vacuum Sealed Packing to prevent tarnishing  &amp;  </v>
      </c>
      <c r="B148" s="57" t="str">
        <f>'Copy paste to Here'!C152</f>
        <v>YXBUTC36</v>
      </c>
      <c r="C148" s="57" t="s">
        <v>893</v>
      </c>
      <c r="D148" s="58">
        <f>Invoice!B153</f>
        <v>1</v>
      </c>
      <c r="E148" s="59">
        <f>'Shipping Invoice'!J153*$N$1</f>
        <v>23.52</v>
      </c>
      <c r="F148" s="59">
        <f t="shared" si="6"/>
        <v>23.52</v>
      </c>
      <c r="G148" s="60">
        <f t="shared" si="7"/>
        <v>895.87680000000012</v>
      </c>
      <c r="H148" s="63">
        <f t="shared" si="8"/>
        <v>895.87680000000012</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1045.2599999999998</v>
      </c>
      <c r="G1000" s="60"/>
      <c r="H1000" s="61">
        <f t="shared" ref="H1000:H1007" si="49">F1000*$E$14</f>
        <v>39813.953399999991</v>
      </c>
    </row>
    <row r="1001" spans="1:8" s="62" customFormat="1">
      <c r="A1001" s="56" t="str">
        <f>'[2]Copy paste to Here'!T2</f>
        <v>SHIPPING HANDLING</v>
      </c>
      <c r="B1001" s="75"/>
      <c r="C1001" s="75"/>
      <c r="D1001" s="76"/>
      <c r="E1001" s="67"/>
      <c r="F1001" s="59">
        <f>Invoice!J155</f>
        <v>-31.35779999999999</v>
      </c>
      <c r="G1001" s="60"/>
      <c r="H1001" s="61">
        <f t="shared" si="49"/>
        <v>-1194.4186019999997</v>
      </c>
    </row>
    <row r="1002" spans="1:8" s="62" customFormat="1" outlineLevel="1">
      <c r="A1002" s="56" t="str">
        <f>'[2]Copy paste to Here'!T3</f>
        <v>DISCOUNT</v>
      </c>
      <c r="B1002" s="75"/>
      <c r="C1002" s="75"/>
      <c r="D1002" s="76"/>
      <c r="E1002" s="67"/>
      <c r="F1002" s="59">
        <f>Invoice!J157</f>
        <v>0</v>
      </c>
      <c r="G1002" s="60"/>
      <c r="H1002" s="61">
        <f t="shared" si="49"/>
        <v>0</v>
      </c>
    </row>
    <row r="1003" spans="1:8" s="62" customFormat="1">
      <c r="A1003" s="56" t="str">
        <f>'[2]Copy paste to Here'!T4</f>
        <v>Total:</v>
      </c>
      <c r="B1003" s="75"/>
      <c r="C1003" s="75"/>
      <c r="D1003" s="76"/>
      <c r="E1003" s="67"/>
      <c r="F1003" s="59">
        <f>SUM(F1000:F1002)</f>
        <v>1013.9021999999998</v>
      </c>
      <c r="G1003" s="60"/>
      <c r="H1003" s="61">
        <f t="shared" si="49"/>
        <v>38619.534797999993</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39813.953400000013</v>
      </c>
    </row>
    <row r="1010" spans="1:8" s="21" customFormat="1">
      <c r="A1010" s="22"/>
      <c r="E1010" s="21" t="s">
        <v>177</v>
      </c>
      <c r="H1010" s="84">
        <f>(SUMIF($A$1000:$A$1008,"Total:",$H$1000:$H$1008))</f>
        <v>38619.534797999993</v>
      </c>
    </row>
    <row r="1011" spans="1:8" s="21" customFormat="1">
      <c r="E1011" s="21" t="s">
        <v>178</v>
      </c>
      <c r="H1011" s="85">
        <f>H1013-H1012</f>
        <v>36093.019999999997</v>
      </c>
    </row>
    <row r="1012" spans="1:8" s="21" customFormat="1">
      <c r="E1012" s="21" t="s">
        <v>179</v>
      </c>
      <c r="H1012" s="85">
        <f>ROUND((H1013*7)/107,2)</f>
        <v>2526.5100000000002</v>
      </c>
    </row>
    <row r="1013" spans="1:8" s="21" customFormat="1">
      <c r="E1013" s="22" t="s">
        <v>180</v>
      </c>
      <c r="H1013" s="86">
        <f>ROUND((SUMIF($A$1000:$A$1008,"Total:",$H$1000:$H$1008)),2)</f>
        <v>38619.53</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31"/>
  <sheetViews>
    <sheetView workbookViewId="0">
      <selection activeCell="A5" sqref="A5"/>
    </sheetView>
  </sheetViews>
  <sheetFormatPr defaultRowHeight="15"/>
  <sheetData>
    <row r="1" spans="1:1">
      <c r="A1" s="2" t="s">
        <v>852</v>
      </c>
    </row>
    <row r="2" spans="1:1">
      <c r="A2" s="2" t="s">
        <v>853</v>
      </c>
    </row>
    <row r="3" spans="1:1">
      <c r="A3" s="2" t="s">
        <v>43</v>
      </c>
    </row>
    <row r="4" spans="1:1">
      <c r="A4" s="2" t="s">
        <v>722</v>
      </c>
    </row>
    <row r="5" spans="1:1">
      <c r="A5" s="2" t="s">
        <v>854</v>
      </c>
    </row>
    <row r="6" spans="1:1">
      <c r="A6" s="2" t="s">
        <v>854</v>
      </c>
    </row>
    <row r="7" spans="1:1">
      <c r="A7" s="2" t="s">
        <v>727</v>
      </c>
    </row>
    <row r="8" spans="1:1">
      <c r="A8" s="2" t="s">
        <v>662</v>
      </c>
    </row>
    <row r="9" spans="1:1">
      <c r="A9" s="2" t="s">
        <v>662</v>
      </c>
    </row>
    <row r="10" spans="1:1">
      <c r="A10" s="2" t="s">
        <v>662</v>
      </c>
    </row>
    <row r="11" spans="1:1">
      <c r="A11" s="2" t="s">
        <v>619</v>
      </c>
    </row>
    <row r="12" spans="1:1">
      <c r="A12" s="2" t="s">
        <v>619</v>
      </c>
    </row>
    <row r="13" spans="1:1">
      <c r="A13" s="2" t="s">
        <v>619</v>
      </c>
    </row>
    <row r="14" spans="1:1">
      <c r="A14" s="2" t="s">
        <v>730</v>
      </c>
    </row>
    <row r="15" spans="1:1">
      <c r="A15" s="2" t="s">
        <v>855</v>
      </c>
    </row>
    <row r="16" spans="1:1">
      <c r="A16" s="2" t="s">
        <v>734</v>
      </c>
    </row>
    <row r="17" spans="1:1">
      <c r="A17" s="2" t="s">
        <v>734</v>
      </c>
    </row>
    <row r="18" spans="1:1">
      <c r="A18" s="2" t="s">
        <v>735</v>
      </c>
    </row>
    <row r="19" spans="1:1">
      <c r="A19" s="2" t="s">
        <v>735</v>
      </c>
    </row>
    <row r="20" spans="1:1">
      <c r="A20" s="2" t="s">
        <v>735</v>
      </c>
    </row>
    <row r="21" spans="1:1">
      <c r="A21" s="2" t="s">
        <v>735</v>
      </c>
    </row>
    <row r="22" spans="1:1">
      <c r="A22" s="2" t="s">
        <v>856</v>
      </c>
    </row>
    <row r="23" spans="1:1">
      <c r="A23" s="2" t="s">
        <v>857</v>
      </c>
    </row>
    <row r="24" spans="1:1">
      <c r="A24" s="2" t="s">
        <v>858</v>
      </c>
    </row>
    <row r="25" spans="1:1">
      <c r="A25" s="2" t="s">
        <v>743</v>
      </c>
    </row>
    <row r="26" spans="1:1">
      <c r="A26" s="2" t="s">
        <v>743</v>
      </c>
    </row>
    <row r="27" spans="1:1">
      <c r="A27" s="2" t="s">
        <v>745</v>
      </c>
    </row>
    <row r="28" spans="1:1">
      <c r="A28" s="2" t="s">
        <v>747</v>
      </c>
    </row>
    <row r="29" spans="1:1">
      <c r="A29" s="2" t="s">
        <v>747</v>
      </c>
    </row>
    <row r="30" spans="1:1">
      <c r="A30" s="2" t="s">
        <v>749</v>
      </c>
    </row>
    <row r="31" spans="1:1">
      <c r="A31" s="2" t="s">
        <v>751</v>
      </c>
    </row>
    <row r="32" spans="1:1">
      <c r="A32" s="2" t="s">
        <v>751</v>
      </c>
    </row>
    <row r="33" spans="1:1">
      <c r="A33" s="2" t="s">
        <v>751</v>
      </c>
    </row>
    <row r="34" spans="1:1">
      <c r="A34" s="2" t="s">
        <v>859</v>
      </c>
    </row>
    <row r="35" spans="1:1">
      <c r="A35" s="2" t="s">
        <v>859</v>
      </c>
    </row>
    <row r="36" spans="1:1">
      <c r="A36" s="2" t="s">
        <v>860</v>
      </c>
    </row>
    <row r="37" spans="1:1">
      <c r="A37" s="2" t="s">
        <v>860</v>
      </c>
    </row>
    <row r="38" spans="1:1">
      <c r="A38" s="2" t="s">
        <v>861</v>
      </c>
    </row>
    <row r="39" spans="1:1">
      <c r="A39" s="2" t="s">
        <v>861</v>
      </c>
    </row>
    <row r="40" spans="1:1">
      <c r="A40" s="2" t="s">
        <v>862</v>
      </c>
    </row>
    <row r="41" spans="1:1">
      <c r="A41" s="2" t="s">
        <v>862</v>
      </c>
    </row>
    <row r="42" spans="1:1">
      <c r="A42" s="2" t="s">
        <v>863</v>
      </c>
    </row>
    <row r="43" spans="1:1">
      <c r="A43" s="2" t="s">
        <v>864</v>
      </c>
    </row>
    <row r="44" spans="1:1">
      <c r="A44" s="2" t="s">
        <v>865</v>
      </c>
    </row>
    <row r="45" spans="1:1">
      <c r="A45" s="2" t="s">
        <v>866</v>
      </c>
    </row>
    <row r="46" spans="1:1">
      <c r="A46" s="2" t="s">
        <v>867</v>
      </c>
    </row>
    <row r="47" spans="1:1">
      <c r="A47" s="2" t="s">
        <v>867</v>
      </c>
    </row>
    <row r="48" spans="1:1">
      <c r="A48" s="2" t="s">
        <v>868</v>
      </c>
    </row>
    <row r="49" spans="1:1">
      <c r="A49" s="2" t="s">
        <v>869</v>
      </c>
    </row>
    <row r="50" spans="1:1">
      <c r="A50" s="2" t="s">
        <v>870</v>
      </c>
    </row>
    <row r="51" spans="1:1">
      <c r="A51" s="2" t="s">
        <v>871</v>
      </c>
    </row>
    <row r="52" spans="1:1">
      <c r="A52" s="2" t="s">
        <v>872</v>
      </c>
    </row>
    <row r="53" spans="1:1">
      <c r="A53" s="2" t="s">
        <v>873</v>
      </c>
    </row>
    <row r="54" spans="1:1">
      <c r="A54" s="2" t="s">
        <v>874</v>
      </c>
    </row>
    <row r="55" spans="1:1">
      <c r="A55" s="2" t="s">
        <v>875</v>
      </c>
    </row>
    <row r="56" spans="1:1">
      <c r="A56" s="2" t="s">
        <v>876</v>
      </c>
    </row>
    <row r="57" spans="1:1">
      <c r="A57" s="2" t="s">
        <v>769</v>
      </c>
    </row>
    <row r="58" spans="1:1">
      <c r="A58" s="2" t="s">
        <v>771</v>
      </c>
    </row>
    <row r="59" spans="1:1">
      <c r="A59" s="2" t="s">
        <v>771</v>
      </c>
    </row>
    <row r="60" spans="1:1">
      <c r="A60" s="2" t="s">
        <v>771</v>
      </c>
    </row>
    <row r="61" spans="1:1">
      <c r="A61" s="2" t="s">
        <v>774</v>
      </c>
    </row>
    <row r="62" spans="1:1">
      <c r="A62" s="2" t="s">
        <v>774</v>
      </c>
    </row>
    <row r="63" spans="1:1">
      <c r="A63" s="2" t="s">
        <v>656</v>
      </c>
    </row>
    <row r="64" spans="1:1">
      <c r="A64" s="2" t="s">
        <v>656</v>
      </c>
    </row>
    <row r="65" spans="1:1">
      <c r="A65" s="2" t="s">
        <v>776</v>
      </c>
    </row>
    <row r="66" spans="1:1">
      <c r="A66" s="2" t="s">
        <v>776</v>
      </c>
    </row>
    <row r="67" spans="1:1">
      <c r="A67" s="2" t="s">
        <v>778</v>
      </c>
    </row>
    <row r="68" spans="1:1">
      <c r="A68" s="2" t="s">
        <v>780</v>
      </c>
    </row>
    <row r="69" spans="1:1">
      <c r="A69" s="2" t="s">
        <v>781</v>
      </c>
    </row>
    <row r="70" spans="1:1">
      <c r="A70" s="2" t="s">
        <v>783</v>
      </c>
    </row>
    <row r="71" spans="1:1">
      <c r="A71" s="2" t="s">
        <v>783</v>
      </c>
    </row>
    <row r="72" spans="1:1">
      <c r="A72" s="2" t="s">
        <v>783</v>
      </c>
    </row>
    <row r="73" spans="1:1">
      <c r="A73" s="2" t="s">
        <v>877</v>
      </c>
    </row>
    <row r="74" spans="1:1">
      <c r="A74" s="2" t="s">
        <v>878</v>
      </c>
    </row>
    <row r="75" spans="1:1">
      <c r="A75" s="2" t="s">
        <v>879</v>
      </c>
    </row>
    <row r="76" spans="1:1">
      <c r="A76" s="2" t="s">
        <v>880</v>
      </c>
    </row>
    <row r="77" spans="1:1">
      <c r="A77" s="2" t="s">
        <v>881</v>
      </c>
    </row>
    <row r="78" spans="1:1">
      <c r="A78" s="2" t="s">
        <v>882</v>
      </c>
    </row>
    <row r="79" spans="1:1">
      <c r="A79" s="2" t="s">
        <v>883</v>
      </c>
    </row>
    <row r="80" spans="1:1">
      <c r="A80" s="2" t="s">
        <v>884</v>
      </c>
    </row>
    <row r="81" spans="1:1">
      <c r="A81" s="2" t="s">
        <v>116</v>
      </c>
    </row>
    <row r="82" spans="1:1">
      <c r="A82" s="2" t="s">
        <v>802</v>
      </c>
    </row>
    <row r="83" spans="1:1">
      <c r="A83" s="2" t="s">
        <v>885</v>
      </c>
    </row>
    <row r="84" spans="1:1">
      <c r="A84" s="2" t="s">
        <v>65</v>
      </c>
    </row>
    <row r="85" spans="1:1">
      <c r="A85" s="2" t="s">
        <v>65</v>
      </c>
    </row>
    <row r="86" spans="1:1">
      <c r="A86" s="2" t="s">
        <v>65</v>
      </c>
    </row>
    <row r="87" spans="1:1">
      <c r="A87" s="2" t="s">
        <v>806</v>
      </c>
    </row>
    <row r="88" spans="1:1">
      <c r="A88" s="2" t="s">
        <v>68</v>
      </c>
    </row>
    <row r="89" spans="1:1">
      <c r="A89" s="2" t="s">
        <v>68</v>
      </c>
    </row>
    <row r="90" spans="1:1">
      <c r="A90" s="2" t="s">
        <v>809</v>
      </c>
    </row>
    <row r="91" spans="1:1">
      <c r="A91" s="2" t="s">
        <v>809</v>
      </c>
    </row>
    <row r="92" spans="1:1">
      <c r="A92" s="2" t="s">
        <v>809</v>
      </c>
    </row>
    <row r="93" spans="1:1">
      <c r="A93" s="2" t="s">
        <v>98</v>
      </c>
    </row>
    <row r="94" spans="1:1">
      <c r="A94" s="2" t="s">
        <v>98</v>
      </c>
    </row>
    <row r="95" spans="1:1">
      <c r="A95" s="2" t="s">
        <v>98</v>
      </c>
    </row>
    <row r="96" spans="1:1">
      <c r="A96" s="2" t="s">
        <v>812</v>
      </c>
    </row>
    <row r="97" spans="1:1">
      <c r="A97" s="2" t="s">
        <v>814</v>
      </c>
    </row>
    <row r="98" spans="1:1">
      <c r="A98" s="2" t="s">
        <v>886</v>
      </c>
    </row>
    <row r="99" spans="1:1">
      <c r="A99" s="2" t="s">
        <v>887</v>
      </c>
    </row>
    <row r="100" spans="1:1">
      <c r="A100" s="2" t="s">
        <v>888</v>
      </c>
    </row>
    <row r="101" spans="1:1">
      <c r="A101" s="2" t="s">
        <v>888</v>
      </c>
    </row>
    <row r="102" spans="1:1">
      <c r="A102" s="2" t="s">
        <v>821</v>
      </c>
    </row>
    <row r="103" spans="1:1">
      <c r="A103" s="2" t="s">
        <v>821</v>
      </c>
    </row>
    <row r="104" spans="1:1">
      <c r="A104" s="2" t="s">
        <v>821</v>
      </c>
    </row>
    <row r="105" spans="1:1">
      <c r="A105" s="2" t="s">
        <v>821</v>
      </c>
    </row>
    <row r="106" spans="1:1">
      <c r="A106" s="2" t="s">
        <v>821</v>
      </c>
    </row>
    <row r="107" spans="1:1">
      <c r="A107" s="2" t="s">
        <v>821</v>
      </c>
    </row>
    <row r="108" spans="1:1">
      <c r="A108" s="2" t="s">
        <v>889</v>
      </c>
    </row>
    <row r="109" spans="1:1">
      <c r="A109" s="2" t="s">
        <v>890</v>
      </c>
    </row>
    <row r="110" spans="1:1">
      <c r="A110" s="2" t="s">
        <v>826</v>
      </c>
    </row>
    <row r="111" spans="1:1">
      <c r="A111" s="2" t="s">
        <v>828</v>
      </c>
    </row>
    <row r="112" spans="1:1">
      <c r="A112" s="2" t="s">
        <v>830</v>
      </c>
    </row>
    <row r="113" spans="1:1">
      <c r="A113" s="2" t="s">
        <v>891</v>
      </c>
    </row>
    <row r="114" spans="1:1">
      <c r="A114" s="2" t="s">
        <v>891</v>
      </c>
    </row>
    <row r="115" spans="1:1">
      <c r="A115" s="2" t="s">
        <v>834</v>
      </c>
    </row>
    <row r="116" spans="1:1">
      <c r="A116" s="2" t="s">
        <v>836</v>
      </c>
    </row>
    <row r="117" spans="1:1">
      <c r="A117" s="2" t="s">
        <v>836</v>
      </c>
    </row>
    <row r="118" spans="1:1">
      <c r="A118" s="2" t="s">
        <v>836</v>
      </c>
    </row>
    <row r="119" spans="1:1">
      <c r="A119" s="2" t="s">
        <v>838</v>
      </c>
    </row>
    <row r="120" spans="1:1">
      <c r="A120" s="2" t="s">
        <v>838</v>
      </c>
    </row>
    <row r="121" spans="1:1">
      <c r="A121" s="2" t="s">
        <v>840</v>
      </c>
    </row>
    <row r="122" spans="1:1">
      <c r="A122" s="2" t="s">
        <v>840</v>
      </c>
    </row>
    <row r="123" spans="1:1">
      <c r="A123" s="2" t="s">
        <v>840</v>
      </c>
    </row>
    <row r="124" spans="1:1">
      <c r="A124" s="2" t="s">
        <v>842</v>
      </c>
    </row>
    <row r="125" spans="1:1">
      <c r="A125" s="2" t="s">
        <v>842</v>
      </c>
    </row>
    <row r="126" spans="1:1">
      <c r="A126" s="2" t="s">
        <v>513</v>
      </c>
    </row>
    <row r="127" spans="1:1">
      <c r="A127" s="2" t="s">
        <v>892</v>
      </c>
    </row>
    <row r="128" spans="1:1">
      <c r="A128" s="2" t="s">
        <v>892</v>
      </c>
    </row>
    <row r="129" spans="1:1">
      <c r="A129" s="2" t="s">
        <v>846</v>
      </c>
    </row>
    <row r="130" spans="1:1">
      <c r="A130" s="2" t="s">
        <v>849</v>
      </c>
    </row>
    <row r="131" spans="1:1">
      <c r="A131" s="2" t="s">
        <v>893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Invoice</vt:lpstr>
      <vt:lpstr>Copy paste to Here</vt:lpstr>
      <vt:lpstr>With Photos</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'With Photos'!Print_Area</vt:lpstr>
      <vt:lpstr>Invoice!Print_Titles</vt:lpstr>
      <vt:lpstr>'Shipping Invoice'!Print_Titles</vt:lpstr>
      <vt:lpstr>'Tax Invoice'!Print_Titles</vt:lpstr>
      <vt:lpstr>'With Photos'!Print_Titles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2023-09-26T11:08:38Z</cp:lastPrinted>
  <dcterms:created xsi:type="dcterms:W3CDTF">2009-06-02T18:56:54Z</dcterms:created>
  <dcterms:modified xsi:type="dcterms:W3CDTF">2023-09-26T11:08:39Z</dcterms:modified>
</cp:coreProperties>
</file>