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ampisi\classinfo\prework\"/>
    </mc:Choice>
  </mc:AlternateContent>
  <bookViews>
    <workbookView xWindow="0" yWindow="0" windowWidth="20490" windowHeight="7980" firstSheet="2" activeTab="4"/>
  </bookViews>
  <sheets>
    <sheet name="Pivot Table Category" sheetId="3" r:id="rId1"/>
    <sheet name="Pivot Table Subcategory" sheetId="4" r:id="rId2"/>
    <sheet name="Pivot Table Month" sheetId="5" r:id="rId3"/>
    <sheet name="Data" sheetId="1" r:id="rId4"/>
    <sheet name="Bonus" sheetId="6" r:id="rId5"/>
  </sheets>
  <definedNames>
    <definedName name="state">Data!$F$2:$F$4115</definedName>
  </definedNames>
  <calcPr calcId="162913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G13" i="6"/>
  <c r="F13" i="6"/>
  <c r="E13" i="6"/>
  <c r="D13" i="6"/>
  <c r="C13" i="6"/>
  <c r="B13" i="6"/>
  <c r="H12" i="6"/>
  <c r="G12" i="6"/>
  <c r="F12" i="6"/>
  <c r="E12" i="6"/>
  <c r="D12" i="6"/>
  <c r="C12" i="6"/>
  <c r="B12" i="6"/>
  <c r="H11" i="6"/>
  <c r="G11" i="6"/>
  <c r="F11" i="6"/>
  <c r="E11" i="6"/>
  <c r="D11" i="6"/>
  <c r="C11" i="6"/>
  <c r="B11" i="6"/>
  <c r="H10" i="6"/>
  <c r="G10" i="6"/>
  <c r="F10" i="6"/>
  <c r="E10" i="6"/>
  <c r="D10" i="6"/>
  <c r="C10" i="6"/>
  <c r="B10" i="6"/>
  <c r="H9" i="6"/>
  <c r="G9" i="6"/>
  <c r="F9" i="6"/>
  <c r="E9" i="6"/>
  <c r="D9" i="6"/>
  <c r="C9" i="6"/>
  <c r="B9" i="6"/>
  <c r="H8" i="6"/>
  <c r="G8" i="6"/>
  <c r="F8" i="6"/>
  <c r="E8" i="6"/>
  <c r="D8" i="6"/>
  <c r="C8" i="6"/>
  <c r="B8" i="6"/>
  <c r="H7" i="6"/>
  <c r="G7" i="6"/>
  <c r="F7" i="6"/>
  <c r="E7" i="6"/>
  <c r="D7" i="6"/>
  <c r="C7" i="6"/>
  <c r="B7" i="6"/>
  <c r="H6" i="6"/>
  <c r="G6" i="6"/>
  <c r="F6" i="6"/>
  <c r="E6" i="6"/>
  <c r="D6" i="6"/>
  <c r="C6" i="6"/>
  <c r="B6" i="6"/>
  <c r="H5" i="6"/>
  <c r="G5" i="6"/>
  <c r="F5" i="6"/>
  <c r="E5" i="6"/>
  <c r="D5" i="6"/>
  <c r="C5" i="6"/>
  <c r="B5" i="6"/>
  <c r="H4" i="6"/>
  <c r="G4" i="6"/>
  <c r="F4" i="6"/>
  <c r="E4" i="6"/>
  <c r="D4" i="6"/>
  <c r="C4" i="6"/>
  <c r="B4" i="6"/>
  <c r="H3" i="6"/>
  <c r="G3" i="6"/>
  <c r="F3" i="6"/>
  <c r="E3" i="6"/>
  <c r="D3" i="6"/>
  <c r="C3" i="6"/>
  <c r="B3" i="6"/>
  <c r="H2" i="6"/>
  <c r="G2" i="6"/>
  <c r="F2" i="6"/>
  <c r="E2" i="6"/>
  <c r="D2" i="6"/>
  <c r="C2" i="6"/>
  <c r="B2" i="6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<sst xmlns="http://schemas.openxmlformats.org/spreadsheetml/2006/main" count="33048" uniqueCount="8401">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</sst>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5"/>
      <color rgb="FF000000"/>
      <name val="Courier New"/>
      <family val="3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/>
    <xf numFmtId="9" fontId="4" fillId="0" borderId="0" xfId="2" applyFont="1"/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[Campisi Homework 1.xlsx]Pivot Table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5-439E-BEC7-2E94E9F51E32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5-439E-BEC7-2E94E9F51E32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5-439E-BEC7-2E94E9F51E32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E5-439E-BEC7-2E94E9F51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910512"/>
        <c:axId val="250911168"/>
      </c:barChart>
      <c:catAx>
        <c:axId val="2509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1168"/>
        <c:crosses val="autoZero"/>
        <c:auto val="1"/>
        <c:lblAlgn val="ctr"/>
        <c:lblOffset val="100"/>
        <c:noMultiLvlLbl val="0"/>
      </c:catAx>
      <c:valAx>
        <c:axId val="2509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[Campisi Homework 1.xlsx]Pivot Table 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B-45E0-8922-0E5A0A297F7B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2B-45E0-8922-0E5A0A297F7B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2B-45E0-8922-0E5A0A297F7B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B-411F-802D-EBEC6577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96056"/>
        <c:axId val="341194416"/>
      </c:barChart>
      <c:catAx>
        <c:axId val="34119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4416"/>
        <c:crosses val="autoZero"/>
        <c:auto val="1"/>
        <c:lblAlgn val="ctr"/>
        <c:lblOffset val="100"/>
        <c:noMultiLvlLbl val="0"/>
      </c:catAx>
      <c:valAx>
        <c:axId val="3411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[Campisi Homework 1.xlsx]Pivot Table Month!PivotTable1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E-4927-AA9E-766195EB55CC}"/>
            </c:ext>
          </c:extLst>
        </c:ser>
        <c:ser>
          <c:idx val="1"/>
          <c:order val="1"/>
          <c:tx>
            <c:strRef>
              <c:f>'Pivot Table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E-4927-AA9E-766195EB55CC}"/>
            </c:ext>
          </c:extLst>
        </c:ser>
        <c:ser>
          <c:idx val="2"/>
          <c:order val="2"/>
          <c:tx>
            <c:strRef>
              <c:f>'Pivot Table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E-4927-AA9E-766195EB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23920"/>
        <c:axId val="548524248"/>
      </c:lineChart>
      <c:catAx>
        <c:axId val="5485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4248"/>
        <c:crosses val="autoZero"/>
        <c:auto val="1"/>
        <c:lblAlgn val="ctr"/>
        <c:lblOffset val="100"/>
        <c:noMultiLvlLbl val="0"/>
      </c:catAx>
      <c:valAx>
        <c:axId val="54852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7-4B44-A249-9C70569604F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7-4B44-A249-9C70569604F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7-4B44-A249-9C7056960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371184"/>
        <c:axId val="532371512"/>
      </c:lineChart>
      <c:catAx>
        <c:axId val="53237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71512"/>
        <c:crosses val="autoZero"/>
        <c:auto val="1"/>
        <c:lblAlgn val="ctr"/>
        <c:lblOffset val="100"/>
        <c:noMultiLvlLbl val="0"/>
      </c:catAx>
      <c:valAx>
        <c:axId val="53237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7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6</xdr:row>
      <xdr:rowOff>126204</xdr:rowOff>
    </xdr:from>
    <xdr:to>
      <xdr:col>13</xdr:col>
      <xdr:colOff>507206</xdr:colOff>
      <xdr:row>23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13</xdr:row>
      <xdr:rowOff>128588</xdr:rowOff>
    </xdr:from>
    <xdr:to>
      <xdr:col>15</xdr:col>
      <xdr:colOff>638175</xdr:colOff>
      <xdr:row>44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273842</xdr:colOff>
      <xdr:row>1</xdr:row>
      <xdr:rowOff>83344</xdr:rowOff>
    </xdr:from>
    <xdr:to>
      <xdr:col>13</xdr:col>
      <xdr:colOff>126205</xdr:colOff>
      <xdr:row>16</xdr:row>
      <xdr:rowOff>111919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128589</xdr:colOff>
      <xdr:row>14</xdr:row>
      <xdr:rowOff>78580</xdr:rowOff>
    </xdr:from>
    <xdr:to>
      <xdr:col>8</xdr:col>
      <xdr:colOff>4762</xdr:colOff>
      <xdr:row>29</xdr:row>
      <xdr:rowOff>90488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Campisi" refreshedDate="43589.51885787036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rles Campisi" refreshedDate="43589.56467407407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x v="0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0" sqref="D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customWidth="1"/>
  </cols>
  <sheetData>
    <row r="1" spans="1:6" x14ac:dyDescent="0.45">
      <c r="A1" s="7" t="s">
        <v>8223</v>
      </c>
      <c r="B1" t="s">
        <v>8363</v>
      </c>
    </row>
    <row r="3" spans="1:6" x14ac:dyDescent="0.45">
      <c r="A3" s="7" t="s">
        <v>8364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" sqref="E2"/>
    </sheetView>
  </sheetViews>
  <sheetFormatPr defaultRowHeight="14.25" x14ac:dyDescent="0.45"/>
  <cols>
    <col min="1" max="1" width="14.6640625" bestFit="1" customWidth="1"/>
    <col min="2" max="2" width="14.73046875" customWidth="1"/>
    <col min="3" max="3" width="5.265625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2" spans="1:6" x14ac:dyDescent="0.45">
      <c r="A2" s="7" t="s">
        <v>8308</v>
      </c>
      <c r="B2" t="s">
        <v>8363</v>
      </c>
    </row>
    <row r="4" spans="1:6" x14ac:dyDescent="0.45">
      <c r="A4" s="7" t="s">
        <v>8364</v>
      </c>
      <c r="B4" s="7" t="s">
        <v>8362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32" sqref="B32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8365</v>
      </c>
      <c r="B1" t="s">
        <v>8363</v>
      </c>
    </row>
    <row r="2" spans="1:5" x14ac:dyDescent="0.45">
      <c r="A2" s="7" t="s">
        <v>8380</v>
      </c>
      <c r="B2" t="s">
        <v>8363</v>
      </c>
    </row>
    <row r="4" spans="1:5" x14ac:dyDescent="0.45">
      <c r="A4" s="7" t="s">
        <v>8364</v>
      </c>
      <c r="B4" s="7" t="s">
        <v>8362</v>
      </c>
    </row>
    <row r="5" spans="1:5" x14ac:dyDescent="0.4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45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45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45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45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45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45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45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45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45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45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45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4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2" zoomScale="55" zoomScaleNormal="55" workbookViewId="0">
      <selection activeCell="F22" sqref="F22"/>
    </sheetView>
  </sheetViews>
  <sheetFormatPr defaultRowHeight="14.25" x14ac:dyDescent="0.45"/>
  <cols>
    <col min="1" max="1" width="4.73046875" bestFit="1" customWidth="1"/>
    <col min="2" max="2" width="69.06640625" style="3" bestFit="1" customWidth="1"/>
    <col min="3" max="3" width="75.9296875" style="3" bestFit="1" customWidth="1"/>
    <col min="4" max="4" width="9.73046875" bestFit="1" customWidth="1"/>
    <col min="5" max="5" width="10.73046875" bestFit="1" customWidth="1"/>
    <col min="6" max="6" width="9.06640625" bestFit="1" customWidth="1"/>
    <col min="7" max="7" width="7.33203125" bestFit="1" customWidth="1"/>
    <col min="8" max="8" width="8.06640625" bestFit="1" customWidth="1"/>
    <col min="9" max="9" width="10.73046875" bestFit="1" customWidth="1"/>
    <col min="10" max="10" width="11.06640625" bestFit="1" customWidth="1"/>
    <col min="11" max="11" width="8.796875" bestFit="1" customWidth="1"/>
    <col min="12" max="12" width="13.06640625" bestFit="1" customWidth="1"/>
    <col min="13" max="13" width="8.19921875" bestFit="1" customWidth="1"/>
    <col min="14" max="14" width="24.53125" bestFit="1" customWidth="1"/>
    <col min="15" max="15" width="14" bestFit="1" customWidth="1"/>
    <col min="16" max="16" width="15.9296875" bestFit="1" customWidth="1"/>
    <col min="17" max="17" width="14.3984375" bestFit="1" customWidth="1"/>
    <col min="18" max="18" width="14.86328125" bestFit="1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8367</v>
      </c>
      <c r="T1" s="1" t="s">
        <v>8366</v>
      </c>
    </row>
    <row r="2" spans="1:20" ht="28.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28.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28.5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28.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28.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28.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28.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28.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28.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28.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28.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28.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28.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28.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28.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8.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28.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28.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28.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28.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28.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28.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28.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28.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28.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28.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28.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28.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28.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28.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28.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28.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28.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28.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28.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28.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28.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28.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28.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28.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28.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28.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28.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28.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28.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28.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28.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28.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28.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28.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28.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28.5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28.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28.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28.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28.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28.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28.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28.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71.2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8.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28.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28.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28.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28.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28.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8.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28.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28.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28.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28.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28.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28.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28.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28.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28.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28.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28.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28.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28.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28.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28.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28.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28.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28.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28.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28.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28.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28.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28.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28.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28.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28.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28.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28.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28.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28.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28.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28.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28.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28.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28.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28.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8.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28.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28.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28.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28.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28.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28.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28.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28.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28.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28.5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28.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28.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28.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28.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28.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28.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28.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28.5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28.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8.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28.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28.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28.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28.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28.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28.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28.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28.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28.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28.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28.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28.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28.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28.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28.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28.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28.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28.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28.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28.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28.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28.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28.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28.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28.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28.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28.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28.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28.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28.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28.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28.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28.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28.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28.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28.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28.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28.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28.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28.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28.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28.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28.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28.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28.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28.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28.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28.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28.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28.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28.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28.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28.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28.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28.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28.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28.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28.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28.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28.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2.75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28.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28.5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28.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28.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28.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28.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28.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28.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28.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28.5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28.5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28.5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28.5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28.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28.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28.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8.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28.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28.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28.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28.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28.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28.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28.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28.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28.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28.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28.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28.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28.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28.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28.5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28.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28.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28.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28.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2.75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28.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28.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28.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28.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28.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28.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28.5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28.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28.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28.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28.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28.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28.5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28.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28.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28.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28.5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28.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8.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28.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28.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28.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28.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28.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28.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28.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28.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28.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28.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28.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28.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28.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28.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28.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28.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28.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28.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28.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28.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28.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28.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28.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28.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28.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28.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28.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28.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28.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28.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28.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8.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28.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28.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28.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28.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28.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28.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28.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28.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28.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28.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28.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28.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28.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28.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28.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28.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28.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28.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28.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28.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8.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28.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28.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28.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28.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28.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28.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28.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28.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28.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28.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28.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28.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28.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28.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28.5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28.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28.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28.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28.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8.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28.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8.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28.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28.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28.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28.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28.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28.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28.5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28.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28.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8.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28.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28.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28.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28.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28.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28.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28.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28.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28.5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28.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28.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28.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28.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28.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28.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8.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28.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8.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28.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28.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28.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28.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28.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28.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28.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28.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28.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28.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28.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28.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28.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28.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28.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28.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28.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28.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28.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28.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28.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28.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28.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2.75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28.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28.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28.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28.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28.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28.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28.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28.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28.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28.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28.5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28.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28.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28.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28.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28.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28.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28.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28.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28.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28.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28.5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28.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28.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28.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28.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28.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28.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28.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28.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28.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28.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28.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28.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28.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28.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28.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28.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28.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28.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28.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28.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28.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28.5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28.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28.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28.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28.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28.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28.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28.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28.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28.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28.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28.5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28.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28.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28.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28.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28.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28.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28.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28.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28.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28.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8.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28.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28.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28.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28.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28.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28.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28.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28.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28.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28.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28.5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28.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28.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28.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42.75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28.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28.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28.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28.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28.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28.5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28.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28.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28.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28.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28.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57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28.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28.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28.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28.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28.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28.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28.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28.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28.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28.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8.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28.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28.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28.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28.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28.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28.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28.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28.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28.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28.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28.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28.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28.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28.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28.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28.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28.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28.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8.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28.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28.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28.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28.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28.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28.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28.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28.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28.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28.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28.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28.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28.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28.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28.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28.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28.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28.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28.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28.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28.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28.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28.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28.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28.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28.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28.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28.5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28.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28.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28.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28.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28.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28.5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28.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28.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28.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28.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28.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28.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28.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28.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28.5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28.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28.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28.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28.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28.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28.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28.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28.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28.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28.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28.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28.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28.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28.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28.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28.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28.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28.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28.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28.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8.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28.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28.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28.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28.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8.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28.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28.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28.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28.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28.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28.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8.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28.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8.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28.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28.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28.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28.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28.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28.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28.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28.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28.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28.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28.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28.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28.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28.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28.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28.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28.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28.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28.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28.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28.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28.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28.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28.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28.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28.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28.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28.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28.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28.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28.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28.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28.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28.5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28.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28.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28.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28.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28.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28.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28.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28.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28.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28.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8.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28.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28.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28.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28.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28.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28.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28.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28.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28.5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28.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28.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28.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28.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28.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28.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28.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28.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28.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28.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28.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28.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28.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28.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28.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8.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28.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28.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28.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28.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28.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28.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28.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28.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28.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28.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8.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28.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28.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28.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28.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28.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28.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28.5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28.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28.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28.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28.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28.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28.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28.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28.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8.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28.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28.5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28.5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28.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28.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28.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28.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28.5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28.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28.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28.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28.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28.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28.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28.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28.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28.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28.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28.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28.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28.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28.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28.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28.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28.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28.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28.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28.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8.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28.5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28.5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28.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28.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28.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28.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28.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28.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8.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28.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28.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28.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28.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28.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28.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28.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28.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28.5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28.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28.5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28.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28.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28.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28.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28.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28.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28.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28.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28.5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28.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28.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28.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28.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28.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28.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28.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28.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28.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2.75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28.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28.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28.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28.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28.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28.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28.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28.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28.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28.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28.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28.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28.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28.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28.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8.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28.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28.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28.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28.5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57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28.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28.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28.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2.75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28.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28.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28.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28.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28.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28.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28.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28.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8.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28.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28.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28.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28.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28.5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28.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28.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28.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8.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28.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28.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28.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28.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28.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28.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28.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28.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28.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28.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28.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28.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28.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28.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28.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28.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28.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28.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28.5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28.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28.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28.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28.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8.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28.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28.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28.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28.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28.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28.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28.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28.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8.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28.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28.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28.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28.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28.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28.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28.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28.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8.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28.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28.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28.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28.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28.5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28.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28.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28.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28.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28.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28.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28.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28.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28.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28.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28.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28.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28.5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28.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28.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28.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28.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8.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28.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28.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28.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8.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28.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28.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28.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28.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28.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28.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28.5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28.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28.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28.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28.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28.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8.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28.5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28.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28.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28.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28.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28.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28.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28.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28.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8.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28.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28.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28.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28.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28.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28.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28.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28.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28.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28.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28.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28.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28.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28.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28.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28.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28.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8.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42.75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28.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28.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28.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28.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28.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28.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28.5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28.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28.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28.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28.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28.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28.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42.75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28.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28.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28.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28.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28.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28.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28.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28.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28.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28.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28.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28.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28.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28.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28.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28.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28.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28.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28.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8.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28.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28.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28.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28.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28.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28.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28.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28.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28.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28.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28.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28.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28.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28.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28.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28.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28.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28.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28.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28.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28.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28.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28.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28.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28.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28.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28.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28.5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28.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28.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28.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28.5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28.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28.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28.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28.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28.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28.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28.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8.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28.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28.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28.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42.75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28.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28.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28.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28.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28.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28.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28.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28.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28.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8.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28.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28.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28.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28.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28.5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28.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28.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28.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28.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28.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28.5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28.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28.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28.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28.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28.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28.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28.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28.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28.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28.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28.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28.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28.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28.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28.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28.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28.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28.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28.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28.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28.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28.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28.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28.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28.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28.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28.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28.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28.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28.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28.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28.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28.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28.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28.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8.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28.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28.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28.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28.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28.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28.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28.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28.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28.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28.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28.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28.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28.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28.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28.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8.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28.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28.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28.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8.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28.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28.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28.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28.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28.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28.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28.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28.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28.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28.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28.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28.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28.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28.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28.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28.5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28.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28.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28.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28.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28.5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28.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28.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28.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28.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28.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28.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28.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28.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28.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8.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28.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28.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28.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28.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28.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28.5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28.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28.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28.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28.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28.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28.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28.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28.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28.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28.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28.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28.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28.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28.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28.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28.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8.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28.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28.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28.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28.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28.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28.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28.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28.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28.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28.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28.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28.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28.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28.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28.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28.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28.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28.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28.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28.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28.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28.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28.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28.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28.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28.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28.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28.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28.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28.5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8.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28.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28.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28.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28.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28.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28.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28.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28.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28.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28.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28.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28.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28.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28.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28.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28.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28.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28.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28.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28.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28.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28.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28.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28.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28.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28.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28.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28.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28.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28.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28.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28.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28.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28.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28.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28.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28.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28.5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28.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28.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28.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28.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28.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28.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28.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28.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28.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28.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28.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28.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28.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28.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28.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28.5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28.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28.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28.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28.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28.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28.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28.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28.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28.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28.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28.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8.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28.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28.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28.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28.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8.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8.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28.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28.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8.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28.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28.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28.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28.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28.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28.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28.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28.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28.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28.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28.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28.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28.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28.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28.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28.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28.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28.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28.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28.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28.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28.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28.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28.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28.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28.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28.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2.75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28.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28.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28.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28.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28.5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28.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28.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28.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28.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28.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28.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28.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28.5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28.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28.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28.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28.5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28.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28.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28.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28.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28.5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28.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28.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8.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28.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28.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28.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28.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28.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2.7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28.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28.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28.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28.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8.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28.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28.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28.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28.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28.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28.5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28.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28.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28.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8.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28.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28.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28.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28.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28.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28.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28.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28.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28.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28.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28.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28.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28.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28.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28.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28.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28.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28.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28.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28.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28.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28.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28.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28.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28.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28.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28.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28.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28.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28.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28.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28.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28.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28.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28.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28.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28.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28.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28.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28.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28.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28.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28.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28.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28.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28.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28.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28.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28.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28.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28.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28.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28.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28.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28.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28.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28.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28.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28.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28.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28.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28.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28.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28.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28.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28.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28.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28.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28.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28.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28.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28.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28.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28.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28.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28.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8.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28.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28.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28.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42.75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28.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28.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28.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28.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28.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28.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28.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71.2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28.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28.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28.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28.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28.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28.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28.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28.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28.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28.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28.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28.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28.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28.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8.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28.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28.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28.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28.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28.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28.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28.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28.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28.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28.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28.5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28.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28.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28.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28.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28.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28.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28.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28.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28.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28.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28.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28.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28.5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8.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28.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28.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28.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28.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28.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28.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28.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28.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28.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28.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28.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28.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8.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28.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28.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28.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28.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28.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28.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28.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28.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28.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8.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28.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2.75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28.5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8.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28.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28.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28.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28.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28.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28.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28.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28.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28.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28.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28.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28.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28.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28.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28.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28.5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8.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28.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28.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28.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28.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28.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28.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28.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28.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28.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28.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28.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28.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28.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28.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28.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28.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28.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28.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28.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28.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28.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28.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42.75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28.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28.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28.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28.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28.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28.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28.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28.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28.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28.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28.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28.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28.5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28.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28.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28.5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28.5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28.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28.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28.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28.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28.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28.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28.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28.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28.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28.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28.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28.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28.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28.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28.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28.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28.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28.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28.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28.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28.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28.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8.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28.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28.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28.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28.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28.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28.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28.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28.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28.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28.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28.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28.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28.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28.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28.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28.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28.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28.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28.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28.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28.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28.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28.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28.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28.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28.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28.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28.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28.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28.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28.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28.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28.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28.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28.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28.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28.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8.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28.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28.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28.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28.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28.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28.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28.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28.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28.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28.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28.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28.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28.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28.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28.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28.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28.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28.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28.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28.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28.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28.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28.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28.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28.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28.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28.5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28.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8.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28.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28.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28.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28.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28.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28.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28.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28.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8.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8.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28.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28.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28.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28.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28.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28.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28.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28.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28.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28.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28.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28.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28.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42.75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8.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28.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28.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28.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28.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28.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8.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28.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28.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28.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8.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2.75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28.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28.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28.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28.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28.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28.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28.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28.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28.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28.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28.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28.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28.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8.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28.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28.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28.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28.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28.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28.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28.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28.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28.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28.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28.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28.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28.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8.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28.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28.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28.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28.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28.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28.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28.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28.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28.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28.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28.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28.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28.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28.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28.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28.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28.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8.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28.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8.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28.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28.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28.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28.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28.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28.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28.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28.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28.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28.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28.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28.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28.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28.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28.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28.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28.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28.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28.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28.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28.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28.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28.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28.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28.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28.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28.5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28.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28.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28.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28.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28.5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28.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28.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28.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28.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28.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28.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28.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28.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28.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28.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28.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28.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28.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28.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28.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28.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28.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28.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28.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28.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28.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28.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28.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8.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28.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28.5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28.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28.5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28.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28.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28.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28.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8.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28.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28.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42.75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28.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28.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28.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28.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28.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28.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28.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28.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28.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28.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28.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28.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28.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28.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28.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28.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28.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28.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28.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8.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28.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28.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28.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28.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28.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28.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28.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28.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28.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28.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28.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28.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28.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28.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28.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28.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28.5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28.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28.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28.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8.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28.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28.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28.5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28.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28.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28.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28.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28.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28.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28.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28.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28.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28.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28.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28.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28.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28.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28.5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28.5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28.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28.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28.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28.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28.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28.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28.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8.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8.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28.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28.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28.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28.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28.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28.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28.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28.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28.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28.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28.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28.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28.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28.5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28.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28.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28.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28.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28.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28.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28.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28.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28.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28.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28.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8.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28.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28.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28.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28.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28.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8.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28.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28.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28.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28.5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28.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28.5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8.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28.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28.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28.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28.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28.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28.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28.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8.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28.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28.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28.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28.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28.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28.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28.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28.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28.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28.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28.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28.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28.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28.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42.75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28.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28.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28.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28.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28.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28.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28.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28.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28.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28.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28.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28.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28.5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28.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28.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28.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28.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28.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28.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28.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28.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28.5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28.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28.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28.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28.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28.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28.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28.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28.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8.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28.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28.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28.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28.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28.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28.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28.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28.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28.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28.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28.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28.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28.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2.75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28.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28.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28.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28.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28.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28.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28.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28.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28.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28.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28.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28.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28.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28.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8.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28.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28.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28.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28.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28.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28.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28.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28.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28.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28.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28.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28.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28.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28.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28.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42.75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28.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28.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28.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28.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28.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28.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28.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28.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28.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28.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28.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28.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28.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28.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28.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28.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28.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28.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28.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28.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28.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28.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28.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28.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28.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28.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42.75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28.5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28.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28.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28.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28.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28.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28.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28.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28.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28.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28.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28.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28.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28.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28.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28.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28.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28.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28.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28.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28.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28.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28.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28.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28.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28.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28.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28.5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28.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28.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28.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28.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28.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8.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28.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28.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28.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28.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28.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28.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28.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28.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28.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28.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8.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28.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28.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28.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28.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28.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8.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28.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28.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28.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28.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28.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42.75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28.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28.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28.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8.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28.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28.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28.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28.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28.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28.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28.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28.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28.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28.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42.75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28.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28.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28.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28.5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28.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28.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28.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28.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28.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28.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28.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8.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28.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28.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28.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28.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8.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28.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28.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8.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28.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28.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28.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28.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28.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28.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28.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28.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28.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28.5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28.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28.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28.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28.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28.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28.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2.75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28.5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8.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28.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28.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28.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28.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28.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28.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28.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28.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28.5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28.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28.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28.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28.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8.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28.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28.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8.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28.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28.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28.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28.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28.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28.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28.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28.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28.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28.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28.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28.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28.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28.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28.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28.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28.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28.5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28.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28.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28.5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28.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28.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28.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28.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28.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28.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28.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28.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28.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28.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28.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28.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28.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28.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2.75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28.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28.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28.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28.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28.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28.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28.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28.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28.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28.5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28.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8.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28.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28.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28.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28.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28.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28.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28.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28.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28.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28.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28.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28.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28.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28.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28.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28.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28.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28.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28.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28.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28.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28.5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28.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28.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28.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28.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28.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28.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28.5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28.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28.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28.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28.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28.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28.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28.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28.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28.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28.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8.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28.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28.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28.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28.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28.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28.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28.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28.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28.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8.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28.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28.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28.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28.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28.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28.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28.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28.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28.5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28.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28.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28.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28.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28.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28.5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28.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28.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28.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28.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8.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28.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28.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28.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28.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28.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28.5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28.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28.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28.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28.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28.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28.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28.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28.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28.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28.5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28.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28.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28.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28.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28.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28.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28.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28.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28.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28.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28.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28.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28.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28.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28.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28.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28.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28.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28.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28.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28.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28.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28.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28.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28.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28.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28.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28.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28.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8.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28.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28.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28.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28.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28.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28.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28.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28.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28.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28.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28.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28.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28.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8.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42.75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28.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28.5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28.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28.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28.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28.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28.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28.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28.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28.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28.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28.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28.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28.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28.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28.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28.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28.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28.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28.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28.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28.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28.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28.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28.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28.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28.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28.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42.75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8.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28.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28.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28.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28.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28.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28.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42.75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28.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28.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28.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28.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28.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28.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28.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28.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28.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28.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28.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28.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28.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28.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28.5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28.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28.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28.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28.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28.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28.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28.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28.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28.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28.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8.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28.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28.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28.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28.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28.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28.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28.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28.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28.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28.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28.5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28.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28.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28.5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28.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28.5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28.5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28.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28.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28.5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28.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28.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28.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28.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28.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28.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28.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28.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28.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28.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28.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28.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28.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28.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28.5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28.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28.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28.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28.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2.75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28.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28.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28.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28.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28.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28.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28.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28.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28.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28.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28.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28.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28.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28.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28.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28.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28.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28.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28.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28.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28.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28.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28.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28.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28.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28.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28.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28.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28.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28.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28.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28.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28.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28.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28.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28.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28.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28.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28.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28.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28.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28.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28.5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28.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28.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8.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28.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28.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28.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28.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28.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28.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28.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28.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8.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28.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28.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28.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28.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28.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28.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28.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28.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28.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28.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28.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28.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28.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28.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28.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28.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28.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28.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28.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28.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28.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42.7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28.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28.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28.5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28.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28.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28.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28.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28.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28.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28.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28.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28.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28.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28.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28.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28.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28.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28.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28.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28.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28.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2.7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8.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28.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28.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28.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28.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28.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28.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28.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28.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28.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28.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28.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28.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28.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28.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28.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28.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28.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8.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28.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28.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28.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28.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28.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28.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28.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28.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28.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28.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28.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28.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28.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28.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28.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28.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28.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28.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28.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28.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28.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8.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28.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28.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28.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28.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28.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28.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28.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28.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28.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28.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28.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28.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28.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28.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28.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28.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28.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28.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28.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28.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28.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28.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28.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28.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28.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28.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28.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28.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28.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28.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28.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2.75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28.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8.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28.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28.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28.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28.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28.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28.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28.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28.5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28.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28.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28.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28.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28.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28.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28.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28.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28.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28.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28.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8.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28.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28.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28.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28.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28.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28.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28.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28.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28.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28.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28.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28.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28.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28.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28.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28.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28.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28.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28.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28.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28.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28.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28.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28.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28.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28.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28.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28.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28.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28.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28.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28.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28.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28.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28.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28.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28.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28.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28.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28.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28.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28.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28.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28.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28.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28.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28.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28.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28.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28.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28.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28.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28.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28.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28.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28.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28.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28.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28.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28.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28.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28.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71.2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28.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28.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28.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28.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28.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28.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28.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28.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28.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28.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28.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28.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28.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28.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28.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28.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28.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28.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28.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28.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28.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28.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28.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28.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28.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28.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28.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28.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28.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28.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28.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28.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28.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28.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28.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28.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28.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28.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28.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28.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28.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28.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28.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28.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28.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28.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28.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28.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28.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28.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28.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28.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28.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28.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28.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28.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28.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28.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28.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28.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28.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28.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28.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28.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8.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28.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57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28.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28.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28.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28.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28.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28.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28.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28.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28.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28.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28.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8.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28.5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28.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28.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28.5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28.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28.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28.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28.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28.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28.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8.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28.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28.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28.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28.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28.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28.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28.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57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28.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28.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28.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28.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28.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28.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28.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28.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28.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28.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28.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28.5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28.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42.7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28.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2.75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28.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28.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28.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28.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28.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28.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28.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28.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28.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28.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28.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28.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28.5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28.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28.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28.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28.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28.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28.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28.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28.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28.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28.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28.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28.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28.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28.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28.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28.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28.5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28.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28.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28.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28.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28.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28.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28.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28.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28.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28.5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28.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28.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28.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28.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28.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28.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28.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28.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28.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28.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28.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28.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28.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28.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8.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28.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28.5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28.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28.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28.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28.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28.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28.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28.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28.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28.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28.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28.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28.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28.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28.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8.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71.2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28.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28.5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28.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28.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28.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28.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28.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28.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28.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28.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28.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28.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28.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28.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28.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28.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28.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28.5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28.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28.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28.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28.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8.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28.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28.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28.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28.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57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28.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28.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28.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28.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28.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28.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28.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28.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28.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28.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28.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28.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28.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28.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28.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28.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28.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28.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28.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28.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28.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28.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42.75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28.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28.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28.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28.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28.5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28.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28.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28.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28.5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28.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28.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8.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28.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28.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28.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28.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28.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2.75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28.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28.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28.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28.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28.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28.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42.75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28.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28.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28.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28.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28.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28.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28.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28.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28.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28.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28.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28.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28.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28.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28.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28.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28.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28.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28.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28.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28.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28.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28.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28.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28.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28.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28.5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28.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28.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8.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28.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28.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28.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28.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28.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28.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28.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28.5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28.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28.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28.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28.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28.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28.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28.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28.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28.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28.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28.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28.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28.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28.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28.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28.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28.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28.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28.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28.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28.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28.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28.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28.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28.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28.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28.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28.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28.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28.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28.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28.5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28.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28.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28.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28.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28.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28.5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28.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28.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28.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28.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28.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28.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28.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28.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28.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28.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28.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28.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28.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28.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28.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28.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28.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28.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28.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28.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28.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28.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28.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28.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28.5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28.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28.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28.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28.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28.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28.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28.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28.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28.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2.75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28.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28.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28.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28.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8.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28.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28.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28.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28.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28.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28.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28.5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28.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28.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28.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28.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28.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28.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28.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28.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28.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28.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28.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28.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28.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28.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28.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28.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28.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8.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28.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28.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28.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28.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28.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28.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28.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28.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28.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28.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28.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28.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28.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28.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8.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28.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28.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28.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28.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28.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28.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28.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28.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28.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28.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42.75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28.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28.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28.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28.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28.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28.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28.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28.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28.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28.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28.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28.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28.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28.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28.5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28.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28.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28.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28.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28.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28.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28.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8.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28.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28.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28.5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28.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28.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8.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28.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28.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28.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28.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28.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28.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28.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28.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28.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28.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28.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28.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28.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28.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28.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28.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28.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28.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28.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28.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28.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"live"</formula>
    </cfRule>
    <cfRule type="cellIs" dxfId="0" priority="3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13" sqref="C13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style="5" bestFit="1" customWidth="1"/>
    <col min="7" max="7" width="14.73046875" style="5" bestFit="1" customWidth="1"/>
    <col min="8" max="8" width="17.19921875" style="5" bestFit="1" customWidth="1"/>
  </cols>
  <sheetData>
    <row r="1" spans="1:8" s="14" customFormat="1" x14ac:dyDescent="0.4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45">
      <c r="A2" t="s">
        <v>8389</v>
      </c>
      <c r="B2" s="12">
        <f>COUNTIFS(Data!$F$2:$F$4115, "successful", Data!$D$2:$D$4115, "&lt;1000")</f>
        <v>322</v>
      </c>
      <c r="C2" s="12">
        <f>COUNTIFS(Data!$F$2:$F$4115, "failed", Data!$D$2:$D$4115, "&lt;1000")</f>
        <v>113</v>
      </c>
      <c r="D2" s="12">
        <f>COUNTIFS(Data!$F$2:$F$4115, "canceled", Data!$D$2:$D$4115, "&lt;1000")</f>
        <v>18</v>
      </c>
      <c r="E2" s="1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45">
      <c r="A3" t="s">
        <v>8390</v>
      </c>
      <c r="B3" s="12">
        <f>COUNTIFS(Data!$F$2:F4115,"successful",Data!$D$2:$D$4115,"&gt;=1000",Data!$D$2:$D$4115,"&lt;5000")</f>
        <v>932</v>
      </c>
      <c r="C3" s="12">
        <f>COUNTIFS(Data!$F$2:F4115,"failed",Data!$D$2:$D$4115,"&gt;=1000",Data!$D$2:$D$4115,"&lt;5000")</f>
        <v>420</v>
      </c>
      <c r="D3" s="12">
        <f>COUNTIFS(Data!$F$2:F4115,"canceled",Data!$D$2:$D$4115,"&gt;=1000",Data!$D$2:$D$4115,"&lt;5000")</f>
        <v>60</v>
      </c>
      <c r="E3" s="12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45">
      <c r="A4" t="s">
        <v>8391</v>
      </c>
      <c r="B4" s="12">
        <f>COUNTIFS(Data!$F$2:F4115,"successful",Data!$D$2:$D$4115,"&gt;=5000",Data!$D$2:$D$4115,"&lt;10000")</f>
        <v>381</v>
      </c>
      <c r="C4" s="12">
        <f>COUNTIFS(Data!$F$2:F4115,"failed",Data!$D$2:$D$4115,"&gt;=5000",Data!$D$2:$D$4115,"&lt;10000")</f>
        <v>283</v>
      </c>
      <c r="D4" s="13">
        <f>COUNTIFS(Data!$F$2:F4115,"canceled",Data!$D$2:$D$4115,"&gt;=5000",Data!$D$2:$D$4115,"&lt;10000")</f>
        <v>52</v>
      </c>
      <c r="E4" s="12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45">
      <c r="A5" t="s">
        <v>8392</v>
      </c>
      <c r="B5" s="12">
        <f>COUNTIFS(Data!$F$2:F4115,"successful",Data!$D$2:$D$4115,"&gt;=10000",Data!$D$2:$D$4115,"&lt;15000")</f>
        <v>168</v>
      </c>
      <c r="C5" s="12">
        <f>COUNTIFS(Data!$F$2:F4115,"failed",Data!$D$2:$D$4115,"&gt;=10000",Data!$D$2:$D$4115,"&lt;15000")</f>
        <v>144</v>
      </c>
      <c r="D5" s="12">
        <f>COUNTIFS(Data!$F$2:F4115,"canceled",Data!$D$2:$D$4115,"&gt;=10000",Data!$D$2:$D$4115,"&lt;15000")</f>
        <v>40</v>
      </c>
      <c r="E5" s="12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45">
      <c r="A6" t="s">
        <v>8393</v>
      </c>
      <c r="B6" s="12">
        <f>COUNTIFS(Data!$F$2:F4115,"successful",Data!$D$2:$D$4115,"&gt;=15000",Data!$D$2:$D$4115,"&lt;20000")</f>
        <v>94</v>
      </c>
      <c r="C6" s="12">
        <f>COUNTIFS(Data!$F$2:F4115,"failed",Data!$D$2:$D$4115,"&gt;=15000",Data!$D$2:$D$4115,"&lt;20000")</f>
        <v>90</v>
      </c>
      <c r="D6" s="12">
        <f>COUNTIFS(Data!$F$2:F4115,"canceled",Data!$D$2:$D$4115,"&gt;=15000",Data!$D$2:$D$4115,"&lt;20000")</f>
        <v>17</v>
      </c>
      <c r="E6" s="12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45">
      <c r="A7" t="s">
        <v>8394</v>
      </c>
      <c r="B7" s="12">
        <f>COUNTIFS(Data!$F$2:F4115,"successful",Data!$D$2:$D$4115,"&gt;=20000",Data!$D$2:$D$4115,"&lt;25000")</f>
        <v>62</v>
      </c>
      <c r="C7" s="12">
        <f>COUNTIFS(Data!$F$2:F4115,"failed",Data!$D$2:$D$4115,"&gt;=20000",Data!$D$2:$D$4115,"&lt;25000")</f>
        <v>72</v>
      </c>
      <c r="D7" s="12">
        <f>COUNTIFS(Data!$F$2:F4115,"canceled",Data!$D$2:$D$4115,"&gt;=20000",Data!$D$2:$D$4115,"&lt;25000")</f>
        <v>14</v>
      </c>
      <c r="E7" s="12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45">
      <c r="A8" t="s">
        <v>8395</v>
      </c>
      <c r="B8" s="12">
        <f>COUNTIFS(Data!$F$2:F4115,"successful",Data!$D$2:$D$4115,"&gt;=25000",Data!$D$2:$D$4115,"&lt;30000")</f>
        <v>55</v>
      </c>
      <c r="C8" s="12">
        <f>COUNTIFS(Data!$F$2:F4115,"failed",Data!$D$2:$D$4115,"&gt;=25000",Data!$D$2:$D$4115,"&lt;30000")</f>
        <v>64</v>
      </c>
      <c r="D8" s="12">
        <f>COUNTIFS(Data!$F$2:F4115,"canceled",Data!$D$2:$D$4115,"&gt;=25000",Data!$D$2:$D$4115,"&lt;30000")</f>
        <v>18</v>
      </c>
      <c r="E8" s="12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45">
      <c r="A9" t="s">
        <v>8396</v>
      </c>
      <c r="B9" s="12">
        <f>COUNTIFS(Data!$F$2:F4115,"successful",Data!$D$2:$D$4115,"&gt;=30000",Data!$D$2:$D$4115,"&lt;35000")</f>
        <v>32</v>
      </c>
      <c r="C9" s="12">
        <f>COUNTIFS(Data!$F$2:F4115,"failed",Data!$D$2:$D$4115,"&gt;=30000",Data!$D$2:$D$4115,"&lt;35000")</f>
        <v>37</v>
      </c>
      <c r="D9" s="12">
        <f>COUNTIFS(Data!$F$2:F4115,"canceled",Data!$D$2:$D$4115,"&gt;=30000",Data!$D$2:$D$4115,"&lt;35000")</f>
        <v>13</v>
      </c>
      <c r="E9" s="12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45">
      <c r="A10" t="s">
        <v>8397</v>
      </c>
      <c r="B10" s="12">
        <f>COUNTIFS(Data!$F$2:F4115,"successful",Data!$D$2:$D$4115,"&gt;=35000",Data!$D$2:$D$4115,"&lt;40000")</f>
        <v>26</v>
      </c>
      <c r="C10" s="12">
        <f>COUNTIFS(Data!$F$2:F4115,"failed",Data!$D$2:$D$4115,"&gt;=35000",Data!$D$2:$D$4115,"&lt;40000")</f>
        <v>22</v>
      </c>
      <c r="D10" s="12">
        <f>COUNTIFS(Data!$F$2:F4115,"canceled",Data!$D$2:$D$4115,"&gt;=35000",Data!$D$2:$D$4115,"&lt;40000")</f>
        <v>7</v>
      </c>
      <c r="E10" s="12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45">
      <c r="A11" t="s">
        <v>8398</v>
      </c>
      <c r="B11" s="12">
        <f>COUNTIFS(Data!$F$2:F4115,"successful",Data!$D$2:$D$4115,"&gt;=40000",Data!$D$2:$D$4115,"&lt;45000")</f>
        <v>21</v>
      </c>
      <c r="C11" s="12">
        <f>COUNTIFS(Data!$F$2:F4115,"failed",Data!$D$2:$D$4115,"&gt;=40000",Data!$D$2:$D$4115,"&lt;45000")</f>
        <v>16</v>
      </c>
      <c r="D11" s="12">
        <f>COUNTIFS(Data!$F$2:F4115,"canceled",Data!$D$2:$D$4115,"&gt;=40000",Data!$D$2:$D$4115,"&lt;45000")</f>
        <v>6</v>
      </c>
      <c r="E11" s="12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45">
      <c r="A12" t="s">
        <v>8399</v>
      </c>
      <c r="B12" s="13">
        <f>COUNTIFS(Data!$F$2:F4115,"successful",Data!$D$2:$D$4115,"&gt;=45000",Data!$D$2:$D$4115,"&lt;50000")</f>
        <v>6</v>
      </c>
      <c r="C12" s="13">
        <f>COUNTIFS(Data!$F$2:F4115,"failed",Data!$D$2:$D$4115,"&gt;=45000",Data!$D$2:$D$4115,"&lt;50000")</f>
        <v>11</v>
      </c>
      <c r="D12" s="12">
        <f>COUNTIFS(Data!$F$2:F4115,"canceled",Data!$D$2:$D$4115,"&gt;=45000",Data!$D$2:$D$4115,"&lt;50000")</f>
        <v>4</v>
      </c>
      <c r="E12" s="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t="s">
        <v>8400</v>
      </c>
      <c r="B13" s="13">
        <f>COUNTIFS(Data!$F$2:F4115,"successful",Data!$D$2:$D$4115,"&gt;=50000")</f>
        <v>86</v>
      </c>
      <c r="C13" s="12">
        <f>COUNTIFS(Data!$F$2:F4115,"failed",Data!$D$2:$D$4115,"&gt;=50000")</f>
        <v>258</v>
      </c>
      <c r="D13" s="12">
        <f>COUNTIFS(Data!$F$2:F4115,"canceled",Data!$D$2:$D$4115,"&gt;=50000")</f>
        <v>100</v>
      </c>
      <c r="E13" s="12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Pivot Table Category</vt:lpstr>
      <vt:lpstr>Pivot Table Subcategory</vt:lpstr>
      <vt:lpstr>Pivot Table Month</vt:lpstr>
      <vt:lpstr>Data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Campisi</cp:lastModifiedBy>
  <dcterms:created xsi:type="dcterms:W3CDTF">2017-04-20T15:17:24Z</dcterms:created>
  <dcterms:modified xsi:type="dcterms:W3CDTF">2019-05-11T04:05:27Z</dcterms:modified>
</cp:coreProperties>
</file>