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1505"/>
  </bookViews>
  <sheets>
    <sheet name="Sheet1" sheetId="1" r:id="rId1"/>
    <sheet name="Sheet2" sheetId="2" r:id="rId2"/>
    <sheet name="Sheet3" sheetId="3" r:id="rId3"/>
  </sheets>
  <definedNames>
    <definedName name="alpha1">Sheet1!$B$13</definedName>
    <definedName name="alpha2">Sheet1!$B$21</definedName>
    <definedName name="alpha3">Sheet1!$B$29</definedName>
    <definedName name="bdepth">Sheet1!$B$5</definedName>
    <definedName name="delta1">Sheet1!$B$14</definedName>
    <definedName name="delta2">Sheet1!$B$22</definedName>
    <definedName name="delta3">Sheet1!$B$30</definedName>
    <definedName name="dtheta">Sheet1!$B$7</definedName>
    <definedName name="h1_">Sheet1!$B$10</definedName>
    <definedName name="l1_">Sheet1!$B$11</definedName>
    <definedName name="l2_">Sheet1!$B$19</definedName>
    <definedName name="l3_">Sheet1!$B$27</definedName>
    <definedName name="radius">Sheet1!$B$3</definedName>
    <definedName name="s2_">Sheet1!$B$18</definedName>
    <definedName name="s3_">Sheet1!$B$26</definedName>
    <definedName name="sdepth">Sheet1!$B$4</definedName>
    <definedName name="speed">Sheet1!$B$6</definedName>
    <definedName name="t1_">Sheet1!$B$12</definedName>
    <definedName name="t2_">Sheet1!$B$20</definedName>
    <definedName name="t3_">Sheet1!$B$28</definedName>
  </definedNames>
  <calcPr calcId="125725"/>
</workbook>
</file>

<file path=xl/calcChain.xml><?xml version="1.0" encoding="utf-8"?>
<calcChain xmlns="http://schemas.openxmlformats.org/spreadsheetml/2006/main">
  <c r="B10" i="1"/>
  <c r="B7"/>
  <c r="B11" l="1"/>
  <c r="B15" s="1"/>
  <c r="B18"/>
  <c r="B26" s="1"/>
  <c r="B27" s="1"/>
  <c r="B13"/>
  <c r="B14" s="1"/>
  <c r="B12"/>
  <c r="B28" l="1"/>
  <c r="B31"/>
  <c r="B19"/>
  <c r="B29"/>
  <c r="B30" s="1"/>
  <c r="B20" l="1"/>
  <c r="B23"/>
  <c r="B21"/>
  <c r="B22" s="1"/>
</calcChain>
</file>

<file path=xl/sharedStrings.xml><?xml version="1.0" encoding="utf-8"?>
<sst xmlns="http://schemas.openxmlformats.org/spreadsheetml/2006/main" count="50" uniqueCount="33">
  <si>
    <t>l1</t>
  </si>
  <si>
    <t>t1</t>
  </si>
  <si>
    <t>alpha1</t>
  </si>
  <si>
    <t>delta1</t>
  </si>
  <si>
    <t>meters</t>
  </si>
  <si>
    <t>m/s</t>
  </si>
  <si>
    <t>bdepth</t>
  </si>
  <si>
    <t>sdepth</t>
  </si>
  <si>
    <t>speed</t>
  </si>
  <si>
    <t>radius</t>
  </si>
  <si>
    <t>dtheta</t>
  </si>
  <si>
    <t>radians</t>
  </si>
  <si>
    <t>h1</t>
  </si>
  <si>
    <t>secs</t>
  </si>
  <si>
    <t>degrees</t>
  </si>
  <si>
    <t>Direct path</t>
  </si>
  <si>
    <t>Surface reflected</t>
  </si>
  <si>
    <t>l2</t>
  </si>
  <si>
    <t>t2</t>
  </si>
  <si>
    <t>alpha2</t>
  </si>
  <si>
    <t>delta2</t>
  </si>
  <si>
    <t>l3</t>
  </si>
  <si>
    <t>t3</t>
  </si>
  <si>
    <t>alpha3</t>
  </si>
  <si>
    <t>delta3</t>
  </si>
  <si>
    <t>s2</t>
  </si>
  <si>
    <t>Bottom reflected</t>
  </si>
  <si>
    <t>s3</t>
  </si>
  <si>
    <t>TL1</t>
  </si>
  <si>
    <t>TL2</t>
  </si>
  <si>
    <t>TL3</t>
  </si>
  <si>
    <t>dB</t>
  </si>
  <si>
    <t>This spreadsheet computes the analytic solutions for eigenrays reflecting from a basic surface and bottom.  These values are then copied into the eigenray_basic test in the eigenray_test.cc file.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</si>
</sst>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A2" sqref="A2"/>
    </sheetView>
  </sheetViews>
  <sheetFormatPr defaultRowHeight="15"/>
  <cols>
    <col min="2" max="2" width="18.28515625" customWidth="1"/>
  </cols>
  <sheetData>
    <row r="1" spans="1:5" ht="58.5" customHeight="1">
      <c r="A1" s="3" t="s">
        <v>32</v>
      </c>
      <c r="B1" s="3"/>
      <c r="C1" s="3"/>
      <c r="D1" s="3"/>
      <c r="E1" s="3"/>
    </row>
    <row r="3" spans="1:5">
      <c r="A3" t="s">
        <v>9</v>
      </c>
      <c r="B3">
        <v>6378101.0302010104</v>
      </c>
      <c r="C3" t="s">
        <v>4</v>
      </c>
    </row>
    <row r="4" spans="1:5">
      <c r="A4" t="s">
        <v>7</v>
      </c>
      <c r="B4">
        <v>1000</v>
      </c>
      <c r="C4" t="s">
        <v>4</v>
      </c>
    </row>
    <row r="5" spans="1:5">
      <c r="A5" t="s">
        <v>6</v>
      </c>
      <c r="B5">
        <v>3000</v>
      </c>
      <c r="C5" t="s">
        <v>4</v>
      </c>
    </row>
    <row r="6" spans="1:5">
      <c r="A6" t="s">
        <v>8</v>
      </c>
      <c r="B6">
        <v>1500</v>
      </c>
      <c r="C6" t="s">
        <v>5</v>
      </c>
    </row>
    <row r="7" spans="1:5">
      <c r="A7" t="s">
        <v>10</v>
      </c>
      <c r="B7">
        <f>RADIANS(0.02)</f>
        <v>3.4906585039886593E-4</v>
      </c>
      <c r="C7" t="s">
        <v>11</v>
      </c>
    </row>
    <row r="9" spans="1:5" s="2" customFormat="1">
      <c r="A9" s="2" t="s">
        <v>15</v>
      </c>
    </row>
    <row r="10" spans="1:5">
      <c r="A10" t="s">
        <v>12</v>
      </c>
      <c r="B10">
        <f>radius-sdepth</f>
        <v>6377101.0302010104</v>
      </c>
      <c r="C10" t="s">
        <v>4</v>
      </c>
    </row>
    <row r="11" spans="1:5">
      <c r="A11" t="s">
        <v>0</v>
      </c>
      <c r="B11" s="1">
        <f>2*h1_*SIN(dtheta/2)</f>
        <v>2226.0281828851503</v>
      </c>
      <c r="C11" t="s">
        <v>4</v>
      </c>
    </row>
    <row r="12" spans="1:5">
      <c r="A12" t="s">
        <v>1</v>
      </c>
      <c r="B12">
        <f>l1_/speed</f>
        <v>1.4840187885901002</v>
      </c>
      <c r="C12" t="s">
        <v>13</v>
      </c>
    </row>
    <row r="13" spans="1:5">
      <c r="A13" t="s">
        <v>2</v>
      </c>
      <c r="B13">
        <f>DEGREES(ACOS(l1_/(2*h1_)))</f>
        <v>89.99</v>
      </c>
      <c r="C13" t="s">
        <v>14</v>
      </c>
    </row>
    <row r="14" spans="1:5">
      <c r="A14" t="s">
        <v>3</v>
      </c>
      <c r="B14">
        <f>90-alpha1</f>
        <v>1.0000000000005116E-2</v>
      </c>
      <c r="C14" t="s">
        <v>14</v>
      </c>
    </row>
    <row r="15" spans="1:5">
      <c r="A15" t="s">
        <v>28</v>
      </c>
      <c r="B15">
        <f>20*LOG10(l1_)</f>
        <v>66.950613169372019</v>
      </c>
      <c r="C15" t="s">
        <v>31</v>
      </c>
    </row>
    <row r="17" spans="1:3" s="2" customFormat="1">
      <c r="A17" s="2" t="s">
        <v>16</v>
      </c>
    </row>
    <row r="18" spans="1:3">
      <c r="A18" t="s">
        <v>25</v>
      </c>
      <c r="B18">
        <f>h1_*COS(dtheta/2)</f>
        <v>6377100.9330722075</v>
      </c>
      <c r="C18" t="s">
        <v>4</v>
      </c>
    </row>
    <row r="19" spans="1:3">
      <c r="A19" t="s">
        <v>17</v>
      </c>
      <c r="B19">
        <f>2*SQRT( POWER(l1_/2,2)+POWER(radius-s2_,2))</f>
        <v>2992.6540961424635</v>
      </c>
      <c r="C19" t="s">
        <v>4</v>
      </c>
    </row>
    <row r="20" spans="1:3">
      <c r="A20" t="s">
        <v>18</v>
      </c>
      <c r="B20">
        <f>l2_/speed</f>
        <v>1.9951027307616422</v>
      </c>
      <c r="C20" t="s">
        <v>13</v>
      </c>
    </row>
    <row r="21" spans="1:3">
      <c r="A21" t="s">
        <v>19</v>
      </c>
      <c r="B21">
        <f>DEGREES(ACOS(sdepth/(l2_/2)))</f>
        <v>48.063768286621588</v>
      </c>
      <c r="C21" t="s">
        <v>14</v>
      </c>
    </row>
    <row r="22" spans="1:3">
      <c r="A22" t="s">
        <v>20</v>
      </c>
      <c r="B22">
        <f>90-alpha2</f>
        <v>41.936231713378412</v>
      </c>
      <c r="C22" t="s">
        <v>14</v>
      </c>
    </row>
    <row r="23" spans="1:3">
      <c r="A23" t="s">
        <v>29</v>
      </c>
      <c r="B23">
        <f>20*LOG10(l2_)</f>
        <v>69.521130442262972</v>
      </c>
      <c r="C23" t="s">
        <v>31</v>
      </c>
    </row>
    <row r="25" spans="1:3">
      <c r="A25" s="2" t="s">
        <v>26</v>
      </c>
    </row>
    <row r="26" spans="1:3">
      <c r="A26" t="s">
        <v>27</v>
      </c>
      <c r="B26">
        <f>s2_-(radius-bdepth)</f>
        <v>1999.9028711970896</v>
      </c>
      <c r="C26" t="s">
        <v>4</v>
      </c>
    </row>
    <row r="27" spans="1:3">
      <c r="A27" t="s">
        <v>21</v>
      </c>
      <c r="B27">
        <f>2*SQRT( POWER(s3_,2)+POWER(l1_/2,2))</f>
        <v>4577.515423009344</v>
      </c>
      <c r="C27" t="s">
        <v>4</v>
      </c>
    </row>
    <row r="28" spans="1:3">
      <c r="A28" t="s">
        <v>22</v>
      </c>
      <c r="B28">
        <f>l3_/speed</f>
        <v>3.0516769486728959</v>
      </c>
      <c r="C28" t="s">
        <v>13</v>
      </c>
    </row>
    <row r="29" spans="1:3">
      <c r="A29" t="s">
        <v>23</v>
      </c>
      <c r="B29">
        <f>DEGREES(ACOS( l1_/l3_ ))</f>
        <v>60.902571616779667</v>
      </c>
      <c r="C29" t="s">
        <v>14</v>
      </c>
    </row>
    <row r="30" spans="1:3">
      <c r="A30" t="s">
        <v>24</v>
      </c>
      <c r="B30">
        <f>alpha3+delta1</f>
        <v>60.912571616779672</v>
      </c>
      <c r="C30" t="s">
        <v>14</v>
      </c>
    </row>
    <row r="31" spans="1:3">
      <c r="A31" t="s">
        <v>30</v>
      </c>
      <c r="B31">
        <f>20*LOG10(l3_)</f>
        <v>73.212596324866567</v>
      </c>
      <c r="C31" t="s">
        <v>31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Sheet1</vt:lpstr>
      <vt:lpstr>Sheet2</vt:lpstr>
      <vt:lpstr>Sheet3</vt:lpstr>
      <vt:lpstr>alpha1</vt:lpstr>
      <vt:lpstr>alpha2</vt:lpstr>
      <vt:lpstr>alpha3</vt:lpstr>
      <vt:lpstr>bdepth</vt:lpstr>
      <vt:lpstr>delta1</vt:lpstr>
      <vt:lpstr>delta2</vt:lpstr>
      <vt:lpstr>delta3</vt:lpstr>
      <vt:lpstr>dtheta</vt:lpstr>
      <vt:lpstr>h1_</vt:lpstr>
      <vt:lpstr>l1_</vt:lpstr>
      <vt:lpstr>l2_</vt:lpstr>
      <vt:lpstr>l3_</vt:lpstr>
      <vt:lpstr>radius</vt:lpstr>
      <vt:lpstr>s2_</vt:lpstr>
      <vt:lpstr>s3_</vt:lpstr>
      <vt:lpstr>sdepth</vt:lpstr>
      <vt:lpstr>speed</vt:lpstr>
      <vt:lpstr>t1_</vt:lpstr>
      <vt:lpstr>t2_</vt:lpstr>
      <vt:lpstr>t3_</vt:lpstr>
    </vt:vector>
  </TitlesOfParts>
  <Company>alion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sreilly</dc:creator>
  <cp:lastModifiedBy>sreilly</cp:lastModifiedBy>
  <dcterms:created xsi:type="dcterms:W3CDTF">2011-05-06T15:21:35Z</dcterms:created>
  <dcterms:modified xsi:type="dcterms:W3CDTF">2011-10-20T16:06:09Z</dcterms:modified>
</cp:coreProperties>
</file>