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\Desktop\"/>
    </mc:Choice>
  </mc:AlternateContent>
  <xr:revisionPtr revIDLastSave="0" documentId="8_{2AE23EBF-E3DD-4A82-A83A-2B2DD38D9538}" xr6:coauthVersionLast="45" xr6:coauthVersionMax="45" xr10:uidLastSave="{00000000-0000-0000-0000-000000000000}"/>
  <bookViews>
    <workbookView xWindow="28680" yWindow="-120" windowWidth="29040" windowHeight="15990" activeTab="1" xr2:uid="{D8C81F95-EC6F-4815-87FC-D1A7CBFB2704}"/>
  </bookViews>
  <sheets>
    <sheet name="TP7" sheetId="1" r:id="rId1"/>
    <sheet name="EC dif" sheetId="2" r:id="rId2"/>
  </sheets>
  <definedNames>
    <definedName name="a_lleg" localSheetId="0">'TP7'!$B$15</definedName>
    <definedName name="b_lleg" localSheetId="0">'TP7'!$B$16</definedName>
    <definedName name="h" localSheetId="1">'EC dif'!$H$3</definedName>
    <definedName name="min_tipo_camion" localSheetId="0">'TP7'!$I$15:$I$16</definedName>
    <definedName name="tipo_camion" localSheetId="0">'TP7'!$E$15:$E$16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  <c r="F28" i="1" s="1"/>
  <c r="H28" i="1"/>
  <c r="I28" i="1" s="1"/>
  <c r="J28" i="1" s="1"/>
  <c r="J29" i="1" s="1"/>
  <c r="I29" i="1" l="1"/>
  <c r="C9" i="2"/>
  <c r="B9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D9" i="2" l="1"/>
  <c r="C10" i="2" s="1"/>
  <c r="B10" i="2"/>
  <c r="B11" i="2" l="1"/>
  <c r="D10" i="2"/>
  <c r="C11" i="2" s="1"/>
  <c r="D11" i="2" l="1"/>
  <c r="C12" i="2" s="1"/>
  <c r="B12" i="2"/>
  <c r="D12" i="2" l="1"/>
  <c r="C13" i="2" s="1"/>
  <c r="B13" i="2"/>
  <c r="B14" i="2" l="1"/>
  <c r="D13" i="2"/>
  <c r="C14" i="2" s="1"/>
  <c r="D14" i="2" l="1"/>
  <c r="C15" i="2" s="1"/>
  <c r="B15" i="2"/>
  <c r="B16" i="2" l="1"/>
  <c r="D15" i="2"/>
  <c r="C16" i="2" s="1"/>
  <c r="B17" i="2" l="1"/>
  <c r="D16" i="2"/>
  <c r="C17" i="2" s="1"/>
  <c r="B18" i="2" l="1"/>
  <c r="D17" i="2"/>
  <c r="C18" i="2" s="1"/>
  <c r="H27" i="1"/>
  <c r="I27" i="1" s="1"/>
  <c r="J27" i="1" s="1"/>
  <c r="W27" i="1" s="1"/>
  <c r="W29" i="1" s="1"/>
  <c r="E27" i="1"/>
  <c r="E26" i="1"/>
  <c r="F26" i="1" s="1"/>
  <c r="G26" i="1" s="1"/>
  <c r="D18" i="2" l="1"/>
  <c r="C19" i="2" s="1"/>
  <c r="B19" i="2"/>
  <c r="F27" i="1"/>
  <c r="A27" i="1"/>
  <c r="H15" i="1"/>
  <c r="H16" i="1" s="1"/>
  <c r="B20" i="2" l="1"/>
  <c r="D19" i="2"/>
  <c r="C20" i="2" s="1"/>
  <c r="G27" i="1"/>
  <c r="G28" i="1" s="1"/>
  <c r="L27" i="1"/>
  <c r="B21" i="2" l="1"/>
  <c r="D20" i="2"/>
  <c r="C21" i="2" s="1"/>
  <c r="A29" i="1"/>
  <c r="G29" i="1"/>
  <c r="A28" i="1"/>
  <c r="N28" i="1" s="1"/>
  <c r="D21" i="2" l="1"/>
  <c r="C22" i="2" s="1"/>
  <c r="B22" i="2"/>
  <c r="B23" i="2" l="1"/>
  <c r="D22" i="2"/>
  <c r="C23" i="2" s="1"/>
  <c r="D23" i="2" l="1"/>
  <c r="C24" i="2" s="1"/>
  <c r="B24" i="2"/>
  <c r="D24" i="2" s="1"/>
</calcChain>
</file>

<file path=xl/sharedStrings.xml><?xml version="1.0" encoding="utf-8"?>
<sst xmlns="http://schemas.openxmlformats.org/spreadsheetml/2006/main" count="88" uniqueCount="63">
  <si>
    <t>TP7</t>
  </si>
  <si>
    <t>Llegada Camiones</t>
  </si>
  <si>
    <t>Camiones</t>
  </si>
  <si>
    <t>P</t>
  </si>
  <si>
    <t>P AC</t>
  </si>
  <si>
    <t>min</t>
  </si>
  <si>
    <t>max</t>
  </si>
  <si>
    <t>a</t>
  </si>
  <si>
    <t>b</t>
  </si>
  <si>
    <t>Tasa de Descarga</t>
  </si>
  <si>
    <t>Uniforme</t>
  </si>
  <si>
    <t>dx1=x2</t>
  </si>
  <si>
    <t>t</t>
  </si>
  <si>
    <t>c</t>
  </si>
  <si>
    <t>dx2=4(x1)^2+6x+8t</t>
  </si>
  <si>
    <t>Reloj</t>
  </si>
  <si>
    <t>Evento</t>
  </si>
  <si>
    <t>Llegada Camion</t>
  </si>
  <si>
    <t>Camion</t>
  </si>
  <si>
    <t>Prox Cambio</t>
  </si>
  <si>
    <t>RND</t>
  </si>
  <si>
    <t>Tiempo</t>
  </si>
  <si>
    <t>Prox Llegada</t>
  </si>
  <si>
    <t>yi+1=yn + h *f(x,y)</t>
  </si>
  <si>
    <t>Lleg Camion</t>
  </si>
  <si>
    <t>Eventos</t>
  </si>
  <si>
    <t>fin_descarga</t>
  </si>
  <si>
    <t>Estado</t>
  </si>
  <si>
    <t>SiendoLlenado</t>
  </si>
  <si>
    <t>Libre</t>
  </si>
  <si>
    <t>Silo n</t>
  </si>
  <si>
    <t>Tn/hs</t>
  </si>
  <si>
    <t>10Tn</t>
  </si>
  <si>
    <t>12Tn</t>
  </si>
  <si>
    <t>SuministrandoEnPlanta</t>
  </si>
  <si>
    <t>Planta</t>
  </si>
  <si>
    <t>fin_abastecimiento</t>
  </si>
  <si>
    <t>SiendoAbastecida</t>
  </si>
  <si>
    <t>Tasa de abastecimiento</t>
  </si>
  <si>
    <t>Inicio_simulacion</t>
  </si>
  <si>
    <t>TipoCamion</t>
  </si>
  <si>
    <t>fin_descarga(i)</t>
  </si>
  <si>
    <t>Tubo Aspirador</t>
  </si>
  <si>
    <t>x1</t>
  </si>
  <si>
    <t>Dx1=x2</t>
  </si>
  <si>
    <t>Dx2</t>
  </si>
  <si>
    <t>h</t>
  </si>
  <si>
    <t>y'' = 4(y')^2+6y+8t</t>
  </si>
  <si>
    <t>Ocupado</t>
  </si>
  <si>
    <t>CapacidadOcupada</t>
  </si>
  <si>
    <t>Tn</t>
  </si>
  <si>
    <t>Fin Abstecimiento(i)</t>
  </si>
  <si>
    <t>Silos</t>
  </si>
  <si>
    <t>Lleg Camion1</t>
  </si>
  <si>
    <t>Fin Descarga</t>
  </si>
  <si>
    <t>Cola</t>
  </si>
  <si>
    <t>tiempo_descarga</t>
  </si>
  <si>
    <t>ec dif</t>
  </si>
  <si>
    <t>tiempo_abastecimiento</t>
  </si>
  <si>
    <t>Lleg Camion2</t>
  </si>
  <si>
    <t>Abasteciendo</t>
  </si>
  <si>
    <t>fin Descarga</t>
  </si>
  <si>
    <t>RND TipoCamion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</si>
</sst>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3" borderId="6" applyNumberFormat="0" applyAlignment="0" applyProtection="0"/>
    <xf numFmtId="0" fontId="6" fillId="3" borderId="5" applyNumberFormat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Font="1" applyAlignment="1">
      <alignment horizontal="center" vertical="center"/>
    </xf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1" fontId="0" fillId="0" borderId="0" xfId="0" applyNumberFormat="1"/>
    <xf numFmtId="0" fontId="1" fillId="0" borderId="0" xfId="0" applyFont="1" applyFill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3" borderId="7" xfId="2" applyBorder="1" applyAlignment="1">
      <alignment horizontal="center" vertical="center"/>
    </xf>
    <xf numFmtId="0" fontId="5" fillId="3" borderId="8" xfId="2" applyBorder="1" applyAlignment="1">
      <alignment horizontal="center" vertical="center"/>
    </xf>
    <xf numFmtId="0" fontId="4" fillId="2" borderId="1" xfId="1" applyFont="1" applyBorder="1" applyAlignment="1">
      <alignment horizontal="center" vertical="center" wrapText="1"/>
    </xf>
    <xf numFmtId="0" fontId="4" fillId="2" borderId="2" xfId="1" applyFont="1" applyBorder="1" applyAlignment="1">
      <alignment horizontal="center" vertical="center" wrapText="1"/>
    </xf>
    <xf numFmtId="0" fontId="6" fillId="3" borderId="5" xfId="3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4" fillId="2" borderId="0" xfId="1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</cellXfs>
  <cellStyles count="4">
    <cellStyle name="Cálculo" xfId="3" builtinId="22"/>
    <cellStyle name="Neutral" xfId="1" builtinId="28"/>
    <cellStyle name="Normal" xfId="0" builtinId="0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180975</xdr:rowOff>
    </xdr:from>
    <xdr:to>
      <xdr:col>12</xdr:col>
      <xdr:colOff>1108898</xdr:colOff>
      <xdr:row>11</xdr:row>
      <xdr:rowOff>124110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A2CF3A8-764A-4416-B40F-95BC7B9A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"/>
          <a:ext cx="12584281" cy="2038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19475</xdr:colOff>
      <xdr:row>3</xdr:row>
      <xdr:rowOff>162027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CF52068-4AE1-4055-B4D7-3813043B5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48425" cy="733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A7A3D-A31D-42EF-9EAD-1E6C543C5EBF}">
  <dimension ref="A1:Y40"/>
  <sheetViews>
    <sheetView zoomScale="85" zoomScaleNormal="85" workbookViewId="0">
      <selection activeCell="C33" sqref="C33"/>
    </sheetView>
  </sheetViews>
  <sheetFormatPr baseColWidth="10" defaultRowHeight="15" x14ac:dyDescent="0.25"/>
  <cols>
    <col min="1" max="1" width="17.28515625" customWidth="1"/>
    <col min="2" max="2" width="18.85546875" style="15" customWidth="1"/>
    <col min="3" max="3" width="12" customWidth="1"/>
    <col min="4" max="4" width="12.140625" bestFit="1" customWidth="1"/>
    <col min="7" max="7" width="12.140625" bestFit="1" customWidth="1"/>
    <col min="8" max="8" width="17.5703125" customWidth="1"/>
    <col min="9" max="9" width="12.7109375" customWidth="1"/>
    <col min="10" max="10" width="10.42578125" customWidth="1"/>
    <col min="11" max="11" width="15.85546875" customWidth="1"/>
    <col min="12" max="12" width="20.5703125" customWidth="1"/>
    <col min="13" max="14" width="20.5703125" style="7" customWidth="1"/>
    <col min="15" max="15" width="2.28515625" style="7" customWidth="1"/>
    <col min="16" max="16" width="2" customWidth="1"/>
    <col min="17" max="17" width="8.7109375" customWidth="1"/>
    <col min="18" max="18" width="11.5703125" style="7" customWidth="1"/>
    <col min="19" max="19" width="10" customWidth="1"/>
    <col min="20" max="20" width="9.5703125" customWidth="1"/>
    <col min="21" max="21" width="2.5703125" style="7" customWidth="1"/>
    <col min="22" max="22" width="16.28515625" customWidth="1"/>
    <col min="23" max="23" width="16.85546875" customWidth="1"/>
    <col min="24" max="24" width="19.140625" customWidth="1"/>
    <col min="27" max="27" width="14.5703125" customWidth="1"/>
    <col min="30" max="30" width="18.28515625" bestFit="1" customWidth="1"/>
  </cols>
  <sheetData>
    <row r="1" spans="1:22" x14ac:dyDescent="0.25">
      <c r="A1" t="s">
        <v>0</v>
      </c>
    </row>
    <row r="14" spans="1:22" x14ac:dyDescent="0.25">
      <c r="A14" s="1" t="s">
        <v>1</v>
      </c>
      <c r="B14" s="15" t="s">
        <v>10</v>
      </c>
      <c r="E14" s="2" t="s">
        <v>2</v>
      </c>
      <c r="F14" s="2"/>
      <c r="G14" s="2" t="s">
        <v>3</v>
      </c>
      <c r="H14" s="2" t="s">
        <v>4</v>
      </c>
      <c r="I14" s="2" t="s">
        <v>5</v>
      </c>
      <c r="J14" s="2" t="s">
        <v>6</v>
      </c>
      <c r="R14" s="2" t="s">
        <v>25</v>
      </c>
      <c r="T14" s="1" t="s">
        <v>30</v>
      </c>
      <c r="U14"/>
      <c r="V14" t="s">
        <v>35</v>
      </c>
    </row>
    <row r="15" spans="1:22" x14ac:dyDescent="0.25">
      <c r="A15" t="s">
        <v>7</v>
      </c>
      <c r="B15" s="16">
        <v>0.20833333333333334</v>
      </c>
      <c r="E15" t="s">
        <v>32</v>
      </c>
      <c r="F15">
        <v>50</v>
      </c>
      <c r="G15">
        <v>0.5</v>
      </c>
      <c r="H15">
        <f>G15</f>
        <v>0.5</v>
      </c>
      <c r="I15">
        <v>0</v>
      </c>
      <c r="J15">
        <v>0.49</v>
      </c>
      <c r="R15" s="4" t="s">
        <v>24</v>
      </c>
      <c r="T15" t="s">
        <v>28</v>
      </c>
      <c r="U15"/>
      <c r="V15" t="s">
        <v>37</v>
      </c>
    </row>
    <row r="16" spans="1:22" x14ac:dyDescent="0.25">
      <c r="A16" t="s">
        <v>8</v>
      </c>
      <c r="B16" s="16">
        <v>0.375</v>
      </c>
      <c r="E16" t="s">
        <v>33</v>
      </c>
      <c r="F16">
        <v>50</v>
      </c>
      <c r="G16">
        <v>0.5</v>
      </c>
      <c r="H16">
        <f>H15+G16</f>
        <v>1</v>
      </c>
      <c r="I16">
        <v>0.5</v>
      </c>
      <c r="J16">
        <v>0.99</v>
      </c>
      <c r="R16" s="7" t="s">
        <v>54</v>
      </c>
      <c r="T16" t="s">
        <v>34</v>
      </c>
      <c r="U16"/>
      <c r="V16" t="s">
        <v>29</v>
      </c>
    </row>
    <row r="17" spans="1:25" x14ac:dyDescent="0.25">
      <c r="R17" s="7" t="s">
        <v>51</v>
      </c>
      <c r="T17" t="s">
        <v>29</v>
      </c>
      <c r="U17"/>
    </row>
    <row r="19" spans="1:25" x14ac:dyDescent="0.25">
      <c r="A19" s="1" t="s">
        <v>9</v>
      </c>
      <c r="C19" s="1" t="s">
        <v>38</v>
      </c>
    </row>
    <row r="20" spans="1:25" x14ac:dyDescent="0.25">
      <c r="A20">
        <v>5</v>
      </c>
      <c r="B20" s="15" t="s">
        <v>31</v>
      </c>
      <c r="C20">
        <v>0.5</v>
      </c>
      <c r="D20" t="s">
        <v>31</v>
      </c>
    </row>
    <row r="22" spans="1:25" s="1" customFormat="1" x14ac:dyDescent="0.25">
      <c r="B22" s="11"/>
      <c r="M22" s="8"/>
      <c r="N22" s="8"/>
      <c r="O22" s="8"/>
      <c r="R22" s="8"/>
      <c r="U22" s="8"/>
    </row>
    <row r="23" spans="1:25" s="1" customFormat="1" x14ac:dyDescent="0.25">
      <c r="B23" s="11"/>
      <c r="E23" s="27" t="s">
        <v>17</v>
      </c>
      <c r="F23" s="27"/>
      <c r="G23" s="27"/>
      <c r="K23" s="25" t="s">
        <v>41</v>
      </c>
      <c r="L23" s="25"/>
      <c r="M23" s="26" t="s">
        <v>36</v>
      </c>
      <c r="N23" s="26"/>
      <c r="O23" s="14"/>
      <c r="P23" s="14"/>
      <c r="Q23" s="23" t="s">
        <v>42</v>
      </c>
      <c r="R23" s="23"/>
      <c r="S23" s="19" t="s">
        <v>35</v>
      </c>
      <c r="T23" s="20"/>
      <c r="U23" s="8"/>
      <c r="V23" s="1" t="s">
        <v>52</v>
      </c>
    </row>
    <row r="24" spans="1:25" s="1" customFormat="1" ht="44.25" customHeight="1" x14ac:dyDescent="0.25">
      <c r="A24" s="18" t="s">
        <v>15</v>
      </c>
      <c r="B24" s="18" t="s">
        <v>16</v>
      </c>
      <c r="C24" s="24" t="s">
        <v>18</v>
      </c>
      <c r="D24" s="24" t="s">
        <v>19</v>
      </c>
      <c r="E24" s="24" t="s">
        <v>20</v>
      </c>
      <c r="F24" s="24" t="s">
        <v>21</v>
      </c>
      <c r="G24" s="28" t="s">
        <v>22</v>
      </c>
      <c r="H24" s="24" t="s">
        <v>62</v>
      </c>
      <c r="I24" s="24" t="s">
        <v>40</v>
      </c>
      <c r="J24" s="24" t="s">
        <v>50</v>
      </c>
      <c r="K24" s="18" t="s">
        <v>56</v>
      </c>
      <c r="L24" s="28" t="s">
        <v>26</v>
      </c>
      <c r="M24" s="18" t="s">
        <v>58</v>
      </c>
      <c r="N24" s="28" t="s">
        <v>36</v>
      </c>
      <c r="O24" s="7"/>
      <c r="Q24" s="29" t="s">
        <v>27</v>
      </c>
      <c r="R24" s="18" t="s">
        <v>55</v>
      </c>
      <c r="S24" s="18" t="s">
        <v>27</v>
      </c>
      <c r="T24" s="18" t="s">
        <v>55</v>
      </c>
      <c r="U24" s="8"/>
      <c r="V24" s="21">
        <v>1</v>
      </c>
      <c r="W24" s="22"/>
      <c r="X24" s="21">
        <v>2</v>
      </c>
      <c r="Y24" s="22"/>
    </row>
    <row r="25" spans="1:25" s="1" customFormat="1" ht="44.25" customHeight="1" x14ac:dyDescent="0.25">
      <c r="A25" s="18"/>
      <c r="B25" s="18"/>
      <c r="C25" s="24"/>
      <c r="D25" s="24"/>
      <c r="E25" s="24"/>
      <c r="F25" s="24"/>
      <c r="G25" s="28"/>
      <c r="H25" s="24"/>
      <c r="I25" s="24"/>
      <c r="J25" s="24"/>
      <c r="K25" s="18"/>
      <c r="L25" s="28"/>
      <c r="M25" s="18"/>
      <c r="N25" s="28"/>
      <c r="O25" s="7"/>
      <c r="Q25" s="29"/>
      <c r="R25" s="18"/>
      <c r="S25" s="18"/>
      <c r="T25" s="18"/>
      <c r="U25" s="8"/>
      <c r="V25" s="12" t="s">
        <v>27</v>
      </c>
      <c r="W25" s="17" t="s">
        <v>49</v>
      </c>
      <c r="X25" s="12" t="s">
        <v>27</v>
      </c>
      <c r="Y25" s="17" t="s">
        <v>49</v>
      </c>
    </row>
    <row r="26" spans="1:25" x14ac:dyDescent="0.25">
      <c r="A26" s="5">
        <v>0</v>
      </c>
      <c r="B26" s="15" t="s">
        <v>39</v>
      </c>
      <c r="D26">
        <v>1</v>
      </c>
      <c r="E26">
        <f ca="1">RAND()</f>
        <v>0.42019876436614523</v>
      </c>
      <c r="F26" s="5">
        <f ca="1">a_lleg+E26*(b_lleg-a_lleg)</f>
        <v>0.27836646072769089</v>
      </c>
      <c r="G26" s="5">
        <f ca="1">F26+A26</f>
        <v>0.27836646072769089</v>
      </c>
      <c r="K26" t="s">
        <v>57</v>
      </c>
      <c r="Q26" t="s">
        <v>29</v>
      </c>
      <c r="R26" s="7">
        <v>0</v>
      </c>
      <c r="S26" t="s">
        <v>29</v>
      </c>
      <c r="T26" s="7">
        <v>0</v>
      </c>
      <c r="V26" t="s">
        <v>29</v>
      </c>
      <c r="W26" s="7"/>
      <c r="X26" s="7" t="s">
        <v>29</v>
      </c>
      <c r="Y26" s="7"/>
    </row>
    <row r="27" spans="1:25" x14ac:dyDescent="0.25">
      <c r="A27" s="5">
        <f ca="1">MIN(G26,L26,N26)</f>
        <v>0.27836646072769089</v>
      </c>
      <c r="B27" s="4" t="s">
        <v>53</v>
      </c>
      <c r="E27">
        <f ca="1">RAND()</f>
        <v>0.72737852366107636</v>
      </c>
      <c r="F27" s="5">
        <f ca="1">a_lleg+E27*(b_lleg-a_lleg)</f>
        <v>0.32956308727684608</v>
      </c>
      <c r="G27" s="5">
        <f ca="1">F27+A27</f>
        <v>0.60792954800453702</v>
      </c>
      <c r="H27">
        <f ca="1">RAND()</f>
        <v>0.31135127993663081</v>
      </c>
      <c r="I27" t="str">
        <f ca="1">LOOKUP(H27,min_tipo_camion,tipo_camion)</f>
        <v>10Tn</v>
      </c>
      <c r="J27">
        <f ca="1">IF(I27="10Tn",10,12)</f>
        <v>10</v>
      </c>
      <c r="K27" s="5">
        <v>1.0416666666666667</v>
      </c>
      <c r="L27" s="5">
        <f ca="1">K27+A27</f>
        <v>1.3200331273943577</v>
      </c>
      <c r="M27" s="5"/>
      <c r="N27" s="5"/>
      <c r="O27" s="5"/>
      <c r="Q27" t="s">
        <v>48</v>
      </c>
      <c r="R27" s="7">
        <v>0</v>
      </c>
      <c r="S27" t="s">
        <v>29</v>
      </c>
      <c r="T27">
        <v>0</v>
      </c>
      <c r="V27" t="s">
        <v>28</v>
      </c>
      <c r="W27" s="7">
        <f ca="1">W26+J27</f>
        <v>10</v>
      </c>
      <c r="X27" s="7" t="s">
        <v>29</v>
      </c>
      <c r="Y27" s="7"/>
    </row>
    <row r="28" spans="1:25" x14ac:dyDescent="0.25">
      <c r="A28" s="5">
        <f ca="1">L27</f>
        <v>1.3200331273943577</v>
      </c>
      <c r="B28" s="4" t="s">
        <v>59</v>
      </c>
      <c r="E28" s="7">
        <f ca="1">RAND()</f>
        <v>0.54969988009443693</v>
      </c>
      <c r="F28" s="5">
        <f ca="1">a_lleg+E28*(b_lleg-a_lleg)</f>
        <v>0.29994998001573947</v>
      </c>
      <c r="G28" s="5">
        <f ca="1">G27</f>
        <v>0.60792954800453702</v>
      </c>
      <c r="H28" s="7">
        <f ca="1">RAND()</f>
        <v>0.94840785629314794</v>
      </c>
      <c r="I28" s="7" t="str">
        <f ca="1">LOOKUP(H28,min_tipo_camion,tipo_camion)</f>
        <v>12Tn</v>
      </c>
      <c r="J28" s="7">
        <f ca="1">IF(I28="10Tn",10,12)</f>
        <v>12</v>
      </c>
      <c r="M28" s="5">
        <v>1.4166666666666667</v>
      </c>
      <c r="N28" s="5">
        <f ca="1">M28+A28</f>
        <v>2.7366997940610247</v>
      </c>
      <c r="Q28" t="s">
        <v>48</v>
      </c>
      <c r="R28" s="7">
        <v>1</v>
      </c>
      <c r="S28" t="s">
        <v>48</v>
      </c>
      <c r="T28">
        <v>0</v>
      </c>
      <c r="V28" s="7" t="s">
        <v>28</v>
      </c>
      <c r="W28">
        <v>10</v>
      </c>
      <c r="X28" s="7" t="s">
        <v>29</v>
      </c>
      <c r="Y28" s="7"/>
    </row>
    <row r="29" spans="1:25" x14ac:dyDescent="0.25">
      <c r="A29" s="5">
        <f ca="1">G28</f>
        <v>0.60792954800453702</v>
      </c>
      <c r="B29" s="15" t="s">
        <v>61</v>
      </c>
      <c r="E29" s="7"/>
      <c r="F29" s="5"/>
      <c r="G29" s="5">
        <f ca="1">G28</f>
        <v>0.60792954800453702</v>
      </c>
      <c r="I29" t="str">
        <f ca="1">I28</f>
        <v>12Tn</v>
      </c>
      <c r="J29">
        <f ca="1">J28</f>
        <v>12</v>
      </c>
      <c r="K29" s="5">
        <v>1.0416666666666667</v>
      </c>
      <c r="Q29" t="s">
        <v>48</v>
      </c>
      <c r="R29" s="7">
        <v>0</v>
      </c>
      <c r="S29" t="s">
        <v>48</v>
      </c>
      <c r="T29">
        <v>0</v>
      </c>
      <c r="V29" s="7" t="s">
        <v>60</v>
      </c>
      <c r="W29" s="7">
        <f>W28-5</f>
        <v>5</v>
      </c>
      <c r="X29" s="7" t="s">
        <v>28</v>
      </c>
      <c r="Y29" s="7"/>
    </row>
    <row r="32" spans="1:25" x14ac:dyDescent="0.25">
      <c r="I32">
        <v>10</v>
      </c>
    </row>
    <row r="33" spans="17:21" x14ac:dyDescent="0.25">
      <c r="T33" s="3"/>
      <c r="U33" s="3"/>
    </row>
    <row r="34" spans="17:21" x14ac:dyDescent="0.25">
      <c r="Q34" s="1"/>
      <c r="R34" s="1"/>
      <c r="S34" s="1"/>
    </row>
    <row r="35" spans="17:21" x14ac:dyDescent="0.25">
      <c r="Q35" s="1"/>
      <c r="R35" s="1"/>
      <c r="S35" s="1"/>
    </row>
    <row r="36" spans="17:21" x14ac:dyDescent="0.25">
      <c r="Q36" s="6"/>
      <c r="R36" s="6"/>
      <c r="S36" s="6"/>
    </row>
    <row r="37" spans="17:21" x14ac:dyDescent="0.25">
      <c r="Q37" s="6"/>
      <c r="R37" s="6"/>
      <c r="S37" s="6"/>
    </row>
    <row r="38" spans="17:21" x14ac:dyDescent="0.25">
      <c r="R38"/>
    </row>
    <row r="39" spans="17:21" x14ac:dyDescent="0.25">
      <c r="R39"/>
    </row>
    <row r="40" spans="17:21" x14ac:dyDescent="0.25">
      <c r="R40"/>
      <c r="S40" s="13"/>
    </row>
  </sheetData>
  <mergeCells count="25">
    <mergeCell ref="H24:H25"/>
    <mergeCell ref="I24:I25"/>
    <mergeCell ref="Q24:Q25"/>
    <mergeCell ref="L24:L25"/>
    <mergeCell ref="N24:N25"/>
    <mergeCell ref="E23:G23"/>
    <mergeCell ref="A24:A25"/>
    <mergeCell ref="B24:B25"/>
    <mergeCell ref="C24:C25"/>
    <mergeCell ref="D24:D25"/>
    <mergeCell ref="E24:E25"/>
    <mergeCell ref="F24:F25"/>
    <mergeCell ref="G24:G25"/>
    <mergeCell ref="J24:J25"/>
    <mergeCell ref="K24:K25"/>
    <mergeCell ref="K23:L23"/>
    <mergeCell ref="M24:M25"/>
    <mergeCell ref="M23:N23"/>
    <mergeCell ref="T24:T25"/>
    <mergeCell ref="S23:T23"/>
    <mergeCell ref="V24:W24"/>
    <mergeCell ref="X24:Y24"/>
    <mergeCell ref="R24:R25"/>
    <mergeCell ref="S24:S25"/>
    <mergeCell ref="Q23:R2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73A88-C51F-4B89-8613-97DBF0F09A87}">
  <dimension ref="A1:O30"/>
  <sheetViews>
    <sheetView tabSelected="1" workbookViewId="0">
      <selection activeCell="G16" sqref="G16"/>
    </sheetView>
  </sheetViews>
  <sheetFormatPr baseColWidth="10" defaultRowHeight="15" x14ac:dyDescent="0.25"/>
  <cols>
    <col min="2" max="2" width="14.28515625" customWidth="1"/>
    <col min="3" max="3" width="19.7109375" customWidth="1"/>
    <col min="4" max="4" width="13.85546875" customWidth="1"/>
    <col min="7" max="7" width="22" customWidth="1"/>
    <col min="13" max="13" width="17.5703125" customWidth="1"/>
  </cols>
  <sheetData>
    <row r="1" spans="1:15" x14ac:dyDescent="0.25">
      <c r="G1" t="s">
        <v>11</v>
      </c>
      <c r="J1" t="s">
        <v>7</v>
      </c>
    </row>
    <row r="2" spans="1:15" x14ac:dyDescent="0.25">
      <c r="G2" t="s">
        <v>14</v>
      </c>
      <c r="J2" t="s">
        <v>8</v>
      </c>
      <c r="M2" t="s">
        <v>47</v>
      </c>
    </row>
    <row r="3" spans="1:15" x14ac:dyDescent="0.25">
      <c r="G3" t="s">
        <v>46</v>
      </c>
      <c r="H3">
        <v>0.5</v>
      </c>
      <c r="J3" t="s">
        <v>13</v>
      </c>
    </row>
    <row r="5" spans="1:15" x14ac:dyDescent="0.25">
      <c r="F5" t="s">
        <v>23</v>
      </c>
    </row>
    <row r="7" spans="1:15" x14ac:dyDescent="0.25">
      <c r="A7" s="2" t="s">
        <v>12</v>
      </c>
      <c r="B7" s="2" t="s">
        <v>43</v>
      </c>
      <c r="C7" s="2" t="s">
        <v>44</v>
      </c>
      <c r="D7" s="2" t="s">
        <v>45</v>
      </c>
    </row>
    <row r="8" spans="1:15" x14ac:dyDescent="0.25">
      <c r="A8" s="9">
        <v>0</v>
      </c>
      <c r="B8" s="9">
        <v>0</v>
      </c>
      <c r="C8" s="10">
        <v>0</v>
      </c>
      <c r="D8" s="9">
        <v>0</v>
      </c>
      <c r="O8" s="3"/>
    </row>
    <row r="9" spans="1:15" x14ac:dyDescent="0.25">
      <c r="A9" s="9">
        <f t="shared" ref="A9:A24" si="0">h+A8</f>
        <v>0.5</v>
      </c>
      <c r="B9" s="9">
        <f t="shared" ref="B9:C16" si="1">B8+h*C8</f>
        <v>0</v>
      </c>
      <c r="C9" s="9">
        <f t="shared" si="1"/>
        <v>0</v>
      </c>
      <c r="D9" s="10">
        <f>(4*(B9)^2)+(6*C9)+(8*A9)</f>
        <v>4</v>
      </c>
    </row>
    <row r="10" spans="1:15" x14ac:dyDescent="0.25">
      <c r="A10" s="9">
        <f t="shared" si="0"/>
        <v>1</v>
      </c>
      <c r="B10" s="9">
        <f t="shared" si="1"/>
        <v>0</v>
      </c>
      <c r="C10" s="9">
        <f t="shared" si="1"/>
        <v>2</v>
      </c>
      <c r="D10" s="9">
        <f t="shared" ref="D10:D16" si="2">(4*(B10)^2)+(6*C10)+(8*A10)</f>
        <v>20</v>
      </c>
    </row>
    <row r="11" spans="1:15" x14ac:dyDescent="0.25">
      <c r="A11" s="9">
        <f t="shared" si="0"/>
        <v>1.5</v>
      </c>
      <c r="B11" s="9">
        <f t="shared" si="1"/>
        <v>1</v>
      </c>
      <c r="C11" s="9">
        <f t="shared" si="1"/>
        <v>12</v>
      </c>
      <c r="D11" s="9">
        <f t="shared" si="2"/>
        <v>88</v>
      </c>
    </row>
    <row r="12" spans="1:15" x14ac:dyDescent="0.25">
      <c r="A12" s="9">
        <f t="shared" si="0"/>
        <v>2</v>
      </c>
      <c r="B12" s="9">
        <f t="shared" si="1"/>
        <v>7</v>
      </c>
      <c r="C12" s="9">
        <f t="shared" si="1"/>
        <v>56</v>
      </c>
      <c r="D12" s="9">
        <f t="shared" si="2"/>
        <v>548</v>
      </c>
    </row>
    <row r="13" spans="1:15" x14ac:dyDescent="0.25">
      <c r="A13" s="9">
        <f t="shared" si="0"/>
        <v>2.5</v>
      </c>
      <c r="B13" s="9">
        <f t="shared" si="1"/>
        <v>35</v>
      </c>
      <c r="C13" s="9">
        <f t="shared" si="1"/>
        <v>330</v>
      </c>
      <c r="D13" s="9">
        <f t="shared" si="2"/>
        <v>6900</v>
      </c>
      <c r="G13" s="3"/>
    </row>
    <row r="14" spans="1:15" x14ac:dyDescent="0.25">
      <c r="A14" s="9">
        <f t="shared" si="0"/>
        <v>3</v>
      </c>
      <c r="B14" s="9">
        <f t="shared" si="1"/>
        <v>200</v>
      </c>
      <c r="C14" s="9">
        <f t="shared" si="1"/>
        <v>3780</v>
      </c>
      <c r="D14" s="9">
        <f t="shared" si="2"/>
        <v>182704</v>
      </c>
    </row>
    <row r="15" spans="1:15" x14ac:dyDescent="0.25">
      <c r="A15" s="9">
        <f t="shared" si="0"/>
        <v>3.5</v>
      </c>
      <c r="B15" s="9">
        <f t="shared" si="1"/>
        <v>2090</v>
      </c>
      <c r="C15" s="9">
        <f t="shared" si="1"/>
        <v>95132</v>
      </c>
      <c r="D15" s="9">
        <f t="shared" si="2"/>
        <v>18043220</v>
      </c>
    </row>
    <row r="16" spans="1:15" x14ac:dyDescent="0.25">
      <c r="A16" s="9">
        <f t="shared" si="0"/>
        <v>4</v>
      </c>
      <c r="B16" s="9">
        <f t="shared" si="1"/>
        <v>49656</v>
      </c>
      <c r="C16" s="9">
        <f t="shared" si="1"/>
        <v>9116742</v>
      </c>
      <c r="D16" s="9">
        <f t="shared" si="2"/>
        <v>9917573828</v>
      </c>
    </row>
    <row r="17" spans="1:5" x14ac:dyDescent="0.25">
      <c r="A17" s="9">
        <f t="shared" si="0"/>
        <v>4.5</v>
      </c>
      <c r="B17" s="9">
        <f t="shared" ref="B17:B24" si="3">B16+h*C16</f>
        <v>4608027</v>
      </c>
      <c r="C17" s="9">
        <f t="shared" ref="C17:C24" si="4">C16+h*D16</f>
        <v>4967903656</v>
      </c>
      <c r="D17" s="9">
        <f t="shared" ref="D17:D24" si="5">(4*(B17)^2)+(6*C17)+(8*A17)</f>
        <v>84965458752888</v>
      </c>
    </row>
    <row r="18" spans="1:5" x14ac:dyDescent="0.25">
      <c r="A18" s="9">
        <f t="shared" si="0"/>
        <v>5</v>
      </c>
      <c r="B18" s="9">
        <f t="shared" si="3"/>
        <v>2488559855</v>
      </c>
      <c r="C18" s="9">
        <f t="shared" si="4"/>
        <v>42487697280100</v>
      </c>
      <c r="D18" s="9">
        <f t="shared" si="5"/>
        <v>2.4771975533854167E+19</v>
      </c>
    </row>
    <row r="19" spans="1:5" x14ac:dyDescent="0.25">
      <c r="A19" s="9">
        <f t="shared" si="0"/>
        <v>5.5</v>
      </c>
      <c r="B19" s="9">
        <f t="shared" si="3"/>
        <v>21246337199905</v>
      </c>
      <c r="C19" s="9">
        <f t="shared" si="4"/>
        <v>1.2386030254624365E+19</v>
      </c>
      <c r="D19" s="9">
        <f t="shared" si="5"/>
        <v>1.8056274519644494E+27</v>
      </c>
    </row>
    <row r="20" spans="1:5" x14ac:dyDescent="0.25">
      <c r="A20" s="9">
        <f t="shared" si="0"/>
        <v>6</v>
      </c>
      <c r="B20" s="9">
        <f t="shared" si="3"/>
        <v>6.1930363736493824E+18</v>
      </c>
      <c r="C20" s="9">
        <f t="shared" si="4"/>
        <v>9.0281373836825495E+26</v>
      </c>
      <c r="D20" s="9">
        <f t="shared" si="5"/>
        <v>1.5341479810679405E+38</v>
      </c>
    </row>
    <row r="21" spans="1:5" x14ac:dyDescent="0.25">
      <c r="A21" s="9">
        <f t="shared" si="0"/>
        <v>6.5</v>
      </c>
      <c r="B21" s="9">
        <f t="shared" si="3"/>
        <v>4.5140687537716383E+26</v>
      </c>
      <c r="C21" s="9">
        <f t="shared" si="4"/>
        <v>7.6707399054299835E+37</v>
      </c>
      <c r="D21" s="9">
        <f t="shared" si="5"/>
        <v>8.1507266855109778E+53</v>
      </c>
      <c r="E21" s="3"/>
    </row>
    <row r="22" spans="1:5" x14ac:dyDescent="0.25">
      <c r="A22" s="9">
        <f t="shared" si="0"/>
        <v>7</v>
      </c>
      <c r="B22" s="9">
        <f t="shared" si="3"/>
        <v>3.8353699527601324E+37</v>
      </c>
      <c r="C22" s="9">
        <f t="shared" si="4"/>
        <v>4.0753633427554898E+53</v>
      </c>
      <c r="D22" s="9">
        <f t="shared" si="5"/>
        <v>5.884025069814104E+75</v>
      </c>
    </row>
    <row r="23" spans="1:5" x14ac:dyDescent="0.25">
      <c r="A23" s="9">
        <f t="shared" si="0"/>
        <v>7.5</v>
      </c>
      <c r="B23" s="9">
        <f t="shared" si="3"/>
        <v>2.0376816713777453E+53</v>
      </c>
      <c r="C23" s="9">
        <f t="shared" si="4"/>
        <v>2.942012534907052E+75</v>
      </c>
      <c r="D23" s="9">
        <f t="shared" si="5"/>
        <v>1.6608586375475207E+107</v>
      </c>
    </row>
    <row r="24" spans="1:5" x14ac:dyDescent="0.25">
      <c r="A24" s="9">
        <f t="shared" si="0"/>
        <v>8</v>
      </c>
      <c r="B24" s="9">
        <f t="shared" si="3"/>
        <v>1.471006267453526E+75</v>
      </c>
      <c r="C24" s="9">
        <f t="shared" si="4"/>
        <v>8.3042931877376035E+106</v>
      </c>
      <c r="D24" s="9">
        <f t="shared" si="5"/>
        <v>8.6554377555502172E+150</v>
      </c>
    </row>
    <row r="25" spans="1:5" x14ac:dyDescent="0.25">
      <c r="A25" s="7"/>
      <c r="B25" s="7"/>
      <c r="C25" s="7"/>
      <c r="D25" s="7"/>
    </row>
    <row r="26" spans="1:5" x14ac:dyDescent="0.25">
      <c r="A26" s="7"/>
      <c r="B26" s="7"/>
      <c r="C26" s="7"/>
      <c r="D26" s="7"/>
    </row>
    <row r="27" spans="1:5" x14ac:dyDescent="0.25">
      <c r="A27" s="7"/>
      <c r="B27" s="7"/>
      <c r="C27" s="7"/>
      <c r="D27" s="7"/>
    </row>
    <row r="28" spans="1:5" x14ac:dyDescent="0.25">
      <c r="A28" s="7"/>
      <c r="B28" s="7"/>
      <c r="C28" s="7"/>
      <c r="D28" s="7"/>
    </row>
    <row r="29" spans="1:5" x14ac:dyDescent="0.25">
      <c r="A29" s="7"/>
      <c r="B29" s="7"/>
      <c r="C29" s="7"/>
      <c r="D29" s="7"/>
    </row>
    <row r="30" spans="1:5" x14ac:dyDescent="0.25">
      <c r="A30" s="7"/>
      <c r="B30" s="7"/>
      <c r="C30" s="7"/>
      <c r="D30" s="7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TP7</vt:lpstr>
      <vt:lpstr>EC dif</vt:lpstr>
      <vt:lpstr>'TP7'!a_lleg</vt:lpstr>
      <vt:lpstr>'TP7'!b_lleg</vt:lpstr>
      <vt:lpstr>'EC dif'!h</vt:lpstr>
      <vt:lpstr>'TP7'!min_tipo_camion</vt:lpstr>
      <vt:lpstr>'TP7'!tipo_camion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</dc:creator>
  <cp:lastModifiedBy>Mati</cp:lastModifiedBy>
  <dcterms:created xsi:type="dcterms:W3CDTF">2020-11-05T02:03:49Z</dcterms:created>
  <dcterms:modified xsi:type="dcterms:W3CDTF">2020-11-11T03:31:57Z</dcterms:modified>
</cp:coreProperties>
</file>